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ate1904="1"/>
  <bookViews>
    <workbookView xWindow="0" yWindow="1545" windowWidth="15150" windowHeight="6345" tabRatio="500" activeTab="1"/>
  </bookViews>
  <sheets>
    <sheet name="Anleitung" sheetId="2" r:id="rId1"/>
    <sheet name="Jahresplan" sheetId="1" r:id="rId2"/>
    <sheet name="Fehlerbehebung" sheetId="3" r:id="rId3"/>
  </sheets>
  <definedNames>
    <definedName name="_xlnm.Print_Area" localSheetId="1">Jahresplan!$A$1:$CM$268</definedName>
  </definedNames>
  <calcPr calcId="145621"/>
</workbook>
</file>

<file path=xl/calcChain.xml><?xml version="1.0" encoding="utf-8"?>
<calcChain xmlns="http://schemas.openxmlformats.org/spreadsheetml/2006/main">
  <c r="DC103" i="1" l="1"/>
  <c r="DI103" i="1"/>
  <c r="DK103" i="1" s="1"/>
  <c r="DJ103" i="1" s="1"/>
  <c r="DC104" i="1"/>
  <c r="DI104" i="1"/>
  <c r="DK104" i="1" s="1"/>
  <c r="DJ104" i="1" s="1"/>
  <c r="DM104" i="1" l="1"/>
  <c r="DB104" i="1" s="1"/>
  <c r="DM103" i="1"/>
  <c r="DB103" i="1" s="1"/>
  <c r="BO1" i="1"/>
  <c r="CX2" i="1"/>
  <c r="CR3" i="1"/>
  <c r="DD190" i="1"/>
  <c r="DD189" i="1"/>
  <c r="DC143" i="1"/>
  <c r="DC144" i="1" s="1"/>
  <c r="DC145" i="1" s="1"/>
  <c r="DC146" i="1"/>
  <c r="DC147" i="1"/>
  <c r="DC148" i="1"/>
  <c r="DC149" i="1"/>
  <c r="DC150" i="1"/>
  <c r="DC151" i="1"/>
  <c r="DC152" i="1"/>
  <c r="DC153" i="1"/>
  <c r="DC154" i="1"/>
  <c r="DC155" i="1"/>
  <c r="DC156" i="1"/>
  <c r="DC157" i="1"/>
  <c r="DC158" i="1"/>
  <c r="DC159" i="1"/>
  <c r="DC160" i="1"/>
  <c r="DC161" i="1"/>
  <c r="DC162" i="1"/>
  <c r="DC163" i="1"/>
  <c r="DC164" i="1"/>
  <c r="DC165" i="1"/>
  <c r="DC166" i="1"/>
  <c r="DC167" i="1"/>
  <c r="DC168" i="1"/>
  <c r="DC169" i="1"/>
  <c r="DC170" i="1"/>
  <c r="DC171" i="1"/>
  <c r="DC172" i="1"/>
  <c r="DC173" i="1"/>
  <c r="DC174" i="1"/>
  <c r="DC175" i="1"/>
  <c r="DC176" i="1"/>
  <c r="DC177" i="1"/>
  <c r="DC178" i="1"/>
  <c r="DC179" i="1"/>
  <c r="DC180" i="1"/>
  <c r="DC181" i="1"/>
  <c r="DC182" i="1"/>
  <c r="DC183" i="1"/>
  <c r="DC184" i="1"/>
  <c r="DC185" i="1"/>
  <c r="DC186" i="1"/>
  <c r="DC130" i="1"/>
  <c r="DC131" i="1"/>
  <c r="DC132" i="1"/>
  <c r="DC133" i="1"/>
  <c r="DC134" i="1"/>
  <c r="DC135" i="1"/>
  <c r="DC136" i="1"/>
  <c r="DC137" i="1"/>
  <c r="DC138" i="1"/>
  <c r="DC139" i="1"/>
  <c r="DC140" i="1"/>
  <c r="DC129" i="1"/>
  <c r="DC126" i="1"/>
  <c r="DC127" i="1" s="1"/>
  <c r="DC128" i="1" s="1"/>
  <c r="DC125" i="1"/>
  <c r="DC121" i="1"/>
  <c r="DC122" i="1" s="1"/>
  <c r="DC123" i="1" s="1"/>
  <c r="DC124" i="1" s="1"/>
  <c r="DC118" i="1"/>
  <c r="DC119" i="1" s="1"/>
  <c r="DC120" i="1" s="1"/>
  <c r="DC99" i="1"/>
  <c r="DC100" i="1"/>
  <c r="DC101" i="1"/>
  <c r="DC102" i="1"/>
  <c r="DC105" i="1"/>
  <c r="DC106" i="1"/>
  <c r="DC107" i="1"/>
  <c r="DC108" i="1"/>
  <c r="DC109" i="1"/>
  <c r="DC110" i="1"/>
  <c r="DC111" i="1"/>
  <c r="DC112" i="1"/>
  <c r="DC113" i="1"/>
  <c r="DC114" i="1"/>
  <c r="DC115" i="1"/>
  <c r="DC83" i="1"/>
  <c r="DC84" i="1"/>
  <c r="DC85" i="1"/>
  <c r="DC86" i="1"/>
  <c r="DC87" i="1"/>
  <c r="DC88" i="1"/>
  <c r="DC89" i="1"/>
  <c r="DC90" i="1"/>
  <c r="DC91" i="1"/>
  <c r="DC92" i="1"/>
  <c r="DC93" i="1"/>
  <c r="DC94" i="1"/>
  <c r="DC95" i="1"/>
  <c r="DC96" i="1"/>
  <c r="DC5" i="1"/>
  <c r="DC6" i="1"/>
  <c r="DC7" i="1"/>
  <c r="DC8" i="1"/>
  <c r="DC9" i="1"/>
  <c r="DC10" i="1"/>
  <c r="DC11" i="1"/>
  <c r="DC12" i="1"/>
  <c r="DC13" i="1"/>
  <c r="DC14" i="1"/>
  <c r="DC15" i="1"/>
  <c r="DC16" i="1"/>
  <c r="DC17" i="1"/>
  <c r="DC18" i="1"/>
  <c r="DC19" i="1"/>
  <c r="DC20" i="1"/>
  <c r="DC21" i="1"/>
  <c r="DC22" i="1"/>
  <c r="DC23" i="1"/>
  <c r="DC24" i="1"/>
  <c r="DC25" i="1"/>
  <c r="DC26" i="1"/>
  <c r="DC27" i="1"/>
  <c r="DC28" i="1"/>
  <c r="DC29" i="1"/>
  <c r="DC30" i="1"/>
  <c r="DC31" i="1"/>
  <c r="DC32" i="1"/>
  <c r="DC33" i="1"/>
  <c r="DC34" i="1"/>
  <c r="DC35" i="1"/>
  <c r="DC36" i="1"/>
  <c r="DC37" i="1"/>
  <c r="DC38" i="1"/>
  <c r="DC39" i="1"/>
  <c r="DC40" i="1"/>
  <c r="DC41" i="1"/>
  <c r="DC42" i="1"/>
  <c r="DC43" i="1"/>
  <c r="DC44" i="1"/>
  <c r="DC45" i="1"/>
  <c r="DC46" i="1"/>
  <c r="DC47" i="1"/>
  <c r="DC48" i="1"/>
  <c r="DC49" i="1"/>
  <c r="DC50" i="1"/>
  <c r="DC51" i="1"/>
  <c r="DC52" i="1"/>
  <c r="DC53" i="1"/>
  <c r="DC54" i="1"/>
  <c r="DC55" i="1"/>
  <c r="DC56" i="1"/>
  <c r="DC59" i="1"/>
  <c r="DC60" i="1"/>
  <c r="DC61" i="1"/>
  <c r="DC62" i="1"/>
  <c r="DC63" i="1"/>
  <c r="DC64" i="1"/>
  <c r="DC65" i="1"/>
  <c r="DC68" i="1"/>
  <c r="DC69" i="1"/>
  <c r="DC70" i="1"/>
  <c r="DC71" i="1"/>
  <c r="DC72" i="1"/>
  <c r="DC73" i="1"/>
  <c r="DC74" i="1"/>
  <c r="DC75" i="1"/>
  <c r="DC76" i="1"/>
  <c r="DC77" i="1"/>
  <c r="DC78" i="1"/>
  <c r="DC79" i="1"/>
  <c r="DC80" i="1"/>
  <c r="DC4" i="1"/>
  <c r="CO149" i="1"/>
  <c r="CO150" i="1" s="1"/>
  <c r="CO151" i="1"/>
  <c r="CO152" i="1" s="1"/>
  <c r="CO153" i="1"/>
  <c r="CO154" i="1" s="1"/>
  <c r="CO155" i="1"/>
  <c r="CO156" i="1" s="1"/>
  <c r="CO157" i="1"/>
  <c r="CO158" i="1" s="1"/>
  <c r="CO159" i="1"/>
  <c r="CO160" i="1" s="1"/>
  <c r="CO161" i="1"/>
  <c r="CO162" i="1" s="1"/>
  <c r="CO163" i="1"/>
  <c r="CO164" i="1" s="1"/>
  <c r="CO165" i="1"/>
  <c r="CO166" i="1" s="1"/>
  <c r="CO167" i="1"/>
  <c r="CO168" i="1" s="1"/>
  <c r="CO169" i="1"/>
  <c r="CO170" i="1" s="1"/>
  <c r="CO171" i="1"/>
  <c r="CO172" i="1" s="1"/>
  <c r="CO173" i="1"/>
  <c r="CO174" i="1" s="1"/>
  <c r="CO175" i="1"/>
  <c r="CO176" i="1" s="1"/>
  <c r="CO177" i="1"/>
  <c r="CO178" i="1" s="1"/>
  <c r="CO179" i="1"/>
  <c r="CO180" i="1" s="1"/>
  <c r="CO181" i="1"/>
  <c r="CO182" i="1" s="1"/>
  <c r="CO183" i="1"/>
  <c r="CO184" i="1" s="1"/>
  <c r="CO185" i="1"/>
  <c r="CO186" i="1" s="1"/>
  <c r="CO187" i="1"/>
  <c r="CO188" i="1" s="1"/>
  <c r="CO189" i="1"/>
  <c r="CO190" i="1" s="1"/>
  <c r="CO147" i="1"/>
  <c r="CO143" i="1"/>
  <c r="CO144" i="1" s="1"/>
  <c r="CO107" i="1"/>
  <c r="CO108" i="1" s="1"/>
  <c r="CO109" i="1"/>
  <c r="CO110" i="1" s="1"/>
  <c r="CO111" i="1"/>
  <c r="CO112" i="1" s="1"/>
  <c r="CO113" i="1"/>
  <c r="CO114" i="1" s="1"/>
  <c r="CO115" i="1"/>
  <c r="CO116" i="1" s="1"/>
  <c r="CO117" i="1"/>
  <c r="CO118" i="1" s="1"/>
  <c r="CO119" i="1"/>
  <c r="CO120" i="1" s="1"/>
  <c r="CO121" i="1"/>
  <c r="CO122" i="1" s="1"/>
  <c r="CO123" i="1"/>
  <c r="CO124" i="1" s="1"/>
  <c r="CO125" i="1"/>
  <c r="CO126" i="1" s="1"/>
  <c r="CO127" i="1"/>
  <c r="CO128" i="1" s="1"/>
  <c r="CO129" i="1"/>
  <c r="CO130" i="1" s="1"/>
  <c r="CO131" i="1"/>
  <c r="CO132" i="1" s="1"/>
  <c r="CO133" i="1"/>
  <c r="CO134" i="1" s="1"/>
  <c r="CO135" i="1"/>
  <c r="CO136" i="1" s="1"/>
  <c r="CO137" i="1"/>
  <c r="CO138" i="1" s="1"/>
  <c r="CO139" i="1"/>
  <c r="CO140" i="1" s="1"/>
  <c r="CO141" i="1"/>
  <c r="CO142" i="1" s="1"/>
  <c r="CO105" i="1"/>
  <c r="CO101" i="1"/>
  <c r="CO102" i="1" s="1"/>
  <c r="CO103" i="1" s="1"/>
  <c r="CO104" i="1" s="1"/>
  <c r="CO98" i="1"/>
  <c r="DC190" i="1" s="1"/>
  <c r="CO95" i="1"/>
  <c r="CO96" i="1" s="1"/>
  <c r="CO97" i="1" s="1"/>
  <c r="CO77" i="1"/>
  <c r="CO78" i="1" s="1"/>
  <c r="CO79" i="1"/>
  <c r="CO80" i="1" s="1"/>
  <c r="CO81" i="1"/>
  <c r="CO82" i="1" s="1"/>
  <c r="CO83" i="1"/>
  <c r="CO84" i="1" s="1"/>
  <c r="CO85" i="1"/>
  <c r="CO86" i="1" s="1"/>
  <c r="CO87" i="1"/>
  <c r="CO88" i="1" s="1"/>
  <c r="CO89" i="1"/>
  <c r="CO90" i="1" s="1"/>
  <c r="CO91" i="1"/>
  <c r="CO92" i="1" s="1"/>
  <c r="CO75" i="1"/>
  <c r="CO76" i="1" s="1"/>
  <c r="CO73" i="1"/>
  <c r="DL315" i="1"/>
  <c r="DL314" i="1"/>
  <c r="CU151" i="1"/>
  <c r="CU152" i="1"/>
  <c r="DL561" i="1"/>
  <c r="DL562" i="1"/>
  <c r="DL203" i="1"/>
  <c r="DL204" i="1"/>
  <c r="DL213" i="1"/>
  <c r="DL214" i="1"/>
  <c r="DL223" i="1"/>
  <c r="DL224" i="1"/>
  <c r="DL233" i="1"/>
  <c r="DL234" i="1"/>
  <c r="DL243" i="1"/>
  <c r="DL244" i="1"/>
  <c r="DL253" i="1"/>
  <c r="DL254" i="1"/>
  <c r="DL263" i="1"/>
  <c r="DL264" i="1"/>
  <c r="DL273" i="1"/>
  <c r="DL274" i="1"/>
  <c r="DL283" i="1"/>
  <c r="DL284" i="1"/>
  <c r="DL293" i="1"/>
  <c r="DL294" i="1"/>
  <c r="DL303" i="1"/>
  <c r="DL304" i="1"/>
  <c r="DL305" i="1"/>
  <c r="DL324" i="1"/>
  <c r="DL325" i="1"/>
  <c r="DL334" i="1"/>
  <c r="DL335" i="1"/>
  <c r="DL344" i="1"/>
  <c r="DL345" i="1"/>
  <c r="DL354" i="1"/>
  <c r="DL355" i="1"/>
  <c r="DL364" i="1"/>
  <c r="DL365" i="1"/>
  <c r="DL374" i="1"/>
  <c r="DL375" i="1"/>
  <c r="DL384" i="1"/>
  <c r="DL385" i="1"/>
  <c r="DL394" i="1"/>
  <c r="DL395" i="1"/>
  <c r="DL404" i="1"/>
  <c r="DL405" i="1"/>
  <c r="DL414" i="1"/>
  <c r="DL415" i="1"/>
  <c r="DL424" i="1"/>
  <c r="DL425" i="1"/>
  <c r="DL434" i="1"/>
  <c r="DL435" i="1"/>
  <c r="DL444" i="1"/>
  <c r="DL445" i="1"/>
  <c r="DL454" i="1"/>
  <c r="DL455" i="1"/>
  <c r="DL464" i="1"/>
  <c r="DL465" i="1"/>
  <c r="DL474" i="1"/>
  <c r="DL475" i="1"/>
  <c r="DL484" i="1"/>
  <c r="DL485" i="1"/>
  <c r="DL494" i="1"/>
  <c r="DL495" i="1"/>
  <c r="DL504" i="1"/>
  <c r="DL505" i="1"/>
  <c r="DL514" i="1"/>
  <c r="DL515" i="1"/>
  <c r="DL524" i="1"/>
  <c r="DL525" i="1"/>
  <c r="DL534" i="1"/>
  <c r="DL535" i="1"/>
  <c r="DL544" i="1"/>
  <c r="DL545" i="1"/>
  <c r="DL546" i="1"/>
  <c r="DL571" i="1"/>
  <c r="DL572" i="1"/>
  <c r="DL581" i="1"/>
  <c r="DL582" i="1"/>
  <c r="DL591" i="1"/>
  <c r="DL592" i="1"/>
  <c r="DL601" i="1"/>
  <c r="DL602" i="1"/>
  <c r="DL611" i="1"/>
  <c r="DL612" i="1"/>
  <c r="DL621" i="1"/>
  <c r="DL622" i="1"/>
  <c r="DL631" i="1"/>
  <c r="DL632" i="1"/>
  <c r="DL641" i="1"/>
  <c r="DL642" i="1"/>
  <c r="DL651" i="1"/>
  <c r="DL652" i="1"/>
  <c r="DL661" i="1"/>
  <c r="DL662" i="1"/>
  <c r="DL671" i="1"/>
  <c r="DL672" i="1"/>
  <c r="DL681" i="1"/>
  <c r="DL682" i="1"/>
  <c r="DL691" i="1"/>
  <c r="DL692" i="1"/>
  <c r="DL701" i="1"/>
  <c r="DL702" i="1"/>
  <c r="DL711" i="1"/>
  <c r="DL712" i="1"/>
  <c r="DL721" i="1"/>
  <c r="DL722" i="1"/>
  <c r="DL731" i="1"/>
  <c r="DL732" i="1"/>
  <c r="DL741" i="1"/>
  <c r="DL742" i="1"/>
  <c r="DL751" i="1"/>
  <c r="DL752" i="1"/>
  <c r="DL761" i="1"/>
  <c r="DL762" i="1"/>
  <c r="DC189" i="1" l="1"/>
  <c r="CO99" i="1"/>
  <c r="CO100" i="1" s="1"/>
  <c r="DC306" i="1"/>
  <c r="DC307" i="1" s="1"/>
  <c r="DC308" i="1" s="1"/>
  <c r="DC309" i="1" s="1"/>
  <c r="DC310" i="1" s="1"/>
  <c r="DC583" i="1"/>
  <c r="CU54" i="1"/>
  <c r="DB1" i="1"/>
  <c r="DB2" i="1"/>
  <c r="DL2" i="1" s="1"/>
  <c r="DB3" i="1"/>
  <c r="DL3" i="1" s="1"/>
  <c r="DH190" i="1"/>
  <c r="DH189" i="1"/>
  <c r="DG190" i="1"/>
  <c r="DG189" i="1"/>
  <c r="DI190" i="1"/>
  <c r="DI189" i="1"/>
  <c r="DM61" i="1"/>
  <c r="DB61" i="1" s="1"/>
  <c r="DL61" i="1" s="1"/>
  <c r="DM62" i="1"/>
  <c r="DB62" i="1" s="1"/>
  <c r="DL62" i="1" s="1"/>
  <c r="DM63" i="1"/>
  <c r="DB63" i="1" s="1"/>
  <c r="DL63" i="1" s="1"/>
  <c r="DM65" i="1"/>
  <c r="DB65" i="1" s="1"/>
  <c r="DL65" i="1" s="1"/>
  <c r="DM80" i="1"/>
  <c r="DB80" i="1" s="1"/>
  <c r="DL80" i="1" s="1"/>
  <c r="DM84" i="1"/>
  <c r="DB84" i="1" s="1"/>
  <c r="DL84" i="1" s="1"/>
  <c r="DM86" i="1"/>
  <c r="DB86" i="1" s="1"/>
  <c r="DL86" i="1" s="1"/>
  <c r="DM87" i="1"/>
  <c r="DB87" i="1" s="1"/>
  <c r="DL87" i="1" s="1"/>
  <c r="DM88" i="1"/>
  <c r="DB88" i="1" s="1"/>
  <c r="DL88" i="1" s="1"/>
  <c r="DM89" i="1"/>
  <c r="DB89" i="1" s="1"/>
  <c r="DL89" i="1" s="1"/>
  <c r="DM90" i="1"/>
  <c r="DB90" i="1" s="1"/>
  <c r="DL90" i="1" s="1"/>
  <c r="DM91" i="1"/>
  <c r="DB91" i="1" s="1"/>
  <c r="DL91" i="1" s="1"/>
  <c r="DM92" i="1"/>
  <c r="DB92" i="1" s="1"/>
  <c r="DL92" i="1" s="1"/>
  <c r="DM93" i="1"/>
  <c r="DB93" i="1" s="1"/>
  <c r="DL93" i="1" s="1"/>
  <c r="DM94" i="1"/>
  <c r="DB94" i="1" s="1"/>
  <c r="DL94" i="1" s="1"/>
  <c r="DM95" i="1"/>
  <c r="DB95" i="1" s="1"/>
  <c r="DL95" i="1" s="1"/>
  <c r="DM96" i="1"/>
  <c r="DB96" i="1" s="1"/>
  <c r="DL96" i="1" s="1"/>
  <c r="DM101" i="1"/>
  <c r="DB101" i="1" s="1"/>
  <c r="DL101" i="1" s="1"/>
  <c r="DM102" i="1"/>
  <c r="DB102" i="1" s="1"/>
  <c r="DL102" i="1" s="1"/>
  <c r="DM105" i="1"/>
  <c r="DB105" i="1" s="1"/>
  <c r="DL105" i="1" s="1"/>
  <c r="DM106" i="1"/>
  <c r="DB106" i="1" s="1"/>
  <c r="DL106" i="1" s="1"/>
  <c r="DM107" i="1"/>
  <c r="DB107" i="1" s="1"/>
  <c r="DL107" i="1" s="1"/>
  <c r="DM108" i="1"/>
  <c r="DB108" i="1" s="1"/>
  <c r="DL108" i="1" s="1"/>
  <c r="DM109" i="1"/>
  <c r="DB109" i="1" s="1"/>
  <c r="DL109" i="1" s="1"/>
  <c r="DM110" i="1"/>
  <c r="DB110" i="1" s="1"/>
  <c r="DL110" i="1" s="1"/>
  <c r="DM111" i="1"/>
  <c r="DB111" i="1" s="1"/>
  <c r="DL111" i="1" s="1"/>
  <c r="DM112" i="1"/>
  <c r="DB112" i="1" s="1"/>
  <c r="DL112" i="1" s="1"/>
  <c r="DM113" i="1"/>
  <c r="DB113" i="1" s="1"/>
  <c r="DL113" i="1" s="1"/>
  <c r="DM114" i="1"/>
  <c r="DB114" i="1" s="1"/>
  <c r="DL114" i="1" s="1"/>
  <c r="DM115" i="1"/>
  <c r="DB115" i="1" s="1"/>
  <c r="DL115" i="1" s="1"/>
  <c r="DM118" i="1"/>
  <c r="DB118" i="1" s="1"/>
  <c r="DL118" i="1" s="1"/>
  <c r="DM119" i="1"/>
  <c r="DB119" i="1" s="1"/>
  <c r="DL119" i="1" s="1"/>
  <c r="DM120" i="1"/>
  <c r="DB120" i="1" s="1"/>
  <c r="DL120" i="1" s="1"/>
  <c r="DM125" i="1"/>
  <c r="DB125" i="1" s="1"/>
  <c r="DL125" i="1" s="1"/>
  <c r="DM128" i="1"/>
  <c r="DB128" i="1" s="1"/>
  <c r="DL128" i="1" s="1"/>
  <c r="DM129" i="1"/>
  <c r="DB129" i="1" s="1"/>
  <c r="DL129" i="1" s="1"/>
  <c r="DM130" i="1"/>
  <c r="DB130" i="1" s="1"/>
  <c r="DL130" i="1" s="1"/>
  <c r="DM131" i="1"/>
  <c r="DB131" i="1" s="1"/>
  <c r="DL131" i="1" s="1"/>
  <c r="DM132" i="1"/>
  <c r="DB132" i="1" s="1"/>
  <c r="DL132" i="1" s="1"/>
  <c r="DM133" i="1"/>
  <c r="DB133" i="1" s="1"/>
  <c r="DL133" i="1" s="1"/>
  <c r="DM134" i="1"/>
  <c r="DB134" i="1" s="1"/>
  <c r="DL134" i="1" s="1"/>
  <c r="DM135" i="1"/>
  <c r="DB135" i="1" s="1"/>
  <c r="DL135" i="1" s="1"/>
  <c r="DM136" i="1"/>
  <c r="DB136" i="1" s="1"/>
  <c r="DL136" i="1" s="1"/>
  <c r="DM137" i="1"/>
  <c r="DB137" i="1" s="1"/>
  <c r="DL137" i="1" s="1"/>
  <c r="DM146" i="1"/>
  <c r="DB146" i="1" s="1"/>
  <c r="DL146" i="1" s="1"/>
  <c r="DM147" i="1"/>
  <c r="DB147" i="1" s="1"/>
  <c r="DL147" i="1" s="1"/>
  <c r="DM148" i="1"/>
  <c r="DB148" i="1" s="1"/>
  <c r="DL148" i="1" s="1"/>
  <c r="DM149" i="1"/>
  <c r="DB149" i="1" s="1"/>
  <c r="DL149" i="1" s="1"/>
  <c r="DM150" i="1"/>
  <c r="DB150" i="1" s="1"/>
  <c r="DL150" i="1" s="1"/>
  <c r="DM151" i="1"/>
  <c r="DB151" i="1" s="1"/>
  <c r="DL151" i="1" s="1"/>
  <c r="DM152" i="1"/>
  <c r="DB152" i="1" s="1"/>
  <c r="DL152" i="1" s="1"/>
  <c r="DM153" i="1"/>
  <c r="DB153" i="1" s="1"/>
  <c r="DL153" i="1" s="1"/>
  <c r="DM154" i="1"/>
  <c r="DB154" i="1" s="1"/>
  <c r="DL154" i="1" s="1"/>
  <c r="DM155" i="1"/>
  <c r="DB155" i="1" s="1"/>
  <c r="DL155" i="1" s="1"/>
  <c r="DM157" i="1"/>
  <c r="DB157" i="1" s="1"/>
  <c r="DL157" i="1" s="1"/>
  <c r="DM158" i="1"/>
  <c r="DB158" i="1" s="1"/>
  <c r="DL158" i="1" s="1"/>
  <c r="DM159" i="1"/>
  <c r="DB159" i="1" s="1"/>
  <c r="DL159" i="1" s="1"/>
  <c r="DM160" i="1"/>
  <c r="DB160" i="1" s="1"/>
  <c r="DL160" i="1" s="1"/>
  <c r="DM161" i="1"/>
  <c r="DB161" i="1" s="1"/>
  <c r="DL161" i="1" s="1"/>
  <c r="DM162" i="1"/>
  <c r="DB162" i="1" s="1"/>
  <c r="DL162" i="1" s="1"/>
  <c r="DM163" i="1"/>
  <c r="DB163" i="1" s="1"/>
  <c r="DL163" i="1" s="1"/>
  <c r="DM164" i="1"/>
  <c r="DB164" i="1" s="1"/>
  <c r="DL164" i="1" s="1"/>
  <c r="DM165" i="1"/>
  <c r="DB165" i="1" s="1"/>
  <c r="DL165" i="1" s="1"/>
  <c r="DM166" i="1"/>
  <c r="DB166" i="1" s="1"/>
  <c r="DL166" i="1" s="1"/>
  <c r="DM167" i="1"/>
  <c r="DB167" i="1" s="1"/>
  <c r="DL167" i="1" s="1"/>
  <c r="DM168" i="1"/>
  <c r="DB168" i="1" s="1"/>
  <c r="DL168" i="1" s="1"/>
  <c r="DM169" i="1"/>
  <c r="DB169" i="1" s="1"/>
  <c r="DL169" i="1" s="1"/>
  <c r="DM170" i="1"/>
  <c r="DB170" i="1" s="1"/>
  <c r="DL170" i="1" s="1"/>
  <c r="DM172" i="1"/>
  <c r="DB172" i="1" s="1"/>
  <c r="DL172" i="1" s="1"/>
  <c r="DM173" i="1"/>
  <c r="DB173" i="1" s="1"/>
  <c r="DL173" i="1" s="1"/>
  <c r="DM174" i="1"/>
  <c r="DB174" i="1" s="1"/>
  <c r="DL174" i="1" s="1"/>
  <c r="DM175" i="1"/>
  <c r="DB175" i="1" s="1"/>
  <c r="DL175" i="1" s="1"/>
  <c r="DM176" i="1"/>
  <c r="DB176" i="1" s="1"/>
  <c r="DL176" i="1" s="1"/>
  <c r="DM180" i="1"/>
  <c r="DB180" i="1" s="1"/>
  <c r="DL180" i="1" s="1"/>
  <c r="DM181" i="1"/>
  <c r="DB181" i="1" s="1"/>
  <c r="DL181" i="1" s="1"/>
  <c r="DM182" i="1"/>
  <c r="DB182" i="1" s="1"/>
  <c r="DL182" i="1" s="1"/>
  <c r="DM183" i="1"/>
  <c r="DB183" i="1" s="1"/>
  <c r="DL183" i="1" s="1"/>
  <c r="DM184" i="1"/>
  <c r="DB184" i="1" s="1"/>
  <c r="DL184" i="1" s="1"/>
  <c r="DM185" i="1"/>
  <c r="DB185" i="1" s="1"/>
  <c r="DL185" i="1" s="1"/>
  <c r="DM186" i="1"/>
  <c r="DB186" i="1" s="1"/>
  <c r="DL186" i="1" s="1"/>
  <c r="DL187" i="1"/>
  <c r="DM191" i="1"/>
  <c r="DB191" i="1" s="1"/>
  <c r="DL191" i="1" s="1"/>
  <c r="DM192" i="1"/>
  <c r="DB192" i="1" s="1"/>
  <c r="DL192" i="1" s="1"/>
  <c r="DM193" i="1"/>
  <c r="DB193" i="1" s="1"/>
  <c r="DL193" i="1" s="1"/>
  <c r="DM194" i="1"/>
  <c r="DB194" i="1" s="1"/>
  <c r="DL194" i="1" s="1"/>
  <c r="DM195" i="1"/>
  <c r="DB195" i="1" s="1"/>
  <c r="DL195" i="1" s="1"/>
  <c r="DM196" i="1"/>
  <c r="DB196" i="1" s="1"/>
  <c r="DL196" i="1" s="1"/>
  <c r="DM197" i="1"/>
  <c r="DB197" i="1" s="1"/>
  <c r="DL197" i="1" s="1"/>
  <c r="DM198" i="1"/>
  <c r="DB198" i="1" s="1"/>
  <c r="DL198" i="1" s="1"/>
  <c r="DM199" i="1"/>
  <c r="DB199" i="1" s="1"/>
  <c r="DL199" i="1" s="1"/>
  <c r="CP42" i="1"/>
  <c r="CP43" i="1"/>
  <c r="CP51" i="1"/>
  <c r="CP52" i="1"/>
  <c r="CO148" i="1"/>
  <c r="CO106" i="1"/>
  <c r="CO74" i="1"/>
  <c r="AE63" i="1"/>
  <c r="CX6" i="1" l="1"/>
  <c r="CX7" i="1"/>
  <c r="CX5" i="1"/>
  <c r="CX4" i="1"/>
  <c r="AE64" i="1"/>
  <c r="DK190" i="1"/>
  <c r="DJ190" i="1" s="1"/>
  <c r="DM190" i="1"/>
  <c r="DB190" i="1" s="1"/>
  <c r="DL190" i="1" s="1"/>
  <c r="CZ98" i="1" s="1"/>
  <c r="DC311" i="1"/>
  <c r="DL1" i="1"/>
  <c r="DK189" i="1"/>
  <c r="DJ189" i="1" s="1"/>
  <c r="DM189" i="1"/>
  <c r="DB189" i="1" s="1"/>
  <c r="DL189" i="1" s="1"/>
  <c r="CZ95" i="1" s="1"/>
  <c r="DC312" i="1" l="1"/>
  <c r="DI79" i="1"/>
  <c r="DI74" i="1"/>
  <c r="DI75" i="1"/>
  <c r="DI76" i="1"/>
  <c r="DI77" i="1"/>
  <c r="DI78" i="1"/>
  <c r="DI80" i="1"/>
  <c r="DI73" i="1"/>
  <c r="DI72" i="1"/>
  <c r="DI71" i="1"/>
  <c r="DI70" i="1"/>
  <c r="DI69" i="1"/>
  <c r="DI68" i="1"/>
  <c r="DC313" i="1" l="1"/>
  <c r="DK80" i="1"/>
  <c r="DJ80" i="1" s="1"/>
  <c r="DC295" i="1"/>
  <c r="DC296" i="1" s="1"/>
  <c r="DC297" i="1" s="1"/>
  <c r="DC298" i="1" s="1"/>
  <c r="DC299" i="1" s="1"/>
  <c r="DC300" i="1" s="1"/>
  <c r="DC301" i="1" s="1"/>
  <c r="DC302" i="1" s="1"/>
  <c r="DC285" i="1"/>
  <c r="DC286" i="1" s="1"/>
  <c r="DC287" i="1" s="1"/>
  <c r="DC288" i="1" s="1"/>
  <c r="DC289" i="1" s="1"/>
  <c r="DC290" i="1" s="1"/>
  <c r="DC291" i="1" s="1"/>
  <c r="DC292" i="1" s="1"/>
  <c r="DC275" i="1"/>
  <c r="DC276" i="1" s="1"/>
  <c r="DC277" i="1" s="1"/>
  <c r="DC278" i="1" s="1"/>
  <c r="DC279" i="1" s="1"/>
  <c r="DC280" i="1" s="1"/>
  <c r="DC281" i="1" s="1"/>
  <c r="DC282" i="1" s="1"/>
  <c r="DC265" i="1"/>
  <c r="DC266" i="1" s="1"/>
  <c r="DC267" i="1" s="1"/>
  <c r="DC268" i="1" s="1"/>
  <c r="DC269" i="1" s="1"/>
  <c r="DC270" i="1" s="1"/>
  <c r="DC271" i="1" s="1"/>
  <c r="DC272" i="1" s="1"/>
  <c r="DC255" i="1"/>
  <c r="DC256" i="1" s="1"/>
  <c r="DC257" i="1" s="1"/>
  <c r="DC258" i="1" s="1"/>
  <c r="DC259" i="1" s="1"/>
  <c r="DC260" i="1" s="1"/>
  <c r="DC261" i="1" s="1"/>
  <c r="DC262" i="1" s="1"/>
  <c r="DC245" i="1"/>
  <c r="DC246" i="1" s="1"/>
  <c r="DC247" i="1" s="1"/>
  <c r="DC248" i="1" s="1"/>
  <c r="DC249" i="1" s="1"/>
  <c r="DC250" i="1" s="1"/>
  <c r="DC251" i="1" s="1"/>
  <c r="DC252" i="1" s="1"/>
  <c r="DC235" i="1"/>
  <c r="DC225" i="1"/>
  <c r="DC226" i="1" s="1"/>
  <c r="DC227" i="1" s="1"/>
  <c r="DC228" i="1" s="1"/>
  <c r="DC229" i="1" s="1"/>
  <c r="DC230" i="1" s="1"/>
  <c r="DC231" i="1" s="1"/>
  <c r="DC232" i="1" s="1"/>
  <c r="DC215" i="1"/>
  <c r="DC216" i="1" s="1"/>
  <c r="DC217" i="1" s="1"/>
  <c r="DC218" i="1" s="1"/>
  <c r="DC219" i="1" s="1"/>
  <c r="DC220" i="1" s="1"/>
  <c r="DC221" i="1" s="1"/>
  <c r="DC222" i="1" s="1"/>
  <c r="DC205" i="1"/>
  <c r="DC206" i="1" s="1"/>
  <c r="DC207" i="1" s="1"/>
  <c r="DC208" i="1" s="1"/>
  <c r="DC603" i="1"/>
  <c r="DC604" i="1" s="1"/>
  <c r="DC605" i="1" s="1"/>
  <c r="DC606" i="1" s="1"/>
  <c r="DC607" i="1" s="1"/>
  <c r="DC608" i="1" s="1"/>
  <c r="DC609" i="1" s="1"/>
  <c r="DC610" i="1" s="1"/>
  <c r="DC602" i="1"/>
  <c r="DC547" i="1"/>
  <c r="DC548" i="1" s="1"/>
  <c r="DC549" i="1" s="1"/>
  <c r="DC550" i="1" s="1"/>
  <c r="DC551" i="1" s="1"/>
  <c r="DC552" i="1" s="1"/>
  <c r="DC553" i="1" s="1"/>
  <c r="DC554" i="1" s="1"/>
  <c r="DC555" i="1" s="1"/>
  <c r="DC556" i="1" s="1"/>
  <c r="DC557" i="1" s="1"/>
  <c r="DC558" i="1" s="1"/>
  <c r="DC559" i="1" s="1"/>
  <c r="DC560" i="1" s="1"/>
  <c r="DC546" i="1"/>
  <c r="DC573" i="1"/>
  <c r="DC572" i="1"/>
  <c r="DC584" i="1"/>
  <c r="DC582" i="1"/>
  <c r="DC593" i="1"/>
  <c r="DC594" i="1" s="1"/>
  <c r="DC595" i="1" s="1"/>
  <c r="DC596" i="1" s="1"/>
  <c r="DC597" i="1" s="1"/>
  <c r="DC598" i="1" s="1"/>
  <c r="DC599" i="1" s="1"/>
  <c r="DC600" i="1" s="1"/>
  <c r="DC592" i="1"/>
  <c r="DC545" i="1"/>
  <c r="DC753" i="1"/>
  <c r="DC754" i="1" s="1"/>
  <c r="DC755" i="1" s="1"/>
  <c r="DC756" i="1" s="1"/>
  <c r="DC757" i="1" s="1"/>
  <c r="DC758" i="1" s="1"/>
  <c r="DC759" i="1" s="1"/>
  <c r="DC760" i="1" s="1"/>
  <c r="DC752" i="1"/>
  <c r="DC703" i="1"/>
  <c r="DC704" i="1" s="1"/>
  <c r="DC705" i="1" s="1"/>
  <c r="DC706" i="1" s="1"/>
  <c r="DC707" i="1" s="1"/>
  <c r="DC708" i="1" s="1"/>
  <c r="DC709" i="1" s="1"/>
  <c r="DC710" i="1" s="1"/>
  <c r="DC702" i="1"/>
  <c r="DC653" i="1"/>
  <c r="DC654" i="1" s="1"/>
  <c r="DC655" i="1" s="1"/>
  <c r="DC656" i="1" s="1"/>
  <c r="DC657" i="1" s="1"/>
  <c r="DC658" i="1" s="1"/>
  <c r="DC659" i="1" s="1"/>
  <c r="DC660" i="1" s="1"/>
  <c r="DC652" i="1"/>
  <c r="DC743" i="1"/>
  <c r="DC744" i="1" s="1"/>
  <c r="DC745" i="1" s="1"/>
  <c r="DC746" i="1" s="1"/>
  <c r="DC747" i="1" s="1"/>
  <c r="DC748" i="1" s="1"/>
  <c r="DC749" i="1" s="1"/>
  <c r="DC750" i="1" s="1"/>
  <c r="DC742" i="1"/>
  <c r="DC693" i="1"/>
  <c r="DC694" i="1" s="1"/>
  <c r="DC695" i="1" s="1"/>
  <c r="DC696" i="1" s="1"/>
  <c r="DC697" i="1" s="1"/>
  <c r="DC698" i="1" s="1"/>
  <c r="DC699" i="1" s="1"/>
  <c r="DC700" i="1" s="1"/>
  <c r="DC692" i="1"/>
  <c r="DC643" i="1"/>
  <c r="DC644" i="1" s="1"/>
  <c r="DC645" i="1" s="1"/>
  <c r="DC646" i="1" s="1"/>
  <c r="DC647" i="1" s="1"/>
  <c r="DC648" i="1" s="1"/>
  <c r="DC649" i="1" s="1"/>
  <c r="DC650" i="1" s="1"/>
  <c r="DC642" i="1"/>
  <c r="DC733" i="1"/>
  <c r="DC734" i="1" s="1"/>
  <c r="DC735" i="1" s="1"/>
  <c r="DC736" i="1" s="1"/>
  <c r="DC737" i="1" s="1"/>
  <c r="DC738" i="1" s="1"/>
  <c r="DC739" i="1" s="1"/>
  <c r="DC740" i="1" s="1"/>
  <c r="DC732" i="1"/>
  <c r="DC683" i="1"/>
  <c r="DC684" i="1" s="1"/>
  <c r="DC685" i="1" s="1"/>
  <c r="DC686" i="1" s="1"/>
  <c r="DC687" i="1" s="1"/>
  <c r="DC688" i="1" s="1"/>
  <c r="DC689" i="1" s="1"/>
  <c r="DC690" i="1" s="1"/>
  <c r="DC682" i="1"/>
  <c r="DC633" i="1"/>
  <c r="DC634" i="1" s="1"/>
  <c r="DC635" i="1" s="1"/>
  <c r="DC636" i="1" s="1"/>
  <c r="DC637" i="1" s="1"/>
  <c r="DC638" i="1" s="1"/>
  <c r="DC639" i="1" s="1"/>
  <c r="DC640" i="1" s="1"/>
  <c r="DC632" i="1"/>
  <c r="DC723" i="1"/>
  <c r="DC724" i="1" s="1"/>
  <c r="DC725" i="1" s="1"/>
  <c r="DC726" i="1" s="1"/>
  <c r="DC727" i="1" s="1"/>
  <c r="DC728" i="1" s="1"/>
  <c r="DC729" i="1" s="1"/>
  <c r="DC730" i="1" s="1"/>
  <c r="DC722" i="1"/>
  <c r="DC673" i="1"/>
  <c r="DC674" i="1" s="1"/>
  <c r="DC675" i="1" s="1"/>
  <c r="DC676" i="1" s="1"/>
  <c r="DC677" i="1" s="1"/>
  <c r="DC678" i="1" s="1"/>
  <c r="DC679" i="1" s="1"/>
  <c r="DC680" i="1" s="1"/>
  <c r="DC672" i="1"/>
  <c r="DC623" i="1"/>
  <c r="DC624" i="1" s="1"/>
  <c r="DC625" i="1" s="1"/>
  <c r="DC626" i="1" s="1"/>
  <c r="DC627" i="1" s="1"/>
  <c r="DC628" i="1" s="1"/>
  <c r="DC629" i="1" s="1"/>
  <c r="DC630" i="1" s="1"/>
  <c r="DC622" i="1"/>
  <c r="DC763" i="1"/>
  <c r="DC764" i="1" s="1"/>
  <c r="DC765" i="1" s="1"/>
  <c r="DC766" i="1" s="1"/>
  <c r="DC767" i="1" s="1"/>
  <c r="DC768" i="1" s="1"/>
  <c r="DC769" i="1" s="1"/>
  <c r="DC770" i="1" s="1"/>
  <c r="DC762" i="1"/>
  <c r="DC713" i="1"/>
  <c r="DC714" i="1" s="1"/>
  <c r="DC715" i="1" s="1"/>
  <c r="DC716" i="1" s="1"/>
  <c r="DC717" i="1" s="1"/>
  <c r="DC718" i="1" s="1"/>
  <c r="DC719" i="1" s="1"/>
  <c r="DC720" i="1" s="1"/>
  <c r="DC712" i="1"/>
  <c r="DC663" i="1"/>
  <c r="DC664" i="1" s="1"/>
  <c r="DC665" i="1" s="1"/>
  <c r="DC666" i="1" s="1"/>
  <c r="DC667" i="1" s="1"/>
  <c r="DC668" i="1" s="1"/>
  <c r="DC669" i="1" s="1"/>
  <c r="DC670" i="1" s="1"/>
  <c r="DC662" i="1"/>
  <c r="DC613" i="1"/>
  <c r="DC612" i="1"/>
  <c r="DC563" i="1"/>
  <c r="DC564" i="1" s="1"/>
  <c r="DC565" i="1" s="1"/>
  <c r="DC566" i="1" s="1"/>
  <c r="DC567" i="1" s="1"/>
  <c r="DC568" i="1" s="1"/>
  <c r="DC569" i="1" s="1"/>
  <c r="DC570" i="1" s="1"/>
  <c r="DC562" i="1"/>
  <c r="DC536" i="1"/>
  <c r="DC537" i="1" s="1"/>
  <c r="DC538" i="1" s="1"/>
  <c r="DC539" i="1" s="1"/>
  <c r="DC540" i="1" s="1"/>
  <c r="DC541" i="1" s="1"/>
  <c r="DC542" i="1" s="1"/>
  <c r="DC543" i="1" s="1"/>
  <c r="DC526" i="1"/>
  <c r="DC527" i="1" s="1"/>
  <c r="DC528" i="1" s="1"/>
  <c r="DC529" i="1" s="1"/>
  <c r="DC530" i="1" s="1"/>
  <c r="DC531" i="1" s="1"/>
  <c r="DC532" i="1" s="1"/>
  <c r="DC533" i="1" s="1"/>
  <c r="DC516" i="1"/>
  <c r="DC517" i="1" s="1"/>
  <c r="DC518" i="1" s="1"/>
  <c r="DC519" i="1" s="1"/>
  <c r="DC520" i="1" s="1"/>
  <c r="DC521" i="1" s="1"/>
  <c r="DC522" i="1" s="1"/>
  <c r="DC523" i="1" s="1"/>
  <c r="DC506" i="1"/>
  <c r="DC507" i="1" s="1"/>
  <c r="DC508" i="1" s="1"/>
  <c r="DC509" i="1" s="1"/>
  <c r="DC510" i="1" s="1"/>
  <c r="DC511" i="1" s="1"/>
  <c r="DC512" i="1" s="1"/>
  <c r="DC513" i="1" s="1"/>
  <c r="DC496" i="1"/>
  <c r="DC497" i="1" s="1"/>
  <c r="DC498" i="1" s="1"/>
  <c r="DC499" i="1" s="1"/>
  <c r="DC500" i="1" s="1"/>
  <c r="DC501" i="1" s="1"/>
  <c r="DC502" i="1" s="1"/>
  <c r="DC503" i="1" s="1"/>
  <c r="DC486" i="1"/>
  <c r="DC487" i="1" s="1"/>
  <c r="DC488" i="1" s="1"/>
  <c r="DC489" i="1" s="1"/>
  <c r="DC490" i="1" s="1"/>
  <c r="DC491" i="1" s="1"/>
  <c r="DC492" i="1" s="1"/>
  <c r="DC493" i="1" s="1"/>
  <c r="DC476" i="1"/>
  <c r="DC477" i="1" s="1"/>
  <c r="DC478" i="1" s="1"/>
  <c r="DC479" i="1" s="1"/>
  <c r="DC480" i="1" s="1"/>
  <c r="DC481" i="1" s="1"/>
  <c r="DC482" i="1" s="1"/>
  <c r="DC483" i="1" s="1"/>
  <c r="DC466" i="1"/>
  <c r="DC467" i="1" s="1"/>
  <c r="DC468" i="1" s="1"/>
  <c r="DC469" i="1" s="1"/>
  <c r="DC470" i="1" s="1"/>
  <c r="DC471" i="1" s="1"/>
  <c r="DC472" i="1" s="1"/>
  <c r="DC473" i="1" s="1"/>
  <c r="DC456" i="1"/>
  <c r="DC457" i="1" s="1"/>
  <c r="DC458" i="1" s="1"/>
  <c r="DC459" i="1" s="1"/>
  <c r="DC460" i="1" s="1"/>
  <c r="DC461" i="1" s="1"/>
  <c r="DC462" i="1" s="1"/>
  <c r="DC463" i="1" s="1"/>
  <c r="DC446" i="1"/>
  <c r="DC447" i="1" s="1"/>
  <c r="DC448" i="1" s="1"/>
  <c r="DC449" i="1" s="1"/>
  <c r="DC450" i="1" s="1"/>
  <c r="DC451" i="1" s="1"/>
  <c r="DC452" i="1" s="1"/>
  <c r="DC453" i="1" s="1"/>
  <c r="DC436" i="1"/>
  <c r="DC437" i="1" s="1"/>
  <c r="DC438" i="1" s="1"/>
  <c r="DC439" i="1" s="1"/>
  <c r="DC440" i="1" s="1"/>
  <c r="DC441" i="1" s="1"/>
  <c r="DC442" i="1" s="1"/>
  <c r="DC443" i="1" s="1"/>
  <c r="DC426" i="1"/>
  <c r="DC427" i="1" s="1"/>
  <c r="DC428" i="1" s="1"/>
  <c r="DC429" i="1" s="1"/>
  <c r="DC430" i="1" s="1"/>
  <c r="DC431" i="1" s="1"/>
  <c r="DC432" i="1" s="1"/>
  <c r="DC433" i="1" s="1"/>
  <c r="DC416" i="1"/>
  <c r="DC417" i="1" s="1"/>
  <c r="DC418" i="1" s="1"/>
  <c r="DC419" i="1" s="1"/>
  <c r="DC420" i="1" s="1"/>
  <c r="DC421" i="1" s="1"/>
  <c r="DC422" i="1" s="1"/>
  <c r="DC423" i="1" s="1"/>
  <c r="DC406" i="1"/>
  <c r="DC407" i="1" s="1"/>
  <c r="DC408" i="1" s="1"/>
  <c r="DC409" i="1" s="1"/>
  <c r="DC410" i="1" s="1"/>
  <c r="DC411" i="1" s="1"/>
  <c r="DC412" i="1" s="1"/>
  <c r="DC413" i="1" s="1"/>
  <c r="DC396" i="1"/>
  <c r="DC397" i="1" s="1"/>
  <c r="DC398" i="1" s="1"/>
  <c r="DC399" i="1" s="1"/>
  <c r="DC400" i="1" s="1"/>
  <c r="DC401" i="1" s="1"/>
  <c r="DC402" i="1" s="1"/>
  <c r="DC403" i="1" s="1"/>
  <c r="DC386" i="1"/>
  <c r="DC387" i="1" s="1"/>
  <c r="DC388" i="1" s="1"/>
  <c r="DC389" i="1" s="1"/>
  <c r="DC390" i="1" s="1"/>
  <c r="DC391" i="1" s="1"/>
  <c r="DC392" i="1" s="1"/>
  <c r="DC393" i="1" s="1"/>
  <c r="DC376" i="1"/>
  <c r="DC377" i="1" s="1"/>
  <c r="DC378" i="1" s="1"/>
  <c r="DC379" i="1" s="1"/>
  <c r="DC380" i="1" s="1"/>
  <c r="DC381" i="1" s="1"/>
  <c r="DC382" i="1" s="1"/>
  <c r="DC383" i="1" s="1"/>
  <c r="DC366" i="1"/>
  <c r="DC367" i="1" s="1"/>
  <c r="DC368" i="1" s="1"/>
  <c r="DC369" i="1" s="1"/>
  <c r="DC370" i="1" s="1"/>
  <c r="DC371" i="1" s="1"/>
  <c r="DC372" i="1" s="1"/>
  <c r="DC373" i="1" s="1"/>
  <c r="DC356" i="1"/>
  <c r="DC357" i="1" s="1"/>
  <c r="DC358" i="1" s="1"/>
  <c r="DC359" i="1" s="1"/>
  <c r="DC360" i="1" s="1"/>
  <c r="DC361" i="1" s="1"/>
  <c r="DC362" i="1" s="1"/>
  <c r="DC363" i="1" s="1"/>
  <c r="DC346" i="1"/>
  <c r="DC347" i="1" s="1"/>
  <c r="DC348" i="1" s="1"/>
  <c r="DC349" i="1" s="1"/>
  <c r="DC350" i="1" s="1"/>
  <c r="DC351" i="1" s="1"/>
  <c r="DC352" i="1" s="1"/>
  <c r="DC353" i="1" s="1"/>
  <c r="DC336" i="1"/>
  <c r="DC337" i="1" s="1"/>
  <c r="DC338" i="1" s="1"/>
  <c r="DC339" i="1" s="1"/>
  <c r="DC340" i="1" s="1"/>
  <c r="DC341" i="1" s="1"/>
  <c r="DC342" i="1" s="1"/>
  <c r="DC343" i="1" s="1"/>
  <c r="DC326" i="1"/>
  <c r="DC327" i="1" s="1"/>
  <c r="DC328" i="1" s="1"/>
  <c r="DC329" i="1" s="1"/>
  <c r="DC330" i="1" s="1"/>
  <c r="DC331" i="1" s="1"/>
  <c r="DC332" i="1" s="1"/>
  <c r="DC333" i="1" s="1"/>
  <c r="DC316" i="1"/>
  <c r="DC304" i="1"/>
  <c r="CP133" i="1"/>
  <c r="DC325" i="1"/>
  <c r="DC335" i="1"/>
  <c r="DC355" i="1"/>
  <c r="DC345" i="1"/>
  <c r="DC535" i="1"/>
  <c r="DC525" i="1"/>
  <c r="DC515" i="1"/>
  <c r="DC505" i="1"/>
  <c r="DC495" i="1"/>
  <c r="DC485" i="1"/>
  <c r="DC475" i="1"/>
  <c r="DC465" i="1"/>
  <c r="DC455" i="1"/>
  <c r="DC445" i="1"/>
  <c r="DC435" i="1"/>
  <c r="DC425" i="1"/>
  <c r="DC415" i="1"/>
  <c r="DC405" i="1"/>
  <c r="DC395" i="1"/>
  <c r="DC385" i="1"/>
  <c r="DC375" i="1"/>
  <c r="DC365" i="1"/>
  <c r="DC315" i="1"/>
  <c r="DC305" i="1"/>
  <c r="DC585" i="1" l="1"/>
  <c r="DC574" i="1"/>
  <c r="DC614" i="1"/>
  <c r="DB486" i="1"/>
  <c r="DC236" i="1"/>
  <c r="DC317" i="1"/>
  <c r="DC209" i="1"/>
  <c r="DC210" i="1" s="1"/>
  <c r="DC211" i="1" s="1"/>
  <c r="DC212" i="1" s="1"/>
  <c r="DC203" i="1"/>
  <c r="CU77" i="1"/>
  <c r="DC294" i="1"/>
  <c r="DC284" i="1"/>
  <c r="DC274" i="1"/>
  <c r="DC264" i="1"/>
  <c r="DC254" i="1"/>
  <c r="DC244" i="1"/>
  <c r="DC234" i="1"/>
  <c r="DC224" i="1"/>
  <c r="DC214" i="1"/>
  <c r="DC204" i="1"/>
  <c r="DC575" i="1" l="1"/>
  <c r="DL486" i="1"/>
  <c r="DC586" i="1"/>
  <c r="DC318" i="1"/>
  <c r="DC615" i="1"/>
  <c r="DC237" i="1"/>
  <c r="CV162" i="1"/>
  <c r="CU162" i="1"/>
  <c r="CV161" i="1"/>
  <c r="CU161" i="1"/>
  <c r="CV160" i="1"/>
  <c r="CU160" i="1"/>
  <c r="CV159" i="1"/>
  <c r="CU159" i="1"/>
  <c r="CV152" i="1"/>
  <c r="CV151" i="1"/>
  <c r="CV150" i="1"/>
  <c r="CU150" i="1"/>
  <c r="CU149" i="1"/>
  <c r="CV164" i="1"/>
  <c r="CU164" i="1"/>
  <c r="CV163" i="1"/>
  <c r="CU163" i="1"/>
  <c r="CV154" i="1"/>
  <c r="CU154" i="1"/>
  <c r="CV153" i="1"/>
  <c r="CU153" i="1"/>
  <c r="CV104" i="1"/>
  <c r="CU104" i="1"/>
  <c r="CV103" i="1"/>
  <c r="CU103" i="1"/>
  <c r="CV100" i="1"/>
  <c r="CU100" i="1"/>
  <c r="CV99" i="1"/>
  <c r="CU99" i="1"/>
  <c r="CV97" i="1"/>
  <c r="CU97" i="1"/>
  <c r="CV96" i="1"/>
  <c r="CU96" i="1"/>
  <c r="CV80" i="1"/>
  <c r="CV78" i="1"/>
  <c r="CU78" i="1"/>
  <c r="CV77" i="1"/>
  <c r="CU80" i="1"/>
  <c r="CV79" i="1"/>
  <c r="CU79" i="1"/>
  <c r="CP63" i="1"/>
  <c r="CU56" i="1"/>
  <c r="CW56" i="1" s="1"/>
  <c r="CU55" i="1"/>
  <c r="CW55" i="1" s="1"/>
  <c r="CU53" i="1"/>
  <c r="CW53" i="1" s="1"/>
  <c r="DC576" i="1" l="1"/>
  <c r="DC587" i="1"/>
  <c r="DC319" i="1"/>
  <c r="DC616" i="1"/>
  <c r="DC238" i="1"/>
  <c r="CV55" i="1"/>
  <c r="CV56" i="1"/>
  <c r="CV53" i="1"/>
  <c r="CP165" i="1"/>
  <c r="CP166" i="1"/>
  <c r="CP167" i="1"/>
  <c r="CP168" i="1"/>
  <c r="CP169" i="1"/>
  <c r="CP170" i="1"/>
  <c r="CP171" i="1"/>
  <c r="CP172" i="1"/>
  <c r="CP173" i="1"/>
  <c r="CP174" i="1"/>
  <c r="CP175" i="1"/>
  <c r="CP176" i="1"/>
  <c r="CP177" i="1"/>
  <c r="CP178" i="1"/>
  <c r="CP179" i="1"/>
  <c r="CP180" i="1"/>
  <c r="CP181" i="1"/>
  <c r="CP182" i="1"/>
  <c r="CP183" i="1"/>
  <c r="CP184" i="1"/>
  <c r="CP185" i="1"/>
  <c r="CP186" i="1"/>
  <c r="CP187" i="1"/>
  <c r="CP188" i="1"/>
  <c r="CP189" i="1"/>
  <c r="CP190" i="1"/>
  <c r="CP98" i="1"/>
  <c r="CP101" i="1"/>
  <c r="CP102" i="1"/>
  <c r="CP105" i="1"/>
  <c r="CP106" i="1"/>
  <c r="CP107" i="1"/>
  <c r="CP108" i="1"/>
  <c r="CP109" i="1"/>
  <c r="CP110" i="1"/>
  <c r="CP111" i="1"/>
  <c r="CP112" i="1"/>
  <c r="CP113" i="1"/>
  <c r="CP114" i="1"/>
  <c r="CP115" i="1"/>
  <c r="CP116" i="1"/>
  <c r="CP117" i="1"/>
  <c r="CP118" i="1"/>
  <c r="CP119" i="1"/>
  <c r="CP120" i="1"/>
  <c r="CP121" i="1"/>
  <c r="CP122" i="1"/>
  <c r="CP123" i="1"/>
  <c r="CP124" i="1"/>
  <c r="CP125" i="1"/>
  <c r="CP126" i="1"/>
  <c r="CP127" i="1"/>
  <c r="CP128" i="1"/>
  <c r="CP129" i="1"/>
  <c r="CP130" i="1"/>
  <c r="CP131" i="1"/>
  <c r="CP132" i="1"/>
  <c r="CP134" i="1"/>
  <c r="CP135" i="1"/>
  <c r="CP136" i="1"/>
  <c r="CP137" i="1"/>
  <c r="CP138" i="1"/>
  <c r="CP139" i="1"/>
  <c r="CP140" i="1"/>
  <c r="CP141" i="1"/>
  <c r="CP142" i="1"/>
  <c r="CP143" i="1"/>
  <c r="CP144" i="1"/>
  <c r="CW124" i="1"/>
  <c r="CY124" i="1" s="1"/>
  <c r="CX124" i="1" s="1"/>
  <c r="CW123" i="1"/>
  <c r="CY123" i="1" s="1"/>
  <c r="CX123" i="1" s="1"/>
  <c r="CW122" i="1"/>
  <c r="CY122" i="1" s="1"/>
  <c r="CX122" i="1" s="1"/>
  <c r="CW121" i="1"/>
  <c r="CY121" i="1" s="1"/>
  <c r="CX121" i="1" s="1"/>
  <c r="CW120" i="1"/>
  <c r="CY120" i="1" s="1"/>
  <c r="CX120" i="1" s="1"/>
  <c r="CW119" i="1"/>
  <c r="CY119" i="1" s="1"/>
  <c r="CX119" i="1" s="1"/>
  <c r="CW190" i="1"/>
  <c r="CY190" i="1" s="1"/>
  <c r="CX190" i="1" s="1"/>
  <c r="CW189" i="1"/>
  <c r="CY189" i="1" s="1"/>
  <c r="CX189" i="1" s="1"/>
  <c r="CW188" i="1"/>
  <c r="CY188" i="1" s="1"/>
  <c r="CX188" i="1" s="1"/>
  <c r="CW187" i="1"/>
  <c r="CY187" i="1" s="1"/>
  <c r="CX187" i="1" s="1"/>
  <c r="CW186" i="1"/>
  <c r="CY186" i="1" s="1"/>
  <c r="CX186" i="1" s="1"/>
  <c r="CW185" i="1"/>
  <c r="CY185" i="1" s="1"/>
  <c r="CX185" i="1" s="1"/>
  <c r="CW184" i="1"/>
  <c r="CY184" i="1" s="1"/>
  <c r="CX184" i="1" s="1"/>
  <c r="CW183" i="1"/>
  <c r="CY183" i="1" s="1"/>
  <c r="CX183" i="1" s="1"/>
  <c r="CW182" i="1"/>
  <c r="CY182" i="1" s="1"/>
  <c r="CX182" i="1" s="1"/>
  <c r="CW181" i="1"/>
  <c r="CY181" i="1" s="1"/>
  <c r="CX181" i="1" s="1"/>
  <c r="CW180" i="1"/>
  <c r="CY180" i="1" s="1"/>
  <c r="CX180" i="1" s="1"/>
  <c r="CW179" i="1"/>
  <c r="CY179" i="1" s="1"/>
  <c r="CX179" i="1" s="1"/>
  <c r="CW178" i="1"/>
  <c r="CY178" i="1" s="1"/>
  <c r="CX178" i="1" s="1"/>
  <c r="CW177" i="1"/>
  <c r="CY177" i="1" s="1"/>
  <c r="CX177" i="1" s="1"/>
  <c r="CW176" i="1"/>
  <c r="CY176" i="1" s="1"/>
  <c r="CX176" i="1" s="1"/>
  <c r="CW175" i="1"/>
  <c r="CY175" i="1" s="1"/>
  <c r="CX175" i="1" s="1"/>
  <c r="CW174" i="1"/>
  <c r="CY174" i="1" s="1"/>
  <c r="CX174" i="1" s="1"/>
  <c r="CW173" i="1"/>
  <c r="CY173" i="1" s="1"/>
  <c r="CX173" i="1" s="1"/>
  <c r="CW172" i="1"/>
  <c r="CY172" i="1" s="1"/>
  <c r="CX172" i="1" s="1"/>
  <c r="CW171" i="1"/>
  <c r="CY171" i="1" s="1"/>
  <c r="CX171" i="1" s="1"/>
  <c r="CW168" i="1"/>
  <c r="CY168" i="1" s="1"/>
  <c r="CX168" i="1" s="1"/>
  <c r="CW170" i="1"/>
  <c r="CY170" i="1" s="1"/>
  <c r="CX170" i="1" s="1"/>
  <c r="CW169" i="1"/>
  <c r="CY169" i="1" s="1"/>
  <c r="CX169" i="1" s="1"/>
  <c r="CW167" i="1"/>
  <c r="CY167" i="1" s="1"/>
  <c r="CX167" i="1" s="1"/>
  <c r="CW166" i="1"/>
  <c r="CY166" i="1" s="1"/>
  <c r="CX166" i="1" s="1"/>
  <c r="CW165" i="1"/>
  <c r="CY165" i="1" s="1"/>
  <c r="CX165" i="1" s="1"/>
  <c r="CW164" i="1"/>
  <c r="CY164" i="1" s="1"/>
  <c r="CX164" i="1" s="1"/>
  <c r="CW163" i="1"/>
  <c r="CY163" i="1" s="1"/>
  <c r="CX163" i="1" s="1"/>
  <c r="CW162" i="1"/>
  <c r="CY162" i="1" s="1"/>
  <c r="CX162" i="1" s="1"/>
  <c r="CW161" i="1"/>
  <c r="CY161" i="1" s="1"/>
  <c r="CX161" i="1" s="1"/>
  <c r="CW160" i="1"/>
  <c r="CY160" i="1" s="1"/>
  <c r="CX160" i="1" s="1"/>
  <c r="CW159" i="1"/>
  <c r="CY159" i="1" s="1"/>
  <c r="CX159" i="1" s="1"/>
  <c r="CW158" i="1"/>
  <c r="CW157" i="1"/>
  <c r="CW156" i="1"/>
  <c r="CW155" i="1"/>
  <c r="CW154" i="1"/>
  <c r="CY154" i="1" s="1"/>
  <c r="CX154" i="1" s="1"/>
  <c r="CW153" i="1"/>
  <c r="CY153" i="1" s="1"/>
  <c r="CX153" i="1" s="1"/>
  <c r="CW152" i="1"/>
  <c r="CY152" i="1" s="1"/>
  <c r="CX152" i="1" s="1"/>
  <c r="CW151" i="1"/>
  <c r="CY151" i="1" s="1"/>
  <c r="CX151" i="1" s="1"/>
  <c r="CW150" i="1"/>
  <c r="CY150" i="1" s="1"/>
  <c r="CX150" i="1" s="1"/>
  <c r="CW149" i="1"/>
  <c r="CY149" i="1" s="1"/>
  <c r="CX149" i="1" s="1"/>
  <c r="CW148" i="1"/>
  <c r="CY148" i="1" s="1"/>
  <c r="CX148" i="1" s="1"/>
  <c r="CW147" i="1"/>
  <c r="CY147" i="1" s="1"/>
  <c r="CX147" i="1" s="1"/>
  <c r="CW144" i="1"/>
  <c r="CY144" i="1" s="1"/>
  <c r="CX144" i="1" s="1"/>
  <c r="CW143" i="1"/>
  <c r="CY143" i="1" s="1"/>
  <c r="CX143" i="1" s="1"/>
  <c r="CW142" i="1"/>
  <c r="CY142" i="1" s="1"/>
  <c r="CX142" i="1" s="1"/>
  <c r="CW141" i="1"/>
  <c r="CY141" i="1" s="1"/>
  <c r="CX141" i="1" s="1"/>
  <c r="CW140" i="1"/>
  <c r="CY140" i="1" s="1"/>
  <c r="CX140" i="1" s="1"/>
  <c r="CW139" i="1"/>
  <c r="CY139" i="1" s="1"/>
  <c r="CX139" i="1" s="1"/>
  <c r="CW138" i="1"/>
  <c r="CY138" i="1" s="1"/>
  <c r="CX138" i="1" s="1"/>
  <c r="CW137" i="1"/>
  <c r="CY137" i="1" s="1"/>
  <c r="CX137" i="1" s="1"/>
  <c r="CW136" i="1"/>
  <c r="CY136" i="1" s="1"/>
  <c r="CX136" i="1" s="1"/>
  <c r="CW135" i="1"/>
  <c r="CY135" i="1" s="1"/>
  <c r="CX135" i="1" s="1"/>
  <c r="CW134" i="1"/>
  <c r="CY134" i="1" s="1"/>
  <c r="CX134" i="1" s="1"/>
  <c r="CW133" i="1"/>
  <c r="CY133" i="1" s="1"/>
  <c r="CX133" i="1" s="1"/>
  <c r="CW132" i="1"/>
  <c r="CY132" i="1" s="1"/>
  <c r="CX132" i="1" s="1"/>
  <c r="CW131" i="1"/>
  <c r="CY131" i="1" s="1"/>
  <c r="CX131" i="1" s="1"/>
  <c r="CW130" i="1"/>
  <c r="CY130" i="1" s="1"/>
  <c r="CX130" i="1" s="1"/>
  <c r="CW129" i="1"/>
  <c r="CY129" i="1" s="1"/>
  <c r="CX129" i="1" s="1"/>
  <c r="CW128" i="1"/>
  <c r="CY128" i="1" s="1"/>
  <c r="CX128" i="1" s="1"/>
  <c r="CW127" i="1"/>
  <c r="CY127" i="1" s="1"/>
  <c r="CX127" i="1" s="1"/>
  <c r="CW126" i="1"/>
  <c r="CY126" i="1" s="1"/>
  <c r="CX126" i="1" s="1"/>
  <c r="CW125" i="1"/>
  <c r="CY125" i="1" s="1"/>
  <c r="CX125" i="1" s="1"/>
  <c r="CW100" i="1"/>
  <c r="CY100" i="1" s="1"/>
  <c r="CX100" i="1" s="1"/>
  <c r="CW99" i="1"/>
  <c r="CY99" i="1" s="1"/>
  <c r="CX99" i="1" s="1"/>
  <c r="CW98" i="1"/>
  <c r="CY98" i="1" s="1"/>
  <c r="CX98" i="1" s="1"/>
  <c r="CW97" i="1"/>
  <c r="CY97" i="1" s="1"/>
  <c r="CX97" i="1" s="1"/>
  <c r="CW96" i="1"/>
  <c r="CY96" i="1" s="1"/>
  <c r="CX96" i="1" s="1"/>
  <c r="CP95" i="1"/>
  <c r="CW95" i="1"/>
  <c r="CY95" i="1" s="1"/>
  <c r="CX95" i="1" s="1"/>
  <c r="CW118" i="1"/>
  <c r="CY118" i="1" s="1"/>
  <c r="CX118" i="1" s="1"/>
  <c r="CW117" i="1"/>
  <c r="CY117" i="1" s="1"/>
  <c r="CX117" i="1" s="1"/>
  <c r="CW116" i="1"/>
  <c r="CY116" i="1" s="1"/>
  <c r="CX116" i="1" s="1"/>
  <c r="CW115" i="1"/>
  <c r="CY115" i="1" s="1"/>
  <c r="CX115" i="1" s="1"/>
  <c r="CW104" i="1"/>
  <c r="CY104" i="1" s="1"/>
  <c r="CX104" i="1" s="1"/>
  <c r="CW103" i="1"/>
  <c r="CY103" i="1" s="1"/>
  <c r="CX103" i="1" s="1"/>
  <c r="CW102" i="1"/>
  <c r="CY102" i="1" s="1"/>
  <c r="CX102" i="1" s="1"/>
  <c r="CW101" i="1"/>
  <c r="CY101" i="1" s="1"/>
  <c r="CX101" i="1" s="1"/>
  <c r="CW112" i="1"/>
  <c r="CY112" i="1" s="1"/>
  <c r="CX112" i="1" s="1"/>
  <c r="CW111" i="1"/>
  <c r="CY111" i="1" s="1"/>
  <c r="CX111" i="1" s="1"/>
  <c r="CW110" i="1"/>
  <c r="CY110" i="1" s="1"/>
  <c r="CX110" i="1" s="1"/>
  <c r="CW109" i="1"/>
  <c r="CY109" i="1" s="1"/>
  <c r="CX109" i="1" s="1"/>
  <c r="CW108" i="1"/>
  <c r="CY108" i="1" s="1"/>
  <c r="CX108" i="1" s="1"/>
  <c r="CW107" i="1"/>
  <c r="CY107" i="1" s="1"/>
  <c r="CX107" i="1" s="1"/>
  <c r="CW106" i="1"/>
  <c r="CY106" i="1" s="1"/>
  <c r="CX106" i="1" s="1"/>
  <c r="CW105" i="1"/>
  <c r="CY105" i="1" s="1"/>
  <c r="CX105" i="1" s="1"/>
  <c r="CW114" i="1"/>
  <c r="CY114" i="1" s="1"/>
  <c r="CX114" i="1" s="1"/>
  <c r="CW113" i="1"/>
  <c r="CY113" i="1" s="1"/>
  <c r="CX113" i="1" s="1"/>
  <c r="DI186" i="1"/>
  <c r="DK186" i="1" s="1"/>
  <c r="DJ186" i="1" s="1"/>
  <c r="DI185" i="1"/>
  <c r="DK185" i="1" s="1"/>
  <c r="DJ185" i="1" s="1"/>
  <c r="DI184" i="1"/>
  <c r="DK184" i="1" s="1"/>
  <c r="DJ184" i="1" s="1"/>
  <c r="DI183" i="1"/>
  <c r="DK183" i="1" s="1"/>
  <c r="DJ183" i="1" s="1"/>
  <c r="DI182" i="1"/>
  <c r="DK182" i="1" s="1"/>
  <c r="DJ182" i="1" s="1"/>
  <c r="DI181" i="1"/>
  <c r="DK181" i="1" s="1"/>
  <c r="DJ181" i="1" s="1"/>
  <c r="DI180" i="1"/>
  <c r="DK180" i="1" s="1"/>
  <c r="DJ180" i="1" s="1"/>
  <c r="DI179" i="1"/>
  <c r="DK179" i="1" s="1"/>
  <c r="DI178" i="1"/>
  <c r="DK178" i="1" s="1"/>
  <c r="DI177" i="1"/>
  <c r="DK177" i="1" s="1"/>
  <c r="DI153" i="1"/>
  <c r="DK153" i="1" s="1"/>
  <c r="DJ153" i="1" s="1"/>
  <c r="DI152" i="1"/>
  <c r="DK152" i="1" s="1"/>
  <c r="DJ152" i="1" s="1"/>
  <c r="DI151" i="1"/>
  <c r="DK151" i="1" s="1"/>
  <c r="DJ151" i="1" s="1"/>
  <c r="DI150" i="1"/>
  <c r="DK150" i="1" s="1"/>
  <c r="DJ150" i="1" s="1"/>
  <c r="DI149" i="1"/>
  <c r="DK149" i="1" s="1"/>
  <c r="DJ149" i="1" s="1"/>
  <c r="DI154" i="1"/>
  <c r="DK154" i="1" s="1"/>
  <c r="DJ154" i="1" s="1"/>
  <c r="DI148" i="1"/>
  <c r="DK148" i="1" s="1"/>
  <c r="DJ148" i="1" s="1"/>
  <c r="DI176" i="1"/>
  <c r="DK176" i="1" s="1"/>
  <c r="DJ176" i="1" s="1"/>
  <c r="DI175" i="1"/>
  <c r="DK175" i="1" s="1"/>
  <c r="DJ175" i="1" s="1"/>
  <c r="DI174" i="1"/>
  <c r="DK174" i="1" s="1"/>
  <c r="DJ174" i="1" s="1"/>
  <c r="DI173" i="1"/>
  <c r="DK173" i="1" s="1"/>
  <c r="DJ173" i="1" s="1"/>
  <c r="DI172" i="1"/>
  <c r="DK172" i="1" s="1"/>
  <c r="DJ172" i="1" s="1"/>
  <c r="DI171" i="1"/>
  <c r="DK171" i="1" s="1"/>
  <c r="DI170" i="1"/>
  <c r="DK170" i="1" s="1"/>
  <c r="DJ170" i="1" s="1"/>
  <c r="DI169" i="1"/>
  <c r="DK169" i="1" s="1"/>
  <c r="DJ169" i="1" s="1"/>
  <c r="DI168" i="1"/>
  <c r="DK168" i="1" s="1"/>
  <c r="DJ168" i="1" s="1"/>
  <c r="DI167" i="1"/>
  <c r="DK167" i="1" s="1"/>
  <c r="DJ167" i="1" s="1"/>
  <c r="DI166" i="1"/>
  <c r="DK166" i="1" s="1"/>
  <c r="DJ166" i="1" s="1"/>
  <c r="DI165" i="1"/>
  <c r="DK165" i="1" s="1"/>
  <c r="DJ165" i="1" s="1"/>
  <c r="DI164" i="1"/>
  <c r="DK164" i="1" s="1"/>
  <c r="DJ164" i="1" s="1"/>
  <c r="DI163" i="1"/>
  <c r="DK163" i="1" s="1"/>
  <c r="DJ163" i="1" s="1"/>
  <c r="DI162" i="1"/>
  <c r="DK162" i="1" s="1"/>
  <c r="DJ162" i="1" s="1"/>
  <c r="DI161" i="1"/>
  <c r="DK161" i="1" s="1"/>
  <c r="DJ161" i="1" s="1"/>
  <c r="DI160" i="1"/>
  <c r="DK160" i="1" s="1"/>
  <c r="DJ160" i="1" s="1"/>
  <c r="DI159" i="1"/>
  <c r="DK159" i="1" s="1"/>
  <c r="DJ159" i="1" s="1"/>
  <c r="DI158" i="1"/>
  <c r="DK158" i="1" s="1"/>
  <c r="DJ158" i="1" s="1"/>
  <c r="DI157" i="1"/>
  <c r="DK157" i="1" s="1"/>
  <c r="DJ157" i="1" s="1"/>
  <c r="DI156" i="1"/>
  <c r="DK156" i="1" s="1"/>
  <c r="DJ156" i="1" s="1"/>
  <c r="DI147" i="1"/>
  <c r="DK147" i="1" s="1"/>
  <c r="DJ147" i="1" s="1"/>
  <c r="DI146" i="1"/>
  <c r="DK146" i="1" s="1"/>
  <c r="DJ146" i="1" s="1"/>
  <c r="DI155" i="1"/>
  <c r="DK155" i="1" s="1"/>
  <c r="DJ155" i="1" s="1"/>
  <c r="DI145" i="1"/>
  <c r="DI144" i="1"/>
  <c r="DI143" i="1"/>
  <c r="CW92" i="1"/>
  <c r="CW91" i="1"/>
  <c r="CP90" i="1"/>
  <c r="CW90" i="1"/>
  <c r="CY90" i="1" s="1"/>
  <c r="CX90" i="1" s="1"/>
  <c r="CP89" i="1"/>
  <c r="CW89" i="1"/>
  <c r="CY89" i="1" s="1"/>
  <c r="CX89" i="1" s="1"/>
  <c r="CP88" i="1"/>
  <c r="CW88" i="1"/>
  <c r="CY88" i="1" s="1"/>
  <c r="CX88" i="1" s="1"/>
  <c r="CP87" i="1"/>
  <c r="CW87" i="1"/>
  <c r="CY87" i="1" s="1"/>
  <c r="CX87" i="1" s="1"/>
  <c r="CP86" i="1"/>
  <c r="CW86" i="1"/>
  <c r="CY86" i="1" s="1"/>
  <c r="CX86" i="1" s="1"/>
  <c r="CP85" i="1"/>
  <c r="CW85" i="1"/>
  <c r="CY85" i="1" s="1"/>
  <c r="CX85" i="1" s="1"/>
  <c r="CW84" i="1"/>
  <c r="CY84" i="1" s="1"/>
  <c r="CX84" i="1" s="1"/>
  <c r="CW83" i="1"/>
  <c r="CY83" i="1" s="1"/>
  <c r="CX83" i="1" s="1"/>
  <c r="CW76" i="1"/>
  <c r="CY76" i="1" s="1"/>
  <c r="CX76" i="1" s="1"/>
  <c r="CW75" i="1"/>
  <c r="CY75" i="1" s="1"/>
  <c r="CX75" i="1" s="1"/>
  <c r="CP82" i="1"/>
  <c r="CW82" i="1"/>
  <c r="CY82" i="1" s="1"/>
  <c r="CX82" i="1" s="1"/>
  <c r="CP81" i="1"/>
  <c r="CW81" i="1"/>
  <c r="CY81" i="1" s="1"/>
  <c r="CX81" i="1" s="1"/>
  <c r="CW80" i="1"/>
  <c r="CY80" i="1" s="1"/>
  <c r="CX80" i="1" s="1"/>
  <c r="CW79" i="1"/>
  <c r="CY79" i="1" s="1"/>
  <c r="CX79" i="1" s="1"/>
  <c r="CW78" i="1"/>
  <c r="CY78" i="1" s="1"/>
  <c r="CX78" i="1" s="1"/>
  <c r="CW77" i="1"/>
  <c r="CY77" i="1" s="1"/>
  <c r="CX77" i="1" s="1"/>
  <c r="CW74" i="1"/>
  <c r="CY74" i="1" s="1"/>
  <c r="CX74" i="1" s="1"/>
  <c r="CW73" i="1"/>
  <c r="CY73" i="1" s="1"/>
  <c r="CX73" i="1" s="1"/>
  <c r="DI140" i="1"/>
  <c r="DI139" i="1"/>
  <c r="DI138" i="1"/>
  <c r="DI137" i="1"/>
  <c r="DK137" i="1" s="1"/>
  <c r="DJ137" i="1" s="1"/>
  <c r="DI136" i="1"/>
  <c r="DK136" i="1" s="1"/>
  <c r="DJ136" i="1" s="1"/>
  <c r="DI135" i="1"/>
  <c r="DK135" i="1" s="1"/>
  <c r="DJ135" i="1" s="1"/>
  <c r="DI134" i="1"/>
  <c r="DK134" i="1" s="1"/>
  <c r="DJ134" i="1" s="1"/>
  <c r="DI133" i="1"/>
  <c r="DK133" i="1" s="1"/>
  <c r="DJ133" i="1" s="1"/>
  <c r="DI132" i="1"/>
  <c r="DK132" i="1" s="1"/>
  <c r="DJ132" i="1" s="1"/>
  <c r="DI131" i="1"/>
  <c r="DK131" i="1" s="1"/>
  <c r="DJ131" i="1" s="1"/>
  <c r="DI130" i="1"/>
  <c r="DK130" i="1" s="1"/>
  <c r="DJ130" i="1" s="1"/>
  <c r="DI129" i="1"/>
  <c r="DK129" i="1" s="1"/>
  <c r="DJ129" i="1" s="1"/>
  <c r="DI128" i="1"/>
  <c r="DK128" i="1" s="1"/>
  <c r="DJ128" i="1" s="1"/>
  <c r="DI125" i="1"/>
  <c r="DK125" i="1" s="1"/>
  <c r="DJ125" i="1" s="1"/>
  <c r="DI124" i="1"/>
  <c r="DI123" i="1"/>
  <c r="DI122" i="1"/>
  <c r="DI121" i="1"/>
  <c r="DI120" i="1"/>
  <c r="DK120" i="1" s="1"/>
  <c r="DJ120" i="1" s="1"/>
  <c r="DI119" i="1"/>
  <c r="DK119" i="1" s="1"/>
  <c r="DJ119" i="1" s="1"/>
  <c r="DI118" i="1"/>
  <c r="DK118" i="1" s="1"/>
  <c r="DJ118" i="1" s="1"/>
  <c r="DI115" i="1"/>
  <c r="DK115" i="1" s="1"/>
  <c r="DJ115" i="1" s="1"/>
  <c r="DI114" i="1"/>
  <c r="DK114" i="1" s="1"/>
  <c r="DJ114" i="1" s="1"/>
  <c r="DI113" i="1"/>
  <c r="DK113" i="1" s="1"/>
  <c r="DJ113" i="1" s="1"/>
  <c r="DI112" i="1"/>
  <c r="DK112" i="1" s="1"/>
  <c r="DJ112" i="1" s="1"/>
  <c r="DI111" i="1"/>
  <c r="DK111" i="1" s="1"/>
  <c r="DJ111" i="1" s="1"/>
  <c r="DI110" i="1"/>
  <c r="DK110" i="1" s="1"/>
  <c r="DJ110" i="1" s="1"/>
  <c r="DI109" i="1"/>
  <c r="DK109" i="1" s="1"/>
  <c r="DJ109" i="1" s="1"/>
  <c r="DI108" i="1"/>
  <c r="DK108" i="1" s="1"/>
  <c r="DJ108" i="1" s="1"/>
  <c r="DI107" i="1"/>
  <c r="DK107" i="1" s="1"/>
  <c r="DJ107" i="1" s="1"/>
  <c r="DI106" i="1"/>
  <c r="DK106" i="1" s="1"/>
  <c r="DJ106" i="1" s="1"/>
  <c r="DI105" i="1"/>
  <c r="DK105" i="1" s="1"/>
  <c r="DJ105" i="1" s="1"/>
  <c r="DI102" i="1"/>
  <c r="DK102" i="1" s="1"/>
  <c r="DJ102" i="1" s="1"/>
  <c r="DI101" i="1"/>
  <c r="DK101" i="1" s="1"/>
  <c r="DJ101" i="1" s="1"/>
  <c r="DI100" i="1"/>
  <c r="DK100" i="1" s="1"/>
  <c r="DJ100" i="1" s="1"/>
  <c r="DI99" i="1"/>
  <c r="DK99" i="1" s="1"/>
  <c r="DJ99" i="1" s="1"/>
  <c r="DI96" i="1"/>
  <c r="DK96" i="1" s="1"/>
  <c r="DJ96" i="1" s="1"/>
  <c r="DI95" i="1"/>
  <c r="DK95" i="1" s="1"/>
  <c r="DJ95" i="1" s="1"/>
  <c r="DI94" i="1"/>
  <c r="DK94" i="1" s="1"/>
  <c r="DJ94" i="1" s="1"/>
  <c r="DI93" i="1"/>
  <c r="DK93" i="1" s="1"/>
  <c r="DJ93" i="1" s="1"/>
  <c r="DI92" i="1"/>
  <c r="DK92" i="1" s="1"/>
  <c r="DJ92" i="1" s="1"/>
  <c r="DI91" i="1"/>
  <c r="DK91" i="1" s="1"/>
  <c r="DJ91" i="1" s="1"/>
  <c r="DI90" i="1"/>
  <c r="DK90" i="1" s="1"/>
  <c r="DJ90" i="1" s="1"/>
  <c r="DI89" i="1"/>
  <c r="DK89" i="1" s="1"/>
  <c r="DJ89" i="1" s="1"/>
  <c r="DI88" i="1"/>
  <c r="DK88" i="1" s="1"/>
  <c r="DJ88" i="1" s="1"/>
  <c r="DI87" i="1"/>
  <c r="DK87" i="1" s="1"/>
  <c r="DJ87" i="1" s="1"/>
  <c r="DI86" i="1"/>
  <c r="DK86" i="1" s="1"/>
  <c r="DJ86" i="1" s="1"/>
  <c r="DI85" i="1"/>
  <c r="DK85" i="1" s="1"/>
  <c r="DJ85" i="1" s="1"/>
  <c r="DI84" i="1"/>
  <c r="DK84" i="1" s="1"/>
  <c r="DJ84" i="1" s="1"/>
  <c r="DI83" i="1"/>
  <c r="DK83" i="1" s="1"/>
  <c r="DJ83" i="1" s="1"/>
  <c r="CP69" i="1"/>
  <c r="CU69" i="1"/>
  <c r="CP68" i="1"/>
  <c r="CU68" i="1"/>
  <c r="CP67" i="1"/>
  <c r="CU67" i="1"/>
  <c r="CU66" i="1"/>
  <c r="CU65" i="1"/>
  <c r="CU64" i="1"/>
  <c r="CU63" i="1"/>
  <c r="CU62" i="1"/>
  <c r="CU61" i="1"/>
  <c r="CU60" i="1"/>
  <c r="CW60" i="1" s="1"/>
  <c r="DI64" i="1"/>
  <c r="DI65" i="1"/>
  <c r="DK65" i="1" s="1"/>
  <c r="DJ65" i="1" s="1"/>
  <c r="DI63" i="1"/>
  <c r="DK63" i="1" s="1"/>
  <c r="DJ63" i="1" s="1"/>
  <c r="DI62" i="1"/>
  <c r="DK62" i="1" s="1"/>
  <c r="DJ62" i="1" s="1"/>
  <c r="DI61" i="1"/>
  <c r="DK61" i="1" s="1"/>
  <c r="DJ61" i="1" s="1"/>
  <c r="DI60" i="1"/>
  <c r="DK60" i="1" s="1"/>
  <c r="DJ60" i="1" s="1"/>
  <c r="DI59" i="1"/>
  <c r="DK59" i="1" s="1"/>
  <c r="DJ59" i="1" s="1"/>
  <c r="CP29" i="1"/>
  <c r="CP53" i="1" s="1"/>
  <c r="CU35" i="1"/>
  <c r="CU44" i="1"/>
  <c r="CW44" i="1" s="1"/>
  <c r="CU45" i="1"/>
  <c r="CW45" i="1" s="1"/>
  <c r="CU46" i="1"/>
  <c r="CW46" i="1" s="1"/>
  <c r="CP46" i="1" s="1"/>
  <c r="CU47" i="1"/>
  <c r="CW47" i="1" s="1"/>
  <c r="CU48" i="1"/>
  <c r="CW48" i="1" s="1"/>
  <c r="CU49" i="1"/>
  <c r="CW49" i="1" s="1"/>
  <c r="CU50" i="1"/>
  <c r="BL7" i="1"/>
  <c r="CU31" i="1"/>
  <c r="CU32" i="1"/>
  <c r="CW32" i="1" s="1"/>
  <c r="CU33" i="1"/>
  <c r="CU34" i="1"/>
  <c r="CU36" i="1"/>
  <c r="CU37" i="1"/>
  <c r="CU38" i="1"/>
  <c r="CU39" i="1"/>
  <c r="CU40" i="1"/>
  <c r="CU41" i="1"/>
  <c r="CU30" i="1"/>
  <c r="CW30" i="1" s="1"/>
  <c r="CP30" i="1" s="1"/>
  <c r="AG63" i="1"/>
  <c r="D7" i="1"/>
  <c r="B9" i="1"/>
  <c r="B11" i="1"/>
  <c r="B13" i="1"/>
  <c r="B15" i="1"/>
  <c r="B17" i="1"/>
  <c r="B19" i="1"/>
  <c r="B21" i="1"/>
  <c r="B23" i="1"/>
  <c r="B25" i="1"/>
  <c r="B27" i="1"/>
  <c r="B29" i="1"/>
  <c r="B31" i="1"/>
  <c r="B33" i="1"/>
  <c r="B35" i="1"/>
  <c r="B37" i="1"/>
  <c r="B39" i="1"/>
  <c r="B41" i="1"/>
  <c r="B43" i="1"/>
  <c r="B45" i="1"/>
  <c r="B7" i="1"/>
  <c r="AF264" i="1"/>
  <c r="AF262" i="1"/>
  <c r="AF260" i="1"/>
  <c r="AF258" i="1"/>
  <c r="AF256" i="1"/>
  <c r="AF254" i="1"/>
  <c r="AF252" i="1"/>
  <c r="AF250" i="1"/>
  <c r="AF248" i="1"/>
  <c r="AF246" i="1"/>
  <c r="AF244" i="1"/>
  <c r="AF242" i="1"/>
  <c r="AF240" i="1"/>
  <c r="AF238" i="1"/>
  <c r="AF236" i="1"/>
  <c r="AF234" i="1"/>
  <c r="AF232" i="1"/>
  <c r="AF230" i="1"/>
  <c r="AF228" i="1"/>
  <c r="AF226" i="1"/>
  <c r="AF224" i="1"/>
  <c r="AF222" i="1"/>
  <c r="AF220" i="1"/>
  <c r="AF218" i="1"/>
  <c r="AF216" i="1"/>
  <c r="AF214" i="1"/>
  <c r="AF212" i="1"/>
  <c r="AF210" i="1"/>
  <c r="AF208" i="1"/>
  <c r="AF206" i="1"/>
  <c r="BJ266" i="1"/>
  <c r="BJ264" i="1"/>
  <c r="BJ262" i="1"/>
  <c r="BJ260" i="1"/>
  <c r="BJ258" i="1"/>
  <c r="BJ256" i="1"/>
  <c r="BJ254" i="1"/>
  <c r="BJ252" i="1"/>
  <c r="BJ250" i="1"/>
  <c r="BJ248" i="1"/>
  <c r="BJ246" i="1"/>
  <c r="BJ244" i="1"/>
  <c r="BJ242" i="1"/>
  <c r="BJ240" i="1"/>
  <c r="BJ238" i="1"/>
  <c r="BJ236" i="1"/>
  <c r="BJ234" i="1"/>
  <c r="BJ232" i="1"/>
  <c r="BJ230" i="1"/>
  <c r="BJ228" i="1"/>
  <c r="BJ226" i="1"/>
  <c r="BJ224" i="1"/>
  <c r="BJ222" i="1"/>
  <c r="BJ220" i="1"/>
  <c r="BJ218" i="1"/>
  <c r="BJ216" i="1"/>
  <c r="BJ214" i="1"/>
  <c r="BJ212" i="1"/>
  <c r="BJ210" i="1"/>
  <c r="BJ208" i="1"/>
  <c r="BJ206" i="1"/>
  <c r="B208" i="1"/>
  <c r="B210" i="1"/>
  <c r="B212" i="1"/>
  <c r="B214" i="1"/>
  <c r="B216" i="1"/>
  <c r="B218" i="1"/>
  <c r="B220" i="1"/>
  <c r="B222" i="1"/>
  <c r="B224" i="1"/>
  <c r="B226" i="1"/>
  <c r="B228" i="1"/>
  <c r="B230" i="1"/>
  <c r="B232" i="1"/>
  <c r="B234" i="1"/>
  <c r="B236" i="1"/>
  <c r="B238" i="1"/>
  <c r="B240" i="1"/>
  <c r="B242" i="1"/>
  <c r="B244" i="1"/>
  <c r="B246" i="1"/>
  <c r="B248" i="1"/>
  <c r="B250" i="1"/>
  <c r="B252" i="1"/>
  <c r="B254" i="1"/>
  <c r="B256" i="1"/>
  <c r="B258" i="1"/>
  <c r="B260" i="1"/>
  <c r="B262" i="1"/>
  <c r="B264" i="1"/>
  <c r="B266" i="1"/>
  <c r="B206" i="1"/>
  <c r="BJ199" i="1"/>
  <c r="BJ197" i="1"/>
  <c r="BJ195" i="1"/>
  <c r="BJ193" i="1"/>
  <c r="BJ191" i="1"/>
  <c r="BJ189" i="1"/>
  <c r="BJ187" i="1"/>
  <c r="BJ185" i="1"/>
  <c r="BJ183" i="1"/>
  <c r="BJ181" i="1"/>
  <c r="BJ179" i="1"/>
  <c r="BJ177" i="1"/>
  <c r="BJ175" i="1"/>
  <c r="BJ173" i="1"/>
  <c r="BJ171" i="1"/>
  <c r="BJ169" i="1"/>
  <c r="BJ167" i="1"/>
  <c r="BJ165" i="1"/>
  <c r="BJ163" i="1"/>
  <c r="BJ161" i="1"/>
  <c r="BJ159" i="1"/>
  <c r="BJ157" i="1"/>
  <c r="BJ155" i="1"/>
  <c r="BJ153" i="1"/>
  <c r="BJ151" i="1"/>
  <c r="BJ149" i="1"/>
  <c r="BJ147" i="1"/>
  <c r="BJ145" i="1"/>
  <c r="BJ143" i="1"/>
  <c r="BJ141" i="1"/>
  <c r="AF201" i="1"/>
  <c r="AF199" i="1"/>
  <c r="AF197" i="1"/>
  <c r="AF195" i="1"/>
  <c r="AF193" i="1"/>
  <c r="AF191" i="1"/>
  <c r="AF189" i="1"/>
  <c r="AF187" i="1"/>
  <c r="AF185" i="1"/>
  <c r="AF183" i="1"/>
  <c r="AF181" i="1"/>
  <c r="AF179" i="1"/>
  <c r="AF177" i="1"/>
  <c r="AF175" i="1"/>
  <c r="AF173" i="1"/>
  <c r="AF171" i="1"/>
  <c r="AF169" i="1"/>
  <c r="AF167" i="1"/>
  <c r="AF165" i="1"/>
  <c r="AF163" i="1"/>
  <c r="AF161" i="1"/>
  <c r="AF159" i="1"/>
  <c r="AF157" i="1"/>
  <c r="AF155" i="1"/>
  <c r="AF153" i="1"/>
  <c r="AF151" i="1"/>
  <c r="AF149" i="1"/>
  <c r="AF147" i="1"/>
  <c r="AF145" i="1"/>
  <c r="AF143" i="1"/>
  <c r="AF141" i="1"/>
  <c r="B143" i="1"/>
  <c r="B145" i="1"/>
  <c r="B147" i="1"/>
  <c r="B149" i="1"/>
  <c r="B151" i="1"/>
  <c r="B153" i="1"/>
  <c r="B155" i="1"/>
  <c r="B157" i="1"/>
  <c r="B159" i="1"/>
  <c r="B161" i="1"/>
  <c r="B163" i="1"/>
  <c r="B165" i="1"/>
  <c r="B167" i="1"/>
  <c r="B169" i="1"/>
  <c r="B171" i="1"/>
  <c r="B173" i="1"/>
  <c r="B175" i="1"/>
  <c r="B177" i="1"/>
  <c r="B179" i="1"/>
  <c r="B181" i="1"/>
  <c r="B183" i="1"/>
  <c r="B185" i="1"/>
  <c r="B187" i="1"/>
  <c r="B189" i="1"/>
  <c r="B191" i="1"/>
  <c r="B193" i="1"/>
  <c r="B195" i="1"/>
  <c r="B197" i="1"/>
  <c r="B199" i="1"/>
  <c r="B201" i="1"/>
  <c r="B141" i="1"/>
  <c r="BJ76" i="1"/>
  <c r="BJ134" i="1"/>
  <c r="BJ132" i="1"/>
  <c r="BJ130" i="1"/>
  <c r="BJ128" i="1"/>
  <c r="BJ126" i="1"/>
  <c r="BJ124" i="1"/>
  <c r="BJ122" i="1"/>
  <c r="BJ120" i="1"/>
  <c r="BJ118" i="1"/>
  <c r="BJ116" i="1"/>
  <c r="BJ114" i="1"/>
  <c r="BJ112" i="1"/>
  <c r="BJ110" i="1"/>
  <c r="BJ108" i="1"/>
  <c r="BJ106" i="1"/>
  <c r="BJ104" i="1"/>
  <c r="BJ102" i="1"/>
  <c r="BJ100" i="1"/>
  <c r="BJ98" i="1"/>
  <c r="BJ96" i="1"/>
  <c r="BJ94" i="1"/>
  <c r="BJ92" i="1"/>
  <c r="BJ90" i="1"/>
  <c r="BJ88" i="1"/>
  <c r="BJ86" i="1"/>
  <c r="BJ84" i="1"/>
  <c r="BJ82" i="1"/>
  <c r="BJ80" i="1"/>
  <c r="BJ78" i="1"/>
  <c r="AF78" i="1"/>
  <c r="AF80" i="1"/>
  <c r="AF82" i="1"/>
  <c r="AF84" i="1"/>
  <c r="AF86" i="1"/>
  <c r="AF88" i="1"/>
  <c r="AF90" i="1"/>
  <c r="AF92" i="1"/>
  <c r="AF94" i="1"/>
  <c r="AF96" i="1"/>
  <c r="AF98" i="1"/>
  <c r="AF100" i="1"/>
  <c r="AF102" i="1"/>
  <c r="AF104" i="1"/>
  <c r="AF106" i="1"/>
  <c r="AF108" i="1"/>
  <c r="AF110" i="1"/>
  <c r="AF112" i="1"/>
  <c r="AF114" i="1"/>
  <c r="AF116" i="1"/>
  <c r="AF118" i="1"/>
  <c r="AF120" i="1"/>
  <c r="AF122" i="1"/>
  <c r="AF124" i="1"/>
  <c r="AF126" i="1"/>
  <c r="AF128" i="1"/>
  <c r="AF130" i="1"/>
  <c r="AF132" i="1"/>
  <c r="AF134" i="1"/>
  <c r="AF136" i="1"/>
  <c r="AF76" i="1"/>
  <c r="B78" i="1"/>
  <c r="B80" i="1"/>
  <c r="B82" i="1"/>
  <c r="B84" i="1"/>
  <c r="B86" i="1"/>
  <c r="B88" i="1"/>
  <c r="B90" i="1"/>
  <c r="B92" i="1"/>
  <c r="B94" i="1"/>
  <c r="B96" i="1"/>
  <c r="B98" i="1"/>
  <c r="B100" i="1"/>
  <c r="B102" i="1"/>
  <c r="B104" i="1"/>
  <c r="B106" i="1"/>
  <c r="B108" i="1"/>
  <c r="B110" i="1"/>
  <c r="B112" i="1"/>
  <c r="B114" i="1"/>
  <c r="B116" i="1"/>
  <c r="B118" i="1"/>
  <c r="B120" i="1"/>
  <c r="B122" i="1"/>
  <c r="B124" i="1"/>
  <c r="B126" i="1"/>
  <c r="B128" i="1"/>
  <c r="B130" i="1"/>
  <c r="B132" i="1"/>
  <c r="B134" i="1"/>
  <c r="B76" i="1"/>
  <c r="BJ9" i="1"/>
  <c r="BJ11" i="1"/>
  <c r="BJ13" i="1"/>
  <c r="BJ15" i="1"/>
  <c r="BJ17" i="1"/>
  <c r="BJ19" i="1"/>
  <c r="BJ21" i="1"/>
  <c r="BJ23" i="1"/>
  <c r="BJ25" i="1"/>
  <c r="BJ27" i="1"/>
  <c r="BJ29" i="1"/>
  <c r="BJ31" i="1"/>
  <c r="BJ33" i="1"/>
  <c r="BJ35" i="1"/>
  <c r="BJ37" i="1"/>
  <c r="BJ39" i="1"/>
  <c r="BJ41" i="1"/>
  <c r="BJ43" i="1"/>
  <c r="BJ45" i="1"/>
  <c r="BJ47" i="1"/>
  <c r="BJ49" i="1"/>
  <c r="BJ51" i="1"/>
  <c r="BJ53" i="1"/>
  <c r="BJ55" i="1"/>
  <c r="BJ57" i="1"/>
  <c r="BJ59" i="1"/>
  <c r="BJ61" i="1"/>
  <c r="BJ63" i="1"/>
  <c r="BJ65" i="1"/>
  <c r="BJ67" i="1"/>
  <c r="BJ7" i="1"/>
  <c r="AF9" i="1"/>
  <c r="AF11" i="1"/>
  <c r="AF13" i="1"/>
  <c r="AF15" i="1"/>
  <c r="AF17" i="1"/>
  <c r="AF19" i="1"/>
  <c r="AF21" i="1"/>
  <c r="AF23" i="1"/>
  <c r="AF25" i="1"/>
  <c r="AF27" i="1"/>
  <c r="AF29" i="1"/>
  <c r="AF31" i="1"/>
  <c r="AF33" i="1"/>
  <c r="AF35" i="1"/>
  <c r="AF37" i="1"/>
  <c r="AF39" i="1"/>
  <c r="AF41" i="1"/>
  <c r="AF43" i="1"/>
  <c r="AF45" i="1"/>
  <c r="AF47" i="1"/>
  <c r="AF49" i="1"/>
  <c r="AF51" i="1"/>
  <c r="AF53" i="1"/>
  <c r="AF55" i="1"/>
  <c r="AF57" i="1"/>
  <c r="AF59" i="1"/>
  <c r="AF61" i="1"/>
  <c r="AF7" i="1"/>
  <c r="B47" i="1"/>
  <c r="B49" i="1"/>
  <c r="B51" i="1"/>
  <c r="B53" i="1"/>
  <c r="B55" i="1"/>
  <c r="B57" i="1"/>
  <c r="B59" i="1"/>
  <c r="B61" i="1"/>
  <c r="B63" i="1"/>
  <c r="B65" i="1"/>
  <c r="B67" i="1"/>
  <c r="DJ171" i="1" l="1"/>
  <c r="DM171" i="1"/>
  <c r="DB171" i="1" s="1"/>
  <c r="DJ179" i="1"/>
  <c r="DM179" i="1"/>
  <c r="DB179" i="1" s="1"/>
  <c r="DJ178" i="1"/>
  <c r="DM178" i="1"/>
  <c r="DB178" i="1" s="1"/>
  <c r="DJ177" i="1"/>
  <c r="DM177" i="1"/>
  <c r="DB177" i="1" s="1"/>
  <c r="BI7" i="1"/>
  <c r="BI8" i="1" s="1"/>
  <c r="CP148" i="1"/>
  <c r="CP147" i="1"/>
  <c r="DC577" i="1"/>
  <c r="DC588" i="1"/>
  <c r="DC320" i="1"/>
  <c r="DC617" i="1"/>
  <c r="DB245" i="1"/>
  <c r="DB265" i="1"/>
  <c r="DB275" i="1"/>
  <c r="DB285" i="1"/>
  <c r="DB466" i="1"/>
  <c r="DB446" i="1"/>
  <c r="DB426" i="1"/>
  <c r="DB406" i="1"/>
  <c r="DB386" i="1"/>
  <c r="DB366" i="1"/>
  <c r="DB346" i="1"/>
  <c r="DB753" i="1"/>
  <c r="DB733" i="1"/>
  <c r="DB713" i="1"/>
  <c r="DB693" i="1"/>
  <c r="DB673" i="1"/>
  <c r="DB653" i="1"/>
  <c r="DM85" i="1"/>
  <c r="DB526" i="1"/>
  <c r="DB506" i="1"/>
  <c r="DB476" i="1"/>
  <c r="DB456" i="1"/>
  <c r="DB436" i="1"/>
  <c r="DB416" i="1"/>
  <c r="DB396" i="1"/>
  <c r="DB376" i="1"/>
  <c r="DB356" i="1"/>
  <c r="DB326" i="1"/>
  <c r="DB763" i="1"/>
  <c r="DB743" i="1"/>
  <c r="DB723" i="1"/>
  <c r="DB703" i="1"/>
  <c r="DB683" i="1"/>
  <c r="DB663" i="1"/>
  <c r="DB643" i="1"/>
  <c r="DB536" i="1"/>
  <c r="DB516" i="1"/>
  <c r="DB496" i="1"/>
  <c r="DM100" i="1"/>
  <c r="DB100" i="1" s="1"/>
  <c r="DM59" i="1"/>
  <c r="DM83" i="1"/>
  <c r="DM156" i="1"/>
  <c r="DM99" i="1"/>
  <c r="DM60" i="1"/>
  <c r="AF65" i="1"/>
  <c r="CP56" i="1"/>
  <c r="CP47" i="1"/>
  <c r="CP55" i="1"/>
  <c r="CP48" i="1"/>
  <c r="CP44" i="1"/>
  <c r="CW31" i="1"/>
  <c r="CY157" i="1" s="1"/>
  <c r="CP32" i="1"/>
  <c r="CP49" i="1"/>
  <c r="CP45" i="1"/>
  <c r="DC239" i="1"/>
  <c r="CP84" i="1"/>
  <c r="CP76" i="1"/>
  <c r="DK4" i="1"/>
  <c r="DJ4" i="1" s="1"/>
  <c r="DF316" i="1"/>
  <c r="DF476" i="1"/>
  <c r="DF516" i="1"/>
  <c r="DF563" i="1"/>
  <c r="DF643" i="1"/>
  <c r="DF683" i="1"/>
  <c r="DF723" i="1"/>
  <c r="DF763" i="1"/>
  <c r="DF386" i="1"/>
  <c r="DF376" i="1"/>
  <c r="DF406" i="1"/>
  <c r="DF506" i="1"/>
  <c r="DF673" i="1"/>
  <c r="DF753" i="1"/>
  <c r="DF416" i="1"/>
  <c r="DF346" i="1"/>
  <c r="DF326" i="1"/>
  <c r="DF663" i="1"/>
  <c r="DF466" i="1"/>
  <c r="DF633" i="1"/>
  <c r="DF396" i="1"/>
  <c r="DF446" i="1"/>
  <c r="DF526" i="1"/>
  <c r="DF613" i="1"/>
  <c r="DF733" i="1"/>
  <c r="DF456" i="1"/>
  <c r="DF496" i="1"/>
  <c r="DF536" i="1"/>
  <c r="DF583" i="1"/>
  <c r="DF623" i="1"/>
  <c r="DF653" i="1"/>
  <c r="DF703" i="1"/>
  <c r="DF743" i="1"/>
  <c r="DF426" i="1"/>
  <c r="DF713" i="1"/>
  <c r="DF436" i="1"/>
  <c r="DF366" i="1"/>
  <c r="DF486" i="1"/>
  <c r="DF573" i="1"/>
  <c r="DF693" i="1"/>
  <c r="DF356" i="1"/>
  <c r="DF336" i="1"/>
  <c r="DF306" i="1"/>
  <c r="DF205" i="1"/>
  <c r="DF275" i="1"/>
  <c r="DF245" i="1"/>
  <c r="DF225" i="1"/>
  <c r="CP74" i="1"/>
  <c r="CP151" i="1"/>
  <c r="CP160" i="1"/>
  <c r="CP100" i="1"/>
  <c r="CP162" i="1"/>
  <c r="CP161" i="1"/>
  <c r="CP159" i="1"/>
  <c r="CP152" i="1"/>
  <c r="CP149" i="1"/>
  <c r="CP150" i="1"/>
  <c r="CP164" i="1"/>
  <c r="CP163" i="1"/>
  <c r="CP154" i="1"/>
  <c r="CP153" i="1"/>
  <c r="CP103" i="1"/>
  <c r="CP104" i="1"/>
  <c r="CP99" i="1"/>
  <c r="CP97" i="1"/>
  <c r="CP96" i="1"/>
  <c r="CP80" i="1"/>
  <c r="DK127" i="1"/>
  <c r="DJ127" i="1" s="1"/>
  <c r="CP77" i="1"/>
  <c r="CP78" i="1"/>
  <c r="CW62" i="1"/>
  <c r="CW63" i="1"/>
  <c r="CW69" i="1"/>
  <c r="CV69" i="1" s="1"/>
  <c r="CW65" i="1"/>
  <c r="CW66" i="1"/>
  <c r="CW67" i="1"/>
  <c r="CV67" i="1" s="1"/>
  <c r="CW61" i="1"/>
  <c r="CW68" i="1"/>
  <c r="CW64" i="1"/>
  <c r="DF235" i="1"/>
  <c r="CV60" i="1"/>
  <c r="CP60" i="1"/>
  <c r="CP64" i="1"/>
  <c r="CP66" i="1"/>
  <c r="CP65" i="1"/>
  <c r="CW34" i="1"/>
  <c r="CW35" i="1" s="1"/>
  <c r="CW36" i="1"/>
  <c r="CW37" i="1" s="1"/>
  <c r="CV30" i="1"/>
  <c r="CW50" i="1"/>
  <c r="CP50" i="1" s="1"/>
  <c r="CW33" i="1"/>
  <c r="CY158" i="1" s="1"/>
  <c r="CX158" i="1" s="1"/>
  <c r="CV48" i="1"/>
  <c r="CV44" i="1"/>
  <c r="CV49" i="1"/>
  <c r="CV46" i="1"/>
  <c r="CV47" i="1"/>
  <c r="CV32" i="1"/>
  <c r="CV45" i="1"/>
  <c r="B138" i="1"/>
  <c r="AF63" i="1"/>
  <c r="B71" i="1"/>
  <c r="AF67" i="1"/>
  <c r="B205" i="1"/>
  <c r="AF140" i="1"/>
  <c r="AF203" i="1"/>
  <c r="B136" i="1"/>
  <c r="AF268" i="1"/>
  <c r="AF266" i="1"/>
  <c r="B270" i="1"/>
  <c r="B203" i="1"/>
  <c r="BJ270" i="1"/>
  <c r="AF138" i="1"/>
  <c r="BJ136" i="1"/>
  <c r="CT7" i="1"/>
  <c r="BJ268" i="1"/>
  <c r="BJ69" i="1"/>
  <c r="AF205" i="1"/>
  <c r="B268" i="1"/>
  <c r="CT22" i="1"/>
  <c r="BJ203" i="1"/>
  <c r="CT15" i="1"/>
  <c r="B69" i="1"/>
  <c r="BJ71" i="1"/>
  <c r="BJ138" i="1"/>
  <c r="BJ201" i="1"/>
  <c r="D9" i="1"/>
  <c r="D11" i="1" s="1"/>
  <c r="D13" i="1" s="1"/>
  <c r="D15" i="1" s="1"/>
  <c r="D17" i="1" s="1"/>
  <c r="D19" i="1" s="1"/>
  <c r="D21" i="1" s="1"/>
  <c r="D23" i="1" s="1"/>
  <c r="D25" i="1" s="1"/>
  <c r="D27" i="1" s="1"/>
  <c r="D29" i="1" s="1"/>
  <c r="D31" i="1" s="1"/>
  <c r="D33" i="1" s="1"/>
  <c r="D35" i="1" s="1"/>
  <c r="D37" i="1" s="1"/>
  <c r="D39" i="1" s="1"/>
  <c r="D41" i="1" s="1"/>
  <c r="D43" i="1" s="1"/>
  <c r="D45" i="1" s="1"/>
  <c r="D47" i="1" s="1"/>
  <c r="D49" i="1" s="1"/>
  <c r="D51" i="1" s="1"/>
  <c r="D53" i="1" s="1"/>
  <c r="D55" i="1" s="1"/>
  <c r="D57" i="1" s="1"/>
  <c r="D59" i="1" s="1"/>
  <c r="D61" i="1" s="1"/>
  <c r="D63" i="1" s="1"/>
  <c r="D65" i="1" s="1"/>
  <c r="D67" i="1" s="1"/>
  <c r="AH7" i="1" s="1"/>
  <c r="CX157" i="1" l="1"/>
  <c r="CY155" i="1"/>
  <c r="DB547" i="1"/>
  <c r="DF547" i="1"/>
  <c r="DB548" i="1" s="1"/>
  <c r="DC578" i="1"/>
  <c r="DL516" i="1"/>
  <c r="DL663" i="1"/>
  <c r="DL703" i="1"/>
  <c r="DL743" i="1"/>
  <c r="DL326" i="1"/>
  <c r="DL376" i="1"/>
  <c r="DL416" i="1"/>
  <c r="DL456" i="1"/>
  <c r="DL506" i="1"/>
  <c r="DL285" i="1"/>
  <c r="DL653" i="1"/>
  <c r="DL693" i="1"/>
  <c r="DL733" i="1"/>
  <c r="DL366" i="1"/>
  <c r="DL406" i="1"/>
  <c r="DL446" i="1"/>
  <c r="DL275" i="1"/>
  <c r="DL496" i="1"/>
  <c r="DL536" i="1"/>
  <c r="DL643" i="1"/>
  <c r="DL683" i="1"/>
  <c r="DL723" i="1"/>
  <c r="DL763" i="1"/>
  <c r="DL356" i="1"/>
  <c r="DL396" i="1"/>
  <c r="DL436" i="1"/>
  <c r="DL476" i="1"/>
  <c r="DL526" i="1"/>
  <c r="DL245" i="1"/>
  <c r="DL673" i="1"/>
  <c r="DL713" i="1"/>
  <c r="DL753" i="1"/>
  <c r="DL346" i="1"/>
  <c r="DL386" i="1"/>
  <c r="DL426" i="1"/>
  <c r="DL466" i="1"/>
  <c r="DL265" i="1"/>
  <c r="DC589" i="1"/>
  <c r="DC321" i="1"/>
  <c r="DC618" i="1"/>
  <c r="DB316" i="1"/>
  <c r="DB717" i="1"/>
  <c r="DB719" i="1"/>
  <c r="DB715" i="1"/>
  <c r="DB716" i="1"/>
  <c r="DB720" i="1"/>
  <c r="DB714" i="1"/>
  <c r="DB718" i="1"/>
  <c r="DB707" i="1"/>
  <c r="DB709" i="1"/>
  <c r="DB705" i="1"/>
  <c r="DB706" i="1"/>
  <c r="DB710" i="1"/>
  <c r="DB704" i="1"/>
  <c r="DB708" i="1"/>
  <c r="DB542" i="1"/>
  <c r="DB538" i="1"/>
  <c r="DB540" i="1"/>
  <c r="DB537" i="1"/>
  <c r="DB541" i="1"/>
  <c r="DB543" i="1"/>
  <c r="DB539" i="1"/>
  <c r="DB352" i="1"/>
  <c r="DB348" i="1"/>
  <c r="DB350" i="1"/>
  <c r="DB347" i="1"/>
  <c r="DB353" i="1"/>
  <c r="DB349" i="1"/>
  <c r="DB351" i="1"/>
  <c r="DB512" i="1"/>
  <c r="DB508" i="1"/>
  <c r="DB510" i="1"/>
  <c r="DB507" i="1"/>
  <c r="DB513" i="1"/>
  <c r="DB511" i="1"/>
  <c r="DB509" i="1"/>
  <c r="DB767" i="1"/>
  <c r="DB769" i="1"/>
  <c r="DB765" i="1"/>
  <c r="DB766" i="1"/>
  <c r="DB764" i="1"/>
  <c r="DB770" i="1"/>
  <c r="DB768" i="1"/>
  <c r="DB225" i="1"/>
  <c r="DB306" i="1"/>
  <c r="DB336" i="1"/>
  <c r="DB613" i="1"/>
  <c r="DB697" i="1"/>
  <c r="DB699" i="1"/>
  <c r="DB695" i="1"/>
  <c r="DB696" i="1"/>
  <c r="DB694" i="1"/>
  <c r="DB700" i="1"/>
  <c r="DB698" i="1"/>
  <c r="DB492" i="1"/>
  <c r="DB488" i="1"/>
  <c r="DB490" i="1"/>
  <c r="DB487" i="1"/>
  <c r="DB493" i="1"/>
  <c r="DB491" i="1"/>
  <c r="DB489" i="1"/>
  <c r="DB442" i="1"/>
  <c r="DB438" i="1"/>
  <c r="DB440" i="1"/>
  <c r="DB437" i="1"/>
  <c r="DB441" i="1"/>
  <c r="DB443" i="1"/>
  <c r="DB439" i="1"/>
  <c r="DB747" i="1"/>
  <c r="DB749" i="1"/>
  <c r="DB745" i="1"/>
  <c r="DB746" i="1"/>
  <c r="DB750" i="1"/>
  <c r="DB744" i="1"/>
  <c r="DB748" i="1"/>
  <c r="DB657" i="1"/>
  <c r="DB659" i="1"/>
  <c r="DB655" i="1"/>
  <c r="DB656" i="1"/>
  <c r="DB660" i="1"/>
  <c r="DB654" i="1"/>
  <c r="DB658" i="1"/>
  <c r="DB502" i="1"/>
  <c r="DB498" i="1"/>
  <c r="DB500" i="1"/>
  <c r="DB497" i="1"/>
  <c r="DB501" i="1"/>
  <c r="DB503" i="1"/>
  <c r="DB499" i="1"/>
  <c r="DB737" i="1"/>
  <c r="DB739" i="1"/>
  <c r="DB735" i="1"/>
  <c r="DB736" i="1"/>
  <c r="DB740" i="1"/>
  <c r="DB734" i="1"/>
  <c r="DB738" i="1"/>
  <c r="DB532" i="1"/>
  <c r="DB528" i="1"/>
  <c r="DB530" i="1"/>
  <c r="DB527" i="1"/>
  <c r="DB533" i="1"/>
  <c r="DB531" i="1"/>
  <c r="DB529" i="1"/>
  <c r="DB402" i="1"/>
  <c r="DB398" i="1"/>
  <c r="DB400" i="1"/>
  <c r="DB397" i="1"/>
  <c r="DB401" i="1"/>
  <c r="DB403" i="1"/>
  <c r="DB399" i="1"/>
  <c r="DB472" i="1"/>
  <c r="DB468" i="1"/>
  <c r="DB470" i="1"/>
  <c r="DB467" i="1"/>
  <c r="DB473" i="1"/>
  <c r="DB471" i="1"/>
  <c r="DB469" i="1"/>
  <c r="DB332" i="1"/>
  <c r="DB328" i="1"/>
  <c r="DB330" i="1"/>
  <c r="DB327" i="1"/>
  <c r="DB333" i="1"/>
  <c r="DB331" i="1"/>
  <c r="DB329" i="1"/>
  <c r="DB422" i="1"/>
  <c r="DB418" i="1"/>
  <c r="DB420" i="1"/>
  <c r="DB417" i="1"/>
  <c r="DB421" i="1"/>
  <c r="DB423" i="1"/>
  <c r="DB419" i="1"/>
  <c r="DB677" i="1"/>
  <c r="DB679" i="1"/>
  <c r="DB675" i="1"/>
  <c r="DB676" i="1"/>
  <c r="DB680" i="1"/>
  <c r="DB674" i="1"/>
  <c r="DB678" i="1"/>
  <c r="DB412" i="1"/>
  <c r="DB408" i="1"/>
  <c r="DB410" i="1"/>
  <c r="DB407" i="1"/>
  <c r="DB413" i="1"/>
  <c r="DB411" i="1"/>
  <c r="DB409" i="1"/>
  <c r="DB392" i="1"/>
  <c r="DB388" i="1"/>
  <c r="DB390" i="1"/>
  <c r="DB387" i="1"/>
  <c r="DB393" i="1"/>
  <c r="DB391" i="1"/>
  <c r="DB389" i="1"/>
  <c r="DB727" i="1"/>
  <c r="DB729" i="1"/>
  <c r="DB725" i="1"/>
  <c r="DB726" i="1"/>
  <c r="DB730" i="1"/>
  <c r="DB724" i="1"/>
  <c r="DB728" i="1"/>
  <c r="DB647" i="1"/>
  <c r="DB649" i="1"/>
  <c r="DB645" i="1"/>
  <c r="DB646" i="1"/>
  <c r="DB644" i="1"/>
  <c r="DB650" i="1"/>
  <c r="DB648" i="1"/>
  <c r="DB482" i="1"/>
  <c r="DB478" i="1"/>
  <c r="DB480" i="1"/>
  <c r="DB477" i="1"/>
  <c r="DB481" i="1"/>
  <c r="DB483" i="1"/>
  <c r="DB479" i="1"/>
  <c r="DB563" i="1"/>
  <c r="DB362" i="1"/>
  <c r="DB358" i="1"/>
  <c r="DB360" i="1"/>
  <c r="DB357" i="1"/>
  <c r="DB363" i="1"/>
  <c r="DB359" i="1"/>
  <c r="DB361" i="1"/>
  <c r="DB372" i="1"/>
  <c r="DB368" i="1"/>
  <c r="DB370" i="1"/>
  <c r="DB367" i="1"/>
  <c r="DB373" i="1"/>
  <c r="DB369" i="1"/>
  <c r="DB371" i="1"/>
  <c r="DB432" i="1"/>
  <c r="DB428" i="1"/>
  <c r="DB430" i="1"/>
  <c r="DB427" i="1"/>
  <c r="DB433" i="1"/>
  <c r="DB431" i="1"/>
  <c r="DB429" i="1"/>
  <c r="DB462" i="1"/>
  <c r="DB458" i="1"/>
  <c r="DB460" i="1"/>
  <c r="DB457" i="1"/>
  <c r="DB461" i="1"/>
  <c r="DB463" i="1"/>
  <c r="DB459" i="1"/>
  <c r="DB452" i="1"/>
  <c r="DB448" i="1"/>
  <c r="DB450" i="1"/>
  <c r="DB447" i="1"/>
  <c r="DB453" i="1"/>
  <c r="DB451" i="1"/>
  <c r="DB449" i="1"/>
  <c r="DB667" i="1"/>
  <c r="DB669" i="1"/>
  <c r="DB665" i="1"/>
  <c r="DB666" i="1"/>
  <c r="DB664" i="1"/>
  <c r="DB670" i="1"/>
  <c r="DB668" i="1"/>
  <c r="DB757" i="1"/>
  <c r="DB759" i="1"/>
  <c r="DB755" i="1"/>
  <c r="DB756" i="1"/>
  <c r="DB760" i="1"/>
  <c r="DB754" i="1"/>
  <c r="DB758" i="1"/>
  <c r="DB382" i="1"/>
  <c r="DB378" i="1"/>
  <c r="DB380" i="1"/>
  <c r="DB377" i="1"/>
  <c r="DB381" i="1"/>
  <c r="DB383" i="1"/>
  <c r="DB379" i="1"/>
  <c r="DB687" i="1"/>
  <c r="DB689" i="1"/>
  <c r="DB685" i="1"/>
  <c r="DB686" i="1"/>
  <c r="DB690" i="1"/>
  <c r="DB684" i="1"/>
  <c r="DB688" i="1"/>
  <c r="DB522" i="1"/>
  <c r="DB518" i="1"/>
  <c r="DB520" i="1"/>
  <c r="DB517" i="1"/>
  <c r="DB521" i="1"/>
  <c r="DB523" i="1"/>
  <c r="DB519" i="1"/>
  <c r="DB633" i="1"/>
  <c r="DB583" i="1"/>
  <c r="DB623" i="1"/>
  <c r="DB573" i="1"/>
  <c r="DC240" i="1"/>
  <c r="CP75" i="1"/>
  <c r="DF255" i="1"/>
  <c r="DB261" i="1" s="1"/>
  <c r="CP83" i="1"/>
  <c r="DH4" i="1"/>
  <c r="DG4" i="1"/>
  <c r="DI4" i="1"/>
  <c r="CV66" i="1"/>
  <c r="CV65" i="1"/>
  <c r="CV63" i="1"/>
  <c r="CV64" i="1"/>
  <c r="CV62" i="1"/>
  <c r="CV68" i="1"/>
  <c r="CV61" i="1"/>
  <c r="DK5" i="1"/>
  <c r="DJ5" i="1" s="1"/>
  <c r="DF4" i="1"/>
  <c r="AH9" i="1"/>
  <c r="AH11" i="1" s="1"/>
  <c r="AH13" i="1" s="1"/>
  <c r="AH15" i="1" s="1"/>
  <c r="AH17" i="1" s="1"/>
  <c r="AH19" i="1" s="1"/>
  <c r="AH21" i="1" s="1"/>
  <c r="AH23" i="1" s="1"/>
  <c r="AH25" i="1" s="1"/>
  <c r="AH27" i="1" s="1"/>
  <c r="AH29" i="1" s="1"/>
  <c r="AH31" i="1" s="1"/>
  <c r="AH33" i="1" s="1"/>
  <c r="AH35" i="1" s="1"/>
  <c r="AH37" i="1" s="1"/>
  <c r="AH39" i="1" s="1"/>
  <c r="AH41" i="1" s="1"/>
  <c r="AH43" i="1" s="1"/>
  <c r="AH45" i="1" s="1"/>
  <c r="AH47" i="1" s="1"/>
  <c r="AH49" i="1" s="1"/>
  <c r="AH51" i="1" s="1"/>
  <c r="AH53" i="1" s="1"/>
  <c r="AH55" i="1" s="1"/>
  <c r="AH57" i="1" s="1"/>
  <c r="AH59" i="1" s="1"/>
  <c r="AH61" i="1" s="1"/>
  <c r="CP73" i="1"/>
  <c r="DF285" i="1"/>
  <c r="DB290" i="1" s="1"/>
  <c r="DB229" i="1"/>
  <c r="DB230" i="1"/>
  <c r="DB232" i="1"/>
  <c r="DB231" i="1"/>
  <c r="DB228" i="1"/>
  <c r="DB280" i="1"/>
  <c r="DB276" i="1"/>
  <c r="DB281" i="1"/>
  <c r="DB277" i="1"/>
  <c r="DB282" i="1"/>
  <c r="DB278" i="1"/>
  <c r="DB279" i="1"/>
  <c r="DB252" i="1"/>
  <c r="DB248" i="1"/>
  <c r="DB246" i="1"/>
  <c r="DB249" i="1"/>
  <c r="DB250" i="1"/>
  <c r="DB251" i="1"/>
  <c r="DB247" i="1"/>
  <c r="DF265" i="1"/>
  <c r="DF215" i="1"/>
  <c r="CP62" i="1"/>
  <c r="DK126" i="1"/>
  <c r="DJ126" i="1" s="1"/>
  <c r="DI127" i="1"/>
  <c r="CP61" i="1"/>
  <c r="CP79" i="1"/>
  <c r="BI9" i="1"/>
  <c r="CV50" i="1"/>
  <c r="CY156" i="1" l="1"/>
  <c r="CX156" i="1" s="1"/>
  <c r="CX155" i="1"/>
  <c r="BL9" i="1"/>
  <c r="BL11" i="1" s="1"/>
  <c r="BL13" i="1" s="1"/>
  <c r="BL15" i="1" s="1"/>
  <c r="BL17" i="1" s="1"/>
  <c r="BL19" i="1" s="1"/>
  <c r="BL21" i="1" s="1"/>
  <c r="BL23" i="1" s="1"/>
  <c r="BL25" i="1" s="1"/>
  <c r="BL27" i="1" s="1"/>
  <c r="BL29" i="1" s="1"/>
  <c r="BL31" i="1" s="1"/>
  <c r="BL33" i="1" s="1"/>
  <c r="BL35" i="1" s="1"/>
  <c r="BL37" i="1" s="1"/>
  <c r="BL39" i="1" s="1"/>
  <c r="BL41" i="1" s="1"/>
  <c r="BL43" i="1" s="1"/>
  <c r="BL45" i="1" s="1"/>
  <c r="BL47" i="1" s="1"/>
  <c r="BL49" i="1" s="1"/>
  <c r="BL51" i="1" s="1"/>
  <c r="BL53" i="1" s="1"/>
  <c r="BL55" i="1" s="1"/>
  <c r="BL57" i="1" s="1"/>
  <c r="BL59" i="1" s="1"/>
  <c r="BL61" i="1" s="1"/>
  <c r="BL63" i="1" s="1"/>
  <c r="BL65" i="1" s="1"/>
  <c r="BL67" i="1" s="1"/>
  <c r="D76" i="1" s="1"/>
  <c r="AH63" i="1"/>
  <c r="DB549" i="1"/>
  <c r="DB550" i="1"/>
  <c r="DB551" i="1" s="1"/>
  <c r="DB552" i="1" s="1"/>
  <c r="DB553" i="1" s="1"/>
  <c r="DB554" i="1" s="1"/>
  <c r="DB555" i="1" s="1"/>
  <c r="DB556" i="1" s="1"/>
  <c r="DC579" i="1"/>
  <c r="DL523" i="1"/>
  <c r="DL518" i="1"/>
  <c r="DL690" i="1"/>
  <c r="DL687" i="1"/>
  <c r="DL377" i="1"/>
  <c r="DL758" i="1"/>
  <c r="DL755" i="1"/>
  <c r="DL670" i="1"/>
  <c r="DL669" i="1"/>
  <c r="DL453" i="1"/>
  <c r="DL452" i="1"/>
  <c r="DL457" i="1"/>
  <c r="DL429" i="1"/>
  <c r="DL430" i="1"/>
  <c r="DL369" i="1"/>
  <c r="DL368" i="1"/>
  <c r="DL363" i="1"/>
  <c r="DL362" i="1"/>
  <c r="DL477" i="1"/>
  <c r="DL648" i="1"/>
  <c r="DL645" i="1"/>
  <c r="DL724" i="1"/>
  <c r="DL729" i="1"/>
  <c r="DL393" i="1"/>
  <c r="DL392" i="1"/>
  <c r="DL407" i="1"/>
  <c r="DL678" i="1"/>
  <c r="DL675" i="1"/>
  <c r="DL423" i="1"/>
  <c r="DL418" i="1"/>
  <c r="DL333" i="1"/>
  <c r="DL332" i="1"/>
  <c r="DL467" i="1"/>
  <c r="DL399" i="1"/>
  <c r="DL400" i="1"/>
  <c r="DL531" i="1"/>
  <c r="DL528" i="1"/>
  <c r="DL740" i="1"/>
  <c r="DL737" i="1"/>
  <c r="DL497" i="1"/>
  <c r="DL658" i="1"/>
  <c r="DL655" i="1"/>
  <c r="DL744" i="1"/>
  <c r="DL749" i="1"/>
  <c r="DL439" i="1"/>
  <c r="DL440" i="1"/>
  <c r="DL491" i="1"/>
  <c r="DL488" i="1"/>
  <c r="DL694" i="1"/>
  <c r="DL697" i="1"/>
  <c r="DL768" i="1"/>
  <c r="DL765" i="1"/>
  <c r="DL511" i="1"/>
  <c r="DL508" i="1"/>
  <c r="DL353" i="1"/>
  <c r="DL352" i="1"/>
  <c r="DL537" i="1"/>
  <c r="DL708" i="1"/>
  <c r="DL705" i="1"/>
  <c r="DL714" i="1"/>
  <c r="DL719" i="1"/>
  <c r="DL251" i="1"/>
  <c r="DL248" i="1"/>
  <c r="DL279" i="1"/>
  <c r="DL281" i="1"/>
  <c r="DL231" i="1"/>
  <c r="DL290" i="1"/>
  <c r="DL519" i="1"/>
  <c r="DL520" i="1"/>
  <c r="DL684" i="1"/>
  <c r="DL689" i="1"/>
  <c r="DL381" i="1"/>
  <c r="DL382" i="1"/>
  <c r="DL756" i="1"/>
  <c r="DL668" i="1"/>
  <c r="DL665" i="1"/>
  <c r="DL451" i="1"/>
  <c r="DL448" i="1"/>
  <c r="DL461" i="1"/>
  <c r="DL462" i="1"/>
  <c r="DL427" i="1"/>
  <c r="DL371" i="1"/>
  <c r="DL370" i="1"/>
  <c r="DL359" i="1"/>
  <c r="DL358" i="1"/>
  <c r="DL481" i="1"/>
  <c r="DL482" i="1"/>
  <c r="DL646" i="1"/>
  <c r="DL728" i="1"/>
  <c r="DL725" i="1"/>
  <c r="DL391" i="1"/>
  <c r="DL388" i="1"/>
  <c r="DL413" i="1"/>
  <c r="DL412" i="1"/>
  <c r="DL676" i="1"/>
  <c r="DL419" i="1"/>
  <c r="DL420" i="1"/>
  <c r="DL331" i="1"/>
  <c r="DL328" i="1"/>
  <c r="DL473" i="1"/>
  <c r="DL472" i="1"/>
  <c r="DL397" i="1"/>
  <c r="DL529" i="1"/>
  <c r="DL530" i="1"/>
  <c r="DL734" i="1"/>
  <c r="DL739" i="1"/>
  <c r="DL501" i="1"/>
  <c r="DL502" i="1"/>
  <c r="DL656" i="1"/>
  <c r="DL748" i="1"/>
  <c r="DL745" i="1"/>
  <c r="DL437" i="1"/>
  <c r="DL489" i="1"/>
  <c r="DL490" i="1"/>
  <c r="DL700" i="1"/>
  <c r="DL699" i="1"/>
  <c r="DL766" i="1"/>
  <c r="DL509" i="1"/>
  <c r="DL510" i="1"/>
  <c r="DL349" i="1"/>
  <c r="DL348" i="1"/>
  <c r="DL541" i="1"/>
  <c r="DL542" i="1"/>
  <c r="DL706" i="1"/>
  <c r="DL718" i="1"/>
  <c r="DL715" i="1"/>
  <c r="DL247" i="1"/>
  <c r="DL246" i="1"/>
  <c r="DL277" i="1"/>
  <c r="DL228" i="1"/>
  <c r="DL229" i="1"/>
  <c r="DL261" i="1"/>
  <c r="DL517" i="1"/>
  <c r="DL688" i="1"/>
  <c r="DL685" i="1"/>
  <c r="DL383" i="1"/>
  <c r="DL378" i="1"/>
  <c r="DL760" i="1"/>
  <c r="DL757" i="1"/>
  <c r="DL666" i="1"/>
  <c r="DL449" i="1"/>
  <c r="DL450" i="1"/>
  <c r="DL463" i="1"/>
  <c r="DL458" i="1"/>
  <c r="DL433" i="1"/>
  <c r="DL432" i="1"/>
  <c r="DL367" i="1"/>
  <c r="DL361" i="1"/>
  <c r="DL360" i="1"/>
  <c r="DL483" i="1"/>
  <c r="DL478" i="1"/>
  <c r="DL644" i="1"/>
  <c r="DL647" i="1"/>
  <c r="DL726" i="1"/>
  <c r="DL389" i="1"/>
  <c r="DL390" i="1"/>
  <c r="DL411" i="1"/>
  <c r="DL408" i="1"/>
  <c r="DL680" i="1"/>
  <c r="DL677" i="1"/>
  <c r="DL417" i="1"/>
  <c r="DL329" i="1"/>
  <c r="DL330" i="1"/>
  <c r="DL471" i="1"/>
  <c r="DL468" i="1"/>
  <c r="DL401" i="1"/>
  <c r="DL402" i="1"/>
  <c r="DL527" i="1"/>
  <c r="DL738" i="1"/>
  <c r="DL735" i="1"/>
  <c r="DL503" i="1"/>
  <c r="DL498" i="1"/>
  <c r="DL660" i="1"/>
  <c r="DL657" i="1"/>
  <c r="DL746" i="1"/>
  <c r="DL441" i="1"/>
  <c r="DL442" i="1"/>
  <c r="DL487" i="1"/>
  <c r="DL698" i="1"/>
  <c r="DL695" i="1"/>
  <c r="DL764" i="1"/>
  <c r="DL767" i="1"/>
  <c r="DL507" i="1"/>
  <c r="DL351" i="1"/>
  <c r="DL350" i="1"/>
  <c r="DL543" i="1"/>
  <c r="DL538" i="1"/>
  <c r="DL710" i="1"/>
  <c r="DL707" i="1"/>
  <c r="DL716" i="1"/>
  <c r="DL250" i="1"/>
  <c r="DL252" i="1"/>
  <c r="DL278" i="1"/>
  <c r="DL276" i="1"/>
  <c r="DL232" i="1"/>
  <c r="DL249" i="1"/>
  <c r="DL282" i="1"/>
  <c r="DL280" i="1"/>
  <c r="DL230" i="1"/>
  <c r="DL521" i="1"/>
  <c r="DL522" i="1"/>
  <c r="DL686" i="1"/>
  <c r="DL379" i="1"/>
  <c r="DL380" i="1"/>
  <c r="DL754" i="1"/>
  <c r="DL759" i="1"/>
  <c r="DL664" i="1"/>
  <c r="DL667" i="1"/>
  <c r="DL447" i="1"/>
  <c r="DL459" i="1"/>
  <c r="DL460" i="1"/>
  <c r="DL431" i="1"/>
  <c r="DL428" i="1"/>
  <c r="DL373" i="1"/>
  <c r="DL372" i="1"/>
  <c r="DL357" i="1"/>
  <c r="DL479" i="1"/>
  <c r="DL480" i="1"/>
  <c r="DL650" i="1"/>
  <c r="DL649" i="1"/>
  <c r="DL730" i="1"/>
  <c r="DL727" i="1"/>
  <c r="DL387" i="1"/>
  <c r="DL409" i="1"/>
  <c r="DL410" i="1"/>
  <c r="DL674" i="1"/>
  <c r="DL679" i="1"/>
  <c r="DL421" i="1"/>
  <c r="DL422" i="1"/>
  <c r="DL327" i="1"/>
  <c r="DL469" i="1"/>
  <c r="DL470" i="1"/>
  <c r="DL403" i="1"/>
  <c r="DL398" i="1"/>
  <c r="DL533" i="1"/>
  <c r="DL532" i="1"/>
  <c r="DL736" i="1"/>
  <c r="DL499" i="1"/>
  <c r="DL500" i="1"/>
  <c r="DL654" i="1"/>
  <c r="DL659" i="1"/>
  <c r="DL750" i="1"/>
  <c r="DL747" i="1"/>
  <c r="DL443" i="1"/>
  <c r="DL438" i="1"/>
  <c r="DL493" i="1"/>
  <c r="DL492" i="1"/>
  <c r="DL696" i="1"/>
  <c r="DL770" i="1"/>
  <c r="DL769" i="1"/>
  <c r="DL513" i="1"/>
  <c r="DL512" i="1"/>
  <c r="DL347" i="1"/>
  <c r="DL539" i="1"/>
  <c r="DL540" i="1"/>
  <c r="DL704" i="1"/>
  <c r="DL709" i="1"/>
  <c r="DL720" i="1"/>
  <c r="DL717" i="1"/>
  <c r="DC590" i="1"/>
  <c r="DC322" i="1"/>
  <c r="DB564" i="1"/>
  <c r="DB634" i="1"/>
  <c r="DB574" i="1"/>
  <c r="DB337" i="1"/>
  <c r="DB317" i="1"/>
  <c r="DB584" i="1"/>
  <c r="DB226" i="1"/>
  <c r="DB614" i="1"/>
  <c r="DB624" i="1"/>
  <c r="DB307" i="1"/>
  <c r="DC619" i="1"/>
  <c r="DB255" i="1"/>
  <c r="DB205" i="1"/>
  <c r="DB206" i="1" s="1"/>
  <c r="DB235" i="1"/>
  <c r="DB215" i="1"/>
  <c r="DB262" i="1"/>
  <c r="DC241" i="1"/>
  <c r="DB260" i="1"/>
  <c r="BI10" i="1"/>
  <c r="BI11" i="1"/>
  <c r="DI5" i="1"/>
  <c r="DG5" i="1"/>
  <c r="DH5" i="1"/>
  <c r="DK6" i="1"/>
  <c r="DJ6" i="1" s="1"/>
  <c r="DF5" i="1"/>
  <c r="DB286" i="1"/>
  <c r="DB289" i="1"/>
  <c r="DB287" i="1"/>
  <c r="DB288" i="1"/>
  <c r="DB292" i="1"/>
  <c r="DB291" i="1"/>
  <c r="DB269" i="1"/>
  <c r="DB270" i="1"/>
  <c r="DB266" i="1"/>
  <c r="DB271" i="1"/>
  <c r="DB267" i="1"/>
  <c r="DB272" i="1"/>
  <c r="DB268" i="1"/>
  <c r="DB216" i="1"/>
  <c r="DH127" i="1"/>
  <c r="DG127" i="1"/>
  <c r="DI126" i="1"/>
  <c r="D78" i="1" l="1"/>
  <c r="D80" i="1" s="1"/>
  <c r="D82" i="1" s="1"/>
  <c r="D84" i="1" s="1"/>
  <c r="D86" i="1" s="1"/>
  <c r="D88" i="1" s="1"/>
  <c r="D90" i="1" s="1"/>
  <c r="D92" i="1" s="1"/>
  <c r="D94" i="1" s="1"/>
  <c r="D96" i="1" s="1"/>
  <c r="D98" i="1" s="1"/>
  <c r="D100" i="1" s="1"/>
  <c r="D102" i="1" s="1"/>
  <c r="D104" i="1" s="1"/>
  <c r="D106" i="1" s="1"/>
  <c r="D108" i="1" s="1"/>
  <c r="D110" i="1" s="1"/>
  <c r="D112" i="1" s="1"/>
  <c r="D114" i="1" s="1"/>
  <c r="D116" i="1" s="1"/>
  <c r="D118" i="1" s="1"/>
  <c r="D120" i="1" s="1"/>
  <c r="D122" i="1" s="1"/>
  <c r="D124" i="1" s="1"/>
  <c r="D126" i="1" s="1"/>
  <c r="D128" i="1" s="1"/>
  <c r="D130" i="1" s="1"/>
  <c r="D132" i="1" s="1"/>
  <c r="D134" i="1" s="1"/>
  <c r="AH76" i="1" s="1"/>
  <c r="CZ113" i="1"/>
  <c r="CZ114" i="1" s="1"/>
  <c r="CZ107" i="1"/>
  <c r="CZ108" i="1" s="1"/>
  <c r="CZ101" i="1"/>
  <c r="CZ102" i="1" s="1"/>
  <c r="CZ125" i="1"/>
  <c r="CZ126" i="1" s="1"/>
  <c r="CZ141" i="1"/>
  <c r="CZ142" i="1" s="1"/>
  <c r="CZ127" i="1"/>
  <c r="CZ128" i="1" s="1"/>
  <c r="CZ81" i="1"/>
  <c r="CZ82" i="1" s="1"/>
  <c r="CZ105" i="1"/>
  <c r="CZ106" i="1" s="1"/>
  <c r="CZ121" i="1"/>
  <c r="CZ122" i="1" s="1"/>
  <c r="CZ123" i="1"/>
  <c r="CZ124" i="1" s="1"/>
  <c r="CZ135" i="1"/>
  <c r="CZ136" i="1" s="1"/>
  <c r="CZ117" i="1"/>
  <c r="CZ118" i="1" s="1"/>
  <c r="CZ87" i="1"/>
  <c r="CZ88" i="1" s="1"/>
  <c r="CZ143" i="1"/>
  <c r="CZ144" i="1" s="1"/>
  <c r="CZ137" i="1"/>
  <c r="CZ138" i="1" s="1"/>
  <c r="CZ109" i="1"/>
  <c r="CZ110" i="1" s="1"/>
  <c r="CZ139" i="1"/>
  <c r="CZ140" i="1" s="1"/>
  <c r="CZ115" i="1"/>
  <c r="CZ116" i="1" s="1"/>
  <c r="CZ119" i="1"/>
  <c r="CZ120" i="1" s="1"/>
  <c r="CZ129" i="1"/>
  <c r="CZ130" i="1" s="1"/>
  <c r="CZ131" i="1"/>
  <c r="CZ132" i="1" s="1"/>
  <c r="CZ111" i="1"/>
  <c r="CZ112" i="1" s="1"/>
  <c r="CZ133" i="1"/>
  <c r="CZ134" i="1" s="1"/>
  <c r="DB557" i="1"/>
  <c r="DC580" i="1"/>
  <c r="CZ171" i="1"/>
  <c r="CZ172" i="1" s="1"/>
  <c r="CZ169" i="1"/>
  <c r="CZ170" i="1" s="1"/>
  <c r="CZ187" i="1"/>
  <c r="CZ188" i="1" s="1"/>
  <c r="CZ189" i="1"/>
  <c r="CZ190" i="1" s="1"/>
  <c r="CZ179" i="1"/>
  <c r="CZ180" i="1" s="1"/>
  <c r="CZ173" i="1"/>
  <c r="CZ174" i="1" s="1"/>
  <c r="CZ177" i="1"/>
  <c r="CZ178" i="1" s="1"/>
  <c r="CZ175" i="1"/>
  <c r="CZ176" i="1" s="1"/>
  <c r="CZ165" i="1"/>
  <c r="CZ166" i="1" s="1"/>
  <c r="CZ183" i="1"/>
  <c r="CZ184" i="1" s="1"/>
  <c r="CZ181" i="1"/>
  <c r="CZ182" i="1" s="1"/>
  <c r="CZ167" i="1"/>
  <c r="CZ168" i="1" s="1"/>
  <c r="CZ185" i="1"/>
  <c r="CZ186" i="1" s="1"/>
  <c r="DL267" i="1"/>
  <c r="DL269" i="1"/>
  <c r="DL287" i="1"/>
  <c r="DL260" i="1"/>
  <c r="DL215" i="1"/>
  <c r="DL216" i="1"/>
  <c r="DL271" i="1"/>
  <c r="DL291" i="1"/>
  <c r="DL289" i="1"/>
  <c r="DL255" i="1"/>
  <c r="DL205" i="1"/>
  <c r="DL272" i="1"/>
  <c r="DL270" i="1"/>
  <c r="DL288" i="1"/>
  <c r="DL268" i="1"/>
  <c r="DL266" i="1"/>
  <c r="DL292" i="1"/>
  <c r="DL286" i="1"/>
  <c r="DL262" i="1"/>
  <c r="DC323" i="1"/>
  <c r="DB308" i="1"/>
  <c r="DB615" i="1"/>
  <c r="DB585" i="1"/>
  <c r="DB338" i="1"/>
  <c r="DB635" i="1"/>
  <c r="DB236" i="1"/>
  <c r="DB625" i="1"/>
  <c r="DB227" i="1"/>
  <c r="DB318" i="1"/>
  <c r="DB575" i="1"/>
  <c r="DB565" i="1"/>
  <c r="DC620" i="1"/>
  <c r="DM127" i="1"/>
  <c r="DB127" i="1" s="1"/>
  <c r="DL127" i="1" s="1"/>
  <c r="DC242" i="1"/>
  <c r="DB207" i="1"/>
  <c r="DB256" i="1"/>
  <c r="DB217" i="1"/>
  <c r="BI13" i="1"/>
  <c r="BI12" i="1"/>
  <c r="DG6" i="1"/>
  <c r="DH6" i="1"/>
  <c r="DI6" i="1"/>
  <c r="DK7" i="1"/>
  <c r="DJ7" i="1" s="1"/>
  <c r="DF6" i="1"/>
  <c r="DH126" i="1"/>
  <c r="DG126" i="1"/>
  <c r="AH78" i="1" l="1"/>
  <c r="AH80" i="1" s="1"/>
  <c r="AH82" i="1" s="1"/>
  <c r="AH84" i="1" s="1"/>
  <c r="AH86" i="1" s="1"/>
  <c r="AH88" i="1" s="1"/>
  <c r="AH90" i="1" s="1"/>
  <c r="AH92" i="1" s="1"/>
  <c r="AH94" i="1" s="1"/>
  <c r="AH96" i="1" s="1"/>
  <c r="AH98" i="1" s="1"/>
  <c r="AH100" i="1" s="1"/>
  <c r="AH102" i="1" s="1"/>
  <c r="AH104" i="1" s="1"/>
  <c r="AH106" i="1" s="1"/>
  <c r="AH108" i="1" s="1"/>
  <c r="AH110" i="1" s="1"/>
  <c r="AH112" i="1" s="1"/>
  <c r="AH114" i="1" s="1"/>
  <c r="AH116" i="1" s="1"/>
  <c r="AH118" i="1" s="1"/>
  <c r="AH120" i="1" s="1"/>
  <c r="AH122" i="1" s="1"/>
  <c r="AH124" i="1" s="1"/>
  <c r="AH126" i="1" s="1"/>
  <c r="AH128" i="1" s="1"/>
  <c r="AH130" i="1" s="1"/>
  <c r="AH132" i="1" s="1"/>
  <c r="AH134" i="1" s="1"/>
  <c r="AH136" i="1" s="1"/>
  <c r="BL76" i="1" s="1"/>
  <c r="DB208" i="1"/>
  <c r="DB558" i="1"/>
  <c r="CZ89" i="1"/>
  <c r="CZ90" i="1" s="1"/>
  <c r="CZ85" i="1"/>
  <c r="CZ86" i="1" s="1"/>
  <c r="DL217" i="1"/>
  <c r="DL256" i="1"/>
  <c r="DB237" i="1"/>
  <c r="DB616" i="1"/>
  <c r="DB566" i="1"/>
  <c r="DB319" i="1"/>
  <c r="DB626" i="1"/>
  <c r="DB339" i="1"/>
  <c r="DB257" i="1"/>
  <c r="DB576" i="1"/>
  <c r="DB636" i="1"/>
  <c r="DB586" i="1"/>
  <c r="DB309" i="1"/>
  <c r="DM126" i="1"/>
  <c r="DB126" i="1" s="1"/>
  <c r="DL126" i="1" s="1"/>
  <c r="DB218" i="1"/>
  <c r="BI15" i="1"/>
  <c r="BI14" i="1"/>
  <c r="DH7" i="1"/>
  <c r="DI7" i="1"/>
  <c r="DG7" i="1"/>
  <c r="DK8" i="1"/>
  <c r="DJ8" i="1" s="1"/>
  <c r="DF7" i="1"/>
  <c r="BL78" i="1" l="1"/>
  <c r="BL80" i="1" s="1"/>
  <c r="BL82" i="1" s="1"/>
  <c r="BL84" i="1" s="1"/>
  <c r="BL86" i="1" s="1"/>
  <c r="BL88" i="1" s="1"/>
  <c r="BL90" i="1" s="1"/>
  <c r="BL92" i="1" s="1"/>
  <c r="BL94" i="1" s="1"/>
  <c r="BL96" i="1" s="1"/>
  <c r="BL98" i="1" s="1"/>
  <c r="BL100" i="1" s="1"/>
  <c r="BL102" i="1" s="1"/>
  <c r="BL104" i="1" s="1"/>
  <c r="BL106" i="1" s="1"/>
  <c r="BL108" i="1" s="1"/>
  <c r="BL110" i="1" s="1"/>
  <c r="BL112" i="1" s="1"/>
  <c r="BL114" i="1" s="1"/>
  <c r="BL116" i="1" s="1"/>
  <c r="BL118" i="1" s="1"/>
  <c r="BL120" i="1" s="1"/>
  <c r="BL122" i="1" s="1"/>
  <c r="BL124" i="1" s="1"/>
  <c r="BL126" i="1" s="1"/>
  <c r="BL128" i="1" s="1"/>
  <c r="BL130" i="1" s="1"/>
  <c r="BL132" i="1" s="1"/>
  <c r="BL134" i="1" s="1"/>
  <c r="DG143" i="1" s="1"/>
  <c r="DB209" i="1"/>
  <c r="DB559" i="1"/>
  <c r="DL257" i="1"/>
  <c r="DL218" i="1"/>
  <c r="DB587" i="1"/>
  <c r="DB577" i="1"/>
  <c r="DB340" i="1"/>
  <c r="DB320" i="1"/>
  <c r="DB617" i="1"/>
  <c r="DB310" i="1"/>
  <c r="DB637" i="1"/>
  <c r="DB258" i="1"/>
  <c r="DB627" i="1"/>
  <c r="DB567" i="1"/>
  <c r="DB238" i="1"/>
  <c r="CS54" i="1"/>
  <c r="CW54" i="1" s="1"/>
  <c r="CV54" i="1" s="1"/>
  <c r="DB219" i="1"/>
  <c r="BI17" i="1"/>
  <c r="BI16" i="1"/>
  <c r="DH8" i="1"/>
  <c r="DG8" i="1"/>
  <c r="DI8" i="1"/>
  <c r="DK9" i="1"/>
  <c r="DJ9" i="1" s="1"/>
  <c r="DF8" i="1"/>
  <c r="CV34" i="1"/>
  <c r="CT34" i="1"/>
  <c r="CV33" i="1"/>
  <c r="CT33" i="1"/>
  <c r="CV36" i="1"/>
  <c r="CT36" i="1"/>
  <c r="CT35" i="1"/>
  <c r="CS35" i="1"/>
  <c r="CV35" i="1"/>
  <c r="CT37" i="1"/>
  <c r="CV37" i="1"/>
  <c r="CS37" i="1"/>
  <c r="CS34" i="1"/>
  <c r="CT31" i="1"/>
  <c r="CV31" i="1"/>
  <c r="CS31" i="1"/>
  <c r="CS33" i="1"/>
  <c r="CS36" i="1"/>
  <c r="CP36" i="1" s="1"/>
  <c r="D141" i="1" l="1"/>
  <c r="D143" i="1" s="1"/>
  <c r="D145" i="1" s="1"/>
  <c r="D147" i="1" s="1"/>
  <c r="D149" i="1" s="1"/>
  <c r="D151" i="1" s="1"/>
  <c r="D153" i="1" s="1"/>
  <c r="D155" i="1" s="1"/>
  <c r="D157" i="1" s="1"/>
  <c r="D159" i="1" s="1"/>
  <c r="D161" i="1" s="1"/>
  <c r="D163" i="1" s="1"/>
  <c r="D165" i="1" s="1"/>
  <c r="D167" i="1" s="1"/>
  <c r="D169" i="1" s="1"/>
  <c r="D171" i="1" s="1"/>
  <c r="D173" i="1" s="1"/>
  <c r="D175" i="1" s="1"/>
  <c r="D177" i="1" s="1"/>
  <c r="D179" i="1" s="1"/>
  <c r="D181" i="1" s="1"/>
  <c r="D183" i="1" s="1"/>
  <c r="D185" i="1" s="1"/>
  <c r="D187" i="1" s="1"/>
  <c r="D189" i="1" s="1"/>
  <c r="D191" i="1" s="1"/>
  <c r="D193" i="1" s="1"/>
  <c r="D195" i="1" s="1"/>
  <c r="D197" i="1" s="1"/>
  <c r="D199" i="1" s="1"/>
  <c r="D201" i="1" s="1"/>
  <c r="AH141" i="1" s="1"/>
  <c r="DB210" i="1"/>
  <c r="DL547" i="1"/>
  <c r="DB560" i="1"/>
  <c r="DL554" i="1"/>
  <c r="DL258" i="1"/>
  <c r="DL219" i="1"/>
  <c r="DB259" i="1"/>
  <c r="DB568" i="1"/>
  <c r="DB311" i="1"/>
  <c r="DB321" i="1"/>
  <c r="DB578" i="1"/>
  <c r="DB239" i="1"/>
  <c r="DB628" i="1"/>
  <c r="DB638" i="1"/>
  <c r="DB618" i="1"/>
  <c r="DB341" i="1"/>
  <c r="DB588" i="1"/>
  <c r="CP54" i="1"/>
  <c r="CP31" i="1"/>
  <c r="CP37" i="1"/>
  <c r="CP34" i="1"/>
  <c r="CP33" i="1"/>
  <c r="CP35" i="1"/>
  <c r="DB220" i="1"/>
  <c r="BI19" i="1"/>
  <c r="BI18" i="1"/>
  <c r="DI9" i="1"/>
  <c r="DH9" i="1"/>
  <c r="DG9" i="1"/>
  <c r="DF9" i="1"/>
  <c r="DK10" i="1"/>
  <c r="DJ10" i="1" s="1"/>
  <c r="DG144" i="1"/>
  <c r="DK143" i="1"/>
  <c r="DK138" i="1" s="1"/>
  <c r="DG138" i="1" l="1"/>
  <c r="DH138" i="1"/>
  <c r="DJ138" i="1"/>
  <c r="DJ143" i="1"/>
  <c r="CY91" i="1"/>
  <c r="DB211" i="1"/>
  <c r="DL552" i="1"/>
  <c r="DL555" i="1"/>
  <c r="DL550" i="1"/>
  <c r="DL559" i="1"/>
  <c r="DL549" i="1"/>
  <c r="DL557" i="1"/>
  <c r="DL548" i="1"/>
  <c r="DL560" i="1"/>
  <c r="DL558" i="1"/>
  <c r="DL556" i="1"/>
  <c r="DL551" i="1"/>
  <c r="DL553" i="1"/>
  <c r="DL259" i="1"/>
  <c r="CZ83" i="1" s="1"/>
  <c r="CZ84" i="1" s="1"/>
  <c r="DL220" i="1"/>
  <c r="DB342" i="1"/>
  <c r="DB639" i="1"/>
  <c r="DB240" i="1"/>
  <c r="DB322" i="1"/>
  <c r="DB569" i="1"/>
  <c r="DB589" i="1"/>
  <c r="DB619" i="1"/>
  <c r="DB629" i="1"/>
  <c r="DB579" i="1"/>
  <c r="DB312" i="1"/>
  <c r="DM143" i="1"/>
  <c r="DB221" i="1"/>
  <c r="BI21" i="1"/>
  <c r="BI20" i="1"/>
  <c r="DG10" i="1"/>
  <c r="DH10" i="1"/>
  <c r="DI10" i="1"/>
  <c r="DK11" i="1"/>
  <c r="DJ11" i="1" s="1"/>
  <c r="DF10" i="1"/>
  <c r="DG145" i="1"/>
  <c r="DH144" i="1"/>
  <c r="DK144" i="1" s="1"/>
  <c r="AH143" i="1"/>
  <c r="AH145" i="1" s="1"/>
  <c r="AH147" i="1" s="1"/>
  <c r="AH149" i="1" s="1"/>
  <c r="AH151" i="1" s="1"/>
  <c r="AH153" i="1" s="1"/>
  <c r="AH155" i="1" s="1"/>
  <c r="AH157" i="1" s="1"/>
  <c r="AH159" i="1" s="1"/>
  <c r="AH161" i="1" s="1"/>
  <c r="AH163" i="1" s="1"/>
  <c r="AH165" i="1" s="1"/>
  <c r="AH167" i="1" s="1"/>
  <c r="AH169" i="1" s="1"/>
  <c r="AH171" i="1" s="1"/>
  <c r="AH173" i="1" s="1"/>
  <c r="AH175" i="1" s="1"/>
  <c r="AH177" i="1" s="1"/>
  <c r="AH179" i="1" s="1"/>
  <c r="AH181" i="1" s="1"/>
  <c r="AH183" i="1" s="1"/>
  <c r="AH185" i="1" s="1"/>
  <c r="AH187" i="1" s="1"/>
  <c r="AH189" i="1" s="1"/>
  <c r="AH191" i="1" s="1"/>
  <c r="AH193" i="1" s="1"/>
  <c r="AH195" i="1" s="1"/>
  <c r="AH197" i="1" s="1"/>
  <c r="AH199" i="1" s="1"/>
  <c r="AH201" i="1" s="1"/>
  <c r="BL141" i="1" s="1"/>
  <c r="DM138" i="1" l="1"/>
  <c r="DJ144" i="1"/>
  <c r="DK139" i="1"/>
  <c r="CY92" i="1"/>
  <c r="CX91" i="1"/>
  <c r="DB212" i="1"/>
  <c r="CZ147" i="1"/>
  <c r="CZ148" i="1" s="1"/>
  <c r="DL221" i="1"/>
  <c r="DB313" i="1"/>
  <c r="DB630" i="1"/>
  <c r="DB590" i="1"/>
  <c r="DB323" i="1"/>
  <c r="DB640" i="1"/>
  <c r="DB580" i="1"/>
  <c r="DB620" i="1"/>
  <c r="DB570" i="1"/>
  <c r="DB241" i="1"/>
  <c r="DB343" i="1"/>
  <c r="DM144" i="1"/>
  <c r="DB222" i="1"/>
  <c r="BI23" i="1"/>
  <c r="BI22" i="1"/>
  <c r="DG11" i="1"/>
  <c r="DI11" i="1"/>
  <c r="DH11" i="1"/>
  <c r="DK12" i="1"/>
  <c r="DJ12" i="1" s="1"/>
  <c r="DF11" i="1"/>
  <c r="BL143" i="1"/>
  <c r="BL145" i="1" s="1"/>
  <c r="BL147" i="1" s="1"/>
  <c r="BL149" i="1" s="1"/>
  <c r="BL151" i="1" s="1"/>
  <c r="BL153" i="1" s="1"/>
  <c r="BL155" i="1" s="1"/>
  <c r="BL157" i="1" s="1"/>
  <c r="BL159" i="1" s="1"/>
  <c r="BL161" i="1" s="1"/>
  <c r="BL163" i="1" s="1"/>
  <c r="BL165" i="1" s="1"/>
  <c r="BL167" i="1" s="1"/>
  <c r="BL169" i="1" s="1"/>
  <c r="BL171" i="1" s="1"/>
  <c r="BL173" i="1" s="1"/>
  <c r="BL175" i="1" s="1"/>
  <c r="BL177" i="1" s="1"/>
  <c r="BL179" i="1" s="1"/>
  <c r="BL181" i="1" s="1"/>
  <c r="BL183" i="1" s="1"/>
  <c r="BL185" i="1" s="1"/>
  <c r="BL187" i="1" s="1"/>
  <c r="BL189" i="1" s="1"/>
  <c r="BL191" i="1" s="1"/>
  <c r="BL193" i="1" s="1"/>
  <c r="BL195" i="1" s="1"/>
  <c r="BL197" i="1" s="1"/>
  <c r="BL199" i="1" s="1"/>
  <c r="D206" i="1" s="1"/>
  <c r="DH145" i="1"/>
  <c r="DK145" i="1" s="1"/>
  <c r="DH139" i="1" l="1"/>
  <c r="DG139" i="1"/>
  <c r="DM139" i="1" s="1"/>
  <c r="DJ139" i="1"/>
  <c r="DJ145" i="1"/>
  <c r="DK140" i="1"/>
  <c r="CP91" i="1"/>
  <c r="DB295" i="1" s="1"/>
  <c r="DL222" i="1"/>
  <c r="CZ75" i="1" s="1"/>
  <c r="CZ76" i="1" s="1"/>
  <c r="DB242" i="1"/>
  <c r="DM145" i="1"/>
  <c r="BI25" i="1"/>
  <c r="BI24" i="1"/>
  <c r="DG12" i="1"/>
  <c r="DI12" i="1"/>
  <c r="DH12" i="1"/>
  <c r="DK13" i="1"/>
  <c r="DJ13" i="1" s="1"/>
  <c r="DF12" i="1"/>
  <c r="D208" i="1"/>
  <c r="D210" i="1" s="1"/>
  <c r="D212" i="1" s="1"/>
  <c r="D214" i="1" s="1"/>
  <c r="D216" i="1" s="1"/>
  <c r="D218" i="1" s="1"/>
  <c r="D220" i="1" s="1"/>
  <c r="D222" i="1" s="1"/>
  <c r="D224" i="1" s="1"/>
  <c r="D226" i="1" s="1"/>
  <c r="D228" i="1" s="1"/>
  <c r="D230" i="1" s="1"/>
  <c r="D232" i="1" s="1"/>
  <c r="D234" i="1" s="1"/>
  <c r="D236" i="1" s="1"/>
  <c r="D238" i="1" s="1"/>
  <c r="D240" i="1" s="1"/>
  <c r="D242" i="1" s="1"/>
  <c r="D244" i="1" s="1"/>
  <c r="D246" i="1" s="1"/>
  <c r="D248" i="1" s="1"/>
  <c r="D250" i="1" s="1"/>
  <c r="D252" i="1" s="1"/>
  <c r="D254" i="1" s="1"/>
  <c r="D256" i="1" s="1"/>
  <c r="D258" i="1" s="1"/>
  <c r="D260" i="1" s="1"/>
  <c r="D262" i="1" s="1"/>
  <c r="D264" i="1" s="1"/>
  <c r="D266" i="1" s="1"/>
  <c r="AH206" i="1" s="1"/>
  <c r="DG140" i="1" l="1"/>
  <c r="DH140" i="1"/>
  <c r="DJ140" i="1"/>
  <c r="DL227" i="1"/>
  <c r="DL226" i="1"/>
  <c r="DL235" i="1"/>
  <c r="DL241" i="1"/>
  <c r="DL225" i="1"/>
  <c r="DL236" i="1"/>
  <c r="DL239" i="1"/>
  <c r="DL238" i="1"/>
  <c r="DL237" i="1"/>
  <c r="DL240" i="1"/>
  <c r="DL242" i="1"/>
  <c r="BI27" i="1"/>
  <c r="BI26" i="1"/>
  <c r="DI13" i="1"/>
  <c r="DH13" i="1"/>
  <c r="DG13" i="1"/>
  <c r="DK14" i="1"/>
  <c r="DJ14" i="1" s="1"/>
  <c r="DF13" i="1"/>
  <c r="DG123" i="1"/>
  <c r="AH208" i="1"/>
  <c r="AH210" i="1" s="1"/>
  <c r="AH212" i="1" s="1"/>
  <c r="AH214" i="1" s="1"/>
  <c r="AH216" i="1" s="1"/>
  <c r="AH218" i="1" s="1"/>
  <c r="AH220" i="1" s="1"/>
  <c r="AH222" i="1" s="1"/>
  <c r="AH224" i="1" s="1"/>
  <c r="AH226" i="1" s="1"/>
  <c r="AH228" i="1" s="1"/>
  <c r="AH230" i="1" s="1"/>
  <c r="AH232" i="1" s="1"/>
  <c r="AH234" i="1" s="1"/>
  <c r="AH236" i="1" s="1"/>
  <c r="AH238" i="1" s="1"/>
  <c r="DM140" i="1" l="1"/>
  <c r="CZ79" i="1"/>
  <c r="CZ80" i="1" s="1"/>
  <c r="CZ77" i="1"/>
  <c r="CZ78" i="1" s="1"/>
  <c r="AH240" i="1"/>
  <c r="AH242" i="1" s="1"/>
  <c r="AH244" i="1" s="1"/>
  <c r="AH246" i="1" s="1"/>
  <c r="AH248" i="1" s="1"/>
  <c r="AH250" i="1" s="1"/>
  <c r="AH252" i="1" s="1"/>
  <c r="AH254" i="1" s="1"/>
  <c r="AH256" i="1" s="1"/>
  <c r="AH258" i="1" s="1"/>
  <c r="DG124" i="1"/>
  <c r="DK124" i="1" s="1"/>
  <c r="DJ124" i="1" s="1"/>
  <c r="BI29" i="1"/>
  <c r="BI28" i="1"/>
  <c r="DI14" i="1"/>
  <c r="DG14" i="1"/>
  <c r="DH14" i="1"/>
  <c r="DK15" i="1"/>
  <c r="DJ15" i="1" s="1"/>
  <c r="DF14" i="1"/>
  <c r="DK123" i="1"/>
  <c r="DJ123" i="1" s="1"/>
  <c r="DG122" i="1"/>
  <c r="DG64" i="1" l="1"/>
  <c r="DM123" i="1"/>
  <c r="DH122" i="1"/>
  <c r="DK122" i="1" s="1"/>
  <c r="DJ122" i="1" s="1"/>
  <c r="DM124" i="1"/>
  <c r="BI31" i="1"/>
  <c r="BI30" i="1"/>
  <c r="DH15" i="1"/>
  <c r="DI15" i="1"/>
  <c r="DG15" i="1"/>
  <c r="DK16" i="1"/>
  <c r="DJ16" i="1" s="1"/>
  <c r="DF15" i="1"/>
  <c r="DG121" i="1"/>
  <c r="AH260" i="1"/>
  <c r="AH262" i="1" s="1"/>
  <c r="AH264" i="1" s="1"/>
  <c r="BL206" i="1" s="1"/>
  <c r="DM122" i="1" l="1"/>
  <c r="DH121" i="1"/>
  <c r="DK121" i="1" s="1"/>
  <c r="DJ121" i="1" s="1"/>
  <c r="BI33" i="1"/>
  <c r="BI32" i="1"/>
  <c r="DH16" i="1"/>
  <c r="DG16" i="1"/>
  <c r="DI16" i="1"/>
  <c r="DK17" i="1"/>
  <c r="DJ17" i="1" s="1"/>
  <c r="DF16" i="1"/>
  <c r="BL208" i="1"/>
  <c r="BL210" i="1" s="1"/>
  <c r="BL212" i="1" s="1"/>
  <c r="BL214" i="1" s="1"/>
  <c r="BL216" i="1" s="1"/>
  <c r="BL218" i="1" s="1"/>
  <c r="BL220" i="1" s="1"/>
  <c r="BL222" i="1" s="1"/>
  <c r="BL224" i="1" s="1"/>
  <c r="BL226" i="1" s="1"/>
  <c r="BL228" i="1" s="1"/>
  <c r="BL230" i="1" s="1"/>
  <c r="BL232" i="1" s="1"/>
  <c r="BL234" i="1" s="1"/>
  <c r="BL236" i="1" s="1"/>
  <c r="BL238" i="1" s="1"/>
  <c r="BL240" i="1" s="1"/>
  <c r="BL242" i="1" s="1"/>
  <c r="BL244" i="1" s="1"/>
  <c r="BL246" i="1" s="1"/>
  <c r="BL248" i="1" s="1"/>
  <c r="BL250" i="1" s="1"/>
  <c r="BL252" i="1" s="1"/>
  <c r="BL254" i="1" s="1"/>
  <c r="BL256" i="1" s="1"/>
  <c r="BL258" i="1" s="1"/>
  <c r="BL260" i="1" s="1"/>
  <c r="BL262" i="1" s="1"/>
  <c r="BL264" i="1" s="1"/>
  <c r="BL266" i="1" s="1"/>
  <c r="DM121" i="1" l="1"/>
  <c r="DK64" i="1"/>
  <c r="BI35" i="1"/>
  <c r="BI34" i="1"/>
  <c r="DH17" i="1"/>
  <c r="DG17" i="1"/>
  <c r="DI17" i="1"/>
  <c r="DK18" i="1"/>
  <c r="DJ18" i="1" s="1"/>
  <c r="DF17" i="1"/>
  <c r="CS38" i="1"/>
  <c r="DM64" i="1" l="1"/>
  <c r="DJ64" i="1"/>
  <c r="CT38" i="1"/>
  <c r="CW38" i="1" s="1"/>
  <c r="BI37" i="1"/>
  <c r="BI36" i="1"/>
  <c r="DG18" i="1"/>
  <c r="DH18" i="1"/>
  <c r="DI18" i="1"/>
  <c r="DK19" i="1"/>
  <c r="DJ19" i="1" s="1"/>
  <c r="DF18" i="1"/>
  <c r="CV38" i="1" l="1"/>
  <c r="CW39" i="1"/>
  <c r="CP38" i="1"/>
  <c r="BI39" i="1"/>
  <c r="BI38" i="1"/>
  <c r="DG19" i="1"/>
  <c r="DH19" i="1"/>
  <c r="DI19" i="1"/>
  <c r="DK20" i="1"/>
  <c r="DJ20" i="1" s="1"/>
  <c r="DF19" i="1"/>
  <c r="CW40" i="1" l="1"/>
  <c r="CT40" i="1" s="1"/>
  <c r="CV39" i="1"/>
  <c r="CT39" i="1"/>
  <c r="CS39" i="1"/>
  <c r="BI41" i="1"/>
  <c r="BI40" i="1"/>
  <c r="DG20" i="1"/>
  <c r="DI20" i="1"/>
  <c r="DH20" i="1"/>
  <c r="DK21" i="1"/>
  <c r="DJ21" i="1" s="1"/>
  <c r="DF20" i="1"/>
  <c r="CV40" i="1" l="1"/>
  <c r="CW41" i="1"/>
  <c r="DM16" i="1" s="1"/>
  <c r="CP39" i="1"/>
  <c r="CS40" i="1"/>
  <c r="CP40" i="1" s="1"/>
  <c r="BI43" i="1"/>
  <c r="BI42" i="1"/>
  <c r="DI21" i="1"/>
  <c r="DG21" i="1"/>
  <c r="DH21" i="1"/>
  <c r="DK22" i="1"/>
  <c r="DJ22" i="1" s="1"/>
  <c r="DF21" i="1"/>
  <c r="DM17" i="1" l="1"/>
  <c r="DM9" i="1"/>
  <c r="CV41" i="1"/>
  <c r="DM13" i="1"/>
  <c r="DM10" i="1"/>
  <c r="CS41" i="1"/>
  <c r="DM21" i="1"/>
  <c r="CT41" i="1"/>
  <c r="DM20" i="1"/>
  <c r="DM18" i="1"/>
  <c r="DM7" i="1"/>
  <c r="DM15" i="1"/>
  <c r="DM5" i="1"/>
  <c r="DM11" i="1"/>
  <c r="DM8" i="1"/>
  <c r="DM4" i="1"/>
  <c r="DM14" i="1"/>
  <c r="DM12" i="1"/>
  <c r="DM19" i="1"/>
  <c r="DM6" i="1"/>
  <c r="BI45" i="1"/>
  <c r="BI44" i="1"/>
  <c r="DG22" i="1"/>
  <c r="DI22" i="1"/>
  <c r="DH22" i="1"/>
  <c r="DK23" i="1"/>
  <c r="DJ23" i="1" s="1"/>
  <c r="DF22" i="1"/>
  <c r="DM22" i="1" s="1"/>
  <c r="CP41" i="1" l="1"/>
  <c r="BN43" i="1" s="1"/>
  <c r="BI47" i="1"/>
  <c r="BI46" i="1"/>
  <c r="DH23" i="1"/>
  <c r="DI23" i="1"/>
  <c r="DG23" i="1"/>
  <c r="DK24" i="1"/>
  <c r="DJ24" i="1" s="1"/>
  <c r="DF23" i="1"/>
  <c r="DM23" i="1" s="1"/>
  <c r="AK29" i="1" l="1"/>
  <c r="G31" i="1"/>
  <c r="G63" i="1"/>
  <c r="BP17" i="1"/>
  <c r="AK9" i="1"/>
  <c r="F49" i="1"/>
  <c r="BP13" i="1"/>
  <c r="AK55" i="1"/>
  <c r="F11" i="1"/>
  <c r="BP9" i="1"/>
  <c r="H43" i="1"/>
  <c r="AL25" i="1"/>
  <c r="AJ17" i="1"/>
  <c r="BP25" i="1"/>
  <c r="BO37" i="1"/>
  <c r="G13" i="1"/>
  <c r="F65" i="1"/>
  <c r="F47" i="1"/>
  <c r="H39" i="1"/>
  <c r="H55" i="1"/>
  <c r="F33" i="1"/>
  <c r="AL13" i="1"/>
  <c r="AL9" i="1"/>
  <c r="AJ29" i="1"/>
  <c r="G7" i="1"/>
  <c r="H59" i="1"/>
  <c r="F29" i="1"/>
  <c r="BN23" i="1"/>
  <c r="BN33" i="1"/>
  <c r="AJ61" i="1"/>
  <c r="G55" i="1"/>
  <c r="F53" i="1"/>
  <c r="H17" i="1"/>
  <c r="AK21" i="1"/>
  <c r="AJ7" i="1"/>
  <c r="AL23" i="1"/>
  <c r="H63" i="1"/>
  <c r="AK25" i="1"/>
  <c r="AK17" i="1"/>
  <c r="AL7" i="1"/>
  <c r="F17" i="1"/>
  <c r="BO19" i="1"/>
  <c r="BP29" i="1"/>
  <c r="G61" i="1"/>
  <c r="AL63" i="1"/>
  <c r="F57" i="1"/>
  <c r="G45" i="1"/>
  <c r="G57" i="1"/>
  <c r="F27" i="1"/>
  <c r="AL21" i="1"/>
  <c r="AK31" i="1"/>
  <c r="AL17" i="1"/>
  <c r="F13" i="1"/>
  <c r="AL43" i="1"/>
  <c r="AJ49" i="1"/>
  <c r="BP19" i="1"/>
  <c r="BN29" i="1"/>
  <c r="BN39" i="1"/>
  <c r="BN41" i="1"/>
  <c r="AL45" i="1"/>
  <c r="AK23" i="1"/>
  <c r="AJ9" i="1"/>
  <c r="H23" i="1"/>
  <c r="AL19" i="1"/>
  <c r="F63" i="1"/>
  <c r="AK35" i="1"/>
  <c r="H53" i="1"/>
  <c r="F51" i="1"/>
  <c r="BO7" i="1"/>
  <c r="G9" i="1"/>
  <c r="G15" i="1"/>
  <c r="BO17" i="1"/>
  <c r="BN27" i="1"/>
  <c r="G47" i="1"/>
  <c r="F37" i="1"/>
  <c r="AJ31" i="1"/>
  <c r="AK37" i="1"/>
  <c r="F67" i="1"/>
  <c r="G65" i="1"/>
  <c r="BN17" i="1"/>
  <c r="G17" i="1"/>
  <c r="F23" i="1"/>
  <c r="BN11" i="1"/>
  <c r="AL41" i="1"/>
  <c r="AJ57" i="1"/>
  <c r="G29" i="1"/>
  <c r="BN25" i="1"/>
  <c r="BP37" i="1"/>
  <c r="AL49" i="1"/>
  <c r="H33" i="1"/>
  <c r="F43" i="1"/>
  <c r="H45" i="1"/>
  <c r="AL29" i="1"/>
  <c r="G39" i="1"/>
  <c r="G27" i="1"/>
  <c r="F45" i="1"/>
  <c r="F55" i="1"/>
  <c r="AL57" i="1"/>
  <c r="AK27" i="1"/>
  <c r="AJ21" i="1"/>
  <c r="BP21" i="1"/>
  <c r="BN31" i="1"/>
  <c r="H35" i="1"/>
  <c r="H37" i="1"/>
  <c r="AJ27" i="1"/>
  <c r="F7" i="1"/>
  <c r="H15" i="1"/>
  <c r="AJ39" i="1"/>
  <c r="G41" i="1"/>
  <c r="AL39" i="1"/>
  <c r="AK57" i="1"/>
  <c r="G53" i="1"/>
  <c r="H13" i="1"/>
  <c r="F9" i="1"/>
  <c r="BN21" i="1"/>
  <c r="BO33" i="1"/>
  <c r="BP39" i="1"/>
  <c r="BO39" i="1"/>
  <c r="AK41" i="1"/>
  <c r="AL55" i="1"/>
  <c r="H7" i="1"/>
  <c r="G33" i="1"/>
  <c r="AL59" i="1"/>
  <c r="AJ33" i="1"/>
  <c r="H25" i="1"/>
  <c r="AK51" i="1"/>
  <c r="AJ15" i="1"/>
  <c r="AL31" i="1"/>
  <c r="AL37" i="1"/>
  <c r="G23" i="1"/>
  <c r="BN19" i="1"/>
  <c r="BP31" i="1"/>
  <c r="AL11" i="1"/>
  <c r="AK45" i="1"/>
  <c r="BN7" i="1"/>
  <c r="AL15" i="1"/>
  <c r="G35" i="1"/>
  <c r="H21" i="1"/>
  <c r="AK63" i="1"/>
  <c r="H51" i="1"/>
  <c r="AJ37" i="1"/>
  <c r="AK13" i="1"/>
  <c r="AK59" i="1"/>
  <c r="AJ23" i="1"/>
  <c r="BO15" i="1"/>
  <c r="BO29" i="1"/>
  <c r="BN35" i="1"/>
  <c r="G43" i="1"/>
  <c r="F41" i="1"/>
  <c r="BO11" i="1"/>
  <c r="AK15" i="1"/>
  <c r="AJ47" i="1"/>
  <c r="BN9" i="1"/>
  <c r="H57" i="1"/>
  <c r="H31" i="1"/>
  <c r="F31" i="1"/>
  <c r="G21" i="1"/>
  <c r="AL35" i="1"/>
  <c r="AJ55" i="1"/>
  <c r="BP23" i="1"/>
  <c r="BN37" i="1"/>
  <c r="G25" i="1"/>
  <c r="AJ43" i="1"/>
  <c r="BO13" i="1"/>
  <c r="G51" i="1"/>
  <c r="F59" i="1"/>
  <c r="BP11" i="1"/>
  <c r="AL27" i="1"/>
  <c r="G37" i="1"/>
  <c r="F39" i="1"/>
  <c r="BP7" i="1"/>
  <c r="AL61" i="1"/>
  <c r="AJ19" i="1"/>
  <c r="BO25" i="1"/>
  <c r="BO35" i="1"/>
  <c r="BP41" i="1"/>
  <c r="AL51" i="1"/>
  <c r="H29" i="1"/>
  <c r="F35" i="1"/>
  <c r="H11" i="1"/>
  <c r="AL33" i="1"/>
  <c r="AJ35" i="1"/>
  <c r="AJ59" i="1"/>
  <c r="H41" i="1"/>
  <c r="H65" i="1"/>
  <c r="AK19" i="1"/>
  <c r="G49" i="1"/>
  <c r="AJ41" i="1"/>
  <c r="BO23" i="1"/>
  <c r="BP33" i="1"/>
  <c r="H67" i="1"/>
  <c r="AL47" i="1"/>
  <c r="AK33" i="1"/>
  <c r="G59" i="1"/>
  <c r="H61" i="1"/>
  <c r="AK61" i="1"/>
  <c r="AK39" i="1"/>
  <c r="AK49" i="1"/>
  <c r="AJ51" i="1"/>
  <c r="H9" i="1"/>
  <c r="G11" i="1"/>
  <c r="F15" i="1"/>
  <c r="BO21" i="1"/>
  <c r="BO31" i="1"/>
  <c r="G67" i="1"/>
  <c r="H27" i="1"/>
  <c r="AJ45" i="1"/>
  <c r="G19" i="1"/>
  <c r="H47" i="1"/>
  <c r="AJ53" i="1"/>
  <c r="AK47" i="1"/>
  <c r="AK53" i="1"/>
  <c r="H49" i="1"/>
  <c r="BP15" i="1"/>
  <c r="AK7" i="1"/>
  <c r="F19" i="1"/>
  <c r="BO9" i="1"/>
  <c r="BO27" i="1"/>
  <c r="AJ25" i="1"/>
  <c r="H19" i="1"/>
  <c r="AJ11" i="1"/>
  <c r="F21" i="1"/>
  <c r="AL53" i="1"/>
  <c r="F25" i="1"/>
  <c r="AK43" i="1"/>
  <c r="AJ63" i="1"/>
  <c r="F61" i="1"/>
  <c r="BN15" i="1"/>
  <c r="AK11" i="1"/>
  <c r="AJ13" i="1"/>
  <c r="BN13" i="1"/>
  <c r="BP27" i="1"/>
  <c r="BP35" i="1"/>
  <c r="BO41" i="1"/>
  <c r="BP43" i="1"/>
  <c r="BP45" i="1"/>
  <c r="BO45" i="1"/>
  <c r="BN45" i="1"/>
  <c r="BO43" i="1"/>
  <c r="J18" i="1"/>
  <c r="J8" i="1"/>
  <c r="BI49" i="1"/>
  <c r="BI48" i="1"/>
  <c r="DH24" i="1"/>
  <c r="DI24" i="1"/>
  <c r="DG24" i="1"/>
  <c r="DK25" i="1"/>
  <c r="DJ25" i="1" s="1"/>
  <c r="DF24" i="1"/>
  <c r="DM24" i="1" s="1"/>
  <c r="BO47" i="1" l="1"/>
  <c r="BP47" i="1"/>
  <c r="BN47" i="1"/>
  <c r="DG70" i="1"/>
  <c r="DG69" i="1"/>
  <c r="DK69" i="1" s="1"/>
  <c r="DJ69" i="1" s="1"/>
  <c r="DG68" i="1"/>
  <c r="BI51" i="1"/>
  <c r="BI50" i="1"/>
  <c r="DI25" i="1"/>
  <c r="DH25" i="1"/>
  <c r="DG25" i="1"/>
  <c r="DK26" i="1"/>
  <c r="DJ26" i="1" s="1"/>
  <c r="DF25" i="1"/>
  <c r="DM25" i="1" s="1"/>
  <c r="BO49" i="1" l="1"/>
  <c r="BP49" i="1"/>
  <c r="BN49" i="1"/>
  <c r="DB25" i="1"/>
  <c r="DL25" i="1" s="1"/>
  <c r="DM69" i="1"/>
  <c r="DK70" i="1"/>
  <c r="DJ70" i="1" s="1"/>
  <c r="BI53" i="1"/>
  <c r="BI52" i="1"/>
  <c r="DG26" i="1"/>
  <c r="DH26" i="1"/>
  <c r="DI26" i="1"/>
  <c r="DK27" i="1"/>
  <c r="DJ27" i="1" s="1"/>
  <c r="DF26" i="1"/>
  <c r="DM26" i="1" s="1"/>
  <c r="BP51" i="1" l="1"/>
  <c r="BO51" i="1"/>
  <c r="BN51" i="1"/>
  <c r="DM70" i="1"/>
  <c r="BI55" i="1"/>
  <c r="BI54" i="1"/>
  <c r="DG27" i="1"/>
  <c r="DI27" i="1"/>
  <c r="DH27" i="1"/>
  <c r="DK28" i="1"/>
  <c r="DJ28" i="1" s="1"/>
  <c r="DF27" i="1"/>
  <c r="DM27" i="1" s="1"/>
  <c r="BP53" i="1" l="1"/>
  <c r="BO53" i="1"/>
  <c r="BN53" i="1"/>
  <c r="BI57" i="1"/>
  <c r="BI56" i="1"/>
  <c r="DG28" i="1"/>
  <c r="DI28" i="1"/>
  <c r="DH28" i="1"/>
  <c r="DK29" i="1"/>
  <c r="DJ29" i="1" s="1"/>
  <c r="DF28" i="1"/>
  <c r="DM28" i="1" s="1"/>
  <c r="BP55" i="1" l="1"/>
  <c r="BO55" i="1"/>
  <c r="BN55" i="1"/>
  <c r="BI59" i="1"/>
  <c r="BI58" i="1"/>
  <c r="DI29" i="1"/>
  <c r="DG29" i="1"/>
  <c r="DH29" i="1"/>
  <c r="DK30" i="1"/>
  <c r="DJ30" i="1" s="1"/>
  <c r="DF29" i="1"/>
  <c r="DM29" i="1" s="1"/>
  <c r="BO57" i="1" l="1"/>
  <c r="BP57" i="1"/>
  <c r="BN57" i="1"/>
  <c r="BI61" i="1"/>
  <c r="BI60" i="1"/>
  <c r="DH30" i="1"/>
  <c r="DI30" i="1"/>
  <c r="DG30" i="1"/>
  <c r="DK31" i="1"/>
  <c r="DJ31" i="1" s="1"/>
  <c r="DF30" i="1"/>
  <c r="DM30" i="1" s="1"/>
  <c r="BO59" i="1" l="1"/>
  <c r="BP59" i="1"/>
  <c r="BN59" i="1"/>
  <c r="BI63" i="1"/>
  <c r="BI62" i="1"/>
  <c r="DH31" i="1"/>
  <c r="DI31" i="1"/>
  <c r="DG31" i="1"/>
  <c r="DK32" i="1"/>
  <c r="DJ32" i="1" s="1"/>
  <c r="DF31" i="1"/>
  <c r="DM31" i="1" s="1"/>
  <c r="BP61" i="1" l="1"/>
  <c r="BO61" i="1"/>
  <c r="BN61" i="1"/>
  <c r="BI65" i="1"/>
  <c r="BI64" i="1"/>
  <c r="DH32" i="1"/>
  <c r="DG32" i="1"/>
  <c r="DI32" i="1"/>
  <c r="DK33" i="1"/>
  <c r="DJ33" i="1" s="1"/>
  <c r="DF32" i="1"/>
  <c r="DM32" i="1" s="1"/>
  <c r="DB32" i="1" s="1"/>
  <c r="DL32" i="1" s="1"/>
  <c r="BO63" i="1" l="1"/>
  <c r="BP63" i="1"/>
  <c r="BN63" i="1"/>
  <c r="BI67" i="1"/>
  <c r="BI66" i="1"/>
  <c r="DH33" i="1"/>
  <c r="DI33" i="1"/>
  <c r="DG33" i="1"/>
  <c r="DK34" i="1"/>
  <c r="DJ34" i="1" s="1"/>
  <c r="DF33" i="1"/>
  <c r="DM33" i="1" s="1"/>
  <c r="BO65" i="1" l="1"/>
  <c r="BP65" i="1"/>
  <c r="BN65" i="1"/>
  <c r="DB33" i="1"/>
  <c r="DL33" i="1" s="1"/>
  <c r="BI68" i="1"/>
  <c r="DG34" i="1"/>
  <c r="DH34" i="1"/>
  <c r="DI34" i="1"/>
  <c r="DK35" i="1"/>
  <c r="DJ35" i="1" s="1"/>
  <c r="DF34" i="1"/>
  <c r="DM34" i="1" s="1"/>
  <c r="DB34" i="1" s="1"/>
  <c r="DL34" i="1" s="1"/>
  <c r="A76" i="1"/>
  <c r="BN67" i="1" l="1"/>
  <c r="BO67" i="1"/>
  <c r="BP67" i="1"/>
  <c r="A77" i="1"/>
  <c r="A78" i="1"/>
  <c r="DG35" i="1"/>
  <c r="DH35" i="1"/>
  <c r="DI35" i="1"/>
  <c r="DK36" i="1"/>
  <c r="DJ36" i="1" s="1"/>
  <c r="DF35" i="1"/>
  <c r="DM35" i="1" s="1"/>
  <c r="G76" i="1" l="1"/>
  <c r="H76" i="1"/>
  <c r="F76" i="1"/>
  <c r="DB35" i="1"/>
  <c r="DL35" i="1" s="1"/>
  <c r="A80" i="1"/>
  <c r="A79" i="1"/>
  <c r="DG36" i="1"/>
  <c r="DI36" i="1"/>
  <c r="DH36" i="1"/>
  <c r="DK37" i="1"/>
  <c r="DJ37" i="1" s="1"/>
  <c r="DF36" i="1"/>
  <c r="DM36" i="1" s="1"/>
  <c r="H78" i="1" l="1"/>
  <c r="G78" i="1"/>
  <c r="F78" i="1"/>
  <c r="A82" i="1"/>
  <c r="A81" i="1"/>
  <c r="DI37" i="1"/>
  <c r="DH37" i="1"/>
  <c r="DG37" i="1"/>
  <c r="DK38" i="1"/>
  <c r="DJ38" i="1" s="1"/>
  <c r="DF37" i="1"/>
  <c r="DM37" i="1" s="1"/>
  <c r="G80" i="1" l="1"/>
  <c r="H80" i="1"/>
  <c r="F80" i="1"/>
  <c r="A83" i="1"/>
  <c r="A84" i="1"/>
  <c r="DG38" i="1"/>
  <c r="DI38" i="1"/>
  <c r="DH38" i="1"/>
  <c r="DK39" i="1"/>
  <c r="DJ39" i="1" s="1"/>
  <c r="DF38" i="1"/>
  <c r="DM38" i="1" s="1"/>
  <c r="G82" i="1" l="1"/>
  <c r="H82" i="1"/>
  <c r="F82" i="1"/>
  <c r="A86" i="1"/>
  <c r="A85" i="1"/>
  <c r="DH39" i="1"/>
  <c r="DI39" i="1"/>
  <c r="DG39" i="1"/>
  <c r="DK40" i="1"/>
  <c r="DJ40" i="1" s="1"/>
  <c r="DF39" i="1"/>
  <c r="DM39" i="1" s="1"/>
  <c r="G84" i="1" l="1"/>
  <c r="H84" i="1"/>
  <c r="F84" i="1"/>
  <c r="A88" i="1"/>
  <c r="A87" i="1"/>
  <c r="DH40" i="1"/>
  <c r="DG40" i="1"/>
  <c r="DI40" i="1"/>
  <c r="DK41" i="1"/>
  <c r="DJ41" i="1" s="1"/>
  <c r="DF40" i="1"/>
  <c r="DM40" i="1" s="1"/>
  <c r="H86" i="1" l="1"/>
  <c r="G86" i="1"/>
  <c r="F86" i="1"/>
  <c r="DG71" i="1" s="1"/>
  <c r="A90" i="1"/>
  <c r="A89" i="1"/>
  <c r="DH41" i="1"/>
  <c r="DI41" i="1"/>
  <c r="DG41" i="1"/>
  <c r="DK42" i="1"/>
  <c r="DJ42" i="1" s="1"/>
  <c r="DF41" i="1"/>
  <c r="DM41" i="1" s="1"/>
  <c r="G88" i="1" l="1"/>
  <c r="F88" i="1"/>
  <c r="H88" i="1"/>
  <c r="A91" i="1"/>
  <c r="A92" i="1"/>
  <c r="DI42" i="1"/>
  <c r="DG42" i="1"/>
  <c r="DH42" i="1"/>
  <c r="DK43" i="1"/>
  <c r="DJ43" i="1" s="1"/>
  <c r="DF42" i="1"/>
  <c r="DM42" i="1" s="1"/>
  <c r="H90" i="1" l="1"/>
  <c r="G90" i="1"/>
  <c r="F90" i="1"/>
  <c r="DK71" i="1"/>
  <c r="DJ71" i="1" s="1"/>
  <c r="A94" i="1"/>
  <c r="A93" i="1"/>
  <c r="DG43" i="1"/>
  <c r="DH43" i="1"/>
  <c r="DI43" i="1"/>
  <c r="DK44" i="1"/>
  <c r="DJ44" i="1" s="1"/>
  <c r="DF43" i="1"/>
  <c r="DM43" i="1" s="1"/>
  <c r="G92" i="1" l="1"/>
  <c r="H92" i="1"/>
  <c r="F92" i="1"/>
  <c r="DM71" i="1"/>
  <c r="A95" i="1"/>
  <c r="A96" i="1"/>
  <c r="DG44" i="1"/>
  <c r="DI44" i="1"/>
  <c r="DH44" i="1"/>
  <c r="DK45" i="1"/>
  <c r="DJ45" i="1" s="1"/>
  <c r="DF44" i="1"/>
  <c r="DM44" i="1" s="1"/>
  <c r="H94" i="1" l="1"/>
  <c r="G94" i="1"/>
  <c r="F94" i="1"/>
  <c r="DB44" i="1"/>
  <c r="DL44" i="1" s="1"/>
  <c r="A98" i="1"/>
  <c r="A97" i="1"/>
  <c r="DI45" i="1"/>
  <c r="DH45" i="1"/>
  <c r="DG45" i="1"/>
  <c r="DK46" i="1"/>
  <c r="DJ46" i="1" s="1"/>
  <c r="DF45" i="1"/>
  <c r="DM45" i="1" s="1"/>
  <c r="H96" i="1" l="1"/>
  <c r="F96" i="1"/>
  <c r="G96" i="1"/>
  <c r="A99" i="1"/>
  <c r="A100" i="1"/>
  <c r="DI46" i="1"/>
  <c r="DH46" i="1"/>
  <c r="DG46" i="1"/>
  <c r="DK47" i="1"/>
  <c r="DJ47" i="1" s="1"/>
  <c r="DF46" i="1"/>
  <c r="DM46" i="1" s="1"/>
  <c r="G98" i="1" l="1"/>
  <c r="H98" i="1"/>
  <c r="F98" i="1"/>
  <c r="A102" i="1"/>
  <c r="A101" i="1"/>
  <c r="DH47" i="1"/>
  <c r="DI47" i="1"/>
  <c r="DG47" i="1"/>
  <c r="DK48" i="1"/>
  <c r="DJ48" i="1" s="1"/>
  <c r="DF47" i="1"/>
  <c r="DM47" i="1" s="1"/>
  <c r="H100" i="1" l="1"/>
  <c r="G100" i="1"/>
  <c r="F100" i="1"/>
  <c r="A103" i="1"/>
  <c r="A104" i="1"/>
  <c r="DH48" i="1"/>
  <c r="DI48" i="1"/>
  <c r="DG48" i="1"/>
  <c r="DK49" i="1"/>
  <c r="DJ49" i="1" s="1"/>
  <c r="DF48" i="1"/>
  <c r="DM48" i="1" s="1"/>
  <c r="G102" i="1" l="1"/>
  <c r="H102" i="1"/>
  <c r="F102" i="1"/>
  <c r="A105" i="1"/>
  <c r="A106" i="1"/>
  <c r="DH49" i="1"/>
  <c r="DG49" i="1"/>
  <c r="DI49" i="1"/>
  <c r="DK50" i="1"/>
  <c r="DJ50" i="1" s="1"/>
  <c r="DF49" i="1"/>
  <c r="DM49" i="1" s="1"/>
  <c r="G104" i="1" l="1"/>
  <c r="F104" i="1"/>
  <c r="H104" i="1"/>
  <c r="A107" i="1"/>
  <c r="A108" i="1"/>
  <c r="DG50" i="1"/>
  <c r="DH50" i="1"/>
  <c r="DI50" i="1"/>
  <c r="DK51" i="1"/>
  <c r="DJ51" i="1" s="1"/>
  <c r="DF50" i="1"/>
  <c r="DM50" i="1" s="1"/>
  <c r="G106" i="1" l="1"/>
  <c r="H106" i="1"/>
  <c r="F106" i="1"/>
  <c r="A110" i="1"/>
  <c r="A109" i="1"/>
  <c r="DG51" i="1"/>
  <c r="DH51" i="1"/>
  <c r="DI51" i="1"/>
  <c r="DK52" i="1"/>
  <c r="DJ52" i="1" s="1"/>
  <c r="DF51" i="1"/>
  <c r="DM51" i="1" s="1"/>
  <c r="G108" i="1" l="1"/>
  <c r="H108" i="1"/>
  <c r="F108" i="1"/>
  <c r="A111" i="1"/>
  <c r="A112" i="1"/>
  <c r="DG52" i="1"/>
  <c r="DI52" i="1"/>
  <c r="DH52" i="1"/>
  <c r="DK53" i="1"/>
  <c r="DJ53" i="1" s="1"/>
  <c r="DF52" i="1"/>
  <c r="DM52" i="1" s="1"/>
  <c r="H110" i="1" l="1"/>
  <c r="G110" i="1"/>
  <c r="F110" i="1"/>
  <c r="A114" i="1"/>
  <c r="A113" i="1"/>
  <c r="DI53" i="1"/>
  <c r="DG53" i="1"/>
  <c r="DH53" i="1"/>
  <c r="DK54" i="1"/>
  <c r="DJ54" i="1" s="1"/>
  <c r="DF53" i="1"/>
  <c r="DM53" i="1" s="1"/>
  <c r="G112" i="1" l="1"/>
  <c r="H112" i="1"/>
  <c r="F112" i="1"/>
  <c r="A115" i="1"/>
  <c r="A116" i="1"/>
  <c r="DI54" i="1"/>
  <c r="DH54" i="1"/>
  <c r="DG54" i="1"/>
  <c r="DK55" i="1"/>
  <c r="DF54" i="1"/>
  <c r="DM54" i="1" s="1"/>
  <c r="G114" i="1" l="1"/>
  <c r="H114" i="1"/>
  <c r="F114" i="1"/>
  <c r="DK56" i="1"/>
  <c r="DJ56" i="1" s="1"/>
  <c r="DJ55" i="1"/>
  <c r="A118" i="1"/>
  <c r="A117" i="1"/>
  <c r="DH55" i="1"/>
  <c r="DI55" i="1"/>
  <c r="DG55" i="1"/>
  <c r="DF55" i="1"/>
  <c r="DM55" i="1" s="1"/>
  <c r="DB55" i="1" s="1"/>
  <c r="DL55" i="1" s="1"/>
  <c r="G116" i="1" l="1"/>
  <c r="H116" i="1"/>
  <c r="F116" i="1"/>
  <c r="A119" i="1"/>
  <c r="A120" i="1"/>
  <c r="G118" i="1" l="1"/>
  <c r="H118" i="1"/>
  <c r="F118" i="1"/>
  <c r="A121" i="1"/>
  <c r="A122" i="1"/>
  <c r="H120" i="1" l="1"/>
  <c r="G120" i="1"/>
  <c r="F120" i="1"/>
  <c r="A123" i="1"/>
  <c r="A124" i="1"/>
  <c r="H122" i="1" l="1"/>
  <c r="G122" i="1"/>
  <c r="F122" i="1"/>
  <c r="A126" i="1"/>
  <c r="A125" i="1"/>
  <c r="G124" i="1" l="1"/>
  <c r="H124" i="1"/>
  <c r="F124" i="1"/>
  <c r="A127" i="1"/>
  <c r="A128" i="1"/>
  <c r="G126" i="1" l="1"/>
  <c r="H126" i="1"/>
  <c r="F126" i="1"/>
  <c r="A130" i="1"/>
  <c r="A129" i="1"/>
  <c r="F128" i="1" l="1"/>
  <c r="H128" i="1"/>
  <c r="G128" i="1"/>
  <c r="A131" i="1"/>
  <c r="A132" i="1"/>
  <c r="G130" i="1" l="1"/>
  <c r="H130" i="1"/>
  <c r="F130" i="1"/>
  <c r="A134" i="1"/>
  <c r="A133" i="1"/>
  <c r="G132" i="1" l="1"/>
  <c r="H132" i="1"/>
  <c r="F132" i="1"/>
  <c r="A135" i="1"/>
  <c r="AE76" i="1"/>
  <c r="H134" i="1" l="1"/>
  <c r="F134" i="1"/>
  <c r="G134" i="1"/>
  <c r="AE77" i="1"/>
  <c r="AE78" i="1"/>
  <c r="AN77" i="1" l="1"/>
  <c r="AK76" i="1"/>
  <c r="AL76" i="1"/>
  <c r="AJ76" i="1"/>
  <c r="AE79" i="1"/>
  <c r="AE80" i="1"/>
  <c r="AK78" i="1" l="1"/>
  <c r="AL78" i="1"/>
  <c r="AJ78" i="1"/>
  <c r="AE82" i="1"/>
  <c r="AE81" i="1"/>
  <c r="AL80" i="1" l="1"/>
  <c r="AK80" i="1"/>
  <c r="AJ80" i="1"/>
  <c r="AE84" i="1"/>
  <c r="AE83" i="1"/>
  <c r="AL82" i="1" l="1"/>
  <c r="AK82" i="1"/>
  <c r="AJ82" i="1"/>
  <c r="DG72" i="1" s="1"/>
  <c r="AE86" i="1"/>
  <c r="AE85" i="1"/>
  <c r="AK84" i="1" l="1"/>
  <c r="AL84" i="1"/>
  <c r="AJ84" i="1"/>
  <c r="AE88" i="1"/>
  <c r="AE87" i="1"/>
  <c r="AL86" i="1" l="1"/>
  <c r="AK86" i="1"/>
  <c r="AJ86" i="1"/>
  <c r="AE90" i="1"/>
  <c r="AE89" i="1"/>
  <c r="AK88" i="1" l="1"/>
  <c r="AL88" i="1"/>
  <c r="AJ88" i="1"/>
  <c r="AE92" i="1"/>
  <c r="AE91" i="1"/>
  <c r="AL90" i="1" l="1"/>
  <c r="AK90" i="1"/>
  <c r="AJ90" i="1"/>
  <c r="AE94" i="1"/>
  <c r="AE93" i="1"/>
  <c r="DK72" i="1"/>
  <c r="AK92" i="1" l="1"/>
  <c r="AL92" i="1"/>
  <c r="AJ92" i="1"/>
  <c r="DM72" i="1"/>
  <c r="DJ72" i="1"/>
  <c r="AE95" i="1"/>
  <c r="AE96" i="1"/>
  <c r="AL94" i="1" l="1"/>
  <c r="AK94" i="1"/>
  <c r="AJ94" i="1"/>
  <c r="AE98" i="1"/>
  <c r="AE97" i="1"/>
  <c r="AK96" i="1" l="1"/>
  <c r="AL96" i="1"/>
  <c r="AJ96" i="1"/>
  <c r="AE100" i="1"/>
  <c r="AE99" i="1"/>
  <c r="AK98" i="1" l="1"/>
  <c r="AL98" i="1"/>
  <c r="AJ98" i="1"/>
  <c r="AE102" i="1"/>
  <c r="AE101" i="1"/>
  <c r="AL100" i="1" l="1"/>
  <c r="AK100" i="1"/>
  <c r="AJ100" i="1"/>
  <c r="AE104" i="1"/>
  <c r="AE103" i="1"/>
  <c r="AK102" i="1" l="1"/>
  <c r="AL102" i="1"/>
  <c r="AJ102" i="1"/>
  <c r="AE106" i="1"/>
  <c r="AE105" i="1"/>
  <c r="AK104" i="1" l="1"/>
  <c r="AL104" i="1"/>
  <c r="AJ104" i="1"/>
  <c r="AE108" i="1"/>
  <c r="AE107" i="1"/>
  <c r="AK106" i="1" l="1"/>
  <c r="AL106" i="1"/>
  <c r="AJ106" i="1"/>
  <c r="AE110" i="1"/>
  <c r="AE109" i="1"/>
  <c r="AK108" i="1" l="1"/>
  <c r="AL108" i="1"/>
  <c r="AJ108" i="1"/>
  <c r="AE111" i="1"/>
  <c r="AE112" i="1"/>
  <c r="AK110" i="1" l="1"/>
  <c r="AL110" i="1"/>
  <c r="AJ110" i="1"/>
  <c r="AE114" i="1"/>
  <c r="AE113" i="1"/>
  <c r="AK112" i="1" l="1"/>
  <c r="AL112" i="1"/>
  <c r="AJ112" i="1"/>
  <c r="AE116" i="1"/>
  <c r="AE115" i="1"/>
  <c r="AK114" i="1" l="1"/>
  <c r="AL114" i="1"/>
  <c r="AJ114" i="1"/>
  <c r="AE118" i="1"/>
  <c r="AE117" i="1"/>
  <c r="AK116" i="1" l="1"/>
  <c r="AL116" i="1"/>
  <c r="AJ116" i="1"/>
  <c r="AE120" i="1"/>
  <c r="AE119" i="1"/>
  <c r="AK118" i="1" l="1"/>
  <c r="AJ118" i="1"/>
  <c r="AL118" i="1"/>
  <c r="AE122" i="1"/>
  <c r="AE121" i="1"/>
  <c r="AL120" i="1" l="1"/>
  <c r="AK120" i="1"/>
  <c r="AJ120" i="1"/>
  <c r="AE124" i="1"/>
  <c r="AE123" i="1"/>
  <c r="AL122" i="1" l="1"/>
  <c r="AK122" i="1"/>
  <c r="AJ122" i="1"/>
  <c r="AE126" i="1"/>
  <c r="AE125" i="1"/>
  <c r="AL124" i="1" l="1"/>
  <c r="AK124" i="1"/>
  <c r="AJ124" i="1"/>
  <c r="AE127" i="1"/>
  <c r="AE128" i="1"/>
  <c r="AJ126" i="1" l="1"/>
  <c r="AL126" i="1"/>
  <c r="AK126" i="1"/>
  <c r="AE130" i="1"/>
  <c r="AE129" i="1"/>
  <c r="AK128" i="1" l="1"/>
  <c r="AL128" i="1"/>
  <c r="AJ128" i="1"/>
  <c r="AE132" i="1"/>
  <c r="AE131" i="1"/>
  <c r="AK130" i="1" l="1"/>
  <c r="AL130" i="1"/>
  <c r="AJ130" i="1"/>
  <c r="AE134" i="1"/>
  <c r="AE133" i="1"/>
  <c r="AK132" i="1" l="1"/>
  <c r="AL132" i="1"/>
  <c r="AJ132" i="1"/>
  <c r="AE136" i="1"/>
  <c r="AE135" i="1"/>
  <c r="AJ134" i="1" l="1"/>
  <c r="AK134" i="1"/>
  <c r="AL134" i="1"/>
  <c r="AE137" i="1"/>
  <c r="BI76" i="1"/>
  <c r="AL136" i="1" l="1"/>
  <c r="AJ136" i="1"/>
  <c r="AK136" i="1"/>
  <c r="BI77" i="1"/>
  <c r="BI78" i="1"/>
  <c r="BO76" i="1" l="1"/>
  <c r="BP76" i="1"/>
  <c r="BN76" i="1"/>
  <c r="BI79" i="1"/>
  <c r="BI80" i="1"/>
  <c r="BO78" i="1" l="1"/>
  <c r="BP78" i="1"/>
  <c r="BN78" i="1"/>
  <c r="BI81" i="1"/>
  <c r="BI82" i="1"/>
  <c r="BO80" i="1" l="1"/>
  <c r="BP80" i="1"/>
  <c r="BN80" i="1"/>
  <c r="BI83" i="1"/>
  <c r="BI84" i="1"/>
  <c r="BP82" i="1" l="1"/>
  <c r="BO82" i="1"/>
  <c r="BN82" i="1"/>
  <c r="BI85" i="1"/>
  <c r="BI86" i="1"/>
  <c r="BP84" i="1" l="1"/>
  <c r="BO84" i="1"/>
  <c r="BN84" i="1"/>
  <c r="BI87" i="1"/>
  <c r="BI88" i="1"/>
  <c r="BO86" i="1" l="1"/>
  <c r="BP86" i="1"/>
  <c r="BN86" i="1"/>
  <c r="BI89" i="1"/>
  <c r="BI90" i="1"/>
  <c r="BO88" i="1" l="1"/>
  <c r="BP88" i="1"/>
  <c r="BN88" i="1"/>
  <c r="DG73" i="1" s="1"/>
  <c r="BI91" i="1"/>
  <c r="BI92" i="1"/>
  <c r="BO90" i="1" l="1"/>
  <c r="BP90" i="1"/>
  <c r="BN90" i="1"/>
  <c r="BI93" i="1"/>
  <c r="BI94" i="1"/>
  <c r="DM73" i="1"/>
  <c r="DB73" i="1" s="1"/>
  <c r="DL73" i="1" s="1"/>
  <c r="BN92" i="1" l="1"/>
  <c r="BP92" i="1"/>
  <c r="BO92" i="1"/>
  <c r="BI95" i="1"/>
  <c r="BI96" i="1"/>
  <c r="DK73" i="1"/>
  <c r="DJ73" i="1" s="1"/>
  <c r="BO94" i="1" l="1"/>
  <c r="BP94" i="1"/>
  <c r="BN94" i="1"/>
  <c r="BI97" i="1"/>
  <c r="BI98" i="1"/>
  <c r="BP96" i="1" l="1"/>
  <c r="BO96" i="1"/>
  <c r="BN96" i="1"/>
  <c r="BI99" i="1"/>
  <c r="BI100" i="1"/>
  <c r="BO98" i="1" l="1"/>
  <c r="BP98" i="1"/>
  <c r="BN98" i="1"/>
  <c r="BI101" i="1"/>
  <c r="BI102" i="1"/>
  <c r="BO100" i="1" l="1"/>
  <c r="BP100" i="1"/>
  <c r="BN100" i="1"/>
  <c r="BI103" i="1"/>
  <c r="BI104" i="1"/>
  <c r="BO102" i="1" l="1"/>
  <c r="BP102" i="1"/>
  <c r="BN102" i="1"/>
  <c r="BI105" i="1"/>
  <c r="BI106" i="1"/>
  <c r="BO104" i="1" l="1"/>
  <c r="BP104" i="1"/>
  <c r="BN104" i="1"/>
  <c r="BI107" i="1"/>
  <c r="BI108" i="1"/>
  <c r="BP106" i="1" l="1"/>
  <c r="BO106" i="1"/>
  <c r="BN106" i="1"/>
  <c r="BI109" i="1"/>
  <c r="BI110" i="1"/>
  <c r="BP108" i="1" l="1"/>
  <c r="BO108" i="1"/>
  <c r="BN108" i="1"/>
  <c r="BI111" i="1"/>
  <c r="BI112" i="1"/>
  <c r="BO110" i="1" l="1"/>
  <c r="BP110" i="1"/>
  <c r="BN110" i="1"/>
  <c r="BI113" i="1"/>
  <c r="BI114" i="1"/>
  <c r="BO112" i="1" l="1"/>
  <c r="BP112" i="1"/>
  <c r="BN112" i="1"/>
  <c r="BI115" i="1"/>
  <c r="BI116" i="1"/>
  <c r="BP114" i="1" l="1"/>
  <c r="BO114" i="1"/>
  <c r="BN114" i="1"/>
  <c r="BI117" i="1"/>
  <c r="BI118" i="1"/>
  <c r="BP116" i="1" l="1"/>
  <c r="BO116" i="1"/>
  <c r="BN116" i="1"/>
  <c r="BI119" i="1"/>
  <c r="BI120" i="1"/>
  <c r="BP118" i="1" l="1"/>
  <c r="BO118" i="1"/>
  <c r="BN118" i="1"/>
  <c r="BI121" i="1"/>
  <c r="BI122" i="1"/>
  <c r="BO120" i="1" l="1"/>
  <c r="BP120" i="1"/>
  <c r="BN120" i="1"/>
  <c r="BI123" i="1"/>
  <c r="BI124" i="1"/>
  <c r="BP122" i="1" l="1"/>
  <c r="BO122" i="1"/>
  <c r="BN122" i="1"/>
  <c r="BI125" i="1"/>
  <c r="BI126" i="1"/>
  <c r="BN124" i="1" l="1"/>
  <c r="BO124" i="1"/>
  <c r="BP124" i="1"/>
  <c r="BI127" i="1"/>
  <c r="BI128" i="1"/>
  <c r="BO126" i="1" l="1"/>
  <c r="BP126" i="1"/>
  <c r="BN126" i="1"/>
  <c r="BI129" i="1"/>
  <c r="BI130" i="1"/>
  <c r="BP128" i="1" l="1"/>
  <c r="BO128" i="1"/>
  <c r="BN128" i="1"/>
  <c r="BI131" i="1"/>
  <c r="BI132" i="1"/>
  <c r="BO130" i="1" l="1"/>
  <c r="BP130" i="1"/>
  <c r="BN130" i="1"/>
  <c r="BI133" i="1"/>
  <c r="BI134" i="1"/>
  <c r="BO132" i="1" l="1"/>
  <c r="BP132" i="1"/>
  <c r="BN132" i="1"/>
  <c r="BI135" i="1"/>
  <c r="A141" i="1"/>
  <c r="BN134" i="1" l="1"/>
  <c r="BP134" i="1"/>
  <c r="BO134" i="1"/>
  <c r="A142" i="1"/>
  <c r="A143" i="1"/>
  <c r="H141" i="1" l="1"/>
  <c r="G141" i="1"/>
  <c r="F141" i="1"/>
  <c r="A144" i="1"/>
  <c r="A145" i="1"/>
  <c r="G143" i="1" l="1"/>
  <c r="H143" i="1"/>
  <c r="F143" i="1"/>
  <c r="A147" i="1"/>
  <c r="A146" i="1"/>
  <c r="G145" i="1" l="1"/>
  <c r="H145" i="1"/>
  <c r="F145" i="1"/>
  <c r="A149" i="1"/>
  <c r="A148" i="1"/>
  <c r="G147" i="1" l="1"/>
  <c r="H147" i="1"/>
  <c r="F147" i="1"/>
  <c r="A151" i="1"/>
  <c r="A150" i="1"/>
  <c r="G149" i="1" l="1"/>
  <c r="H149" i="1"/>
  <c r="F149" i="1"/>
  <c r="A153" i="1"/>
  <c r="A152" i="1"/>
  <c r="G151" i="1" l="1"/>
  <c r="H151" i="1"/>
  <c r="F151" i="1"/>
  <c r="DG74" i="1" s="1"/>
  <c r="A155" i="1"/>
  <c r="A154" i="1"/>
  <c r="G153" i="1" l="1"/>
  <c r="F153" i="1"/>
  <c r="H153" i="1"/>
  <c r="A157" i="1"/>
  <c r="A156" i="1"/>
  <c r="G155" i="1" l="1"/>
  <c r="H155" i="1"/>
  <c r="F155" i="1"/>
  <c r="DK74" i="1"/>
  <c r="DJ74" i="1" s="1"/>
  <c r="A159" i="1"/>
  <c r="A158" i="1"/>
  <c r="G157" i="1" l="1"/>
  <c r="H157" i="1"/>
  <c r="F157" i="1"/>
  <c r="DM74" i="1"/>
  <c r="A161" i="1"/>
  <c r="A160" i="1"/>
  <c r="H159" i="1" l="1"/>
  <c r="G159" i="1"/>
  <c r="F159" i="1"/>
  <c r="A163" i="1"/>
  <c r="A162" i="1"/>
  <c r="G161" i="1" l="1"/>
  <c r="F161" i="1"/>
  <c r="H161" i="1"/>
  <c r="A165" i="1"/>
  <c r="A164" i="1"/>
  <c r="G163" i="1" l="1"/>
  <c r="H163" i="1"/>
  <c r="F163" i="1"/>
  <c r="A167" i="1"/>
  <c r="A166" i="1"/>
  <c r="H165" i="1" l="1"/>
  <c r="G165" i="1"/>
  <c r="F165" i="1"/>
  <c r="A169" i="1"/>
  <c r="A168" i="1"/>
  <c r="G167" i="1" l="1"/>
  <c r="H167" i="1"/>
  <c r="F167" i="1"/>
  <c r="A171" i="1"/>
  <c r="A170" i="1"/>
  <c r="H169" i="1" l="1"/>
  <c r="G169" i="1"/>
  <c r="F169" i="1"/>
  <c r="A173" i="1"/>
  <c r="A172" i="1"/>
  <c r="G171" i="1" l="1"/>
  <c r="H171" i="1"/>
  <c r="F171" i="1"/>
  <c r="A175" i="1"/>
  <c r="A174" i="1"/>
  <c r="G173" i="1" l="1"/>
  <c r="H173" i="1"/>
  <c r="F173" i="1"/>
  <c r="A177" i="1"/>
  <c r="A176" i="1"/>
  <c r="G175" i="1" l="1"/>
  <c r="H175" i="1"/>
  <c r="F175" i="1"/>
  <c r="A179" i="1"/>
  <c r="A178" i="1"/>
  <c r="G177" i="1" l="1"/>
  <c r="F177" i="1"/>
  <c r="H177" i="1"/>
  <c r="A181" i="1"/>
  <c r="A180" i="1"/>
  <c r="G179" i="1" l="1"/>
  <c r="H179" i="1"/>
  <c r="F179" i="1"/>
  <c r="A183" i="1"/>
  <c r="A182" i="1"/>
  <c r="H181" i="1" l="1"/>
  <c r="G181" i="1"/>
  <c r="F181" i="1"/>
  <c r="A185" i="1"/>
  <c r="A184" i="1"/>
  <c r="G183" i="1" l="1"/>
  <c r="H183" i="1"/>
  <c r="F183" i="1"/>
  <c r="A187" i="1"/>
  <c r="A186" i="1"/>
  <c r="H185" i="1" l="1"/>
  <c r="F185" i="1"/>
  <c r="G185" i="1"/>
  <c r="A189" i="1"/>
  <c r="A188" i="1"/>
  <c r="G187" i="1" l="1"/>
  <c r="H187" i="1"/>
  <c r="F187" i="1"/>
  <c r="A191" i="1"/>
  <c r="A190" i="1"/>
  <c r="G189" i="1" l="1"/>
  <c r="H189" i="1"/>
  <c r="F189" i="1"/>
  <c r="A193" i="1"/>
  <c r="A192" i="1"/>
  <c r="H191" i="1" l="1"/>
  <c r="G191" i="1"/>
  <c r="F191" i="1"/>
  <c r="A195" i="1"/>
  <c r="A194" i="1"/>
  <c r="F193" i="1" l="1"/>
  <c r="G193" i="1"/>
  <c r="H193" i="1"/>
  <c r="A197" i="1"/>
  <c r="A196" i="1"/>
  <c r="G195" i="1" l="1"/>
  <c r="H195" i="1"/>
  <c r="F195" i="1"/>
  <c r="A199" i="1"/>
  <c r="A198" i="1"/>
  <c r="G197" i="1" l="1"/>
  <c r="H197" i="1"/>
  <c r="F197" i="1"/>
  <c r="A201" i="1"/>
  <c r="A200" i="1"/>
  <c r="F199" i="1" l="1"/>
  <c r="G199" i="1"/>
  <c r="H199" i="1"/>
  <c r="A202" i="1"/>
  <c r="AE141" i="1"/>
  <c r="H201" i="1" l="1"/>
  <c r="F201" i="1"/>
  <c r="G201" i="1"/>
  <c r="AE142" i="1"/>
  <c r="AE143" i="1"/>
  <c r="AN142" i="1" l="1"/>
  <c r="AK141" i="1"/>
  <c r="AL141" i="1"/>
  <c r="AJ141" i="1"/>
  <c r="AE144" i="1"/>
  <c r="AE145" i="1"/>
  <c r="AK143" i="1" l="1"/>
  <c r="AL143" i="1"/>
  <c r="AJ143" i="1"/>
  <c r="AE147" i="1"/>
  <c r="AE146" i="1"/>
  <c r="AK145" i="1" l="1"/>
  <c r="AL145" i="1"/>
  <c r="AJ145" i="1"/>
  <c r="AE148" i="1"/>
  <c r="AE149" i="1"/>
  <c r="AK147" i="1" l="1"/>
  <c r="AL147" i="1"/>
  <c r="AJ147" i="1"/>
  <c r="AE150" i="1"/>
  <c r="AE151" i="1"/>
  <c r="AL149" i="1" l="1"/>
  <c r="AK149" i="1"/>
  <c r="AJ149" i="1"/>
  <c r="AE152" i="1"/>
  <c r="AE153" i="1"/>
  <c r="AJ151" i="1" l="1"/>
  <c r="AK151" i="1"/>
  <c r="AL151" i="1"/>
  <c r="AE154" i="1"/>
  <c r="AE155" i="1"/>
  <c r="AK153" i="1" l="1"/>
  <c r="AL153" i="1"/>
  <c r="AJ153" i="1"/>
  <c r="DG75" i="1" s="1"/>
  <c r="AE156" i="1"/>
  <c r="AE157" i="1"/>
  <c r="AK155" i="1" l="1"/>
  <c r="AL155" i="1"/>
  <c r="AJ155" i="1"/>
  <c r="AE158" i="1"/>
  <c r="AE159" i="1"/>
  <c r="DM75" i="1"/>
  <c r="DB75" i="1" s="1"/>
  <c r="DL75" i="1" s="1"/>
  <c r="AK157" i="1" l="1"/>
  <c r="AL157" i="1"/>
  <c r="AJ157" i="1"/>
  <c r="AE160" i="1"/>
  <c r="AE161" i="1"/>
  <c r="DK75" i="1"/>
  <c r="DJ75" i="1" s="1"/>
  <c r="AK159" i="1" l="1"/>
  <c r="AL159" i="1"/>
  <c r="AJ159" i="1"/>
  <c r="AE162" i="1"/>
  <c r="AE163" i="1"/>
  <c r="AK161" i="1" l="1"/>
  <c r="AJ161" i="1"/>
  <c r="AL161" i="1"/>
  <c r="AE164" i="1"/>
  <c r="AE165" i="1"/>
  <c r="AK163" i="1" l="1"/>
  <c r="AL163" i="1"/>
  <c r="AJ163" i="1"/>
  <c r="AE166" i="1"/>
  <c r="AE167" i="1"/>
  <c r="AK165" i="1" l="1"/>
  <c r="AL165" i="1"/>
  <c r="AJ165" i="1"/>
  <c r="AE168" i="1"/>
  <c r="AE169" i="1"/>
  <c r="AL167" i="1" l="1"/>
  <c r="AK167" i="1"/>
  <c r="AJ167" i="1"/>
  <c r="AE170" i="1"/>
  <c r="AE171" i="1"/>
  <c r="AL169" i="1" l="1"/>
  <c r="AK169" i="1"/>
  <c r="AJ169" i="1"/>
  <c r="AE172" i="1"/>
  <c r="AE173" i="1"/>
  <c r="AK171" i="1" l="1"/>
  <c r="AL171" i="1"/>
  <c r="AJ171" i="1"/>
  <c r="AE174" i="1"/>
  <c r="AE175" i="1"/>
  <c r="AL173" i="1" l="1"/>
  <c r="AK173" i="1"/>
  <c r="AJ173" i="1"/>
  <c r="AE176" i="1"/>
  <c r="AE177" i="1"/>
  <c r="AK175" i="1" l="1"/>
  <c r="AL175" i="1"/>
  <c r="AJ175" i="1"/>
  <c r="AE178" i="1"/>
  <c r="AE179" i="1"/>
  <c r="AL177" i="1" l="1"/>
  <c r="AK177" i="1"/>
  <c r="AJ177" i="1"/>
  <c r="AE180" i="1"/>
  <c r="AE181" i="1"/>
  <c r="AL179" i="1" l="1"/>
  <c r="AK179" i="1"/>
  <c r="AJ179" i="1"/>
  <c r="AE182" i="1"/>
  <c r="AE183" i="1"/>
  <c r="AK181" i="1" l="1"/>
  <c r="AL181" i="1"/>
  <c r="AJ181" i="1"/>
  <c r="AE184" i="1"/>
  <c r="AE185" i="1"/>
  <c r="AK183" i="1" l="1"/>
  <c r="AL183" i="1"/>
  <c r="AJ183" i="1"/>
  <c r="AE186" i="1"/>
  <c r="AE187" i="1"/>
  <c r="AJ185" i="1" l="1"/>
  <c r="AK185" i="1"/>
  <c r="AL185" i="1"/>
  <c r="AE188" i="1"/>
  <c r="AE189" i="1"/>
  <c r="AL187" i="1" l="1"/>
  <c r="AK187" i="1"/>
  <c r="AJ187" i="1"/>
  <c r="AE190" i="1"/>
  <c r="AE191" i="1"/>
  <c r="AK189" i="1" l="1"/>
  <c r="AL189" i="1"/>
  <c r="AJ189" i="1"/>
  <c r="AE192" i="1"/>
  <c r="AE193" i="1"/>
  <c r="AK191" i="1" l="1"/>
  <c r="AL191" i="1"/>
  <c r="AJ191" i="1"/>
  <c r="AE194" i="1"/>
  <c r="AE195" i="1"/>
  <c r="AJ193" i="1" l="1"/>
  <c r="AK193" i="1"/>
  <c r="AL193" i="1"/>
  <c r="AE196" i="1"/>
  <c r="AE197" i="1"/>
  <c r="AL195" i="1" l="1"/>
  <c r="AK195" i="1"/>
  <c r="AJ195" i="1"/>
  <c r="AE198" i="1"/>
  <c r="AE199" i="1"/>
  <c r="AK197" i="1" l="1"/>
  <c r="AL197" i="1"/>
  <c r="AJ197" i="1"/>
  <c r="AE200" i="1"/>
  <c r="AE201" i="1"/>
  <c r="AK199" i="1" l="1"/>
  <c r="AL199" i="1"/>
  <c r="AJ199" i="1"/>
  <c r="AE202" i="1"/>
  <c r="BI141" i="1"/>
  <c r="AL201" i="1" l="1"/>
  <c r="AK201" i="1"/>
  <c r="AJ201" i="1"/>
  <c r="BI142" i="1"/>
  <c r="BI143" i="1"/>
  <c r="BN141" i="1" l="1"/>
  <c r="BO141" i="1"/>
  <c r="BP141" i="1"/>
  <c r="BI144" i="1"/>
  <c r="BI145" i="1"/>
  <c r="BN143" i="1" l="1"/>
  <c r="BO143" i="1"/>
  <c r="BP143" i="1"/>
  <c r="BI147" i="1"/>
  <c r="BI146" i="1"/>
  <c r="BN145" i="1" l="1"/>
  <c r="BO145" i="1"/>
  <c r="BP145" i="1"/>
  <c r="BI149" i="1"/>
  <c r="BI148" i="1"/>
  <c r="BN147" i="1" l="1"/>
  <c r="BP147" i="1"/>
  <c r="BO147" i="1"/>
  <c r="BI151" i="1"/>
  <c r="BI150" i="1"/>
  <c r="BN149" i="1" l="1"/>
  <c r="BP149" i="1"/>
  <c r="BO149" i="1"/>
  <c r="BI153" i="1"/>
  <c r="BI152" i="1"/>
  <c r="BN151" i="1" l="1"/>
  <c r="BO151" i="1"/>
  <c r="BP151" i="1"/>
  <c r="BI155" i="1"/>
  <c r="BI154" i="1"/>
  <c r="BN153" i="1" l="1"/>
  <c r="DG76" i="1" s="1"/>
  <c r="BO153" i="1"/>
  <c r="BP153" i="1"/>
  <c r="BI157" i="1"/>
  <c r="BI156" i="1"/>
  <c r="BN155" i="1" l="1"/>
  <c r="BO155" i="1"/>
  <c r="BP155" i="1"/>
  <c r="BI159" i="1"/>
  <c r="BI158" i="1"/>
  <c r="BN157" i="1" l="1"/>
  <c r="BO157" i="1"/>
  <c r="BP157" i="1"/>
  <c r="BI161" i="1"/>
  <c r="BI160" i="1"/>
  <c r="DK76" i="1"/>
  <c r="BN159" i="1" l="1"/>
  <c r="BP159" i="1"/>
  <c r="BO159" i="1"/>
  <c r="DM76" i="1"/>
  <c r="DJ76" i="1"/>
  <c r="BI163" i="1"/>
  <c r="BI162" i="1"/>
  <c r="BN161" i="1" l="1"/>
  <c r="BO161" i="1"/>
  <c r="BP161" i="1"/>
  <c r="BI165" i="1"/>
  <c r="BI164" i="1"/>
  <c r="BN163" i="1" l="1"/>
  <c r="BO163" i="1"/>
  <c r="BP163" i="1"/>
  <c r="BI167" i="1"/>
  <c r="BI166" i="1"/>
  <c r="BN165" i="1" l="1"/>
  <c r="BO165" i="1"/>
  <c r="BP165" i="1"/>
  <c r="BI169" i="1"/>
  <c r="BI168" i="1"/>
  <c r="BN167" i="1" l="1"/>
  <c r="BO167" i="1"/>
  <c r="BP167" i="1"/>
  <c r="BI171" i="1"/>
  <c r="BI170" i="1"/>
  <c r="BN169" i="1" l="1"/>
  <c r="BP169" i="1"/>
  <c r="BO169" i="1"/>
  <c r="BI173" i="1"/>
  <c r="BI172" i="1"/>
  <c r="BN171" i="1" l="1"/>
  <c r="BO171" i="1"/>
  <c r="BP171" i="1"/>
  <c r="BI175" i="1"/>
  <c r="BI174" i="1"/>
  <c r="BN173" i="1" l="1"/>
  <c r="BP173" i="1"/>
  <c r="BO173" i="1"/>
  <c r="BI177" i="1"/>
  <c r="BI176" i="1"/>
  <c r="BN175" i="1" l="1"/>
  <c r="BP175" i="1"/>
  <c r="BO175" i="1"/>
  <c r="BI179" i="1"/>
  <c r="BI178" i="1"/>
  <c r="BN177" i="1" l="1"/>
  <c r="BO177" i="1"/>
  <c r="BP177" i="1"/>
  <c r="BI181" i="1"/>
  <c r="BI180" i="1"/>
  <c r="BN179" i="1" l="1"/>
  <c r="BP179" i="1"/>
  <c r="BO179" i="1"/>
  <c r="BI183" i="1"/>
  <c r="BI182" i="1"/>
  <c r="BN181" i="1" l="1"/>
  <c r="BO181" i="1"/>
  <c r="BP181" i="1"/>
  <c r="BI185" i="1"/>
  <c r="BI184" i="1"/>
  <c r="BN183" i="1" l="1"/>
  <c r="BO183" i="1"/>
  <c r="BP183" i="1"/>
  <c r="BI187" i="1"/>
  <c r="BI186" i="1"/>
  <c r="BN185" i="1" l="1"/>
  <c r="BO185" i="1"/>
  <c r="BP185" i="1"/>
  <c r="BI189" i="1"/>
  <c r="BI188" i="1"/>
  <c r="BN187" i="1" l="1"/>
  <c r="BP187" i="1"/>
  <c r="BO187" i="1"/>
  <c r="BI191" i="1"/>
  <c r="BI190" i="1"/>
  <c r="BN189" i="1" l="1"/>
  <c r="BO189" i="1"/>
  <c r="BP189" i="1"/>
  <c r="BI193" i="1"/>
  <c r="BI192" i="1"/>
  <c r="BN191" i="1" l="1"/>
  <c r="BO191" i="1"/>
  <c r="BP191" i="1"/>
  <c r="BI195" i="1"/>
  <c r="BI194" i="1"/>
  <c r="BN193" i="1" l="1"/>
  <c r="BO193" i="1"/>
  <c r="BP193" i="1"/>
  <c r="BI197" i="1"/>
  <c r="BI196" i="1"/>
  <c r="BN195" i="1" l="1"/>
  <c r="BO195" i="1"/>
  <c r="BP195" i="1"/>
  <c r="BI199" i="1"/>
  <c r="BI198" i="1"/>
  <c r="BN197" i="1" l="1"/>
  <c r="BO197" i="1"/>
  <c r="BP197" i="1"/>
  <c r="BI200" i="1"/>
  <c r="A206" i="1"/>
  <c r="BN199" i="1" l="1"/>
  <c r="BO199" i="1"/>
  <c r="BP199" i="1"/>
  <c r="A207" i="1"/>
  <c r="A208" i="1"/>
  <c r="G206" i="1" l="1"/>
  <c r="H206" i="1"/>
  <c r="F206" i="1"/>
  <c r="A209" i="1"/>
  <c r="A210" i="1"/>
  <c r="H208" i="1" l="1"/>
  <c r="G208" i="1"/>
  <c r="F208" i="1"/>
  <c r="A211" i="1"/>
  <c r="A212" i="1"/>
  <c r="G210" i="1" l="1"/>
  <c r="F210" i="1"/>
  <c r="H210" i="1"/>
  <c r="A213" i="1"/>
  <c r="A214" i="1"/>
  <c r="G212" i="1" l="1"/>
  <c r="F212" i="1"/>
  <c r="H212" i="1"/>
  <c r="A215" i="1"/>
  <c r="A216" i="1"/>
  <c r="G214" i="1" l="1"/>
  <c r="H214" i="1"/>
  <c r="F214" i="1"/>
  <c r="DG77" i="1" s="1"/>
  <c r="A217" i="1"/>
  <c r="A218" i="1"/>
  <c r="H216" i="1" l="1"/>
  <c r="G216" i="1"/>
  <c r="F216" i="1"/>
  <c r="A219" i="1"/>
  <c r="A220" i="1"/>
  <c r="F218" i="1" l="1"/>
  <c r="H218" i="1"/>
  <c r="G218" i="1"/>
  <c r="A221" i="1"/>
  <c r="A222" i="1"/>
  <c r="G220" i="1" l="1"/>
  <c r="H220" i="1"/>
  <c r="F220" i="1"/>
  <c r="DK77" i="1"/>
  <c r="A223" i="1"/>
  <c r="A224" i="1"/>
  <c r="H222" i="1" l="1"/>
  <c r="G222" i="1"/>
  <c r="F222" i="1"/>
  <c r="DM77" i="1"/>
  <c r="DJ77" i="1"/>
  <c r="A225" i="1"/>
  <c r="A226" i="1"/>
  <c r="G224" i="1" l="1"/>
  <c r="H224" i="1"/>
  <c r="F224" i="1"/>
  <c r="A227" i="1"/>
  <c r="A228" i="1"/>
  <c r="F226" i="1" l="1"/>
  <c r="G226" i="1"/>
  <c r="H226" i="1"/>
  <c r="A229" i="1"/>
  <c r="A230" i="1"/>
  <c r="F228" i="1" l="1"/>
  <c r="H228" i="1"/>
  <c r="G228" i="1"/>
  <c r="A231" i="1"/>
  <c r="A232" i="1"/>
  <c r="H230" i="1" l="1"/>
  <c r="G230" i="1"/>
  <c r="F230" i="1"/>
  <c r="A233" i="1"/>
  <c r="A234" i="1"/>
  <c r="G232" i="1" l="1"/>
  <c r="H232" i="1"/>
  <c r="F232" i="1"/>
  <c r="A235" i="1"/>
  <c r="A236" i="1"/>
  <c r="F234" i="1" l="1"/>
  <c r="G234" i="1"/>
  <c r="H234" i="1"/>
  <c r="A237" i="1"/>
  <c r="A238" i="1"/>
  <c r="G236" i="1" l="1"/>
  <c r="H236" i="1"/>
  <c r="F236" i="1"/>
  <c r="A239" i="1"/>
  <c r="A240" i="1"/>
  <c r="G238" i="1" l="1"/>
  <c r="H238" i="1"/>
  <c r="F238" i="1"/>
  <c r="A241" i="1"/>
  <c r="A242" i="1"/>
  <c r="G240" i="1" l="1"/>
  <c r="H240" i="1"/>
  <c r="F240" i="1"/>
  <c r="A243" i="1"/>
  <c r="A244" i="1"/>
  <c r="F242" i="1" l="1"/>
  <c r="G242" i="1"/>
  <c r="H242" i="1"/>
  <c r="A245" i="1"/>
  <c r="A246" i="1"/>
  <c r="G244" i="1" l="1"/>
  <c r="H244" i="1"/>
  <c r="F244" i="1"/>
  <c r="A247" i="1"/>
  <c r="A248" i="1"/>
  <c r="H246" i="1" l="1"/>
  <c r="G246" i="1"/>
  <c r="F246" i="1"/>
  <c r="A249" i="1"/>
  <c r="A250" i="1"/>
  <c r="H248" i="1" l="1"/>
  <c r="G248" i="1"/>
  <c r="F248" i="1"/>
  <c r="A251" i="1"/>
  <c r="A252" i="1"/>
  <c r="H250" i="1" l="1"/>
  <c r="F250" i="1"/>
  <c r="G250" i="1"/>
  <c r="A253" i="1"/>
  <c r="A254" i="1"/>
  <c r="G252" i="1" l="1"/>
  <c r="H252" i="1"/>
  <c r="F252" i="1"/>
  <c r="A255" i="1"/>
  <c r="A256" i="1"/>
  <c r="G254" i="1" l="1"/>
  <c r="H254" i="1"/>
  <c r="F254" i="1"/>
  <c r="A257" i="1"/>
  <c r="A258" i="1"/>
  <c r="G256" i="1" l="1"/>
  <c r="H256" i="1"/>
  <c r="F256" i="1"/>
  <c r="A259" i="1"/>
  <c r="A260" i="1"/>
  <c r="F258" i="1" l="1"/>
  <c r="H258" i="1"/>
  <c r="G258" i="1"/>
  <c r="A261" i="1"/>
  <c r="A262" i="1"/>
  <c r="G260" i="1" l="1"/>
  <c r="H260" i="1"/>
  <c r="F260" i="1"/>
  <c r="A263" i="1"/>
  <c r="A264" i="1"/>
  <c r="H262" i="1" l="1"/>
  <c r="G262" i="1"/>
  <c r="F262" i="1"/>
  <c r="A265" i="1"/>
  <c r="A266" i="1"/>
  <c r="H264" i="1" l="1"/>
  <c r="F264" i="1"/>
  <c r="G264" i="1"/>
  <c r="A267" i="1"/>
  <c r="AE206" i="1"/>
  <c r="J267" i="1" l="1"/>
  <c r="H266" i="1"/>
  <c r="G266" i="1"/>
  <c r="F266" i="1"/>
  <c r="AE207" i="1"/>
  <c r="AE208" i="1"/>
  <c r="AK206" i="1" l="1"/>
  <c r="AL206" i="1"/>
  <c r="AJ206" i="1"/>
  <c r="AE209" i="1"/>
  <c r="AE210" i="1"/>
  <c r="AK208" i="1" l="1"/>
  <c r="AL208" i="1"/>
  <c r="AJ208" i="1"/>
  <c r="AE211" i="1"/>
  <c r="AE212" i="1"/>
  <c r="AK210" i="1" l="1"/>
  <c r="AL210" i="1"/>
  <c r="AJ210" i="1"/>
  <c r="AE213" i="1"/>
  <c r="AE214" i="1"/>
  <c r="AJ212" i="1" l="1"/>
  <c r="AK212" i="1"/>
  <c r="AL212" i="1"/>
  <c r="AE215" i="1"/>
  <c r="AE216" i="1"/>
  <c r="AK214" i="1" l="1"/>
  <c r="AL214" i="1"/>
  <c r="AJ214" i="1"/>
  <c r="AE217" i="1"/>
  <c r="AE218" i="1"/>
  <c r="AL216" i="1" l="1"/>
  <c r="AK216" i="1"/>
  <c r="AJ216" i="1"/>
  <c r="AE219" i="1"/>
  <c r="AE220" i="1"/>
  <c r="AK218" i="1" l="1"/>
  <c r="AJ218" i="1"/>
  <c r="DG78" i="1" s="1"/>
  <c r="AL218" i="1"/>
  <c r="AE221" i="1"/>
  <c r="AE222" i="1"/>
  <c r="AK220" i="1" l="1"/>
  <c r="AJ220" i="1"/>
  <c r="AL220" i="1"/>
  <c r="AE223" i="1"/>
  <c r="AE224" i="1"/>
  <c r="DK78" i="1"/>
  <c r="AK222" i="1" l="1"/>
  <c r="AL222" i="1"/>
  <c r="AJ222" i="1"/>
  <c r="DM78" i="1"/>
  <c r="DJ78" i="1"/>
  <c r="AE225" i="1"/>
  <c r="AE226" i="1"/>
  <c r="AK224" i="1" l="1"/>
  <c r="AL224" i="1"/>
  <c r="AJ224" i="1"/>
  <c r="AE227" i="1"/>
  <c r="AE228" i="1"/>
  <c r="AK226" i="1" l="1"/>
  <c r="AJ226" i="1"/>
  <c r="AL226" i="1"/>
  <c r="AE229" i="1"/>
  <c r="AE230" i="1"/>
  <c r="AK228" i="1" l="1"/>
  <c r="AJ228" i="1"/>
  <c r="AL228" i="1"/>
  <c r="AE231" i="1"/>
  <c r="AE232" i="1"/>
  <c r="AK230" i="1" l="1"/>
  <c r="AL230" i="1"/>
  <c r="AJ230" i="1"/>
  <c r="AE233" i="1"/>
  <c r="AE234" i="1"/>
  <c r="AK232" i="1" l="1"/>
  <c r="AL232" i="1"/>
  <c r="AJ232" i="1"/>
  <c r="AE235" i="1"/>
  <c r="AE236" i="1"/>
  <c r="AL234" i="1" l="1"/>
  <c r="AJ234" i="1"/>
  <c r="AK234" i="1"/>
  <c r="AE237" i="1"/>
  <c r="AE238" i="1"/>
  <c r="AL236" i="1" l="1"/>
  <c r="AJ236" i="1"/>
  <c r="AK236" i="1"/>
  <c r="AE239" i="1"/>
  <c r="AE240" i="1"/>
  <c r="AL238" i="1" l="1"/>
  <c r="AK238" i="1"/>
  <c r="AJ238" i="1"/>
  <c r="AE241" i="1"/>
  <c r="AE242" i="1"/>
  <c r="AK240" i="1" l="1"/>
  <c r="AL240" i="1"/>
  <c r="AJ240" i="1"/>
  <c r="AE243" i="1"/>
  <c r="AE244" i="1"/>
  <c r="AK242" i="1" l="1"/>
  <c r="AL242" i="1"/>
  <c r="AJ242" i="1"/>
  <c r="AE245" i="1"/>
  <c r="AE246" i="1"/>
  <c r="AJ244" i="1" l="1"/>
  <c r="AL244" i="1"/>
  <c r="AK244" i="1"/>
  <c r="AE247" i="1"/>
  <c r="AE248" i="1"/>
  <c r="AK246" i="1" l="1"/>
  <c r="AL246" i="1"/>
  <c r="AJ246" i="1"/>
  <c r="AE249" i="1"/>
  <c r="AE250" i="1"/>
  <c r="AK248" i="1" l="1"/>
  <c r="AL248" i="1"/>
  <c r="AJ248" i="1"/>
  <c r="AE251" i="1"/>
  <c r="AE252" i="1"/>
  <c r="AJ250" i="1" l="1"/>
  <c r="AK250" i="1"/>
  <c r="AL250" i="1"/>
  <c r="AE253" i="1"/>
  <c r="AE254" i="1"/>
  <c r="AK252" i="1" l="1"/>
  <c r="AJ252" i="1"/>
  <c r="AL252" i="1"/>
  <c r="AE255" i="1"/>
  <c r="AE256" i="1"/>
  <c r="AL254" i="1" l="1"/>
  <c r="AK254" i="1"/>
  <c r="AJ254" i="1"/>
  <c r="AE257" i="1"/>
  <c r="AE258" i="1"/>
  <c r="AK256" i="1" l="1"/>
  <c r="AL256" i="1"/>
  <c r="AJ256" i="1"/>
  <c r="AE259" i="1"/>
  <c r="AE260" i="1"/>
  <c r="AL258" i="1" l="1"/>
  <c r="AJ258" i="1"/>
  <c r="AK258" i="1"/>
  <c r="AE261" i="1"/>
  <c r="AE262" i="1"/>
  <c r="AK260" i="1" l="1"/>
  <c r="AL260" i="1"/>
  <c r="AJ260" i="1"/>
  <c r="AE263" i="1"/>
  <c r="AE264" i="1"/>
  <c r="AL262" i="1" l="1"/>
  <c r="AJ262" i="1"/>
  <c r="AK262" i="1"/>
  <c r="AE265" i="1"/>
  <c r="BI206" i="1"/>
  <c r="AL264" i="1" l="1"/>
  <c r="AK264" i="1"/>
  <c r="AJ264" i="1"/>
  <c r="BI208" i="1"/>
  <c r="BI207" i="1"/>
  <c r="BN206" i="1" l="1"/>
  <c r="BP206" i="1"/>
  <c r="BO206" i="1"/>
  <c r="BI209" i="1"/>
  <c r="BI210" i="1"/>
  <c r="BN208" i="1" l="1"/>
  <c r="BO208" i="1"/>
  <c r="BP208" i="1"/>
  <c r="BI212" i="1"/>
  <c r="BI211" i="1"/>
  <c r="BN210" i="1" l="1"/>
  <c r="BP210" i="1"/>
  <c r="BO210" i="1"/>
  <c r="BI214" i="1"/>
  <c r="BI213" i="1"/>
  <c r="BN212" i="1" l="1"/>
  <c r="BP212" i="1"/>
  <c r="BO212" i="1"/>
  <c r="BI216" i="1"/>
  <c r="BI215" i="1"/>
  <c r="BN214" i="1" l="1"/>
  <c r="BO214" i="1"/>
  <c r="BP214" i="1"/>
  <c r="BI218" i="1"/>
  <c r="BI217" i="1"/>
  <c r="BR217" i="1" l="1"/>
  <c r="BN216" i="1"/>
  <c r="BP216" i="1"/>
  <c r="BO216" i="1"/>
  <c r="BI220" i="1"/>
  <c r="BI219" i="1"/>
  <c r="BN218" i="1" l="1"/>
  <c r="DG79" i="1" s="1"/>
  <c r="BO218" i="1"/>
  <c r="BP218" i="1"/>
  <c r="BI222" i="1"/>
  <c r="BI221" i="1"/>
  <c r="BN220" i="1" l="1"/>
  <c r="BO220" i="1"/>
  <c r="BP220" i="1"/>
  <c r="BI224" i="1"/>
  <c r="BI223" i="1"/>
  <c r="BN222" i="1" l="1"/>
  <c r="BO222" i="1"/>
  <c r="BP222" i="1"/>
  <c r="BI226" i="1"/>
  <c r="BI225" i="1"/>
  <c r="DK79" i="1"/>
  <c r="BN224" i="1" l="1"/>
  <c r="BO224" i="1"/>
  <c r="BP224" i="1"/>
  <c r="DM79" i="1"/>
  <c r="DJ79" i="1"/>
  <c r="BI228" i="1"/>
  <c r="BI227" i="1"/>
  <c r="BN226" i="1" l="1"/>
  <c r="BP226" i="1"/>
  <c r="BO226" i="1"/>
  <c r="BI230" i="1"/>
  <c r="BI229" i="1"/>
  <c r="BN228" i="1" l="1"/>
  <c r="BO228" i="1"/>
  <c r="BP228" i="1"/>
  <c r="BI232" i="1"/>
  <c r="BI231" i="1"/>
  <c r="BN230" i="1" l="1"/>
  <c r="BO230" i="1"/>
  <c r="BP230" i="1"/>
  <c r="BI234" i="1"/>
  <c r="BI233" i="1"/>
  <c r="BN232" i="1" l="1"/>
  <c r="BP232" i="1"/>
  <c r="BO232" i="1"/>
  <c r="BI236" i="1"/>
  <c r="BI235" i="1"/>
  <c r="BN234" i="1" l="1"/>
  <c r="BP234" i="1"/>
  <c r="BO234" i="1"/>
  <c r="BI238" i="1"/>
  <c r="BI237" i="1"/>
  <c r="BN236" i="1" l="1"/>
  <c r="BO236" i="1"/>
  <c r="BP236" i="1"/>
  <c r="BI240" i="1"/>
  <c r="BI239" i="1"/>
  <c r="BN238" i="1" l="1"/>
  <c r="BO238" i="1"/>
  <c r="BP238" i="1"/>
  <c r="BI242" i="1"/>
  <c r="BI241" i="1"/>
  <c r="BN240" i="1" l="1"/>
  <c r="BP240" i="1"/>
  <c r="BO240" i="1"/>
  <c r="BI244" i="1"/>
  <c r="BI243" i="1"/>
  <c r="BN242" i="1" l="1"/>
  <c r="BP242" i="1"/>
  <c r="BO242" i="1"/>
  <c r="BI246" i="1"/>
  <c r="BI245" i="1"/>
  <c r="BN244" i="1" l="1"/>
  <c r="BO244" i="1"/>
  <c r="BP244" i="1"/>
  <c r="BI248" i="1"/>
  <c r="BI247" i="1"/>
  <c r="BN246" i="1" l="1"/>
  <c r="BP246" i="1"/>
  <c r="BO246" i="1"/>
  <c r="BI250" i="1"/>
  <c r="BI249" i="1"/>
  <c r="BN248" i="1" l="1"/>
  <c r="BP248" i="1"/>
  <c r="BO248" i="1"/>
  <c r="BI252" i="1"/>
  <c r="BI251" i="1"/>
  <c r="BN250" i="1" l="1"/>
  <c r="BO250" i="1"/>
  <c r="BP250" i="1"/>
  <c r="BI254" i="1"/>
  <c r="BI253" i="1"/>
  <c r="BR253" i="1" l="1"/>
  <c r="BN252" i="1"/>
  <c r="BO252" i="1"/>
  <c r="BP252" i="1"/>
  <c r="BI256" i="1"/>
  <c r="BI255" i="1"/>
  <c r="BR255" i="1" l="1"/>
  <c r="BN254" i="1"/>
  <c r="BP254" i="1"/>
  <c r="BO254" i="1"/>
  <c r="BI258" i="1"/>
  <c r="BI257" i="1"/>
  <c r="BR257" i="1" l="1"/>
  <c r="BN256" i="1"/>
  <c r="BP256" i="1"/>
  <c r="BO256" i="1"/>
  <c r="BI260" i="1"/>
  <c r="BI259" i="1"/>
  <c r="BN258" i="1" l="1"/>
  <c r="BP258" i="1"/>
  <c r="BO258" i="1"/>
  <c r="BI262" i="1"/>
  <c r="BI261" i="1"/>
  <c r="BN260" i="1" l="1"/>
  <c r="BO260" i="1"/>
  <c r="BP260" i="1"/>
  <c r="BI264" i="1"/>
  <c r="BI263" i="1"/>
  <c r="BN262" i="1" l="1"/>
  <c r="BO262" i="1"/>
  <c r="BP262" i="1"/>
  <c r="BI266" i="1"/>
  <c r="BI265" i="1"/>
  <c r="BN264" i="1" l="1"/>
  <c r="BP264" i="1"/>
  <c r="BO264" i="1"/>
  <c r="BI267" i="1"/>
  <c r="BR267" i="1" l="1"/>
  <c r="BN266" i="1"/>
  <c r="BO266" i="1"/>
  <c r="BP266" i="1"/>
  <c r="DK68" i="1"/>
  <c r="DJ68" i="1" s="1"/>
  <c r="DM68" i="1" l="1"/>
  <c r="DB85" i="1" l="1"/>
  <c r="DB59" i="1"/>
  <c r="DB156" i="1"/>
  <c r="DB99" i="1"/>
  <c r="DB83" i="1"/>
  <c r="DB60" i="1"/>
  <c r="DB26" i="1"/>
  <c r="DB20" i="1"/>
  <c r="DB10" i="1"/>
  <c r="DB45" i="1"/>
  <c r="DB36" i="1"/>
  <c r="J44" i="1" l="1"/>
  <c r="J42" i="1"/>
  <c r="J22" i="1"/>
  <c r="J24" i="1"/>
  <c r="DL36" i="1"/>
  <c r="DL20" i="1"/>
  <c r="DL10" i="1"/>
  <c r="DL26" i="1"/>
  <c r="DL45" i="1"/>
  <c r="DL156" i="1"/>
  <c r="DL60" i="1"/>
  <c r="DL85" i="1"/>
  <c r="DG56" i="1"/>
  <c r="DF56" i="1"/>
  <c r="DH56" i="1"/>
  <c r="DM56" i="1"/>
  <c r="DI56" i="1"/>
  <c r="DB138" i="1" l="1"/>
  <c r="DB139" i="1"/>
  <c r="DB140" i="1"/>
  <c r="DB38" i="1"/>
  <c r="DB6" i="1"/>
  <c r="DB47" i="1"/>
  <c r="DB40" i="1"/>
  <c r="DB50" i="1"/>
  <c r="DB9" i="1"/>
  <c r="DB121" i="1"/>
  <c r="DB53" i="1"/>
  <c r="DB52" i="1"/>
  <c r="DB39" i="1"/>
  <c r="DB13" i="1"/>
  <c r="DB5" i="1"/>
  <c r="DB74" i="1"/>
  <c r="DB37" i="1"/>
  <c r="DB15" i="1"/>
  <c r="DB16" i="1"/>
  <c r="DB77" i="1"/>
  <c r="DB46" i="1"/>
  <c r="DB8" i="1"/>
  <c r="DB124" i="1"/>
  <c r="DB24" i="1"/>
  <c r="DB41" i="1"/>
  <c r="DB31" i="1"/>
  <c r="DB51" i="1"/>
  <c r="DB30" i="1"/>
  <c r="DB64" i="1"/>
  <c r="DB144" i="1"/>
  <c r="DB28" i="1"/>
  <c r="DB7" i="1"/>
  <c r="DB54" i="1"/>
  <c r="DB68" i="1"/>
  <c r="DB70" i="1"/>
  <c r="DB78" i="1"/>
  <c r="DB145" i="1"/>
  <c r="DB12" i="1"/>
  <c r="DB71" i="1"/>
  <c r="DB22" i="1"/>
  <c r="DB69" i="1"/>
  <c r="DB143" i="1"/>
  <c r="DB42" i="1"/>
  <c r="DB11" i="1"/>
  <c r="DB122" i="1"/>
  <c r="DB27" i="1"/>
  <c r="DB18" i="1"/>
  <c r="DB72" i="1"/>
  <c r="DB79" i="1"/>
  <c r="DB48" i="1"/>
  <c r="DB56" i="1"/>
  <c r="DL56" i="1" s="1"/>
  <c r="DB123" i="1"/>
  <c r="DB19" i="1"/>
  <c r="DB23" i="1"/>
  <c r="DB17" i="1"/>
  <c r="DB76" i="1"/>
  <c r="DB29" i="1"/>
  <c r="DB43" i="1"/>
  <c r="DB21" i="1"/>
  <c r="DB14" i="1"/>
  <c r="DB4" i="1"/>
  <c r="DB49" i="1"/>
  <c r="DL140" i="1" l="1"/>
  <c r="DL139" i="1"/>
  <c r="DL138" i="1"/>
  <c r="DL47" i="1"/>
  <c r="AN91" i="1"/>
  <c r="BR241" i="1"/>
  <c r="AN259" i="1"/>
  <c r="BR227" i="1"/>
  <c r="BR213" i="1"/>
  <c r="DL6" i="1"/>
  <c r="DL104" i="1"/>
  <c r="DL103" i="1"/>
  <c r="DL171" i="1"/>
  <c r="DL179" i="1"/>
  <c r="DL178" i="1"/>
  <c r="DL177" i="1"/>
  <c r="DL100" i="1"/>
  <c r="DL99" i="1"/>
  <c r="DL59" i="1"/>
  <c r="DL83" i="1"/>
  <c r="DL14" i="1"/>
  <c r="AN181" i="1"/>
  <c r="J232" i="1"/>
  <c r="J82" i="1"/>
  <c r="BR247" i="1"/>
  <c r="J146" i="1"/>
  <c r="J201" i="1"/>
  <c r="J215" i="1"/>
  <c r="AN114" i="1"/>
  <c r="J260" i="1"/>
  <c r="J91" i="1"/>
  <c r="AN16" i="1"/>
  <c r="BR174" i="1"/>
  <c r="J230" i="1"/>
  <c r="AN121" i="1"/>
  <c r="AN162" i="1"/>
  <c r="BR188" i="1"/>
  <c r="J263" i="1"/>
  <c r="AN239" i="1"/>
  <c r="BR259" i="1"/>
  <c r="J174" i="1"/>
  <c r="BR229" i="1"/>
  <c r="AN64" i="1"/>
  <c r="AN40" i="1"/>
  <c r="AN251" i="1"/>
  <c r="J183" i="1"/>
  <c r="BR117" i="1"/>
  <c r="BR30" i="1"/>
  <c r="BR263" i="1"/>
  <c r="BR92" i="1"/>
  <c r="J235" i="1"/>
  <c r="AN187" i="1"/>
  <c r="BR195" i="1"/>
  <c r="BR113" i="1"/>
  <c r="BR49" i="1"/>
  <c r="BR94" i="1"/>
  <c r="AN248" i="1"/>
  <c r="BR237" i="1"/>
  <c r="J66" i="1"/>
  <c r="BR109" i="1"/>
  <c r="BR89" i="1"/>
  <c r="AN249" i="1"/>
  <c r="BR121" i="1"/>
  <c r="J257" i="1"/>
  <c r="BR160" i="1"/>
  <c r="AN264" i="1"/>
  <c r="AN89" i="1"/>
  <c r="BR42" i="1"/>
  <c r="J99" i="1"/>
  <c r="AN224" i="1"/>
  <c r="BR178" i="1"/>
  <c r="BR34" i="1"/>
  <c r="AN179" i="1"/>
  <c r="AN145" i="1"/>
  <c r="J60" i="1"/>
  <c r="J239" i="1"/>
  <c r="J170" i="1"/>
  <c r="J149" i="1"/>
  <c r="J152" i="1"/>
  <c r="J165" i="1"/>
  <c r="AN96" i="1"/>
  <c r="BR141" i="1"/>
  <c r="AN15" i="1"/>
  <c r="J190" i="1"/>
  <c r="J54" i="1"/>
  <c r="AN82" i="1"/>
  <c r="J63" i="1"/>
  <c r="J56" i="1"/>
  <c r="AN177" i="1"/>
  <c r="BR190" i="1"/>
  <c r="BR239" i="1"/>
  <c r="BR56" i="1"/>
  <c r="BR169" i="1"/>
  <c r="AN171" i="1"/>
  <c r="AN109" i="1"/>
  <c r="J81" i="1"/>
  <c r="J162" i="1"/>
  <c r="BR26" i="1"/>
  <c r="AN85" i="1"/>
  <c r="J105" i="1"/>
  <c r="AN125" i="1"/>
  <c r="AN76" i="1"/>
  <c r="J218" i="1"/>
  <c r="AN49" i="1"/>
  <c r="AN118" i="1"/>
  <c r="AN175" i="1"/>
  <c r="BR254" i="1"/>
  <c r="BR244" i="1"/>
  <c r="J117" i="1"/>
  <c r="AN100" i="1"/>
  <c r="AN97" i="1"/>
  <c r="J29" i="1"/>
  <c r="J266" i="1"/>
  <c r="BR165" i="1"/>
  <c r="J189" i="1"/>
  <c r="BR18" i="1"/>
  <c r="J258" i="1"/>
  <c r="J163" i="1"/>
  <c r="AN88" i="1"/>
  <c r="AN123" i="1"/>
  <c r="AN164" i="1"/>
  <c r="AN135" i="1"/>
  <c r="BR183" i="1"/>
  <c r="BR25" i="1"/>
  <c r="BR219" i="1"/>
  <c r="J143" i="1"/>
  <c r="BR80" i="1"/>
  <c r="AN180" i="1"/>
  <c r="J262" i="1"/>
  <c r="BR86" i="1"/>
  <c r="AN81" i="1"/>
  <c r="AN174" i="1"/>
  <c r="J35" i="1"/>
  <c r="BR225" i="1"/>
  <c r="BR147" i="1"/>
  <c r="J43" i="1"/>
  <c r="AN198" i="1"/>
  <c r="BR185" i="1"/>
  <c r="BR64" i="1"/>
  <c r="BR150" i="1"/>
  <c r="BR133" i="1"/>
  <c r="AN87" i="1"/>
  <c r="J32" i="1"/>
  <c r="AN166" i="1"/>
  <c r="J107" i="1"/>
  <c r="BR90" i="1"/>
  <c r="BR20" i="1"/>
  <c r="AN214" i="1"/>
  <c r="BR58" i="1"/>
  <c r="AN136" i="1"/>
  <c r="BR256" i="1"/>
  <c r="BR135" i="1"/>
  <c r="J123" i="1"/>
  <c r="J175" i="1"/>
  <c r="J11" i="1"/>
  <c r="AN186" i="1"/>
  <c r="J193" i="1"/>
  <c r="BR98" i="1"/>
  <c r="BR101" i="1"/>
  <c r="BR246" i="1"/>
  <c r="AN130" i="1"/>
  <c r="BR210" i="1"/>
  <c r="AN47" i="1"/>
  <c r="J51" i="1"/>
  <c r="AN13" i="1"/>
  <c r="BR166" i="1"/>
  <c r="BR151" i="1"/>
  <c r="BR193" i="1"/>
  <c r="BR215" i="1"/>
  <c r="J104" i="1"/>
  <c r="J172" i="1"/>
  <c r="AN227" i="1"/>
  <c r="J90" i="1"/>
  <c r="J134" i="1"/>
  <c r="J156" i="1"/>
  <c r="AN52" i="1"/>
  <c r="AN134" i="1"/>
  <c r="J168" i="1"/>
  <c r="BR99" i="1"/>
  <c r="AN153" i="1"/>
  <c r="J122" i="1"/>
  <c r="BR131" i="1"/>
  <c r="AN196" i="1"/>
  <c r="AN255" i="1"/>
  <c r="BR43" i="1"/>
  <c r="J181" i="1"/>
  <c r="BR38" i="1"/>
  <c r="J208" i="1"/>
  <c r="BR87" i="1"/>
  <c r="BR187" i="1"/>
  <c r="J78" i="1"/>
  <c r="BR51" i="1"/>
  <c r="BR260" i="1"/>
  <c r="J106" i="1"/>
  <c r="AN247" i="1"/>
  <c r="BR211" i="1"/>
  <c r="BR8" i="1"/>
  <c r="J84" i="1"/>
  <c r="J249" i="1"/>
  <c r="J50" i="1"/>
  <c r="J142" i="1"/>
  <c r="J191" i="1"/>
  <c r="J116" i="1"/>
  <c r="AN206" i="1"/>
  <c r="J26" i="1"/>
  <c r="AN119" i="1"/>
  <c r="J233" i="1"/>
  <c r="BR103" i="1"/>
  <c r="J202" i="1"/>
  <c r="BR156" i="1"/>
  <c r="J130" i="1"/>
  <c r="AN201" i="1"/>
  <c r="AN150" i="1"/>
  <c r="AN41" i="1"/>
  <c r="J131" i="1"/>
  <c r="J161" i="1"/>
  <c r="BR198" i="1"/>
  <c r="J196" i="1"/>
  <c r="BR31" i="1"/>
  <c r="J10" i="1"/>
  <c r="J171" i="1"/>
  <c r="AN253" i="1"/>
  <c r="AN219" i="1"/>
  <c r="AN256" i="1"/>
  <c r="AN137" i="1"/>
  <c r="BR65" i="1"/>
  <c r="AN14" i="1"/>
  <c r="J124" i="1"/>
  <c r="AN194" i="1"/>
  <c r="AN30" i="1"/>
  <c r="J200" i="1"/>
  <c r="DL4" i="1"/>
  <c r="J256" i="1"/>
  <c r="BR209" i="1"/>
  <c r="AN245" i="1"/>
  <c r="J101" i="1"/>
  <c r="BR50" i="1"/>
  <c r="J30" i="1"/>
  <c r="BR16" i="1"/>
  <c r="J237" i="1"/>
  <c r="AN7" i="1"/>
  <c r="AN209" i="1"/>
  <c r="AN250" i="1"/>
  <c r="BR170" i="1"/>
  <c r="AN216" i="1"/>
  <c r="J94" i="1"/>
  <c r="AN60" i="1"/>
  <c r="BR262" i="1"/>
  <c r="J92" i="1"/>
  <c r="BR182" i="1"/>
  <c r="BR27" i="1"/>
  <c r="BR100" i="1"/>
  <c r="J188" i="1"/>
  <c r="BR192" i="1"/>
  <c r="AN176" i="1"/>
  <c r="BR173" i="1"/>
  <c r="AN185" i="1"/>
  <c r="J178" i="1"/>
  <c r="J100" i="1"/>
  <c r="AN234" i="1"/>
  <c r="AN218" i="1"/>
  <c r="AN127" i="1"/>
  <c r="AN36" i="1"/>
  <c r="BR12" i="1"/>
  <c r="J148" i="1"/>
  <c r="AN99" i="1"/>
  <c r="BR222" i="1"/>
  <c r="AN210" i="1"/>
  <c r="AN62" i="1"/>
  <c r="J77" i="1"/>
  <c r="AN144" i="1"/>
  <c r="BR91" i="1"/>
  <c r="AN159" i="1"/>
  <c r="BR62" i="1"/>
  <c r="AN149" i="1"/>
  <c r="BR41" i="1"/>
  <c r="J110" i="1"/>
  <c r="BR102" i="1"/>
  <c r="AN104" i="1"/>
  <c r="AN141" i="1"/>
  <c r="J150" i="1"/>
  <c r="AN235" i="1"/>
  <c r="AN35" i="1"/>
  <c r="AN45" i="1"/>
  <c r="AN19" i="1"/>
  <c r="BR15" i="1"/>
  <c r="BR10" i="1"/>
  <c r="AN257" i="1"/>
  <c r="BR37" i="1"/>
  <c r="BR231" i="1"/>
  <c r="AN20" i="1"/>
  <c r="BR54" i="1"/>
  <c r="J40" i="1"/>
  <c r="AN217" i="1"/>
  <c r="BR79" i="1"/>
  <c r="J226" i="1"/>
  <c r="AN10" i="1"/>
  <c r="AN226" i="1"/>
  <c r="J246" i="1"/>
  <c r="J259" i="1"/>
  <c r="J65" i="1"/>
  <c r="J253" i="1"/>
  <c r="J59" i="1"/>
  <c r="AN263" i="1"/>
  <c r="J254" i="1"/>
  <c r="AN94" i="1"/>
  <c r="BR122" i="1"/>
  <c r="J166" i="1"/>
  <c r="J210" i="1"/>
  <c r="J173" i="1"/>
  <c r="AN51" i="1"/>
  <c r="AN83" i="1"/>
  <c r="BR77" i="1"/>
  <c r="AN225" i="1"/>
  <c r="AN59" i="1"/>
  <c r="AN8" i="1"/>
  <c r="BR234" i="1"/>
  <c r="BR154" i="1"/>
  <c r="J264" i="1"/>
  <c r="AN12" i="1"/>
  <c r="J248" i="1"/>
  <c r="BR60" i="1"/>
  <c r="J103" i="1"/>
  <c r="AN215" i="1"/>
  <c r="J113" i="1"/>
  <c r="AN57" i="1"/>
  <c r="BR249" i="1"/>
  <c r="J158" i="1"/>
  <c r="AN133" i="1"/>
  <c r="J240" i="1"/>
  <c r="AN167" i="1"/>
  <c r="BR206" i="1"/>
  <c r="AN188" i="1"/>
  <c r="BR61" i="1"/>
  <c r="J108" i="1"/>
  <c r="AN55" i="1"/>
  <c r="J61" i="1"/>
  <c r="AN243" i="1"/>
  <c r="J160" i="1"/>
  <c r="AN34" i="1"/>
  <c r="J119" i="1"/>
  <c r="J89" i="1"/>
  <c r="AN246" i="1"/>
  <c r="BR128" i="1"/>
  <c r="AN184" i="1"/>
  <c r="AN79" i="1"/>
  <c r="BR48" i="1"/>
  <c r="BR97" i="1"/>
  <c r="BR189" i="1"/>
  <c r="BR145" i="1"/>
  <c r="AN112" i="1"/>
  <c r="AN128" i="1"/>
  <c r="BR116" i="1"/>
  <c r="AN154" i="1"/>
  <c r="J52" i="1"/>
  <c r="BR114" i="1"/>
  <c r="BR130" i="1"/>
  <c r="BR248" i="1"/>
  <c r="J53" i="1"/>
  <c r="AN90" i="1"/>
  <c r="BR251" i="1"/>
  <c r="J243" i="1"/>
  <c r="J255" i="1"/>
  <c r="AN240" i="1"/>
  <c r="AN213" i="1"/>
  <c r="BR240" i="1"/>
  <c r="AN221" i="1"/>
  <c r="J34" i="1"/>
  <c r="J177" i="1"/>
  <c r="J245" i="1"/>
  <c r="J19" i="1"/>
  <c r="AN108" i="1"/>
  <c r="J126" i="1"/>
  <c r="J20" i="1"/>
  <c r="AN24" i="1"/>
  <c r="J241" i="1"/>
  <c r="BR107" i="1"/>
  <c r="J12" i="1"/>
  <c r="J164" i="1"/>
  <c r="BR208" i="1"/>
  <c r="J109" i="1"/>
  <c r="J179" i="1"/>
  <c r="BR157" i="1"/>
  <c r="AN151" i="1"/>
  <c r="J27" i="1"/>
  <c r="BR125" i="1"/>
  <c r="BR24" i="1"/>
  <c r="BR29" i="1"/>
  <c r="J242" i="1"/>
  <c r="BR36" i="1"/>
  <c r="AN199" i="1"/>
  <c r="BR45" i="1"/>
  <c r="BR167" i="1"/>
  <c r="J133" i="1"/>
  <c r="AN37" i="1"/>
  <c r="J121" i="1"/>
  <c r="J132" i="1"/>
  <c r="J144" i="1"/>
  <c r="BR233" i="1"/>
  <c r="AN110" i="1"/>
  <c r="J159" i="1"/>
  <c r="J64" i="1"/>
  <c r="BR175" i="1"/>
  <c r="BR163" i="1"/>
  <c r="J45" i="1"/>
  <c r="J88" i="1"/>
  <c r="J169" i="1"/>
  <c r="J141" i="1"/>
  <c r="J13" i="1"/>
  <c r="AN146" i="1"/>
  <c r="AN183" i="1"/>
  <c r="AN169" i="1"/>
  <c r="BR33" i="1"/>
  <c r="BR123" i="1"/>
  <c r="BR11" i="1"/>
  <c r="AN28" i="1"/>
  <c r="AN189" i="1"/>
  <c r="BR120" i="1"/>
  <c r="AN9" i="1"/>
  <c r="BR232" i="1"/>
  <c r="J9" i="1"/>
  <c r="J57" i="1"/>
  <c r="AN168" i="1"/>
  <c r="BR177" i="1"/>
  <c r="BR207" i="1"/>
  <c r="BR179" i="1"/>
  <c r="BR7" i="1"/>
  <c r="BR68" i="1"/>
  <c r="AN252" i="1"/>
  <c r="BR224" i="1"/>
  <c r="BR106" i="1"/>
  <c r="AN157" i="1"/>
  <c r="BR52" i="1"/>
  <c r="J238" i="1"/>
  <c r="AN107" i="1"/>
  <c r="BR191" i="1"/>
  <c r="BR242" i="1"/>
  <c r="BR176" i="1"/>
  <c r="J198" i="1"/>
  <c r="AN27" i="1"/>
  <c r="BR66" i="1"/>
  <c r="AN173" i="1"/>
  <c r="J98" i="1"/>
  <c r="BR57" i="1"/>
  <c r="BR110" i="1"/>
  <c r="J231" i="1"/>
  <c r="AN84" i="1"/>
  <c r="AN191" i="1"/>
  <c r="BR112" i="1"/>
  <c r="AN178" i="1"/>
  <c r="BR238" i="1"/>
  <c r="J37" i="1"/>
  <c r="J219" i="1"/>
  <c r="J250" i="1"/>
  <c r="J15" i="1"/>
  <c r="AN230" i="1"/>
  <c r="BR236" i="1"/>
  <c r="AN116" i="1"/>
  <c r="BR47" i="1"/>
  <c r="AN44" i="1"/>
  <c r="J55" i="1"/>
  <c r="BR132" i="1"/>
  <c r="J97" i="1"/>
  <c r="AN200" i="1"/>
  <c r="AN53" i="1"/>
  <c r="BR28" i="1"/>
  <c r="BR250" i="1"/>
  <c r="J222" i="1"/>
  <c r="AN33" i="1"/>
  <c r="BR44" i="1"/>
  <c r="J46" i="1"/>
  <c r="BR164" i="1"/>
  <c r="BR214" i="1"/>
  <c r="J216" i="1"/>
  <c r="AN172" i="1"/>
  <c r="AN86" i="1"/>
  <c r="BR13" i="1"/>
  <c r="AN31" i="1"/>
  <c r="J252" i="1"/>
  <c r="J206" i="1"/>
  <c r="BR161" i="1"/>
  <c r="BR220" i="1"/>
  <c r="AN265" i="1"/>
  <c r="BR264" i="1"/>
  <c r="J234" i="1"/>
  <c r="AN46" i="1"/>
  <c r="BR158" i="1"/>
  <c r="BR76" i="1"/>
  <c r="J244" i="1"/>
  <c r="AN231" i="1"/>
  <c r="J68" i="1"/>
  <c r="BR39" i="1"/>
  <c r="BR82" i="1"/>
  <c r="J21" i="1"/>
  <c r="AN95" i="1"/>
  <c r="BR221" i="1"/>
  <c r="BR245" i="1"/>
  <c r="AN158" i="1"/>
  <c r="AN11" i="1"/>
  <c r="BR95" i="1"/>
  <c r="AN117" i="1"/>
  <c r="BR143" i="1"/>
  <c r="J220" i="1"/>
  <c r="AN25" i="1"/>
  <c r="AN202" i="1"/>
  <c r="BR162" i="1"/>
  <c r="BR172" i="1"/>
  <c r="AN195" i="1"/>
  <c r="BR22" i="1"/>
  <c r="J155" i="1"/>
  <c r="J79" i="1"/>
  <c r="BR184" i="1"/>
  <c r="BR194" i="1"/>
  <c r="AN103" i="1"/>
  <c r="J120" i="1"/>
  <c r="J223" i="1"/>
  <c r="AN163" i="1"/>
  <c r="AN29" i="1"/>
  <c r="AN129" i="1"/>
  <c r="J217" i="1"/>
  <c r="BR19" i="1"/>
  <c r="J58" i="1"/>
  <c r="AN244" i="1"/>
  <c r="AN32" i="1"/>
  <c r="AN233" i="1"/>
  <c r="BR226" i="1"/>
  <c r="J95" i="1"/>
  <c r="AN80" i="1"/>
  <c r="J192" i="1"/>
  <c r="J151" i="1"/>
  <c r="J96" i="1"/>
  <c r="J214" i="1"/>
  <c r="BR84" i="1"/>
  <c r="AN260" i="1"/>
  <c r="AN236" i="1"/>
  <c r="BZ19" i="1" a="1"/>
  <c r="BZ19" i="1" s="1"/>
  <c r="J261" i="1"/>
  <c r="BR85" i="1"/>
  <c r="J87" i="1"/>
  <c r="AN120" i="1"/>
  <c r="J211" i="1"/>
  <c r="J111" i="1"/>
  <c r="BR148" i="1"/>
  <c r="J86" i="1"/>
  <c r="AN22" i="1"/>
  <c r="J112" i="1"/>
  <c r="J49" i="1"/>
  <c r="BR40" i="1"/>
  <c r="AN101" i="1"/>
  <c r="AN228" i="1"/>
  <c r="J154" i="1"/>
  <c r="BR93" i="1"/>
  <c r="BR230" i="1"/>
  <c r="AN126" i="1"/>
  <c r="J36" i="1"/>
  <c r="AN242" i="1"/>
  <c r="BR105" i="1"/>
  <c r="BR9" i="1"/>
  <c r="AN190" i="1"/>
  <c r="J16" i="1"/>
  <c r="AN241" i="1"/>
  <c r="J76" i="1"/>
  <c r="AN21" i="1"/>
  <c r="J251" i="1"/>
  <c r="BR181" i="1"/>
  <c r="BR252" i="1"/>
  <c r="BR146" i="1"/>
  <c r="BR144" i="1"/>
  <c r="BR261" i="1"/>
  <c r="BR168" i="1"/>
  <c r="J17" i="1"/>
  <c r="BR171" i="1"/>
  <c r="J182" i="1"/>
  <c r="BR134" i="1"/>
  <c r="AN63" i="1"/>
  <c r="AN93" i="1"/>
  <c r="J225" i="1"/>
  <c r="BR124" i="1"/>
  <c r="BR196" i="1"/>
  <c r="AN54" i="1"/>
  <c r="J115" i="1"/>
  <c r="AN229" i="1"/>
  <c r="J157" i="1"/>
  <c r="J184" i="1"/>
  <c r="BR266" i="1"/>
  <c r="J128" i="1"/>
  <c r="AN132" i="1"/>
  <c r="J236" i="1"/>
  <c r="J125" i="1"/>
  <c r="AN262" i="1"/>
  <c r="BR32" i="1"/>
  <c r="J62" i="1"/>
  <c r="AN43" i="1"/>
  <c r="J14" i="1"/>
  <c r="BR21" i="1"/>
  <c r="BR35" i="1"/>
  <c r="AN211" i="1"/>
  <c r="AN152" i="1"/>
  <c r="BR223" i="1"/>
  <c r="BR153" i="1"/>
  <c r="AN50" i="1"/>
  <c r="J67" i="1"/>
  <c r="J227" i="1"/>
  <c r="AN115" i="1"/>
  <c r="BR81" i="1"/>
  <c r="J195" i="1"/>
  <c r="AN23" i="1"/>
  <c r="AN102" i="1"/>
  <c r="AN165" i="1"/>
  <c r="AN207" i="1"/>
  <c r="AN98" i="1"/>
  <c r="J153" i="1"/>
  <c r="BR46" i="1"/>
  <c r="AN56" i="1"/>
  <c r="J28" i="1"/>
  <c r="BR14" i="1"/>
  <c r="AN237" i="1"/>
  <c r="BR118" i="1"/>
  <c r="AN208" i="1"/>
  <c r="BR200" i="1"/>
  <c r="AN232" i="1"/>
  <c r="AN17" i="1"/>
  <c r="AN18" i="1"/>
  <c r="J135" i="1"/>
  <c r="AN92" i="1"/>
  <c r="BR23" i="1"/>
  <c r="J213" i="1"/>
  <c r="AN61" i="1"/>
  <c r="J207" i="1"/>
  <c r="AN113" i="1"/>
  <c r="AN161" i="1"/>
  <c r="AN38" i="1"/>
  <c r="AN182" i="1"/>
  <c r="BR17" i="1"/>
  <c r="J145" i="1"/>
  <c r="J209" i="1"/>
  <c r="J229" i="1"/>
  <c r="BR155" i="1"/>
  <c r="AN143" i="1"/>
  <c r="J41" i="1"/>
  <c r="J25" i="1"/>
  <c r="J102" i="1"/>
  <c r="BR199" i="1"/>
  <c r="J80" i="1"/>
  <c r="AN148" i="1"/>
  <c r="J85" i="1"/>
  <c r="J212" i="1"/>
  <c r="BR59" i="1"/>
  <c r="BR104" i="1"/>
  <c r="J228" i="1"/>
  <c r="BR218" i="1"/>
  <c r="J176" i="1"/>
  <c r="AN124" i="1"/>
  <c r="BR96" i="1"/>
  <c r="AN238" i="1"/>
  <c r="J194" i="1"/>
  <c r="J247" i="1"/>
  <c r="J180" i="1"/>
  <c r="AN170" i="1"/>
  <c r="BR108" i="1"/>
  <c r="BR142" i="1"/>
  <c r="BR180" i="1"/>
  <c r="AN254" i="1"/>
  <c r="BR212" i="1"/>
  <c r="J83" i="1"/>
  <c r="BR111" i="1"/>
  <c r="AN39" i="1"/>
  <c r="AN42" i="1"/>
  <c r="BR126" i="1"/>
  <c r="BR186" i="1"/>
  <c r="BR258" i="1"/>
  <c r="BR88" i="1"/>
  <c r="AN111" i="1"/>
  <c r="AN58" i="1"/>
  <c r="AN192" i="1"/>
  <c r="J167" i="1"/>
  <c r="BR129" i="1"/>
  <c r="BR243" i="1"/>
  <c r="J187" i="1"/>
  <c r="J197" i="1"/>
  <c r="J224" i="1"/>
  <c r="J93" i="1"/>
  <c r="AN131" i="1"/>
  <c r="BR152" i="1"/>
  <c r="J185" i="1"/>
  <c r="BR228" i="1"/>
  <c r="BR119" i="1"/>
  <c r="BR63" i="1"/>
  <c r="BR53" i="1"/>
  <c r="J114" i="1"/>
  <c r="J47" i="1"/>
  <c r="BR197" i="1"/>
  <c r="J23" i="1"/>
  <c r="J221" i="1"/>
  <c r="AN223" i="1"/>
  <c r="AN212" i="1"/>
  <c r="BR216" i="1"/>
  <c r="J186" i="1"/>
  <c r="AN160" i="1"/>
  <c r="AN220" i="1"/>
  <c r="AN155" i="1"/>
  <c r="J118" i="1"/>
  <c r="J33" i="1"/>
  <c r="AN147" i="1"/>
  <c r="AN106" i="1"/>
  <c r="AN105" i="1"/>
  <c r="BR265" i="1"/>
  <c r="AN122" i="1"/>
  <c r="J199" i="1"/>
  <c r="BR55" i="1"/>
  <c r="AN258" i="1"/>
  <c r="J265" i="1"/>
  <c r="BR83" i="1"/>
  <c r="AN261" i="1"/>
  <c r="AN26" i="1"/>
  <c r="J31" i="1"/>
  <c r="AN156" i="1"/>
  <c r="BR67" i="1"/>
  <c r="BR78" i="1"/>
  <c r="J147" i="1"/>
  <c r="BR235" i="1"/>
  <c r="AN197" i="1"/>
  <c r="AN78" i="1"/>
  <c r="AN48" i="1"/>
  <c r="J129" i="1"/>
  <c r="BZ149" i="1" a="1"/>
  <c r="BZ149" i="1" s="1"/>
  <c r="J48" i="1"/>
  <c r="J38" i="1"/>
  <c r="J127" i="1"/>
  <c r="J39" i="1"/>
  <c r="BR149" i="1"/>
  <c r="R206" i="1" a="1"/>
  <c r="R206" i="1" s="1"/>
  <c r="R147" i="1" a="1"/>
  <c r="R147" i="1" s="1"/>
  <c r="R82" i="1" a="1"/>
  <c r="R82" i="1" s="1"/>
  <c r="BZ214" i="1" a="1"/>
  <c r="BZ214" i="1" s="1"/>
  <c r="AN222" i="1"/>
  <c r="J7" i="1"/>
  <c r="R214" i="1" a="1"/>
  <c r="R214" i="1" s="1"/>
  <c r="BR159" i="1"/>
  <c r="AN193" i="1"/>
  <c r="BR115" i="1"/>
  <c r="BR127" i="1"/>
  <c r="R210" i="1" a="1"/>
  <c r="R210" i="1" s="1"/>
  <c r="DL43" i="1"/>
  <c r="DL23" i="1"/>
  <c r="DL48" i="1"/>
  <c r="DL27" i="1"/>
  <c r="DL143" i="1"/>
  <c r="DL12" i="1"/>
  <c r="DL68" i="1"/>
  <c r="DL144" i="1"/>
  <c r="DL31" i="1"/>
  <c r="DL8" i="1"/>
  <c r="DL15" i="1"/>
  <c r="DL13" i="1"/>
  <c r="DL121" i="1"/>
  <c r="DL38" i="1"/>
  <c r="DL49" i="1"/>
  <c r="DL21" i="1"/>
  <c r="DL17" i="1"/>
  <c r="DL18" i="1"/>
  <c r="DL42" i="1"/>
  <c r="DL71" i="1"/>
  <c r="DL70" i="1"/>
  <c r="DL28" i="1"/>
  <c r="DL51" i="1"/>
  <c r="DL124" i="1"/>
  <c r="DL16" i="1"/>
  <c r="DL5" i="1"/>
  <c r="DL53" i="1"/>
  <c r="DL40" i="1"/>
  <c r="DL76" i="1"/>
  <c r="DL123" i="1"/>
  <c r="DL72" i="1"/>
  <c r="DL11" i="1"/>
  <c r="DL22" i="1"/>
  <c r="DL78" i="1"/>
  <c r="DL7" i="1"/>
  <c r="DL30" i="1"/>
  <c r="DL24" i="1"/>
  <c r="DL77" i="1"/>
  <c r="DL74" i="1"/>
  <c r="DL52" i="1"/>
  <c r="DL50" i="1"/>
  <c r="DL29" i="1"/>
  <c r="DL19" i="1"/>
  <c r="DL79" i="1"/>
  <c r="DL122" i="1"/>
  <c r="DL69" i="1"/>
  <c r="DL145" i="1"/>
  <c r="DL54" i="1"/>
  <c r="DL64" i="1"/>
  <c r="DL41" i="1"/>
  <c r="DL46" i="1"/>
  <c r="DL37" i="1"/>
  <c r="DL39" i="1"/>
  <c r="DL9" i="1"/>
  <c r="CU158" i="1"/>
  <c r="CU156" i="1"/>
  <c r="CV158" i="1"/>
  <c r="DF603" i="1"/>
  <c r="DB609" i="1" s="1"/>
  <c r="DL609" i="1" s="1"/>
  <c r="CV156" i="1"/>
  <c r="DF593" i="1"/>
  <c r="CV157" i="1"/>
  <c r="CU157" i="1"/>
  <c r="CV155" i="1"/>
  <c r="CU155" i="1"/>
  <c r="DB610" i="1" l="1"/>
  <c r="DL610" i="1" s="1"/>
  <c r="CP155" i="1"/>
  <c r="DB593" i="1" s="1"/>
  <c r="CP156" i="1"/>
  <c r="CP157" i="1"/>
  <c r="DB603" i="1" s="1"/>
  <c r="DL603" i="1" s="1"/>
  <c r="DB595" i="1"/>
  <c r="DL595" i="1" s="1"/>
  <c r="DB600" i="1"/>
  <c r="DL600" i="1" s="1"/>
  <c r="DB598" i="1"/>
  <c r="DL598" i="1" s="1"/>
  <c r="DB596" i="1"/>
  <c r="DL596" i="1" s="1"/>
  <c r="DB597" i="1"/>
  <c r="DL597" i="1" s="1"/>
  <c r="DB599" i="1"/>
  <c r="DL599" i="1" s="1"/>
  <c r="CP158" i="1"/>
  <c r="DB608" i="1"/>
  <c r="DL608" i="1" s="1"/>
  <c r="DB594" i="1" l="1"/>
  <c r="DL594" i="1" s="1"/>
  <c r="DL593" i="1"/>
  <c r="DB604" i="1"/>
  <c r="CZ155" i="1" l="1"/>
  <c r="CZ156" i="1" s="1"/>
  <c r="DL604" i="1"/>
  <c r="DB605" i="1"/>
  <c r="DL605" i="1" l="1"/>
  <c r="DB606" i="1"/>
  <c r="DL606" i="1" l="1"/>
  <c r="DB607" i="1"/>
  <c r="DL206" i="1"/>
  <c r="DL210" i="1"/>
  <c r="DL212" i="1"/>
  <c r="DL209" i="1"/>
  <c r="DL207" i="1"/>
  <c r="DL211" i="1"/>
  <c r="AV218" i="1" l="1" a="1"/>
  <c r="AV218" i="1" s="1"/>
  <c r="AV78" i="1" a="1"/>
  <c r="AV78" i="1" s="1"/>
  <c r="AV242" i="1" a="1"/>
  <c r="AV242" i="1" s="1"/>
  <c r="DL607" i="1"/>
  <c r="CZ157" i="1" s="1"/>
  <c r="CZ158" i="1" s="1"/>
  <c r="DL208" i="1"/>
  <c r="CZ73" i="1" s="1"/>
  <c r="CZ74" i="1" s="1"/>
  <c r="CX92" i="1"/>
  <c r="CP92" i="1"/>
  <c r="DF295" i="1"/>
  <c r="DB300" i="1" s="1"/>
  <c r="DL300" i="1" s="1"/>
  <c r="DB298" i="1" l="1"/>
  <c r="DL298" i="1" s="1"/>
  <c r="DB301" i="1"/>
  <c r="DL301" i="1" s="1"/>
  <c r="DB296" i="1"/>
  <c r="DB302" i="1"/>
  <c r="DL302" i="1" s="1"/>
  <c r="DB299" i="1"/>
  <c r="DL299" i="1" s="1"/>
  <c r="DB297" i="1" l="1"/>
  <c r="R143" i="1" s="1" a="1"/>
  <c r="R143" i="1" s="1"/>
  <c r="CG173" i="1" l="1" a="1"/>
  <c r="CG173" i="1" s="1"/>
  <c r="BD131" i="1" a="1"/>
  <c r="BD131" i="1" s="1"/>
  <c r="Q121" i="1" a="1"/>
  <c r="Q121" i="1" s="1"/>
  <c r="BY167" i="1" a="1"/>
  <c r="BY167" i="1" s="1"/>
  <c r="CI9" i="1" a="1"/>
  <c r="CI9" i="1" s="1"/>
  <c r="CC45" i="1" a="1"/>
  <c r="CC45" i="1" s="1"/>
  <c r="Z262" i="1" a="1"/>
  <c r="Z262" i="1" s="1"/>
  <c r="CK223" i="1" a="1"/>
  <c r="CK223" i="1" s="1"/>
  <c r="R154" i="1" a="1"/>
  <c r="R154" i="1" s="1"/>
  <c r="CG119" i="1" a="1"/>
  <c r="CG119" i="1" s="1"/>
  <c r="V142" i="1" a="1"/>
  <c r="V142" i="1" s="1"/>
  <c r="BH29" i="1" a="1"/>
  <c r="BH29" i="1" s="1"/>
  <c r="P127" i="1" a="1"/>
  <c r="P127" i="1" s="1"/>
  <c r="BB53" i="1" a="1"/>
  <c r="BB53" i="1" s="1"/>
  <c r="AY18" i="1" a="1"/>
  <c r="AY18" i="1" s="1"/>
  <c r="Y184" i="1" a="1"/>
  <c r="Y184" i="1" s="1"/>
  <c r="BG135" i="1" a="1"/>
  <c r="BG135" i="1" s="1"/>
  <c r="CC54" i="1" a="1"/>
  <c r="CC54" i="1" s="1"/>
  <c r="CL151" i="1" a="1"/>
  <c r="CL151" i="1" s="1"/>
  <c r="AW226" i="1" a="1"/>
  <c r="AW226" i="1" s="1"/>
  <c r="BB241" i="1" a="1"/>
  <c r="BB241" i="1" s="1"/>
  <c r="BA243" i="1" a="1"/>
  <c r="BA243" i="1" s="1"/>
  <c r="CJ10" i="1" a="1"/>
  <c r="CJ10" i="1" s="1"/>
  <c r="CL87" i="1" a="1"/>
  <c r="CL87" i="1" s="1"/>
  <c r="AY245" i="1" a="1"/>
  <c r="AY245" i="1" s="1"/>
  <c r="BC9" i="1" a="1"/>
  <c r="BC9" i="1" s="1"/>
  <c r="AC36" i="1" a="1"/>
  <c r="AC36" i="1" s="1"/>
  <c r="AW233" i="1" a="1"/>
  <c r="AW233" i="1" s="1"/>
  <c r="BH221" i="1" a="1"/>
  <c r="BH221" i="1" s="1"/>
  <c r="AX247" i="1" a="1"/>
  <c r="AX247" i="1" s="1"/>
  <c r="CK193" i="1" a="1"/>
  <c r="CK193" i="1" s="1"/>
  <c r="Z180" i="1" a="1"/>
  <c r="Z180" i="1" s="1"/>
  <c r="S111" i="1" a="1"/>
  <c r="S111" i="1" s="1"/>
  <c r="CD212" i="1" a="1"/>
  <c r="CD212" i="1" s="1"/>
  <c r="CJ219" i="1" a="1"/>
  <c r="CJ219" i="1" s="1"/>
  <c r="AD221" i="1" a="1"/>
  <c r="AD221" i="1" s="1"/>
  <c r="AV116" i="1" a="1"/>
  <c r="AV116" i="1" s="1"/>
  <c r="P121" i="1" a="1"/>
  <c r="P121" i="1" s="1"/>
  <c r="U40" i="1" a="1"/>
  <c r="U40" i="1" s="1"/>
  <c r="BX12" i="1" a="1"/>
  <c r="BX12" i="1" s="1"/>
  <c r="BH154" i="1" a="1"/>
  <c r="BH154" i="1" s="1"/>
  <c r="AU45" i="1" a="1"/>
  <c r="AU45" i="1" s="1"/>
  <c r="AX160" i="1" a="1"/>
  <c r="AX160" i="1" s="1"/>
  <c r="T32" i="1" a="1"/>
  <c r="T32" i="1" s="1"/>
  <c r="Y227" i="1" a="1"/>
  <c r="Y227" i="1" s="1"/>
  <c r="AC147" i="1" a="1"/>
  <c r="AC147" i="1" s="1"/>
  <c r="BH15" i="1" a="1"/>
  <c r="BH15" i="1" s="1"/>
  <c r="DL202" i="1"/>
  <c r="CF120" i="1" a="1"/>
  <c r="CF120" i="1" s="1"/>
  <c r="AW97" i="1" a="1"/>
  <c r="AW97" i="1" s="1"/>
  <c r="AY152" i="1" a="1"/>
  <c r="AY152" i="1" s="1"/>
  <c r="DL613" i="1"/>
  <c r="BF17" i="1" a="1"/>
  <c r="BF17" i="1" s="1"/>
  <c r="CJ21" i="1" a="1"/>
  <c r="CJ21" i="1" s="1"/>
  <c r="X130" i="1" a="1"/>
  <c r="X130" i="1" s="1"/>
  <c r="AX43" i="1" a="1"/>
  <c r="AX43" i="1" s="1"/>
  <c r="CE92" i="1" a="1"/>
  <c r="CE92" i="1" s="1"/>
  <c r="R106" i="1" a="1"/>
  <c r="R106" i="1" s="1"/>
  <c r="AB67" i="1" a="1"/>
  <c r="AB67" i="1" s="1"/>
  <c r="V9" i="1" a="1"/>
  <c r="V9" i="1" s="1"/>
  <c r="CA236" i="1" a="1"/>
  <c r="CA236" i="1" s="1"/>
  <c r="S81" i="1" a="1"/>
  <c r="S81" i="1" s="1"/>
  <c r="CB173" i="1" a="1"/>
  <c r="CB173" i="1" s="1"/>
  <c r="AZ265" i="1" a="1"/>
  <c r="AZ265" i="1" s="1"/>
  <c r="AX46" i="1" a="1"/>
  <c r="AX46" i="1" s="1"/>
  <c r="Z132" i="1" a="1"/>
  <c r="Z132" i="1" s="1"/>
  <c r="AB263" i="1" a="1"/>
  <c r="AB263" i="1" s="1"/>
  <c r="AC141" i="1" a="1"/>
  <c r="AC141" i="1" s="1"/>
  <c r="U146" i="1" a="1"/>
  <c r="U146" i="1" s="1"/>
  <c r="CF221" i="1" a="1"/>
  <c r="CF221" i="1" s="1"/>
  <c r="BH137" i="1" a="1"/>
  <c r="BH137" i="1" s="1"/>
  <c r="CF262" i="1" a="1"/>
  <c r="CF262" i="1" s="1"/>
  <c r="AW170" i="1" a="1"/>
  <c r="AW170" i="1" s="1"/>
  <c r="R209" i="1" a="1"/>
  <c r="R209" i="1" s="1"/>
  <c r="U221" i="1" a="1"/>
  <c r="U221" i="1" s="1"/>
  <c r="BE252" i="1" a="1"/>
  <c r="BE252" i="1" s="1"/>
  <c r="S255" i="1" a="1"/>
  <c r="S255" i="1" s="1"/>
  <c r="CF101" i="1" a="1"/>
  <c r="CF101" i="1" s="1"/>
  <c r="AD170" i="1" a="1"/>
  <c r="AD170" i="1" s="1"/>
  <c r="CB168" i="1" a="1"/>
  <c r="CB168" i="1" s="1"/>
  <c r="AT52" i="1" a="1"/>
  <c r="AT52" i="1" s="1"/>
  <c r="CC50" i="1" a="1"/>
  <c r="CC50" i="1" s="1"/>
  <c r="P247" i="1" a="1"/>
  <c r="P247" i="1" s="1"/>
  <c r="T86" i="1" a="1"/>
  <c r="T86" i="1" s="1"/>
  <c r="CH147" i="1" a="1"/>
  <c r="CH147" i="1" s="1"/>
  <c r="AZ236" i="1" a="1"/>
  <c r="AZ236" i="1" s="1"/>
  <c r="BH144" i="1" a="1"/>
  <c r="BH144" i="1" s="1"/>
  <c r="AW182" i="1" a="1"/>
  <c r="AW182" i="1" s="1"/>
  <c r="CE178" i="1" a="1"/>
  <c r="CE178" i="1" s="1"/>
  <c r="CG46" i="1" a="1"/>
  <c r="CG46" i="1" s="1"/>
  <c r="AV94" i="1" a="1"/>
  <c r="AV94" i="1" s="1"/>
  <c r="W163" i="1" a="1"/>
  <c r="W163" i="1" s="1"/>
  <c r="CL132" i="1" a="1"/>
  <c r="CL132" i="1" s="1"/>
  <c r="CD190" i="1" a="1"/>
  <c r="CD190" i="1" s="1"/>
  <c r="AB34" i="1" a="1"/>
  <c r="AB34" i="1" s="1"/>
  <c r="CK52" i="1" a="1"/>
  <c r="CK52" i="1" s="1"/>
  <c r="AW126" i="1" a="1"/>
  <c r="AW126" i="1" s="1"/>
  <c r="BF13" i="1" a="1"/>
  <c r="BF13" i="1" s="1"/>
  <c r="AV179" i="1" a="1"/>
  <c r="AV179" i="1" s="1"/>
  <c r="CF206" i="1" a="1"/>
  <c r="CF206" i="1" s="1"/>
  <c r="BY132" i="1" a="1"/>
  <c r="BY132" i="1" s="1"/>
  <c r="CF100" i="1" a="1"/>
  <c r="CF100" i="1" s="1"/>
  <c r="AU107" i="1" a="1"/>
  <c r="AU107" i="1" s="1"/>
  <c r="BA15" i="1" a="1"/>
  <c r="BA15" i="1" s="1"/>
  <c r="S161" i="1" a="1"/>
  <c r="S161" i="1" s="1"/>
  <c r="CH10" i="1" a="1"/>
  <c r="CH10" i="1" s="1"/>
  <c r="V228" i="1" a="1"/>
  <c r="V228" i="1" s="1"/>
  <c r="AZ51" i="1" a="1"/>
  <c r="AZ51" i="1" s="1"/>
  <c r="CL241" i="1" a="1"/>
  <c r="CL241" i="1" s="1"/>
  <c r="AU60" i="1" a="1"/>
  <c r="AU60" i="1" s="1"/>
  <c r="CB262" i="1" a="1"/>
  <c r="CB262" i="1" s="1"/>
  <c r="CA30" i="1" a="1"/>
  <c r="CA30" i="1" s="1"/>
  <c r="CL171" i="1" a="1"/>
  <c r="CL171" i="1" s="1"/>
  <c r="AD219" i="1" a="1"/>
  <c r="AD219" i="1" s="1"/>
  <c r="CC199" i="1" a="1"/>
  <c r="CC199" i="1" s="1"/>
  <c r="AA185" i="1" a="1"/>
  <c r="AA185" i="1" s="1"/>
  <c r="Z63" i="1" a="1"/>
  <c r="Z63" i="1" s="1"/>
  <c r="Z77" i="1" a="1"/>
  <c r="Z77" i="1" s="1"/>
  <c r="S165" i="1" a="1"/>
  <c r="S165" i="1" s="1"/>
  <c r="AC189" i="1" a="1"/>
  <c r="AC189" i="1" s="1"/>
  <c r="CD48" i="1" a="1"/>
  <c r="CD48" i="1" s="1"/>
  <c r="AZ131" i="1" a="1"/>
  <c r="AZ131" i="1" s="1"/>
  <c r="BZ173" i="1" a="1"/>
  <c r="BZ173" i="1" s="1"/>
  <c r="CE171" i="1" a="1"/>
  <c r="CE171" i="1" s="1"/>
  <c r="V40" i="1" a="1"/>
  <c r="V40" i="1" s="1"/>
  <c r="CG30" i="1" a="1"/>
  <c r="CG30" i="1" s="1"/>
  <c r="AV43" i="1" a="1"/>
  <c r="AV43" i="1" s="1"/>
  <c r="BZ187" i="1" a="1"/>
  <c r="BZ187" i="1" s="1"/>
  <c r="DL295" i="1"/>
  <c r="CI208" i="1" a="1"/>
  <c r="CI208" i="1" s="1"/>
  <c r="BX141" i="1" a="1"/>
  <c r="BX141" i="1" s="1"/>
  <c r="CL90" i="1" a="1"/>
  <c r="CL90" i="1" s="1"/>
  <c r="AW209" i="1" a="1"/>
  <c r="AW209" i="1" s="1"/>
  <c r="AD262" i="1" a="1"/>
  <c r="AD262" i="1" s="1"/>
  <c r="AV264" i="1" a="1"/>
  <c r="AV264" i="1" s="1"/>
  <c r="CL236" i="1" a="1"/>
  <c r="CL236" i="1" s="1"/>
  <c r="Z241" i="1" a="1"/>
  <c r="Z241" i="1" s="1"/>
  <c r="CD38" i="1" a="1"/>
  <c r="CD38" i="1" s="1"/>
  <c r="BZ209" i="1" a="1"/>
  <c r="BZ209" i="1" s="1"/>
  <c r="CB149" i="1" a="1"/>
  <c r="CB149" i="1" s="1"/>
  <c r="Z178" i="1" a="1"/>
  <c r="Z178" i="1" s="1"/>
  <c r="AV100" i="1" a="1"/>
  <c r="AV100" i="1" s="1"/>
  <c r="AT211" i="1" a="1"/>
  <c r="AT211" i="1" s="1"/>
  <c r="AT226" i="1" a="1"/>
  <c r="AT226" i="1" s="1"/>
  <c r="AT194" i="1" a="1"/>
  <c r="AT194" i="1" s="1"/>
  <c r="W91" i="1" a="1"/>
  <c r="W91" i="1" s="1"/>
  <c r="AD66" i="1" a="1"/>
  <c r="AD66" i="1" s="1"/>
  <c r="AC106" i="1" a="1"/>
  <c r="AC106" i="1" s="1"/>
  <c r="AZ230" i="1" a="1"/>
  <c r="AZ230" i="1" s="1"/>
  <c r="V85" i="1" a="1"/>
  <c r="V85" i="1" s="1"/>
  <c r="Q135" i="1" a="1"/>
  <c r="Q135" i="1" s="1"/>
  <c r="BG134" i="1" a="1"/>
  <c r="BG134" i="1" s="1"/>
  <c r="CB235" i="1" a="1"/>
  <c r="CB235" i="1" s="1"/>
  <c r="CE143" i="1" a="1"/>
  <c r="CE143" i="1" s="1"/>
  <c r="U216" i="1" a="1"/>
  <c r="U216" i="1" s="1"/>
  <c r="CD26" i="1" a="1"/>
  <c r="CD26" i="1" s="1"/>
  <c r="Y157" i="1" a="1"/>
  <c r="Y157" i="1" s="1"/>
  <c r="CJ162" i="1" a="1"/>
  <c r="CJ162" i="1" s="1"/>
  <c r="BY245" i="1" a="1"/>
  <c r="BY245" i="1" s="1"/>
  <c r="BA123" i="1" a="1"/>
  <c r="BA123" i="1" s="1"/>
  <c r="AZ106" i="1" a="1"/>
  <c r="AZ106" i="1" s="1"/>
  <c r="CJ123" i="1" a="1"/>
  <c r="CJ123" i="1" s="1"/>
  <c r="BY104" i="1" a="1"/>
  <c r="BY104" i="1" s="1"/>
  <c r="BZ29" i="1" a="1"/>
  <c r="BZ29" i="1" s="1"/>
  <c r="BZ124" i="1" a="1"/>
  <c r="BZ124" i="1" s="1"/>
  <c r="BZ218" i="1" a="1"/>
  <c r="BZ218" i="1" s="1"/>
  <c r="R86" i="1" a="1"/>
  <c r="R86" i="1" s="1"/>
  <c r="CL122" i="1" a="1"/>
  <c r="CL122" i="1" s="1"/>
  <c r="R17" i="1" a="1"/>
  <c r="R17" i="1" s="1"/>
  <c r="BZ153" i="1" a="1"/>
  <c r="BZ153" i="1" s="1"/>
  <c r="CL126" i="1" a="1"/>
  <c r="CL126" i="1" s="1"/>
  <c r="R55" i="1" a="1"/>
  <c r="R55" i="1" s="1"/>
  <c r="BZ191" i="1" a="1"/>
  <c r="BZ191" i="1" s="1"/>
  <c r="AV120" i="1" a="1"/>
  <c r="AV120" i="1" s="1"/>
  <c r="AV7" i="1" a="1"/>
  <c r="AV7" i="1" s="1"/>
  <c r="AV260" i="1" a="1"/>
  <c r="AV260" i="1" s="1"/>
  <c r="AV232" i="1" a="1"/>
  <c r="AV232" i="1" s="1"/>
  <c r="AV197" i="1" a="1"/>
  <c r="AV197" i="1" s="1"/>
  <c r="U21" i="1" a="1"/>
  <c r="U21" i="1" s="1"/>
  <c r="R185" i="1" a="1"/>
  <c r="R185" i="1" s="1"/>
  <c r="AA131" i="1" a="1"/>
  <c r="AA131" i="1" s="1"/>
  <c r="AV216" i="1" a="1"/>
  <c r="AV216" i="1" s="1"/>
  <c r="BC114" i="1" a="1"/>
  <c r="BC114" i="1" s="1"/>
  <c r="CK241" i="1" a="1"/>
  <c r="CK241" i="1" s="1"/>
  <c r="CA42" i="1" a="1"/>
  <c r="CA42" i="1" s="1"/>
  <c r="P264" i="1" a="1"/>
  <c r="P264" i="1" s="1"/>
  <c r="CL170" i="1" a="1"/>
  <c r="CL170" i="1" s="1"/>
  <c r="X255" i="1" a="1"/>
  <c r="X255" i="1" s="1"/>
  <c r="AD133" i="1" a="1"/>
  <c r="AD133" i="1" s="1"/>
  <c r="AU95" i="1" a="1"/>
  <c r="AU95" i="1" s="1"/>
  <c r="AW122" i="1" a="1"/>
  <c r="AW122" i="1" s="1"/>
  <c r="CC118" i="1" a="1"/>
  <c r="CC118" i="1" s="1"/>
  <c r="CA267" i="1" a="1"/>
  <c r="CA267" i="1" s="1"/>
  <c r="CB7" i="1" a="1"/>
  <c r="CB7" i="1" s="1"/>
  <c r="AT197" i="1" a="1"/>
  <c r="AT197" i="1" s="1"/>
  <c r="BD264" i="1" a="1"/>
  <c r="BD264" i="1" s="1"/>
  <c r="S47" i="1" a="1"/>
  <c r="S47" i="1" s="1"/>
  <c r="AZ104" i="1" a="1"/>
  <c r="AZ104" i="1" s="1"/>
  <c r="R222" i="1" a="1"/>
  <c r="R222" i="1" s="1"/>
  <c r="T38" i="1" a="1"/>
  <c r="T38" i="1" s="1"/>
  <c r="R257" i="1" a="1"/>
  <c r="R257" i="1" s="1"/>
  <c r="AT246" i="1" a="1"/>
  <c r="AT246" i="1" s="1"/>
  <c r="BY173" i="1" a="1"/>
  <c r="BY173" i="1" s="1"/>
  <c r="CC122" i="1" a="1"/>
  <c r="CC122" i="1" s="1"/>
  <c r="BB225" i="1" a="1"/>
  <c r="BB225" i="1" s="1"/>
  <c r="U13" i="1" a="1"/>
  <c r="U13" i="1" s="1"/>
  <c r="Z107" i="1" a="1"/>
  <c r="Z107" i="1" s="1"/>
  <c r="CE254" i="1" a="1"/>
  <c r="CE254" i="1" s="1"/>
  <c r="AD110" i="1" a="1"/>
  <c r="AD110" i="1" s="1"/>
  <c r="CG234" i="1" a="1"/>
  <c r="CG234" i="1" s="1"/>
  <c r="CG127" i="1" a="1"/>
  <c r="CG127" i="1" s="1"/>
  <c r="CI35" i="1" a="1"/>
  <c r="CI35" i="1" s="1"/>
  <c r="BA19" i="1" a="1"/>
  <c r="BA19" i="1" s="1"/>
  <c r="CI188" i="1" a="1"/>
  <c r="CI188" i="1" s="1"/>
  <c r="BA235" i="1" a="1"/>
  <c r="BA235" i="1" s="1"/>
  <c r="S135" i="1" a="1"/>
  <c r="S135" i="1" s="1"/>
  <c r="CB215" i="1" a="1"/>
  <c r="CB215" i="1" s="1"/>
  <c r="CI39" i="1" a="1"/>
  <c r="CI39" i="1" s="1"/>
  <c r="AA66" i="1" a="1"/>
  <c r="AA66" i="1" s="1"/>
  <c r="CB127" i="1" a="1"/>
  <c r="CB127" i="1" s="1"/>
  <c r="S124" i="1" a="1"/>
  <c r="S124" i="1" s="1"/>
  <c r="BZ33" i="1" a="1"/>
  <c r="BZ33" i="1" s="1"/>
  <c r="R13" i="1" a="1"/>
  <c r="R13" i="1" s="1"/>
  <c r="R96" i="1" a="1"/>
  <c r="R96" i="1" s="1"/>
  <c r="BZ242" i="1" a="1"/>
  <c r="BZ242" i="1" s="1"/>
  <c r="R151" i="1" a="1"/>
  <c r="R151" i="1" s="1"/>
  <c r="BZ9" i="1" a="1"/>
  <c r="BZ9" i="1" s="1"/>
  <c r="BZ100" i="1" a="1"/>
  <c r="BZ100" i="1" s="1"/>
  <c r="BZ128" i="1" a="1"/>
  <c r="BZ128" i="1" s="1"/>
  <c r="AV106" i="1" a="1"/>
  <c r="AV106" i="1" s="1"/>
  <c r="AV82" i="1" a="1"/>
  <c r="AV82" i="1" s="1"/>
  <c r="AB21" i="1" a="1"/>
  <c r="AB21" i="1" s="1"/>
  <c r="AV246" i="1" a="1"/>
  <c r="AV246" i="1" s="1"/>
  <c r="AV63" i="1" a="1"/>
  <c r="AV63" i="1" s="1"/>
  <c r="AB143" i="1" a="1"/>
  <c r="AB143" i="1" s="1"/>
  <c r="W151" i="1" a="1"/>
  <c r="W151" i="1" s="1"/>
  <c r="CA9" i="1" a="1"/>
  <c r="CA9" i="1" s="1"/>
  <c r="T157" i="1" a="1"/>
  <c r="T157" i="1" s="1"/>
  <c r="AC58" i="1" a="1"/>
  <c r="AC58" i="1" s="1"/>
  <c r="P245" i="1" a="1"/>
  <c r="P245" i="1" s="1"/>
  <c r="U168" i="1" a="1"/>
  <c r="U168" i="1" s="1"/>
  <c r="BH265" i="1" a="1"/>
  <c r="BH265" i="1" s="1"/>
  <c r="AZ238" i="1" a="1"/>
  <c r="AZ238" i="1" s="1"/>
  <c r="BC60" i="1" a="1"/>
  <c r="BC60" i="1" s="1"/>
  <c r="BH18" i="1" a="1"/>
  <c r="BH18" i="1" s="1"/>
  <c r="BA226" i="1" a="1"/>
  <c r="BA226" i="1" s="1"/>
  <c r="S186" i="1" a="1"/>
  <c r="S186" i="1" s="1"/>
  <c r="BH48" i="1" a="1"/>
  <c r="BH48" i="1" s="1"/>
  <c r="W103" i="1" a="1"/>
  <c r="W103" i="1" s="1"/>
  <c r="AV245" i="1" a="1"/>
  <c r="AV245" i="1" s="1"/>
  <c r="CG196" i="1" a="1"/>
  <c r="CG196" i="1" s="1"/>
  <c r="BH197" i="1" a="1"/>
  <c r="BH197" i="1" s="1"/>
  <c r="CE244" i="1" a="1"/>
  <c r="CE244" i="1" s="1"/>
  <c r="AX63" i="1" a="1"/>
  <c r="AX63" i="1" s="1"/>
  <c r="W196" i="1" a="1"/>
  <c r="W196" i="1" s="1"/>
  <c r="V132" i="1" a="1"/>
  <c r="V132" i="1" s="1"/>
  <c r="CK58" i="1" a="1"/>
  <c r="CK58" i="1" s="1"/>
  <c r="U119" i="1" a="1"/>
  <c r="U119" i="1" s="1"/>
  <c r="AA25" i="1" a="1"/>
  <c r="AA25" i="1" s="1"/>
  <c r="BH219" i="1" a="1"/>
  <c r="BH219" i="1" s="1"/>
  <c r="CI194" i="1" a="1"/>
  <c r="CI194" i="1" s="1"/>
  <c r="BC37" i="1" a="1"/>
  <c r="BC37" i="1" s="1"/>
  <c r="BG105" i="1" a="1"/>
  <c r="BG105" i="1" s="1"/>
  <c r="CG19" i="1" a="1"/>
  <c r="CG19" i="1" s="1"/>
  <c r="R110" i="1" a="1"/>
  <c r="R110" i="1" s="1"/>
  <c r="BZ177" i="1" a="1"/>
  <c r="BZ177" i="1" s="1"/>
  <c r="BZ61" i="1" a="1"/>
  <c r="BZ61" i="1" s="1"/>
  <c r="BZ163" i="1" a="1"/>
  <c r="BZ163" i="1" s="1"/>
  <c r="BZ228" i="1" a="1"/>
  <c r="BZ228" i="1" s="1"/>
  <c r="CL124" i="1" a="1"/>
  <c r="CL124" i="1" s="1"/>
  <c r="BZ197" i="1" a="1"/>
  <c r="BZ197" i="1" s="1"/>
  <c r="AB55" i="1" a="1"/>
  <c r="AB55" i="1" s="1"/>
  <c r="AV183" i="1" a="1"/>
  <c r="AV183" i="1" s="1"/>
  <c r="AV208" i="1" a="1"/>
  <c r="AV208" i="1" s="1"/>
  <c r="AV11" i="1" a="1"/>
  <c r="AV11" i="1" s="1"/>
  <c r="AV21" i="1" a="1"/>
  <c r="AV21" i="1" s="1"/>
  <c r="R144" i="1" a="1"/>
  <c r="R144" i="1" s="1"/>
  <c r="R169" i="1" a="1"/>
  <c r="R169" i="1" s="1"/>
  <c r="CA258" i="1" a="1"/>
  <c r="CA258" i="1" s="1"/>
  <c r="AX154" i="1" a="1"/>
  <c r="AX154" i="1" s="1"/>
  <c r="AT235" i="1" a="1"/>
  <c r="AT235" i="1" s="1"/>
  <c r="AX129" i="1" a="1"/>
  <c r="AX129" i="1" s="1"/>
  <c r="BZ250" i="1" a="1"/>
  <c r="BZ250" i="1" s="1"/>
  <c r="CE146" i="1" a="1"/>
  <c r="CE146" i="1" s="1"/>
  <c r="CC83" i="1" a="1"/>
  <c r="CC83" i="1" s="1"/>
  <c r="S166" i="1" a="1"/>
  <c r="S166" i="1" s="1"/>
  <c r="BG227" i="1" a="1"/>
  <c r="BG227" i="1" s="1"/>
  <c r="T41" i="1" a="1"/>
  <c r="T41" i="1" s="1"/>
  <c r="X158" i="1" a="1"/>
  <c r="X158" i="1" s="1"/>
  <c r="CD199" i="1" a="1"/>
  <c r="CD199" i="1" s="1"/>
  <c r="AT11" i="1" a="1"/>
  <c r="AT11" i="1" s="1"/>
  <c r="BF157" i="1" a="1"/>
  <c r="BF157" i="1" s="1"/>
  <c r="AC257" i="1" a="1"/>
  <c r="AC257" i="1" s="1"/>
  <c r="AU161" i="1" a="1"/>
  <c r="AU161" i="1" s="1"/>
  <c r="BB122" i="1" a="1"/>
  <c r="BB122" i="1" s="1"/>
  <c r="CG181" i="1" a="1"/>
  <c r="CG181" i="1" s="1"/>
  <c r="V79" i="1" a="1"/>
  <c r="V79" i="1" s="1"/>
  <c r="BB59" i="1" a="1"/>
  <c r="BB59" i="1" s="1"/>
  <c r="CB216" i="1" a="1"/>
  <c r="CB216" i="1" s="1"/>
  <c r="R223" i="1" a="1"/>
  <c r="R223" i="1" s="1"/>
  <c r="AT262" i="1" a="1"/>
  <c r="AT262" i="1" s="1"/>
  <c r="R156" i="1" a="1"/>
  <c r="R156" i="1" s="1"/>
  <c r="CH216" i="1" a="1"/>
  <c r="CH216" i="1" s="1"/>
  <c r="W241" i="1" a="1"/>
  <c r="W241" i="1" s="1"/>
  <c r="AB237" i="1" a="1"/>
  <c r="AB237" i="1" s="1"/>
  <c r="CB17" i="1" a="1"/>
  <c r="CB17" i="1" s="1"/>
  <c r="CK85" i="1" a="1"/>
  <c r="CK85" i="1" s="1"/>
  <c r="P167" i="1" a="1"/>
  <c r="P167" i="1" s="1"/>
  <c r="CC211" i="1" a="1"/>
  <c r="CC211" i="1" s="1"/>
  <c r="AZ49" i="1" a="1"/>
  <c r="AZ49" i="1" s="1"/>
  <c r="CI41" i="1" a="1"/>
  <c r="CI41" i="1" s="1"/>
  <c r="CI86" i="1" a="1"/>
  <c r="CI86" i="1" s="1"/>
  <c r="BB137" i="1" a="1"/>
  <c r="BB137" i="1" s="1"/>
  <c r="BC107" i="1" a="1"/>
  <c r="BC107" i="1" s="1"/>
  <c r="P164" i="1" a="1"/>
  <c r="P164" i="1" s="1"/>
  <c r="CK62" i="1" a="1"/>
  <c r="CK62" i="1" s="1"/>
  <c r="BC106" i="1" a="1"/>
  <c r="BC106" i="1" s="1"/>
  <c r="R14" i="1" a="1"/>
  <c r="R14" i="1" s="1"/>
  <c r="BZ47" i="1" a="1"/>
  <c r="BZ47" i="1" s="1"/>
  <c r="R27" i="1" a="1"/>
  <c r="R27" i="1" s="1"/>
  <c r="R252" i="1" a="1"/>
  <c r="R252" i="1" s="1"/>
  <c r="R161" i="1" a="1"/>
  <c r="R161" i="1" s="1"/>
  <c r="BZ114" i="1" a="1"/>
  <c r="BZ114" i="1" s="1"/>
  <c r="R208" i="1" a="1"/>
  <c r="R208" i="1" s="1"/>
  <c r="BZ199" i="1" a="1"/>
  <c r="BZ199" i="1" s="1"/>
  <c r="R142" i="1" a="1"/>
  <c r="R142" i="1" s="1"/>
  <c r="R141" i="1" a="1"/>
  <c r="R141" i="1" s="1"/>
  <c r="AV49" i="1" a="1"/>
  <c r="AV49" i="1" s="1"/>
  <c r="AV92" i="1" a="1"/>
  <c r="AV92" i="1" s="1"/>
  <c r="AB7" i="1" a="1"/>
  <c r="AB7" i="1" s="1"/>
  <c r="T159" i="1" a="1"/>
  <c r="T159" i="1" s="1"/>
  <c r="CL206" i="1" a="1"/>
  <c r="CL206" i="1" s="1"/>
  <c r="AX32" i="1" a="1"/>
  <c r="AX32" i="1" s="1"/>
  <c r="AV189" i="1" a="1"/>
  <c r="AV189" i="1" s="1"/>
  <c r="AW155" i="1" a="1"/>
  <c r="AW155" i="1" s="1"/>
  <c r="CE113" i="1" a="1"/>
  <c r="CE113" i="1" s="1"/>
  <c r="Q45" i="1" a="1"/>
  <c r="Q45" i="1" s="1"/>
  <c r="AB92" i="1" a="1"/>
  <c r="AB92" i="1" s="1"/>
  <c r="T255" i="1" a="1"/>
  <c r="T255" i="1" s="1"/>
  <c r="CG158" i="1" a="1"/>
  <c r="CG158" i="1" s="1"/>
  <c r="X247" i="1" a="1"/>
  <c r="X247" i="1" s="1"/>
  <c r="BX24" i="1" a="1"/>
  <c r="BX24" i="1" s="1"/>
  <c r="BD119" i="1" a="1"/>
  <c r="BD119" i="1" s="1"/>
  <c r="R50" i="1" a="1"/>
  <c r="R50" i="1" s="1"/>
  <c r="CA90" i="1" a="1"/>
  <c r="CA90" i="1" s="1"/>
  <c r="BZ161" i="1" a="1"/>
  <c r="BZ161" i="1" s="1"/>
  <c r="CG208" i="1" a="1"/>
  <c r="CG208" i="1" s="1"/>
  <c r="AT10" i="1" a="1"/>
  <c r="AT10" i="1" s="1"/>
  <c r="BC173" i="1" a="1"/>
  <c r="BC173" i="1" s="1"/>
  <c r="BE81" i="1" a="1"/>
  <c r="BE81" i="1" s="1"/>
  <c r="X45" i="1" a="1"/>
  <c r="X45" i="1" s="1"/>
  <c r="AW120" i="1" a="1"/>
  <c r="AW120" i="1" s="1"/>
  <c r="AT47" i="1" a="1"/>
  <c r="AT47" i="1" s="1"/>
  <c r="AT60" i="1" a="1"/>
  <c r="AT60" i="1" s="1"/>
  <c r="V144" i="1" a="1"/>
  <c r="V144" i="1" s="1"/>
  <c r="W47" i="1" a="1"/>
  <c r="W47" i="1" s="1"/>
  <c r="CI234" i="1" a="1"/>
  <c r="CI234" i="1" s="1"/>
  <c r="BF49" i="1" a="1"/>
  <c r="BF49" i="1" s="1"/>
  <c r="BX118" i="1" a="1"/>
  <c r="BX118" i="1" s="1"/>
  <c r="CC15" i="1" a="1"/>
  <c r="CC15" i="1" s="1"/>
  <c r="BE121" i="1" a="1"/>
  <c r="BE121" i="1" s="1"/>
  <c r="BF167" i="1" a="1"/>
  <c r="BF167" i="1" s="1"/>
  <c r="V61" i="1" a="1"/>
  <c r="V61" i="1" s="1"/>
  <c r="BZ48" i="1" a="1"/>
  <c r="BZ48" i="1" s="1"/>
  <c r="CI116" i="1" a="1"/>
  <c r="CI116" i="1" s="1"/>
  <c r="BE19" i="1" a="1"/>
  <c r="BE19" i="1" s="1"/>
  <c r="AX124" i="1" a="1"/>
  <c r="AX124" i="1" s="1"/>
  <c r="CI124" i="1" a="1"/>
  <c r="CI124" i="1" s="1"/>
  <c r="AX166" i="1" a="1"/>
  <c r="AX166" i="1" s="1"/>
  <c r="AA209" i="1" a="1"/>
  <c r="AA209" i="1" s="1"/>
  <c r="BE113" i="1" a="1"/>
  <c r="BE113" i="1" s="1"/>
  <c r="AT82" i="1" a="1"/>
  <c r="AT82" i="1" s="1"/>
  <c r="AX173" i="1" a="1"/>
  <c r="AX173" i="1" s="1"/>
  <c r="Q235" i="1" a="1"/>
  <c r="Q235" i="1" s="1"/>
  <c r="CH183" i="1" a="1"/>
  <c r="CH183" i="1" s="1"/>
  <c r="V261" i="1" a="1"/>
  <c r="V261" i="1" s="1"/>
  <c r="W85" i="1" a="1"/>
  <c r="W85" i="1" s="1"/>
  <c r="CG109" i="1" a="1"/>
  <c r="CG109" i="1" s="1"/>
  <c r="BF44" i="1" a="1"/>
  <c r="BF44" i="1" s="1"/>
  <c r="CJ36" i="1" a="1"/>
  <c r="CJ36" i="1" s="1"/>
  <c r="Q162" i="1" a="1"/>
  <c r="Q162" i="1" s="1"/>
  <c r="AZ224" i="1" a="1"/>
  <c r="AZ224" i="1" s="1"/>
  <c r="BY30" i="1" a="1"/>
  <c r="BY30" i="1" s="1"/>
  <c r="Y99" i="1" a="1"/>
  <c r="Y99" i="1" s="1"/>
  <c r="S129" i="1" a="1"/>
  <c r="S129" i="1" s="1"/>
  <c r="X83" i="1" a="1"/>
  <c r="X83" i="1" s="1"/>
  <c r="BD28" i="1" a="1"/>
  <c r="BD28" i="1" s="1"/>
  <c r="CH107" i="1" a="1"/>
  <c r="CH107" i="1" s="1"/>
  <c r="Z127" i="1" a="1"/>
  <c r="Z127" i="1" s="1"/>
  <c r="CJ163" i="1" a="1"/>
  <c r="CJ163" i="1" s="1"/>
  <c r="AV47" i="1" a="1"/>
  <c r="AV47" i="1" s="1"/>
  <c r="AX13" i="1" a="1"/>
  <c r="AX13" i="1" s="1"/>
  <c r="BF247" i="1" a="1"/>
  <c r="BF247" i="1" s="1"/>
  <c r="AV225" i="1" a="1"/>
  <c r="AV225" i="1" s="1"/>
  <c r="AB163" i="1" a="1"/>
  <c r="AB163" i="1" s="1"/>
  <c r="AB218" i="1" a="1"/>
  <c r="AB218" i="1" s="1"/>
  <c r="Z182" i="1" a="1"/>
  <c r="Z182" i="1" s="1"/>
  <c r="U59" i="1" a="1"/>
  <c r="U59" i="1" s="1"/>
  <c r="R124" i="1" a="1"/>
  <c r="R124" i="1" s="1"/>
  <c r="AA220" i="1" a="1"/>
  <c r="AA220" i="1" s="1"/>
  <c r="CL161" i="1" a="1"/>
  <c r="CL161" i="1" s="1"/>
  <c r="BG175" i="1" a="1"/>
  <c r="BG175" i="1" s="1"/>
  <c r="Z194" i="1" a="1"/>
  <c r="Z194" i="1" s="1"/>
  <c r="AY220" i="1" a="1"/>
  <c r="AY220" i="1" s="1"/>
  <c r="BG144" i="1" a="1"/>
  <c r="BG144" i="1" s="1"/>
  <c r="BA160" i="1" a="1"/>
  <c r="BA160" i="1" s="1"/>
  <c r="AT189" i="1" a="1"/>
  <c r="AT189" i="1" s="1"/>
  <c r="BY216" i="1" a="1"/>
  <c r="BY216" i="1" s="1"/>
  <c r="BG87" i="1" a="1"/>
  <c r="BG87" i="1" s="1"/>
  <c r="AY191" i="1" a="1"/>
  <c r="AY191" i="1" s="1"/>
  <c r="CE187" i="1" a="1"/>
  <c r="CE187" i="1" s="1"/>
  <c r="S28" i="1" a="1"/>
  <c r="S28" i="1" s="1"/>
  <c r="R131" i="1" a="1"/>
  <c r="R131" i="1" s="1"/>
  <c r="Y186" i="1" a="1"/>
  <c r="Y186" i="1" s="1"/>
  <c r="BY243" i="1" a="1"/>
  <c r="BY243" i="1" s="1"/>
  <c r="CI215" i="1" a="1"/>
  <c r="CI215" i="1" s="1"/>
  <c r="CF104" i="1" a="1"/>
  <c r="CF104" i="1" s="1"/>
  <c r="BG239" i="1" a="1"/>
  <c r="BG239" i="1" s="1"/>
  <c r="CB15" i="1" a="1"/>
  <c r="CB15" i="1" s="1"/>
  <c r="P159" i="1" a="1"/>
  <c r="P159" i="1" s="1"/>
  <c r="BG58" i="1" a="1"/>
  <c r="BG58" i="1" s="1"/>
  <c r="AA50" i="1" a="1"/>
  <c r="AA50" i="1" s="1"/>
  <c r="Y41" i="1" a="1"/>
  <c r="Y41" i="1" s="1"/>
  <c r="AX256" i="1" a="1"/>
  <c r="AX256" i="1" s="1"/>
  <c r="P200" i="1" a="1"/>
  <c r="P200" i="1" s="1"/>
  <c r="CG18" i="1" a="1"/>
  <c r="CG18" i="1" s="1"/>
  <c r="BF133" i="1" a="1"/>
  <c r="BF133" i="1" s="1"/>
  <c r="W216" i="1" a="1"/>
  <c r="W216" i="1" s="1"/>
  <c r="CK161" i="1" a="1"/>
  <c r="CK161" i="1" s="1"/>
  <c r="BG110" i="1" a="1"/>
  <c r="BG110" i="1" s="1"/>
  <c r="X113" i="1" a="1"/>
  <c r="X113" i="1" s="1"/>
  <c r="S8" i="1" a="1"/>
  <c r="S8" i="1" s="1"/>
  <c r="BZ237" i="1" a="1"/>
  <c r="BZ237" i="1" s="1"/>
  <c r="R15" i="1" a="1"/>
  <c r="R15" i="1" s="1"/>
  <c r="AV122" i="1" a="1"/>
  <c r="AV122" i="1" s="1"/>
  <c r="CD83" i="1" a="1"/>
  <c r="CD83" i="1" s="1"/>
  <c r="Q224" i="1" a="1"/>
  <c r="Q224" i="1" s="1"/>
  <c r="BX162" i="1" a="1"/>
  <c r="BX162" i="1" s="1"/>
  <c r="BF14" i="1" a="1"/>
  <c r="BF14" i="1" s="1"/>
  <c r="CH38" i="1" a="1"/>
  <c r="CH38" i="1" s="1"/>
  <c r="CA147" i="1" a="1"/>
  <c r="CA147" i="1" s="1"/>
  <c r="V207" i="1" a="1"/>
  <c r="V207" i="1" s="1"/>
  <c r="CJ232" i="1" a="1"/>
  <c r="CJ232" i="1" s="1"/>
  <c r="AU27" i="1" a="1"/>
  <c r="AU27" i="1" s="1"/>
  <c r="AX172" i="1" a="1"/>
  <c r="AX172" i="1" s="1"/>
  <c r="BC155" i="1" a="1"/>
  <c r="BC155" i="1" s="1"/>
  <c r="Z233" i="1" a="1"/>
  <c r="Z233" i="1" s="1"/>
  <c r="Y242" i="1" a="1"/>
  <c r="Y242" i="1" s="1"/>
  <c r="CG190" i="1" a="1"/>
  <c r="CG190" i="1" s="1"/>
  <c r="AY246" i="1" a="1"/>
  <c r="AY246" i="1" s="1"/>
  <c r="BX35" i="1" a="1"/>
  <c r="BX35" i="1" s="1"/>
  <c r="R130" i="1" a="1"/>
  <c r="R130" i="1" s="1"/>
  <c r="BH175" i="1" a="1"/>
  <c r="BH175" i="1" s="1"/>
  <c r="CE66" i="1" a="1"/>
  <c r="CE66" i="1" s="1"/>
  <c r="BZ26" i="1" a="1"/>
  <c r="BZ26" i="1" s="1"/>
  <c r="BG77" i="1" a="1"/>
  <c r="BG77" i="1" s="1"/>
  <c r="S249" i="1" a="1"/>
  <c r="S249" i="1" s="1"/>
  <c r="BB56" i="1" a="1"/>
  <c r="BB56" i="1" s="1"/>
  <c r="BA174" i="1" a="1"/>
  <c r="BA174" i="1" s="1"/>
  <c r="V254" i="1" a="1"/>
  <c r="V254" i="1" s="1"/>
  <c r="Q149" i="1" a="1"/>
  <c r="Q149" i="1" s="1"/>
  <c r="U41" i="1" a="1"/>
  <c r="U41" i="1" s="1"/>
  <c r="BD168" i="1" a="1"/>
  <c r="BD168" i="1" s="1"/>
  <c r="Q31" i="1" a="1"/>
  <c r="Q31" i="1" s="1"/>
  <c r="BB167" i="1" a="1"/>
  <c r="BB167" i="1" s="1"/>
  <c r="BZ51" i="1" a="1"/>
  <c r="BZ51" i="1" s="1"/>
  <c r="BA223" i="1" a="1"/>
  <c r="BA223" i="1" s="1"/>
  <c r="AY250" i="1" a="1"/>
  <c r="AY250" i="1" s="1"/>
  <c r="CJ57" i="1" a="1"/>
  <c r="CJ57" i="1" s="1"/>
  <c r="Y220" i="1" a="1"/>
  <c r="Y220" i="1" s="1"/>
  <c r="CK88" i="1" a="1"/>
  <c r="CK88" i="1" s="1"/>
  <c r="BB217" i="1" a="1"/>
  <c r="BB217" i="1" s="1"/>
  <c r="AA202" i="1" a="1"/>
  <c r="AA202" i="1" s="1"/>
  <c r="AB172" i="1" a="1"/>
  <c r="AB172" i="1" s="1"/>
  <c r="Z92" i="1" a="1"/>
  <c r="Z92" i="1" s="1"/>
  <c r="CH156" i="1" a="1"/>
  <c r="CH156" i="1" s="1"/>
  <c r="P131" i="1" a="1"/>
  <c r="P131" i="1" s="1"/>
  <c r="AC245" i="1" a="1"/>
  <c r="AC245" i="1" s="1"/>
  <c r="AT149" i="1" a="1"/>
  <c r="AT149" i="1" s="1"/>
  <c r="CL229" i="1" a="1"/>
  <c r="CL229" i="1" s="1"/>
  <c r="AB56" i="1" a="1"/>
  <c r="AB56" i="1" s="1"/>
  <c r="AT153" i="1" a="1"/>
  <c r="AT153" i="1" s="1"/>
  <c r="AC199" i="1" a="1"/>
  <c r="AC199" i="1" s="1"/>
  <c r="BD35" i="1" a="1"/>
  <c r="BD35" i="1" s="1"/>
  <c r="BD258" i="1" a="1"/>
  <c r="BD258" i="1" s="1"/>
  <c r="BX219" i="1" a="1"/>
  <c r="BX219" i="1" s="1"/>
  <c r="CK218" i="1" a="1"/>
  <c r="CK218" i="1" s="1"/>
  <c r="P260" i="1" a="1"/>
  <c r="P260" i="1" s="1"/>
  <c r="BG172" i="1" a="1"/>
  <c r="BG172" i="1" s="1"/>
  <c r="V256" i="1" a="1"/>
  <c r="V256" i="1" s="1"/>
  <c r="Q146" i="1" a="1"/>
  <c r="Q146" i="1" s="1"/>
  <c r="BY267" i="1" a="1"/>
  <c r="BY267" i="1" s="1"/>
  <c r="CI207" i="1" a="1"/>
  <c r="CI207" i="1" s="1"/>
  <c r="AA227" i="1" a="1"/>
  <c r="AA227" i="1" s="1"/>
  <c r="AD189" i="1" a="1"/>
  <c r="AD189" i="1" s="1"/>
  <c r="AY197" i="1" a="1"/>
  <c r="AY197" i="1" s="1"/>
  <c r="AU58" i="1" a="1"/>
  <c r="AU58" i="1" s="1"/>
  <c r="CH164" i="1" a="1"/>
  <c r="CH164" i="1" s="1"/>
  <c r="BZ40" i="1" a="1"/>
  <c r="BZ40" i="1" s="1"/>
  <c r="BB57" i="1" a="1"/>
  <c r="BB57" i="1" s="1"/>
  <c r="AT99" i="1" a="1"/>
  <c r="AT99" i="1" s="1"/>
  <c r="Z197" i="1" a="1"/>
  <c r="Z197" i="1" s="1"/>
  <c r="CA33" i="1" a="1"/>
  <c r="CA33" i="1" s="1"/>
  <c r="AU42" i="1" a="1"/>
  <c r="AU42" i="1" s="1"/>
  <c r="R33" i="1" a="1"/>
  <c r="R33" i="1" s="1"/>
  <c r="BX249" i="1" a="1"/>
  <c r="BX249" i="1" s="1"/>
  <c r="R12" i="1" a="1"/>
  <c r="R12" i="1" s="1"/>
  <c r="BF102" i="1" a="1"/>
  <c r="BF102" i="1" s="1"/>
  <c r="W106" i="1" a="1"/>
  <c r="W106" i="1" s="1"/>
  <c r="S122" i="1" a="1"/>
  <c r="S122" i="1" s="1"/>
  <c r="BZ107" i="1" a="1"/>
  <c r="BZ107" i="1" s="1"/>
  <c r="BC214" i="1" a="1"/>
  <c r="BC214" i="1" s="1"/>
  <c r="CI159" i="1" a="1"/>
  <c r="CI159" i="1" s="1"/>
  <c r="CE8" i="1" a="1"/>
  <c r="CE8" i="1" s="1"/>
  <c r="BA76" i="1" a="1"/>
  <c r="BA76" i="1" s="1"/>
  <c r="CA150" i="1" a="1"/>
  <c r="CA150" i="1" s="1"/>
  <c r="BH142" i="1" a="1"/>
  <c r="BH142" i="1" s="1"/>
  <c r="Q186" i="1" a="1"/>
  <c r="Q186" i="1" s="1"/>
  <c r="Z147" i="1" a="1"/>
  <c r="Z147" i="1" s="1"/>
  <c r="BC142" i="1" a="1"/>
  <c r="BC142" i="1" s="1"/>
  <c r="U28" i="1" a="1"/>
  <c r="U28" i="1" s="1"/>
  <c r="AX222" i="1" a="1"/>
  <c r="AX222" i="1" s="1"/>
  <c r="AT123" i="1" a="1"/>
  <c r="AT123" i="1" s="1"/>
  <c r="U23" i="1" a="1"/>
  <c r="U23" i="1" s="1"/>
  <c r="AU260" i="1" a="1"/>
  <c r="AU260" i="1" s="1"/>
  <c r="AV12" i="1" a="1"/>
  <c r="AV12" i="1" s="1"/>
  <c r="X262" i="1" a="1"/>
  <c r="X262" i="1" s="1"/>
  <c r="CK83" i="1" a="1"/>
  <c r="CK83" i="1" s="1"/>
  <c r="CJ142" i="1" a="1"/>
  <c r="CJ142" i="1" s="1"/>
  <c r="R19" i="1" a="1"/>
  <c r="R19" i="1" s="1"/>
  <c r="X123" i="1" a="1"/>
  <c r="X123" i="1" s="1"/>
  <c r="CH37" i="1" a="1"/>
  <c r="CH37" i="1" s="1"/>
  <c r="CK185" i="1" a="1"/>
  <c r="CK185" i="1" s="1"/>
  <c r="AY26" i="1" a="1"/>
  <c r="AY26" i="1" s="1"/>
  <c r="Q15" i="1" a="1"/>
  <c r="Q15" i="1" s="1"/>
  <c r="BX257" i="1" a="1"/>
  <c r="BX257" i="1" s="1"/>
  <c r="P177" i="1" a="1"/>
  <c r="P177" i="1" s="1"/>
  <c r="CI14" i="1" a="1"/>
  <c r="CI14" i="1" s="1"/>
  <c r="R18" i="1" a="1"/>
  <c r="R18" i="1" s="1"/>
  <c r="AD211" i="1" a="1"/>
  <c r="AD211" i="1" s="1"/>
  <c r="AT83" i="1" a="1"/>
  <c r="AT83" i="1" s="1"/>
  <c r="BD34" i="1" a="1"/>
  <c r="BD34" i="1" s="1"/>
  <c r="AZ56" i="1" a="1"/>
  <c r="AZ56" i="1" s="1"/>
  <c r="AZ237" i="1" a="1"/>
  <c r="AZ237" i="1" s="1"/>
  <c r="X36" i="1" a="1"/>
  <c r="X36" i="1" s="1"/>
  <c r="CB177" i="1" a="1"/>
  <c r="CB177" i="1" s="1"/>
  <c r="CJ64" i="1" a="1"/>
  <c r="CJ64" i="1" s="1"/>
  <c r="CF169" i="1" a="1"/>
  <c r="CF169" i="1" s="1"/>
  <c r="CH195" i="1" a="1"/>
  <c r="CH195" i="1" s="1"/>
  <c r="CH171" i="1" a="1"/>
  <c r="CH171" i="1" s="1"/>
  <c r="CG155" i="1" a="1"/>
  <c r="CG155" i="1" s="1"/>
  <c r="CF76" i="1" a="1"/>
  <c r="CF76" i="1" s="1"/>
  <c r="AA213" i="1" a="1"/>
  <c r="AA213" i="1" s="1"/>
  <c r="BH34" i="1" a="1"/>
  <c r="BH34" i="1" s="1"/>
  <c r="R225" i="1" a="1"/>
  <c r="R225" i="1" s="1"/>
  <c r="U11" i="1" a="1"/>
  <c r="U11" i="1" s="1"/>
  <c r="CD258" i="1" a="1"/>
  <c r="CD258" i="1" s="1"/>
  <c r="Z176" i="1" a="1"/>
  <c r="Z176" i="1" s="1"/>
  <c r="CA22" i="1" a="1"/>
  <c r="CA22" i="1" s="1"/>
  <c r="Y248" i="1" a="1"/>
  <c r="Y248" i="1" s="1"/>
  <c r="CH160" i="1" a="1"/>
  <c r="CH160" i="1" s="1"/>
  <c r="AX241" i="1" a="1"/>
  <c r="AX241" i="1" s="1"/>
  <c r="Q209" i="1" a="1"/>
  <c r="Q209" i="1" s="1"/>
  <c r="CD178" i="1" a="1"/>
  <c r="CD178" i="1" s="1"/>
  <c r="CG154" i="1" a="1"/>
  <c r="CG154" i="1" s="1"/>
  <c r="AU103" i="1" a="1"/>
  <c r="AU103" i="1" s="1"/>
  <c r="BB226" i="1" a="1"/>
  <c r="BB226" i="1" s="1"/>
  <c r="Q168" i="1" a="1"/>
  <c r="Q168" i="1" s="1"/>
  <c r="AY36" i="1" a="1"/>
  <c r="AY36" i="1" s="1"/>
  <c r="AX210" i="1" a="1"/>
  <c r="AX210" i="1" s="1"/>
  <c r="AA111" i="1" a="1"/>
  <c r="AA111" i="1" s="1"/>
  <c r="AC222" i="1" a="1"/>
  <c r="AC222" i="1" s="1"/>
  <c r="BZ263" i="1" a="1"/>
  <c r="BZ263" i="1" s="1"/>
  <c r="CC30" i="1" a="1"/>
  <c r="CC30" i="1" s="1"/>
  <c r="X77" i="1" a="1"/>
  <c r="X77" i="1" s="1"/>
  <c r="CC267" i="1" a="1"/>
  <c r="CC267" i="1" s="1"/>
  <c r="X227" i="1" a="1"/>
  <c r="X227" i="1" s="1"/>
  <c r="BE22" i="1" a="1"/>
  <c r="BE22" i="1" s="1"/>
  <c r="BF256" i="1" a="1"/>
  <c r="BF256" i="1" s="1"/>
  <c r="Q155" i="1" a="1"/>
  <c r="Q155" i="1" s="1"/>
  <c r="BE216" i="1" a="1"/>
  <c r="BE216" i="1" s="1"/>
  <c r="BY221" i="1" a="1"/>
  <c r="BY221" i="1" s="1"/>
  <c r="AC111" i="1" a="1"/>
  <c r="AC111" i="1" s="1"/>
  <c r="BD249" i="1" a="1"/>
  <c r="BD249" i="1" s="1"/>
  <c r="BG34" i="1" a="1"/>
  <c r="BG34" i="1" s="1"/>
  <c r="BA159" i="1" a="1"/>
  <c r="BA159" i="1" s="1"/>
  <c r="CE86" i="1" a="1"/>
  <c r="CE86" i="1" s="1"/>
  <c r="AA189" i="1" a="1"/>
  <c r="AA189" i="1" s="1"/>
  <c r="U237" i="1" a="1"/>
  <c r="U237" i="1" s="1"/>
  <c r="BE8" i="1" a="1"/>
  <c r="BE8" i="1" s="1"/>
  <c r="BG225" i="1" a="1"/>
  <c r="BG225" i="1" s="1"/>
  <c r="BX66" i="1" a="1"/>
  <c r="BX66" i="1" s="1"/>
  <c r="AC15" i="1" a="1"/>
  <c r="AC15" i="1" s="1"/>
  <c r="CE236" i="1" a="1"/>
  <c r="CE236" i="1" s="1"/>
  <c r="CD87" i="1" a="1"/>
  <c r="CD87" i="1" s="1"/>
  <c r="AA234" i="1" a="1"/>
  <c r="AA234" i="1" s="1"/>
  <c r="V155" i="1" a="1"/>
  <c r="V155" i="1" s="1"/>
  <c r="S148" i="1" a="1"/>
  <c r="S148" i="1" s="1"/>
  <c r="W122" i="1" a="1"/>
  <c r="W122" i="1" s="1"/>
  <c r="BB113" i="1" a="1"/>
  <c r="BB113" i="1" s="1"/>
  <c r="CL85" i="1" a="1"/>
  <c r="CL85" i="1" s="1"/>
  <c r="AW119" i="1" a="1"/>
  <c r="AW119" i="1" s="1"/>
  <c r="P258" i="1" a="1"/>
  <c r="P258" i="1" s="1"/>
  <c r="CI88" i="1" a="1"/>
  <c r="CI88" i="1" s="1"/>
  <c r="AA94" i="1" a="1"/>
  <c r="AA94" i="1" s="1"/>
  <c r="BE20" i="1" a="1"/>
  <c r="BE20" i="1" s="1"/>
  <c r="BX112" i="1" a="1"/>
  <c r="BX112" i="1" s="1"/>
  <c r="CA260" i="1" a="1"/>
  <c r="CA260" i="1" s="1"/>
  <c r="Z213" i="1" a="1"/>
  <c r="Z213" i="1" s="1"/>
  <c r="BD98" i="1" a="1"/>
  <c r="BD98" i="1" s="1"/>
  <c r="BB209" i="1" a="1"/>
  <c r="BB209" i="1" s="1"/>
  <c r="AD112" i="1" a="1"/>
  <c r="AD112" i="1" s="1"/>
  <c r="Y14" i="1" a="1"/>
  <c r="Y14" i="1" s="1"/>
  <c r="BE177" i="1" a="1"/>
  <c r="BE177" i="1" s="1"/>
  <c r="CC22" i="1" a="1"/>
  <c r="CC22" i="1" s="1"/>
  <c r="CK162" i="1" a="1"/>
  <c r="CK162" i="1" s="1"/>
  <c r="AA130" i="1" a="1"/>
  <c r="AA130" i="1" s="1"/>
  <c r="V190" i="1" a="1"/>
  <c r="V190" i="1" s="1"/>
  <c r="AU131" i="1" a="1"/>
  <c r="AU131" i="1" s="1"/>
  <c r="CL233" i="1" a="1"/>
  <c r="CL233" i="1" s="1"/>
  <c r="S180" i="1" a="1"/>
  <c r="S180" i="1" s="1"/>
  <c r="Z251" i="1" a="1"/>
  <c r="Z251" i="1" s="1"/>
  <c r="P170" i="1" a="1"/>
  <c r="P170" i="1" s="1"/>
  <c r="BF94" i="1" a="1"/>
  <c r="BF94" i="1" s="1"/>
  <c r="AX167" i="1" a="1"/>
  <c r="AX167" i="1" s="1"/>
  <c r="P252" i="1" a="1"/>
  <c r="P252" i="1" s="1"/>
  <c r="CE255" i="1" a="1"/>
  <c r="CE255" i="1" s="1"/>
  <c r="Y9" i="1" a="1"/>
  <c r="Y9" i="1" s="1"/>
  <c r="R189" i="1" a="1"/>
  <c r="R189" i="1" s="1"/>
  <c r="W18" i="1" a="1"/>
  <c r="W18" i="1" s="1"/>
  <c r="AT121" i="1" a="1"/>
  <c r="AT121" i="1" s="1"/>
  <c r="T119" i="1" a="1"/>
  <c r="T119" i="1" s="1"/>
  <c r="AB182" i="1" a="1"/>
  <c r="AB182" i="1" s="1"/>
  <c r="BF159" i="1" a="1"/>
  <c r="BF159" i="1" s="1"/>
  <c r="CE123" i="1" a="1"/>
  <c r="CE123" i="1" s="1"/>
  <c r="U255" i="1" a="1"/>
  <c r="U255" i="1" s="1"/>
  <c r="CH242" i="1" a="1"/>
  <c r="CH242" i="1" s="1"/>
  <c r="BY153" i="1" a="1"/>
  <c r="BY153" i="1" s="1"/>
  <c r="CE183" i="1" a="1"/>
  <c r="CE183" i="1" s="1"/>
  <c r="AW95" i="1" a="1"/>
  <c r="AW95" i="1" s="1"/>
  <c r="CD252" i="1" a="1"/>
  <c r="CD252" i="1" s="1"/>
  <c r="CL7" i="1" a="1"/>
  <c r="CL7" i="1" s="1"/>
  <c r="AV84" i="1" a="1"/>
  <c r="AV84" i="1" s="1"/>
  <c r="Y65" i="1" a="1"/>
  <c r="Y65" i="1" s="1"/>
  <c r="BZ175" i="1" a="1"/>
  <c r="BZ175" i="1" s="1"/>
  <c r="CL246" i="1" a="1"/>
  <c r="CL246" i="1" s="1"/>
  <c r="AD8" i="1" a="1"/>
  <c r="AD8" i="1" s="1"/>
  <c r="CK231" i="1" a="1"/>
  <c r="CK231" i="1" s="1"/>
  <c r="AT29" i="1" a="1"/>
  <c r="AT29" i="1" s="1"/>
  <c r="BA211" i="1" a="1"/>
  <c r="BA211" i="1" s="1"/>
  <c r="CG253" i="1" a="1"/>
  <c r="CG253" i="1" s="1"/>
  <c r="BG234" i="1" a="1"/>
  <c r="BG234" i="1" s="1"/>
  <c r="Y98" i="1" a="1"/>
  <c r="Y98" i="1" s="1"/>
  <c r="W62" i="1" a="1"/>
  <c r="W62" i="1" s="1"/>
  <c r="AT264" i="1" a="1"/>
  <c r="AT264" i="1" s="1"/>
  <c r="X145" i="1" a="1"/>
  <c r="X145" i="1" s="1"/>
  <c r="U32" i="1" a="1"/>
  <c r="U32" i="1" s="1"/>
  <c r="U109" i="1" a="1"/>
  <c r="U109" i="1" s="1"/>
  <c r="AW108" i="1" a="1"/>
  <c r="AW108" i="1" s="1"/>
  <c r="BD12" i="1" a="1"/>
  <c r="BD12" i="1" s="1"/>
  <c r="CL190" i="1" a="1"/>
  <c r="CL190" i="1" s="1"/>
  <c r="W82" i="1" a="1"/>
  <c r="W82" i="1" s="1"/>
  <c r="BG48" i="1" a="1"/>
  <c r="BG48" i="1" s="1"/>
  <c r="CG162" i="1" a="1"/>
  <c r="CG162" i="1" s="1"/>
  <c r="AZ119" i="1" a="1"/>
  <c r="AZ119" i="1" s="1"/>
  <c r="CB248" i="1" a="1"/>
  <c r="CB248" i="1" s="1"/>
  <c r="CJ34" i="1" a="1"/>
  <c r="CJ34" i="1" s="1"/>
  <c r="CC234" i="1" a="1"/>
  <c r="CC234" i="1" s="1"/>
  <c r="V78" i="1" a="1"/>
  <c r="V78" i="1" s="1"/>
  <c r="Y57" i="1" a="1"/>
  <c r="Y57" i="1" s="1"/>
  <c r="BZ264" i="1" a="1"/>
  <c r="BZ264" i="1" s="1"/>
  <c r="AB199" i="1" a="1"/>
  <c r="AB199" i="1" s="1"/>
  <c r="AW154" i="1" a="1"/>
  <c r="AW154" i="1" s="1"/>
  <c r="AV191" i="1" a="1"/>
  <c r="AV191" i="1" s="1"/>
  <c r="AW160" i="1" a="1"/>
  <c r="AW160" i="1" s="1"/>
  <c r="BH253" i="1" a="1"/>
  <c r="BH253" i="1" s="1"/>
  <c r="CB236" i="1" a="1"/>
  <c r="CB236" i="1" s="1"/>
  <c r="BG264" i="1" a="1"/>
  <c r="BG264" i="1" s="1"/>
  <c r="AY243" i="1" a="1"/>
  <c r="AY243" i="1" s="1"/>
  <c r="AV265" i="1" a="1"/>
  <c r="AV265" i="1" s="1"/>
  <c r="BY110" i="1" a="1"/>
  <c r="BY110" i="1" s="1"/>
  <c r="Y134" i="1" a="1"/>
  <c r="Y134" i="1" s="1"/>
  <c r="V236" i="1" a="1"/>
  <c r="V236" i="1" s="1"/>
  <c r="Z120" i="1" a="1"/>
  <c r="Z120" i="1" s="1"/>
  <c r="BB132" i="1" a="1"/>
  <c r="BB132" i="1" s="1"/>
  <c r="AY164" i="1" a="1"/>
  <c r="AY164" i="1" s="1"/>
  <c r="Q46" i="1" a="1"/>
  <c r="Q46" i="1" s="1"/>
  <c r="BE61" i="1" a="1"/>
  <c r="BE61" i="1" s="1"/>
  <c r="BE122" i="1" a="1"/>
  <c r="BE122" i="1" s="1"/>
  <c r="AC157" i="1" a="1"/>
  <c r="AC157" i="1" s="1"/>
  <c r="T64" i="1" a="1"/>
  <c r="T64" i="1" s="1"/>
  <c r="BG166" i="1" a="1"/>
  <c r="BG166" i="1" s="1"/>
  <c r="CA169" i="1" a="1"/>
  <c r="CA169" i="1" s="1"/>
  <c r="AW52" i="1" a="1"/>
  <c r="AW52" i="1" s="1"/>
  <c r="X135" i="1" a="1"/>
  <c r="X135" i="1" s="1"/>
  <c r="P107" i="1" a="1"/>
  <c r="P107" i="1" s="1"/>
  <c r="CL141" i="1" a="1"/>
  <c r="CL141" i="1" s="1"/>
  <c r="AC181" i="1" a="1"/>
  <c r="AC181" i="1" s="1"/>
  <c r="CC81" i="1" a="1"/>
  <c r="CC81" i="1" s="1"/>
  <c r="CB47" i="1" a="1"/>
  <c r="CB47" i="1" s="1"/>
  <c r="BD197" i="1" a="1"/>
  <c r="BD197" i="1" s="1"/>
  <c r="AZ87" i="1" a="1"/>
  <c r="AZ87" i="1" s="1"/>
  <c r="AY78" i="1" a="1"/>
  <c r="AY78" i="1" s="1"/>
  <c r="Y161" i="1" a="1"/>
  <c r="Y161" i="1" s="1"/>
  <c r="BB238" i="1" a="1"/>
  <c r="BB238" i="1" s="1"/>
  <c r="CK27" i="1" a="1"/>
  <c r="CK27" i="1" s="1"/>
  <c r="BD58" i="1" a="1"/>
  <c r="BD58" i="1" s="1"/>
  <c r="AD172" i="1" a="1"/>
  <c r="AD172" i="1" s="1"/>
  <c r="BA27" i="1" a="1"/>
  <c r="BA27" i="1" s="1"/>
  <c r="CE64" i="1" a="1"/>
  <c r="CE64" i="1" s="1"/>
  <c r="BY244" i="1" a="1"/>
  <c r="BY244" i="1" s="1"/>
  <c r="AD81" i="1" a="1"/>
  <c r="AD81" i="1" s="1"/>
  <c r="CA241" i="1" a="1"/>
  <c r="CA241" i="1" s="1"/>
  <c r="CC196" i="1" a="1"/>
  <c r="CC196" i="1" s="1"/>
  <c r="Z55" i="1" a="1"/>
  <c r="Z55" i="1" s="1"/>
  <c r="CE114" i="1" a="1"/>
  <c r="CE114" i="1" s="1"/>
  <c r="CA103" i="1" a="1"/>
  <c r="CA103" i="1" s="1"/>
  <c r="BF172" i="1" a="1"/>
  <c r="BF172" i="1" s="1"/>
  <c r="Q144" i="1" a="1"/>
  <c r="Q144" i="1" s="1"/>
  <c r="BY133" i="1" a="1"/>
  <c r="BY133" i="1" s="1"/>
  <c r="Q191" i="1" a="1"/>
  <c r="Q191" i="1" s="1"/>
  <c r="BC78" i="1" a="1"/>
  <c r="BC78" i="1" s="1"/>
  <c r="BA206" i="1" a="1"/>
  <c r="BA206" i="1" s="1"/>
  <c r="AX27" i="1" a="1"/>
  <c r="AX27" i="1" s="1"/>
  <c r="BH20" i="1" a="1"/>
  <c r="BH20" i="1" s="1"/>
  <c r="R25" i="1" a="1"/>
  <c r="R25" i="1" s="1"/>
  <c r="S13" i="1" a="1"/>
  <c r="S13" i="1" s="1"/>
  <c r="AZ63" i="1" a="1"/>
  <c r="AZ63" i="1" s="1"/>
  <c r="BY238" i="1" a="1"/>
  <c r="BY238" i="1" s="1"/>
  <c r="AA245" i="1" a="1"/>
  <c r="AA245" i="1" s="1"/>
  <c r="AV32" i="1" a="1"/>
  <c r="AV32" i="1" s="1"/>
  <c r="U106" i="1" a="1"/>
  <c r="U106" i="1" s="1"/>
  <c r="BC22" i="1" a="1"/>
  <c r="BC22" i="1" s="1"/>
  <c r="BA96" i="1" a="1"/>
  <c r="BA96" i="1" s="1"/>
  <c r="AX108" i="1" a="1"/>
  <c r="AX108" i="1" s="1"/>
  <c r="BG190" i="1" a="1"/>
  <c r="BG190" i="1" s="1"/>
  <c r="AU197" i="1" a="1"/>
  <c r="AU197" i="1" s="1"/>
  <c r="W38" i="1" a="1"/>
  <c r="W38" i="1" s="1"/>
  <c r="CK216" i="1" a="1"/>
  <c r="CK216" i="1" s="1"/>
  <c r="CF182" i="1" a="1"/>
  <c r="CF182" i="1" s="1"/>
  <c r="CH14" i="1" a="1"/>
  <c r="CH14" i="1" s="1"/>
  <c r="AB18" i="1" a="1"/>
  <c r="AB18" i="1" s="1"/>
  <c r="BH52" i="1" a="1"/>
  <c r="BH52" i="1" s="1"/>
  <c r="CJ159" i="1" a="1"/>
  <c r="CJ159" i="1" s="1"/>
  <c r="BE172" i="1" a="1"/>
  <c r="BE172" i="1" s="1"/>
  <c r="Z158" i="1" a="1"/>
  <c r="Z158" i="1" s="1"/>
  <c r="BD17" i="1" a="1"/>
  <c r="BD17" i="1" s="1"/>
  <c r="CB230" i="1" a="1"/>
  <c r="CB230" i="1" s="1"/>
  <c r="CL182" i="1" a="1"/>
  <c r="CL182" i="1" s="1"/>
  <c r="AT192" i="1" a="1"/>
  <c r="AT192" i="1" s="1"/>
  <c r="CG100" i="1" a="1"/>
  <c r="CG100" i="1" s="1"/>
  <c r="BY186" i="1" a="1"/>
  <c r="BY186" i="1" s="1"/>
  <c r="P145" i="1" a="1"/>
  <c r="P145" i="1" s="1"/>
  <c r="BA148" i="1" a="1"/>
  <c r="BA148" i="1" s="1"/>
  <c r="AU250" i="1" a="1"/>
  <c r="AU250" i="1" s="1"/>
  <c r="CK247" i="1" a="1"/>
  <c r="CK247" i="1" s="1"/>
  <c r="AX208" i="1" a="1"/>
  <c r="AX208" i="1" s="1"/>
  <c r="U102" i="1" a="1"/>
  <c r="U102" i="1" s="1"/>
  <c r="CA101" i="1" a="1"/>
  <c r="CA101" i="1" s="1"/>
  <c r="T142" i="1" a="1"/>
  <c r="T142" i="1" s="1"/>
  <c r="BC7" i="1" a="1"/>
  <c r="BC7" i="1" s="1"/>
  <c r="BX37" i="1" a="1"/>
  <c r="BX37" i="1" s="1"/>
  <c r="BB255" i="1" a="1"/>
  <c r="BB255" i="1" s="1"/>
  <c r="CI168" i="1" a="1"/>
  <c r="CI168" i="1" s="1"/>
  <c r="AD199" i="1" a="1"/>
  <c r="AD199" i="1" s="1"/>
  <c r="AY104" i="1" a="1"/>
  <c r="AY104" i="1" s="1"/>
  <c r="BB48" i="1" a="1"/>
  <c r="BB48" i="1" s="1"/>
  <c r="BH229" i="1" a="1"/>
  <c r="BH229" i="1" s="1"/>
  <c r="AA264" i="1" a="1"/>
  <c r="AA264" i="1" s="1"/>
  <c r="Z105" i="1" a="1"/>
  <c r="Z105" i="1" s="1"/>
  <c r="CD166" i="1" a="1"/>
  <c r="CD166" i="1" s="1"/>
  <c r="CH20" i="1" a="1"/>
  <c r="CH20" i="1" s="1"/>
  <c r="X195" i="1" a="1"/>
  <c r="X195" i="1" s="1"/>
  <c r="CK120" i="1" a="1"/>
  <c r="CK120" i="1" s="1"/>
  <c r="AV101" i="1" a="1"/>
  <c r="AV101" i="1" s="1"/>
  <c r="U164" i="1" a="1"/>
  <c r="U164" i="1" s="1"/>
  <c r="Z58" i="1" a="1"/>
  <c r="Z58" i="1" s="1"/>
  <c r="U245" i="1" a="1"/>
  <c r="U245" i="1" s="1"/>
  <c r="CJ213" i="1" a="1"/>
  <c r="CJ213" i="1" s="1"/>
  <c r="BB199" i="1" a="1"/>
  <c r="BB199" i="1" s="1"/>
  <c r="BD220" i="1" a="1"/>
  <c r="BD220" i="1" s="1"/>
  <c r="Y245" i="1" a="1"/>
  <c r="Y245" i="1" s="1"/>
  <c r="R11" i="1" a="1"/>
  <c r="R11" i="1" s="1"/>
  <c r="BC28" i="1" a="1"/>
  <c r="BC28" i="1" s="1"/>
  <c r="CG172" i="1" a="1"/>
  <c r="CG172" i="1" s="1"/>
  <c r="BG212" i="1" a="1"/>
  <c r="BG212" i="1" s="1"/>
  <c r="BX38" i="1" a="1"/>
  <c r="BX38" i="1" s="1"/>
  <c r="Y209" i="1" a="1"/>
  <c r="Y209" i="1" s="1"/>
  <c r="BX222" i="1" a="1"/>
  <c r="BX222" i="1" s="1"/>
  <c r="BZ65" i="1" a="1"/>
  <c r="BZ65" i="1" s="1"/>
  <c r="AV212" i="1" a="1"/>
  <c r="AV212" i="1" s="1"/>
  <c r="AY33" i="1" a="1"/>
  <c r="AY33" i="1" s="1"/>
  <c r="CB54" i="1" a="1"/>
  <c r="CB54" i="1" s="1"/>
  <c r="Q111" i="1" a="1"/>
  <c r="Q111" i="1" s="1"/>
  <c r="BH132" i="1" a="1"/>
  <c r="BH132" i="1" s="1"/>
  <c r="Z220" i="1" a="1"/>
  <c r="Z220" i="1" s="1"/>
  <c r="BB151" i="1" a="1"/>
  <c r="BB151" i="1" s="1"/>
  <c r="BY181" i="1" a="1"/>
  <c r="BY181" i="1" s="1"/>
  <c r="CA111" i="1" a="1"/>
  <c r="CA111" i="1" s="1"/>
  <c r="X176" i="1" a="1"/>
  <c r="X176" i="1" s="1"/>
  <c r="P214" i="1" a="1"/>
  <c r="P214" i="1" s="1"/>
  <c r="CD93" i="1" a="1"/>
  <c r="CD93" i="1" s="1"/>
  <c r="BY59" i="1" a="1"/>
  <c r="BY59" i="1" s="1"/>
  <c r="CG178" i="1" a="1"/>
  <c r="CG178" i="1" s="1"/>
  <c r="CK112" i="1" a="1"/>
  <c r="CK112" i="1" s="1"/>
  <c r="CE112" i="1" a="1"/>
  <c r="CE112" i="1" s="1"/>
  <c r="Z27" i="1" a="1"/>
  <c r="Z27" i="1" s="1"/>
  <c r="CD9" i="1" a="1"/>
  <c r="CD9" i="1" s="1"/>
  <c r="Z52" i="1" a="1"/>
  <c r="Z52" i="1" s="1"/>
  <c r="Z173" i="1" a="1"/>
  <c r="Z173" i="1" s="1"/>
  <c r="BE147" i="1" a="1"/>
  <c r="BE147" i="1" s="1"/>
  <c r="R103" i="1" a="1"/>
  <c r="R103" i="1" s="1"/>
  <c r="AX33" i="1" a="1"/>
  <c r="AX33" i="1" s="1"/>
  <c r="AC227" i="1" a="1"/>
  <c r="AC227" i="1" s="1"/>
  <c r="W188" i="1" a="1"/>
  <c r="W188" i="1" s="1"/>
  <c r="BZ126" i="1" a="1"/>
  <c r="BZ126" i="1" s="1"/>
  <c r="AB259" i="1" a="1"/>
  <c r="AB259" i="1" s="1"/>
  <c r="CF227" i="1" a="1"/>
  <c r="CF227" i="1" s="1"/>
  <c r="CL59" i="1" a="1"/>
  <c r="CL59" i="1" s="1"/>
  <c r="Y26" i="1" a="1"/>
  <c r="Y26" i="1" s="1"/>
  <c r="CF145" i="1" a="1"/>
  <c r="CF145" i="1" s="1"/>
  <c r="AU258" i="1" a="1"/>
  <c r="AU258" i="1" s="1"/>
  <c r="BY143" i="1" a="1"/>
  <c r="BY143" i="1" s="1"/>
  <c r="AU236" i="1" a="1"/>
  <c r="AU236" i="1" s="1"/>
  <c r="CH61" i="1" a="1"/>
  <c r="CH61" i="1" s="1"/>
  <c r="CG257" i="1" a="1"/>
  <c r="CG257" i="1" s="1"/>
  <c r="BX23" i="1" a="1"/>
  <c r="BX23" i="1" s="1"/>
  <c r="S68" i="1" a="1"/>
  <c r="S68" i="1" s="1"/>
  <c r="BA108" i="1" a="1"/>
  <c r="BA108" i="1" s="1"/>
  <c r="BF198" i="1" a="1"/>
  <c r="BF198" i="1" s="1"/>
  <c r="AB245" i="1" a="1"/>
  <c r="AB245" i="1" s="1"/>
  <c r="CH122" i="1" a="1"/>
  <c r="CH122" i="1" s="1"/>
  <c r="BC231" i="1" a="1"/>
  <c r="BC231" i="1" s="1"/>
  <c r="BD157" i="1" a="1"/>
  <c r="BD157" i="1" s="1"/>
  <c r="BE192" i="1" a="1"/>
  <c r="BE192" i="1" s="1"/>
  <c r="Y51" i="1" a="1"/>
  <c r="Y51" i="1" s="1"/>
  <c r="AT109" i="1" a="1"/>
  <c r="AT109" i="1" s="1"/>
  <c r="Y152" i="1" a="1"/>
  <c r="Y152" i="1" s="1"/>
  <c r="CG179" i="1" a="1"/>
  <c r="CG179" i="1" s="1"/>
  <c r="V131" i="1" a="1"/>
  <c r="V131" i="1" s="1"/>
  <c r="AV263" i="1" a="1"/>
  <c r="AV263" i="1" s="1"/>
  <c r="CA154" i="1" a="1"/>
  <c r="CA154" i="1" s="1"/>
  <c r="BX197" i="1" a="1"/>
  <c r="BX197" i="1" s="1"/>
  <c r="CF148" i="1" a="1"/>
  <c r="CF148" i="1" s="1"/>
  <c r="CD230" i="1" a="1"/>
  <c r="CD230" i="1" s="1"/>
  <c r="AC158" i="1" a="1"/>
  <c r="AC158" i="1" s="1"/>
  <c r="AY105" i="1" a="1"/>
  <c r="AY105" i="1" s="1"/>
  <c r="BG38" i="1" a="1"/>
  <c r="BG38" i="1" s="1"/>
  <c r="W116" i="1" a="1"/>
  <c r="W116" i="1" s="1"/>
  <c r="AD15" i="1" a="1"/>
  <c r="AD15" i="1" s="1"/>
  <c r="BE255" i="1" a="1"/>
  <c r="BE255" i="1" s="1"/>
  <c r="CC44" i="1" a="1"/>
  <c r="CC44" i="1" s="1"/>
  <c r="AC168" i="1" a="1"/>
  <c r="AC168" i="1" s="1"/>
  <c r="U154" i="1" a="1"/>
  <c r="U154" i="1" s="1"/>
  <c r="AW130" i="1" a="1"/>
  <c r="AW130" i="1" s="1"/>
  <c r="CD156" i="1" a="1"/>
  <c r="CD156" i="1" s="1"/>
  <c r="P235" i="1" a="1"/>
  <c r="P235" i="1" s="1"/>
  <c r="CI222" i="1" a="1"/>
  <c r="CI222" i="1" s="1"/>
  <c r="BG76" i="1" a="1"/>
  <c r="BG76" i="1" s="1"/>
  <c r="AU230" i="1" a="1"/>
  <c r="AU230" i="1" s="1"/>
  <c r="AC156" i="1" a="1"/>
  <c r="AC156" i="1" s="1"/>
  <c r="AU117" i="1" a="1"/>
  <c r="AU117" i="1" s="1"/>
  <c r="BA34" i="1" a="1"/>
  <c r="BA34" i="1" s="1"/>
  <c r="BC230" i="1" a="1"/>
  <c r="BC230" i="1" s="1"/>
  <c r="BZ45" i="1" a="1"/>
  <c r="BZ45" i="1" s="1"/>
  <c r="CK118" i="1" a="1"/>
  <c r="CK118" i="1" s="1"/>
  <c r="AY59" i="1" a="1"/>
  <c r="AY59" i="1" s="1"/>
  <c r="AY207" i="1" a="1"/>
  <c r="AY207" i="1" s="1"/>
  <c r="BH179" i="1" a="1"/>
  <c r="BH179" i="1" s="1"/>
  <c r="AW241" i="1" a="1"/>
  <c r="AW241" i="1" s="1"/>
  <c r="AA225" i="1" a="1"/>
  <c r="AA225" i="1" s="1"/>
  <c r="AD200" i="1" a="1"/>
  <c r="AD200" i="1" s="1"/>
  <c r="CL174" i="1" a="1"/>
  <c r="CL174" i="1" s="1"/>
  <c r="CB57" i="1" a="1"/>
  <c r="CB57" i="1" s="1"/>
  <c r="CE134" i="1" a="1"/>
  <c r="CE134" i="1" s="1"/>
  <c r="BA99" i="1" a="1"/>
  <c r="BA99" i="1" s="1"/>
  <c r="T208" i="1" a="1"/>
  <c r="T208" i="1" s="1"/>
  <c r="BY82" i="1" a="1"/>
  <c r="BY82" i="1" s="1"/>
  <c r="R242" i="1" a="1"/>
  <c r="R242" i="1" s="1"/>
  <c r="BY134" i="1" a="1"/>
  <c r="BY134" i="1" s="1"/>
  <c r="BB184" i="1" a="1"/>
  <c r="BB184" i="1" s="1"/>
  <c r="X117" i="1" a="1"/>
  <c r="X117" i="1" s="1"/>
  <c r="AZ256" i="1" a="1"/>
  <c r="AZ256" i="1" s="1"/>
  <c r="BH92" i="1" a="1"/>
  <c r="BH92" i="1" s="1"/>
  <c r="BY120" i="1" a="1"/>
  <c r="BY120" i="1" s="1"/>
  <c r="BH163" i="1" a="1"/>
  <c r="BH163" i="1" s="1"/>
  <c r="V22" i="1" a="1"/>
  <c r="V22" i="1" s="1"/>
  <c r="CF80" i="1" a="1"/>
  <c r="CF80" i="1" s="1"/>
  <c r="AD163" i="1" a="1"/>
  <c r="AD163" i="1" s="1"/>
  <c r="AU29" i="1" a="1"/>
  <c r="AU29" i="1" s="1"/>
  <c r="AT62" i="1" a="1"/>
  <c r="AT62" i="1" s="1"/>
  <c r="BZ164" i="1" a="1"/>
  <c r="BZ164" i="1" s="1"/>
  <c r="AA184" i="1" a="1"/>
  <c r="AA184" i="1" s="1"/>
  <c r="T229" i="1" a="1"/>
  <c r="T229" i="1" s="1"/>
  <c r="BG240" i="1" a="1"/>
  <c r="BG240" i="1" s="1"/>
  <c r="S200" i="1" a="1"/>
  <c r="S200" i="1" s="1"/>
  <c r="AV83" i="1" a="1"/>
  <c r="AV83" i="1" s="1"/>
  <c r="CH255" i="1" a="1"/>
  <c r="CH255" i="1" s="1"/>
  <c r="Z148" i="1" a="1"/>
  <c r="Z148" i="1" s="1"/>
  <c r="AV23" i="1" a="1"/>
  <c r="AV23" i="1" s="1"/>
  <c r="AT134" i="1" a="1"/>
  <c r="AT134" i="1" s="1"/>
  <c r="CH60" i="1" a="1"/>
  <c r="CH60" i="1" s="1"/>
  <c r="CH126" i="1" a="1"/>
  <c r="CH126" i="1" s="1"/>
  <c r="AD213" i="1" a="1"/>
  <c r="AD213" i="1" s="1"/>
  <c r="BF202" i="1" a="1"/>
  <c r="BF202" i="1" s="1"/>
  <c r="CH134" i="1" a="1"/>
  <c r="CH134" i="1" s="1"/>
  <c r="CG58" i="1" a="1"/>
  <c r="CG58" i="1" s="1"/>
  <c r="AZ92" i="1" a="1"/>
  <c r="AZ92" i="1" s="1"/>
  <c r="BE218" i="1" a="1"/>
  <c r="BE218" i="1" s="1"/>
  <c r="Z40" i="1" a="1"/>
  <c r="Z40" i="1" s="1"/>
  <c r="CB231" i="1" a="1"/>
  <c r="CB231" i="1" s="1"/>
  <c r="AA39" i="1" a="1"/>
  <c r="AA39" i="1" s="1"/>
  <c r="R253" i="1" a="1"/>
  <c r="R253" i="1" s="1"/>
  <c r="AX159" i="1" a="1"/>
  <c r="AX159" i="1" s="1"/>
  <c r="CL165" i="1" a="1"/>
  <c r="CL165" i="1" s="1"/>
  <c r="Z245" i="1" a="1"/>
  <c r="Z245" i="1" s="1"/>
  <c r="V216" i="1" a="1"/>
  <c r="V216" i="1" s="1"/>
  <c r="AC250" i="1" a="1"/>
  <c r="AC250" i="1" s="1"/>
  <c r="CI67" i="1" a="1"/>
  <c r="CI67" i="1" s="1"/>
  <c r="AB229" i="1" a="1"/>
  <c r="AB229" i="1" s="1"/>
  <c r="BX122" i="1" a="1"/>
  <c r="BX122" i="1" s="1"/>
  <c r="T63" i="1" a="1"/>
  <c r="T63" i="1" s="1"/>
  <c r="Y39" i="1" a="1"/>
  <c r="Y39" i="1" s="1"/>
  <c r="BH59" i="1" a="1"/>
  <c r="BH59" i="1" s="1"/>
  <c r="X104" i="1" a="1"/>
  <c r="X104" i="1" s="1"/>
  <c r="R66" i="1" a="1"/>
  <c r="R66" i="1" s="1"/>
  <c r="CI142" i="1" a="1"/>
  <c r="CI142" i="1" s="1"/>
  <c r="CG247" i="1" a="1"/>
  <c r="CG247" i="1" s="1"/>
  <c r="Z121" i="1" a="1"/>
  <c r="Z121" i="1" s="1"/>
  <c r="Q228" i="1" a="1"/>
  <c r="Q228" i="1" s="1"/>
  <c r="CA145" i="1" a="1"/>
  <c r="CA145" i="1" s="1"/>
  <c r="AB111" i="1" a="1"/>
  <c r="AB111" i="1" s="1"/>
  <c r="CE80" i="1" a="1"/>
  <c r="CE80" i="1" s="1"/>
  <c r="AX263" i="1" a="1"/>
  <c r="AX263" i="1" s="1"/>
  <c r="AB14" i="1" a="1"/>
  <c r="AB14" i="1" s="1"/>
  <c r="AY61" i="1" a="1"/>
  <c r="AY61" i="1" s="1"/>
  <c r="CC90" i="1" a="1"/>
  <c r="CC90" i="1" s="1"/>
  <c r="Q7" i="1" a="1"/>
  <c r="Q7" i="1" s="1"/>
  <c r="AA42" i="1" a="1"/>
  <c r="AA42" i="1" s="1"/>
  <c r="CJ240" i="1" a="1"/>
  <c r="CJ240" i="1" s="1"/>
  <c r="BD30" i="1" a="1"/>
  <c r="BD30" i="1" s="1"/>
  <c r="CH185" i="1" a="1"/>
  <c r="CH185" i="1" s="1"/>
  <c r="W87" i="1" a="1"/>
  <c r="W87" i="1" s="1"/>
  <c r="V118" i="1" a="1"/>
  <c r="V118" i="1" s="1"/>
  <c r="CE200" i="1" a="1"/>
  <c r="CE200" i="1" s="1"/>
  <c r="BF107" i="1" a="1"/>
  <c r="BF107" i="1" s="1"/>
  <c r="AW94" i="1" a="1"/>
  <c r="AW94" i="1" s="1"/>
  <c r="BE57" i="1" a="1"/>
  <c r="BE57" i="1" s="1"/>
  <c r="BB264" i="1" a="1"/>
  <c r="BB264" i="1" s="1"/>
  <c r="CH208" i="1" a="1"/>
  <c r="CH208" i="1" s="1"/>
  <c r="CC166" i="1" a="1"/>
  <c r="CC166" i="1" s="1"/>
  <c r="AA113" i="1" a="1"/>
  <c r="AA113" i="1" s="1"/>
  <c r="T169" i="1" a="1"/>
  <c r="T169" i="1" s="1"/>
  <c r="AZ216" i="1" a="1"/>
  <c r="AZ216" i="1" s="1"/>
  <c r="CJ105" i="1" a="1"/>
  <c r="CJ105" i="1" s="1"/>
  <c r="CL191" i="1" a="1"/>
  <c r="CL191" i="1" s="1"/>
  <c r="AA126" i="1" a="1"/>
  <c r="AA126" i="1" s="1"/>
  <c r="CL29" i="1" a="1"/>
  <c r="CL29" i="1" s="1"/>
  <c r="CJ19" i="1" a="1"/>
  <c r="CJ19" i="1" s="1"/>
  <c r="Z239" i="1" a="1"/>
  <c r="Z239" i="1" s="1"/>
  <c r="BX16" i="1" a="1"/>
  <c r="BX16" i="1" s="1"/>
  <c r="BA117" i="1" a="1"/>
  <c r="BA117" i="1" s="1"/>
  <c r="BE185" i="1" a="1"/>
  <c r="BE185" i="1" s="1"/>
  <c r="CE262" i="1" a="1"/>
  <c r="CE262" i="1" s="1"/>
  <c r="BB102" i="1" a="1"/>
  <c r="BB102" i="1" s="1"/>
  <c r="CJ141" i="1" a="1"/>
  <c r="CJ141" i="1" s="1"/>
  <c r="CI181" i="1" a="1"/>
  <c r="CI181" i="1" s="1"/>
  <c r="S101" i="1" a="1"/>
  <c r="S101" i="1" s="1"/>
  <c r="CH218" i="1" a="1"/>
  <c r="CH218" i="1" s="1"/>
  <c r="AY190" i="1" a="1"/>
  <c r="AY190" i="1" s="1"/>
  <c r="CK224" i="1" a="1"/>
  <c r="CK224" i="1" s="1"/>
  <c r="AW34" i="1" a="1"/>
  <c r="AW34" i="1" s="1"/>
  <c r="BC217" i="1" a="1"/>
  <c r="BC217" i="1" s="1"/>
  <c r="AX260" i="1" a="1"/>
  <c r="AX260" i="1" s="1"/>
  <c r="AT169" i="1" a="1"/>
  <c r="AT169" i="1" s="1"/>
  <c r="S217" i="1" a="1"/>
  <c r="S217" i="1" s="1"/>
  <c r="AA237" i="1" a="1"/>
  <c r="AA237" i="1" s="1"/>
  <c r="BH245" i="1" a="1"/>
  <c r="BH245" i="1" s="1"/>
  <c r="CI218" i="1" a="1"/>
  <c r="CI218" i="1" s="1"/>
  <c r="BE159" i="1" a="1"/>
  <c r="BE159" i="1" s="1"/>
  <c r="BC224" i="1" a="1"/>
  <c r="BC224" i="1" s="1"/>
  <c r="AB236" i="1" a="1"/>
  <c r="AB236" i="1" s="1"/>
  <c r="CF15" i="1" a="1"/>
  <c r="CF15" i="1" s="1"/>
  <c r="AD90" i="1" a="1"/>
  <c r="AD90" i="1" s="1"/>
  <c r="CJ230" i="1" a="1"/>
  <c r="CJ230" i="1" s="1"/>
  <c r="BX113" i="1" a="1"/>
  <c r="BX113" i="1" s="1"/>
  <c r="CC110" i="1" a="1"/>
  <c r="CC110" i="1" s="1"/>
  <c r="CJ151" i="1" a="1"/>
  <c r="CJ151" i="1" s="1"/>
  <c r="BH16" i="1" a="1"/>
  <c r="BH16" i="1" s="1"/>
  <c r="CF102" i="1" a="1"/>
  <c r="CF102" i="1" s="1"/>
  <c r="BH243" i="1" a="1"/>
  <c r="BH243" i="1" s="1"/>
  <c r="Y54" i="1" a="1"/>
  <c r="Y54" i="1" s="1"/>
  <c r="CE68" i="1" a="1"/>
  <c r="CE68" i="1" s="1"/>
  <c r="CJ90" i="1" a="1"/>
  <c r="CJ90" i="1" s="1"/>
  <c r="Y29" i="1" a="1"/>
  <c r="Y29" i="1" s="1"/>
  <c r="AD255" i="1" a="1"/>
  <c r="AD255" i="1" s="1"/>
  <c r="Y56" i="1" a="1"/>
  <c r="Y56" i="1" s="1"/>
  <c r="BE60" i="1" a="1"/>
  <c r="BE60" i="1" s="1"/>
  <c r="Z83" i="1" a="1"/>
  <c r="Z83" i="1" s="1"/>
  <c r="AA223" i="1" a="1"/>
  <c r="AA223" i="1" s="1"/>
  <c r="AY79" i="1" a="1"/>
  <c r="AY79" i="1" s="1"/>
  <c r="AY82" i="1" a="1"/>
  <c r="AY82" i="1" s="1"/>
  <c r="CD125" i="1" a="1"/>
  <c r="CD125" i="1" s="1"/>
  <c r="AX190" i="1" a="1"/>
  <c r="AX190" i="1" s="1"/>
  <c r="Z232" i="1" a="1"/>
  <c r="Z232" i="1" s="1"/>
  <c r="S54" i="1" a="1"/>
  <c r="S54" i="1" s="1"/>
  <c r="AX132" i="1" a="1"/>
  <c r="AX132" i="1" s="1"/>
  <c r="BX54" i="1" a="1"/>
  <c r="BX54" i="1" s="1"/>
  <c r="W236" i="1" a="1"/>
  <c r="W236" i="1" s="1"/>
  <c r="CJ112" i="1" a="1"/>
  <c r="CJ112" i="1" s="1"/>
  <c r="BX47" i="1" a="1"/>
  <c r="BX47" i="1" s="1"/>
  <c r="BY103" i="1" a="1"/>
  <c r="BY103" i="1" s="1"/>
  <c r="AT45" i="1" a="1"/>
  <c r="AT45" i="1" s="1"/>
  <c r="AB106" i="1" a="1"/>
  <c r="AB106" i="1" s="1"/>
  <c r="AT84" i="1" a="1"/>
  <c r="AT84" i="1" s="1"/>
  <c r="CJ145" i="1" a="1"/>
  <c r="CJ145" i="1" s="1"/>
  <c r="BZ16" i="1" a="1"/>
  <c r="BZ16" i="1" s="1"/>
  <c r="CC146" i="1" a="1"/>
  <c r="CC146" i="1" s="1"/>
  <c r="BA199" i="1" a="1"/>
  <c r="BA199" i="1" s="1"/>
  <c r="Y86" i="1" a="1"/>
  <c r="Y86" i="1" s="1"/>
  <c r="BA237" i="1" a="1"/>
  <c r="BA237" i="1" s="1"/>
  <c r="BG27" i="1" a="1"/>
  <c r="BG27" i="1" s="1"/>
  <c r="AU35" i="1" a="1"/>
  <c r="AU35" i="1" s="1"/>
  <c r="AX100" i="1" a="1"/>
  <c r="AX100" i="1" s="1"/>
  <c r="BB62" i="1" a="1"/>
  <c r="BB62" i="1" s="1"/>
  <c r="AX264" i="1" a="1"/>
  <c r="AX264" i="1" s="1"/>
  <c r="BE118" i="1" a="1"/>
  <c r="BE118" i="1" s="1"/>
  <c r="S37" i="1" a="1"/>
  <c r="S37" i="1" s="1"/>
  <c r="R247" i="1" a="1"/>
  <c r="R247" i="1" s="1"/>
  <c r="CG77" i="1" a="1"/>
  <c r="CG77" i="1" s="1"/>
  <c r="BB30" i="1" a="1"/>
  <c r="BB30" i="1" s="1"/>
  <c r="CI209" i="1" a="1"/>
  <c r="CI209" i="1" s="1"/>
  <c r="T67" i="1" a="1"/>
  <c r="T67" i="1" s="1"/>
  <c r="CF29" i="1" a="1"/>
  <c r="CF29" i="1" s="1"/>
  <c r="BY256" i="1" a="1"/>
  <c r="BY256" i="1" s="1"/>
  <c r="AD157" i="1" a="1"/>
  <c r="AD157" i="1" s="1"/>
  <c r="CB67" i="1" a="1"/>
  <c r="CB67" i="1" s="1"/>
  <c r="CA97" i="1" a="1"/>
  <c r="CA97" i="1" s="1"/>
  <c r="Z109" i="1" a="1"/>
  <c r="Z109" i="1" s="1"/>
  <c r="CG192" i="1" a="1"/>
  <c r="CG192" i="1" s="1"/>
  <c r="Y34" i="1" a="1"/>
  <c r="Y34" i="1" s="1"/>
  <c r="W222" i="1" a="1"/>
  <c r="W222" i="1" s="1"/>
  <c r="AC68" i="1" a="1"/>
  <c r="AC68" i="1" s="1"/>
  <c r="S132" i="1" a="1"/>
  <c r="S132" i="1" s="1"/>
  <c r="P99" i="1" a="1"/>
  <c r="P99" i="1" s="1"/>
  <c r="BX146" i="1" a="1"/>
  <c r="BX146" i="1" s="1"/>
  <c r="CD24" i="1" a="1"/>
  <c r="CD24" i="1" s="1"/>
  <c r="AW249" i="1" a="1"/>
  <c r="AW249" i="1" s="1"/>
  <c r="CE153" i="1" a="1"/>
  <c r="CE153" i="1" s="1"/>
  <c r="AT141" i="1" a="1"/>
  <c r="AT141" i="1" s="1"/>
  <c r="AY21" i="1" a="1"/>
  <c r="AY21" i="1" s="1"/>
  <c r="AA221" i="1" a="1"/>
  <c r="AA221" i="1" s="1"/>
  <c r="AU237" i="1" a="1"/>
  <c r="AU237" i="1" s="1"/>
  <c r="CG42" i="1" a="1"/>
  <c r="CG42" i="1" s="1"/>
  <c r="CH128" i="1" a="1"/>
  <c r="CH128" i="1" s="1"/>
  <c r="P223" i="1" a="1"/>
  <c r="P223" i="1" s="1"/>
  <c r="BY107" i="1" a="1"/>
  <c r="BY107" i="1" s="1"/>
  <c r="S12" i="1" a="1"/>
  <c r="S12" i="1" s="1"/>
  <c r="CG121" i="1" a="1"/>
  <c r="CG121" i="1" s="1"/>
  <c r="BG120" i="1" a="1"/>
  <c r="BG120" i="1" s="1"/>
  <c r="AC101" i="1" a="1"/>
  <c r="AC101" i="1" s="1"/>
  <c r="BY180" i="1" a="1"/>
  <c r="BY180" i="1" s="1"/>
  <c r="CA175" i="1" a="1"/>
  <c r="CA175" i="1" s="1"/>
  <c r="BZ46" i="1" a="1"/>
  <c r="BZ46" i="1" s="1"/>
  <c r="BY96" i="1" a="1"/>
  <c r="BY96" i="1" s="1"/>
  <c r="BX99" i="1" a="1"/>
  <c r="BX99" i="1" s="1"/>
  <c r="CD237" i="1" a="1"/>
  <c r="CD237" i="1" s="1"/>
  <c r="T234" i="1" a="1"/>
  <c r="T234" i="1" s="1"/>
  <c r="AV222" i="1" a="1"/>
  <c r="AV222" i="1" s="1"/>
  <c r="CG149" i="1" a="1"/>
  <c r="CG149" i="1" s="1"/>
  <c r="AD226" i="1" a="1"/>
  <c r="AD226" i="1" s="1"/>
  <c r="S260" i="1" a="1"/>
  <c r="S260" i="1" s="1"/>
  <c r="CF108" i="1" a="1"/>
  <c r="CF108" i="1" s="1"/>
  <c r="R187" i="1" a="1"/>
  <c r="R187" i="1" s="1"/>
  <c r="Z265" i="1" a="1"/>
  <c r="Z265" i="1" s="1"/>
  <c r="AX103" i="1" a="1"/>
  <c r="AX103" i="1" s="1"/>
  <c r="BA154" i="1" a="1"/>
  <c r="BA154" i="1" s="1"/>
  <c r="BZ97" i="1" a="1"/>
  <c r="BZ97" i="1" s="1"/>
  <c r="CK187" i="1" a="1"/>
  <c r="CK187" i="1" s="1"/>
  <c r="CJ261" i="1" a="1"/>
  <c r="CJ261" i="1" s="1"/>
  <c r="CK26" i="1" a="1"/>
  <c r="CK26" i="1" s="1"/>
  <c r="AD194" i="1" a="1"/>
  <c r="AD194" i="1" s="1"/>
  <c r="BF239" i="1" a="1"/>
  <c r="BF239" i="1" s="1"/>
  <c r="AW167" i="1" a="1"/>
  <c r="AW167" i="1" s="1"/>
  <c r="W86" i="1" a="1"/>
  <c r="W86" i="1" s="1"/>
  <c r="CC89" i="1" a="1"/>
  <c r="CC89" i="1" s="1"/>
  <c r="R183" i="1" a="1"/>
  <c r="R183" i="1" s="1"/>
  <c r="AY115" i="1" a="1"/>
  <c r="AY115" i="1" s="1"/>
  <c r="AB93" i="1" a="1"/>
  <c r="AB93" i="1" s="1"/>
  <c r="CK158" i="1" a="1"/>
  <c r="CK158" i="1" s="1"/>
  <c r="BC152" i="1" a="1"/>
  <c r="BC152" i="1" s="1"/>
  <c r="CI102" i="1" a="1"/>
  <c r="CI102" i="1" s="1"/>
  <c r="BC126" i="1" a="1"/>
  <c r="BC126" i="1" s="1"/>
  <c r="BG219" i="1" a="1"/>
  <c r="BG219" i="1" s="1"/>
  <c r="P113" i="1" a="1"/>
  <c r="P113" i="1" s="1"/>
  <c r="BB142" i="1" a="1"/>
  <c r="BB142" i="1" s="1"/>
  <c r="DL316" i="1"/>
  <c r="T248" i="1" a="1"/>
  <c r="T248" i="1" s="1"/>
  <c r="Q194" i="1" a="1"/>
  <c r="Q194" i="1" s="1"/>
  <c r="P18" i="1" a="1"/>
  <c r="P18" i="1" s="1"/>
  <c r="BY91" i="1" a="1"/>
  <c r="BY91" i="1" s="1"/>
  <c r="BE220" i="1" a="1"/>
  <c r="BE220" i="1" s="1"/>
  <c r="AY199" i="1" a="1"/>
  <c r="AY199" i="1" s="1"/>
  <c r="CJ51" i="1" a="1"/>
  <c r="CJ51" i="1" s="1"/>
  <c r="CK235" i="1" a="1"/>
  <c r="CK235" i="1" s="1"/>
  <c r="P30" i="1" a="1"/>
  <c r="P30" i="1" s="1"/>
  <c r="AB78" i="1" a="1"/>
  <c r="AB78" i="1" s="1"/>
  <c r="Q88" i="1" a="1"/>
  <c r="Q88" i="1" s="1"/>
  <c r="AV39" i="1" a="1"/>
  <c r="AV39" i="1" s="1"/>
  <c r="CD98" i="1" a="1"/>
  <c r="CD98" i="1" s="1"/>
  <c r="W244" i="1" a="1"/>
  <c r="W244" i="1" s="1"/>
  <c r="AY91" i="1" a="1"/>
  <c r="AY91" i="1" s="1"/>
  <c r="Y30" i="1" a="1"/>
  <c r="Y30" i="1" s="1"/>
  <c r="BF93" i="1" a="1"/>
  <c r="BF93" i="1" s="1"/>
  <c r="AC32" i="1" a="1"/>
  <c r="AC32" i="1" s="1"/>
  <c r="BE62" i="1" a="1"/>
  <c r="BE62" i="1" s="1"/>
  <c r="AC236" i="1" a="1"/>
  <c r="AC236" i="1" s="1"/>
  <c r="U54" i="1" a="1"/>
  <c r="U54" i="1" s="1"/>
  <c r="V233" i="1" a="1"/>
  <c r="V233" i="1" s="1"/>
  <c r="CK101" i="1" a="1"/>
  <c r="CK101" i="1" s="1"/>
  <c r="CK39" i="1" a="1"/>
  <c r="CK39" i="1" s="1"/>
  <c r="BF162" i="1" a="1"/>
  <c r="BF162" i="1" s="1"/>
  <c r="BC247" i="1" a="1"/>
  <c r="BC247" i="1" s="1"/>
  <c r="CH233" i="1" a="1"/>
  <c r="CH233" i="1" s="1"/>
  <c r="CG81" i="1" a="1"/>
  <c r="CG81" i="1" s="1"/>
  <c r="CL228" i="1" a="1"/>
  <c r="CL228" i="1" s="1"/>
  <c r="CJ46" i="1" a="1"/>
  <c r="CJ46" i="1" s="1"/>
  <c r="P20" i="1" a="1"/>
  <c r="P20" i="1" s="1"/>
  <c r="BF24" i="1" a="1"/>
  <c r="BF24" i="1" s="1"/>
  <c r="W257" i="1" a="1"/>
  <c r="W257" i="1" s="1"/>
  <c r="AT25" i="1" a="1"/>
  <c r="AT25" i="1" s="1"/>
  <c r="BX62" i="1" a="1"/>
  <c r="BX62" i="1" s="1"/>
  <c r="CG16" i="1" a="1"/>
  <c r="CG16" i="1" s="1"/>
  <c r="AD234" i="1" a="1"/>
  <c r="AD234" i="1" s="1"/>
  <c r="Q179" i="1" a="1"/>
  <c r="Q179" i="1" s="1"/>
  <c r="CC197" i="1" a="1"/>
  <c r="CC197" i="1" s="1"/>
  <c r="CA183" i="1" a="1"/>
  <c r="CA183" i="1" s="1"/>
  <c r="P33" i="1" a="1"/>
  <c r="P33" i="1" s="1"/>
  <c r="CH50" i="1" a="1"/>
  <c r="CH50" i="1" s="1"/>
  <c r="BE259" i="1" a="1"/>
  <c r="BE259" i="1" s="1"/>
  <c r="AV99" i="1" a="1"/>
  <c r="AV99" i="1" s="1"/>
  <c r="CE103" i="1" a="1"/>
  <c r="CE103" i="1" s="1"/>
  <c r="DL633" i="1"/>
  <c r="Z56" i="1" a="1"/>
  <c r="Z56" i="1" s="1"/>
  <c r="AC209" i="1" a="1"/>
  <c r="AC209" i="1" s="1"/>
  <c r="Q222" i="1" a="1"/>
  <c r="Q222" i="1" s="1"/>
  <c r="CJ119" i="1" a="1"/>
  <c r="CJ119" i="1" s="1"/>
  <c r="R258" i="1" a="1"/>
  <c r="R258" i="1" s="1"/>
  <c r="S220" i="1" a="1"/>
  <c r="S220" i="1" s="1"/>
  <c r="AU213" i="1" a="1"/>
  <c r="AU213" i="1" s="1"/>
  <c r="BB80" i="1" a="1"/>
  <c r="BB80" i="1" s="1"/>
  <c r="BH21" i="1" a="1"/>
  <c r="BH21" i="1" s="1"/>
  <c r="CA131" i="1" a="1"/>
  <c r="CA131" i="1" s="1"/>
  <c r="BX108" i="1" a="1"/>
  <c r="BX108" i="1" s="1"/>
  <c r="CE152" i="1" a="1"/>
  <c r="CE152" i="1" s="1"/>
  <c r="BY29" i="1" a="1"/>
  <c r="BY29" i="1" s="1"/>
  <c r="BB44" i="1" a="1"/>
  <c r="BB44" i="1" s="1"/>
  <c r="BC260" i="1" a="1"/>
  <c r="BC260" i="1" s="1"/>
  <c r="V117" i="1" a="1"/>
  <c r="V117" i="1" s="1"/>
  <c r="BF88" i="1" a="1"/>
  <c r="BF88" i="1" s="1"/>
  <c r="CA252" i="1" a="1"/>
  <c r="CA252" i="1" s="1"/>
  <c r="W7" i="1" a="1"/>
  <c r="W7" i="1" s="1"/>
  <c r="P226" i="1" a="1"/>
  <c r="P226" i="1" s="1"/>
  <c r="BG93" i="1" a="1"/>
  <c r="BG93" i="1" s="1"/>
  <c r="BH37" i="1" a="1"/>
  <c r="BH37" i="1" s="1"/>
  <c r="AA238" i="1" a="1"/>
  <c r="AA238" i="1" s="1"/>
  <c r="Y126" i="1" a="1"/>
  <c r="Y126" i="1" s="1"/>
  <c r="BX163" i="1" a="1"/>
  <c r="BX163" i="1" s="1"/>
  <c r="CE243" i="1" a="1"/>
  <c r="CE243" i="1" s="1"/>
  <c r="CG187" i="1" a="1"/>
  <c r="CG187" i="1" s="1"/>
  <c r="CL248" i="1" a="1"/>
  <c r="CL248" i="1" s="1"/>
  <c r="CB9" i="1" a="1"/>
  <c r="CB9" i="1" s="1"/>
  <c r="CB145" i="1" a="1"/>
  <c r="CB145" i="1" s="1"/>
  <c r="CD117" i="1" a="1"/>
  <c r="CD117" i="1" s="1"/>
  <c r="CF31" i="1" a="1"/>
  <c r="CF31" i="1" s="1"/>
  <c r="AX209" i="1" a="1"/>
  <c r="AX209" i="1" s="1"/>
  <c r="CL218" i="1" a="1"/>
  <c r="CL218" i="1" s="1"/>
  <c r="BC218" i="1" a="1"/>
  <c r="BC218" i="1" s="1"/>
  <c r="BE9" i="1" a="1"/>
  <c r="BE9" i="1" s="1"/>
  <c r="Z79" i="1" a="1"/>
  <c r="Z79" i="1" s="1"/>
  <c r="BE248" i="1" a="1"/>
  <c r="BE248" i="1" s="1"/>
  <c r="CG250" i="1" a="1"/>
  <c r="CG250" i="1" s="1"/>
  <c r="CK210" i="1" a="1"/>
  <c r="CK210" i="1" s="1"/>
  <c r="BH41" i="1" a="1"/>
  <c r="BH41" i="1" s="1"/>
  <c r="AA164" i="1" a="1"/>
  <c r="AA164" i="1" s="1"/>
  <c r="AW157" i="1" a="1"/>
  <c r="AW157" i="1" s="1"/>
  <c r="X162" i="1" a="1"/>
  <c r="X162" i="1" s="1"/>
  <c r="S44" i="1" a="1"/>
  <c r="S44" i="1" s="1"/>
  <c r="V113" i="1" a="1"/>
  <c r="V113" i="1" s="1"/>
  <c r="X15" i="1" a="1"/>
  <c r="X15" i="1" s="1"/>
  <c r="S184" i="1" a="1"/>
  <c r="S184" i="1" s="1"/>
  <c r="BH83" i="1" a="1"/>
  <c r="BH83" i="1" s="1"/>
  <c r="DL583" i="1"/>
  <c r="W97" i="1" a="1"/>
  <c r="W97" i="1" s="1"/>
  <c r="CE60" i="1" a="1"/>
  <c r="CE60" i="1" s="1"/>
  <c r="X229" i="1" a="1"/>
  <c r="X229" i="1" s="1"/>
  <c r="BX189" i="1" a="1"/>
  <c r="BX189" i="1" s="1"/>
  <c r="AX182" i="1" a="1"/>
  <c r="AX182" i="1" s="1"/>
  <c r="AW142" i="1" a="1"/>
  <c r="AW142" i="1" s="1"/>
  <c r="U256" i="1" a="1"/>
  <c r="U256" i="1" s="1"/>
  <c r="BD167" i="1" a="1"/>
  <c r="BD167" i="1" s="1"/>
  <c r="U98" i="1" a="1"/>
  <c r="U98" i="1" s="1"/>
  <c r="BC160" i="1" a="1"/>
  <c r="BC160" i="1" s="1"/>
  <c r="AW63" i="1" a="1"/>
  <c r="AW63" i="1" s="1"/>
  <c r="S114" i="1" a="1"/>
  <c r="S114" i="1" s="1"/>
  <c r="BX180" i="1" a="1"/>
  <c r="BX180" i="1" s="1"/>
  <c r="AT54" i="1" a="1"/>
  <c r="AT54" i="1" s="1"/>
  <c r="CG31" i="1" a="1"/>
  <c r="CG31" i="1" s="1"/>
  <c r="CH189" i="1" a="1"/>
  <c r="CH189" i="1" s="1"/>
  <c r="T11" i="1" a="1"/>
  <c r="T11" i="1" s="1"/>
  <c r="CC260" i="1" a="1"/>
  <c r="CC260" i="1" s="1"/>
  <c r="CJ15" i="1" a="1"/>
  <c r="CJ15" i="1" s="1"/>
  <c r="CF254" i="1" a="1"/>
  <c r="CF254" i="1" s="1"/>
  <c r="P85" i="1" a="1"/>
  <c r="P85" i="1" s="1"/>
  <c r="Z26" i="1" a="1"/>
  <c r="Z26" i="1" s="1"/>
  <c r="BH45" i="1" a="1"/>
  <c r="BH45" i="1" s="1"/>
  <c r="Q87" i="1" a="1"/>
  <c r="Q87" i="1" s="1"/>
  <c r="BY144" i="1" a="1"/>
  <c r="BY144" i="1" s="1"/>
  <c r="CL212" i="1" a="1"/>
  <c r="CL212" i="1" s="1"/>
  <c r="U192" i="1" a="1"/>
  <c r="U192" i="1" s="1"/>
  <c r="AZ36" i="1" a="1"/>
  <c r="AZ36" i="1" s="1"/>
  <c r="AZ144" i="1" a="1"/>
  <c r="AZ144" i="1" s="1"/>
  <c r="W53" i="1" a="1"/>
  <c r="W53" i="1" s="1"/>
  <c r="BH40" i="1" a="1"/>
  <c r="BH40" i="1" s="1"/>
  <c r="BG63" i="1" a="1"/>
  <c r="BG63" i="1" s="1"/>
  <c r="BG215" i="1" a="1"/>
  <c r="BG215" i="1" s="1"/>
  <c r="CB197" i="1" a="1"/>
  <c r="CB197" i="1" s="1"/>
  <c r="U217" i="1" a="1"/>
  <c r="U217" i="1" s="1"/>
  <c r="Y177" i="1" a="1"/>
  <c r="Y177" i="1" s="1"/>
  <c r="BH172" i="1" a="1"/>
  <c r="BH172" i="1" s="1"/>
  <c r="S126" i="1" a="1"/>
  <c r="S126" i="1" s="1"/>
  <c r="S256" i="1" a="1"/>
  <c r="S256" i="1" s="1"/>
  <c r="CA187" i="1" a="1"/>
  <c r="CA187" i="1" s="1"/>
  <c r="Q68" i="1" a="1"/>
  <c r="Q68" i="1" s="1"/>
  <c r="AV174" i="1" a="1"/>
  <c r="AV174" i="1" s="1"/>
  <c r="T115" i="1" a="1"/>
  <c r="T115" i="1" s="1"/>
  <c r="Q20" i="1" a="1"/>
  <c r="Q20" i="1" s="1"/>
  <c r="BX101" i="1" a="1"/>
  <c r="BX101" i="1" s="1"/>
  <c r="BG146" i="1" a="1"/>
  <c r="BG146" i="1" s="1"/>
  <c r="S99" i="1" a="1"/>
  <c r="S99" i="1" s="1"/>
  <c r="Z206" i="1" a="1"/>
  <c r="Z206" i="1" s="1"/>
  <c r="BY154" i="1" a="1"/>
  <c r="BY154" i="1" s="1"/>
  <c r="AW224" i="1" a="1"/>
  <c r="AW224" i="1" s="1"/>
  <c r="AZ16" i="1" a="1"/>
  <c r="AZ16" i="1" s="1"/>
  <c r="CE121" i="1" a="1"/>
  <c r="CE121" i="1" s="1"/>
  <c r="CG194" i="1" a="1"/>
  <c r="CG194" i="1" s="1"/>
  <c r="Y143" i="1" a="1"/>
  <c r="Y143" i="1" s="1"/>
  <c r="AB103" i="1" a="1"/>
  <c r="AB103" i="1" s="1"/>
  <c r="CI260" i="1" a="1"/>
  <c r="CI260" i="1" s="1"/>
  <c r="S7" i="1" a="1"/>
  <c r="S7" i="1" s="1"/>
  <c r="BD9" i="1" a="1"/>
  <c r="BD9" i="1" s="1"/>
  <c r="AX234" i="1" a="1"/>
  <c r="AX234" i="1" s="1"/>
  <c r="BE23" i="1" a="1"/>
  <c r="BE23" i="1" s="1"/>
  <c r="AZ171" i="1" a="1"/>
  <c r="AZ171" i="1" s="1"/>
  <c r="S234" i="1" a="1"/>
  <c r="S234" i="1" s="1"/>
  <c r="BF158" i="1" a="1"/>
  <c r="BF158" i="1" s="1"/>
  <c r="P215" i="1" a="1"/>
  <c r="P215" i="1" s="1"/>
  <c r="AC46" i="1" a="1"/>
  <c r="AC46" i="1" s="1"/>
  <c r="X218" i="1" a="1"/>
  <c r="X218" i="1" s="1"/>
  <c r="V157" i="1" a="1"/>
  <c r="V157" i="1" s="1"/>
  <c r="BH207" i="1" a="1"/>
  <c r="BH207" i="1" s="1"/>
  <c r="Y183" i="1" a="1"/>
  <c r="Y183" i="1" s="1"/>
  <c r="U151" i="1" a="1"/>
  <c r="U151" i="1" s="1"/>
  <c r="AW222" i="1" a="1"/>
  <c r="AW222" i="1" s="1"/>
  <c r="BX134" i="1" a="1"/>
  <c r="BX134" i="1" s="1"/>
  <c r="Q37" i="1" a="1"/>
  <c r="Q37" i="1" s="1"/>
  <c r="BX128" i="1" a="1"/>
  <c r="BX128" i="1" s="1"/>
  <c r="R105" i="1" a="1"/>
  <c r="R105" i="1" s="1"/>
  <c r="BF96" i="1" a="1"/>
  <c r="BF96" i="1" s="1"/>
  <c r="T22" i="1" a="1"/>
  <c r="T22" i="1" s="1"/>
  <c r="W42" i="1" a="1"/>
  <c r="W42" i="1" s="1"/>
  <c r="CD121" i="1" a="1"/>
  <c r="CD121" i="1" s="1"/>
  <c r="CD253" i="1" a="1"/>
  <c r="CD253" i="1" s="1"/>
  <c r="CC21" i="1" a="1"/>
  <c r="CC21" i="1" s="1"/>
  <c r="AZ40" i="1" a="1"/>
  <c r="AZ40" i="1" s="1"/>
  <c r="AW184" i="1" a="1"/>
  <c r="AW184" i="1" s="1"/>
  <c r="CH190" i="1" a="1"/>
  <c r="CH190" i="1" s="1"/>
  <c r="Q41" i="1" a="1"/>
  <c r="Q41" i="1" s="1"/>
  <c r="CL96" i="1" a="1"/>
  <c r="CL96" i="1" s="1"/>
  <c r="BX46" i="1" a="1"/>
  <c r="BX46" i="1" s="1"/>
  <c r="R159" i="1" a="1"/>
  <c r="R159" i="1" s="1"/>
  <c r="DL306" i="1"/>
  <c r="BH248" i="1" a="1"/>
  <c r="BH248" i="1" s="1"/>
  <c r="AB262" i="1" a="1"/>
  <c r="AB262" i="1" s="1"/>
  <c r="W51" i="1" a="1"/>
  <c r="W51" i="1" s="1"/>
  <c r="T237" i="1" a="1"/>
  <c r="T237" i="1" s="1"/>
  <c r="Y251" i="1" a="1"/>
  <c r="Y251" i="1" s="1"/>
  <c r="BX143" i="1" a="1"/>
  <c r="BX143" i="1" s="1"/>
  <c r="Y261" i="1" a="1"/>
  <c r="Y261" i="1" s="1"/>
  <c r="AW175" i="1" a="1"/>
  <c r="AW175" i="1" s="1"/>
  <c r="BD95" i="1" a="1"/>
  <c r="BD95" i="1" s="1"/>
  <c r="AV28" i="1" a="1"/>
  <c r="AV28" i="1" s="1"/>
  <c r="BZ109" i="1" a="1"/>
  <c r="BZ109" i="1" s="1"/>
  <c r="U229" i="1" a="1"/>
  <c r="U229" i="1" s="1"/>
  <c r="CF173" i="1" a="1"/>
  <c r="CF173" i="1" s="1"/>
  <c r="U187" i="1" a="1"/>
  <c r="U187" i="1" s="1"/>
  <c r="AD42" i="1" a="1"/>
  <c r="AD42" i="1" s="1"/>
  <c r="AX9" i="1" a="1"/>
  <c r="AX9" i="1" s="1"/>
  <c r="BH210" i="1" a="1"/>
  <c r="BH210" i="1" s="1"/>
  <c r="CF89" i="1" a="1"/>
  <c r="CF89" i="1" s="1"/>
  <c r="AB59" i="1" a="1"/>
  <c r="AB59" i="1" s="1"/>
  <c r="AA82" i="1" a="1"/>
  <c r="AA82" i="1" s="1"/>
  <c r="T135" i="1" a="1"/>
  <c r="T135" i="1" s="1"/>
  <c r="Z104" i="1" a="1"/>
  <c r="Z104" i="1" s="1"/>
  <c r="AZ91" i="1" a="1"/>
  <c r="AZ91" i="1" s="1"/>
  <c r="BY64" i="1" a="1"/>
  <c r="BY64" i="1" s="1"/>
  <c r="AB119" i="1" a="1"/>
  <c r="AB119" i="1" s="1"/>
  <c r="S240" i="1" a="1"/>
  <c r="S240" i="1" s="1"/>
  <c r="Y113" i="1" a="1"/>
  <c r="Y113" i="1" s="1"/>
  <c r="BZ98" i="1" a="1"/>
  <c r="BZ98" i="1" s="1"/>
  <c r="CG50" i="1" a="1"/>
  <c r="CG50" i="1" s="1"/>
  <c r="AY15" i="1" a="1"/>
  <c r="AY15" i="1" s="1"/>
  <c r="BE229" i="1" a="1"/>
  <c r="BE229" i="1" s="1"/>
  <c r="CD143" i="1" a="1"/>
  <c r="CD143" i="1" s="1"/>
  <c r="CB107" i="1" a="1"/>
  <c r="CB107" i="1" s="1"/>
  <c r="BX231" i="1" a="1"/>
  <c r="BX231" i="1" s="1"/>
  <c r="CD167" i="1" a="1"/>
  <c r="CD167" i="1" s="1"/>
  <c r="CG207" i="1" a="1"/>
  <c r="CG207" i="1" s="1"/>
  <c r="X7" i="1" a="1"/>
  <c r="X7" i="1" s="1"/>
  <c r="AC90" i="1" a="1"/>
  <c r="AC90" i="1" s="1"/>
  <c r="BH222" i="1" a="1"/>
  <c r="BH222" i="1" s="1"/>
  <c r="CL181" i="1" a="1"/>
  <c r="CL181" i="1" s="1"/>
  <c r="X197" i="1" a="1"/>
  <c r="X197" i="1" s="1"/>
  <c r="BC234" i="1" a="1"/>
  <c r="BC234" i="1" s="1"/>
  <c r="CD118" i="1" a="1"/>
  <c r="CD118" i="1" s="1"/>
  <c r="AC57" i="1" a="1"/>
  <c r="AC57" i="1" s="1"/>
  <c r="CJ89" i="1" a="1"/>
  <c r="CJ89" i="1" s="1"/>
  <c r="CH172" i="1" a="1"/>
  <c r="CH172" i="1" s="1"/>
  <c r="BC93" i="1" a="1"/>
  <c r="BC93" i="1" s="1"/>
  <c r="CA125" i="1" a="1"/>
  <c r="CA125" i="1" s="1"/>
  <c r="AZ160" i="1" a="1"/>
  <c r="AZ160" i="1" s="1"/>
  <c r="Q100" i="1" a="1"/>
  <c r="Q100" i="1" s="1"/>
  <c r="BB208" i="1" a="1"/>
  <c r="BB208" i="1" s="1"/>
  <c r="CB209" i="1" a="1"/>
  <c r="CB209" i="1" s="1"/>
  <c r="BH84" i="1" a="1"/>
  <c r="BH84" i="1" s="1"/>
  <c r="V43" i="1" a="1"/>
  <c r="V43" i="1" s="1"/>
  <c r="BZ102" i="1" a="1"/>
  <c r="BZ102" i="1" s="1"/>
  <c r="AX252" i="1" a="1"/>
  <c r="AX252" i="1" s="1"/>
  <c r="T192" i="1" a="1"/>
  <c r="T192" i="1" s="1"/>
  <c r="CL37" i="1" a="1"/>
  <c r="CL37" i="1" s="1"/>
  <c r="AY175" i="1" a="1"/>
  <c r="AY175" i="1" s="1"/>
  <c r="R133" i="1" a="1"/>
  <c r="R133" i="1" s="1"/>
  <c r="BX158" i="1" a="1"/>
  <c r="BX158" i="1" s="1"/>
  <c r="V195" i="1" a="1"/>
  <c r="V195" i="1" s="1"/>
  <c r="AU62" i="1" a="1"/>
  <c r="AU62" i="1" s="1"/>
  <c r="AX253" i="1" a="1"/>
  <c r="AX253" i="1" s="1"/>
  <c r="CG236" i="1" a="1"/>
  <c r="CG236" i="1" s="1"/>
  <c r="AW237" i="1" a="1"/>
  <c r="AW237" i="1" s="1"/>
  <c r="Y181" i="1" a="1"/>
  <c r="Y181" i="1" s="1"/>
  <c r="V172" i="1" a="1"/>
  <c r="V172" i="1" s="1"/>
  <c r="V129" i="1" a="1"/>
  <c r="V129" i="1" s="1"/>
  <c r="CL194" i="1" a="1"/>
  <c r="CL194" i="1" s="1"/>
  <c r="BB111" i="1" a="1"/>
  <c r="BB111" i="1" s="1"/>
  <c r="T123" i="1" a="1"/>
  <c r="T123" i="1" s="1"/>
  <c r="U224" i="1" a="1"/>
  <c r="U224" i="1" s="1"/>
  <c r="BH200" i="1" a="1"/>
  <c r="BH200" i="1" s="1"/>
  <c r="AA259" i="1" a="1"/>
  <c r="AA259" i="1" s="1"/>
  <c r="AT167" i="1" a="1"/>
  <c r="AT167" i="1" s="1"/>
  <c r="AU220" i="1" a="1"/>
  <c r="AU220" i="1" s="1"/>
  <c r="BA193" i="1" a="1"/>
  <c r="BA193" i="1" s="1"/>
  <c r="BH79" i="1" a="1"/>
  <c r="BH79" i="1" s="1"/>
  <c r="AX133" i="1" a="1"/>
  <c r="AX133" i="1" s="1"/>
  <c r="AD161" i="1" a="1"/>
  <c r="AD161" i="1" s="1"/>
  <c r="V234" i="1" a="1"/>
  <c r="V234" i="1" s="1"/>
  <c r="Y241" i="1" a="1"/>
  <c r="Y241" i="1" s="1"/>
  <c r="CF210" i="1" a="1"/>
  <c r="CF210" i="1" s="1"/>
  <c r="T227" i="1" a="1"/>
  <c r="T227" i="1" s="1"/>
  <c r="AX20" i="1" a="1"/>
  <c r="AX20" i="1" s="1"/>
  <c r="R85" i="1" a="1"/>
  <c r="R85" i="1" s="1"/>
  <c r="CE191" i="1" a="1"/>
  <c r="CE191" i="1" s="1"/>
  <c r="BF200" i="1" a="1"/>
  <c r="BF200" i="1" s="1"/>
  <c r="BH134" i="1" a="1"/>
  <c r="BH134" i="1" s="1"/>
  <c r="CH133" i="1" a="1"/>
  <c r="CH133" i="1" s="1"/>
  <c r="BB93" i="1" a="1"/>
  <c r="BB93" i="1" s="1"/>
  <c r="Y246" i="1" a="1"/>
  <c r="Y246" i="1" s="1"/>
  <c r="BA209" i="1" a="1"/>
  <c r="BA209" i="1" s="1"/>
  <c r="Q263" i="1" a="1"/>
  <c r="Q263" i="1" s="1"/>
  <c r="BX114" i="1" a="1"/>
  <c r="BX114" i="1" s="1"/>
  <c r="BD108" i="1" a="1"/>
  <c r="BD108" i="1" s="1"/>
  <c r="BZ56" i="1" a="1"/>
  <c r="BZ56" i="1" s="1"/>
  <c r="AW149" i="1" a="1"/>
  <c r="AW149" i="1" s="1"/>
  <c r="AY210" i="1" a="1"/>
  <c r="AY210" i="1" s="1"/>
  <c r="CB254" i="1" a="1"/>
  <c r="CB254" i="1" s="1"/>
  <c r="BX29" i="1" a="1"/>
  <c r="BX29" i="1" s="1"/>
  <c r="AC223" i="1" a="1"/>
  <c r="AC223" i="1" s="1"/>
  <c r="CH213" i="1" a="1"/>
  <c r="CH213" i="1" s="1"/>
  <c r="CL256" i="1" a="1"/>
  <c r="CL256" i="1" s="1"/>
  <c r="Q172" i="1" a="1"/>
  <c r="Q172" i="1" s="1"/>
  <c r="CL105" i="1" a="1"/>
  <c r="CL105" i="1" s="1"/>
  <c r="AV53" i="1" a="1"/>
  <c r="AV53" i="1" s="1"/>
  <c r="CC229" i="1" a="1"/>
  <c r="CC229" i="1" s="1"/>
  <c r="BG187" i="1" a="1"/>
  <c r="BG187" i="1" s="1"/>
  <c r="BA260" i="1" a="1"/>
  <c r="BA260" i="1" s="1"/>
  <c r="CL176" i="1" a="1"/>
  <c r="CL176" i="1" s="1"/>
  <c r="BG16" i="1" a="1"/>
  <c r="BG16" i="1" s="1"/>
  <c r="CC263" i="1" a="1"/>
  <c r="CC263" i="1" s="1"/>
  <c r="AB65" i="1" a="1"/>
  <c r="AB65" i="1" s="1"/>
  <c r="W135" i="1" a="1"/>
  <c r="W135" i="1" s="1"/>
  <c r="T149" i="1" a="1"/>
  <c r="T149" i="1" s="1"/>
  <c r="BY46" i="1" a="1"/>
  <c r="BY46" i="1" s="1"/>
  <c r="AC92" i="1" a="1"/>
  <c r="AC92" i="1" s="1"/>
  <c r="U68" i="1" a="1"/>
  <c r="U68" i="1" s="1"/>
  <c r="T232" i="1" a="1"/>
  <c r="T232" i="1" s="1"/>
  <c r="S179" i="1" a="1"/>
  <c r="S179" i="1" s="1"/>
  <c r="CG84" i="1" a="1"/>
  <c r="CG84" i="1" s="1"/>
  <c r="CB81" i="1" a="1"/>
  <c r="CB81" i="1" s="1"/>
  <c r="AU118" i="1" a="1"/>
  <c r="AU118" i="1" s="1"/>
  <c r="R87" i="1" a="1"/>
  <c r="R87" i="1" s="1"/>
  <c r="AB255" i="1" a="1"/>
  <c r="AB255" i="1" s="1"/>
  <c r="AZ173" i="1" a="1"/>
  <c r="AZ173" i="1" s="1"/>
  <c r="P150" i="1" a="1"/>
  <c r="P150" i="1" s="1"/>
  <c r="BE88" i="1" a="1"/>
  <c r="BE88" i="1" s="1"/>
  <c r="CL158" i="1" a="1"/>
  <c r="CL158" i="1" s="1"/>
  <c r="X214" i="1" a="1"/>
  <c r="X214" i="1" s="1"/>
  <c r="BF190" i="1" a="1"/>
  <c r="BF190" i="1" s="1"/>
  <c r="X188" i="1" a="1"/>
  <c r="X188" i="1" s="1"/>
  <c r="AC38" i="1" a="1"/>
  <c r="AC38" i="1" s="1"/>
  <c r="CE267" i="1" a="1"/>
  <c r="CE267" i="1" s="1"/>
  <c r="AA172" i="1" a="1"/>
  <c r="AA172" i="1" s="1"/>
  <c r="CH250" i="1" a="1"/>
  <c r="CH250" i="1" s="1"/>
  <c r="BY152" i="1" a="1"/>
  <c r="BY152" i="1" s="1"/>
  <c r="CC91" i="1" a="1"/>
  <c r="CC91" i="1" s="1"/>
  <c r="AT212" i="1" a="1"/>
  <c r="AT212" i="1" s="1"/>
  <c r="BA92" i="1" a="1"/>
  <c r="BA92" i="1" s="1"/>
  <c r="Q34" i="1" a="1"/>
  <c r="Q34" i="1" s="1"/>
  <c r="AA197" i="1" a="1"/>
  <c r="AA197" i="1" s="1"/>
  <c r="T260" i="1" a="1"/>
  <c r="T260" i="1" s="1"/>
  <c r="BF189" i="1" a="1"/>
  <c r="BF189" i="1" s="1"/>
  <c r="Q252" i="1" a="1"/>
  <c r="Q252" i="1" s="1"/>
  <c r="Z256" i="1" a="1"/>
  <c r="Z256" i="1" s="1"/>
  <c r="CB165" i="1" a="1"/>
  <c r="CB165" i="1" s="1"/>
  <c r="CE259" i="1" a="1"/>
  <c r="CE259" i="1" s="1"/>
  <c r="CD191" i="1" a="1"/>
  <c r="CD191" i="1" s="1"/>
  <c r="BA9" i="1" a="1"/>
  <c r="BA9" i="1" s="1"/>
  <c r="CI7" i="1" a="1"/>
  <c r="CI7" i="1" s="1"/>
  <c r="CJ256" i="1" a="1"/>
  <c r="CJ256" i="1" s="1"/>
  <c r="CC103" i="1" a="1"/>
  <c r="CC103" i="1" s="1"/>
  <c r="S112" i="1" a="1"/>
  <c r="S112" i="1" s="1"/>
  <c r="AB230" i="1" a="1"/>
  <c r="AB230" i="1" s="1"/>
  <c r="DL563" i="1"/>
  <c r="R24" i="1" a="1"/>
  <c r="R24" i="1" s="1"/>
  <c r="P256" i="1" a="1"/>
  <c r="P256" i="1" s="1"/>
  <c r="AX141" i="1" a="1"/>
  <c r="AX141" i="1" s="1"/>
  <c r="BC61" i="1" a="1"/>
  <c r="BC61" i="1" s="1"/>
  <c r="U249" i="1" a="1"/>
  <c r="U249" i="1" s="1"/>
  <c r="AT202" i="1" a="1"/>
  <c r="AT202" i="1" s="1"/>
  <c r="CA115" i="1" a="1"/>
  <c r="CA115" i="1" s="1"/>
  <c r="AB223" i="1" a="1"/>
  <c r="AB223" i="1" s="1"/>
  <c r="BD259" i="1" a="1"/>
  <c r="BD259" i="1" s="1"/>
  <c r="CG124" i="1" a="1"/>
  <c r="CG124" i="1" s="1"/>
  <c r="BD161" i="1" a="1"/>
  <c r="BD161" i="1" s="1"/>
  <c r="S128" i="1" a="1"/>
  <c r="S128" i="1" s="1"/>
  <c r="BD223" i="1" a="1"/>
  <c r="BD223" i="1" s="1"/>
  <c r="BC12" i="1" a="1"/>
  <c r="BC12" i="1" s="1"/>
  <c r="P126" i="1" a="1"/>
  <c r="P126" i="1" s="1"/>
  <c r="CH92" i="1" a="1"/>
  <c r="CH92" i="1" s="1"/>
  <c r="CH123" i="1" a="1"/>
  <c r="CH123" i="1" s="1"/>
  <c r="CB98" i="1" a="1"/>
  <c r="CB98" i="1" s="1"/>
  <c r="BE162" i="1" a="1"/>
  <c r="BE162" i="1" s="1"/>
  <c r="S172" i="1" a="1"/>
  <c r="S172" i="1" s="1"/>
  <c r="CL33" i="1" a="1"/>
  <c r="CL33" i="1" s="1"/>
  <c r="X196" i="1" a="1"/>
  <c r="X196" i="1" s="1"/>
  <c r="Q161" i="1" a="1"/>
  <c r="Q161" i="1" s="1"/>
  <c r="CF118" i="1" a="1"/>
  <c r="CF118" i="1" s="1"/>
  <c r="CJ120" i="1" a="1"/>
  <c r="CJ120" i="1" s="1"/>
  <c r="Q239" i="1" a="1"/>
  <c r="Q239" i="1" s="1"/>
  <c r="AD184" i="1" a="1"/>
  <c r="AD184" i="1" s="1"/>
  <c r="AU25" i="1" a="1"/>
  <c r="AU25" i="1" s="1"/>
  <c r="CH106" i="1" a="1"/>
  <c r="CH106" i="1" s="1"/>
  <c r="BX192" i="1" a="1"/>
  <c r="BX192" i="1" s="1"/>
  <c r="Y107" i="1" a="1"/>
  <c r="Y107" i="1" s="1"/>
  <c r="CH47" i="1" a="1"/>
  <c r="CH47" i="1" s="1"/>
  <c r="CA92" i="1" a="1"/>
  <c r="CA92" i="1" s="1"/>
  <c r="AT232" i="1" a="1"/>
  <c r="AT232" i="1" s="1"/>
  <c r="CE220" i="1" a="1"/>
  <c r="CE220" i="1" s="1"/>
  <c r="AA229" i="1" a="1"/>
  <c r="AA229" i="1" s="1"/>
  <c r="R224" i="1" a="1"/>
  <c r="R224" i="1" s="1"/>
  <c r="Q176" i="1" a="1"/>
  <c r="Q176" i="1" s="1"/>
  <c r="Y255" i="1" a="1"/>
  <c r="Y255" i="1" s="1"/>
  <c r="DL297" i="1"/>
  <c r="CL243" i="1" a="1"/>
  <c r="CL243" i="1" s="1"/>
  <c r="AT22" i="1" a="1"/>
  <c r="AT22" i="1" s="1"/>
  <c r="CF52" i="1" a="1"/>
  <c r="CF52" i="1" s="1"/>
  <c r="U120" i="1" a="1"/>
  <c r="U120" i="1" s="1"/>
  <c r="BZ178" i="1" a="1"/>
  <c r="BZ178" i="1" s="1"/>
  <c r="U157" i="1" a="1"/>
  <c r="U157" i="1" s="1"/>
  <c r="BE105" i="1" a="1"/>
  <c r="BE105" i="1" s="1"/>
  <c r="U110" i="1" a="1"/>
  <c r="U110" i="1" s="1"/>
  <c r="T57" i="1" a="1"/>
  <c r="T57" i="1" s="1"/>
  <c r="AZ93" i="1" a="1"/>
  <c r="AZ93" i="1" s="1"/>
  <c r="DL296" i="1"/>
  <c r="U127" i="1" a="1"/>
  <c r="U127" i="1" s="1"/>
  <c r="CF51" i="1" a="1"/>
  <c r="CF51" i="1" s="1"/>
  <c r="CK125" i="1" a="1"/>
  <c r="CK125" i="1" s="1"/>
  <c r="BC189" i="1" a="1"/>
  <c r="BC189" i="1" s="1"/>
  <c r="CC55" i="1" a="1"/>
  <c r="CC55" i="1" s="1"/>
  <c r="R48" i="1" a="1"/>
  <c r="R48" i="1" s="1"/>
  <c r="BG37" i="1" a="1"/>
  <c r="BG37" i="1" s="1"/>
  <c r="CF49" i="1" a="1"/>
  <c r="CF49" i="1" s="1"/>
  <c r="BB29" i="1" a="1"/>
  <c r="BB29" i="1" s="1"/>
  <c r="U123" i="1" a="1"/>
  <c r="U123" i="1" s="1"/>
  <c r="T178" i="1" a="1"/>
  <c r="T178" i="1" s="1"/>
  <c r="AA261" i="1" a="1"/>
  <c r="AA261" i="1" s="1"/>
  <c r="CI63" i="1" a="1"/>
  <c r="CI63" i="1" s="1"/>
  <c r="AW206" i="1" a="1"/>
  <c r="AW206" i="1" s="1"/>
  <c r="T177" i="1" a="1"/>
  <c r="T177" i="1" s="1"/>
  <c r="AT105" i="1" a="1"/>
  <c r="AT105" i="1" s="1"/>
  <c r="AA129" i="1" a="1"/>
  <c r="AA129" i="1" s="1"/>
  <c r="U125" i="1" a="1"/>
  <c r="U125" i="1" s="1"/>
  <c r="T186" i="1" a="1"/>
  <c r="T186" i="1" s="1"/>
  <c r="AA222" i="1" a="1"/>
  <c r="AA222" i="1" s="1"/>
  <c r="V53" i="1" a="1"/>
  <c r="V53" i="1" s="1"/>
  <c r="BZ12" i="1" a="1"/>
  <c r="BZ12" i="1" s="1"/>
  <c r="AZ156" i="1" a="1"/>
  <c r="AZ156" i="1" s="1"/>
  <c r="CH239" i="1" a="1"/>
  <c r="CH239" i="1" s="1"/>
  <c r="T185" i="1" a="1"/>
  <c r="T185" i="1" s="1"/>
  <c r="T181" i="1" a="1"/>
  <c r="T181" i="1" s="1"/>
  <c r="CH251" i="1" a="1"/>
  <c r="CH251" i="1" s="1"/>
  <c r="T171" i="1" a="1"/>
  <c r="T171" i="1" s="1"/>
  <c r="CK105" i="1" a="1"/>
  <c r="CK105" i="1" s="1"/>
  <c r="AW31" i="1" a="1"/>
  <c r="AW31" i="1" s="1"/>
  <c r="CL42" i="1" a="1"/>
  <c r="CL42" i="1" s="1"/>
  <c r="AV148" i="1" a="1"/>
  <c r="AV148" i="1" s="1"/>
  <c r="AA127" i="1" a="1"/>
  <c r="AA127" i="1" s="1"/>
  <c r="X159" i="1" a="1"/>
  <c r="X159" i="1" s="1"/>
  <c r="U134" i="1" a="1"/>
  <c r="U134" i="1" s="1"/>
  <c r="AA123" i="1" a="1"/>
  <c r="AA123" i="1" s="1"/>
  <c r="AA97" i="1" a="1"/>
  <c r="AA97" i="1" s="1"/>
  <c r="CC236" i="1" a="1"/>
  <c r="CC236" i="1" s="1"/>
  <c r="X244" i="1" a="1"/>
  <c r="X244" i="1" s="1"/>
  <c r="U132" i="1" a="1"/>
  <c r="U132" i="1" s="1"/>
  <c r="AD54" i="1" a="1"/>
  <c r="AD54" i="1" s="1"/>
  <c r="Y120" i="1" a="1"/>
  <c r="Y120" i="1" s="1"/>
  <c r="CK229" i="1" a="1"/>
  <c r="CK229" i="1" s="1"/>
  <c r="BZ7" i="1" a="1"/>
  <c r="BZ7" i="1" s="1"/>
  <c r="CD173" i="1" a="1"/>
  <c r="CD173" i="1" s="1"/>
  <c r="BX84" i="1" a="1"/>
  <c r="BX84" i="1" s="1"/>
  <c r="CI238" i="1" a="1"/>
  <c r="CI238" i="1" s="1"/>
  <c r="AT131" i="1" a="1"/>
  <c r="AT131" i="1" s="1"/>
  <c r="R95" i="1" a="1"/>
  <c r="R95" i="1" s="1"/>
  <c r="AA134" i="1" a="1"/>
  <c r="AA134" i="1" s="1"/>
  <c r="AA54" i="1" a="1"/>
  <c r="AA54" i="1" s="1"/>
  <c r="AX56" i="1" a="1"/>
  <c r="AX56" i="1" s="1"/>
  <c r="R148" i="1" a="1"/>
  <c r="R148" i="1" s="1"/>
  <c r="AU167" i="1" a="1"/>
  <c r="AU167" i="1" s="1"/>
  <c r="AU185" i="1" a="1"/>
  <c r="AU185" i="1" s="1"/>
  <c r="Y214" i="1" a="1"/>
  <c r="Y214" i="1" s="1"/>
  <c r="Y80" i="1" a="1"/>
  <c r="Y80" i="1" s="1"/>
  <c r="AX26" i="1" a="1"/>
  <c r="AX26" i="1" s="1"/>
  <c r="X102" i="1" a="1"/>
  <c r="X102" i="1" s="1"/>
  <c r="AU234" i="1" a="1"/>
  <c r="AU234" i="1" s="1"/>
  <c r="BC254" i="1" a="1"/>
  <c r="BC254" i="1" s="1"/>
  <c r="P48" i="1" a="1"/>
  <c r="P48" i="1" s="1"/>
  <c r="P15" i="1" a="1"/>
  <c r="P15" i="1" s="1"/>
  <c r="BY42" i="1" a="1"/>
  <c r="BY42" i="1" s="1"/>
  <c r="CE238" i="1" a="1"/>
  <c r="CE238" i="1" s="1"/>
  <c r="BF63" i="1" a="1"/>
  <c r="BF63" i="1" s="1"/>
  <c r="S50" i="1" a="1"/>
  <c r="S50" i="1" s="1"/>
  <c r="S191" i="1" a="1"/>
  <c r="S191" i="1" s="1"/>
  <c r="BZ249" i="1" a="1"/>
  <c r="BZ249" i="1" s="1"/>
  <c r="T225" i="1" a="1"/>
  <c r="T225" i="1" s="1"/>
  <c r="V176" i="1" a="1"/>
  <c r="V176" i="1" s="1"/>
  <c r="AT173" i="1" a="1"/>
  <c r="AT173" i="1" s="1"/>
  <c r="BE37" i="1" a="1"/>
  <c r="BE37" i="1" s="1"/>
  <c r="BH76" i="1" a="1"/>
  <c r="BH76" i="1" s="1"/>
  <c r="CA133" i="1" a="1"/>
  <c r="CA133" i="1" s="1"/>
  <c r="P50" i="1" a="1"/>
  <c r="P50" i="1" s="1"/>
  <c r="CJ265" i="1" a="1"/>
  <c r="CJ265" i="1" s="1"/>
  <c r="BF108" i="1" a="1"/>
  <c r="BF108" i="1" s="1"/>
  <c r="S263" i="1" a="1"/>
  <c r="S263" i="1" s="1"/>
  <c r="CC133" i="1" a="1"/>
  <c r="CC133" i="1" s="1"/>
  <c r="BA120" i="1" a="1"/>
  <c r="BA120" i="1" s="1"/>
  <c r="AX49" i="1" a="1"/>
  <c r="AX49" i="1" s="1"/>
  <c r="Y49" i="1" a="1"/>
  <c r="Y49" i="1" s="1"/>
  <c r="CD179" i="1" a="1"/>
  <c r="CD179" i="1" s="1"/>
  <c r="BG251" i="1" a="1"/>
  <c r="BG251" i="1" s="1"/>
  <c r="AC39" i="1" a="1"/>
  <c r="AC39" i="1" s="1"/>
  <c r="AD266" i="1" a="1"/>
  <c r="AD266" i="1" s="1"/>
  <c r="AU26" i="1" a="1"/>
  <c r="AU26" i="1" s="1"/>
  <c r="CA158" i="1" a="1"/>
  <c r="CA158" i="1" s="1"/>
  <c r="CJ148" i="1" a="1"/>
  <c r="CJ148" i="1" s="1"/>
  <c r="BE115" i="1" a="1"/>
  <c r="BE115" i="1" s="1"/>
  <c r="P206" i="1" a="1"/>
  <c r="P206" i="1" s="1"/>
  <c r="AB85" i="1" a="1"/>
  <c r="AB85" i="1" s="1"/>
  <c r="CG54" i="1" a="1"/>
  <c r="CG54" i="1" s="1"/>
  <c r="Z13" i="1" a="1"/>
  <c r="Z13" i="1" s="1"/>
  <c r="AV89" i="1" a="1"/>
  <c r="AV89" i="1" s="1"/>
  <c r="S243" i="1" a="1"/>
  <c r="S243" i="1" s="1"/>
  <c r="AB115" i="1" a="1"/>
  <c r="AB115" i="1" s="1"/>
  <c r="CH109" i="1" a="1"/>
  <c r="CH109" i="1" s="1"/>
  <c r="CG216" i="1" a="1"/>
  <c r="CG216" i="1" s="1"/>
  <c r="BG257" i="1" a="1"/>
  <c r="BG257" i="1" s="1"/>
  <c r="BH247" i="1" a="1"/>
  <c r="BH247" i="1" s="1"/>
  <c r="W93" i="1" a="1"/>
  <c r="W93" i="1" s="1"/>
  <c r="BZ24" i="1" a="1"/>
  <c r="BZ24" i="1" s="1"/>
  <c r="U215" i="1" a="1"/>
  <c r="U215" i="1" s="1"/>
  <c r="BB130" i="1" a="1"/>
  <c r="BB130" i="1" s="1"/>
  <c r="BE176" i="1" a="1"/>
  <c r="BE176" i="1" s="1"/>
  <c r="T51" i="1" a="1"/>
  <c r="T51" i="1" s="1"/>
  <c r="Q90" i="1" a="1"/>
  <c r="Q90" i="1" s="1"/>
  <c r="U257" i="1" a="1"/>
  <c r="U257" i="1" s="1"/>
  <c r="BD10" i="1" a="1"/>
  <c r="BD10" i="1" s="1"/>
  <c r="BY228" i="1" a="1"/>
  <c r="BY228" i="1" s="1"/>
  <c r="U210" i="1" a="1"/>
  <c r="U210" i="1" s="1"/>
  <c r="CE224" i="1" a="1"/>
  <c r="CE224" i="1" s="1"/>
  <c r="U60" i="1" a="1"/>
  <c r="U60" i="1" s="1"/>
  <c r="Z126" i="1" a="1"/>
  <c r="Z126" i="1" s="1"/>
  <c r="R239" i="1" a="1"/>
  <c r="R239" i="1" s="1"/>
  <c r="CD46" i="1" a="1"/>
  <c r="CD46" i="1" s="1"/>
  <c r="Q19" i="1" a="1"/>
  <c r="Q19" i="1" s="1"/>
  <c r="CB95" i="1" a="1"/>
  <c r="CB95" i="1" s="1"/>
  <c r="BA91" i="1" a="1"/>
  <c r="BA91" i="1" s="1"/>
  <c r="AC176" i="1" a="1"/>
  <c r="AC176" i="1" s="1"/>
  <c r="U10" i="1" a="1"/>
  <c r="U10" i="1" s="1"/>
  <c r="Z98" i="1" a="1"/>
  <c r="Z98" i="1" s="1"/>
  <c r="AA58" i="1" a="1"/>
  <c r="AA58" i="1" s="1"/>
  <c r="BY92" i="1" a="1"/>
  <c r="BY92" i="1" s="1"/>
  <c r="CK149" i="1" a="1"/>
  <c r="CK149" i="1" s="1"/>
  <c r="CF258" i="1" a="1"/>
  <c r="CF258" i="1" s="1"/>
  <c r="V200" i="1" a="1"/>
  <c r="V200" i="1" s="1"/>
  <c r="AV171" i="1" a="1"/>
  <c r="AV171" i="1" s="1"/>
  <c r="CA80" i="1" a="1"/>
  <c r="CA80" i="1" s="1"/>
  <c r="AU226" i="1" a="1"/>
  <c r="AU226" i="1" s="1"/>
  <c r="AB265" i="1" a="1"/>
  <c r="AB265" i="1" s="1"/>
  <c r="BG158" i="1" a="1"/>
  <c r="BG158" i="1" s="1"/>
  <c r="AW118" i="1" a="1"/>
  <c r="AW118" i="1" s="1"/>
  <c r="AZ111" i="1" a="1"/>
  <c r="AZ111" i="1" s="1"/>
  <c r="BX133" i="1" a="1"/>
  <c r="BX133" i="1" s="1"/>
  <c r="BX242" i="1" a="1"/>
  <c r="BX242" i="1" s="1"/>
  <c r="CK255" i="1" a="1"/>
  <c r="CK255" i="1" s="1"/>
  <c r="T62" i="1" a="1"/>
  <c r="T62" i="1" s="1"/>
  <c r="AV17" i="1" a="1"/>
  <c r="AV17" i="1" s="1"/>
  <c r="AB261" i="1" a="1"/>
  <c r="AB261" i="1" s="1"/>
  <c r="BC172" i="1" a="1"/>
  <c r="BC172" i="1" s="1"/>
  <c r="CF176" i="1" a="1"/>
  <c r="CF176" i="1" s="1"/>
  <c r="BX176" i="1" a="1"/>
  <c r="BX176" i="1" s="1"/>
  <c r="W41" i="1" a="1"/>
  <c r="W41" i="1" s="1"/>
  <c r="BZ106" i="1" a="1"/>
  <c r="BZ106" i="1" s="1"/>
  <c r="DL577" i="1"/>
  <c r="AZ195" i="1" a="1"/>
  <c r="AZ195" i="1" s="1"/>
  <c r="BF258" i="1" a="1"/>
  <c r="BF258" i="1" s="1"/>
  <c r="CB46" i="1" a="1"/>
  <c r="CB46" i="1" s="1"/>
  <c r="Y200" i="1" a="1"/>
  <c r="Y200" i="1" s="1"/>
  <c r="BD195" i="1" a="1"/>
  <c r="BD195" i="1" s="1"/>
  <c r="CJ54" i="1" a="1"/>
  <c r="CJ54" i="1" s="1"/>
  <c r="BD231" i="1" a="1"/>
  <c r="BD231" i="1" s="1"/>
  <c r="BF178" i="1" a="1"/>
  <c r="BF178" i="1" s="1"/>
  <c r="DL567" i="1"/>
  <c r="AY38" i="1" a="1"/>
  <c r="AY38" i="1" s="1"/>
  <c r="BC58" i="1" a="1"/>
  <c r="BC58" i="1" s="1"/>
  <c r="X208" i="1" a="1"/>
  <c r="X208" i="1" s="1"/>
  <c r="CC145" i="1" a="1"/>
  <c r="CC145" i="1" s="1"/>
  <c r="BX43" i="1" a="1"/>
  <c r="BX43" i="1" s="1"/>
  <c r="BH24" i="1" a="1"/>
  <c r="BH24" i="1" s="1"/>
  <c r="BB116" i="1" a="1"/>
  <c r="BB116" i="1" s="1"/>
  <c r="BY50" i="1" a="1"/>
  <c r="BY50" i="1" s="1"/>
  <c r="V14" i="1" a="1"/>
  <c r="V14" i="1" s="1"/>
  <c r="CJ111" i="1" a="1"/>
  <c r="CJ111" i="1" s="1"/>
  <c r="CL113" i="1" a="1"/>
  <c r="CL113" i="1" s="1"/>
  <c r="BB166" i="1" a="1"/>
  <c r="BB166" i="1" s="1"/>
  <c r="AC93" i="1" a="1"/>
  <c r="AC93" i="1" s="1"/>
  <c r="X11" i="1" a="1"/>
  <c r="X11" i="1" s="1"/>
  <c r="X144" i="1" a="1"/>
  <c r="X144" i="1" s="1"/>
  <c r="CD150" i="1" a="1"/>
  <c r="CD150" i="1" s="1"/>
  <c r="CB126" i="1" a="1"/>
  <c r="CB126" i="1" s="1"/>
  <c r="CG34" i="1" a="1"/>
  <c r="CG34" i="1" s="1"/>
  <c r="P53" i="1" a="1"/>
  <c r="P53" i="1" s="1"/>
  <c r="AW35" i="1" a="1"/>
  <c r="AW35" i="1" s="1"/>
  <c r="S58" i="1" a="1"/>
  <c r="S58" i="1" s="1"/>
  <c r="BC33" i="1" a="1"/>
  <c r="BC33" i="1" s="1"/>
  <c r="AB235" i="1" a="1"/>
  <c r="AB235" i="1" s="1"/>
  <c r="Y189" i="1" a="1"/>
  <c r="Y189" i="1" s="1"/>
  <c r="CH145" i="1" a="1"/>
  <c r="CH145" i="1" s="1"/>
  <c r="BY209" i="1" a="1"/>
  <c r="BY209" i="1" s="1"/>
  <c r="DL322" i="1"/>
  <c r="BG194" i="1" a="1"/>
  <c r="BG194" i="1" s="1"/>
  <c r="Y114" i="1" a="1"/>
  <c r="Y114" i="1" s="1"/>
  <c r="AZ209" i="1" a="1"/>
  <c r="AZ209" i="1" s="1"/>
  <c r="CJ132" i="1" a="1"/>
  <c r="CJ132" i="1" s="1"/>
  <c r="CG36" i="1" a="1"/>
  <c r="CG36" i="1" s="1"/>
  <c r="AV29" i="1" a="1"/>
  <c r="AV29" i="1" s="1"/>
  <c r="T121" i="1" a="1"/>
  <c r="T121" i="1" s="1"/>
  <c r="V235" i="1" a="1"/>
  <c r="V235" i="1" s="1"/>
  <c r="CG183" i="1" a="1"/>
  <c r="CG183" i="1" s="1"/>
  <c r="CD40" i="1" a="1"/>
  <c r="CD40" i="1" s="1"/>
  <c r="CI235" i="1" a="1"/>
  <c r="CI235" i="1" s="1"/>
  <c r="AV93" i="1" a="1"/>
  <c r="AV93" i="1" s="1"/>
  <c r="Y76" i="1" a="1"/>
  <c r="Y76" i="1" s="1"/>
  <c r="BX165" i="1" a="1"/>
  <c r="BX165" i="1" s="1"/>
  <c r="S33" i="1" a="1"/>
  <c r="S33" i="1" s="1"/>
  <c r="CF58" i="1" a="1"/>
  <c r="CF58" i="1" s="1"/>
  <c r="BH256" i="1" a="1"/>
  <c r="BH256" i="1" s="1"/>
  <c r="AB201" i="1" a="1"/>
  <c r="AB201" i="1" s="1"/>
  <c r="W184" i="1" a="1"/>
  <c r="W184" i="1" s="1"/>
  <c r="AU224" i="1" a="1"/>
  <c r="AU224" i="1" s="1"/>
  <c r="BE26" i="1" a="1"/>
  <c r="BE26" i="1" s="1"/>
  <c r="AV255" i="1" a="1"/>
  <c r="AV255" i="1" s="1"/>
  <c r="AX188" i="1" a="1"/>
  <c r="AX188" i="1" s="1"/>
  <c r="BG168" i="1" a="1"/>
  <c r="BG168" i="1" s="1"/>
  <c r="CI210" i="1" a="1"/>
  <c r="CI210" i="1" s="1"/>
  <c r="AV121" i="1" a="1"/>
  <c r="AV121" i="1" s="1"/>
  <c r="AY216" i="1" a="1"/>
  <c r="AY216" i="1" s="1"/>
  <c r="T148" i="1" a="1"/>
  <c r="T148" i="1" s="1"/>
  <c r="S133" i="1" a="1"/>
  <c r="S133" i="1" s="1"/>
  <c r="AW92" i="1" a="1"/>
  <c r="AW92" i="1" s="1"/>
  <c r="P105" i="1" a="1"/>
  <c r="P105" i="1" s="1"/>
  <c r="CA157" i="1" a="1"/>
  <c r="CA157" i="1" s="1"/>
  <c r="AU211" i="1" a="1"/>
  <c r="AU211" i="1" s="1"/>
  <c r="BG155" i="1" a="1"/>
  <c r="BG155" i="1" s="1"/>
  <c r="BG242" i="1" a="1"/>
  <c r="BG242" i="1" s="1"/>
  <c r="BZ196" i="1" a="1"/>
  <c r="BZ196" i="1" s="1"/>
  <c r="AX223" i="1" a="1"/>
  <c r="AX223" i="1" s="1"/>
  <c r="V45" i="1" a="1"/>
  <c r="V45" i="1" s="1"/>
  <c r="BE133" i="1" a="1"/>
  <c r="BE133" i="1" s="1"/>
  <c r="CJ80" i="1" a="1"/>
  <c r="CJ80" i="1" s="1"/>
  <c r="AT136" i="1" a="1"/>
  <c r="AT136" i="1" s="1"/>
  <c r="BA42" i="1" a="1"/>
  <c r="BA42" i="1" s="1"/>
  <c r="U19" i="1" a="1"/>
  <c r="U19" i="1" s="1"/>
  <c r="CL250" i="1" a="1"/>
  <c r="CL250" i="1" s="1"/>
  <c r="CE173" i="1" a="1"/>
  <c r="CE173" i="1" s="1"/>
  <c r="P97" i="1" a="1"/>
  <c r="P97" i="1" s="1"/>
  <c r="CA96" i="1" a="1"/>
  <c r="CA96" i="1" s="1"/>
  <c r="CF125" i="1" a="1"/>
  <c r="CF125" i="1" s="1"/>
  <c r="AV243" i="1" a="1"/>
  <c r="AV243" i="1" s="1"/>
  <c r="Q67" i="1" a="1"/>
  <c r="Q67" i="1" s="1"/>
  <c r="BZ18" i="1" a="1"/>
  <c r="BZ18" i="1" s="1"/>
  <c r="X41" i="1" a="1"/>
  <c r="X41" i="1" s="1"/>
  <c r="BF231" i="1" a="1"/>
  <c r="BF231" i="1" s="1"/>
  <c r="CL44" i="1" a="1"/>
  <c r="CL44" i="1" s="1"/>
  <c r="S247" i="1" a="1"/>
  <c r="S247" i="1" s="1"/>
  <c r="BD137" i="1" a="1"/>
  <c r="BD137" i="1" s="1"/>
  <c r="AY27" i="1" a="1"/>
  <c r="AY27" i="1" s="1"/>
  <c r="AC95" i="1" a="1"/>
  <c r="AC95" i="1" s="1"/>
  <c r="Z144" i="1" a="1"/>
  <c r="Z144" i="1" s="1"/>
  <c r="BD251" i="1" a="1"/>
  <c r="BD251" i="1" s="1"/>
  <c r="CJ114" i="1" a="1"/>
  <c r="CJ114" i="1" s="1"/>
  <c r="BZ208" i="1" a="1"/>
  <c r="BZ208" i="1" s="1"/>
  <c r="BE153" i="1" a="1"/>
  <c r="BE153" i="1" s="1"/>
  <c r="AU127" i="1" a="1"/>
  <c r="AU127" i="1" s="1"/>
  <c r="BC103" i="1" a="1"/>
  <c r="BC103" i="1" s="1"/>
  <c r="CG63" i="1" a="1"/>
  <c r="CG63" i="1" s="1"/>
  <c r="T244" i="1" a="1"/>
  <c r="T244" i="1" s="1"/>
  <c r="CD142" i="1" a="1"/>
  <c r="CD142" i="1" s="1"/>
  <c r="AB150" i="1" a="1"/>
  <c r="AB150" i="1" s="1"/>
  <c r="DL342" i="1"/>
  <c r="BX220" i="1" a="1"/>
  <c r="BX220" i="1" s="1"/>
  <c r="Y159" i="1" a="1"/>
  <c r="Y159" i="1" s="1"/>
  <c r="AZ115" i="1" a="1"/>
  <c r="AZ115" i="1" s="1"/>
  <c r="AX10" i="1" a="1"/>
  <c r="AX10" i="1" s="1"/>
  <c r="AD168" i="1" a="1"/>
  <c r="AD168" i="1" s="1"/>
  <c r="AW144" i="1" a="1"/>
  <c r="AW144" i="1" s="1"/>
  <c r="BY38" i="1" a="1"/>
  <c r="BY38" i="1" s="1"/>
  <c r="S155" i="1" a="1"/>
  <c r="S155" i="1" s="1"/>
  <c r="CC104" i="1" a="1"/>
  <c r="CC104" i="1" s="1"/>
  <c r="AA116" i="1" a="1"/>
  <c r="AA116" i="1" s="1"/>
  <c r="BY188" i="1" a="1"/>
  <c r="BY188" i="1" s="1"/>
  <c r="CL143" i="1" a="1"/>
  <c r="CL143" i="1" s="1"/>
  <c r="BX130" i="1" a="1"/>
  <c r="BX130" i="1" s="1"/>
  <c r="R58" i="1" a="1"/>
  <c r="R58" i="1" s="1"/>
  <c r="BF40" i="1" a="1"/>
  <c r="BF40" i="1" s="1"/>
  <c r="AW236" i="1" a="1"/>
  <c r="AW236" i="1" s="1"/>
  <c r="BY90" i="1" a="1"/>
  <c r="BY90" i="1" s="1"/>
  <c r="CJ67" i="1" a="1"/>
  <c r="CJ67" i="1" s="1"/>
  <c r="AZ165" i="1" a="1"/>
  <c r="AZ165" i="1" s="1"/>
  <c r="BD57" i="1" a="1"/>
  <c r="BD57" i="1" s="1"/>
  <c r="Y180" i="1" a="1"/>
  <c r="Y180" i="1" s="1"/>
  <c r="R164" i="1" a="1"/>
  <c r="R164" i="1" s="1"/>
  <c r="BZ258" i="1" a="1"/>
  <c r="BZ258" i="1" s="1"/>
  <c r="BX250" i="1" a="1"/>
  <c r="BX250" i="1" s="1"/>
  <c r="CB234" i="1" a="1"/>
  <c r="CB234" i="1" s="1"/>
  <c r="AY123" i="1" a="1"/>
  <c r="AY123" i="1" s="1"/>
  <c r="AU109" i="1" a="1"/>
  <c r="AU109" i="1" s="1"/>
  <c r="CL109" i="1" a="1"/>
  <c r="CL109" i="1" s="1"/>
  <c r="BY166" i="1" a="1"/>
  <c r="BY166" i="1" s="1"/>
  <c r="T126" i="1" a="1"/>
  <c r="T126" i="1" s="1"/>
  <c r="BD218" i="1" a="1"/>
  <c r="BD218" i="1" s="1"/>
  <c r="BY127" i="1" a="1"/>
  <c r="BY127" i="1" s="1"/>
  <c r="BC202" i="1" a="1"/>
  <c r="BC202" i="1" s="1"/>
  <c r="CD78" i="1" a="1"/>
  <c r="CD78" i="1" s="1"/>
  <c r="BA196" i="1" a="1"/>
  <c r="BA196" i="1" s="1"/>
  <c r="CD81" i="1" a="1"/>
  <c r="CD81" i="1" s="1"/>
  <c r="Y243" i="1" a="1"/>
  <c r="Y243" i="1" s="1"/>
  <c r="S56" i="1" a="1"/>
  <c r="S56" i="1" s="1"/>
  <c r="CI186" i="1" a="1"/>
  <c r="CI186" i="1" s="1"/>
  <c r="DL635" i="1"/>
  <c r="CF252" i="1" a="1"/>
  <c r="CF252" i="1" s="1"/>
  <c r="BH215" i="1" a="1"/>
  <c r="BH215" i="1" s="1"/>
  <c r="CJ152" i="1" a="1"/>
  <c r="CJ152" i="1" s="1"/>
  <c r="CF81" i="1" a="1"/>
  <c r="CF81" i="1" s="1"/>
  <c r="AB228" i="1" a="1"/>
  <c r="AB228" i="1" s="1"/>
  <c r="CI250" i="1" a="1"/>
  <c r="CI250" i="1" s="1"/>
  <c r="Y225" i="1" a="1"/>
  <c r="Y225" i="1" s="1"/>
  <c r="CK131" i="1" a="1"/>
  <c r="CK131" i="1" s="1"/>
  <c r="BD89" i="1" a="1"/>
  <c r="BD89" i="1" s="1"/>
  <c r="AV108" i="1" a="1"/>
  <c r="AV108" i="1" s="1"/>
  <c r="AW33" i="1" a="1"/>
  <c r="AW33" i="1" s="1"/>
  <c r="DL638" i="1"/>
  <c r="AD14" i="1" a="1"/>
  <c r="AD14" i="1" s="1"/>
  <c r="CC266" i="1" a="1"/>
  <c r="CC266" i="1" s="1"/>
  <c r="BE262" i="1" a="1"/>
  <c r="BE262" i="1" s="1"/>
  <c r="CA20" i="1" a="1"/>
  <c r="CA20" i="1" s="1"/>
  <c r="BZ14" i="1" a="1"/>
  <c r="BZ14" i="1" s="1"/>
  <c r="BC57" i="1" a="1"/>
  <c r="BC57" i="1" s="1"/>
  <c r="CE150" i="1" a="1"/>
  <c r="CE150" i="1" s="1"/>
  <c r="BX260" i="1" a="1"/>
  <c r="BX260" i="1" s="1"/>
  <c r="BC122" i="1" a="1"/>
  <c r="BC122" i="1" s="1"/>
  <c r="AA187" i="1" a="1"/>
  <c r="AA187" i="1" s="1"/>
  <c r="Q129" i="1" a="1"/>
  <c r="Q129" i="1" s="1"/>
  <c r="BB198" i="1" a="1"/>
  <c r="BB198" i="1" s="1"/>
  <c r="V28" i="1" a="1"/>
  <c r="V28" i="1" s="1"/>
  <c r="P212" i="1" a="1"/>
  <c r="P212" i="1" s="1"/>
  <c r="AX195" i="1" a="1"/>
  <c r="AX195" i="1" s="1"/>
  <c r="AW141" i="1" a="1"/>
  <c r="AW141" i="1" s="1"/>
  <c r="BG174" i="1" a="1"/>
  <c r="BG174" i="1" s="1"/>
  <c r="V122" i="1" a="1"/>
  <c r="V122" i="1" s="1"/>
  <c r="AU155" i="1" a="1"/>
  <c r="AU155" i="1" s="1"/>
  <c r="BY21" i="1" a="1"/>
  <c r="BY21" i="1" s="1"/>
  <c r="CI55" i="1" a="1"/>
  <c r="CI55" i="1" s="1"/>
  <c r="CI95" i="1" a="1"/>
  <c r="CI95" i="1" s="1"/>
  <c r="CJ231" i="1" a="1"/>
  <c r="CJ231" i="1" s="1"/>
  <c r="CG167" i="1" a="1"/>
  <c r="CG167" i="1" s="1"/>
  <c r="CB10" i="1" a="1"/>
  <c r="CB10" i="1" s="1"/>
  <c r="BC125" i="1" a="1"/>
  <c r="BC125" i="1" s="1"/>
  <c r="BB154" i="1" a="1"/>
  <c r="BB154" i="1" s="1"/>
  <c r="AX64" i="1" a="1"/>
  <c r="AX64" i="1" s="1"/>
  <c r="CE133" i="1" a="1"/>
  <c r="CE133" i="1" s="1"/>
  <c r="Y11" i="1" a="1"/>
  <c r="Y11" i="1" s="1"/>
  <c r="Z80" i="1" a="1"/>
  <c r="Z80" i="1" s="1"/>
  <c r="S192" i="1" a="1"/>
  <c r="S192" i="1" s="1"/>
  <c r="CF195" i="1" a="1"/>
  <c r="CF195" i="1" s="1"/>
  <c r="BX91" i="1" a="1"/>
  <c r="BX91" i="1" s="1"/>
  <c r="DL569" i="1"/>
  <c r="AU252" i="1" a="1"/>
  <c r="AU252" i="1" s="1"/>
  <c r="AC53" i="1" a="1"/>
  <c r="AC53" i="1" s="1"/>
  <c r="CI161" i="1" a="1"/>
  <c r="CI161" i="1" s="1"/>
  <c r="DL576" i="1"/>
  <c r="P17" i="1" a="1"/>
  <c r="P17" i="1" s="1"/>
  <c r="AY212" i="1" a="1"/>
  <c r="AY212" i="1" s="1"/>
  <c r="CF186" i="1" a="1"/>
  <c r="CF186" i="1" s="1"/>
  <c r="BZ183" i="1" a="1"/>
  <c r="BZ183" i="1" s="1"/>
  <c r="Z41" i="1" a="1"/>
  <c r="Z41" i="1" s="1"/>
  <c r="CD59" i="1" a="1"/>
  <c r="CD59" i="1" s="1"/>
  <c r="BF147" i="1" a="1"/>
  <c r="BF147" i="1" s="1"/>
  <c r="CG218" i="1" a="1"/>
  <c r="CG218" i="1" s="1"/>
  <c r="V158" i="1" a="1"/>
  <c r="V158" i="1" s="1"/>
  <c r="X235" i="1" a="1"/>
  <c r="X235" i="1" s="1"/>
  <c r="BE221" i="1" a="1"/>
  <c r="BE221" i="1" s="1"/>
  <c r="S142" i="1" a="1"/>
  <c r="S142" i="1" s="1"/>
  <c r="AV42" i="1" a="1"/>
  <c r="AV42" i="1" s="1"/>
  <c r="CE51" i="1" a="1"/>
  <c r="CE51" i="1" s="1"/>
  <c r="CE7" i="1" a="1"/>
  <c r="CE7" i="1" s="1"/>
  <c r="AV119" i="1" a="1"/>
  <c r="AV119" i="1" s="1"/>
  <c r="AX80" i="1" a="1"/>
  <c r="AX80" i="1" s="1"/>
  <c r="CG14" i="1" a="1"/>
  <c r="CG14" i="1" s="1"/>
  <c r="CD241" i="1" a="1"/>
  <c r="CD241" i="1" s="1"/>
  <c r="CH162" i="1" a="1"/>
  <c r="CH162" i="1" s="1"/>
  <c r="CD213" i="1" a="1"/>
  <c r="CD213" i="1" s="1"/>
  <c r="BD62" i="1" a="1"/>
  <c r="BD62" i="1" s="1"/>
  <c r="CG188" i="1" a="1"/>
  <c r="CG188" i="1" s="1"/>
  <c r="CB229" i="1" a="1"/>
  <c r="CB229" i="1" s="1"/>
  <c r="BE215" i="1" a="1"/>
  <c r="BE215" i="1" s="1"/>
  <c r="Y212" i="1" a="1"/>
  <c r="Y212" i="1" s="1"/>
  <c r="BA54" i="1" a="1"/>
  <c r="BA54" i="1" s="1"/>
  <c r="Y124" i="1" a="1"/>
  <c r="Y124" i="1" s="1"/>
  <c r="DL590" i="1"/>
  <c r="BZ59" i="1" a="1"/>
  <c r="BZ59" i="1" s="1"/>
  <c r="CI152" i="1" a="1"/>
  <c r="CI152" i="1" s="1"/>
  <c r="BH126" i="1" a="1"/>
  <c r="BH126" i="1" s="1"/>
  <c r="R59" i="1" a="1"/>
  <c r="R59" i="1" s="1"/>
  <c r="Y92" i="1" a="1"/>
  <c r="Y92" i="1" s="1"/>
  <c r="CE87" i="1" a="1"/>
  <c r="CE87" i="1" s="1"/>
  <c r="AW201" i="1" a="1"/>
  <c r="AW201" i="1" s="1"/>
  <c r="AD192" i="1" a="1"/>
  <c r="AD192" i="1" s="1"/>
  <c r="CC185" i="1" a="1"/>
  <c r="CC185" i="1" s="1"/>
  <c r="BE210" i="1" a="1"/>
  <c r="BE210" i="1" s="1"/>
  <c r="R51" i="1" a="1"/>
  <c r="R51" i="1" s="1"/>
  <c r="BE146" i="1" a="1"/>
  <c r="BE146" i="1" s="1"/>
  <c r="AW223" i="1" a="1"/>
  <c r="AW223" i="1" s="1"/>
  <c r="S30" i="1" a="1"/>
  <c r="S30" i="1" s="1"/>
  <c r="AY106" i="1" a="1"/>
  <c r="AY106" i="1" s="1"/>
  <c r="AX127" i="1" a="1"/>
  <c r="AX127" i="1" s="1"/>
  <c r="P64" i="1" a="1"/>
  <c r="P64" i="1" s="1"/>
  <c r="W170" i="1" a="1"/>
  <c r="W170" i="1" s="1"/>
  <c r="BY200" i="1" a="1"/>
  <c r="BY200" i="1" s="1"/>
  <c r="BZ123" i="1" a="1"/>
  <c r="BZ123" i="1" s="1"/>
  <c r="CB21" i="1" a="1"/>
  <c r="CB21" i="1" s="1"/>
  <c r="BE234" i="1" a="1"/>
  <c r="BE234" i="1" s="1"/>
  <c r="CE106" i="1" a="1"/>
  <c r="CE106" i="1" s="1"/>
  <c r="BC216" i="1" a="1"/>
  <c r="BC216" i="1" s="1"/>
  <c r="AT229" i="1" a="1"/>
  <c r="AT229" i="1" s="1"/>
  <c r="CD263" i="1" a="1"/>
  <c r="CD263" i="1" s="1"/>
  <c r="V242" i="1" a="1"/>
  <c r="V242" i="1" s="1"/>
  <c r="W195" i="1" a="1"/>
  <c r="W195" i="1" s="1"/>
  <c r="AY189" i="1" a="1"/>
  <c r="AY189" i="1" s="1"/>
  <c r="V180" i="1" a="1"/>
  <c r="V180" i="1" s="1"/>
  <c r="Y88" i="1" a="1"/>
  <c r="Y88" i="1" s="1"/>
  <c r="BG179" i="1" a="1"/>
  <c r="BG179" i="1" s="1"/>
  <c r="AV107" i="1" a="1"/>
  <c r="AV107" i="1" s="1"/>
  <c r="AD78" i="1" a="1"/>
  <c r="AD78" i="1" s="1"/>
  <c r="BC185" i="1" a="1"/>
  <c r="BC185" i="1" s="1"/>
  <c r="AT228" i="1" a="1"/>
  <c r="AT228" i="1" s="1"/>
  <c r="CE212" i="1" a="1"/>
  <c r="CE212" i="1" s="1"/>
  <c r="BF86" i="1" a="1"/>
  <c r="BF86" i="1" s="1"/>
  <c r="BD170" i="1" a="1"/>
  <c r="BD170" i="1" s="1"/>
  <c r="CH89" i="1" a="1"/>
  <c r="CH89" i="1" s="1"/>
  <c r="AZ77" i="1" a="1"/>
  <c r="AZ77" i="1" s="1"/>
  <c r="Y144" i="1" a="1"/>
  <c r="Y144" i="1" s="1"/>
  <c r="BC238" i="1" a="1"/>
  <c r="BC238" i="1" s="1"/>
  <c r="P181" i="1" a="1"/>
  <c r="P181" i="1" s="1"/>
  <c r="P243" i="1" a="1"/>
  <c r="P243" i="1" s="1"/>
  <c r="CD162" i="1" a="1"/>
  <c r="CD162" i="1" s="1"/>
  <c r="CG21" i="1" a="1"/>
  <c r="CG21" i="1" s="1"/>
  <c r="CH91" i="1" a="1"/>
  <c r="CH91" i="1" s="1"/>
  <c r="CK250" i="1" a="1"/>
  <c r="CK250" i="1" s="1"/>
  <c r="BD200" i="1" a="1"/>
  <c r="BD200" i="1" s="1"/>
  <c r="CK82" i="1" a="1"/>
  <c r="CK82" i="1" s="1"/>
  <c r="X56" i="1" a="1"/>
  <c r="X56" i="1" s="1"/>
  <c r="T15" i="1" a="1"/>
  <c r="T15" i="1" s="1"/>
  <c r="AB23" i="1" a="1"/>
  <c r="AB23" i="1" s="1"/>
  <c r="CI57" i="1" a="1"/>
  <c r="CI57" i="1" s="1"/>
  <c r="W88" i="1" a="1"/>
  <c r="W88" i="1" s="1"/>
  <c r="W225" i="1" a="1"/>
  <c r="W225" i="1" s="1"/>
  <c r="S221" i="1" a="1"/>
  <c r="S221" i="1" s="1"/>
  <c r="BG142" i="1" a="1"/>
  <c r="BG142" i="1" s="1"/>
  <c r="CA34" i="1" a="1"/>
  <c r="CA34" i="1" s="1"/>
  <c r="AZ94" i="1" a="1"/>
  <c r="AZ94" i="1" s="1"/>
  <c r="BX82" i="1" a="1"/>
  <c r="BX82" i="1" s="1"/>
  <c r="CL187" i="1" a="1"/>
  <c r="CL187" i="1" s="1"/>
  <c r="AX116" i="1" a="1"/>
  <c r="AX116" i="1" s="1"/>
  <c r="BC147" i="1" a="1"/>
  <c r="BC147" i="1" s="1"/>
  <c r="BX191" i="1" a="1"/>
  <c r="BX191" i="1" s="1"/>
  <c r="AU36" i="1" a="1"/>
  <c r="AU36" i="1" s="1"/>
  <c r="CI177" i="1" a="1"/>
  <c r="CI177" i="1" s="1"/>
  <c r="AD21" i="1" a="1"/>
  <c r="AD21" i="1" s="1"/>
  <c r="AA79" i="1" a="1"/>
  <c r="AA79" i="1" s="1"/>
  <c r="BB25" i="1" a="1"/>
  <c r="BB25" i="1" s="1"/>
  <c r="T56" i="1" a="1"/>
  <c r="T56" i="1" s="1"/>
  <c r="CG152" i="1" a="1"/>
  <c r="CG152" i="1" s="1"/>
  <c r="BG260" i="1" a="1"/>
  <c r="BG260" i="1" s="1"/>
  <c r="AU189" i="1" a="1"/>
  <c r="AU189" i="1" s="1"/>
  <c r="T210" i="1" a="1"/>
  <c r="T210" i="1" s="1"/>
  <c r="BX198" i="1" a="1"/>
  <c r="BX198" i="1" s="1"/>
  <c r="CL200" i="1" a="1"/>
  <c r="CL200" i="1" s="1"/>
  <c r="CA196" i="1" a="1"/>
  <c r="CA196" i="1" s="1"/>
  <c r="Z8" i="1" a="1"/>
  <c r="Z8" i="1" s="1"/>
  <c r="CL252" i="1" a="1"/>
  <c r="CL252" i="1" s="1"/>
  <c r="CD53" i="1" a="1"/>
  <c r="CD53" i="1" s="1"/>
  <c r="U248" i="1" a="1"/>
  <c r="U248" i="1" s="1"/>
  <c r="BC120" i="1" a="1"/>
  <c r="BC120" i="1" s="1"/>
  <c r="CK183" i="1" a="1"/>
  <c r="CK183" i="1" s="1"/>
  <c r="AU136" i="1" a="1"/>
  <c r="AU136" i="1" s="1"/>
  <c r="CG144" i="1" a="1"/>
  <c r="CG144" i="1" s="1"/>
  <c r="AC193" i="1" a="1"/>
  <c r="AC193" i="1" s="1"/>
  <c r="AW38" i="1" a="1"/>
  <c r="AW38" i="1" s="1"/>
  <c r="BC26" i="1" a="1"/>
  <c r="BC26" i="1" s="1"/>
  <c r="CL177" i="1" a="1"/>
  <c r="CL177" i="1" s="1"/>
  <c r="Q17" i="1" a="1"/>
  <c r="Q17" i="1" s="1"/>
  <c r="CL242" i="1" a="1"/>
  <c r="CL242" i="1" s="1"/>
  <c r="CH210" i="1" a="1"/>
  <c r="CH210" i="1" s="1"/>
  <c r="BB227" i="1" a="1"/>
  <c r="BB227" i="1" s="1"/>
  <c r="BE51" i="1" a="1"/>
  <c r="BE51" i="1" s="1"/>
  <c r="X201" i="1" a="1"/>
  <c r="X201" i="1" s="1"/>
  <c r="CL107" i="1" a="1"/>
  <c r="CL107" i="1" s="1"/>
  <c r="BB85" i="1" a="1"/>
  <c r="BB85" i="1" s="1"/>
  <c r="AU133" i="1" a="1"/>
  <c r="AU133" i="1" s="1"/>
  <c r="AB58" i="1" a="1"/>
  <c r="AB58" i="1" s="1"/>
  <c r="CL120" i="1" a="1"/>
  <c r="CL120" i="1" s="1"/>
  <c r="BE59" i="1" a="1"/>
  <c r="BE59" i="1" s="1"/>
  <c r="Q125" i="1" a="1"/>
  <c r="Q125" i="1" s="1"/>
  <c r="Q157" i="1" a="1"/>
  <c r="Q157" i="1" s="1"/>
  <c r="BD63" i="1" a="1"/>
  <c r="BD63" i="1" s="1"/>
  <c r="BY111" i="1" a="1"/>
  <c r="BY111" i="1" s="1"/>
  <c r="BY119" i="1" a="1"/>
  <c r="BY119" i="1" s="1"/>
  <c r="V168" i="1" a="1"/>
  <c r="V168" i="1" s="1"/>
  <c r="CL255" i="1" a="1"/>
  <c r="CL255" i="1" s="1"/>
  <c r="AX202" i="1" a="1"/>
  <c r="AX202" i="1" s="1"/>
  <c r="AZ121" i="1" a="1"/>
  <c r="AZ121" i="1" s="1"/>
  <c r="CD159" i="1" a="1"/>
  <c r="CD159" i="1" s="1"/>
  <c r="CL245" i="1" a="1"/>
  <c r="CL245" i="1" s="1"/>
  <c r="CD267" i="1" a="1"/>
  <c r="CD267" i="1" s="1"/>
  <c r="W206" i="1" a="1"/>
  <c r="W206" i="1" s="1"/>
  <c r="BG79" i="1" a="1"/>
  <c r="BG79" i="1" s="1"/>
  <c r="CC257" i="1" a="1"/>
  <c r="CC257" i="1" s="1"/>
  <c r="R114" i="1" a="1"/>
  <c r="R114" i="1" s="1"/>
  <c r="W110" i="1" a="1"/>
  <c r="W110" i="1" s="1"/>
  <c r="CH112" i="1" a="1"/>
  <c r="CH112" i="1" s="1"/>
  <c r="BB32" i="1" a="1"/>
  <c r="BB32" i="1" s="1"/>
  <c r="BX265" i="1" a="1"/>
  <c r="BX265" i="1" s="1"/>
  <c r="CG264" i="1" a="1"/>
  <c r="CG264" i="1" s="1"/>
  <c r="T154" i="1" a="1"/>
  <c r="T154" i="1" s="1"/>
  <c r="AD141" i="1" a="1"/>
  <c r="AD141" i="1" s="1"/>
  <c r="Z165" i="1" a="1"/>
  <c r="Z165" i="1" s="1"/>
  <c r="BB64" i="1" a="1"/>
  <c r="BB64" i="1" s="1"/>
  <c r="P91" i="1" a="1"/>
  <c r="P91" i="1" s="1"/>
  <c r="CB225" i="1" a="1"/>
  <c r="CB225" i="1" s="1"/>
  <c r="CC25" i="1" a="1"/>
  <c r="CC25" i="1" s="1"/>
  <c r="AD202" i="1" a="1"/>
  <c r="AD202" i="1" s="1"/>
  <c r="BA61" i="1" a="1"/>
  <c r="BA61" i="1" s="1"/>
  <c r="CA265" i="1" a="1"/>
  <c r="CA265" i="1" s="1"/>
  <c r="BD236" i="1" a="1"/>
  <c r="BD236" i="1" s="1"/>
  <c r="BD118" i="1" a="1"/>
  <c r="BD118" i="1" s="1"/>
  <c r="Q18" i="1" a="1"/>
  <c r="Q18" i="1" s="1"/>
  <c r="P129" i="1" a="1"/>
  <c r="P129" i="1" s="1"/>
  <c r="CD146" i="1" a="1"/>
  <c r="CD146" i="1" s="1"/>
  <c r="AA33" i="1" a="1"/>
  <c r="AA33" i="1" s="1"/>
  <c r="CC49" i="1" a="1"/>
  <c r="CC49" i="1" s="1"/>
  <c r="Y222" i="1" a="1"/>
  <c r="Y222" i="1" s="1"/>
  <c r="BC211" i="1" a="1"/>
  <c r="BC211" i="1" s="1"/>
  <c r="CI147" i="1" a="1"/>
  <c r="CI147" i="1" s="1"/>
  <c r="CI53" i="1" a="1"/>
  <c r="CI53" i="1" s="1"/>
  <c r="W96" i="1" a="1"/>
  <c r="W96" i="1" s="1"/>
  <c r="T80" i="1" a="1"/>
  <c r="T80" i="1" s="1"/>
  <c r="Y36" i="1" a="1"/>
  <c r="Y36" i="1" s="1"/>
  <c r="CJ14" i="1" a="1"/>
  <c r="CJ14" i="1" s="1"/>
  <c r="BF186" i="1" a="1"/>
  <c r="BF186" i="1" s="1"/>
  <c r="AA45" i="1" a="1"/>
  <c r="AA45" i="1" s="1"/>
  <c r="CL263" i="1" a="1"/>
  <c r="CL263" i="1" s="1"/>
  <c r="S147" i="1" a="1"/>
  <c r="S147" i="1" s="1"/>
  <c r="T88" i="1" a="1"/>
  <c r="T88" i="1" s="1"/>
  <c r="BG119" i="1" a="1"/>
  <c r="BG119" i="1" s="1"/>
  <c r="Z214" i="1" a="1"/>
  <c r="Z214" i="1" s="1"/>
  <c r="AV131" i="1" a="1"/>
  <c r="AV131" i="1" s="1"/>
  <c r="S85" i="1" a="1"/>
  <c r="S85" i="1" s="1"/>
  <c r="BD129" i="1" a="1"/>
  <c r="BD129" i="1" s="1"/>
  <c r="BF184" i="1" a="1"/>
  <c r="BF184" i="1" s="1"/>
  <c r="AV192" i="1" a="1"/>
  <c r="AV192" i="1" s="1"/>
  <c r="AW177" i="1" a="1"/>
  <c r="AW177" i="1" s="1"/>
  <c r="CD233" i="1" a="1"/>
  <c r="CD233" i="1" s="1"/>
  <c r="CJ20" i="1" a="1"/>
  <c r="CJ20" i="1" s="1"/>
  <c r="CJ181" i="1" a="1"/>
  <c r="CJ181" i="1" s="1"/>
  <c r="Q28" i="1" a="1"/>
  <c r="Q28" i="1" s="1"/>
  <c r="CH93" i="1" a="1"/>
  <c r="CH93" i="1" s="1"/>
  <c r="CB159" i="1" a="1"/>
  <c r="CB159" i="1" s="1"/>
  <c r="AC79" i="1" a="1"/>
  <c r="AC79" i="1" s="1"/>
  <c r="AU57" i="1" a="1"/>
  <c r="AU57" i="1" s="1"/>
  <c r="BH58" i="1" a="1"/>
  <c r="BH58" i="1" s="1"/>
  <c r="CC223" i="1" a="1"/>
  <c r="CC223" i="1" s="1"/>
  <c r="Q38" i="1" a="1"/>
  <c r="Q38" i="1" s="1"/>
  <c r="BC237" i="1" a="1"/>
  <c r="BC237" i="1" s="1"/>
  <c r="BF114" i="1" a="1"/>
  <c r="BF114" i="1" s="1"/>
  <c r="BB88" i="1" a="1"/>
  <c r="BB88" i="1" s="1"/>
  <c r="BF164" i="1" a="1"/>
  <c r="BF164" i="1" s="1"/>
  <c r="CA51" i="1" a="1"/>
  <c r="CA51" i="1" s="1"/>
  <c r="AT102" i="1" a="1"/>
  <c r="AT102" i="1" s="1"/>
  <c r="W28" i="1" a="1"/>
  <c r="W28" i="1" s="1"/>
  <c r="AU61" i="1" a="1"/>
  <c r="AU61" i="1" s="1"/>
  <c r="BC213" i="1" a="1"/>
  <c r="BC213" i="1" s="1"/>
  <c r="AU182" i="1" a="1"/>
  <c r="AU182" i="1" s="1"/>
  <c r="BB49" i="1" a="1"/>
  <c r="BB49" i="1" s="1"/>
  <c r="U174" i="1" a="1"/>
  <c r="U174" i="1" s="1"/>
  <c r="U235" i="1" a="1"/>
  <c r="U235" i="1" s="1"/>
  <c r="CJ193" i="1" a="1"/>
  <c r="CJ193" i="1" s="1"/>
  <c r="BY100" i="1" a="1"/>
  <c r="BY100" i="1" s="1"/>
  <c r="Y116" i="1" a="1"/>
  <c r="Y116" i="1" s="1"/>
  <c r="AW147" i="1" a="1"/>
  <c r="AW147" i="1" s="1"/>
  <c r="DL636" i="1"/>
  <c r="AC105" i="1" a="1"/>
  <c r="AC105" i="1" s="1"/>
  <c r="X90" i="1" a="1"/>
  <c r="X90" i="1" s="1"/>
  <c r="T87" i="1" a="1"/>
  <c r="T87" i="1" s="1"/>
  <c r="Z145" i="1" a="1"/>
  <c r="Z145" i="1" s="1"/>
  <c r="BZ169" i="1" a="1"/>
  <c r="BZ169" i="1" s="1"/>
  <c r="U162" i="1" a="1"/>
  <c r="U162" i="1" s="1"/>
  <c r="BF197" i="1" a="1"/>
  <c r="BF197" i="1" s="1"/>
  <c r="BY16" i="1" a="1"/>
  <c r="BY16" i="1" s="1"/>
  <c r="AV196" i="1" a="1"/>
  <c r="AV196" i="1" s="1"/>
  <c r="CK143" i="1" a="1"/>
  <c r="CK143" i="1" s="1"/>
  <c r="BF91" i="1" a="1"/>
  <c r="BF91" i="1" s="1"/>
  <c r="AA253" i="1" a="1"/>
  <c r="AA253" i="1" s="1"/>
  <c r="CJ113" i="1" a="1"/>
  <c r="CJ113" i="1" s="1"/>
  <c r="BE25" i="1" a="1"/>
  <c r="BE25" i="1" s="1"/>
  <c r="CI56" i="1" a="1"/>
  <c r="CI56" i="1" s="1"/>
  <c r="BH255" i="1" a="1"/>
  <c r="BH255" i="1" s="1"/>
  <c r="AT124" i="1" a="1"/>
  <c r="AT124" i="1" s="1"/>
  <c r="BA179" i="1" a="1"/>
  <c r="BA179" i="1" s="1"/>
  <c r="BZ50" i="1" a="1"/>
  <c r="BZ50" i="1" s="1"/>
  <c r="CB88" i="1" a="1"/>
  <c r="CB88" i="1" s="1"/>
  <c r="BA251" i="1" a="1"/>
  <c r="BA251" i="1" s="1"/>
  <c r="AU228" i="1" a="1"/>
  <c r="AU228" i="1" s="1"/>
  <c r="BF146" i="1" a="1"/>
  <c r="BF146" i="1" s="1"/>
  <c r="AY10" i="1" a="1"/>
  <c r="AY10" i="1" s="1"/>
  <c r="Z159" i="1" a="1"/>
  <c r="Z159" i="1" s="1"/>
  <c r="BH120" i="1" a="1"/>
  <c r="BH120" i="1" s="1"/>
  <c r="CB247" i="1" a="1"/>
  <c r="CB247" i="1" s="1"/>
  <c r="CL265" i="1" a="1"/>
  <c r="CL265" i="1" s="1"/>
  <c r="CD32" i="1" a="1"/>
  <c r="CD32" i="1" s="1"/>
  <c r="BY190" i="1" a="1"/>
  <c r="BY190" i="1" s="1"/>
  <c r="Y191" i="1" a="1"/>
  <c r="Y191" i="1" s="1"/>
  <c r="BA167" i="1" a="1"/>
  <c r="BA167" i="1" s="1"/>
  <c r="CG232" i="1" a="1"/>
  <c r="CG232" i="1" s="1"/>
  <c r="V105" i="1" a="1"/>
  <c r="V105" i="1" s="1"/>
  <c r="CG123" i="1" a="1"/>
  <c r="CG123" i="1" s="1"/>
  <c r="BE14" i="1" a="1"/>
  <c r="BE14" i="1" s="1"/>
  <c r="Y167" i="1" a="1"/>
  <c r="Y167" i="1" s="1"/>
  <c r="BZ143" i="1" a="1"/>
  <c r="BZ143" i="1" s="1"/>
  <c r="AC167" i="1" a="1"/>
  <c r="AC167" i="1" s="1"/>
  <c r="CB114" i="1" a="1"/>
  <c r="CB114" i="1" s="1"/>
  <c r="CL208" i="1" a="1"/>
  <c r="CL208" i="1" s="1"/>
  <c r="CI192" i="1" a="1"/>
  <c r="CI192" i="1" s="1"/>
  <c r="R107" i="1" a="1"/>
  <c r="R107" i="1" s="1"/>
  <c r="BG78" i="1" a="1"/>
  <c r="BG78" i="1" s="1"/>
  <c r="T16" i="1" a="1"/>
  <c r="T16" i="1" s="1"/>
  <c r="BH62" i="1" a="1"/>
  <c r="BH62" i="1" s="1"/>
  <c r="T251" i="1" a="1"/>
  <c r="T251" i="1" s="1"/>
  <c r="P142" i="1" a="1"/>
  <c r="P142" i="1" s="1"/>
  <c r="R240" i="1" a="1"/>
  <c r="R240" i="1" s="1"/>
  <c r="AX244" i="1" a="1"/>
  <c r="AX244" i="1" s="1"/>
  <c r="BX100" i="1" a="1"/>
  <c r="BX100" i="1" s="1"/>
  <c r="BE33" i="1" a="1"/>
  <c r="BE33" i="1" s="1"/>
  <c r="CH227" i="1" a="1"/>
  <c r="CH227" i="1" s="1"/>
  <c r="CA178" i="1" a="1"/>
  <c r="CA178" i="1" s="1"/>
  <c r="V127" i="1" a="1"/>
  <c r="V127" i="1" s="1"/>
  <c r="BB78" i="1" a="1"/>
  <c r="BB78" i="1" s="1"/>
  <c r="P11" i="1" a="1"/>
  <c r="P11" i="1" s="1"/>
  <c r="BX223" i="1" a="1"/>
  <c r="BX223" i="1" s="1"/>
  <c r="AU87" i="1" a="1"/>
  <c r="AU87" i="1" s="1"/>
  <c r="CC107" i="1" a="1"/>
  <c r="CC107" i="1" s="1"/>
  <c r="CK100" i="1" a="1"/>
  <c r="CK100" i="1" s="1"/>
  <c r="AA249" i="1" a="1"/>
  <c r="AA249" i="1" s="1"/>
  <c r="U266" i="1" a="1"/>
  <c r="U266" i="1" s="1"/>
  <c r="Q142" i="1" a="1"/>
  <c r="Q142" i="1" s="1"/>
  <c r="V246" i="1" a="1"/>
  <c r="V246" i="1" s="1"/>
  <c r="AZ185" i="1" a="1"/>
  <c r="AZ185" i="1" s="1"/>
  <c r="AT87" i="1" a="1"/>
  <c r="AT87" i="1" s="1"/>
  <c r="BF119" i="1" a="1"/>
  <c r="BF119" i="1" s="1"/>
  <c r="BB148" i="1" a="1"/>
  <c r="BB148" i="1" s="1"/>
  <c r="X225" i="1" a="1"/>
  <c r="X225" i="1" s="1"/>
  <c r="AT133" i="1" a="1"/>
  <c r="AT133" i="1" s="1"/>
  <c r="CD155" i="1" a="1"/>
  <c r="CD155" i="1" s="1"/>
  <c r="BB223" i="1" a="1"/>
  <c r="BB223" i="1" s="1"/>
  <c r="CK32" i="1" a="1"/>
  <c r="CK32" i="1" s="1"/>
  <c r="CB250" i="1" a="1"/>
  <c r="CB250" i="1" s="1"/>
  <c r="BE76" i="1" a="1"/>
  <c r="BE76" i="1" s="1"/>
  <c r="BY126" i="1" a="1"/>
  <c r="BY126" i="1" s="1"/>
  <c r="Y240" i="1" a="1"/>
  <c r="Y240" i="1" s="1"/>
  <c r="BH113" i="1" a="1"/>
  <c r="BH113" i="1" s="1"/>
  <c r="BC41" i="1" a="1"/>
  <c r="BC41" i="1" s="1"/>
  <c r="AB144" i="1" a="1"/>
  <c r="AB144" i="1" s="1"/>
  <c r="AW24" i="1" a="1"/>
  <c r="AW24" i="1" s="1"/>
  <c r="CI175" i="1" a="1"/>
  <c r="CI175" i="1" s="1"/>
  <c r="CC156" i="1" a="1"/>
  <c r="CC156" i="1" s="1"/>
  <c r="BD156" i="1" a="1"/>
  <c r="BD156" i="1" s="1"/>
  <c r="CK253" i="1" a="1"/>
  <c r="CK253" i="1" s="1"/>
  <c r="P68" i="1" a="1"/>
  <c r="P68" i="1" s="1"/>
  <c r="CG148" i="1" a="1"/>
  <c r="CG148" i="1" s="1"/>
  <c r="CE62" i="1" a="1"/>
  <c r="CE62" i="1" s="1"/>
  <c r="AB189" i="1" a="1"/>
  <c r="AB189" i="1" s="1"/>
  <c r="AZ158" i="1" a="1"/>
  <c r="AZ158" i="1" s="1"/>
  <c r="CL40" i="1" a="1"/>
  <c r="CL40" i="1" s="1"/>
  <c r="CH252" i="1" a="1"/>
  <c r="CH252" i="1" s="1"/>
  <c r="CG29" i="1" a="1"/>
  <c r="CG29" i="1" s="1"/>
  <c r="T209" i="1" a="1"/>
  <c r="T209" i="1" s="1"/>
  <c r="AB29" i="1" a="1"/>
  <c r="AB29" i="1" s="1"/>
  <c r="BY141" i="1" a="1"/>
  <c r="BY141" i="1" s="1"/>
  <c r="CG56" i="1" a="1"/>
  <c r="CG56" i="1" s="1"/>
  <c r="CA110" i="1" a="1"/>
  <c r="CA110" i="1" s="1"/>
  <c r="S198" i="1" a="1"/>
  <c r="S198" i="1" s="1"/>
  <c r="AC185" i="1" a="1"/>
  <c r="AC185" i="1" s="1"/>
  <c r="BF216" i="1" a="1"/>
  <c r="BF216" i="1" s="1"/>
  <c r="DL637" i="1"/>
  <c r="AU193" i="1" a="1"/>
  <c r="AU193" i="1" s="1"/>
  <c r="AX249" i="1" a="1"/>
  <c r="AX249" i="1" s="1"/>
  <c r="Z161" i="1" a="1"/>
  <c r="Z161" i="1" s="1"/>
  <c r="AZ32" i="1" a="1"/>
  <c r="AZ32" i="1" s="1"/>
  <c r="CG51" i="1" a="1"/>
  <c r="CG51" i="1" s="1"/>
  <c r="CF66" i="1" a="1"/>
  <c r="CF66" i="1" s="1"/>
  <c r="AT160" i="1" a="1"/>
  <c r="AT160" i="1" s="1"/>
  <c r="AD153" i="1" a="1"/>
  <c r="AD153" i="1" s="1"/>
  <c r="CL9" i="1" a="1"/>
  <c r="CL9" i="1" s="1"/>
  <c r="AZ132" i="1" a="1"/>
  <c r="AZ132" i="1" s="1"/>
  <c r="BF32" i="1" a="1"/>
  <c r="BF32" i="1" s="1"/>
  <c r="CD35" i="1" a="1"/>
  <c r="CD35" i="1" s="1"/>
  <c r="CD119" i="1" a="1"/>
  <c r="CD119" i="1" s="1"/>
  <c r="CA242" i="1" a="1"/>
  <c r="CA242" i="1" s="1"/>
  <c r="BC259" i="1" a="1"/>
  <c r="BC259" i="1" s="1"/>
  <c r="CE55" i="1" a="1"/>
  <c r="CE55" i="1" s="1"/>
  <c r="AA201" i="1" a="1"/>
  <c r="AA201" i="1" s="1"/>
  <c r="Y90" i="1" a="1"/>
  <c r="Y90" i="1" s="1"/>
  <c r="CC48" i="1" a="1"/>
  <c r="CC48" i="1" s="1"/>
  <c r="CC116" i="1" a="1"/>
  <c r="CC116" i="1" s="1"/>
  <c r="BD171" i="1" a="1"/>
  <c r="BD171" i="1" s="1"/>
  <c r="AX142" i="1" a="1"/>
  <c r="AX142" i="1" s="1"/>
  <c r="Y8" i="1" a="1"/>
  <c r="Y8" i="1" s="1"/>
  <c r="CF18" i="1" a="1"/>
  <c r="CF18" i="1" s="1"/>
  <c r="AV52" i="1" a="1"/>
  <c r="AV52" i="1" s="1"/>
  <c r="CA129" i="1" a="1"/>
  <c r="CA129" i="1" s="1"/>
  <c r="BX221" i="1" a="1"/>
  <c r="BX221" i="1" s="1"/>
  <c r="BA183" i="1" a="1"/>
  <c r="BA183" i="1" s="1"/>
  <c r="CF143" i="1" a="1"/>
  <c r="CF143" i="1" s="1"/>
  <c r="AB153" i="1" a="1"/>
  <c r="AB153" i="1" s="1"/>
  <c r="CH30" i="1" a="1"/>
  <c r="CH30" i="1" s="1"/>
  <c r="CG135" i="1" a="1"/>
  <c r="CG135" i="1" s="1"/>
  <c r="BD41" i="1" a="1"/>
  <c r="BD41" i="1" s="1"/>
  <c r="CJ158" i="1" a="1"/>
  <c r="CJ158" i="1" s="1"/>
  <c r="CL17" i="1" a="1"/>
  <c r="CL17" i="1" s="1"/>
  <c r="W223" i="1" a="1"/>
  <c r="W223" i="1" s="1"/>
  <c r="W158" i="1" a="1"/>
  <c r="W158" i="1" s="1"/>
  <c r="BB159" i="1" a="1"/>
  <c r="BB159" i="1" s="1"/>
  <c r="V56" i="1" a="1"/>
  <c r="V56" i="1" s="1"/>
  <c r="AW39" i="1" a="1"/>
  <c r="AW39" i="1" s="1"/>
  <c r="W20" i="1" a="1"/>
  <c r="W20" i="1" s="1"/>
  <c r="CA161" i="1" a="1"/>
  <c r="CA161" i="1" s="1"/>
  <c r="CC78" i="1" a="1"/>
  <c r="CC78" i="1" s="1"/>
  <c r="X47" i="1" a="1"/>
  <c r="X47" i="1" s="1"/>
  <c r="BD84" i="1" a="1"/>
  <c r="BD84" i="1" s="1"/>
  <c r="V36" i="1" a="1"/>
  <c r="V36" i="1" s="1"/>
  <c r="W54" i="1" a="1"/>
  <c r="W54" i="1" s="1"/>
  <c r="CG110" i="1" a="1"/>
  <c r="CG110" i="1" s="1"/>
  <c r="CI24" i="1" a="1"/>
  <c r="CI24" i="1" s="1"/>
  <c r="CJ236" i="1" a="1"/>
  <c r="CJ236" i="1" s="1"/>
  <c r="S38" i="1" a="1"/>
  <c r="S38" i="1" s="1"/>
  <c r="BX266" i="1" a="1"/>
  <c r="BX266" i="1" s="1"/>
  <c r="CD234" i="1" a="1"/>
  <c r="CD234" i="1" s="1"/>
  <c r="CA122" i="1" a="1"/>
  <c r="CA122" i="1" s="1"/>
  <c r="T216" i="1" a="1"/>
  <c r="T216" i="1" s="1"/>
  <c r="BA172" i="1" a="1"/>
  <c r="BA172" i="1" s="1"/>
  <c r="AC161" i="1" a="1"/>
  <c r="AC161" i="1" s="1"/>
  <c r="AZ55" i="1" a="1"/>
  <c r="AZ55" i="1" s="1"/>
  <c r="AU181" i="1" a="1"/>
  <c r="AU181" i="1" s="1"/>
  <c r="X86" i="1" a="1"/>
  <c r="X86" i="1" s="1"/>
  <c r="U31" i="1" a="1"/>
  <c r="U31" i="1" s="1"/>
  <c r="CK134" i="1" a="1"/>
  <c r="CK134" i="1" s="1"/>
  <c r="AY215" i="1" a="1"/>
  <c r="AY215" i="1" s="1"/>
  <c r="T30" i="1" a="1"/>
  <c r="T30" i="1" s="1"/>
  <c r="CL240" i="1" a="1"/>
  <c r="CL240" i="1" s="1"/>
  <c r="AT252" i="1" a="1"/>
  <c r="AT252" i="1" s="1"/>
  <c r="AY180" i="1" a="1"/>
  <c r="AY180" i="1" s="1"/>
  <c r="BD100" i="1" a="1"/>
  <c r="BD100" i="1" s="1"/>
  <c r="P228" i="1" a="1"/>
  <c r="P228" i="1" s="1"/>
  <c r="CI150" i="1" a="1"/>
  <c r="CI150" i="1" s="1"/>
  <c r="BC178" i="1" a="1"/>
  <c r="BC178" i="1" s="1"/>
  <c r="CF167" i="1" a="1"/>
  <c r="CF167" i="1" s="1"/>
  <c r="R43" i="1" a="1"/>
  <c r="R43" i="1" s="1"/>
  <c r="P182" i="1" a="1"/>
  <c r="P182" i="1" s="1"/>
  <c r="X156" i="1" a="1"/>
  <c r="X156" i="1" s="1"/>
  <c r="AU116" i="1" a="1"/>
  <c r="AU116" i="1" s="1"/>
  <c r="X153" i="1" a="1"/>
  <c r="X153" i="1" s="1"/>
  <c r="AY130" i="1" a="1"/>
  <c r="AY130" i="1" s="1"/>
  <c r="W186" i="1" a="1"/>
  <c r="W186" i="1" s="1"/>
  <c r="Y226" i="1" a="1"/>
  <c r="Y226" i="1" s="1"/>
  <c r="BB239" i="1" a="1"/>
  <c r="BB239" i="1" s="1"/>
  <c r="V68" i="1" a="1"/>
  <c r="V68" i="1" s="1"/>
  <c r="CE10" i="1" a="1"/>
  <c r="CE10" i="1" s="1"/>
  <c r="AZ219" i="1" a="1"/>
  <c r="AZ219" i="1" s="1"/>
  <c r="BG96" i="1" a="1"/>
  <c r="BG96" i="1" s="1"/>
  <c r="S182" i="1" a="1"/>
  <c r="S182" i="1" s="1"/>
  <c r="AT91" i="1" a="1"/>
  <c r="AT91" i="1" s="1"/>
  <c r="BX50" i="1" a="1"/>
  <c r="BX50" i="1" s="1"/>
  <c r="BY184" i="1" a="1"/>
  <c r="BY184" i="1" s="1"/>
  <c r="AY51" i="1" a="1"/>
  <c r="AY51" i="1" s="1"/>
  <c r="R28" i="1" a="1"/>
  <c r="R28" i="1" s="1"/>
  <c r="AD178" i="1" a="1"/>
  <c r="AD178" i="1" s="1"/>
  <c r="AA217" i="1" a="1"/>
  <c r="AA217" i="1" s="1"/>
  <c r="BG25" i="1" a="1"/>
  <c r="BG25" i="1" s="1"/>
  <c r="BG248" i="1" a="1"/>
  <c r="BG248" i="1" s="1"/>
  <c r="R171" i="1" a="1"/>
  <c r="R171" i="1" s="1"/>
  <c r="AA166" i="1" a="1"/>
  <c r="AA166" i="1" s="1"/>
  <c r="BB87" i="1" a="1"/>
  <c r="BB87" i="1" s="1"/>
  <c r="CL224" i="1" a="1"/>
  <c r="CL224" i="1" s="1"/>
  <c r="CH16" i="1" a="1"/>
  <c r="CH16" i="1" s="1"/>
  <c r="CI112" i="1" a="1"/>
  <c r="CI112" i="1" s="1"/>
  <c r="Y50" i="1" a="1"/>
  <c r="Y50" i="1" s="1"/>
  <c r="BB45" i="1" a="1"/>
  <c r="BB45" i="1" s="1"/>
  <c r="AD188" i="1" a="1"/>
  <c r="AD188" i="1" s="1"/>
  <c r="BZ236" i="1" a="1"/>
  <c r="BZ236" i="1" s="1"/>
  <c r="P187" i="1" a="1"/>
  <c r="P187" i="1" s="1"/>
  <c r="BE95" i="1" a="1"/>
  <c r="BE95" i="1" s="1"/>
  <c r="CC34" i="1" a="1"/>
  <c r="CC34" i="1" s="1"/>
  <c r="DL620" i="1"/>
  <c r="AZ117" i="1" a="1"/>
  <c r="AZ117" i="1" s="1"/>
  <c r="V253" i="1" a="1"/>
  <c r="V253" i="1" s="1"/>
  <c r="CK108" i="1" a="1"/>
  <c r="CK108" i="1" s="1"/>
  <c r="AC24" i="1" a="1"/>
  <c r="AC24" i="1" s="1"/>
  <c r="P57" i="1" a="1"/>
  <c r="P57" i="1" s="1"/>
  <c r="CB160" i="1" a="1"/>
  <c r="CB160" i="1" s="1"/>
  <c r="AY133" i="1" a="1"/>
  <c r="AY133" i="1" s="1"/>
  <c r="CK64" i="1" a="1"/>
  <c r="CK64" i="1" s="1"/>
  <c r="V111" i="1" a="1"/>
  <c r="V111" i="1" s="1"/>
  <c r="AB209" i="1" a="1"/>
  <c r="AB209" i="1" s="1"/>
  <c r="CD207" i="1" a="1"/>
  <c r="CD207" i="1" s="1"/>
  <c r="AT241" i="1" a="1"/>
  <c r="AT241" i="1" s="1"/>
  <c r="BB163" i="1" a="1"/>
  <c r="BB163" i="1" s="1"/>
  <c r="BF220" i="1" a="1"/>
  <c r="BF220" i="1" s="1"/>
  <c r="AY263" i="1" a="1"/>
  <c r="AY263" i="1" s="1"/>
  <c r="CK232" i="1" a="1"/>
  <c r="CK232" i="1" s="1"/>
  <c r="BH194" i="1" a="1"/>
  <c r="BH194" i="1" s="1"/>
  <c r="BZ89" i="1" a="1"/>
  <c r="BZ89" i="1" s="1"/>
  <c r="CF198" i="1" a="1"/>
  <c r="CF198" i="1" s="1"/>
  <c r="BF228" i="1" a="1"/>
  <c r="BF228" i="1" s="1"/>
  <c r="CJ186" i="1" a="1"/>
  <c r="CJ186" i="1" s="1"/>
  <c r="CL104" i="1" a="1"/>
  <c r="CL104" i="1" s="1"/>
  <c r="Q53" i="1" a="1"/>
  <c r="Q53" i="1" s="1"/>
  <c r="BH61" i="1" a="1"/>
  <c r="BH61" i="1" s="1"/>
  <c r="CF194" i="1" a="1"/>
  <c r="CF194" i="1" s="1"/>
  <c r="V107" i="1" a="1"/>
  <c r="V107" i="1" s="1"/>
  <c r="T108" i="1" a="1"/>
  <c r="T108" i="1" s="1"/>
  <c r="BY7" i="1" a="1"/>
  <c r="BY7" i="1" s="1"/>
  <c r="U179" i="1" a="1"/>
  <c r="U179" i="1" s="1"/>
  <c r="BF36" i="1" a="1"/>
  <c r="BF36" i="1" s="1"/>
  <c r="CJ43" i="1" a="1"/>
  <c r="CJ43" i="1" s="1"/>
  <c r="BE208" i="1" a="1"/>
  <c r="BE208" i="1" s="1"/>
  <c r="S97" i="1" a="1"/>
  <c r="S97" i="1" s="1"/>
  <c r="Q9" i="1" a="1"/>
  <c r="Q9" i="1" s="1"/>
  <c r="CB135" i="1" a="1"/>
  <c r="CB135" i="1" s="1"/>
  <c r="P152" i="1" a="1"/>
  <c r="P152" i="1" s="1"/>
  <c r="CF64" i="1" a="1"/>
  <c r="CF64" i="1" s="1"/>
  <c r="AZ8" i="1" a="1"/>
  <c r="AZ8" i="1" s="1"/>
  <c r="AY53" i="1" a="1"/>
  <c r="AY53" i="1" s="1"/>
  <c r="CK225" i="1" a="1"/>
  <c r="CK225" i="1" s="1"/>
  <c r="BH225" i="1" a="1"/>
  <c r="BH225" i="1" s="1"/>
  <c r="AX55" i="1" a="1"/>
  <c r="AX55" i="1" s="1"/>
  <c r="CH124" i="1" a="1"/>
  <c r="CH124" i="1" s="1"/>
  <c r="AT198" i="1" a="1"/>
  <c r="AT198" i="1" s="1"/>
  <c r="BY149" i="1" a="1"/>
  <c r="BY149" i="1" s="1"/>
  <c r="CE59" i="1" a="1"/>
  <c r="CE59" i="1" s="1"/>
  <c r="AV254" i="1" a="1"/>
  <c r="AV254" i="1" s="1"/>
  <c r="BB170" i="1" a="1"/>
  <c r="BB170" i="1" s="1"/>
  <c r="AA85" i="1" a="1"/>
  <c r="AA85" i="1" s="1"/>
  <c r="BY45" i="1" a="1"/>
  <c r="BY45" i="1" s="1"/>
  <c r="CA193" i="1" a="1"/>
  <c r="CA193" i="1" s="1"/>
  <c r="BZ182" i="1" a="1"/>
  <c r="BZ182" i="1" s="1"/>
  <c r="BX25" i="1" a="1"/>
  <c r="BX25" i="1" s="1"/>
  <c r="AA22" i="1" a="1"/>
  <c r="AA22" i="1" s="1"/>
  <c r="BB156" i="1" a="1"/>
  <c r="BB156" i="1" s="1"/>
  <c r="CE258" i="1" a="1"/>
  <c r="CE258" i="1" s="1"/>
  <c r="BB250" i="1" a="1"/>
  <c r="BB250" i="1" s="1"/>
  <c r="BH239" i="1" a="1"/>
  <c r="BH239" i="1" s="1"/>
  <c r="S215" i="1" a="1"/>
  <c r="S215" i="1" s="1"/>
  <c r="W34" i="1" a="1"/>
  <c r="W34" i="1" s="1"/>
  <c r="BX135" i="1" a="1"/>
  <c r="BX135" i="1" s="1"/>
  <c r="Z240" i="1" a="1"/>
  <c r="Z240" i="1" s="1"/>
  <c r="BX116" i="1" a="1"/>
  <c r="BX116" i="1" s="1"/>
  <c r="CI58" i="1" a="1"/>
  <c r="CI58" i="1" s="1"/>
  <c r="BB244" i="1" a="1"/>
  <c r="BB244" i="1" s="1"/>
  <c r="BA84" i="1" a="1"/>
  <c r="BA84" i="1" s="1"/>
  <c r="AU216" i="1" a="1"/>
  <c r="AU216" i="1" s="1"/>
  <c r="AC244" i="1" a="1"/>
  <c r="AC244" i="1" s="1"/>
  <c r="W254" i="1" a="1"/>
  <c r="W254" i="1" s="1"/>
  <c r="BA141" i="1" a="1"/>
  <c r="BA141" i="1" s="1"/>
  <c r="AX255" i="1" a="1"/>
  <c r="AX255" i="1" s="1"/>
  <c r="BA36" i="1" a="1"/>
  <c r="BA36" i="1" s="1"/>
  <c r="CG217" i="1" a="1"/>
  <c r="CG217" i="1" s="1"/>
  <c r="CK13" i="1" a="1"/>
  <c r="CK13" i="1" s="1"/>
  <c r="BZ86" i="1" a="1"/>
  <c r="BZ86" i="1" s="1"/>
  <c r="CK67" i="1" a="1"/>
  <c r="CK67" i="1" s="1"/>
  <c r="U113" i="1" a="1"/>
  <c r="U113" i="1" s="1"/>
  <c r="AD41" i="1" a="1"/>
  <c r="AD41" i="1" s="1"/>
  <c r="CD91" i="1" a="1"/>
  <c r="CD91" i="1" s="1"/>
  <c r="CG43" i="1" a="1"/>
  <c r="CG43" i="1" s="1"/>
  <c r="CA192" i="1" a="1"/>
  <c r="CA192" i="1" s="1"/>
  <c r="CE213" i="1" a="1"/>
  <c r="CE213" i="1" s="1"/>
  <c r="AB114" i="1" a="1"/>
  <c r="AB114" i="1" s="1"/>
  <c r="AB81" i="1" a="1"/>
  <c r="AB81" i="1" s="1"/>
  <c r="CJ33" i="1" a="1"/>
  <c r="CJ33" i="1" s="1"/>
  <c r="S265" i="1" a="1"/>
  <c r="S265" i="1" s="1"/>
  <c r="CB33" i="1" a="1"/>
  <c r="CB33" i="1" s="1"/>
  <c r="AU11" i="1" a="1"/>
  <c r="AU11" i="1" s="1"/>
  <c r="P37" i="1" a="1"/>
  <c r="P37" i="1" s="1"/>
  <c r="AY16" i="1" a="1"/>
  <c r="AY16" i="1" s="1"/>
  <c r="AU188" i="1" a="1"/>
  <c r="AU188" i="1" s="1"/>
  <c r="AU137" i="1" a="1"/>
  <c r="AU137" i="1" s="1"/>
  <c r="BF132" i="1" a="1"/>
  <c r="BF132" i="1" s="1"/>
  <c r="Y96" i="1" a="1"/>
  <c r="Y96" i="1" s="1"/>
  <c r="Q110" i="1" a="1"/>
  <c r="Q110" i="1" s="1"/>
  <c r="CJ59" i="1" a="1"/>
  <c r="CJ59" i="1" s="1"/>
  <c r="AV231" i="1" a="1"/>
  <c r="AV231" i="1" s="1"/>
  <c r="CD132" i="1" a="1"/>
  <c r="CD132" i="1" s="1"/>
  <c r="T242" i="1" a="1"/>
  <c r="T242" i="1" s="1"/>
  <c r="R145" i="1" a="1"/>
  <c r="R145" i="1" s="1"/>
  <c r="BG200" i="1" a="1"/>
  <c r="BG200" i="1" s="1"/>
  <c r="CJ241" i="1" a="1"/>
  <c r="CJ241" i="1" s="1"/>
  <c r="AC241" i="1" a="1"/>
  <c r="AC241" i="1" s="1"/>
  <c r="CI176" i="1" a="1"/>
  <c r="CI176" i="1" s="1"/>
  <c r="CH237" i="1" a="1"/>
  <c r="CH237" i="1" s="1"/>
  <c r="AU77" i="1" a="1"/>
  <c r="AU77" i="1" s="1"/>
  <c r="CD264" i="1" a="1"/>
  <c r="CD264" i="1" s="1"/>
  <c r="BC236" i="1" a="1"/>
  <c r="BC236" i="1" s="1"/>
  <c r="R255" i="1" a="1"/>
  <c r="R255" i="1" s="1"/>
  <c r="R89" i="1" a="1"/>
  <c r="R89" i="1" s="1"/>
  <c r="AU134" i="1" a="1"/>
  <c r="AU134" i="1" s="1"/>
  <c r="CF83" i="1" a="1"/>
  <c r="CF83" i="1" s="1"/>
  <c r="BG217" i="1" a="1"/>
  <c r="BG217" i="1" s="1"/>
  <c r="BC89" i="1" a="1"/>
  <c r="BC89" i="1" s="1"/>
  <c r="AD37" i="1" a="1"/>
  <c r="AD37" i="1" s="1"/>
  <c r="AZ241" i="1" a="1"/>
  <c r="AZ241" i="1" s="1"/>
  <c r="AX90" i="1" a="1"/>
  <c r="AX90" i="1" s="1"/>
  <c r="CC43" i="1" a="1"/>
  <c r="CC43" i="1" s="1"/>
  <c r="AC146" i="1" a="1"/>
  <c r="AC146" i="1" s="1"/>
  <c r="AU8" i="1" a="1"/>
  <c r="AU8" i="1" s="1"/>
  <c r="BD114" i="1" a="1"/>
  <c r="BD114" i="1" s="1"/>
  <c r="CA213" i="1" a="1"/>
  <c r="CA213" i="1" s="1"/>
  <c r="AX83" i="1" a="1"/>
  <c r="AX83" i="1" s="1"/>
  <c r="CL100" i="1" a="1"/>
  <c r="CL100" i="1" s="1"/>
  <c r="CK50" i="1" a="1"/>
  <c r="CK50" i="1" s="1"/>
  <c r="W162" i="1" a="1"/>
  <c r="W162" i="1" s="1"/>
  <c r="Z135" i="1" a="1"/>
  <c r="Z135" i="1" s="1"/>
  <c r="P171" i="1" a="1"/>
  <c r="P171" i="1" s="1"/>
  <c r="AD88" i="1" a="1"/>
  <c r="AD88" i="1" s="1"/>
  <c r="BY156" i="1" a="1"/>
  <c r="BY156" i="1" s="1"/>
  <c r="CD208" i="1" a="1"/>
  <c r="CD208" i="1" s="1"/>
  <c r="BA38" i="1" a="1"/>
  <c r="BA38" i="1" s="1"/>
  <c r="BX102" i="1" a="1"/>
  <c r="BX102" i="1" s="1"/>
  <c r="BG209" i="1" a="1"/>
  <c r="BG209" i="1" s="1"/>
  <c r="Z237" i="1" a="1"/>
  <c r="Z237" i="1" s="1"/>
  <c r="CB111" i="1" a="1"/>
  <c r="CB111" i="1" s="1"/>
  <c r="CL257" i="1" a="1"/>
  <c r="CL257" i="1" s="1"/>
  <c r="AW30" i="1" a="1"/>
  <c r="AW30" i="1" s="1"/>
  <c r="BX259" i="1" a="1"/>
  <c r="BX259" i="1" s="1"/>
  <c r="AV235" i="1" a="1"/>
  <c r="AV235" i="1" s="1"/>
  <c r="BD237" i="1" a="1"/>
  <c r="BD237" i="1" s="1"/>
  <c r="AT120" i="1" a="1"/>
  <c r="AT120" i="1" s="1"/>
  <c r="CI149" i="1" a="1"/>
  <c r="CI149" i="1" s="1"/>
  <c r="AB191" i="1" a="1"/>
  <c r="AB191" i="1" s="1"/>
  <c r="R64" i="1" a="1"/>
  <c r="R64" i="1" s="1"/>
  <c r="CB53" i="1" a="1"/>
  <c r="CB53" i="1" s="1"/>
  <c r="AY132" i="1" a="1"/>
  <c r="AY132" i="1" s="1"/>
  <c r="CJ262" i="1" a="1"/>
  <c r="CJ262" i="1" s="1"/>
  <c r="CC27" i="1" a="1"/>
  <c r="CC27" i="1" s="1"/>
  <c r="CF134" i="1" a="1"/>
  <c r="CF134" i="1" s="1"/>
  <c r="CL56" i="1" a="1"/>
  <c r="CL56" i="1" s="1"/>
  <c r="R261" i="1" a="1"/>
  <c r="R261" i="1" s="1"/>
  <c r="BH7" i="1" a="1"/>
  <c r="BH7" i="1" s="1"/>
  <c r="BD126" i="1" a="1"/>
  <c r="BD126" i="1" s="1"/>
  <c r="CF259" i="1" a="1"/>
  <c r="CF259" i="1" s="1"/>
  <c r="AD147" i="1" a="1"/>
  <c r="AD147" i="1" s="1"/>
  <c r="BX68" i="1" a="1"/>
  <c r="BX68" i="1" s="1"/>
  <c r="CH15" i="1" a="1"/>
  <c r="CH15" i="1" s="1"/>
  <c r="BA228" i="1" a="1"/>
  <c r="BA228" i="1" s="1"/>
  <c r="AX224" i="1" a="1"/>
  <c r="AX224" i="1" s="1"/>
  <c r="CG8" i="1" a="1"/>
  <c r="CG8" i="1" s="1"/>
  <c r="CL125" i="1" a="1"/>
  <c r="CL125" i="1" s="1"/>
  <c r="CB241" i="1" a="1"/>
  <c r="CB241" i="1" s="1"/>
  <c r="CL144" i="1" a="1"/>
  <c r="CL144" i="1" s="1"/>
  <c r="CB104" i="1" a="1"/>
  <c r="CB104" i="1" s="1"/>
  <c r="CC19" i="1" a="1"/>
  <c r="CC19" i="1" s="1"/>
  <c r="DL338" i="1"/>
  <c r="BE231" i="1" a="1"/>
  <c r="BE231" i="1" s="1"/>
  <c r="W260" i="1" a="1"/>
  <c r="W260" i="1" s="1"/>
  <c r="CJ32" i="1" a="1"/>
  <c r="CJ32" i="1" s="1"/>
  <c r="BA64" i="1" a="1"/>
  <c r="BA64" i="1" s="1"/>
  <c r="AU122" i="1" a="1"/>
  <c r="AU122" i="1" s="1"/>
  <c r="BD215" i="1" a="1"/>
  <c r="BD215" i="1" s="1"/>
  <c r="AD159" i="1" a="1"/>
  <c r="AD159" i="1" s="1"/>
  <c r="BX107" i="1" a="1"/>
  <c r="BX107" i="1" s="1"/>
  <c r="BX11" i="1" a="1"/>
  <c r="BX11" i="1" s="1"/>
  <c r="P21" i="1" a="1"/>
  <c r="P21" i="1" s="1"/>
  <c r="Q173" i="1" a="1"/>
  <c r="Q173" i="1" s="1"/>
  <c r="AU223" i="1" a="1"/>
  <c r="AU223" i="1" s="1"/>
  <c r="Z15" i="1" a="1"/>
  <c r="Z15" i="1" s="1"/>
  <c r="AY237" i="1" a="1"/>
  <c r="AY237" i="1" s="1"/>
  <c r="W198" i="1" a="1"/>
  <c r="W198" i="1" s="1"/>
  <c r="AV163" i="1" a="1"/>
  <c r="AV163" i="1" s="1"/>
  <c r="Y264" i="1" a="1"/>
  <c r="Y264" i="1" s="1"/>
  <c r="CL123" i="1" a="1"/>
  <c r="CL123" i="1" s="1"/>
  <c r="CG214" i="1" a="1"/>
  <c r="CG214" i="1" s="1"/>
  <c r="V146" i="1" a="1"/>
  <c r="V146" i="1" s="1"/>
  <c r="CL267" i="1" a="1"/>
  <c r="CL267" i="1" s="1"/>
  <c r="CE116" i="1" a="1"/>
  <c r="CE116" i="1" s="1"/>
  <c r="BE98" i="1" a="1"/>
  <c r="BE98" i="1" s="1"/>
  <c r="Q62" i="1" a="1"/>
  <c r="Q62" i="1" s="1"/>
  <c r="CH45" i="1" a="1"/>
  <c r="CH45" i="1" s="1"/>
  <c r="AW232" i="1" a="1"/>
  <c r="AW232" i="1" s="1"/>
  <c r="AZ103" i="1" a="1"/>
  <c r="AZ103" i="1" s="1"/>
  <c r="W147" i="1" a="1"/>
  <c r="W147" i="1" s="1"/>
  <c r="BF175" i="1" a="1"/>
  <c r="BF175" i="1" s="1"/>
  <c r="CE185" i="1" a="1"/>
  <c r="CE185" i="1" s="1"/>
  <c r="AD97" i="1" a="1"/>
  <c r="AD97" i="1" s="1"/>
  <c r="BA220" i="1" a="1"/>
  <c r="BA220" i="1" s="1"/>
  <c r="BY155" i="1" a="1"/>
  <c r="BY155" i="1" s="1"/>
  <c r="AW110" i="1" a="1"/>
  <c r="AW110" i="1" s="1"/>
  <c r="CC47" i="1" a="1"/>
  <c r="CC47" i="1" s="1"/>
  <c r="P211" i="1" a="1"/>
  <c r="P211" i="1" s="1"/>
  <c r="X92" i="1" a="1"/>
  <c r="X92" i="1" s="1"/>
  <c r="Z129" i="1" a="1"/>
  <c r="Z129" i="1" s="1"/>
  <c r="P213" i="1" a="1"/>
  <c r="P213" i="1" s="1"/>
  <c r="CJ191" i="1" a="1"/>
  <c r="CJ191" i="1" s="1"/>
  <c r="AD107" i="1" a="1"/>
  <c r="AD107" i="1" s="1"/>
  <c r="CI120" i="1" a="1"/>
  <c r="CI120" i="1" s="1"/>
  <c r="CI199" i="1" a="1"/>
  <c r="CI199" i="1" s="1"/>
  <c r="CH44" i="1" a="1"/>
  <c r="CH44" i="1" s="1"/>
  <c r="CA85" i="1" a="1"/>
  <c r="CA85" i="1" s="1"/>
  <c r="BG182" i="1" a="1"/>
  <c r="BG182" i="1" s="1"/>
  <c r="CJ169" i="1" a="1"/>
  <c r="CJ169" i="1" s="1"/>
  <c r="Z10" i="1" a="1"/>
  <c r="Z10" i="1" s="1"/>
  <c r="AY154" i="1" a="1"/>
  <c r="AY154" i="1" s="1"/>
  <c r="X183" i="1" a="1"/>
  <c r="X183" i="1" s="1"/>
  <c r="CE223" i="1" a="1"/>
  <c r="CE223" i="1" s="1"/>
  <c r="P232" i="1" a="1"/>
  <c r="P232" i="1" s="1"/>
  <c r="AZ217" i="1" a="1"/>
  <c r="AZ217" i="1" s="1"/>
  <c r="X260" i="1" a="1"/>
  <c r="X260" i="1" s="1"/>
  <c r="CL253" i="1" a="1"/>
  <c r="CL253" i="1" s="1"/>
  <c r="BE89" i="1" a="1"/>
  <c r="BE89" i="1" s="1"/>
  <c r="BC133" i="1" a="1"/>
  <c r="BC133" i="1" s="1"/>
  <c r="CI104" i="1" a="1"/>
  <c r="CI104" i="1" s="1"/>
  <c r="AY188" i="1" a="1"/>
  <c r="AY188" i="1" s="1"/>
  <c r="BE52" i="1" a="1"/>
  <c r="BE52" i="1" s="1"/>
  <c r="CK133" i="1" a="1"/>
  <c r="CK133" i="1" s="1"/>
  <c r="Z252" i="1" a="1"/>
  <c r="Z252" i="1" s="1"/>
  <c r="CB224" i="1" a="1"/>
  <c r="CB224" i="1" s="1"/>
  <c r="AV41" i="1" a="1"/>
  <c r="AV41" i="1" s="1"/>
  <c r="CA7" i="1" a="1"/>
  <c r="CA7" i="1" s="1"/>
  <c r="BA20" i="1" a="1"/>
  <c r="BA20" i="1" s="1"/>
  <c r="Z18" i="1" a="1"/>
  <c r="Z18" i="1" s="1"/>
  <c r="CE184" i="1" a="1"/>
  <c r="CE184" i="1" s="1"/>
  <c r="BA181" i="1" a="1"/>
  <c r="BA181" i="1" s="1"/>
  <c r="BG44" i="1" a="1"/>
  <c r="BG44" i="1" s="1"/>
  <c r="AX144" i="1" a="1"/>
  <c r="AX144" i="1" s="1"/>
  <c r="W52" i="1" a="1"/>
  <c r="W52" i="1" s="1"/>
  <c r="Y173" i="1" a="1"/>
  <c r="Y173" i="1" s="1"/>
  <c r="CI125" i="1" a="1"/>
  <c r="CI125" i="1" s="1"/>
  <c r="DL308" i="1"/>
  <c r="CB60" i="1" a="1"/>
  <c r="CB60" i="1" s="1"/>
  <c r="DL628" i="1"/>
  <c r="CB185" i="1" a="1"/>
  <c r="CB185" i="1" s="1"/>
  <c r="AU33" i="1" a="1"/>
  <c r="AU33" i="1" s="1"/>
  <c r="AT200" i="1" a="1"/>
  <c r="AT200" i="1" s="1"/>
  <c r="W127" i="1" a="1"/>
  <c r="W127" i="1" s="1"/>
  <c r="Y201" i="1" a="1"/>
  <c r="Y201" i="1" s="1"/>
  <c r="CF109" i="1" a="1"/>
  <c r="CF109" i="1" s="1"/>
  <c r="AC135" i="1" a="1"/>
  <c r="AC135" i="1" s="1"/>
  <c r="CD215" i="1" a="1"/>
  <c r="CD215" i="1" s="1"/>
  <c r="AD94" i="1" a="1"/>
  <c r="AD94" i="1" s="1"/>
  <c r="U150" i="1" a="1"/>
  <c r="U150" i="1" s="1"/>
  <c r="CH143" i="1" a="1"/>
  <c r="CH143" i="1" s="1"/>
  <c r="X150" i="1" a="1"/>
  <c r="X150" i="1" s="1"/>
  <c r="CD169" i="1" a="1"/>
  <c r="CD169" i="1" s="1"/>
  <c r="R97" i="1" a="1"/>
  <c r="R97" i="1" s="1"/>
  <c r="CG96" i="1" a="1"/>
  <c r="CG96" i="1" s="1"/>
  <c r="CF211" i="1" a="1"/>
  <c r="CF211" i="1" s="1"/>
  <c r="T25" i="1" a="1"/>
  <c r="T25" i="1" s="1"/>
  <c r="U27" i="1" a="1"/>
  <c r="U27" i="1" s="1"/>
  <c r="Q154" i="1" a="1"/>
  <c r="Q154" i="1" s="1"/>
  <c r="AV190" i="1" a="1"/>
  <c r="AV190" i="1" s="1"/>
  <c r="X169" i="1" a="1"/>
  <c r="X169" i="1" s="1"/>
  <c r="X194" i="1" a="1"/>
  <c r="X194" i="1" s="1"/>
  <c r="R119" i="1" a="1"/>
  <c r="R119" i="1" s="1"/>
  <c r="S95" i="1" a="1"/>
  <c r="S95" i="1" s="1"/>
  <c r="CF77" i="1" a="1"/>
  <c r="CF77" i="1" s="1"/>
  <c r="BD240" i="1" a="1"/>
  <c r="BD240" i="1" s="1"/>
  <c r="CI158" i="1" a="1"/>
  <c r="CI158" i="1" s="1"/>
  <c r="BE257" i="1" a="1"/>
  <c r="BE257" i="1" s="1"/>
  <c r="AB83" i="1" a="1"/>
  <c r="AB83" i="1" s="1"/>
  <c r="AD43" i="1" a="1"/>
  <c r="AD43" i="1" s="1"/>
  <c r="X115" i="1" a="1"/>
  <c r="X115" i="1" s="1"/>
  <c r="BA83" i="1" a="1"/>
  <c r="BA83" i="1" s="1"/>
  <c r="AB17" i="1" a="1"/>
  <c r="AB17" i="1" s="1"/>
  <c r="CC253" i="1" a="1"/>
  <c r="CC253" i="1" s="1"/>
  <c r="BB55" i="1" a="1"/>
  <c r="BB55" i="1" s="1"/>
  <c r="BZ112" i="1" a="1"/>
  <c r="BZ112" i="1" s="1"/>
  <c r="CJ150" i="1" a="1"/>
  <c r="CJ150" i="1" s="1"/>
  <c r="X224" i="1" a="1"/>
  <c r="X224" i="1" s="1"/>
  <c r="AY202" i="1" a="1"/>
  <c r="AY202" i="1" s="1"/>
  <c r="R202" i="1" a="1"/>
  <c r="R202" i="1" s="1"/>
  <c r="AD181" i="1" a="1"/>
  <c r="AD181" i="1" s="1"/>
  <c r="BD184" i="1" a="1"/>
  <c r="BD184" i="1" s="1"/>
  <c r="AY49" i="1" a="1"/>
  <c r="AY49" i="1" s="1"/>
  <c r="BY112" i="1" a="1"/>
  <c r="BY112" i="1" s="1"/>
  <c r="AT196" i="1" a="1"/>
  <c r="AT196" i="1" s="1"/>
  <c r="W83" i="1" a="1"/>
  <c r="W83" i="1" s="1"/>
  <c r="CC169" i="1" a="1"/>
  <c r="CC169" i="1" s="1"/>
  <c r="CJ8" i="1" a="1"/>
  <c r="CJ8" i="1" s="1"/>
  <c r="CL160" i="1" a="1"/>
  <c r="CL160" i="1" s="1"/>
  <c r="CG251" i="1" a="1"/>
  <c r="CG251" i="1" s="1"/>
  <c r="CG159" i="1" a="1"/>
  <c r="CG159" i="1" s="1"/>
  <c r="CA58" i="1" a="1"/>
  <c r="CA58" i="1" s="1"/>
  <c r="Y213" i="1" a="1"/>
  <c r="Y213" i="1" s="1"/>
  <c r="BA16" i="1" a="1"/>
  <c r="BA16" i="1" s="1"/>
  <c r="AC86" i="1" a="1"/>
  <c r="AC86" i="1" s="1"/>
  <c r="CB32" i="1" a="1"/>
  <c r="CB32" i="1" s="1"/>
  <c r="CJ42" i="1" a="1"/>
  <c r="CJ42" i="1" s="1"/>
  <c r="BF237" i="1" a="1"/>
  <c r="BF237" i="1" s="1"/>
  <c r="BF26" i="1" a="1"/>
  <c r="BF26" i="1" s="1"/>
  <c r="BH111" i="1" a="1"/>
  <c r="BH111" i="1" s="1"/>
  <c r="CI193" i="1" a="1"/>
  <c r="CI193" i="1" s="1"/>
  <c r="X9" i="1" a="1"/>
  <c r="X9" i="1" s="1"/>
  <c r="Y210" i="1" a="1"/>
  <c r="Y210" i="1" s="1"/>
  <c r="AB159" i="1" a="1"/>
  <c r="AB159" i="1" s="1"/>
  <c r="BG127" i="1" a="1"/>
  <c r="BG127" i="1" s="1"/>
  <c r="CI93" i="1" a="1"/>
  <c r="CI93" i="1" s="1"/>
  <c r="AT234" i="1" a="1"/>
  <c r="AT234" i="1" s="1"/>
  <c r="BA18" i="1" a="1"/>
  <c r="BA18" i="1" s="1"/>
  <c r="BF118" i="1" a="1"/>
  <c r="BF118" i="1" s="1"/>
  <c r="AT104" i="1" a="1"/>
  <c r="AT104" i="1" s="1"/>
  <c r="T220" i="1" a="1"/>
  <c r="T220" i="1" s="1"/>
  <c r="BB243" i="1" a="1"/>
  <c r="BB243" i="1" s="1"/>
  <c r="BZ83" i="1" a="1"/>
  <c r="BZ83" i="1" s="1"/>
  <c r="BH129" i="1" a="1"/>
  <c r="BH129" i="1" s="1"/>
  <c r="AZ108" i="1" a="1"/>
  <c r="AZ108" i="1" s="1"/>
  <c r="AX257" i="1" a="1"/>
  <c r="AX257" i="1" s="1"/>
  <c r="CG261" i="1" a="1"/>
  <c r="CG261" i="1" s="1"/>
  <c r="CL83" i="1" a="1"/>
  <c r="CL83" i="1" s="1"/>
  <c r="BE260" i="1" a="1"/>
  <c r="BE260" i="1" s="1"/>
  <c r="BA240" i="1" a="1"/>
  <c r="BA240" i="1" s="1"/>
  <c r="BD146" i="1" a="1"/>
  <c r="BD146" i="1" s="1"/>
  <c r="W183" i="1" a="1"/>
  <c r="W183" i="1" s="1"/>
  <c r="CA163" i="1" a="1"/>
  <c r="CA163" i="1" s="1"/>
  <c r="S225" i="1" a="1"/>
  <c r="S225" i="1" s="1"/>
  <c r="BZ122" i="1" a="1"/>
  <c r="BZ122" i="1" s="1"/>
  <c r="CC23" i="1" a="1"/>
  <c r="CC23" i="1" s="1"/>
  <c r="AA23" i="1" a="1"/>
  <c r="AA23" i="1" s="1"/>
  <c r="P251" i="1" a="1"/>
  <c r="P251" i="1" s="1"/>
  <c r="CF94" i="1" a="1"/>
  <c r="CF94" i="1" s="1"/>
  <c r="CE221" i="1" a="1"/>
  <c r="CE221" i="1" s="1"/>
  <c r="AA180" i="1" a="1"/>
  <c r="AA180" i="1" s="1"/>
  <c r="U209" i="1" a="1"/>
  <c r="U209" i="1" s="1"/>
  <c r="CE91" i="1" a="1"/>
  <c r="CE91" i="1" s="1"/>
  <c r="BB233" i="1" a="1"/>
  <c r="BB233" i="1" s="1"/>
  <c r="CB182" i="1" a="1"/>
  <c r="CB182" i="1" s="1"/>
  <c r="T201" i="1" a="1"/>
  <c r="T201" i="1" s="1"/>
  <c r="AU178" i="1" a="1"/>
  <c r="AU178" i="1" s="1"/>
  <c r="W29" i="1" a="1"/>
  <c r="W29" i="1" s="1"/>
  <c r="BD225" i="1" a="1"/>
  <c r="BD225" i="1" s="1"/>
  <c r="AX50" i="1" a="1"/>
  <c r="AX50" i="1" s="1"/>
  <c r="CB180" i="1" a="1"/>
  <c r="CB180" i="1" s="1"/>
  <c r="BG216" i="1" a="1"/>
  <c r="BG216" i="1" s="1"/>
  <c r="AY249" i="1" a="1"/>
  <c r="AY249" i="1" s="1"/>
  <c r="R57" i="1" a="1"/>
  <c r="R57" i="1" s="1"/>
  <c r="W212" i="1" a="1"/>
  <c r="W212" i="1" s="1"/>
  <c r="Y135" i="1" a="1"/>
  <c r="Y135" i="1" s="1"/>
  <c r="W153" i="1" a="1"/>
  <c r="W153" i="1" s="1"/>
  <c r="R174" i="1" a="1"/>
  <c r="R174" i="1" s="1"/>
  <c r="W211" i="1" a="1"/>
  <c r="W211" i="1" s="1"/>
  <c r="AB40" i="1" a="1"/>
  <c r="AB40" i="1" s="1"/>
  <c r="AU41" i="1" a="1"/>
  <c r="AU41" i="1" s="1"/>
  <c r="CI232" i="1" a="1"/>
  <c r="CI232" i="1" s="1"/>
  <c r="W168" i="1" a="1"/>
  <c r="W168" i="1" s="1"/>
  <c r="AW169" i="1" a="1"/>
  <c r="AW169" i="1" s="1"/>
  <c r="BD193" i="1" a="1"/>
  <c r="BD193" i="1" s="1"/>
  <c r="V208" i="1" a="1"/>
  <c r="V208" i="1" s="1"/>
  <c r="AY233" i="1" a="1"/>
  <c r="AY233" i="1" s="1"/>
  <c r="BF27" i="1" a="1"/>
  <c r="BF27" i="1" s="1"/>
  <c r="R263" i="1" a="1"/>
  <c r="R263" i="1" s="1"/>
  <c r="CA64" i="1" a="1"/>
  <c r="CA64" i="1" s="1"/>
  <c r="AZ202" i="1" a="1"/>
  <c r="AZ202" i="1" s="1"/>
  <c r="AZ146" i="1" a="1"/>
  <c r="AZ146" i="1" s="1"/>
  <c r="BF196" i="1" a="1"/>
  <c r="BF196" i="1" s="1"/>
  <c r="CG241" i="1" a="1"/>
  <c r="CG241" i="1" s="1"/>
  <c r="CB245" i="1" a="1"/>
  <c r="CB245" i="1" s="1"/>
  <c r="BE40" i="1" a="1"/>
  <c r="BE40" i="1" s="1"/>
  <c r="AY259" i="1" a="1"/>
  <c r="AY259" i="1" s="1"/>
  <c r="CF208" i="1" a="1"/>
  <c r="CF208" i="1" s="1"/>
  <c r="AB108" i="1" a="1"/>
  <c r="AB108" i="1" s="1"/>
  <c r="P43" i="1" a="1"/>
  <c r="P43" i="1" s="1"/>
  <c r="AC115" i="1" a="1"/>
  <c r="AC115" i="1" s="1"/>
  <c r="AV207" i="1" a="1"/>
  <c r="AV207" i="1" s="1"/>
  <c r="CL53" i="1" a="1"/>
  <c r="CL53" i="1" s="1"/>
  <c r="Y61" i="1" a="1"/>
  <c r="Y61" i="1" s="1"/>
  <c r="Y202" i="1" a="1"/>
  <c r="Y202" i="1" s="1"/>
  <c r="BE197" i="1" a="1"/>
  <c r="BE197" i="1" s="1"/>
  <c r="AC262" i="1" a="1"/>
  <c r="AC262" i="1" s="1"/>
  <c r="AW217" i="1" a="1"/>
  <c r="AW217" i="1" s="1"/>
  <c r="BB175" i="1" a="1"/>
  <c r="BB175" i="1" s="1"/>
  <c r="CG39" i="1" a="1"/>
  <c r="CG39" i="1" s="1"/>
  <c r="CF260" i="1" a="1"/>
  <c r="CF260" i="1" s="1"/>
  <c r="Q188" i="1" a="1"/>
  <c r="Q188" i="1" s="1"/>
  <c r="BG148" i="1" a="1"/>
  <c r="BG148" i="1" s="1"/>
  <c r="U101" i="1" a="1"/>
  <c r="U101" i="1" s="1"/>
  <c r="AW264" i="1" a="1"/>
  <c r="AW264" i="1" s="1"/>
  <c r="BE128" i="1" a="1"/>
  <c r="BE128" i="1" s="1"/>
  <c r="DL575" i="1"/>
  <c r="Q113" i="1" a="1"/>
  <c r="Q113" i="1" s="1"/>
  <c r="CD88" i="1" a="1"/>
  <c r="CD88" i="1" s="1"/>
  <c r="U87" i="1" a="1"/>
  <c r="U87" i="1" s="1"/>
  <c r="R98" i="1" a="1"/>
  <c r="R98" i="1" s="1"/>
  <c r="CE168" i="1" a="1"/>
  <c r="CE168" i="1" s="1"/>
  <c r="CH43" i="1" a="1"/>
  <c r="CH43" i="1" s="1"/>
  <c r="CA117" i="1" a="1"/>
  <c r="CA117" i="1" s="1"/>
  <c r="X40" i="1" a="1"/>
  <c r="X40" i="1" s="1"/>
  <c r="BY230" i="1" a="1"/>
  <c r="BY230" i="1" s="1"/>
  <c r="AB176" i="1" a="1"/>
  <c r="AB176" i="1" s="1"/>
  <c r="CJ77" i="1" a="1"/>
  <c r="CJ77" i="1" s="1"/>
  <c r="BA145" i="1" a="1"/>
  <c r="BA145" i="1" s="1"/>
  <c r="AY88" i="1" a="1"/>
  <c r="AY88" i="1" s="1"/>
  <c r="AX262" i="1" a="1"/>
  <c r="AX262" i="1" s="1"/>
  <c r="AD207" i="1" a="1"/>
  <c r="AD207" i="1" s="1"/>
  <c r="R170" i="1" a="1"/>
  <c r="R170" i="1" s="1"/>
  <c r="V83" i="1" a="1"/>
  <c r="V83" i="1" s="1"/>
  <c r="AX215" i="1" a="1"/>
  <c r="AX215" i="1" s="1"/>
  <c r="CA104" i="1" a="1"/>
  <c r="CA104" i="1" s="1"/>
  <c r="CJ212" i="1" a="1"/>
  <c r="CJ212" i="1" s="1"/>
  <c r="AD50" i="1" a="1"/>
  <c r="AD50" i="1" s="1"/>
  <c r="AY184" i="1" a="1"/>
  <c r="AY184" i="1" s="1"/>
  <c r="AU154" i="1" a="1"/>
  <c r="AU154" i="1" s="1"/>
  <c r="AB26" i="1" a="1"/>
  <c r="AB26" i="1" s="1"/>
  <c r="AV200" i="1" a="1"/>
  <c r="AV200" i="1" s="1"/>
  <c r="AY186" i="1" a="1"/>
  <c r="AY186" i="1" s="1"/>
  <c r="BG111" i="1" a="1"/>
  <c r="BG111" i="1" s="1"/>
  <c r="CG55" i="1" a="1"/>
  <c r="CG55" i="1" s="1"/>
  <c r="BA45" i="1" a="1"/>
  <c r="BA45" i="1" s="1"/>
  <c r="BC92" i="1" a="1"/>
  <c r="BC92" i="1" s="1"/>
  <c r="CF28" i="1" a="1"/>
  <c r="CF28" i="1" s="1"/>
  <c r="BC98" i="1" a="1"/>
  <c r="BC98" i="1" s="1"/>
  <c r="CA199" i="1" a="1"/>
  <c r="CA199" i="1" s="1"/>
  <c r="CG116" i="1" a="1"/>
  <c r="CG116" i="1" s="1"/>
  <c r="BD244" i="1" a="1"/>
  <c r="BD244" i="1" s="1"/>
  <c r="BX196" i="1" a="1"/>
  <c r="BX196" i="1" s="1"/>
  <c r="BC190" i="1" a="1"/>
  <c r="BC190" i="1" s="1"/>
  <c r="BZ76" i="1" a="1"/>
  <c r="BZ76" i="1" s="1"/>
  <c r="R117" i="1" a="1"/>
  <c r="R117" i="1" s="1"/>
  <c r="AW48" i="1" a="1"/>
  <c r="AW48" i="1" s="1"/>
  <c r="Z250" i="1" a="1"/>
  <c r="Z250" i="1" s="1"/>
  <c r="BB164" i="1" a="1"/>
  <c r="BB164" i="1" s="1"/>
  <c r="AT122" i="1" a="1"/>
  <c r="AT122" i="1" s="1"/>
  <c r="U97" i="1" a="1"/>
  <c r="U97" i="1" s="1"/>
  <c r="T168" i="1" a="1"/>
  <c r="T168" i="1" s="1"/>
  <c r="BX190" i="1" a="1"/>
  <c r="BX190" i="1" s="1"/>
  <c r="CJ116" i="1" a="1"/>
  <c r="CJ116" i="1" s="1"/>
  <c r="CC251" i="1" a="1"/>
  <c r="CC251" i="1" s="1"/>
  <c r="CA24" i="1" a="1"/>
  <c r="CA24" i="1" s="1"/>
  <c r="AX192" i="1" a="1"/>
  <c r="AX192" i="1" s="1"/>
  <c r="AT259" i="1" a="1"/>
  <c r="AT259" i="1" s="1"/>
  <c r="BZ248" i="1" a="1"/>
  <c r="BZ248" i="1" s="1"/>
  <c r="CC17" i="1" a="1"/>
  <c r="CC17" i="1" s="1"/>
  <c r="BH128" i="1" a="1"/>
  <c r="BH128" i="1" s="1"/>
  <c r="BD232" i="1" a="1"/>
  <c r="BD232" i="1" s="1"/>
  <c r="CI89" i="1" a="1"/>
  <c r="CI89" i="1" s="1"/>
  <c r="CG166" i="1" a="1"/>
  <c r="CG166" i="1" s="1"/>
  <c r="BH180" i="1" a="1"/>
  <c r="BH180" i="1" s="1"/>
  <c r="CJ183" i="1" a="1"/>
  <c r="CJ183" i="1" s="1"/>
  <c r="CI195" i="1" a="1"/>
  <c r="CI195" i="1" s="1"/>
  <c r="BG143" i="1" a="1"/>
  <c r="BG143" i="1" s="1"/>
  <c r="AU56" i="1" a="1"/>
  <c r="AU56" i="1" s="1"/>
  <c r="R44" i="1" a="1"/>
  <c r="R44" i="1" s="1"/>
  <c r="BH11" i="1" a="1"/>
  <c r="BH11" i="1" s="1"/>
  <c r="V60" i="1" a="1"/>
  <c r="V60" i="1" s="1"/>
  <c r="AZ107" i="1" a="1"/>
  <c r="AZ107" i="1" s="1"/>
  <c r="AY29" i="1" a="1"/>
  <c r="AY29" i="1" s="1"/>
  <c r="S91" i="1" a="1"/>
  <c r="S91" i="1" s="1"/>
  <c r="BC187" i="1" a="1"/>
  <c r="BC187" i="1" s="1"/>
  <c r="AV79" i="1" a="1"/>
  <c r="AV79" i="1" s="1"/>
  <c r="CG20" i="1" a="1"/>
  <c r="CG20" i="1" s="1"/>
  <c r="CB84" i="1" a="1"/>
  <c r="CB84" i="1" s="1"/>
  <c r="BB104" i="1" a="1"/>
  <c r="BB104" i="1" s="1"/>
  <c r="CE247" i="1" a="1"/>
  <c r="CE247" i="1" s="1"/>
  <c r="AU16" i="1" a="1"/>
  <c r="AU16" i="1" s="1"/>
  <c r="BC100" i="1" a="1"/>
  <c r="BC100" i="1" s="1"/>
  <c r="CF199" i="1" a="1"/>
  <c r="CF199" i="1" s="1"/>
  <c r="CE180" i="1" a="1"/>
  <c r="CE180" i="1" s="1"/>
  <c r="CC221" i="1" a="1"/>
  <c r="CC221" i="1" s="1"/>
  <c r="BA152" i="1" a="1"/>
  <c r="BA152" i="1" s="1"/>
  <c r="AD16" i="1" a="1"/>
  <c r="AD16" i="1" s="1"/>
  <c r="CE33" i="1" a="1"/>
  <c r="CE33" i="1" s="1"/>
  <c r="BD50" i="1" a="1"/>
  <c r="BD50" i="1" s="1"/>
  <c r="CA61" i="1" a="1"/>
  <c r="CA61" i="1" s="1"/>
  <c r="BA125" i="1" a="1"/>
  <c r="BA125" i="1" s="1"/>
  <c r="Y247" i="1" a="1"/>
  <c r="Y247" i="1" s="1"/>
  <c r="S245" i="1" a="1"/>
  <c r="S245" i="1" s="1"/>
  <c r="W152" i="1" a="1"/>
  <c r="W152" i="1" s="1"/>
  <c r="CC32" i="1" a="1"/>
  <c r="CC32" i="1" s="1"/>
  <c r="S261" i="1" a="1"/>
  <c r="S261" i="1" s="1"/>
  <c r="AV105" i="1" a="1"/>
  <c r="AV105" i="1" s="1"/>
  <c r="BA246" i="1" a="1"/>
  <c r="BA246" i="1" s="1"/>
  <c r="AW115" i="1" a="1"/>
  <c r="AW115" i="1" s="1"/>
  <c r="AW18" i="1" a="1"/>
  <c r="AW18" i="1" s="1"/>
  <c r="BC248" i="1" a="1"/>
  <c r="BC248" i="1" s="1"/>
  <c r="CL66" i="1" a="1"/>
  <c r="CL66" i="1" s="1"/>
  <c r="Z46" i="1" a="1"/>
  <c r="Z46" i="1" s="1"/>
  <c r="AZ242" i="1" a="1"/>
  <c r="AZ242" i="1" s="1"/>
  <c r="CJ252" i="1" a="1"/>
  <c r="CJ252" i="1" s="1"/>
  <c r="BF191" i="1" a="1"/>
  <c r="BF191" i="1" s="1"/>
  <c r="CD219" i="1" a="1"/>
  <c r="CD219" i="1" s="1"/>
  <c r="T158" i="1" a="1"/>
  <c r="T158" i="1" s="1"/>
  <c r="BD85" i="1" a="1"/>
  <c r="BD85" i="1" s="1"/>
  <c r="BY232" i="1" a="1"/>
  <c r="BY232" i="1" s="1"/>
  <c r="BE7" i="1" a="1"/>
  <c r="BE7" i="1" s="1"/>
  <c r="AZ7" i="1" a="1"/>
  <c r="AZ7" i="1" s="1"/>
  <c r="AT63" i="1" a="1"/>
  <c r="AT63" i="1" s="1"/>
  <c r="AW219" i="1" a="1"/>
  <c r="AW219" i="1" s="1"/>
  <c r="BX184" i="1" a="1"/>
  <c r="BX184" i="1" s="1"/>
  <c r="BA48" i="1" a="1"/>
  <c r="BA48" i="1" s="1"/>
  <c r="BF181" i="1" a="1"/>
  <c r="BF181" i="1" s="1"/>
  <c r="CL220" i="1" a="1"/>
  <c r="CL220" i="1" s="1"/>
  <c r="Z90" i="1" a="1"/>
  <c r="Z90" i="1" s="1"/>
  <c r="AB91" i="1" a="1"/>
  <c r="AB91" i="1" s="1"/>
  <c r="CI80" i="1" a="1"/>
  <c r="CI80" i="1" s="1"/>
  <c r="BG12" i="1" a="1"/>
  <c r="BG12" i="1" s="1"/>
  <c r="Q60" i="1" a="1"/>
  <c r="Q60" i="1" s="1"/>
  <c r="BD106" i="1" a="1"/>
  <c r="BD106" i="1" s="1"/>
  <c r="AY231" i="1" a="1"/>
  <c r="AY231" i="1" s="1"/>
  <c r="BG46" i="1" a="1"/>
  <c r="BG46" i="1" s="1"/>
  <c r="BF151" i="1" a="1"/>
  <c r="BF151" i="1" s="1"/>
  <c r="R62" i="1" a="1"/>
  <c r="R62" i="1" s="1"/>
  <c r="W115" i="1" a="1"/>
  <c r="W115" i="1" s="1"/>
  <c r="BA26" i="1" a="1"/>
  <c r="BA26" i="1" s="1"/>
  <c r="BB47" i="1" a="1"/>
  <c r="BB47" i="1" s="1"/>
  <c r="P49" i="1" a="1"/>
  <c r="P49" i="1" s="1"/>
  <c r="AC190" i="1" a="1"/>
  <c r="AC190" i="1" s="1"/>
  <c r="BD16" i="1" a="1"/>
  <c r="BD16" i="1" s="1"/>
  <c r="CK236" i="1" a="1"/>
  <c r="CK236" i="1" s="1"/>
  <c r="AD33" i="1" a="1"/>
  <c r="AD33" i="1" s="1"/>
  <c r="AA146" i="1" a="1"/>
  <c r="AA146" i="1" s="1"/>
  <c r="R125" i="1" a="1"/>
  <c r="R125" i="1" s="1"/>
  <c r="CG255" i="1" a="1"/>
  <c r="CG255" i="1" s="1"/>
  <c r="Y133" i="1" a="1"/>
  <c r="Y133" i="1" s="1"/>
  <c r="U148" i="1" a="1"/>
  <c r="U148" i="1" s="1"/>
  <c r="AW143" i="1" a="1"/>
  <c r="AW143" i="1" s="1"/>
  <c r="CB8" i="1" a="1"/>
  <c r="CB8" i="1" s="1"/>
  <c r="BF150" i="1" a="1"/>
  <c r="BF150" i="1" s="1"/>
  <c r="T10" i="1" a="1"/>
  <c r="T10" i="1" s="1"/>
  <c r="BY108" i="1" a="1"/>
  <c r="BY108" i="1" s="1"/>
  <c r="CG206" i="1" a="1"/>
  <c r="CG206" i="1" s="1"/>
  <c r="U265" i="1" a="1"/>
  <c r="U265" i="1" s="1"/>
  <c r="AZ226" i="1" a="1"/>
  <c r="AZ226" i="1" s="1"/>
  <c r="BA95" i="1" a="1"/>
  <c r="BA95" i="1" s="1"/>
  <c r="AZ207" i="1" a="1"/>
  <c r="AZ207" i="1" s="1"/>
  <c r="R132" i="1" a="1"/>
  <c r="R132" i="1" s="1"/>
  <c r="BD217" i="1" a="1"/>
  <c r="BD217" i="1" s="1"/>
  <c r="BY193" i="1" a="1"/>
  <c r="BY193" i="1" s="1"/>
  <c r="AD61" i="1" a="1"/>
  <c r="AD61" i="1" s="1"/>
  <c r="CL121" i="1" a="1"/>
  <c r="CL121" i="1" s="1"/>
  <c r="BA118" i="1" a="1"/>
  <c r="BA118" i="1" s="1"/>
  <c r="BF38" i="1" a="1"/>
  <c r="BF38" i="1" s="1"/>
  <c r="V147" i="1" a="1"/>
  <c r="V147" i="1" s="1"/>
  <c r="T68" i="1" a="1"/>
  <c r="T68" i="1" s="1"/>
  <c r="BG80" i="1" a="1"/>
  <c r="BG80" i="1" s="1"/>
  <c r="BB213" i="1" a="1"/>
  <c r="BB213" i="1" s="1"/>
  <c r="P265" i="1" a="1"/>
  <c r="P265" i="1" s="1"/>
  <c r="CE162" i="1" a="1"/>
  <c r="CE162" i="1" s="1"/>
  <c r="X13" i="1" a="1"/>
  <c r="X13" i="1" s="1"/>
  <c r="CE218" i="1" a="1"/>
  <c r="CE218" i="1" s="1"/>
  <c r="BX199" i="1" a="1"/>
  <c r="BX199" i="1" s="1"/>
  <c r="Z43" i="1" a="1"/>
  <c r="Z43" i="1" s="1"/>
  <c r="AY162" i="1" a="1"/>
  <c r="AY162" i="1" s="1"/>
  <c r="CK251" i="1" a="1"/>
  <c r="CK251" i="1" s="1"/>
  <c r="T211" i="1" a="1"/>
  <c r="T211" i="1" s="1"/>
  <c r="BG132" i="1" a="1"/>
  <c r="BG132" i="1" s="1"/>
  <c r="X266" i="1" a="1"/>
  <c r="X266" i="1" s="1"/>
  <c r="V102" i="1" a="1"/>
  <c r="V102" i="1" s="1"/>
  <c r="CA251" i="1" a="1"/>
  <c r="CA251" i="1" s="1"/>
  <c r="BY224" i="1" a="1"/>
  <c r="BY224" i="1" s="1"/>
  <c r="BZ81" i="1" a="1"/>
  <c r="BZ81" i="1" s="1"/>
  <c r="BH182" i="1" a="1"/>
  <c r="BH182" i="1" s="1"/>
  <c r="CH228" i="1" a="1"/>
  <c r="CH228" i="1" s="1"/>
  <c r="P160" i="1" a="1"/>
  <c r="P160" i="1" s="1"/>
  <c r="CD108" i="1" a="1"/>
  <c r="CD108" i="1" s="1"/>
  <c r="P196" i="1" a="1"/>
  <c r="P196" i="1" s="1"/>
  <c r="X103" i="1" a="1"/>
  <c r="X103" i="1" s="1"/>
  <c r="CF236" i="1" a="1"/>
  <c r="CF236" i="1" s="1"/>
  <c r="CC66" i="1" a="1"/>
  <c r="CC66" i="1" s="1"/>
  <c r="CF267" i="1" a="1"/>
  <c r="CF267" i="1" s="1"/>
  <c r="P201" i="1" a="1"/>
  <c r="P201" i="1" s="1"/>
  <c r="BY81" i="1" a="1"/>
  <c r="BY81" i="1" s="1"/>
  <c r="AW32" i="1" a="1"/>
  <c r="AW32" i="1" s="1"/>
  <c r="Z189" i="1" a="1"/>
  <c r="Z189" i="1" s="1"/>
  <c r="W55" i="1" a="1"/>
  <c r="W55" i="1" s="1"/>
  <c r="AA53" i="1" a="1"/>
  <c r="AA53" i="1" s="1"/>
  <c r="BA250" i="1" a="1"/>
  <c r="BA250" i="1" s="1"/>
  <c r="CF197" i="1" a="1"/>
  <c r="CF197" i="1" s="1"/>
  <c r="AZ81" i="1" a="1"/>
  <c r="AZ81" i="1" s="1"/>
  <c r="AA83" i="1" a="1"/>
  <c r="AA83" i="1" s="1"/>
  <c r="CL102" i="1" a="1"/>
  <c r="CL102" i="1" s="1"/>
  <c r="CG10" i="1" a="1"/>
  <c r="CG10" i="1" s="1"/>
  <c r="T206" i="1" a="1"/>
  <c r="T206" i="1" s="1"/>
  <c r="CI237" i="1" a="1"/>
  <c r="CI237" i="1" s="1"/>
  <c r="Z188" i="1" a="1"/>
  <c r="Z188" i="1" s="1"/>
  <c r="BF106" i="1" a="1"/>
  <c r="BF106" i="1" s="1"/>
  <c r="Y45" i="1" a="1"/>
  <c r="Y45" i="1" s="1"/>
  <c r="W124" i="1" a="1"/>
  <c r="W124" i="1" s="1"/>
  <c r="AT174" i="1" a="1"/>
  <c r="AT174" i="1" s="1"/>
  <c r="BD211" i="1" a="1"/>
  <c r="BD211" i="1" s="1"/>
  <c r="X18" i="1" a="1"/>
  <c r="X18" i="1" s="1"/>
  <c r="AZ105" i="1" a="1"/>
  <c r="AZ105" i="1" s="1"/>
  <c r="BA218" i="1" a="1"/>
  <c r="BA218" i="1" s="1"/>
  <c r="W235" i="1" a="1"/>
  <c r="W235" i="1" s="1"/>
  <c r="T34" i="1" a="1"/>
  <c r="T34" i="1" s="1"/>
  <c r="AX130" i="1" a="1"/>
  <c r="AX130" i="1" s="1"/>
  <c r="CG48" i="1" a="1"/>
  <c r="CG48" i="1" s="1"/>
  <c r="BF123" i="1" a="1"/>
  <c r="BF123" i="1" s="1"/>
  <c r="S66" i="1" a="1"/>
  <c r="S66" i="1" s="1"/>
  <c r="Q108" i="1" a="1"/>
  <c r="Q108" i="1" s="1"/>
  <c r="BA170" i="1" a="1"/>
  <c r="BA170" i="1" s="1"/>
  <c r="CJ76" i="1" a="1"/>
  <c r="CJ76" i="1" s="1"/>
  <c r="R180" i="1" a="1"/>
  <c r="R180" i="1" s="1"/>
  <c r="BD136" i="1" a="1"/>
  <c r="BD136" i="1" s="1"/>
  <c r="CC252" i="1" a="1"/>
  <c r="CC252" i="1" s="1"/>
  <c r="Y206" i="1" a="1"/>
  <c r="Y206" i="1" s="1"/>
  <c r="BX110" i="1" a="1"/>
  <c r="BX110" i="1" s="1"/>
  <c r="BA132" i="1" a="1"/>
  <c r="BA132" i="1" s="1"/>
  <c r="BC179" i="1" a="1"/>
  <c r="BC179" i="1" s="1"/>
  <c r="R22" i="1" a="1"/>
  <c r="R22" i="1" s="1"/>
  <c r="BF240" i="1" a="1"/>
  <c r="BF240" i="1" s="1"/>
  <c r="BG23" i="1" a="1"/>
  <c r="BG23" i="1" s="1"/>
  <c r="CL178" i="1" a="1"/>
  <c r="CL178" i="1" s="1"/>
  <c r="BC163" i="1" a="1"/>
  <c r="BC163" i="1" s="1"/>
  <c r="CF242" i="1" a="1"/>
  <c r="CF242" i="1" s="1"/>
  <c r="BH208" i="1" a="1"/>
  <c r="BH208" i="1" s="1"/>
  <c r="CI217" i="1" a="1"/>
  <c r="CI217" i="1" s="1"/>
  <c r="AU98" i="1" a="1"/>
  <c r="AU98" i="1" s="1"/>
  <c r="AY135" i="1" a="1"/>
  <c r="AY135" i="1" s="1"/>
  <c r="AX14" i="1" a="1"/>
  <c r="AX14" i="1" s="1"/>
  <c r="CB62" i="1" a="1"/>
  <c r="CB62" i="1" s="1"/>
  <c r="BZ142" i="1" a="1"/>
  <c r="BZ142" i="1" s="1"/>
  <c r="T195" i="1" a="1"/>
  <c r="T195" i="1" s="1"/>
  <c r="BA127" i="1" a="1"/>
  <c r="BA127" i="1" s="1"/>
  <c r="CB239" i="1" a="1"/>
  <c r="CB239" i="1" s="1"/>
  <c r="Z219" i="1" a="1"/>
  <c r="Z219" i="1" s="1"/>
  <c r="AU164" i="1" a="1"/>
  <c r="AU164" i="1" s="1"/>
  <c r="AA46" i="1" a="1"/>
  <c r="AA46" i="1" s="1"/>
  <c r="P114" i="1" a="1"/>
  <c r="P114" i="1" s="1"/>
  <c r="CD131" i="1" a="1"/>
  <c r="CD131" i="1" s="1"/>
  <c r="AW190" i="1" a="1"/>
  <c r="AW190" i="1" s="1"/>
  <c r="AT125" i="1" a="1"/>
  <c r="AT125" i="1" s="1"/>
  <c r="W107" i="1" a="1"/>
  <c r="W107" i="1" s="1"/>
  <c r="AV262" i="1" a="1"/>
  <c r="AV262" i="1" s="1"/>
  <c r="AT187" i="1" a="1"/>
  <c r="AT187" i="1" s="1"/>
  <c r="BY115" i="1" a="1"/>
  <c r="BY115" i="1" s="1"/>
  <c r="BB117" i="1" a="1"/>
  <c r="BB117" i="1" s="1"/>
  <c r="AX98" i="1" a="1"/>
  <c r="AX98" i="1" s="1"/>
  <c r="Y22" i="1" a="1"/>
  <c r="Y22" i="1" s="1"/>
  <c r="CK146" i="1" a="1"/>
  <c r="CK146" i="1" s="1"/>
  <c r="AT13" i="1" a="1"/>
  <c r="AT13" i="1" s="1"/>
  <c r="CF99" i="1" a="1"/>
  <c r="CF99" i="1" s="1"/>
  <c r="V262" i="1" a="1"/>
  <c r="V262" i="1" s="1"/>
  <c r="AX239" i="1" a="1"/>
  <c r="AX239" i="1" s="1"/>
  <c r="S82" i="1" a="1"/>
  <c r="S82" i="1" s="1"/>
  <c r="AY76" i="1" a="1"/>
  <c r="AY76" i="1" s="1"/>
  <c r="V62" i="1" a="1"/>
  <c r="V62" i="1" s="1"/>
  <c r="AZ258" i="1" a="1"/>
  <c r="AZ258" i="1" s="1"/>
  <c r="CF119" i="1" a="1"/>
  <c r="CF119" i="1" s="1"/>
  <c r="X57" i="1" a="1"/>
  <c r="X57" i="1" s="1"/>
  <c r="AV36" i="1" a="1"/>
  <c r="AV36" i="1" s="1"/>
  <c r="BF112" i="1" a="1"/>
  <c r="BF112" i="1" s="1"/>
  <c r="BY9" i="1" a="1"/>
  <c r="BY9" i="1" s="1"/>
  <c r="BE184" i="1" a="1"/>
  <c r="BE184" i="1" s="1"/>
  <c r="AW53" i="1" a="1"/>
  <c r="AW53" i="1" s="1"/>
  <c r="S34" i="1" a="1"/>
  <c r="S34" i="1" s="1"/>
  <c r="BE236" i="1" a="1"/>
  <c r="BE236" i="1" s="1"/>
  <c r="T127" i="1" a="1"/>
  <c r="T127" i="1" s="1"/>
  <c r="BE163" i="1" a="1"/>
  <c r="BE163" i="1" s="1"/>
  <c r="U258" i="1" a="1"/>
  <c r="U258" i="1" s="1"/>
  <c r="AV257" i="1" a="1"/>
  <c r="AV257" i="1" s="1"/>
  <c r="P156" i="1" a="1"/>
  <c r="P156" i="1" s="1"/>
  <c r="BB60" i="1" a="1"/>
  <c r="BB60" i="1" s="1"/>
  <c r="U220" i="1" a="1"/>
  <c r="U220" i="1" s="1"/>
  <c r="AA31" i="1" a="1"/>
  <c r="AA31" i="1" s="1"/>
  <c r="T92" i="1" a="1"/>
  <c r="T92" i="1" s="1"/>
  <c r="AV153" i="1" a="1"/>
  <c r="AV153" i="1" s="1"/>
  <c r="T143" i="1" a="1"/>
  <c r="T143" i="1" s="1"/>
  <c r="CA60" i="1" a="1"/>
  <c r="CA60" i="1" s="1"/>
  <c r="BF35" i="1" a="1"/>
  <c r="BF35" i="1" s="1"/>
  <c r="AU195" i="1" a="1"/>
  <c r="AU195" i="1" s="1"/>
  <c r="CJ30" i="1" a="1"/>
  <c r="CJ30" i="1" s="1"/>
  <c r="P109" i="1" a="1"/>
  <c r="P109" i="1" s="1"/>
  <c r="CD64" i="1" a="1"/>
  <c r="CD64" i="1" s="1"/>
  <c r="AX150" i="1" a="1"/>
  <c r="AX150" i="1" s="1"/>
  <c r="R190" i="1" a="1"/>
  <c r="R190" i="1" s="1"/>
  <c r="CI107" i="1" a="1"/>
  <c r="CI107" i="1" s="1"/>
  <c r="CC121" i="1" a="1"/>
  <c r="CC121" i="1" s="1"/>
  <c r="CH212" i="1" a="1"/>
  <c r="CH212" i="1" s="1"/>
  <c r="P207" i="1" a="1"/>
  <c r="P207" i="1" s="1"/>
  <c r="Q214" i="1" a="1"/>
  <c r="Q214" i="1" s="1"/>
  <c r="CC109" i="1" a="1"/>
  <c r="CC109" i="1" s="1"/>
  <c r="U194" i="1" a="1"/>
  <c r="U194" i="1" s="1"/>
  <c r="AY168" i="1" a="1"/>
  <c r="AY168" i="1" s="1"/>
  <c r="AB249" i="1" a="1"/>
  <c r="AB249" i="1" s="1"/>
  <c r="CG90" i="1" a="1"/>
  <c r="CG90" i="1" s="1"/>
  <c r="CH114" i="1" a="1"/>
  <c r="CH114" i="1" s="1"/>
  <c r="AU110" i="1" a="1"/>
  <c r="AU110" i="1" s="1"/>
  <c r="CH148" i="1" a="1"/>
  <c r="CH148" i="1" s="1"/>
  <c r="AW227" i="1" a="1"/>
  <c r="AW227" i="1" s="1"/>
  <c r="AW250" i="1" a="1"/>
  <c r="AW250" i="1" s="1"/>
  <c r="CC242" i="1" a="1"/>
  <c r="CC242" i="1" s="1"/>
  <c r="AB241" i="1" a="1"/>
  <c r="AB241" i="1" s="1"/>
  <c r="BA57" i="1" a="1"/>
  <c r="BA57" i="1" s="1"/>
  <c r="T47" i="1" a="1"/>
  <c r="T47" i="1" s="1"/>
  <c r="W228" i="1" a="1"/>
  <c r="W228" i="1" s="1"/>
  <c r="W252" i="1" a="1"/>
  <c r="W252" i="1" s="1"/>
  <c r="X184" i="1" a="1"/>
  <c r="X184" i="1" s="1"/>
  <c r="R111" i="1" a="1"/>
  <c r="R111" i="1" s="1"/>
  <c r="BC256" i="1" a="1"/>
  <c r="BC256" i="1" s="1"/>
  <c r="CF46" i="1" a="1"/>
  <c r="CF46" i="1" s="1"/>
  <c r="U126" i="1" a="1"/>
  <c r="U126" i="1" s="1"/>
  <c r="BA143" i="1" a="1"/>
  <c r="BA143" i="1" s="1"/>
  <c r="AA135" i="1" a="1"/>
  <c r="AA135" i="1" s="1"/>
  <c r="Z32" i="1" a="1"/>
  <c r="Z32" i="1" s="1"/>
  <c r="P216" i="1" a="1"/>
  <c r="P216" i="1" s="1"/>
  <c r="AC19" i="1" a="1"/>
  <c r="AC19" i="1" s="1"/>
  <c r="X220" i="1" a="1"/>
  <c r="X220" i="1" s="1"/>
  <c r="U121" i="1" a="1"/>
  <c r="U121" i="1" s="1"/>
  <c r="U129" i="1" a="1"/>
  <c r="U129" i="1" s="1"/>
  <c r="CF37" i="1" a="1"/>
  <c r="CF37" i="1" s="1"/>
  <c r="V81" i="1" a="1"/>
  <c r="V81" i="1" s="1"/>
  <c r="CF45" i="1" a="1"/>
  <c r="CF45" i="1" s="1"/>
  <c r="CG180" i="1" a="1"/>
  <c r="CG180" i="1" s="1"/>
  <c r="AB181" i="1" a="1"/>
  <c r="AB181" i="1" s="1"/>
  <c r="AX178" i="1" a="1"/>
  <c r="AX178" i="1" s="1"/>
  <c r="DL618" i="1"/>
  <c r="AB41" i="1" a="1"/>
  <c r="AB41" i="1" s="1"/>
  <c r="T176" i="1" a="1"/>
  <c r="T176" i="1" s="1"/>
  <c r="CF41" i="1" a="1"/>
  <c r="CF41" i="1" s="1"/>
  <c r="AX181" i="1" a="1"/>
  <c r="AX181" i="1" s="1"/>
  <c r="AV22" i="1" a="1"/>
  <c r="AV22" i="1" s="1"/>
  <c r="CJ188" i="1" a="1"/>
  <c r="CJ188" i="1" s="1"/>
  <c r="CC9" i="1" a="1"/>
  <c r="CC9" i="1" s="1"/>
  <c r="BZ150" i="1" a="1"/>
  <c r="BZ150" i="1" s="1"/>
  <c r="AC177" i="1" a="1"/>
  <c r="AC177" i="1" s="1"/>
  <c r="CF44" i="1" a="1"/>
  <c r="CF44" i="1" s="1"/>
  <c r="T175" i="1" a="1"/>
  <c r="T175" i="1" s="1"/>
  <c r="S267" i="1" a="1"/>
  <c r="S267" i="1" s="1"/>
  <c r="CL145" i="1" a="1"/>
  <c r="CL145" i="1" s="1"/>
  <c r="BX30" i="1" a="1"/>
  <c r="BX30" i="1" s="1"/>
  <c r="R230" i="1" a="1"/>
  <c r="R230" i="1" s="1"/>
  <c r="CE161" i="1" a="1"/>
  <c r="CE161" i="1" s="1"/>
  <c r="AZ97" i="1" a="1"/>
  <c r="AZ97" i="1" s="1"/>
  <c r="AZ46" i="1" a="1"/>
  <c r="AZ46" i="1" s="1"/>
  <c r="T226" i="1" a="1"/>
  <c r="T226" i="1" s="1"/>
  <c r="AT126" i="1" a="1"/>
  <c r="AT126" i="1" s="1"/>
  <c r="BC250" i="1" a="1"/>
  <c r="BC250" i="1" s="1"/>
  <c r="CL167" i="1" a="1"/>
  <c r="CL167" i="1" s="1"/>
  <c r="DL630" i="1"/>
  <c r="BF120" i="1" a="1"/>
  <c r="BF120" i="1" s="1"/>
  <c r="S149" i="1" a="1"/>
  <c r="S149" i="1" s="1"/>
  <c r="AD108" i="1" a="1"/>
  <c r="AD108" i="1" s="1"/>
  <c r="T145" i="1" a="1"/>
  <c r="T145" i="1" s="1"/>
  <c r="U244" i="1" a="1"/>
  <c r="U244" i="1" s="1"/>
  <c r="CL180" i="1" a="1"/>
  <c r="CL180" i="1" s="1"/>
  <c r="AA43" i="1" a="1"/>
  <c r="AA43" i="1" s="1"/>
  <c r="AA24" i="1" a="1"/>
  <c r="AA24" i="1" s="1"/>
  <c r="CH163" i="1" a="1"/>
  <c r="CH163" i="1" s="1"/>
  <c r="AZ198" i="1" a="1"/>
  <c r="AZ198" i="1" s="1"/>
  <c r="CG195" i="1" a="1"/>
  <c r="CG195" i="1" s="1"/>
  <c r="CI223" i="1" a="1"/>
  <c r="CI223" i="1" s="1"/>
  <c r="CE245" i="1" a="1"/>
  <c r="CE245" i="1" s="1"/>
  <c r="BG55" i="1" a="1"/>
  <c r="BG55" i="1" s="1"/>
  <c r="AA91" i="1" a="1"/>
  <c r="AA91" i="1" s="1"/>
  <c r="CL156" i="1" a="1"/>
  <c r="CL156" i="1" s="1"/>
  <c r="BY212" i="1" a="1"/>
  <c r="BY212" i="1" s="1"/>
  <c r="CB243" i="1" a="1"/>
  <c r="CB243" i="1" s="1"/>
  <c r="BE49" i="1" a="1"/>
  <c r="BE49" i="1" s="1"/>
  <c r="X259" i="1" a="1"/>
  <c r="X259" i="1" s="1"/>
  <c r="Y105" i="1" a="1"/>
  <c r="Y105" i="1" s="1"/>
  <c r="Z95" i="1" a="1"/>
  <c r="Z95" i="1" s="1"/>
  <c r="CI166" i="1" a="1"/>
  <c r="CI166" i="1" s="1"/>
  <c r="P119" i="1" a="1"/>
  <c r="P119" i="1" s="1"/>
  <c r="BF46" i="1" a="1"/>
  <c r="BF46" i="1" s="1"/>
  <c r="BA109" i="1" a="1"/>
  <c r="BA109" i="1" s="1"/>
  <c r="BX175" i="1" a="1"/>
  <c r="BX175" i="1" s="1"/>
  <c r="CD261" i="1" a="1"/>
  <c r="CD261" i="1" s="1"/>
  <c r="CF172" i="1" a="1"/>
  <c r="CF172" i="1" s="1"/>
  <c r="AX107" i="1" a="1"/>
  <c r="AX107" i="1" s="1"/>
  <c r="BD229" i="1" a="1"/>
  <c r="BD229" i="1" s="1"/>
  <c r="CK178" i="1" a="1"/>
  <c r="CK178" i="1" s="1"/>
  <c r="BD25" i="1" a="1"/>
  <c r="BD25" i="1" s="1"/>
  <c r="CJ190" i="1" a="1"/>
  <c r="CJ190" i="1" s="1"/>
  <c r="T50" i="1" a="1"/>
  <c r="T50" i="1" s="1"/>
  <c r="DL340" i="1"/>
  <c r="AU198" i="1" a="1"/>
  <c r="AU198" i="1" s="1"/>
  <c r="AZ164" i="1" a="1"/>
  <c r="AZ164" i="1" s="1"/>
  <c r="AZ53" i="1" a="1"/>
  <c r="AZ53" i="1" s="1"/>
  <c r="CE35" i="1" a="1"/>
  <c r="CE35" i="1" s="1"/>
  <c r="CA190" i="1" a="1"/>
  <c r="CA190" i="1" s="1"/>
  <c r="AZ37" i="1" a="1"/>
  <c r="AZ37" i="1" s="1"/>
  <c r="S212" i="1" a="1"/>
  <c r="S212" i="1" s="1"/>
  <c r="AY166" i="1" a="1"/>
  <c r="AY166" i="1" s="1"/>
  <c r="CK172" i="1" a="1"/>
  <c r="CK172" i="1" s="1"/>
  <c r="Y228" i="1" a="1"/>
  <c r="Y228" i="1" s="1"/>
  <c r="BF128" i="1" a="1"/>
  <c r="BF128" i="1" s="1"/>
  <c r="AV186" i="1" a="1"/>
  <c r="AV186" i="1" s="1"/>
  <c r="BH101" i="1" a="1"/>
  <c r="BH101" i="1" s="1"/>
  <c r="CI114" i="1" a="1"/>
  <c r="CI114" i="1" s="1"/>
  <c r="CD235" i="1" a="1"/>
  <c r="CD235" i="1" s="1"/>
  <c r="AU128" i="1" a="1"/>
  <c r="AU128" i="1" s="1"/>
  <c r="AU264" i="1" a="1"/>
  <c r="AU264" i="1" s="1"/>
  <c r="CK199" i="1" a="1"/>
  <c r="CK199" i="1" s="1"/>
  <c r="AD248" i="1" a="1"/>
  <c r="AD248" i="1" s="1"/>
  <c r="T58" i="1" a="1"/>
  <c r="T58" i="1" s="1"/>
  <c r="BH32" i="1" a="1"/>
  <c r="BH32" i="1" s="1"/>
  <c r="AA60" i="1" a="1"/>
  <c r="AA60" i="1" s="1"/>
  <c r="CH65" i="1" a="1"/>
  <c r="CH65" i="1" s="1"/>
  <c r="BG220" i="1" a="1"/>
  <c r="BG220" i="1" s="1"/>
  <c r="AX162" i="1" a="1"/>
  <c r="AX162" i="1" s="1"/>
  <c r="AW188" i="1" a="1"/>
  <c r="AW188" i="1" s="1"/>
  <c r="CD86" i="1" a="1"/>
  <c r="CD86" i="1" s="1"/>
  <c r="BG29" i="1" a="1"/>
  <c r="BG29" i="1" s="1"/>
  <c r="BA153" i="1" a="1"/>
  <c r="BA153" i="1" s="1"/>
  <c r="BY61" i="1" a="1"/>
  <c r="BY61" i="1" s="1"/>
  <c r="W238" i="1" a="1"/>
  <c r="W238" i="1" s="1"/>
  <c r="AC153" i="1" a="1"/>
  <c r="AC153" i="1" s="1"/>
  <c r="CE119" i="1" a="1"/>
  <c r="CE119" i="1" s="1"/>
  <c r="Q163" i="1" a="1"/>
  <c r="Q163" i="1" s="1"/>
  <c r="AY41" i="1" a="1"/>
  <c r="AY41" i="1" s="1"/>
  <c r="CE79" i="1" a="1"/>
  <c r="CE79" i="1" s="1"/>
  <c r="BX78" i="1" a="1"/>
  <c r="BX78" i="1" s="1"/>
  <c r="CL92" i="1" a="1"/>
  <c r="CL92" i="1" s="1"/>
  <c r="AZ100" i="1" a="1"/>
  <c r="AZ100" i="1" s="1"/>
  <c r="AD116" i="1" a="1"/>
  <c r="AD116" i="1" s="1"/>
  <c r="BD8" i="1" a="1"/>
  <c r="BD8" i="1" s="1"/>
  <c r="DL318" i="1"/>
  <c r="CE142" i="1" a="1"/>
  <c r="CE142" i="1" s="1"/>
  <c r="BC14" i="1" a="1"/>
  <c r="BC14" i="1" s="1"/>
  <c r="R211" i="1" a="1"/>
  <c r="R211" i="1" s="1"/>
  <c r="AW62" i="1" a="1"/>
  <c r="AW62" i="1" s="1"/>
  <c r="AV91" i="1" a="1"/>
  <c r="AV91" i="1" s="1"/>
  <c r="BB63" i="1" a="1"/>
  <c r="BB63" i="1" s="1"/>
  <c r="BB127" i="1" a="1"/>
  <c r="BB127" i="1" s="1"/>
  <c r="BX106" i="1" a="1"/>
  <c r="BX106" i="1" s="1"/>
  <c r="CF228" i="1" a="1"/>
  <c r="CF228" i="1" s="1"/>
  <c r="S227" i="1" a="1"/>
  <c r="S227" i="1" s="1"/>
  <c r="CH214" i="1" a="1"/>
  <c r="CH214" i="1" s="1"/>
  <c r="P194" i="1" a="1"/>
  <c r="P194" i="1" s="1"/>
  <c r="BY259" i="1" a="1"/>
  <c r="BY259" i="1" s="1"/>
  <c r="BG186" i="1" a="1"/>
  <c r="BG186" i="1" s="1"/>
  <c r="AD109" i="1" a="1"/>
  <c r="AD109" i="1" s="1"/>
  <c r="BD245" i="1" a="1"/>
  <c r="BD245" i="1" s="1"/>
  <c r="Y187" i="1" a="1"/>
  <c r="Y187" i="1" s="1"/>
  <c r="AY238" i="1" a="1"/>
  <c r="AY238" i="1" s="1"/>
  <c r="Y47" i="1" a="1"/>
  <c r="Y47" i="1" s="1"/>
  <c r="BC52" i="1" a="1"/>
  <c r="BC52" i="1" s="1"/>
  <c r="CJ61" i="1" a="1"/>
  <c r="CJ61" i="1" s="1"/>
  <c r="BG226" i="1" a="1"/>
  <c r="BG226" i="1" s="1"/>
  <c r="W141" i="1" a="1"/>
  <c r="W141" i="1" s="1"/>
  <c r="AB256" i="1" a="1"/>
  <c r="AB256" i="1" s="1"/>
  <c r="BE41" i="1" a="1"/>
  <c r="BE41" i="1" s="1"/>
  <c r="AA148" i="1" a="1"/>
  <c r="AA148" i="1" s="1"/>
  <c r="AZ24" i="1" a="1"/>
  <c r="AZ24" i="1" s="1"/>
  <c r="CG88" i="1" a="1"/>
  <c r="CG88" i="1" s="1"/>
  <c r="S105" i="1" a="1"/>
  <c r="S105" i="1" s="1"/>
  <c r="W25" i="1" a="1"/>
  <c r="W25" i="1" s="1"/>
  <c r="AU85" i="1" a="1"/>
  <c r="AU85" i="1" s="1"/>
  <c r="AT58" i="1" a="1"/>
  <c r="AT58" i="1" s="1"/>
  <c r="BD174" i="1" a="1"/>
  <c r="BD174" i="1" s="1"/>
  <c r="BH231" i="1" a="1"/>
  <c r="BH231" i="1" s="1"/>
  <c r="DL580" i="1"/>
  <c r="X173" i="1" a="1"/>
  <c r="X173" i="1" s="1"/>
  <c r="AZ232" i="1" a="1"/>
  <c r="AZ232" i="1" s="1"/>
  <c r="AB185" i="1" a="1"/>
  <c r="AB185" i="1" s="1"/>
  <c r="BG211" i="1" a="1"/>
  <c r="BG211" i="1" s="1"/>
  <c r="DL319" i="1"/>
  <c r="AV178" i="1" a="1"/>
  <c r="AV178" i="1" s="1"/>
  <c r="R56" i="1" a="1"/>
  <c r="R56" i="1" s="1"/>
  <c r="BC143" i="1" a="1"/>
  <c r="BC143" i="1" s="1"/>
  <c r="AV146" i="1" a="1"/>
  <c r="AV146" i="1" s="1"/>
  <c r="CK114" i="1" a="1"/>
  <c r="CK114" i="1" s="1"/>
  <c r="CA156" i="1" a="1"/>
  <c r="CA156" i="1" s="1"/>
  <c r="Q183" i="1" a="1"/>
  <c r="Q183" i="1" s="1"/>
  <c r="CA153" i="1" a="1"/>
  <c r="CA153" i="1" s="1"/>
  <c r="CF20" i="1" a="1"/>
  <c r="CF20" i="1" s="1"/>
  <c r="CC187" i="1" a="1"/>
  <c r="CC187" i="1" s="1"/>
  <c r="T224" i="1" a="1"/>
  <c r="T224" i="1" s="1"/>
  <c r="V57" i="1" a="1"/>
  <c r="V57" i="1" s="1"/>
  <c r="BC76" i="1" a="1"/>
  <c r="BC76" i="1" s="1"/>
  <c r="CK244" i="1" a="1"/>
  <c r="CK244" i="1" s="1"/>
  <c r="CA209" i="1" a="1"/>
  <c r="CA209" i="1" s="1"/>
  <c r="CJ17" i="1" a="1"/>
  <c r="CJ17" i="1" s="1"/>
  <c r="T111" i="1" a="1"/>
  <c r="T111" i="1" s="1"/>
  <c r="CG184" i="1" a="1"/>
  <c r="CG184" i="1" s="1"/>
  <c r="AA117" i="1" a="1"/>
  <c r="AA117" i="1" s="1"/>
  <c r="BD43" i="1" a="1"/>
  <c r="BD43" i="1" s="1"/>
  <c r="P237" i="1" a="1"/>
  <c r="P237" i="1" s="1"/>
  <c r="DL619" i="1"/>
  <c r="Z60" i="1" a="1"/>
  <c r="Z60" i="1" s="1"/>
  <c r="AW244" i="1" a="1"/>
  <c r="AW244" i="1" s="1"/>
  <c r="W77" i="1" a="1"/>
  <c r="W77" i="1" s="1"/>
  <c r="CA67" i="1" a="1"/>
  <c r="CA67" i="1" s="1"/>
  <c r="CL98" i="1" a="1"/>
  <c r="CL98" i="1" s="1"/>
  <c r="AV50" i="1" a="1"/>
  <c r="AV50" i="1" s="1"/>
  <c r="CJ48" i="1" a="1"/>
  <c r="CJ48" i="1" s="1"/>
  <c r="V170" i="1" a="1"/>
  <c r="V170" i="1" s="1"/>
  <c r="CE249" i="1" a="1"/>
  <c r="CE249" i="1" s="1"/>
  <c r="Y158" i="1" a="1"/>
  <c r="Y158" i="1" s="1"/>
  <c r="CA160" i="1" a="1"/>
  <c r="CA160" i="1" s="1"/>
  <c r="CE94" i="1" a="1"/>
  <c r="CE94" i="1" s="1"/>
  <c r="BF224" i="1" a="1"/>
  <c r="BF224" i="1" s="1"/>
  <c r="BG218" i="1" a="1"/>
  <c r="BG218" i="1" s="1"/>
  <c r="CK77" i="1" a="1"/>
  <c r="CK77" i="1" s="1"/>
  <c r="CA176" i="1" a="1"/>
  <c r="CA176" i="1" s="1"/>
  <c r="Y146" i="1" a="1"/>
  <c r="Y146" i="1" s="1"/>
  <c r="CG240" i="1" a="1"/>
  <c r="CG240" i="1" s="1"/>
  <c r="CD30" i="1" a="1"/>
  <c r="CD30" i="1" s="1"/>
  <c r="BH169" i="1" a="1"/>
  <c r="BH169" i="1" s="1"/>
  <c r="AC21" i="1" a="1"/>
  <c r="AC21" i="1" s="1"/>
  <c r="BF223" i="1" a="1"/>
  <c r="BF223" i="1" s="1"/>
  <c r="CK41" i="1" a="1"/>
  <c r="CK41" i="1" s="1"/>
  <c r="BX183" i="1" a="1"/>
  <c r="BX183" i="1" s="1"/>
  <c r="AV110" i="1" a="1"/>
  <c r="AV110" i="1" s="1"/>
  <c r="BC220" i="1" a="1"/>
  <c r="BC220" i="1" s="1"/>
  <c r="BC184" i="1" a="1"/>
  <c r="BC184" i="1" s="1"/>
  <c r="CH52" i="1" a="1"/>
  <c r="CH52" i="1" s="1"/>
  <c r="CI10" i="1" a="1"/>
  <c r="CI10" i="1" s="1"/>
  <c r="Y52" i="1" a="1"/>
  <c r="Y52" i="1" s="1"/>
  <c r="DL309" i="1"/>
  <c r="R246" i="1" a="1"/>
  <c r="R246" i="1" s="1"/>
  <c r="CE76" i="1" a="1"/>
  <c r="CE76" i="1" s="1"/>
  <c r="CI145" i="1" a="1"/>
  <c r="CI145" i="1" s="1"/>
  <c r="AZ201" i="1" a="1"/>
  <c r="AZ201" i="1" s="1"/>
  <c r="AX52" i="1" a="1"/>
  <c r="AX52" i="1" s="1"/>
  <c r="S98" i="1" a="1"/>
  <c r="S98" i="1" s="1"/>
  <c r="CL79" i="1" a="1"/>
  <c r="CL79" i="1" s="1"/>
  <c r="Y170" i="1" a="1"/>
  <c r="Y170" i="1" s="1"/>
  <c r="AT88" i="1" a="1"/>
  <c r="AT88" i="1" s="1"/>
  <c r="P154" i="1" a="1"/>
  <c r="P154" i="1" s="1"/>
  <c r="BX90" i="1" a="1"/>
  <c r="BX90" i="1" s="1"/>
  <c r="P120" i="1" a="1"/>
  <c r="P120" i="1" s="1"/>
  <c r="CA79" i="1" a="1"/>
  <c r="CA79" i="1" s="1"/>
  <c r="AA112" i="1" a="1"/>
  <c r="AA112" i="1" s="1"/>
  <c r="AT53" i="1" a="1"/>
  <c r="AT53" i="1" s="1"/>
  <c r="AB177" i="1" a="1"/>
  <c r="AB177" i="1" s="1"/>
  <c r="BG244" i="1" a="1"/>
  <c r="BG244" i="1" s="1"/>
  <c r="AD125" i="1" a="1"/>
  <c r="AD125" i="1" s="1"/>
  <c r="AU265" i="1" a="1"/>
  <c r="AU265" i="1" s="1"/>
  <c r="AX211" i="1" a="1"/>
  <c r="AX211" i="1" s="1"/>
  <c r="BA130" i="1" a="1"/>
  <c r="BA130" i="1" s="1"/>
  <c r="U141" i="1" a="1"/>
  <c r="U141" i="1" s="1"/>
  <c r="BE161" i="1" a="1"/>
  <c r="BE161" i="1" s="1"/>
  <c r="CF192" i="1" a="1"/>
  <c r="CF192" i="1" s="1"/>
  <c r="BX93" i="1" a="1"/>
  <c r="BX93" i="1" s="1"/>
  <c r="CA124" i="1" a="1"/>
  <c r="CA124" i="1" s="1"/>
  <c r="CG256" i="1" a="1"/>
  <c r="CG256" i="1" s="1"/>
  <c r="Y165" i="1" a="1"/>
  <c r="Y165" i="1" s="1"/>
  <c r="Q59" i="1" a="1"/>
  <c r="Q59" i="1" s="1"/>
  <c r="Q165" i="1" a="1"/>
  <c r="Q165" i="1" s="1"/>
  <c r="U170" i="1" a="1"/>
  <c r="U170" i="1" s="1"/>
  <c r="AC33" i="1" a="1"/>
  <c r="AC33" i="1" s="1"/>
  <c r="CD254" i="1" a="1"/>
  <c r="CD254" i="1" s="1"/>
  <c r="AB64" i="1" a="1"/>
  <c r="AB64" i="1" s="1"/>
  <c r="BZ219" i="1" a="1"/>
  <c r="BZ219" i="1" s="1"/>
  <c r="BB109" i="1" a="1"/>
  <c r="BB109" i="1" s="1"/>
  <c r="AX135" i="1" a="1"/>
  <c r="AX135" i="1" s="1"/>
  <c r="CL155" i="1" a="1"/>
  <c r="CL155" i="1" s="1"/>
  <c r="BD155" i="1" a="1"/>
  <c r="BD155" i="1" s="1"/>
  <c r="BC154" i="1" a="1"/>
  <c r="BC154" i="1" s="1"/>
  <c r="BZ265" i="1" a="1"/>
  <c r="BZ265" i="1" s="1"/>
  <c r="CK29" i="1" a="1"/>
  <c r="CK29" i="1" s="1"/>
  <c r="CC183" i="1" a="1"/>
  <c r="CC183" i="1" s="1"/>
  <c r="AA192" i="1" a="1"/>
  <c r="AA192" i="1" s="1"/>
  <c r="BF176" i="1" a="1"/>
  <c r="BF176" i="1" s="1"/>
  <c r="BB33" i="1" a="1"/>
  <c r="BB33" i="1" s="1"/>
  <c r="AC27" i="1" a="1"/>
  <c r="AC27" i="1" s="1"/>
  <c r="X151" i="1" a="1"/>
  <c r="X151" i="1" s="1"/>
  <c r="AY229" i="1" a="1"/>
  <c r="AY229" i="1" s="1"/>
  <c r="AU146" i="1" a="1"/>
  <c r="AU146" i="1" s="1"/>
  <c r="CG265" i="1" a="1"/>
  <c r="CG265" i="1" s="1"/>
  <c r="S162" i="1" a="1"/>
  <c r="S162" i="1" s="1"/>
  <c r="BD186" i="1" a="1"/>
  <c r="BD186" i="1" s="1"/>
  <c r="CG164" i="1" a="1"/>
  <c r="CG164" i="1" s="1"/>
  <c r="BE47" i="1" a="1"/>
  <c r="BE47" i="1" s="1"/>
  <c r="Q56" i="1" a="1"/>
  <c r="Q56" i="1" s="1"/>
  <c r="Q170" i="1" a="1"/>
  <c r="Q170" i="1" s="1"/>
  <c r="Q210" i="1" a="1"/>
  <c r="Q210" i="1" s="1"/>
  <c r="CI61" i="1" a="1"/>
  <c r="CI61" i="1" s="1"/>
  <c r="AX11" i="1" a="1"/>
  <c r="AX11" i="1" s="1"/>
  <c r="BC124" i="1" a="1"/>
  <c r="BC124" i="1" s="1"/>
  <c r="BE160" i="1" a="1"/>
  <c r="BE160" i="1" s="1"/>
  <c r="AU200" i="1" a="1"/>
  <c r="AU200" i="1" s="1"/>
  <c r="T45" i="1" a="1"/>
  <c r="T45" i="1" s="1"/>
  <c r="CI103" i="1" a="1"/>
  <c r="CI103" i="1" s="1"/>
  <c r="T207" i="1" a="1"/>
  <c r="T207" i="1" s="1"/>
  <c r="AT245" i="1" a="1"/>
  <c r="AT245" i="1" s="1"/>
  <c r="AD258" i="1" a="1"/>
  <c r="AD258" i="1" s="1"/>
  <c r="BZ58" i="1" a="1"/>
  <c r="BZ58" i="1" s="1"/>
  <c r="BF177" i="1" a="1"/>
  <c r="BF177" i="1" s="1"/>
  <c r="AW93" i="1" a="1"/>
  <c r="AW93" i="1" s="1"/>
  <c r="BB15" i="1" a="1"/>
  <c r="BB15" i="1" s="1"/>
  <c r="CG209" i="1" a="1"/>
  <c r="CG209" i="1" s="1"/>
  <c r="W125" i="1" a="1"/>
  <c r="W125" i="1" s="1"/>
  <c r="BZ115" i="1" a="1"/>
  <c r="BZ115" i="1" s="1"/>
  <c r="CB117" i="1" a="1"/>
  <c r="CB117" i="1" s="1"/>
  <c r="DL615" i="1"/>
  <c r="BA256" i="1" a="1"/>
  <c r="BA256" i="1" s="1"/>
  <c r="Y62" i="1" a="1"/>
  <c r="Y62" i="1" s="1"/>
  <c r="Y223" i="1" a="1"/>
  <c r="Y223" i="1" s="1"/>
  <c r="S174" i="1" a="1"/>
  <c r="S174" i="1" s="1"/>
  <c r="CI65" i="1" a="1"/>
  <c r="CI65" i="1" s="1"/>
  <c r="CD116" i="1" a="1"/>
  <c r="CD116" i="1" s="1"/>
  <c r="CB94" i="1" a="1"/>
  <c r="CB94" i="1" s="1"/>
  <c r="CI91" i="1" a="1"/>
  <c r="CI91" i="1" s="1"/>
  <c r="CG115" i="1" a="1"/>
  <c r="CG115" i="1" s="1"/>
  <c r="AX126" i="1" a="1"/>
  <c r="AX126" i="1" s="1"/>
  <c r="P132" i="1" a="1"/>
  <c r="P132" i="1" s="1"/>
  <c r="BC263" i="1" a="1"/>
  <c r="BC263" i="1" s="1"/>
  <c r="CE233" i="1" a="1"/>
  <c r="CE233" i="1" s="1"/>
  <c r="U250" i="1" a="1"/>
  <c r="U250" i="1" s="1"/>
  <c r="Q197" i="1" a="1"/>
  <c r="Q197" i="1" s="1"/>
  <c r="CD180" i="1" a="1"/>
  <c r="CD180" i="1" s="1"/>
  <c r="AA47" i="1" a="1"/>
  <c r="AA47" i="1" s="1"/>
  <c r="Y145" i="1" a="1"/>
  <c r="Y145" i="1" s="1"/>
  <c r="CB153" i="1" a="1"/>
  <c r="CB153" i="1" s="1"/>
  <c r="BF135" i="1" a="1"/>
  <c r="BF135" i="1" s="1"/>
  <c r="AD64" i="1" a="1"/>
  <c r="AD64" i="1" s="1"/>
  <c r="BX81" i="1" a="1"/>
  <c r="BX81" i="1" s="1"/>
  <c r="CH225" i="1" a="1"/>
  <c r="CH225" i="1" s="1"/>
  <c r="AD223" i="1" a="1"/>
  <c r="AD223" i="1" s="1"/>
  <c r="CK19" i="1" a="1"/>
  <c r="CK19" i="1" s="1"/>
  <c r="AY182" i="1" a="1"/>
  <c r="AY182" i="1" s="1"/>
  <c r="AB243" i="1" a="1"/>
  <c r="AB243" i="1" s="1"/>
  <c r="Q101" i="1" a="1"/>
  <c r="Q101" i="1" s="1"/>
  <c r="AB160" i="1" a="1"/>
  <c r="AB160" i="1" s="1"/>
  <c r="AV206" i="1" a="1"/>
  <c r="AV206" i="1" s="1"/>
  <c r="CE131" i="1" a="1"/>
  <c r="CE131" i="1" s="1"/>
  <c r="AB80" i="1" a="1"/>
  <c r="AB80" i="1" s="1"/>
  <c r="T20" i="1" a="1"/>
  <c r="T20" i="1" s="1"/>
  <c r="CC167" i="1" a="1"/>
  <c r="CC167" i="1" s="1"/>
  <c r="BE165" i="1" a="1"/>
  <c r="BE165" i="1" s="1"/>
  <c r="BG201" i="1" a="1"/>
  <c r="BG201" i="1" s="1"/>
  <c r="AW77" i="1" a="1"/>
  <c r="AW77" i="1" s="1"/>
  <c r="CH96" i="1" a="1"/>
  <c r="CH96" i="1" s="1"/>
  <c r="AY45" i="1" a="1"/>
  <c r="AY45" i="1" s="1"/>
  <c r="AY181" i="1" a="1"/>
  <c r="AY181" i="1" s="1"/>
  <c r="W255" i="1" a="1"/>
  <c r="W255" i="1" s="1"/>
  <c r="CL82" i="1" a="1"/>
  <c r="CL82" i="1" s="1"/>
  <c r="R21" i="1" a="1"/>
  <c r="R21" i="1" s="1"/>
  <c r="AY148" i="1" a="1"/>
  <c r="AY148" i="1" s="1"/>
  <c r="BB89" i="1" a="1"/>
  <c r="BB89" i="1" s="1"/>
  <c r="AZ26" i="1" a="1"/>
  <c r="AZ26" i="1" s="1"/>
  <c r="Q118" i="1" a="1"/>
  <c r="Q118" i="1" s="1"/>
  <c r="CL223" i="1" a="1"/>
  <c r="CL223" i="1" s="1"/>
  <c r="BC15" i="1" a="1"/>
  <c r="BC15" i="1" s="1"/>
  <c r="CF86" i="1" a="1"/>
  <c r="CF86" i="1" s="1"/>
  <c r="CC82" i="1" a="1"/>
  <c r="CC82" i="1" s="1"/>
  <c r="AA188" i="1" a="1"/>
  <c r="AA188" i="1" s="1"/>
  <c r="CH7" i="1" a="1"/>
  <c r="CH7" i="1" s="1"/>
  <c r="U156" i="1" a="1"/>
  <c r="U156" i="1" s="1"/>
  <c r="AB112" i="1" a="1"/>
  <c r="AB112" i="1" s="1"/>
  <c r="CB179" i="1" a="1"/>
  <c r="CB179" i="1" s="1"/>
  <c r="T267" i="1" a="1"/>
  <c r="T267" i="1" s="1"/>
  <c r="CK177" i="1" a="1"/>
  <c r="CK177" i="1" s="1"/>
  <c r="AU23" i="1" a="1"/>
  <c r="AU23" i="1" s="1"/>
  <c r="CB79" i="1" a="1"/>
  <c r="CB79" i="1" s="1"/>
  <c r="CB45" i="1" a="1"/>
  <c r="CB45" i="1" s="1"/>
  <c r="CA212" i="1" a="1"/>
  <c r="CA212" i="1" s="1"/>
  <c r="CK122" i="1" a="1"/>
  <c r="CK122" i="1" s="1"/>
  <c r="AV229" i="1" a="1"/>
  <c r="AV229" i="1" s="1"/>
  <c r="BD134" i="1" a="1"/>
  <c r="BD134" i="1" s="1"/>
  <c r="CH117" i="1" a="1"/>
  <c r="CH117" i="1" s="1"/>
  <c r="BC193" i="1" a="1"/>
  <c r="BC193" i="1" s="1"/>
  <c r="BY210" i="1" a="1"/>
  <c r="BY210" i="1" s="1"/>
  <c r="CB58" i="1" a="1"/>
  <c r="CB58" i="1" s="1"/>
  <c r="S189" i="1" a="1"/>
  <c r="S189" i="1" s="1"/>
  <c r="BB43" i="1" a="1"/>
  <c r="BB43" i="1" s="1"/>
  <c r="BF225" i="1" a="1"/>
  <c r="BF225" i="1" s="1"/>
  <c r="CD144" i="1" a="1"/>
  <c r="CD144" i="1" s="1"/>
  <c r="V51" i="1" a="1"/>
  <c r="V51" i="1" s="1"/>
  <c r="Y127" i="1" a="1"/>
  <c r="Y127" i="1" s="1"/>
  <c r="T250" i="1" a="1"/>
  <c r="T250" i="1" s="1"/>
  <c r="AC197" i="1" a="1"/>
  <c r="AC197" i="1" s="1"/>
  <c r="BB106" i="1" a="1"/>
  <c r="BB106" i="1" s="1"/>
  <c r="CI38" i="1" a="1"/>
  <c r="CI38" i="1" s="1"/>
  <c r="CK188" i="1" a="1"/>
  <c r="CK188" i="1" s="1"/>
  <c r="BA115" i="1" a="1"/>
  <c r="BA115" i="1" s="1"/>
  <c r="BY170" i="1" a="1"/>
  <c r="BY170" i="1" s="1"/>
  <c r="AW124" i="1" a="1"/>
  <c r="AW124" i="1" s="1"/>
  <c r="CJ101" i="1" a="1"/>
  <c r="CJ101" i="1" s="1"/>
  <c r="BE11" i="1" a="1"/>
  <c r="BE11" i="1" s="1"/>
  <c r="CF184" i="1" a="1"/>
  <c r="CF184" i="1" s="1"/>
  <c r="CF142" i="1" a="1"/>
  <c r="CF142" i="1" s="1"/>
  <c r="CD120" i="1" a="1"/>
  <c r="CD120" i="1" s="1"/>
  <c r="BX160" i="1" a="1"/>
  <c r="BX160" i="1" s="1"/>
  <c r="U147" i="1" a="1"/>
  <c r="U147" i="1" s="1"/>
  <c r="AA257" i="1" a="1"/>
  <c r="AA257" i="1" s="1"/>
  <c r="R199" i="1" a="1"/>
  <c r="R199" i="1" s="1"/>
  <c r="W81" i="1" a="1"/>
  <c r="W81" i="1" s="1"/>
  <c r="CA195" i="1" a="1"/>
  <c r="CA195" i="1" s="1"/>
  <c r="CF248" i="1" a="1"/>
  <c r="CF248" i="1" s="1"/>
  <c r="BD56" i="1" a="1"/>
  <c r="BD56" i="1" s="1"/>
  <c r="AT55" i="1" a="1"/>
  <c r="AT55" i="1" s="1"/>
  <c r="AD100" i="1" a="1"/>
  <c r="AD100" i="1" s="1"/>
  <c r="BC48" i="1" a="1"/>
  <c r="BC48" i="1" s="1"/>
  <c r="BB61" i="1" a="1"/>
  <c r="BB61" i="1" s="1"/>
  <c r="BZ134" i="1" a="1"/>
  <c r="BZ134" i="1" s="1"/>
  <c r="CC141" i="1" a="1"/>
  <c r="CC141" i="1" s="1"/>
  <c r="CB59" i="1" a="1"/>
  <c r="CB59" i="1" s="1"/>
  <c r="AA28" i="1" a="1"/>
  <c r="AA28" i="1" s="1"/>
  <c r="CA23" i="1" a="1"/>
  <c r="CA23" i="1" s="1"/>
  <c r="R191" i="1" a="1"/>
  <c r="R191" i="1" s="1"/>
  <c r="BF206" i="1" a="1"/>
  <c r="BF206" i="1" s="1"/>
  <c r="BX142" i="1" a="1"/>
  <c r="BX142" i="1" s="1"/>
  <c r="AV198" i="1" a="1"/>
  <c r="AV198" i="1" s="1"/>
  <c r="CF181" i="1" a="1"/>
  <c r="CF181" i="1" s="1"/>
  <c r="BE127" i="1" a="1"/>
  <c r="BE127" i="1" s="1"/>
  <c r="CJ56" i="1" a="1"/>
  <c r="CJ56" i="1" s="1"/>
  <c r="AX231" i="1" a="1"/>
  <c r="AX231" i="1" s="1"/>
  <c r="AX197" i="1" a="1"/>
  <c r="AX197" i="1" s="1"/>
  <c r="T122" i="1" a="1"/>
  <c r="T122" i="1" s="1"/>
  <c r="CB211" i="1" a="1"/>
  <c r="CB211" i="1" s="1"/>
  <c r="BY135" i="1" a="1"/>
  <c r="BY135" i="1" s="1"/>
  <c r="AW199" i="1" a="1"/>
  <c r="AW199" i="1" s="1"/>
  <c r="CI131" i="1" a="1"/>
  <c r="CI131" i="1" s="1"/>
  <c r="BZ54" i="1" a="1"/>
  <c r="BZ54" i="1" s="1"/>
  <c r="AB84" i="1" a="1"/>
  <c r="AB84" i="1" s="1"/>
  <c r="BA244" i="1" a="1"/>
  <c r="BA244" i="1" s="1"/>
  <c r="BE18" i="1" a="1"/>
  <c r="BE18" i="1" s="1"/>
  <c r="S175" i="1" a="1"/>
  <c r="S175" i="1" s="1"/>
  <c r="CF255" i="1" a="1"/>
  <c r="CF255" i="1" s="1"/>
  <c r="AB76" i="1" a="1"/>
  <c r="AB76" i="1" s="1"/>
  <c r="BB265" i="1" a="1"/>
  <c r="BB265" i="1" s="1"/>
  <c r="Z7" i="1" a="1"/>
  <c r="Z7" i="1" s="1"/>
  <c r="AA84" i="1" a="1"/>
  <c r="AA84" i="1" s="1"/>
  <c r="BG233" i="1" a="1"/>
  <c r="BG233" i="1" s="1"/>
  <c r="BB262" i="1" a="1"/>
  <c r="BB262" i="1" s="1"/>
  <c r="AB95" i="1" a="1"/>
  <c r="AB95" i="1" s="1"/>
  <c r="AC48" i="1" a="1"/>
  <c r="AC48" i="1" s="1"/>
  <c r="BC8" i="1" a="1"/>
  <c r="BC8" i="1" s="1"/>
  <c r="BH105" i="1" a="1"/>
  <c r="BH105" i="1" s="1"/>
  <c r="BB210" i="1" a="1"/>
  <c r="BB210" i="1" s="1"/>
  <c r="S264" i="1" a="1"/>
  <c r="S264" i="1" s="1"/>
  <c r="BA90" i="1" a="1"/>
  <c r="BA90" i="1" s="1"/>
  <c r="BZ57" i="1" a="1"/>
  <c r="BZ57" i="1" s="1"/>
  <c r="CK163" i="1" a="1"/>
  <c r="CK163" i="1" s="1"/>
  <c r="Q219" i="1" a="1"/>
  <c r="Q219" i="1" s="1"/>
  <c r="CB93" i="1" a="1"/>
  <c r="CB93" i="1" s="1"/>
  <c r="S194" i="1" a="1"/>
  <c r="S194" i="1" s="1"/>
  <c r="U214" i="1" a="1"/>
  <c r="U214" i="1" s="1"/>
  <c r="BZ223" i="1" a="1"/>
  <c r="BZ223" i="1" s="1"/>
  <c r="CH234" i="1" a="1"/>
  <c r="CH234" i="1" s="1"/>
  <c r="U230" i="1" a="1"/>
  <c r="U230" i="1" s="1"/>
  <c r="X242" i="1" a="1"/>
  <c r="X242" i="1" s="1"/>
  <c r="BG221" i="1" a="1"/>
  <c r="BG221" i="1" s="1"/>
  <c r="BX152" i="1" a="1"/>
  <c r="BX152" i="1" s="1"/>
  <c r="CH42" i="1" a="1"/>
  <c r="CH42" i="1" s="1"/>
  <c r="AW114" i="1" a="1"/>
  <c r="AW114" i="1" s="1"/>
  <c r="CH194" i="1" a="1"/>
  <c r="CH194" i="1" s="1"/>
  <c r="P135" i="1" a="1"/>
  <c r="P135" i="1" s="1"/>
  <c r="P38" i="1" a="1"/>
  <c r="P38" i="1" s="1"/>
  <c r="AA99" i="1" a="1"/>
  <c r="AA99" i="1" s="1"/>
  <c r="BB206" i="1" a="1"/>
  <c r="BB206" i="1" s="1"/>
  <c r="AZ86" i="1" a="1"/>
  <c r="AZ86" i="1" s="1"/>
  <c r="CA87" i="1" a="1"/>
  <c r="CA87" i="1" s="1"/>
  <c r="CJ44" i="1" a="1"/>
  <c r="CJ44" i="1" s="1"/>
  <c r="T155" i="1" a="1"/>
  <c r="T155" i="1" s="1"/>
  <c r="S211" i="1" a="1"/>
  <c r="S211" i="1" s="1"/>
  <c r="W65" i="1" a="1"/>
  <c r="W65" i="1" s="1"/>
  <c r="DL341" i="1"/>
  <c r="CK222" i="1" a="1"/>
  <c r="CK222" i="1" s="1"/>
  <c r="BX170" i="1" a="1"/>
  <c r="BX170" i="1" s="1"/>
  <c r="CJ198" i="1" a="1"/>
  <c r="CJ198" i="1" s="1"/>
  <c r="AA61" i="1" a="1"/>
  <c r="AA61" i="1" s="1"/>
  <c r="AC62" i="1" a="1"/>
  <c r="AC62" i="1" s="1"/>
  <c r="AW171" i="1" a="1"/>
  <c r="AW171" i="1" s="1"/>
  <c r="AW151" i="1" a="1"/>
  <c r="AW151" i="1" s="1"/>
  <c r="BZ119" i="1" a="1"/>
  <c r="BZ119" i="1" s="1"/>
  <c r="BE36" i="1" a="1"/>
  <c r="BE36" i="1" s="1"/>
  <c r="CG102" i="1" a="1"/>
  <c r="CG102" i="1" s="1"/>
  <c r="AW47" i="1" a="1"/>
  <c r="AW47" i="1" s="1"/>
  <c r="CA38" i="1" a="1"/>
  <c r="CA38" i="1" s="1"/>
  <c r="CD211" i="1" a="1"/>
  <c r="CD211" i="1" s="1"/>
  <c r="BF182" i="1" a="1"/>
  <c r="BF182" i="1" s="1"/>
  <c r="CC233" i="1" a="1"/>
  <c r="CC233" i="1" s="1"/>
  <c r="CG186" i="1" a="1"/>
  <c r="CG186" i="1" s="1"/>
  <c r="CJ166" i="1" a="1"/>
  <c r="CJ166" i="1" s="1"/>
  <c r="CJ25" i="1" a="1"/>
  <c r="CJ25" i="1" s="1"/>
  <c r="CK226" i="1" a="1"/>
  <c r="CK226" i="1" s="1"/>
  <c r="CB24" i="1" a="1"/>
  <c r="CB24" i="1" s="1"/>
  <c r="AC8" i="1" a="1"/>
  <c r="AC8" i="1" s="1"/>
  <c r="T228" i="1" a="1"/>
  <c r="T228" i="1" s="1"/>
  <c r="Q247" i="1" a="1"/>
  <c r="Q247" i="1" s="1"/>
  <c r="BB18" i="1" a="1"/>
  <c r="BB18" i="1" s="1"/>
  <c r="S100" i="1" a="1"/>
  <c r="S100" i="1" s="1"/>
  <c r="CL78" i="1" a="1"/>
  <c r="CL78" i="1" s="1"/>
  <c r="CL162" i="1" a="1"/>
  <c r="CL162" i="1" s="1"/>
  <c r="BC10" i="1" a="1"/>
  <c r="BC10" i="1" s="1"/>
  <c r="CI130" i="1" a="1"/>
  <c r="CI130" i="1" s="1"/>
  <c r="CJ86" i="1" a="1"/>
  <c r="CJ86" i="1" s="1"/>
  <c r="BD110" i="1" a="1"/>
  <c r="BD110" i="1" s="1"/>
  <c r="CJ164" i="1" a="1"/>
  <c r="CJ164" i="1" s="1"/>
  <c r="AT118" i="1" a="1"/>
  <c r="AT118" i="1" s="1"/>
  <c r="CK132" i="1" a="1"/>
  <c r="CK132" i="1" s="1"/>
  <c r="AY159" i="1" a="1"/>
  <c r="AY159" i="1" s="1"/>
  <c r="R41" i="1" a="1"/>
  <c r="R41" i="1" s="1"/>
  <c r="CK180" i="1" a="1"/>
  <c r="CK180" i="1" s="1"/>
  <c r="BC166" i="1" a="1"/>
  <c r="BC166" i="1" s="1"/>
  <c r="BZ220" i="1" a="1"/>
  <c r="BZ220" i="1" s="1"/>
  <c r="BY37" i="1" a="1"/>
  <c r="BY37" i="1" s="1"/>
  <c r="AU142" i="1" a="1"/>
  <c r="AU142" i="1" s="1"/>
  <c r="CF243" i="1" a="1"/>
  <c r="CF243" i="1" s="1"/>
  <c r="W213" i="1" a="1"/>
  <c r="W213" i="1" s="1"/>
  <c r="CJ131" i="1" a="1"/>
  <c r="CJ131" i="1" s="1"/>
  <c r="AZ143" i="1" a="1"/>
  <c r="AZ143" i="1" s="1"/>
  <c r="P253" i="1" a="1"/>
  <c r="P253" i="1" s="1"/>
  <c r="BY27" i="1" a="1"/>
  <c r="BY27" i="1" s="1"/>
  <c r="CA39" i="1" a="1"/>
  <c r="CA39" i="1" s="1"/>
  <c r="S64" i="1" a="1"/>
  <c r="S64" i="1" s="1"/>
  <c r="W157" i="1" a="1"/>
  <c r="W157" i="1" s="1"/>
  <c r="V187" i="1" a="1"/>
  <c r="V187" i="1" s="1"/>
  <c r="BB27" i="1" a="1"/>
  <c r="BB27" i="1" s="1"/>
  <c r="AU222" i="1" a="1"/>
  <c r="AU222" i="1" s="1"/>
  <c r="CG112" i="1" a="1"/>
  <c r="CG112" i="1" s="1"/>
  <c r="W219" i="1" a="1"/>
  <c r="W219" i="1" s="1"/>
  <c r="AW29" i="1" a="1"/>
  <c r="AW29" i="1" s="1"/>
  <c r="CE253" i="1" a="1"/>
  <c r="CE253" i="1" s="1"/>
  <c r="BX40" i="1" a="1"/>
  <c r="BX40" i="1" s="1"/>
  <c r="BE223" i="1" a="1"/>
  <c r="BE223" i="1" s="1"/>
  <c r="S87" i="1" a="1"/>
  <c r="S87" i="1" s="1"/>
  <c r="CJ235" i="1" a="1"/>
  <c r="CJ235" i="1" s="1"/>
  <c r="R200" i="1" a="1"/>
  <c r="R200" i="1" s="1"/>
  <c r="CL249" i="1" a="1"/>
  <c r="CL249" i="1" s="1"/>
  <c r="AD224" i="1" a="1"/>
  <c r="AD224" i="1" s="1"/>
  <c r="BA60" i="1" a="1"/>
  <c r="BA60" i="1" s="1"/>
  <c r="S59" i="1" a="1"/>
  <c r="S59" i="1" s="1"/>
  <c r="CB178" i="1" a="1"/>
  <c r="CB178" i="1" s="1"/>
  <c r="CI247" i="1" a="1"/>
  <c r="CI247" i="1" s="1"/>
  <c r="BA216" i="1" a="1"/>
  <c r="BA216" i="1" s="1"/>
  <c r="T28" i="1" a="1"/>
  <c r="T28" i="1" s="1"/>
  <c r="CA106" i="1" a="1"/>
  <c r="CA106" i="1" s="1"/>
  <c r="W190" i="1" a="1"/>
  <c r="W190" i="1" s="1"/>
  <c r="CI50" i="1" a="1"/>
  <c r="CI50" i="1" s="1"/>
  <c r="CH113" i="1" a="1"/>
  <c r="CH113" i="1" s="1"/>
  <c r="BA165" i="1" a="1"/>
  <c r="BA165" i="1" s="1"/>
  <c r="BC157" i="1" a="1"/>
  <c r="BC157" i="1" s="1"/>
  <c r="CA141" i="1" a="1"/>
  <c r="CA141" i="1" s="1"/>
  <c r="AZ47" i="1" a="1"/>
  <c r="AZ47" i="1" s="1"/>
  <c r="Y109" i="1" a="1"/>
  <c r="Y109" i="1" s="1"/>
  <c r="Z149" i="1" a="1"/>
  <c r="Z149" i="1" s="1"/>
  <c r="V97" i="1" a="1"/>
  <c r="V97" i="1" s="1"/>
  <c r="AC88" i="1" a="1"/>
  <c r="AC88" i="1" s="1"/>
  <c r="BZ20" i="1" a="1"/>
  <c r="BZ20" i="1" s="1"/>
  <c r="BX8" i="1" a="1"/>
  <c r="BX8" i="1" s="1"/>
  <c r="AW196" i="1" a="1"/>
  <c r="AW196" i="1" s="1"/>
  <c r="AW25" i="1" a="1"/>
  <c r="AW25" i="1" s="1"/>
  <c r="AA167" i="1" a="1"/>
  <c r="AA167" i="1" s="1"/>
  <c r="DL589" i="1"/>
  <c r="BB26" i="1" a="1"/>
  <c r="BB26" i="1" s="1"/>
  <c r="CD160" i="1" a="1"/>
  <c r="CD160" i="1" s="1"/>
  <c r="BB58" i="1" a="1"/>
  <c r="BB58" i="1" s="1"/>
  <c r="AC96" i="1" a="1"/>
  <c r="AC96" i="1" s="1"/>
  <c r="AT190" i="1" a="1"/>
  <c r="AT190" i="1" s="1"/>
  <c r="CI92" i="1" a="1"/>
  <c r="CI92" i="1" s="1"/>
  <c r="AV132" i="1" a="1"/>
  <c r="AV132" i="1" s="1"/>
  <c r="BX226" i="1" a="1"/>
  <c r="BX226" i="1" s="1"/>
  <c r="AC65" i="1" a="1"/>
  <c r="AC65" i="1" s="1"/>
  <c r="AB45" i="1" a="1"/>
  <c r="AB45" i="1" s="1"/>
  <c r="BH96" i="1" a="1"/>
  <c r="BH96" i="1" s="1"/>
  <c r="CL237" i="1" a="1"/>
  <c r="CL237" i="1" s="1"/>
  <c r="CH236" i="1" a="1"/>
  <c r="CH236" i="1" s="1"/>
  <c r="CA152" i="1" a="1"/>
  <c r="CA152" i="1" s="1"/>
  <c r="AY170" i="1" a="1"/>
  <c r="AY170" i="1" s="1"/>
  <c r="BZ234" i="1" a="1"/>
  <c r="BZ234" i="1" s="1"/>
  <c r="AC63" i="1" a="1"/>
  <c r="AC63" i="1" s="1"/>
  <c r="AX226" i="1" a="1"/>
  <c r="AX226" i="1" s="1"/>
  <c r="Z216" i="1" a="1"/>
  <c r="Z216" i="1" s="1"/>
  <c r="CA18" i="1" a="1"/>
  <c r="CA18" i="1" s="1"/>
  <c r="AX114" i="1" a="1"/>
  <c r="AX114" i="1" s="1"/>
  <c r="AV165" i="1" a="1"/>
  <c r="AV165" i="1" s="1"/>
  <c r="T21" i="1" a="1"/>
  <c r="T21" i="1" s="1"/>
  <c r="AD30" i="1" a="1"/>
  <c r="AD30" i="1" s="1"/>
  <c r="P175" i="1" a="1"/>
  <c r="P175" i="1" s="1"/>
  <c r="AC160" i="1" a="1"/>
  <c r="AC160" i="1" s="1"/>
  <c r="T79" i="1" a="1"/>
  <c r="T79" i="1" s="1"/>
  <c r="CH24" i="1" a="1"/>
  <c r="CH24" i="1" s="1"/>
  <c r="AX91" i="1" a="1"/>
  <c r="AX91" i="1" s="1"/>
  <c r="CF103" i="1" a="1"/>
  <c r="CF103" i="1" s="1"/>
  <c r="BB180" i="1" a="1"/>
  <c r="BB180" i="1" s="1"/>
  <c r="BH46" i="1" a="1"/>
  <c r="BH46" i="1" s="1"/>
  <c r="CD52" i="1" a="1"/>
  <c r="CD52" i="1" s="1"/>
  <c r="BY93" i="1" a="1"/>
  <c r="BY93" i="1" s="1"/>
  <c r="P199" i="1" a="1"/>
  <c r="P199" i="1" s="1"/>
  <c r="AD128" i="1" a="1"/>
  <c r="AD128" i="1" s="1"/>
  <c r="BH118" i="1" a="1"/>
  <c r="BH118" i="1" s="1"/>
  <c r="Z254" i="1" a="1"/>
  <c r="Z254" i="1" s="1"/>
  <c r="P62" i="1" a="1"/>
  <c r="P62" i="1" s="1"/>
  <c r="CF106" i="1" a="1"/>
  <c r="CF106" i="1" s="1"/>
  <c r="U159" i="1" a="1"/>
  <c r="U159" i="1" s="1"/>
  <c r="CH146" i="1" a="1"/>
  <c r="CH146" i="1" s="1"/>
  <c r="BG43" i="1" a="1"/>
  <c r="BG43" i="1" s="1"/>
  <c r="CD27" i="1" a="1"/>
  <c r="CD27" i="1" s="1"/>
  <c r="CE38" i="1" a="1"/>
  <c r="CE38" i="1" s="1"/>
  <c r="AY108" i="1" a="1"/>
  <c r="AY108" i="1" s="1"/>
  <c r="AC119" i="1" a="1"/>
  <c r="AC119" i="1" s="1"/>
  <c r="BX210" i="1" a="1"/>
  <c r="BX210" i="1" s="1"/>
  <c r="AZ124" i="1" a="1"/>
  <c r="AZ124" i="1" s="1"/>
  <c r="CL112" i="1" a="1"/>
  <c r="CL112" i="1" s="1"/>
  <c r="AW263" i="1" a="1"/>
  <c r="AW263" i="1" s="1"/>
  <c r="X264" i="1" a="1"/>
  <c r="X264" i="1" s="1"/>
  <c r="AV88" i="1" a="1"/>
  <c r="AV88" i="1" s="1"/>
  <c r="CE58" i="1" a="1"/>
  <c r="CE58" i="1" s="1"/>
  <c r="CE196" i="1" a="1"/>
  <c r="CE196" i="1" s="1"/>
  <c r="CE155" i="1" a="1"/>
  <c r="CE155" i="1" s="1"/>
  <c r="S257" i="1" a="1"/>
  <c r="S257" i="1" s="1"/>
  <c r="AU242" i="1" a="1"/>
  <c r="AU242" i="1" s="1"/>
  <c r="BB216" i="1" a="1"/>
  <c r="BB216" i="1" s="1"/>
  <c r="Q8" i="1" a="1"/>
  <c r="Q8" i="1" s="1"/>
  <c r="AW109" i="1" a="1"/>
  <c r="AW109" i="1" s="1"/>
  <c r="AC253" i="1" a="1"/>
  <c r="AC253" i="1" s="1"/>
  <c r="AD164" i="1" a="1"/>
  <c r="AD164" i="1" s="1"/>
  <c r="W242" i="1" a="1"/>
  <c r="W242" i="1" s="1"/>
  <c r="AT168" i="1" a="1"/>
  <c r="AT168" i="1" s="1"/>
  <c r="CC181" i="1" a="1"/>
  <c r="CC181" i="1" s="1"/>
  <c r="AB260" i="1" a="1"/>
  <c r="AB260" i="1" s="1"/>
  <c r="AU263" i="1" a="1"/>
  <c r="AU263" i="1" s="1"/>
  <c r="T84" i="1" a="1"/>
  <c r="T84" i="1" s="1"/>
  <c r="BF222" i="1" a="1"/>
  <c r="BF222" i="1" s="1"/>
  <c r="BE21" i="1" a="1"/>
  <c r="BE21" i="1" s="1"/>
  <c r="BD122" i="1" a="1"/>
  <c r="BD122" i="1" s="1"/>
  <c r="BZ27" i="1" a="1"/>
  <c r="BZ27" i="1" s="1"/>
  <c r="Z68" i="1" a="1"/>
  <c r="Z68" i="1" s="1"/>
  <c r="T49" i="1" a="1"/>
  <c r="T49" i="1" s="1"/>
  <c r="CG35" i="1" a="1"/>
  <c r="CG35" i="1" s="1"/>
  <c r="Q208" i="1" a="1"/>
  <c r="Q208" i="1" s="1"/>
  <c r="AY232" i="1" a="1"/>
  <c r="AY232" i="1" s="1"/>
  <c r="X30" i="1" a="1"/>
  <c r="X30" i="1" s="1"/>
  <c r="CE261" i="1" a="1"/>
  <c r="CE261" i="1" s="1"/>
  <c r="BF234" i="1" a="1"/>
  <c r="BF234" i="1" s="1"/>
  <c r="BY80" i="1" a="1"/>
  <c r="BY80" i="1" s="1"/>
  <c r="BB40" i="1" a="1"/>
  <c r="BB40" i="1" s="1"/>
  <c r="AW61" i="1" a="1"/>
  <c r="AW61" i="1" s="1"/>
  <c r="BZ254" i="1" a="1"/>
  <c r="BZ254" i="1" s="1"/>
  <c r="AV126" i="1" a="1"/>
  <c r="AV126" i="1" s="1"/>
  <c r="AD91" i="1" a="1"/>
  <c r="AD91" i="1" s="1"/>
  <c r="AC195" i="1" a="1"/>
  <c r="AC195" i="1" s="1"/>
  <c r="CF230" i="1" a="1"/>
  <c r="CF230" i="1" s="1"/>
  <c r="BC255" i="1" a="1"/>
  <c r="BC255" i="1" s="1"/>
  <c r="Z53" i="1" a="1"/>
  <c r="Z53" i="1" s="1"/>
  <c r="BE10" i="1" a="1"/>
  <c r="BE10" i="1" s="1"/>
  <c r="R92" i="1" a="1"/>
  <c r="R92" i="1" s="1"/>
  <c r="CL26" i="1" a="1"/>
  <c r="CL26" i="1" s="1"/>
  <c r="P76" i="1" a="1"/>
  <c r="P76" i="1" s="1"/>
  <c r="AY110" i="1" a="1"/>
  <c r="AY110" i="1" s="1"/>
  <c r="AB212" i="1" a="1"/>
  <c r="AB212" i="1" s="1"/>
  <c r="Y130" i="1" a="1"/>
  <c r="Y130" i="1" s="1"/>
  <c r="AD185" i="1" a="1"/>
  <c r="AD185" i="1" s="1"/>
  <c r="CH88" i="1" a="1"/>
  <c r="CH88" i="1" s="1"/>
  <c r="DL337" i="1"/>
  <c r="AX59" i="1" a="1"/>
  <c r="AX59" i="1" s="1"/>
  <c r="S207" i="1" a="1"/>
  <c r="S207" i="1" s="1"/>
  <c r="AC64" i="1" a="1"/>
  <c r="AC64" i="1" s="1"/>
  <c r="BE117" i="1" a="1"/>
  <c r="BE117" i="1" s="1"/>
  <c r="CJ208" i="1" a="1"/>
  <c r="CJ208" i="1" s="1"/>
  <c r="CA206" i="1" a="1"/>
  <c r="CA206" i="1" s="1"/>
  <c r="W61" i="1" a="1"/>
  <c r="W61" i="1" s="1"/>
  <c r="AZ101" i="1" a="1"/>
  <c r="AZ101" i="1" s="1"/>
  <c r="BB186" i="1" a="1"/>
  <c r="BB186" i="1" s="1"/>
  <c r="V266" i="1" a="1"/>
  <c r="V266" i="1" s="1"/>
  <c r="BG21" i="1" a="1"/>
  <c r="BG21" i="1" s="1"/>
  <c r="BZ78" i="1" a="1"/>
  <c r="BZ78" i="1" s="1"/>
  <c r="BA89" i="1" a="1"/>
  <c r="BA89" i="1" s="1"/>
  <c r="BH150" i="1" a="1"/>
  <c r="BH150" i="1" s="1"/>
  <c r="AY224" i="1" a="1"/>
  <c r="AY224" i="1" s="1"/>
  <c r="Q199" i="1" a="1"/>
  <c r="Q199" i="1" s="1"/>
  <c r="BD209" i="1" a="1"/>
  <c r="BD209" i="1" s="1"/>
  <c r="AB97" i="1" a="1"/>
  <c r="AB97" i="1" s="1"/>
  <c r="AW234" i="1" a="1"/>
  <c r="AW234" i="1" s="1"/>
  <c r="CI20" i="1" a="1"/>
  <c r="CI20" i="1" s="1"/>
  <c r="V95" i="1" a="1"/>
  <c r="V95" i="1" s="1"/>
  <c r="T236" i="1" a="1"/>
  <c r="T236" i="1" s="1"/>
  <c r="CF36" i="1" a="1"/>
  <c r="CF36" i="1" s="1"/>
  <c r="AC247" i="1" a="1"/>
  <c r="AC247" i="1" s="1"/>
  <c r="AW253" i="1" a="1"/>
  <c r="AW253" i="1" s="1"/>
  <c r="U190" i="1" a="1"/>
  <c r="U190" i="1" s="1"/>
  <c r="CK8" i="1" a="1"/>
  <c r="CK8" i="1" s="1"/>
  <c r="X94" i="1" a="1"/>
  <c r="X94" i="1" s="1"/>
  <c r="R168" i="1" a="1"/>
  <c r="R168" i="1" s="1"/>
  <c r="BG188" i="1" a="1"/>
  <c r="BG188" i="1" s="1"/>
  <c r="CA217" i="1" a="1"/>
  <c r="CA217" i="1" s="1"/>
  <c r="BB182" i="1" a="1"/>
  <c r="BB182" i="1" s="1"/>
  <c r="CJ98" i="1" a="1"/>
  <c r="CJ98" i="1" s="1"/>
  <c r="AW14" i="1" a="1"/>
  <c r="AW14" i="1" s="1"/>
  <c r="X91" i="1" a="1"/>
  <c r="X91" i="1" s="1"/>
  <c r="AA78" i="1" a="1"/>
  <c r="AA78" i="1" s="1"/>
  <c r="CL179" i="1" a="1"/>
  <c r="CL179" i="1" s="1"/>
  <c r="CJ95" i="1" a="1"/>
  <c r="CJ95" i="1" s="1"/>
  <c r="AY192" i="1" a="1"/>
  <c r="AY192" i="1" s="1"/>
  <c r="BA144" i="1" a="1"/>
  <c r="BA144" i="1" s="1"/>
  <c r="Y68" i="1" a="1"/>
  <c r="Y68" i="1" s="1"/>
  <c r="CH33" i="1" a="1"/>
  <c r="CH33" i="1" s="1"/>
  <c r="AT18" i="1" a="1"/>
  <c r="AT18" i="1" s="1"/>
  <c r="AC214" i="1" a="1"/>
  <c r="AC214" i="1" s="1"/>
  <c r="CI77" i="1" a="1"/>
  <c r="CI77" i="1" s="1"/>
  <c r="W232" i="1" a="1"/>
  <c r="W232" i="1" s="1"/>
  <c r="BY83" i="1" a="1"/>
  <c r="BY83" i="1" s="1"/>
  <c r="AB120" i="1" a="1"/>
  <c r="AB120" i="1" s="1"/>
  <c r="CD21" i="1" a="1"/>
  <c r="CD21" i="1" s="1"/>
  <c r="Q266" i="1" a="1"/>
  <c r="Q266" i="1" s="1"/>
  <c r="V16" i="1" a="1"/>
  <c r="V16" i="1" s="1"/>
  <c r="AU92" i="1" a="1"/>
  <c r="AU92" i="1" s="1"/>
  <c r="Q95" i="1" a="1"/>
  <c r="Q95" i="1" s="1"/>
  <c r="CK95" i="1" a="1"/>
  <c r="CK95" i="1" s="1"/>
  <c r="Y108" i="1" a="1"/>
  <c r="Y108" i="1" s="1"/>
  <c r="AB60" i="1" a="1"/>
  <c r="AB60" i="1" s="1"/>
  <c r="BE93" i="1" a="1"/>
  <c r="BE93" i="1" s="1"/>
  <c r="CI15" i="1" a="1"/>
  <c r="CI15" i="1" s="1"/>
  <c r="BD243" i="1" a="1"/>
  <c r="BD243" i="1" s="1"/>
  <c r="BG103" i="1" a="1"/>
  <c r="BG103" i="1" s="1"/>
  <c r="AC188" i="1" a="1"/>
  <c r="AC188" i="1" s="1"/>
  <c r="AT207" i="1" a="1"/>
  <c r="AT207" i="1" s="1"/>
  <c r="CF264" i="1" a="1"/>
  <c r="CF264" i="1" s="1"/>
  <c r="Z211" i="1" a="1"/>
  <c r="Z211" i="1" s="1"/>
  <c r="AD169" i="1" a="1"/>
  <c r="AD169" i="1" s="1"/>
  <c r="AX53" i="1" a="1"/>
  <c r="AX53" i="1" s="1"/>
  <c r="CL80" i="1" a="1"/>
  <c r="CL80" i="1" s="1"/>
  <c r="BA191" i="1" a="1"/>
  <c r="BA191" i="1" s="1"/>
  <c r="AD86" i="1" a="1"/>
  <c r="AD86" i="1" s="1"/>
  <c r="AD236" i="1" a="1"/>
  <c r="AD236" i="1" s="1"/>
  <c r="AD65" i="1" a="1"/>
  <c r="AD65" i="1" s="1"/>
  <c r="BB174" i="1" a="1"/>
  <c r="BB174" i="1" s="1"/>
  <c r="AV90" i="1" a="1"/>
  <c r="AV90" i="1" s="1"/>
  <c r="V214" i="1" a="1"/>
  <c r="V214" i="1" s="1"/>
  <c r="CD97" i="1" a="1"/>
  <c r="CD97" i="1" s="1"/>
  <c r="AY17" i="1" a="1"/>
  <c r="AY17" i="1" s="1"/>
  <c r="CI11" i="1" a="1"/>
  <c r="CI11" i="1" s="1"/>
  <c r="BY165" i="1" a="1"/>
  <c r="BY165" i="1" s="1"/>
  <c r="AD160" i="1" a="1"/>
  <c r="AD160" i="1" s="1"/>
  <c r="BE109" i="1" a="1"/>
  <c r="BE109" i="1" s="1"/>
  <c r="AD145" i="1" a="1"/>
  <c r="AD145" i="1" s="1"/>
  <c r="AA173" i="1" a="1"/>
  <c r="AA173" i="1" s="1"/>
  <c r="DL323" i="1"/>
  <c r="BC183" i="1" a="1"/>
  <c r="BC183" i="1" s="1"/>
  <c r="AU148" i="1" a="1"/>
  <c r="AU148" i="1" s="1"/>
  <c r="Z14" i="1" a="1"/>
  <c r="Z14" i="1" s="1"/>
  <c r="Z261" i="1" a="1"/>
  <c r="Z261" i="1" s="1"/>
  <c r="Z151" i="1" a="1"/>
  <c r="Z151" i="1" s="1"/>
  <c r="BZ206" i="1" a="1"/>
  <c r="BZ206" i="1" s="1"/>
  <c r="BY177" i="1" a="1"/>
  <c r="BY177" i="1" s="1"/>
  <c r="AD220" i="1" a="1"/>
  <c r="AD220" i="1" s="1"/>
  <c r="CC108" i="1" a="1"/>
  <c r="CC108" i="1" s="1"/>
  <c r="BG97" i="1" a="1"/>
  <c r="BG97" i="1" s="1"/>
  <c r="BB257" i="1" a="1"/>
  <c r="BB257" i="1" s="1"/>
  <c r="AY125" i="1" a="1"/>
  <c r="AY125" i="1" s="1"/>
  <c r="BX32" i="1" a="1"/>
  <c r="BX32" i="1" s="1"/>
  <c r="Q181" i="1" a="1"/>
  <c r="Q181" i="1" s="1"/>
  <c r="Z266" i="1" a="1"/>
  <c r="Z266" i="1" s="1"/>
  <c r="AB147" i="1" a="1"/>
  <c r="AB147" i="1" s="1"/>
  <c r="W14" i="1" a="1"/>
  <c r="W14" i="1" s="1"/>
  <c r="CF97" i="1" a="1"/>
  <c r="CF97" i="1" s="1"/>
  <c r="BG86" i="1" a="1"/>
  <c r="BG86" i="1" s="1"/>
  <c r="BE28" i="1" a="1"/>
  <c r="BE28" i="1" s="1"/>
  <c r="W256" i="1" a="1"/>
  <c r="W256" i="1" s="1"/>
  <c r="BE199" i="1" a="1"/>
  <c r="BE199" i="1" s="1"/>
  <c r="BY122" i="1" a="1"/>
  <c r="BY122" i="1" s="1"/>
  <c r="CK17" i="1" a="1"/>
  <c r="CK17" i="1" s="1"/>
  <c r="CC150" i="1" a="1"/>
  <c r="CC150" i="1" s="1"/>
  <c r="CB123" i="1" a="1"/>
  <c r="CB123" i="1" s="1"/>
  <c r="CC161" i="1" a="1"/>
  <c r="CC161" i="1" s="1"/>
  <c r="CE95" i="1" a="1"/>
  <c r="CE95" i="1" s="1"/>
  <c r="BB200" i="1" a="1"/>
  <c r="BB200" i="1" s="1"/>
  <c r="AY90" i="1" a="1"/>
  <c r="AY90" i="1" s="1"/>
  <c r="AD265" i="1" a="1"/>
  <c r="AD265" i="1" s="1"/>
  <c r="Y194" i="1" a="1"/>
  <c r="Y194" i="1" s="1"/>
  <c r="AA35" i="1" a="1"/>
  <c r="AA35" i="1" s="1"/>
  <c r="CF98" i="1" a="1"/>
  <c r="CF98" i="1" s="1"/>
  <c r="CA198" i="1" a="1"/>
  <c r="CA198" i="1" s="1"/>
  <c r="BC226" i="1" a="1"/>
  <c r="BC226" i="1" s="1"/>
  <c r="AY14" i="1" a="1"/>
  <c r="AY14" i="1" s="1"/>
  <c r="Y211" i="1" a="1"/>
  <c r="Y211" i="1" s="1"/>
  <c r="BY207" i="1" a="1"/>
  <c r="BY207" i="1" s="1"/>
  <c r="BY113" i="1" a="1"/>
  <c r="BY113" i="1" s="1"/>
  <c r="BY58" i="1" a="1"/>
  <c r="BY58" i="1" s="1"/>
  <c r="BF48" i="1" a="1"/>
  <c r="BF48" i="1" s="1"/>
  <c r="AW254" i="1" a="1"/>
  <c r="AW254" i="1" s="1"/>
  <c r="W174" i="1" a="1"/>
  <c r="W174" i="1" s="1"/>
  <c r="Z16" i="1" a="1"/>
  <c r="Z16" i="1" s="1"/>
  <c r="BD185" i="1" a="1"/>
  <c r="BD185" i="1" s="1"/>
  <c r="BE34" i="1" a="1"/>
  <c r="BE34" i="1" s="1"/>
  <c r="BZ94" i="1" a="1"/>
  <c r="BZ94" i="1" s="1"/>
  <c r="AT28" i="1" a="1"/>
  <c r="AT28" i="1" s="1"/>
  <c r="AB61" i="1" a="1"/>
  <c r="AB61" i="1" s="1"/>
  <c r="BA232" i="1" a="1"/>
  <c r="BA232" i="1" s="1"/>
  <c r="CE199" i="1" a="1"/>
  <c r="CE199" i="1" s="1"/>
  <c r="CL264" i="1" a="1"/>
  <c r="CL264" i="1" s="1"/>
  <c r="BD104" i="1" a="1"/>
  <c r="BD104" i="1" s="1"/>
  <c r="X152" i="1" a="1"/>
  <c r="X152" i="1" s="1"/>
  <c r="CG238" i="1" a="1"/>
  <c r="CG238" i="1" s="1"/>
  <c r="CL152" i="1" a="1"/>
  <c r="CL152" i="1" s="1"/>
  <c r="Y24" i="1" a="1"/>
  <c r="Y24" i="1" s="1"/>
  <c r="V91" i="1" a="1"/>
  <c r="V91" i="1" s="1"/>
  <c r="BZ160" i="1" a="1"/>
  <c r="BZ160" i="1" s="1"/>
  <c r="CH157" i="1" a="1"/>
  <c r="CH157" i="1" s="1"/>
  <c r="AW159" i="1" a="1"/>
  <c r="AW159" i="1" s="1"/>
  <c r="AV61" i="1" a="1"/>
  <c r="AV61" i="1" s="1"/>
  <c r="DL586" i="1"/>
  <c r="CC155" i="1" a="1"/>
  <c r="CC155" i="1" s="1"/>
  <c r="BE56" i="1" a="1"/>
  <c r="BE56" i="1" s="1"/>
  <c r="CE56" i="1" a="1"/>
  <c r="CE56" i="1" s="1"/>
  <c r="BG100" i="1" a="1"/>
  <c r="BG100" i="1" s="1"/>
  <c r="AB179" i="1" a="1"/>
  <c r="AB179" i="1" s="1"/>
  <c r="AU50" i="1" a="1"/>
  <c r="AU50" i="1" s="1"/>
  <c r="BG232" i="1" a="1"/>
  <c r="BG232" i="1" s="1"/>
  <c r="CD149" i="1" a="1"/>
  <c r="CD149" i="1" s="1"/>
  <c r="T48" i="1" a="1"/>
  <c r="T48" i="1" s="1"/>
  <c r="Q258" i="1" a="1"/>
  <c r="Q258" i="1" s="1"/>
  <c r="CK10" i="1" a="1"/>
  <c r="CK10" i="1" s="1"/>
  <c r="AC113" i="1" a="1"/>
  <c r="AC113" i="1" s="1"/>
  <c r="P208" i="1" a="1"/>
  <c r="P208" i="1" s="1"/>
  <c r="BG19" i="1" a="1"/>
  <c r="BG19" i="1" s="1"/>
  <c r="CF165" i="1" a="1"/>
  <c r="CF165" i="1" s="1"/>
  <c r="CB259" i="1" a="1"/>
  <c r="CB259" i="1" s="1"/>
  <c r="W105" i="1" a="1"/>
  <c r="W105" i="1" s="1"/>
  <c r="BD18" i="1" a="1"/>
  <c r="BD18" i="1" s="1"/>
  <c r="CH151" i="1" a="1"/>
  <c r="CH151" i="1" s="1"/>
  <c r="CH35" i="1" a="1"/>
  <c r="CH35" i="1" s="1"/>
  <c r="AD175" i="1" a="1"/>
  <c r="AD175" i="1" s="1"/>
  <c r="Y190" i="1" a="1"/>
  <c r="Y190" i="1" s="1"/>
  <c r="AV249" i="1" a="1"/>
  <c r="AV249" i="1" s="1"/>
  <c r="AW186" i="1" a="1"/>
  <c r="AW186" i="1" s="1"/>
  <c r="BY31" i="1" a="1"/>
  <c r="BY31" i="1" s="1"/>
  <c r="S254" i="1" a="1"/>
  <c r="S254" i="1" s="1"/>
  <c r="BG262" i="1" a="1"/>
  <c r="BG262" i="1" s="1"/>
  <c r="AW173" i="1" a="1"/>
  <c r="AW173" i="1" s="1"/>
  <c r="S167" i="1" a="1"/>
  <c r="S167" i="1" s="1"/>
  <c r="CH141" i="1" a="1"/>
  <c r="CH141" i="1" s="1"/>
  <c r="BA178" i="1" a="1"/>
  <c r="BA178" i="1" s="1"/>
  <c r="V206" i="1" a="1"/>
  <c r="V206" i="1" s="1"/>
  <c r="V226" i="1" a="1"/>
  <c r="V226" i="1" s="1"/>
  <c r="BX214" i="1" a="1"/>
  <c r="BX214" i="1" s="1"/>
  <c r="CK230" i="1" a="1"/>
  <c r="CK230" i="1" s="1"/>
  <c r="CF265" i="1" a="1"/>
  <c r="CF265" i="1" s="1"/>
  <c r="CE190" i="1" a="1"/>
  <c r="CE190" i="1" s="1"/>
  <c r="BB108" i="1" a="1"/>
  <c r="BB108" i="1" s="1"/>
  <c r="R177" i="1" a="1"/>
  <c r="R177" i="1" s="1"/>
  <c r="BH23" i="1" a="1"/>
  <c r="BH23" i="1" s="1"/>
  <c r="CJ233" i="1" a="1"/>
  <c r="CJ233" i="1" s="1"/>
  <c r="CC245" i="1" a="1"/>
  <c r="CC245" i="1" s="1"/>
  <c r="CL48" i="1" a="1"/>
  <c r="CL48" i="1" s="1"/>
  <c r="CC241" i="1" a="1"/>
  <c r="CC241" i="1" s="1"/>
  <c r="CB208" i="1" a="1"/>
  <c r="CB208" i="1" s="1"/>
  <c r="R244" i="1" a="1"/>
  <c r="R244" i="1" s="1"/>
  <c r="Y12" i="1" a="1"/>
  <c r="Y12" i="1" s="1"/>
  <c r="AD251" i="1" a="1"/>
  <c r="AD251" i="1" s="1"/>
  <c r="T167" i="1" a="1"/>
  <c r="T167" i="1" s="1"/>
  <c r="BH149" i="1" a="1"/>
  <c r="BH149" i="1" s="1"/>
  <c r="T133" i="1" a="1"/>
  <c r="T133" i="1" s="1"/>
  <c r="BZ79" i="1" a="1"/>
  <c r="BZ79" i="1" s="1"/>
  <c r="AB68" i="1" a="1"/>
  <c r="AB68" i="1" s="1"/>
  <c r="CC228" i="1" a="1"/>
  <c r="CC228" i="1" s="1"/>
  <c r="AA15" i="1" a="1"/>
  <c r="AA15" i="1" s="1"/>
  <c r="BY222" i="1" a="1"/>
  <c r="BY222" i="1" s="1"/>
  <c r="P172" i="1" a="1"/>
  <c r="P172" i="1" s="1"/>
  <c r="CL23" i="1" a="1"/>
  <c r="CL23" i="1" s="1"/>
  <c r="Q61" i="1" a="1"/>
  <c r="Q61" i="1" s="1"/>
  <c r="AD187" i="1" a="1"/>
  <c r="AD187" i="1" s="1"/>
  <c r="AV156" i="1" a="1"/>
  <c r="AV156" i="1" s="1"/>
  <c r="AW260" i="1" a="1"/>
  <c r="AW260" i="1" s="1"/>
  <c r="CI108" i="1" a="1"/>
  <c r="CI108" i="1" s="1"/>
  <c r="BE141" i="1" a="1"/>
  <c r="BE141" i="1" s="1"/>
  <c r="BY39" i="1" a="1"/>
  <c r="BY39" i="1" s="1"/>
  <c r="AT179" i="1" a="1"/>
  <c r="AT179" i="1" s="1"/>
  <c r="BD36" i="1" a="1"/>
  <c r="BD36" i="1" s="1"/>
  <c r="BA221" i="1" a="1"/>
  <c r="BA221" i="1" s="1"/>
  <c r="V46" i="1" a="1"/>
  <c r="V46" i="1" s="1"/>
  <c r="T246" i="1" a="1"/>
  <c r="T246" i="1" s="1"/>
  <c r="CI264" i="1" a="1"/>
  <c r="CI264" i="1" s="1"/>
  <c r="CH182" i="1" a="1"/>
  <c r="CH182" i="1" s="1"/>
  <c r="AB44" i="1" a="1"/>
  <c r="AB44" i="1" s="1"/>
  <c r="AA30" i="1" a="1"/>
  <c r="AA30" i="1" s="1"/>
  <c r="AY137" i="1" a="1"/>
  <c r="AY137" i="1" s="1"/>
  <c r="T233" i="1" a="1"/>
  <c r="T233" i="1" s="1"/>
  <c r="CD260" i="1" a="1"/>
  <c r="CD260" i="1" s="1"/>
  <c r="T31" i="1" a="1"/>
  <c r="T31" i="1" s="1"/>
  <c r="CE19" i="1" a="1"/>
  <c r="CE19" i="1" s="1"/>
  <c r="AB183" i="1" a="1"/>
  <c r="AB183" i="1" s="1"/>
  <c r="AA252" i="1" a="1"/>
  <c r="AA252" i="1" s="1"/>
  <c r="Q220" i="1" a="1"/>
  <c r="Q220" i="1" s="1"/>
  <c r="AD257" i="1" a="1"/>
  <c r="AD257" i="1" s="1"/>
  <c r="CJ7" i="1" a="1"/>
  <c r="CJ7" i="1" s="1"/>
  <c r="P14" i="1" a="1"/>
  <c r="P14" i="1" s="1"/>
  <c r="U207" i="1" a="1"/>
  <c r="U207" i="1" s="1"/>
  <c r="CB195" i="1" a="1"/>
  <c r="CB195" i="1" s="1"/>
  <c r="CL258" i="1" a="1"/>
  <c r="CL258" i="1" s="1"/>
  <c r="AC151" i="1" a="1"/>
  <c r="AC151" i="1" s="1"/>
  <c r="BD123" i="1" a="1"/>
  <c r="BD123" i="1" s="1"/>
  <c r="CG52" i="1" a="1"/>
  <c r="CG52" i="1" s="1"/>
  <c r="AW225" i="1" a="1"/>
  <c r="AW225" i="1" s="1"/>
  <c r="CD45" i="1" a="1"/>
  <c r="CD45" i="1" s="1"/>
  <c r="BB24" i="1" a="1"/>
  <c r="BB24" i="1" s="1"/>
  <c r="CD50" i="1" a="1"/>
  <c r="CD50" i="1" s="1"/>
  <c r="Y182" i="1" a="1"/>
  <c r="Y182" i="1" s="1"/>
  <c r="CI236" i="1" a="1"/>
  <c r="CI236" i="1" s="1"/>
  <c r="CG97" i="1" a="1"/>
  <c r="CG97" i="1" s="1"/>
  <c r="S241" i="1" a="1"/>
  <c r="S241" i="1" s="1"/>
  <c r="AY111" i="1" a="1"/>
  <c r="AY111" i="1" s="1"/>
  <c r="CJ154" i="1" a="1"/>
  <c r="CJ154" i="1" s="1"/>
  <c r="BF90" i="1" a="1"/>
  <c r="BF90" i="1" s="1"/>
  <c r="AT95" i="1" a="1"/>
  <c r="AT95" i="1" s="1"/>
  <c r="S127" i="1" a="1"/>
  <c r="S127" i="1" s="1"/>
  <c r="Q127" i="1" a="1"/>
  <c r="Q127" i="1" s="1"/>
  <c r="AY223" i="1" a="1"/>
  <c r="AY223" i="1" s="1"/>
  <c r="Q250" i="1" a="1"/>
  <c r="Q250" i="1" s="1"/>
  <c r="P188" i="1" a="1"/>
  <c r="P188" i="1" s="1"/>
  <c r="BD248" i="1" a="1"/>
  <c r="BD248" i="1" s="1"/>
  <c r="BH12" i="1" a="1"/>
  <c r="BH12" i="1" s="1"/>
  <c r="AW240" i="1" a="1"/>
  <c r="AW240" i="1" s="1"/>
  <c r="CE16" i="1" a="1"/>
  <c r="CE16" i="1" s="1"/>
  <c r="CG133" i="1" a="1"/>
  <c r="CG133" i="1" s="1"/>
  <c r="Q35" i="1" a="1"/>
  <c r="Q35" i="1" s="1"/>
  <c r="BX261" i="1" a="1"/>
  <c r="BX261" i="1" s="1"/>
  <c r="CD89" i="1" a="1"/>
  <c r="CD89" i="1" s="1"/>
  <c r="BF163" i="1" a="1"/>
  <c r="BF163" i="1" s="1"/>
  <c r="CI165" i="1" a="1"/>
  <c r="CI165" i="1" s="1"/>
  <c r="CF22" i="1" a="1"/>
  <c r="CF22" i="1" s="1"/>
  <c r="U38" i="1" a="1"/>
  <c r="U38" i="1" s="1"/>
  <c r="AZ152" i="1" a="1"/>
  <c r="AZ152" i="1" s="1"/>
  <c r="AX259" i="1" a="1"/>
  <c r="AX259" i="1" s="1"/>
  <c r="X53" i="1" a="1"/>
  <c r="X53" i="1" s="1"/>
  <c r="CH247" i="1" a="1"/>
  <c r="CH247" i="1" s="1"/>
  <c r="T89" i="1" a="1"/>
  <c r="T89" i="1" s="1"/>
  <c r="Z96" i="1" a="1"/>
  <c r="Z96" i="1" s="1"/>
  <c r="BX228" i="1" a="1"/>
  <c r="BX228" i="1" s="1"/>
  <c r="DL320" i="1"/>
  <c r="T130" i="1" a="1"/>
  <c r="T130" i="1" s="1"/>
  <c r="BG169" i="1" a="1"/>
  <c r="BG169" i="1" s="1"/>
  <c r="AC254" i="1" a="1"/>
  <c r="AC254" i="1" s="1"/>
  <c r="BZ259" i="1" a="1"/>
  <c r="BZ259" i="1" s="1"/>
  <c r="AV40" i="1" a="1"/>
  <c r="AV40" i="1" s="1"/>
  <c r="AD259" i="1" a="1"/>
  <c r="AD259" i="1" s="1"/>
  <c r="BC151" i="1" a="1"/>
  <c r="BC151" i="1" s="1"/>
  <c r="BZ80" i="1" a="1"/>
  <c r="BZ80" i="1" s="1"/>
  <c r="Y115" i="1" a="1"/>
  <c r="Y115" i="1" s="1"/>
  <c r="BC102" i="1" a="1"/>
  <c r="BC102" i="1" s="1"/>
  <c r="AY107" i="1" a="1"/>
  <c r="AY107" i="1" s="1"/>
  <c r="BX76" i="1" a="1"/>
  <c r="BX76" i="1" s="1"/>
  <c r="V30" i="1" a="1"/>
  <c r="V30" i="1" s="1"/>
  <c r="BD151" i="1" a="1"/>
  <c r="BD151" i="1" s="1"/>
  <c r="CJ243" i="1" a="1"/>
  <c r="CJ243" i="1" s="1"/>
  <c r="CG220" i="1" a="1"/>
  <c r="CG220" i="1" s="1"/>
  <c r="Q134" i="1" a="1"/>
  <c r="Q134" i="1" s="1"/>
  <c r="CC220" i="1" a="1"/>
  <c r="CC220" i="1" s="1"/>
  <c r="AA32" i="1" a="1"/>
  <c r="AA32" i="1" s="1"/>
  <c r="Q234" i="1" a="1"/>
  <c r="Q234" i="1" s="1"/>
  <c r="AA251" i="1" a="1"/>
  <c r="AA251" i="1" s="1"/>
  <c r="BY189" i="1" a="1"/>
  <c r="BY189" i="1" s="1"/>
  <c r="U191" i="1" a="1"/>
  <c r="U191" i="1" s="1"/>
  <c r="S65" i="1" a="1"/>
  <c r="S65" i="1" s="1"/>
  <c r="BH124" i="1" a="1"/>
  <c r="BH124" i="1" s="1"/>
  <c r="R67" i="1" a="1"/>
  <c r="R67" i="1" s="1"/>
  <c r="Y25" i="1" a="1"/>
  <c r="Y25" i="1" s="1"/>
  <c r="W187" i="1" a="1"/>
  <c r="W187" i="1" s="1"/>
  <c r="CD182" i="1" a="1"/>
  <c r="CD182" i="1" s="1"/>
  <c r="AX248" i="1" a="1"/>
  <c r="AX248" i="1" s="1"/>
  <c r="AY239" i="1" a="1"/>
  <c r="AY239" i="1" s="1"/>
  <c r="CF240" i="1" a="1"/>
  <c r="CF240" i="1" s="1"/>
  <c r="CF218" i="1" a="1"/>
  <c r="CF218" i="1" s="1"/>
  <c r="Z133" i="1" a="1"/>
  <c r="Z133" i="1" s="1"/>
  <c r="CD126" i="1" a="1"/>
  <c r="CD126" i="1" s="1"/>
  <c r="AB267" i="1" a="1"/>
  <c r="AB267" i="1" s="1"/>
  <c r="P22" i="1" a="1"/>
  <c r="P22" i="1" s="1"/>
  <c r="W45" i="1" a="1"/>
  <c r="W45" i="1" s="1"/>
  <c r="CC29" i="1" a="1"/>
  <c r="CC29" i="1" s="1"/>
  <c r="AW19" i="1" a="1"/>
  <c r="AW19" i="1" s="1"/>
  <c r="AT44" i="1" a="1"/>
  <c r="AT44" i="1" s="1"/>
  <c r="BB212" i="1" a="1"/>
  <c r="BB212" i="1" s="1"/>
  <c r="CG17" i="1" a="1"/>
  <c r="CG17" i="1" s="1"/>
  <c r="CC168" i="1" a="1"/>
  <c r="CC168" i="1" s="1"/>
  <c r="V257" i="1" a="1"/>
  <c r="V257" i="1" s="1"/>
  <c r="CJ115" i="1" a="1"/>
  <c r="CJ115" i="1" s="1"/>
  <c r="CA259" i="1" a="1"/>
  <c r="CA259" i="1" s="1"/>
  <c r="BH206" i="1" a="1"/>
  <c r="BH206" i="1" s="1"/>
  <c r="CA37" i="1" a="1"/>
  <c r="CA37" i="1" s="1"/>
  <c r="AA267" i="1" a="1"/>
  <c r="AA267" i="1" s="1"/>
  <c r="AT76" i="1" a="1"/>
  <c r="AT76" i="1" s="1"/>
  <c r="Q30" i="1" a="1"/>
  <c r="Q30" i="1" s="1"/>
  <c r="BX105" i="1" a="1"/>
  <c r="BX105" i="1" s="1"/>
  <c r="BH38" i="1" a="1"/>
  <c r="BH38" i="1" s="1"/>
  <c r="S106" i="1" a="1"/>
  <c r="S106" i="1" s="1"/>
  <c r="BG7" i="1" a="1"/>
  <c r="BG7" i="1" s="1"/>
  <c r="S52" i="1" a="1"/>
  <c r="S52" i="1" s="1"/>
  <c r="BY18" i="1" a="1"/>
  <c r="BY18" i="1" s="1"/>
  <c r="AU255" i="1" a="1"/>
  <c r="AU255" i="1" s="1"/>
  <c r="BY60" i="1" a="1"/>
  <c r="BY60" i="1" s="1"/>
  <c r="BG131" i="1" a="1"/>
  <c r="BG131" i="1" s="1"/>
  <c r="CB90" i="1" a="1"/>
  <c r="CB90" i="1" s="1"/>
  <c r="BB99" i="1" a="1"/>
  <c r="BB99" i="1" s="1"/>
  <c r="DL584" i="1"/>
  <c r="BB146" i="1" a="1"/>
  <c r="BB146" i="1" s="1"/>
  <c r="W166" i="1" a="1"/>
  <c r="W166" i="1" s="1"/>
  <c r="AX79" i="1" a="1"/>
  <c r="AX79" i="1" s="1"/>
  <c r="AC182" i="1" a="1"/>
  <c r="AC182" i="1" s="1"/>
  <c r="U176" i="1" a="1"/>
  <c r="U176" i="1" s="1"/>
  <c r="CK214" i="1" a="1"/>
  <c r="CK214" i="1" s="1"/>
  <c r="BE44" i="1" a="1"/>
  <c r="BE44" i="1" s="1"/>
  <c r="Q92" i="1" a="1"/>
  <c r="Q92" i="1" s="1"/>
  <c r="T113" i="1" a="1"/>
  <c r="T113" i="1" s="1"/>
  <c r="Z48" i="1" a="1"/>
  <c r="Z48" i="1" s="1"/>
  <c r="BY233" i="1" a="1"/>
  <c r="BY233" i="1" s="1"/>
  <c r="AB126" i="1" a="1"/>
  <c r="AB126" i="1" s="1"/>
  <c r="CA159" i="1" a="1"/>
  <c r="CA159" i="1" s="1"/>
  <c r="AD238" i="1" a="1"/>
  <c r="AD238" i="1" s="1"/>
  <c r="CC160" i="1" a="1"/>
  <c r="CC160" i="1" s="1"/>
  <c r="AC165" i="1" a="1"/>
  <c r="AC165" i="1" s="1"/>
  <c r="AD231" i="1" a="1"/>
  <c r="AD231" i="1" s="1"/>
  <c r="S183" i="1" a="1"/>
  <c r="S183" i="1" s="1"/>
  <c r="CC7" i="1" a="1"/>
  <c r="CC7" i="1" s="1"/>
  <c r="BA261" i="1" a="1"/>
  <c r="BA261" i="1" s="1"/>
  <c r="CL38" i="1" a="1"/>
  <c r="CL38" i="1" s="1"/>
  <c r="CJ180" i="1" a="1"/>
  <c r="CJ180" i="1" s="1"/>
  <c r="BC97" i="1" a="1"/>
  <c r="BC97" i="1" s="1"/>
  <c r="BH44" i="1" a="1"/>
  <c r="BH44" i="1" s="1"/>
  <c r="AD228" i="1" a="1"/>
  <c r="AD228" i="1" s="1"/>
  <c r="AZ61" i="1" a="1"/>
  <c r="AZ61" i="1" s="1"/>
  <c r="BA104" i="1" a="1"/>
  <c r="BA104" i="1" s="1"/>
  <c r="BF89" i="1" a="1"/>
  <c r="BF89" i="1" s="1"/>
  <c r="CF168" i="1" a="1"/>
  <c r="CF168" i="1" s="1"/>
  <c r="AV136" i="1" a="1"/>
  <c r="AV136" i="1" s="1"/>
  <c r="Z35" i="1" a="1"/>
  <c r="Z35" i="1" s="1"/>
  <c r="P221" i="1" a="1"/>
  <c r="P221" i="1" s="1"/>
  <c r="BC208" i="1" a="1"/>
  <c r="BC208" i="1" s="1"/>
  <c r="BF98" i="1" a="1"/>
  <c r="BF98" i="1" s="1"/>
  <c r="CC10" i="1" a="1"/>
  <c r="CC10" i="1" s="1"/>
  <c r="BF183" i="1" a="1"/>
  <c r="BF183" i="1" s="1"/>
  <c r="AB151" i="1" a="1"/>
  <c r="AB151" i="1" s="1"/>
  <c r="CH159" i="1" a="1"/>
  <c r="CH159" i="1" s="1"/>
  <c r="CA226" i="1" a="1"/>
  <c r="CA226" i="1" s="1"/>
  <c r="CL110" i="1" a="1"/>
  <c r="CL110" i="1" s="1"/>
  <c r="BX263" i="1" a="1"/>
  <c r="BX263" i="1" s="1"/>
  <c r="BY11" i="1" a="1"/>
  <c r="BY11" i="1" s="1"/>
  <c r="CH32" i="1" a="1"/>
  <c r="CH32" i="1" s="1"/>
  <c r="BC11" i="1" a="1"/>
  <c r="BC11" i="1" s="1"/>
  <c r="BE151" i="1" a="1"/>
  <c r="BE151" i="1" s="1"/>
  <c r="BX255" i="1" a="1"/>
  <c r="BX255" i="1" s="1"/>
  <c r="BA245" i="1" a="1"/>
  <c r="BA245" i="1" s="1"/>
  <c r="CD265" i="1" a="1"/>
  <c r="CD265" i="1" s="1"/>
  <c r="BX92" i="1" a="1"/>
  <c r="BX92" i="1" s="1"/>
  <c r="CE90" i="1" a="1"/>
  <c r="CE90" i="1" s="1"/>
  <c r="U57" i="1" a="1"/>
  <c r="U57" i="1" s="1"/>
  <c r="AZ9" i="1" a="1"/>
  <c r="AZ9" i="1" s="1"/>
  <c r="W201" i="1" a="1"/>
  <c r="W201" i="1" s="1"/>
  <c r="Q128" i="1" a="1"/>
  <c r="Q128" i="1" s="1"/>
  <c r="CF234" i="1" a="1"/>
  <c r="CF234" i="1" s="1"/>
  <c r="BD250" i="1" a="1"/>
  <c r="BD250" i="1" s="1"/>
  <c r="R251" i="1" a="1"/>
  <c r="R251" i="1" s="1"/>
  <c r="CA134" i="1" a="1"/>
  <c r="CA134" i="1" s="1"/>
  <c r="CJ28" i="1" a="1"/>
  <c r="CJ28" i="1" s="1"/>
  <c r="BH28" i="1" a="1"/>
  <c r="BH28" i="1" s="1"/>
  <c r="AZ89" i="1" a="1"/>
  <c r="AZ89" i="1" s="1"/>
  <c r="X154" i="1" a="1"/>
  <c r="X154" i="1" s="1"/>
  <c r="BC91" i="1" a="1"/>
  <c r="BC91" i="1" s="1"/>
  <c r="U143" i="1" a="1"/>
  <c r="U143" i="1" s="1"/>
  <c r="CC88" i="1" a="1"/>
  <c r="CC88" i="1" s="1"/>
  <c r="CH223" i="1" a="1"/>
  <c r="CH223" i="1" s="1"/>
  <c r="R173" i="1" a="1"/>
  <c r="R173" i="1" s="1"/>
  <c r="X96" i="1" a="1"/>
  <c r="X96" i="1" s="1"/>
  <c r="Q213" i="1" a="1"/>
  <c r="Q213" i="1" s="1"/>
  <c r="CI36" i="1" a="1"/>
  <c r="CI36" i="1" s="1"/>
  <c r="BF143" i="1" a="1"/>
  <c r="BF143" i="1" s="1"/>
  <c r="BY8" i="1" a="1"/>
  <c r="BY8" i="1" s="1"/>
  <c r="AX217" i="1" a="1"/>
  <c r="AX217" i="1" s="1"/>
  <c r="CA184" i="1" a="1"/>
  <c r="CA184" i="1" s="1"/>
  <c r="CH111" i="1" a="1"/>
  <c r="CH111" i="1" s="1"/>
  <c r="AC109" i="1" a="1"/>
  <c r="AC109" i="1" s="1"/>
  <c r="AY195" i="1" a="1"/>
  <c r="AY195" i="1" s="1"/>
  <c r="CG153" i="1" a="1"/>
  <c r="CG153" i="1" s="1"/>
  <c r="CB51" i="1" a="1"/>
  <c r="CB51" i="1" s="1"/>
  <c r="AU143" i="1" a="1"/>
  <c r="AU143" i="1" s="1"/>
  <c r="CJ133" i="1" a="1"/>
  <c r="CJ133" i="1" s="1"/>
  <c r="BD124" i="1" a="1"/>
  <c r="BD124" i="1" s="1"/>
  <c r="CF19" i="1" a="1"/>
  <c r="CF19" i="1" s="1"/>
  <c r="DL321" i="1"/>
  <c r="DL312" i="1"/>
  <c r="BF142" i="1" a="1"/>
  <c r="BF142" i="1" s="1"/>
  <c r="W15" i="1" a="1"/>
  <c r="W15" i="1" s="1"/>
  <c r="AT112" i="1" a="1"/>
  <c r="AT112" i="1" s="1"/>
  <c r="Z175" i="1" a="1"/>
  <c r="Z175" i="1" s="1"/>
  <c r="AZ96" i="1" a="1"/>
  <c r="AZ96" i="1" s="1"/>
  <c r="CB99" i="1" a="1"/>
  <c r="CB99" i="1" s="1"/>
  <c r="T146" i="1" a="1"/>
  <c r="T146" i="1" s="1"/>
  <c r="Z163" i="1" a="1"/>
  <c r="Z163" i="1" s="1"/>
  <c r="BF83" i="1" a="1"/>
  <c r="BF83" i="1" s="1"/>
  <c r="X215" i="1" a="1"/>
  <c r="X215" i="1" s="1"/>
  <c r="DL627" i="1"/>
  <c r="CL213" i="1" a="1"/>
  <c r="CL213" i="1" s="1"/>
  <c r="CF92" i="1" a="1"/>
  <c r="CF92" i="1" s="1"/>
  <c r="AW23" i="1" a="1"/>
  <c r="AW23" i="1" s="1"/>
  <c r="P10" i="1" a="1"/>
  <c r="P10" i="1" s="1"/>
  <c r="AW86" i="1" a="1"/>
  <c r="AW86" i="1" s="1"/>
  <c r="CF42" i="1" a="1"/>
  <c r="CF42" i="1" s="1"/>
  <c r="CF50" i="1" a="1"/>
  <c r="CF50" i="1" s="1"/>
  <c r="AT225" i="1" a="1"/>
  <c r="AT225" i="1" s="1"/>
  <c r="AB48" i="1" a="1"/>
  <c r="AB48" i="1" s="1"/>
  <c r="V49" i="1" a="1"/>
  <c r="V49" i="1" s="1"/>
  <c r="U122" i="1" a="1"/>
  <c r="U122" i="1" s="1"/>
  <c r="CK155" i="1" a="1"/>
  <c r="CK155" i="1" s="1"/>
  <c r="CH191" i="1" a="1"/>
  <c r="CH191" i="1" s="1"/>
  <c r="CD220" i="1" a="1"/>
  <c r="CD220" i="1" s="1"/>
  <c r="T174" i="1" a="1"/>
  <c r="T174" i="1" s="1"/>
  <c r="T180" i="1" a="1"/>
  <c r="T180" i="1" s="1"/>
  <c r="DL578" i="1"/>
  <c r="CD251" i="1" a="1"/>
  <c r="CD251" i="1" s="1"/>
  <c r="AD46" i="1" a="1"/>
  <c r="AD46" i="1" s="1"/>
  <c r="BX179" i="1" a="1"/>
  <c r="BX179" i="1" s="1"/>
  <c r="AC97" i="1" a="1"/>
  <c r="AC97" i="1" s="1"/>
  <c r="BF55" i="1" a="1"/>
  <c r="BF55" i="1" s="1"/>
  <c r="AC183" i="1" a="1"/>
  <c r="AC183" i="1" s="1"/>
  <c r="AW49" i="1" a="1"/>
  <c r="AW49" i="1" s="1"/>
  <c r="T182" i="1" a="1"/>
  <c r="T182" i="1" s="1"/>
  <c r="CF47" i="1" a="1"/>
  <c r="CF47" i="1" s="1"/>
  <c r="AT31" i="1" a="1"/>
  <c r="AT31" i="1" s="1"/>
  <c r="AW153" i="1" a="1"/>
  <c r="AW153" i="1" s="1"/>
  <c r="BH26" i="1" a="1"/>
  <c r="BH26" i="1" s="1"/>
  <c r="Q216" i="1" a="1"/>
  <c r="Q216" i="1" s="1"/>
  <c r="BA17" i="1" a="1"/>
  <c r="BA17" i="1" s="1"/>
  <c r="S230" i="1" a="1"/>
  <c r="S230" i="1" s="1"/>
  <c r="U131" i="1" a="1"/>
  <c r="U131" i="1" s="1"/>
  <c r="U130" i="1" a="1"/>
  <c r="U130" i="1" s="1"/>
  <c r="CH131" i="1" a="1"/>
  <c r="CH131" i="1" s="1"/>
  <c r="BC137" i="1" a="1"/>
  <c r="BC137" i="1" s="1"/>
  <c r="V151" i="1" a="1"/>
  <c r="V151" i="1" s="1"/>
  <c r="AX76" i="1" a="1"/>
  <c r="AX76" i="1" s="1"/>
  <c r="DL625" i="1"/>
  <c r="CC134" i="1" a="1"/>
  <c r="CC134" i="1" s="1"/>
  <c r="CA228" i="1" a="1"/>
  <c r="CA228" i="1" s="1"/>
  <c r="BF250" i="1" a="1"/>
  <c r="BF250" i="1" s="1"/>
  <c r="V103" i="1" a="1"/>
  <c r="V103" i="1" s="1"/>
  <c r="T179" i="1" a="1"/>
  <c r="T179" i="1" s="1"/>
  <c r="CI191" i="1" a="1"/>
  <c r="CI191" i="1" s="1"/>
  <c r="AY252" i="1" a="1"/>
  <c r="AY252" i="1" s="1"/>
  <c r="P92" i="1" a="1"/>
  <c r="P92" i="1" s="1"/>
  <c r="BG20" i="1" a="1"/>
  <c r="BG20" i="1" s="1"/>
  <c r="BD176" i="1" a="1"/>
  <c r="BD176" i="1" s="1"/>
  <c r="U64" i="1" a="1"/>
  <c r="U64" i="1" s="1"/>
  <c r="W227" i="1" a="1"/>
  <c r="W227" i="1" s="1"/>
  <c r="T193" i="1" a="1"/>
  <c r="T193" i="1" s="1"/>
  <c r="DN202" i="1" a="1"/>
  <c r="DN202" i="1" s="1"/>
  <c r="CA45" i="1" a="1"/>
  <c r="CA45" i="1" s="1"/>
  <c r="CE108" i="1" a="1"/>
  <c r="CE108" i="1" s="1"/>
  <c r="T191" i="1" a="1"/>
  <c r="T191" i="1" s="1"/>
  <c r="AD85" i="1" a="1"/>
  <c r="AD85" i="1" s="1"/>
  <c r="AY174" i="1" a="1"/>
  <c r="AY174" i="1" s="1"/>
  <c r="AA226" i="1" a="1"/>
  <c r="AA226" i="1" s="1"/>
  <c r="AT100" i="1" a="1"/>
  <c r="AT100" i="1" s="1"/>
  <c r="CI25" i="1" a="1"/>
  <c r="CI25" i="1" s="1"/>
  <c r="CB226" i="1" a="1"/>
  <c r="CB226" i="1" s="1"/>
  <c r="Q97" i="1" a="1"/>
  <c r="Q97" i="1" s="1"/>
  <c r="T173" i="1" a="1"/>
  <c r="T173" i="1" s="1"/>
  <c r="DL617" i="1"/>
  <c r="AX174" i="1" a="1"/>
  <c r="AX174" i="1" s="1"/>
  <c r="X166" i="1" a="1"/>
  <c r="X166" i="1" s="1"/>
  <c r="BA126" i="1" a="1"/>
  <c r="BA126" i="1" s="1"/>
  <c r="BC20" i="1" a="1"/>
  <c r="BC20" i="1" s="1"/>
  <c r="Q180" i="1" a="1"/>
  <c r="Q180" i="1" s="1"/>
  <c r="BC165" i="1" a="1"/>
  <c r="BC165" i="1" s="1"/>
  <c r="CK184" i="1" a="1"/>
  <c r="CK184" i="1" s="1"/>
  <c r="CF159" i="1" a="1"/>
  <c r="CF159" i="1" s="1"/>
  <c r="U233" i="1" a="1"/>
  <c r="U233" i="1" s="1"/>
  <c r="BC121" i="1" a="1"/>
  <c r="BC121" i="1" s="1"/>
  <c r="P162" i="1" a="1"/>
  <c r="P162" i="1" s="1"/>
  <c r="T215" i="1" a="1"/>
  <c r="T215" i="1" s="1"/>
  <c r="X100" i="1" a="1"/>
  <c r="X100" i="1" s="1"/>
  <c r="BF174" i="1" a="1"/>
  <c r="BF174" i="1" s="1"/>
  <c r="BX41" i="1" a="1"/>
  <c r="BX41" i="1" s="1"/>
  <c r="AY172" i="1" a="1"/>
  <c r="AY172" i="1" s="1"/>
  <c r="AD197" i="1" a="1"/>
  <c r="AD197" i="1" s="1"/>
  <c r="AD60" i="1" a="1"/>
  <c r="AD60" i="1" s="1"/>
  <c r="AV124" i="1" a="1"/>
  <c r="AV124" i="1" s="1"/>
  <c r="CD57" i="1" a="1"/>
  <c r="CD57" i="1" s="1"/>
  <c r="CK60" i="1" a="1"/>
  <c r="CK60" i="1" s="1"/>
  <c r="AZ197" i="1" a="1"/>
  <c r="AZ197" i="1" s="1"/>
  <c r="S29" i="1" a="1"/>
  <c r="S29" i="1" s="1"/>
  <c r="AU166" i="1" a="1"/>
  <c r="AU166" i="1" s="1"/>
  <c r="CE232" i="1" a="1"/>
  <c r="CE232" i="1" s="1"/>
  <c r="AW13" i="1" a="1"/>
  <c r="AW13" i="1" s="1"/>
  <c r="CE239" i="1" a="1"/>
  <c r="CE239" i="1" s="1"/>
  <c r="BE193" i="1" a="1"/>
  <c r="BE193" i="1" s="1"/>
  <c r="AC82" i="1" a="1"/>
  <c r="AC82" i="1" s="1"/>
  <c r="AU14" i="1" a="1"/>
  <c r="AU14" i="1" s="1"/>
  <c r="AY254" i="1" a="1"/>
  <c r="AY254" i="1" s="1"/>
  <c r="CJ121" i="1" a="1"/>
  <c r="CJ121" i="1" s="1"/>
  <c r="CI83" i="1" a="1"/>
  <c r="CI83" i="1" s="1"/>
  <c r="T264" i="1" a="1"/>
  <c r="T264" i="1" s="1"/>
  <c r="AW191" i="1" a="1"/>
  <c r="AW191" i="1" s="1"/>
  <c r="AV236" i="1" a="1"/>
  <c r="AV236" i="1" s="1"/>
  <c r="T222" i="1" a="1"/>
  <c r="T222" i="1" s="1"/>
  <c r="AZ193" i="1" a="1"/>
  <c r="AZ193" i="1" s="1"/>
  <c r="CD105" i="1" a="1"/>
  <c r="CD105" i="1" s="1"/>
  <c r="W100" i="1" a="1"/>
  <c r="W100" i="1" s="1"/>
  <c r="AB53" i="1" a="1"/>
  <c r="AB53" i="1" s="1"/>
  <c r="AX216" i="1" a="1"/>
  <c r="AX216" i="1" s="1"/>
  <c r="BX132" i="1" a="1"/>
  <c r="BX132" i="1" s="1"/>
  <c r="BG170" i="1" a="1"/>
  <c r="BG170" i="1" s="1"/>
  <c r="BX174" i="1" a="1"/>
  <c r="BX174" i="1" s="1"/>
  <c r="Q200" i="1" a="1"/>
  <c r="Q200" i="1" s="1"/>
  <c r="CE158" i="1" a="1"/>
  <c r="CE158" i="1" s="1"/>
  <c r="BA129" i="1" a="1"/>
  <c r="BA129" i="1" s="1"/>
  <c r="Z50" i="1" a="1"/>
  <c r="Z50" i="1" s="1"/>
  <c r="BD99" i="1" a="1"/>
  <c r="BD99" i="1" s="1"/>
  <c r="CC191" i="1" a="1"/>
  <c r="CC191" i="1" s="1"/>
  <c r="BA135" i="1" a="1"/>
  <c r="BA135" i="1" s="1"/>
  <c r="BE230" i="1" a="1"/>
  <c r="BE230" i="1" s="1"/>
  <c r="Q238" i="1" a="1"/>
  <c r="Q238" i="1" s="1"/>
  <c r="CB244" i="1" a="1"/>
  <c r="CB244" i="1" s="1"/>
  <c r="AX235" i="1" a="1"/>
  <c r="AX235" i="1" s="1"/>
  <c r="CL157" i="1" a="1"/>
  <c r="CL157" i="1" s="1"/>
  <c r="Z179" i="1" a="1"/>
  <c r="Z179" i="1" s="1"/>
  <c r="BH85" i="1" a="1"/>
  <c r="BH85" i="1" s="1"/>
  <c r="CJ250" i="1" a="1"/>
  <c r="CJ250" i="1" s="1"/>
  <c r="W13" i="1" a="1"/>
  <c r="W13" i="1" s="1"/>
  <c r="V150" i="1" a="1"/>
  <c r="V150" i="1" s="1"/>
  <c r="AU47" i="1" a="1"/>
  <c r="AU47" i="1" s="1"/>
  <c r="DL614" i="1"/>
  <c r="AZ126" i="1" a="1"/>
  <c r="AZ126" i="1" s="1"/>
  <c r="P176" i="1" a="1"/>
  <c r="P176" i="1" s="1"/>
  <c r="BH235" i="1" a="1"/>
  <c r="BH235" i="1" s="1"/>
  <c r="R235" i="1" a="1"/>
  <c r="R235" i="1" s="1"/>
  <c r="BD144" i="1" a="1"/>
  <c r="BD144" i="1" s="1"/>
  <c r="BX18" i="1" a="1"/>
  <c r="BX18" i="1" s="1"/>
  <c r="W50" i="1" a="1"/>
  <c r="W50" i="1" s="1"/>
  <c r="Z167" i="1" a="1"/>
  <c r="Z167" i="1" s="1"/>
  <c r="AC11" i="1" a="1"/>
  <c r="AC11" i="1" s="1"/>
  <c r="BD37" i="1" a="1"/>
  <c r="BD37" i="1" s="1"/>
  <c r="BE254" i="1" a="1"/>
  <c r="BE254" i="1" s="1"/>
  <c r="AV173" i="1" a="1"/>
  <c r="AV173" i="1" s="1"/>
  <c r="BA93" i="1" a="1"/>
  <c r="BA93" i="1" s="1"/>
  <c r="CH121" i="1" a="1"/>
  <c r="CH121" i="1" s="1"/>
  <c r="CF65" i="1" a="1"/>
  <c r="CF65" i="1" s="1"/>
  <c r="X10" i="1" a="1"/>
  <c r="X10" i="1" s="1"/>
  <c r="P125" i="1" a="1"/>
  <c r="P125" i="1" s="1"/>
  <c r="CH224" i="1" a="1"/>
  <c r="CH224" i="1" s="1"/>
  <c r="CI251" i="1" a="1"/>
  <c r="CI251" i="1" s="1"/>
  <c r="CJ87" i="1" a="1"/>
  <c r="CJ87" i="1" s="1"/>
  <c r="U200" i="1" a="1"/>
  <c r="U200" i="1" s="1"/>
  <c r="BY198" i="1" a="1"/>
  <c r="BY198" i="1" s="1"/>
  <c r="CH77" i="1" a="1"/>
  <c r="CH77" i="1" s="1"/>
  <c r="BC144" i="1" a="1"/>
  <c r="BC144" i="1" s="1"/>
  <c r="AA102" i="1" a="1"/>
  <c r="AA102" i="1" s="1"/>
  <c r="BF136" i="1" a="1"/>
  <c r="BF136" i="1" s="1"/>
  <c r="AW156" i="1" a="1"/>
  <c r="AW156" i="1" s="1"/>
  <c r="P13" i="1" a="1"/>
  <c r="P13" i="1" s="1"/>
  <c r="AD174" i="1" a="1"/>
  <c r="AD174" i="1" s="1"/>
  <c r="CE115" i="1" a="1"/>
  <c r="CE115" i="1" s="1"/>
  <c r="S237" i="1" a="1"/>
  <c r="S237" i="1" s="1"/>
  <c r="CJ170" i="1" a="1"/>
  <c r="CJ170" i="1" s="1"/>
  <c r="CG249" i="1" a="1"/>
  <c r="CG249" i="1" s="1"/>
  <c r="S130" i="1" a="1"/>
  <c r="S130" i="1" s="1"/>
  <c r="AX109" i="1" a="1"/>
  <c r="AX109" i="1" s="1"/>
  <c r="AC122" i="1" a="1"/>
  <c r="AC122" i="1" s="1"/>
  <c r="BD234" i="1" a="1"/>
  <c r="BD234" i="1" s="1"/>
  <c r="DL568" i="1"/>
  <c r="BC134" i="1" a="1"/>
  <c r="BC134" i="1" s="1"/>
  <c r="Z130" i="1" a="1"/>
  <c r="Z130" i="1" s="1"/>
  <c r="CF223" i="1" a="1"/>
  <c r="CF223" i="1" s="1"/>
  <c r="T128" i="1" a="1"/>
  <c r="T128" i="1" s="1"/>
  <c r="CK30" i="1" a="1"/>
  <c r="CK30" i="1" s="1"/>
  <c r="CB161" i="1" a="1"/>
  <c r="CB161" i="1" s="1"/>
  <c r="CA200" i="1" a="1"/>
  <c r="CA200" i="1" s="1"/>
  <c r="R181" i="1" a="1"/>
  <c r="R181" i="1" s="1"/>
  <c r="R152" i="1" a="1"/>
  <c r="R152" i="1" s="1"/>
  <c r="AY214" i="1" a="1"/>
  <c r="AY214" i="1" s="1"/>
  <c r="CA128" i="1" a="1"/>
  <c r="CA128" i="1" s="1"/>
  <c r="AV226" i="1" a="1"/>
  <c r="AV226" i="1" s="1"/>
  <c r="AY200" i="1" a="1"/>
  <c r="AY200" i="1" s="1"/>
  <c r="CC61" i="1" a="1"/>
  <c r="CC61" i="1" s="1"/>
  <c r="AU199" i="1" a="1"/>
  <c r="AU199" i="1" s="1"/>
  <c r="CA142" i="1" a="1"/>
  <c r="CA142" i="1" s="1"/>
  <c r="CH263" i="1" a="1"/>
  <c r="CH263" i="1" s="1"/>
  <c r="BC19" i="1" a="1"/>
  <c r="BC19" i="1" s="1"/>
  <c r="U65" i="1" a="1"/>
  <c r="U65" i="1" s="1"/>
  <c r="CC208" i="1" a="1"/>
  <c r="CC208" i="1" s="1"/>
  <c r="AB195" i="1" a="1"/>
  <c r="AB195" i="1" s="1"/>
  <c r="CK157" i="1" a="1"/>
  <c r="CK157" i="1" s="1"/>
  <c r="U52" i="1" a="1"/>
  <c r="U52" i="1" s="1"/>
  <c r="CJ264" i="1" a="1"/>
  <c r="CJ264" i="1" s="1"/>
  <c r="BZ146" i="1" a="1"/>
  <c r="BZ146" i="1" s="1"/>
  <c r="AZ134" i="1" a="1"/>
  <c r="AZ134" i="1" s="1"/>
  <c r="CF146" i="1" a="1"/>
  <c r="CF146" i="1" s="1"/>
  <c r="CC231" i="1" a="1"/>
  <c r="CC231" i="1" s="1"/>
  <c r="BD24" i="1" a="1"/>
  <c r="BD24" i="1" s="1"/>
  <c r="CI179" i="1" a="1"/>
  <c r="CI179" i="1" s="1"/>
  <c r="CI153" i="1" a="1"/>
  <c r="CI153" i="1" s="1"/>
  <c r="AB122" i="1" a="1"/>
  <c r="AB122" i="1" s="1"/>
  <c r="T110" i="1" a="1"/>
  <c r="T110" i="1" s="1"/>
  <c r="CI113" i="1" a="1"/>
  <c r="CI113" i="1" s="1"/>
  <c r="CJ127" i="1" a="1"/>
  <c r="CJ127" i="1" s="1"/>
  <c r="P101" i="1" a="1"/>
  <c r="P101" i="1" s="1"/>
  <c r="BZ133" i="1" a="1"/>
  <c r="BZ133" i="1" s="1"/>
  <c r="BZ36" i="1" a="1"/>
  <c r="BZ36" i="1" s="1"/>
  <c r="X190" i="1" a="1"/>
  <c r="X190" i="1" s="1"/>
  <c r="BE251" i="1" a="1"/>
  <c r="BE251" i="1" s="1"/>
  <c r="BD206" i="1" a="1"/>
  <c r="BD206" i="1" s="1"/>
  <c r="BY162" i="1" a="1"/>
  <c r="BY162" i="1" s="1"/>
  <c r="BB256" i="1" a="1"/>
  <c r="BB256" i="1" s="1"/>
  <c r="U251" i="1" a="1"/>
  <c r="U251" i="1" s="1"/>
  <c r="BD152" i="1" a="1"/>
  <c r="BD152" i="1" s="1"/>
  <c r="CC26" i="1" a="1"/>
  <c r="CC26" i="1" s="1"/>
  <c r="DL564" i="1"/>
  <c r="S216" i="1" a="1"/>
  <c r="S216" i="1" s="1"/>
  <c r="AZ114" i="1" a="1"/>
  <c r="AZ114" i="1" s="1"/>
  <c r="CC64" i="1" a="1"/>
  <c r="CC64" i="1" s="1"/>
  <c r="S26" i="1" a="1"/>
  <c r="S26" i="1" s="1"/>
  <c r="V252" i="1" a="1"/>
  <c r="V252" i="1" s="1"/>
  <c r="CH152" i="1" a="1"/>
  <c r="CH152" i="1" s="1"/>
  <c r="V141" i="1" a="1"/>
  <c r="V141" i="1" s="1"/>
  <c r="CA113" i="1" a="1"/>
  <c r="CA113" i="1" s="1"/>
  <c r="BA25" i="1" a="1"/>
  <c r="BA25" i="1" s="1"/>
  <c r="CA123" i="1" a="1"/>
  <c r="CA123" i="1" s="1"/>
  <c r="CB105" i="1" a="1"/>
  <c r="CB105" i="1" s="1"/>
  <c r="CE194" i="1" a="1"/>
  <c r="CE194" i="1" s="1"/>
  <c r="CC98" i="1" a="1"/>
  <c r="CC98" i="1" s="1"/>
  <c r="AU83" i="1" a="1"/>
  <c r="AU83" i="1" s="1"/>
  <c r="BG236" i="1" a="1"/>
  <c r="BG236" i="1" s="1"/>
  <c r="BX155" i="1" a="1"/>
  <c r="BX155" i="1" s="1"/>
  <c r="BD94" i="1" a="1"/>
  <c r="BD94" i="1" s="1"/>
  <c r="BD141" i="1" a="1"/>
  <c r="BD141" i="1" s="1"/>
  <c r="BB7" i="1" a="1"/>
  <c r="BB7" i="1" s="1"/>
  <c r="CE241" i="1" a="1"/>
  <c r="CE241" i="1" s="1"/>
  <c r="Q153" i="1" a="1"/>
  <c r="Q153" i="1" s="1"/>
  <c r="AU227" i="1" a="1"/>
  <c r="AU227" i="1" s="1"/>
  <c r="BC169" i="1" a="1"/>
  <c r="BC169" i="1" s="1"/>
  <c r="BH199" i="1" a="1"/>
  <c r="BH199" i="1" s="1"/>
  <c r="P163" i="1" a="1"/>
  <c r="P163" i="1" s="1"/>
  <c r="BC249" i="1" a="1"/>
  <c r="BC249" i="1" s="1"/>
  <c r="AB88" i="1" a="1"/>
  <c r="AB88" i="1" s="1"/>
  <c r="BX39" i="1" a="1"/>
  <c r="BX39" i="1" s="1"/>
  <c r="BB248" i="1" a="1"/>
  <c r="BB248" i="1" s="1"/>
  <c r="AV25" i="1" a="1"/>
  <c r="AV25" i="1" s="1"/>
  <c r="CG151" i="1" a="1"/>
  <c r="CG151" i="1" s="1"/>
  <c r="R243" i="1" a="1"/>
  <c r="R243" i="1" s="1"/>
  <c r="S160" i="1" a="1"/>
  <c r="S160" i="1" s="1"/>
  <c r="BB21" i="1" a="1"/>
  <c r="BB21" i="1" s="1"/>
  <c r="CH118" i="1" a="1"/>
  <c r="CH118" i="1" s="1"/>
  <c r="R23" i="1" a="1"/>
  <c r="R23" i="1" s="1"/>
  <c r="P25" i="1" a="1"/>
  <c r="P25" i="1" s="1"/>
  <c r="CK233" i="1" a="1"/>
  <c r="CK233" i="1" s="1"/>
  <c r="V42" i="1" a="1"/>
  <c r="V42" i="1" s="1"/>
  <c r="Q94" i="1" a="1"/>
  <c r="Q94" i="1" s="1"/>
  <c r="BA98" i="1" a="1"/>
  <c r="BA98" i="1" s="1"/>
  <c r="AU59" i="1" a="1"/>
  <c r="AU59" i="1" s="1"/>
  <c r="BB105" i="1" a="1"/>
  <c r="BB105" i="1" s="1"/>
  <c r="CE251" i="1" a="1"/>
  <c r="CE251" i="1" s="1"/>
  <c r="AW265" i="1" a="1"/>
  <c r="AW265" i="1" s="1"/>
  <c r="AW166" i="1" a="1"/>
  <c r="AW166" i="1" s="1"/>
  <c r="CI239" i="1" a="1"/>
  <c r="CI239" i="1" s="1"/>
  <c r="CF131" i="1" a="1"/>
  <c r="CF131" i="1" s="1"/>
  <c r="AW56" i="1" a="1"/>
  <c r="AW56" i="1" s="1"/>
  <c r="P32" i="1" a="1"/>
  <c r="P32" i="1" s="1"/>
  <c r="BE24" i="1" a="1"/>
  <c r="BE24" i="1" s="1"/>
  <c r="T29" i="1" a="1"/>
  <c r="T29" i="1" s="1"/>
  <c r="CC51" i="1" a="1"/>
  <c r="CC51" i="1" s="1"/>
  <c r="BD164" i="1" a="1"/>
  <c r="BD164" i="1" s="1"/>
  <c r="BC29" i="1" a="1"/>
  <c r="BC29" i="1" s="1"/>
  <c r="AB258" i="1" a="1"/>
  <c r="AB258" i="1" s="1"/>
  <c r="BF124" i="1" a="1"/>
  <c r="BF124" i="1" s="1"/>
  <c r="AY185" i="1" a="1"/>
  <c r="AY185" i="1" s="1"/>
  <c r="V27" i="1" a="1"/>
  <c r="V27" i="1" s="1"/>
  <c r="BZ49" i="1" a="1"/>
  <c r="BZ49" i="1" s="1"/>
  <c r="AD23" i="1" a="1"/>
  <c r="AD23" i="1" s="1"/>
  <c r="AZ183" i="1" a="1"/>
  <c r="AZ183" i="1" s="1"/>
  <c r="AD96" i="1" a="1"/>
  <c r="AD96" i="1" s="1"/>
  <c r="CC112" i="1" a="1"/>
  <c r="CC112" i="1" s="1"/>
  <c r="U77" i="1" a="1"/>
  <c r="U77" i="1" s="1"/>
  <c r="W215" i="1" a="1"/>
  <c r="W215" i="1" s="1"/>
  <c r="T239" i="1" a="1"/>
  <c r="T239" i="1" s="1"/>
  <c r="AW28" i="1" a="1"/>
  <c r="AW28" i="1" s="1"/>
  <c r="BG49" i="1" a="1"/>
  <c r="BG49" i="1" s="1"/>
  <c r="CJ245" i="1" a="1"/>
  <c r="CJ245" i="1" s="1"/>
  <c r="Q241" i="1" a="1"/>
  <c r="Q241" i="1" s="1"/>
  <c r="BB177" i="1" a="1"/>
  <c r="BB177" i="1" s="1"/>
  <c r="CJ78" i="1" a="1"/>
  <c r="CJ78" i="1" s="1"/>
  <c r="AT150" i="1" a="1"/>
  <c r="AT150" i="1" s="1"/>
  <c r="CI198" i="1" a="1"/>
  <c r="CI198" i="1" s="1"/>
  <c r="CC195" i="1" a="1"/>
  <c r="CC195" i="1" s="1"/>
  <c r="CF212" i="1" a="1"/>
  <c r="CF212" i="1" s="1"/>
  <c r="P36" i="1" a="1"/>
  <c r="P36" i="1" s="1"/>
  <c r="CK238" i="1" a="1"/>
  <c r="CK238" i="1" s="1"/>
  <c r="CD198" i="1" a="1"/>
  <c r="CD198" i="1" s="1"/>
  <c r="BH42" i="1" a="1"/>
  <c r="BH42" i="1" s="1"/>
  <c r="CB170" i="1" a="1"/>
  <c r="CB170" i="1" s="1"/>
  <c r="BD192" i="1" a="1"/>
  <c r="BD192" i="1" s="1"/>
  <c r="S144" i="1" a="1"/>
  <c r="S144" i="1" s="1"/>
  <c r="CF111" i="1" a="1"/>
  <c r="CF111" i="1" s="1"/>
  <c r="CB181" i="1" a="1"/>
  <c r="CB181" i="1" s="1"/>
  <c r="AX169" i="1" a="1"/>
  <c r="AX169" i="1" s="1"/>
  <c r="AB32" i="1" a="1"/>
  <c r="AB32" i="1" s="1"/>
  <c r="BA10" i="1" a="1"/>
  <c r="BA10" i="1" s="1"/>
  <c r="CE122" i="1" a="1"/>
  <c r="CE122" i="1" s="1"/>
  <c r="BC83" i="1" a="1"/>
  <c r="BC83" i="1" s="1"/>
  <c r="Y89" i="1" a="1"/>
  <c r="Y89" i="1" s="1"/>
  <c r="S62" i="1" a="1"/>
  <c r="S62" i="1" s="1"/>
  <c r="CD8" i="1" a="1"/>
  <c r="CD8" i="1" s="1"/>
  <c r="AA143" i="1" a="1"/>
  <c r="AA143" i="1" s="1"/>
  <c r="CF30" i="1" a="1"/>
  <c r="CF30" i="1" s="1"/>
  <c r="U186" i="1" a="1"/>
  <c r="U186" i="1" s="1"/>
  <c r="U85" i="1" a="1"/>
  <c r="U85" i="1" s="1"/>
  <c r="Y37" i="1" a="1"/>
  <c r="Y37" i="1" s="1"/>
  <c r="CG27" i="1" a="1"/>
  <c r="CG27" i="1" s="1"/>
  <c r="CH244" i="1" a="1"/>
  <c r="CH244" i="1" s="1"/>
  <c r="BX125" i="1" a="1"/>
  <c r="BX125" i="1" s="1"/>
  <c r="BA134" i="1" a="1"/>
  <c r="BA134" i="1" s="1"/>
  <c r="V201" i="1" a="1"/>
  <c r="V201" i="1" s="1"/>
  <c r="CG111" i="1" a="1"/>
  <c r="CG111" i="1" s="1"/>
  <c r="CL222" i="1" a="1"/>
  <c r="CL222" i="1" s="1"/>
  <c r="AW37" i="1" a="1"/>
  <c r="AW37" i="1" s="1"/>
  <c r="BG145" i="1" a="1"/>
  <c r="BG145" i="1" s="1"/>
  <c r="Z246" i="1" a="1"/>
  <c r="Z246" i="1" s="1"/>
  <c r="BF219" i="1" a="1"/>
  <c r="BF219" i="1" s="1"/>
  <c r="BY85" i="1" a="1"/>
  <c r="BY85" i="1" s="1"/>
  <c r="BY254" i="1" a="1"/>
  <c r="BY254" i="1" s="1"/>
  <c r="AA163" i="1" a="1"/>
  <c r="AA163" i="1" s="1"/>
  <c r="BE130" i="1" a="1"/>
  <c r="BE130" i="1" s="1"/>
  <c r="AC87" i="1" a="1"/>
  <c r="AC87" i="1" s="1"/>
  <c r="AT230" i="1" a="1"/>
  <c r="AT230" i="1" s="1"/>
  <c r="U24" i="1" a="1"/>
  <c r="U24" i="1" s="1"/>
  <c r="W177" i="1" a="1"/>
  <c r="W177" i="1" s="1"/>
  <c r="BB215" i="1" a="1"/>
  <c r="BB215" i="1" s="1"/>
  <c r="AB130" i="1" a="1"/>
  <c r="AB130" i="1" s="1"/>
  <c r="V227" i="1" a="1"/>
  <c r="V227" i="1" s="1"/>
  <c r="BA225" i="1" a="1"/>
  <c r="BA225" i="1" s="1"/>
  <c r="DL313" i="1"/>
  <c r="CI62" i="1" a="1"/>
  <c r="CI62" i="1" s="1"/>
  <c r="CH87" i="1" a="1"/>
  <c r="CH87" i="1" s="1"/>
  <c r="CK103" i="1" a="1"/>
  <c r="CK103" i="1" s="1"/>
  <c r="AC175" i="1" a="1"/>
  <c r="AC175" i="1" s="1"/>
  <c r="CK219" i="1" a="1"/>
  <c r="CK219" i="1" s="1"/>
  <c r="BZ247" i="1" a="1"/>
  <c r="BZ247" i="1" s="1"/>
  <c r="DL307" i="1"/>
  <c r="CL32" i="1" a="1"/>
  <c r="CL32" i="1" s="1"/>
  <c r="BF125" i="1" a="1"/>
  <c r="BF125" i="1" s="1"/>
  <c r="CF113" i="1" a="1"/>
  <c r="CF113" i="1" s="1"/>
  <c r="AB90" i="1" a="1"/>
  <c r="AB90" i="1" s="1"/>
  <c r="P59" i="1" a="1"/>
  <c r="P59" i="1" s="1"/>
  <c r="CK192" i="1" a="1"/>
  <c r="CK192" i="1" s="1"/>
  <c r="S121" i="1" a="1"/>
  <c r="S121" i="1" s="1"/>
  <c r="AY265" i="1" a="1"/>
  <c r="AY265" i="1" s="1"/>
  <c r="BA39" i="1" a="1"/>
  <c r="BA39" i="1" s="1"/>
  <c r="W90" i="1" a="1"/>
  <c r="W90" i="1" s="1"/>
  <c r="AT61" i="1" a="1"/>
  <c r="AT61" i="1" s="1"/>
  <c r="AY39" i="1" a="1"/>
  <c r="AY39" i="1" s="1"/>
  <c r="BE178" i="1" a="1"/>
  <c r="BE178" i="1" s="1"/>
  <c r="Z183" i="1" a="1"/>
  <c r="Z183" i="1" s="1"/>
  <c r="BD128" i="1" a="1"/>
  <c r="BD128" i="1" s="1"/>
  <c r="AZ167" i="1" a="1"/>
  <c r="AZ167" i="1" s="1"/>
  <c r="CJ244" i="1" a="1"/>
  <c r="CJ244" i="1" s="1"/>
  <c r="CK87" i="1" a="1"/>
  <c r="CK87" i="1" s="1"/>
  <c r="BZ147" i="1" a="1"/>
  <c r="BZ147" i="1" s="1"/>
  <c r="CD153" i="1" a="1"/>
  <c r="CD153" i="1" s="1"/>
  <c r="AW148" i="1" a="1"/>
  <c r="AW148" i="1" s="1"/>
  <c r="CJ126" i="1" a="1"/>
  <c r="CJ126" i="1" s="1"/>
  <c r="AA57" i="1" a="1"/>
  <c r="AA57" i="1" s="1"/>
  <c r="CI16" i="1" a="1"/>
  <c r="CI16" i="1" s="1"/>
  <c r="AA191" i="1" a="1"/>
  <c r="AA191" i="1" s="1"/>
  <c r="BZ15" i="1" a="1"/>
  <c r="BZ15" i="1" s="1"/>
  <c r="CC86" i="1" a="1"/>
  <c r="CC86" i="1" s="1"/>
  <c r="BG230" i="1" a="1"/>
  <c r="BG230" i="1" s="1"/>
  <c r="CI178" i="1" a="1"/>
  <c r="CI178" i="1" s="1"/>
  <c r="CD79" i="1" a="1"/>
  <c r="CD79" i="1" s="1"/>
  <c r="AB12" i="1" a="1"/>
  <c r="AB12" i="1" s="1"/>
  <c r="CD68" i="1" a="1"/>
  <c r="CD68" i="1" s="1"/>
  <c r="CD172" i="1" a="1"/>
  <c r="CD172" i="1" s="1"/>
  <c r="DL311" i="1"/>
  <c r="AA210" i="1" a="1"/>
  <c r="AA210" i="1" s="1"/>
  <c r="Z116" i="1" a="1"/>
  <c r="Z116" i="1" s="1"/>
  <c r="CC158" i="1" a="1"/>
  <c r="CC158" i="1" s="1"/>
  <c r="AU201" i="1" a="1"/>
  <c r="AU201" i="1" s="1"/>
  <c r="AD201" i="1" a="1"/>
  <c r="AD201" i="1" s="1"/>
  <c r="AT243" i="1" a="1"/>
  <c r="AT243" i="1" s="1"/>
  <c r="CE26" i="1" a="1"/>
  <c r="CE26" i="1" s="1"/>
  <c r="AC228" i="1" a="1"/>
  <c r="AC228" i="1" s="1"/>
  <c r="Z198" i="1" a="1"/>
  <c r="Z198" i="1" s="1"/>
  <c r="BA62" i="1" a="1"/>
  <c r="BA62" i="1" s="1"/>
  <c r="BC131" i="1" a="1"/>
  <c r="BC131" i="1" s="1"/>
  <c r="BX31" i="1" a="1"/>
  <c r="BX31" i="1" s="1"/>
  <c r="AD129" i="1" a="1"/>
  <c r="AD129" i="1" s="1"/>
  <c r="Q131" i="1" a="1"/>
  <c r="Q131" i="1" s="1"/>
  <c r="CD63" i="1" a="1"/>
  <c r="CD63" i="1" s="1"/>
  <c r="CA247" i="1" a="1"/>
  <c r="CA247" i="1" s="1"/>
  <c r="CF107" i="1" a="1"/>
  <c r="CF107" i="1" s="1"/>
  <c r="AD55" i="1" a="1"/>
  <c r="AD55" i="1" s="1"/>
  <c r="CJ97" i="1" a="1"/>
  <c r="CJ97" i="1" s="1"/>
  <c r="BG53" i="1" a="1"/>
  <c r="BG53" i="1" s="1"/>
  <c r="BZ170" i="1" a="1"/>
  <c r="BZ170" i="1" s="1"/>
  <c r="AX251" i="1" a="1"/>
  <c r="AX251" i="1" s="1"/>
  <c r="BY86" i="1" a="1"/>
  <c r="BY86" i="1" s="1"/>
  <c r="AC80" i="1" a="1"/>
  <c r="AC80" i="1" s="1"/>
  <c r="BB161" i="1" a="1"/>
  <c r="BB161" i="1" s="1"/>
  <c r="S21" i="1" a="1"/>
  <c r="S21" i="1" s="1"/>
  <c r="U76" i="1" a="1"/>
  <c r="U76" i="1" s="1"/>
  <c r="AC9" i="1" a="1"/>
  <c r="AC9" i="1" s="1"/>
  <c r="R192" i="1" a="1"/>
  <c r="R192" i="1" s="1"/>
  <c r="BE83" i="1" a="1"/>
  <c r="BE83" i="1" s="1"/>
  <c r="AC220" i="1" a="1"/>
  <c r="AC220" i="1" s="1"/>
  <c r="AV111" i="1" a="1"/>
  <c r="AV111" i="1" s="1"/>
  <c r="AB239" i="1" a="1"/>
  <c r="AB239" i="1" s="1"/>
  <c r="S168" i="1" a="1"/>
  <c r="S168" i="1" s="1"/>
  <c r="BG223" i="1" a="1"/>
  <c r="BG223" i="1" s="1"/>
  <c r="CC193" i="1" a="1"/>
  <c r="CC193" i="1" s="1"/>
  <c r="AV24" i="1" a="1"/>
  <c r="AV24" i="1" s="1"/>
  <c r="CF84" i="1" a="1"/>
  <c r="CF84" i="1" s="1"/>
  <c r="AA250" i="1" a="1"/>
  <c r="AA250" i="1" s="1"/>
  <c r="W113" i="1" a="1"/>
  <c r="W113" i="1" s="1"/>
  <c r="BD115" i="1" a="1"/>
  <c r="BD115" i="1" s="1"/>
  <c r="AU214" i="1" a="1"/>
  <c r="AU214" i="1" s="1"/>
  <c r="P95" i="1" a="1"/>
  <c r="P95" i="1" s="1"/>
  <c r="CH105" i="1" a="1"/>
  <c r="CH105" i="1" s="1"/>
  <c r="CB233" i="1" a="1"/>
  <c r="CB233" i="1" s="1"/>
  <c r="CF226" i="1" a="1"/>
  <c r="CF226" i="1" s="1"/>
  <c r="Y171" i="1" a="1"/>
  <c r="Y171" i="1" s="1"/>
  <c r="BF170" i="1" a="1"/>
  <c r="BF170" i="1" s="1"/>
  <c r="U58" i="1" a="1"/>
  <c r="U58" i="1" s="1"/>
  <c r="AT39" i="1" a="1"/>
  <c r="AT39" i="1" s="1"/>
  <c r="CG197" i="1" a="1"/>
  <c r="CG197" i="1" s="1"/>
  <c r="AC107" i="1" a="1"/>
  <c r="AC107" i="1" s="1"/>
  <c r="BC245" i="1" a="1"/>
  <c r="BC245" i="1" s="1"/>
  <c r="BY197" i="1" a="1"/>
  <c r="BY197" i="1" s="1"/>
  <c r="Z112" i="1" a="1"/>
  <c r="Z112" i="1" s="1"/>
  <c r="Y77" i="1" a="1"/>
  <c r="Y77" i="1" s="1"/>
  <c r="CG13" i="1" a="1"/>
  <c r="CG13" i="1" s="1"/>
  <c r="AW229" i="1" a="1"/>
  <c r="AW229" i="1" s="1"/>
  <c r="CI266" i="1" a="1"/>
  <c r="CI266" i="1" s="1"/>
  <c r="CG210" i="1" a="1"/>
  <c r="CG210" i="1" s="1"/>
  <c r="CB61" i="1" a="1"/>
  <c r="CB61" i="1" s="1"/>
  <c r="CJ94" i="1" a="1"/>
  <c r="CJ94" i="1" s="1"/>
  <c r="BG15" i="1" a="1"/>
  <c r="BG15" i="1" s="1"/>
  <c r="CJ9" i="1" a="1"/>
  <c r="CJ9" i="1" s="1"/>
  <c r="AA243" i="1" a="1"/>
  <c r="AA243" i="1" s="1"/>
  <c r="P93" i="1" a="1"/>
  <c r="P93" i="1" s="1"/>
  <c r="Q227" i="1" a="1"/>
  <c r="Q227" i="1" s="1"/>
  <c r="AX134" i="1" a="1"/>
  <c r="AX134" i="1" s="1"/>
  <c r="BG253" i="1" a="1"/>
  <c r="BG253" i="1" s="1"/>
  <c r="CL199" i="1" a="1"/>
  <c r="CL199" i="1" s="1"/>
  <c r="BZ103" i="1" a="1"/>
  <c r="BZ103" i="1" s="1"/>
  <c r="BX262" i="1" a="1"/>
  <c r="BX262" i="1" s="1"/>
  <c r="S229" i="1" a="1"/>
  <c r="S229" i="1" s="1"/>
  <c r="CD101" i="1" a="1"/>
  <c r="CD101" i="1" s="1"/>
  <c r="AB252" i="1" a="1"/>
  <c r="AB252" i="1" s="1"/>
  <c r="U152" i="1" a="1"/>
  <c r="U152" i="1" s="1"/>
  <c r="CA238" i="1" a="1"/>
  <c r="CA238" i="1" s="1"/>
  <c r="BA29" i="1" a="1"/>
  <c r="BA29" i="1" s="1"/>
  <c r="AV137" i="1" a="1"/>
  <c r="AV137" i="1" s="1"/>
  <c r="AX246" i="1" a="1"/>
  <c r="AX246" i="1" s="1"/>
  <c r="AX35" i="1" a="1"/>
  <c r="AX35" i="1" s="1"/>
  <c r="BH167" i="1" a="1"/>
  <c r="BH167" i="1" s="1"/>
  <c r="CH246" i="1" a="1"/>
  <c r="CH246" i="1" s="1"/>
  <c r="U61" i="1" a="1"/>
  <c r="U61" i="1" s="1"/>
  <c r="AA101" i="1" a="1"/>
  <c r="AA101" i="1" s="1"/>
  <c r="Z36" i="1" a="1"/>
  <c r="Z36" i="1" s="1"/>
  <c r="BH60" i="1" a="1"/>
  <c r="BH60" i="1" s="1"/>
  <c r="CD243" i="1" a="1"/>
  <c r="CD243" i="1" s="1"/>
  <c r="CK110" i="1" a="1"/>
  <c r="CK110" i="1" s="1"/>
  <c r="V135" i="1" a="1"/>
  <c r="V135" i="1" s="1"/>
  <c r="AC37" i="1" a="1"/>
  <c r="AC37" i="1" s="1"/>
  <c r="CI171" i="1" a="1"/>
  <c r="CI171" i="1" s="1"/>
  <c r="CK174" i="1" a="1"/>
  <c r="CK174" i="1" s="1"/>
  <c r="T112" i="1" a="1"/>
  <c r="T112" i="1" s="1"/>
  <c r="CB48" i="1" a="1"/>
  <c r="CB48" i="1" s="1"/>
  <c r="BZ266" i="1" a="1"/>
  <c r="BZ266" i="1" s="1"/>
  <c r="CF216" i="1" a="1"/>
  <c r="CF216" i="1" s="1"/>
  <c r="BC232" i="1" a="1"/>
  <c r="BC232" i="1" s="1"/>
  <c r="AA211" i="1" a="1"/>
  <c r="AA211" i="1" s="1"/>
  <c r="BD64" i="1" a="1"/>
  <c r="BD64" i="1" s="1"/>
  <c r="BX187" i="1" a="1"/>
  <c r="BX187" i="1" s="1"/>
  <c r="AC121" i="1" a="1"/>
  <c r="AC121" i="1" s="1"/>
  <c r="Q261" i="1" a="1"/>
  <c r="Q261" i="1" s="1"/>
  <c r="CI231" i="1" a="1"/>
  <c r="CI231" i="1" s="1"/>
  <c r="CL188" i="1" a="1"/>
  <c r="CL188" i="1" s="1"/>
  <c r="X207" i="1" a="1"/>
  <c r="X207" i="1" s="1"/>
  <c r="CE211" i="1" a="1"/>
  <c r="CE211" i="1" s="1"/>
  <c r="CE23" i="1" a="1"/>
  <c r="CE23" i="1" s="1"/>
  <c r="BC182" i="1" a="1"/>
  <c r="BC182" i="1" s="1"/>
  <c r="CC255" i="1" a="1"/>
  <c r="CC255" i="1" s="1"/>
  <c r="W263" i="1" a="1"/>
  <c r="W263" i="1" s="1"/>
  <c r="CF153" i="1" a="1"/>
  <c r="CF153" i="1" s="1"/>
  <c r="CA100" i="1" a="1"/>
  <c r="CA100" i="1" s="1"/>
  <c r="AX88" i="1" a="1"/>
  <c r="AX88" i="1" s="1"/>
  <c r="W64" i="1" a="1"/>
  <c r="W64" i="1" s="1"/>
  <c r="AC207" i="1" a="1"/>
  <c r="AC207" i="1" s="1"/>
  <c r="BC55" i="1" a="1"/>
  <c r="BC55" i="1" s="1"/>
  <c r="AT111" i="1" a="1"/>
  <c r="AT111" i="1" s="1"/>
  <c r="V148" i="1" a="1"/>
  <c r="V148" i="1" s="1"/>
  <c r="BA171" i="1" a="1"/>
  <c r="BA171" i="1" s="1"/>
  <c r="BX208" i="1" a="1"/>
  <c r="BX208" i="1" s="1"/>
  <c r="BG210" i="1" a="1"/>
  <c r="BG210" i="1" s="1"/>
  <c r="CC13" i="1" a="1"/>
  <c r="CC13" i="1" s="1"/>
  <c r="BY182" i="1" a="1"/>
  <c r="BY182" i="1" s="1"/>
  <c r="BZ10" i="1" a="1"/>
  <c r="BZ10" i="1" s="1"/>
  <c r="BH223" i="1" a="1"/>
  <c r="BH223" i="1" s="1"/>
  <c r="CG113" i="1" a="1"/>
  <c r="CG113" i="1" s="1"/>
  <c r="Y79" i="1" a="1"/>
  <c r="Y79" i="1" s="1"/>
  <c r="AY221" i="1" a="1"/>
  <c r="AY221" i="1" s="1"/>
  <c r="CG93" i="1" a="1"/>
  <c r="CG93" i="1" s="1"/>
  <c r="Q54" i="1" a="1"/>
  <c r="Q54" i="1" s="1"/>
  <c r="BY125" i="1" a="1"/>
  <c r="BY125" i="1" s="1"/>
  <c r="AB170" i="1" a="1"/>
  <c r="AB170" i="1" s="1"/>
  <c r="U84" i="1" a="1"/>
  <c r="U84" i="1" s="1"/>
  <c r="CD186" i="1" a="1"/>
  <c r="CD186" i="1" s="1"/>
  <c r="CA223" i="1" a="1"/>
  <c r="CA223" i="1" s="1"/>
  <c r="AZ194" i="1" a="1"/>
  <c r="AZ194" i="1" s="1"/>
  <c r="CI148" i="1" a="1"/>
  <c r="CI148" i="1" s="1"/>
  <c r="BE54" i="1" a="1"/>
  <c r="BE54" i="1" s="1"/>
  <c r="AB10" i="1" a="1"/>
  <c r="AB10" i="1" s="1"/>
  <c r="U55" i="1" a="1"/>
  <c r="U55" i="1" s="1"/>
  <c r="CA155" i="1" a="1"/>
  <c r="CA155" i="1" s="1"/>
  <c r="AD143" i="1" a="1"/>
  <c r="AD143" i="1" s="1"/>
  <c r="AY227" i="1" a="1"/>
  <c r="AY227" i="1" s="1"/>
  <c r="BY35" i="1" a="1"/>
  <c r="BY35" i="1" s="1"/>
  <c r="U90" i="1" a="1"/>
  <c r="U90" i="1" s="1"/>
  <c r="BY179" i="1" a="1"/>
  <c r="BY179" i="1" s="1"/>
  <c r="CC209" i="1" a="1"/>
  <c r="CC209" i="1" s="1"/>
  <c r="AA198" i="1" a="1"/>
  <c r="AA198" i="1" s="1"/>
  <c r="AA144" i="1" a="1"/>
  <c r="AA144" i="1" s="1"/>
  <c r="AZ95" i="1" a="1"/>
  <c r="AZ95" i="1" s="1"/>
  <c r="AA89" i="1" a="1"/>
  <c r="AA89" i="1" s="1"/>
  <c r="AT233" i="1" a="1"/>
  <c r="AT233" i="1" s="1"/>
  <c r="BG207" i="1" a="1"/>
  <c r="BG207" i="1" s="1"/>
  <c r="U86" i="1" a="1"/>
  <c r="U86" i="1" s="1"/>
  <c r="CG86" i="1" a="1"/>
  <c r="CG86" i="1" s="1"/>
  <c r="CG260" i="1" a="1"/>
  <c r="CG260" i="1" s="1"/>
  <c r="AU32" i="1" a="1"/>
  <c r="AU32" i="1" s="1"/>
  <c r="V232" i="1" a="1"/>
  <c r="V232" i="1" s="1"/>
  <c r="X119" i="1" a="1"/>
  <c r="X119" i="1" s="1"/>
  <c r="BG235" i="1" a="1"/>
  <c r="BG235" i="1" s="1"/>
  <c r="CA98" i="1" a="1"/>
  <c r="CA98" i="1" s="1"/>
  <c r="AY129" i="1" a="1"/>
  <c r="AY129" i="1" s="1"/>
  <c r="AA177" i="1" a="1"/>
  <c r="AA177" i="1" s="1"/>
  <c r="CF163" i="1" a="1"/>
  <c r="CF163" i="1" s="1"/>
  <c r="BY264" i="1" a="1"/>
  <c r="BY264" i="1" s="1"/>
  <c r="AW106" i="1" a="1"/>
  <c r="AW106" i="1" s="1"/>
  <c r="Z37" i="1" a="1"/>
  <c r="Z37" i="1" s="1"/>
  <c r="BE32" i="1" a="1"/>
  <c r="BE32" i="1" s="1"/>
  <c r="CJ182" i="1" a="1"/>
  <c r="CJ182" i="1" s="1"/>
  <c r="CB187" i="1" a="1"/>
  <c r="CB187" i="1" s="1"/>
  <c r="U43" i="1" a="1"/>
  <c r="U43" i="1" s="1"/>
  <c r="BB52" i="1" a="1"/>
  <c r="BB52" i="1" s="1"/>
  <c r="AZ41" i="1" a="1"/>
  <c r="AZ41" i="1" s="1"/>
  <c r="V20" i="1" a="1"/>
  <c r="V20" i="1" s="1"/>
  <c r="U259" i="1" a="1"/>
  <c r="U259" i="1" s="1"/>
  <c r="CF112" i="1" a="1"/>
  <c r="CF112" i="1" s="1"/>
  <c r="BE191" i="1" a="1"/>
  <c r="BE191" i="1" s="1"/>
  <c r="BG198" i="1" a="1"/>
  <c r="BG198" i="1" s="1"/>
  <c r="BB178" i="1" a="1"/>
  <c r="BB178" i="1" s="1"/>
  <c r="W117" i="1" a="1"/>
  <c r="W117" i="1" s="1"/>
  <c r="AY151" i="1" a="1"/>
  <c r="AY151" i="1" s="1"/>
  <c r="BZ240" i="1" a="1"/>
  <c r="BZ240" i="1" s="1"/>
  <c r="CL259" i="1" a="1"/>
  <c r="CL259" i="1" s="1"/>
  <c r="BF79" i="1" a="1"/>
  <c r="BF79" i="1" s="1"/>
  <c r="AC216" i="1" a="1"/>
  <c r="AC216" i="1" s="1"/>
  <c r="CC46" i="1" a="1"/>
  <c r="CC46" i="1" s="1"/>
  <c r="BC86" i="1" a="1"/>
  <c r="BC86" i="1" s="1"/>
  <c r="CG45" i="1" a="1"/>
  <c r="CG45" i="1" s="1"/>
  <c r="CG128" i="1" a="1"/>
  <c r="CG128" i="1" s="1"/>
  <c r="AW107" i="1" a="1"/>
  <c r="AW107" i="1" s="1"/>
  <c r="CC96" i="1" a="1"/>
  <c r="CC96" i="1" s="1"/>
  <c r="BX224" i="1" a="1"/>
  <c r="BX224" i="1" s="1"/>
  <c r="BX215" i="1" a="1"/>
  <c r="BX215" i="1" s="1"/>
  <c r="AX219" i="1" a="1"/>
  <c r="AX219" i="1" s="1"/>
  <c r="Y150" i="1" a="1"/>
  <c r="Y150" i="1" s="1"/>
  <c r="AV161" i="1" a="1"/>
  <c r="AV161" i="1" s="1"/>
  <c r="U108" i="1" a="1"/>
  <c r="U108" i="1" s="1"/>
  <c r="U53" i="1" a="1"/>
  <c r="U53" i="1" s="1"/>
  <c r="BG123" i="1" a="1"/>
  <c r="BG123" i="1" s="1"/>
  <c r="CI144" i="1" a="1"/>
  <c r="CI144" i="1" s="1"/>
  <c r="CC230" i="1" a="1"/>
  <c r="CC230" i="1" s="1"/>
  <c r="AD166" i="1" a="1"/>
  <c r="AD166" i="1" s="1"/>
  <c r="BG259" i="1" a="1"/>
  <c r="BG259" i="1" s="1"/>
  <c r="CD90" i="1" a="1"/>
  <c r="CD90" i="1" s="1"/>
  <c r="CD158" i="1" a="1"/>
  <c r="CD158" i="1" s="1"/>
  <c r="BY130" i="1" a="1"/>
  <c r="BY130" i="1" s="1"/>
  <c r="AA263" i="1" a="1"/>
  <c r="AA263" i="1" s="1"/>
  <c r="BY263" i="1" a="1"/>
  <c r="BY263" i="1" s="1"/>
  <c r="CH28" i="1" a="1"/>
  <c r="CH28" i="1" s="1"/>
  <c r="S42" i="1" a="1"/>
  <c r="S42" i="1" s="1"/>
  <c r="BD175" i="1" a="1"/>
  <c r="BD175" i="1" s="1"/>
  <c r="CB122" i="1" a="1"/>
  <c r="CB122" i="1" s="1"/>
  <c r="CD145" i="1" a="1"/>
  <c r="CD145" i="1" s="1"/>
  <c r="CF225" i="1" a="1"/>
  <c r="CF225" i="1" s="1"/>
  <c r="AW136" i="1" a="1"/>
  <c r="AW136" i="1" s="1"/>
  <c r="AA147" i="1" a="1"/>
  <c r="AA147" i="1" s="1"/>
  <c r="BE136" i="1" a="1"/>
  <c r="BE136" i="1" s="1"/>
  <c r="BG246" i="1" a="1"/>
  <c r="BG246" i="1" s="1"/>
  <c r="CH116" i="1" a="1"/>
  <c r="CH116" i="1" s="1"/>
  <c r="CI228" i="1" a="1"/>
  <c r="CI228" i="1" s="1"/>
  <c r="CJ81" i="1" a="1"/>
  <c r="CJ81" i="1" s="1"/>
  <c r="R172" i="1" a="1"/>
  <c r="R172" i="1" s="1"/>
  <c r="CE128" i="1" a="1"/>
  <c r="CE128" i="1" s="1"/>
  <c r="Z155" i="1" a="1"/>
  <c r="Z155" i="1" s="1"/>
  <c r="AB233" i="1" a="1"/>
  <c r="AB233" i="1" s="1"/>
  <c r="BY33" i="1" a="1"/>
  <c r="BY33" i="1" s="1"/>
  <c r="CG244" i="1" a="1"/>
  <c r="CG244" i="1" s="1"/>
  <c r="AA160" i="1" a="1"/>
  <c r="AA160" i="1" s="1"/>
  <c r="AD44" i="1" a="1"/>
  <c r="AD44" i="1" s="1"/>
  <c r="CG215" i="1" a="1"/>
  <c r="CG215" i="1" s="1"/>
  <c r="CB13" i="1" a="1"/>
  <c r="CB13" i="1" s="1"/>
  <c r="Z111" i="1" a="1"/>
  <c r="Z111" i="1" s="1"/>
  <c r="Y254" i="1" a="1"/>
  <c r="Y254" i="1" s="1"/>
  <c r="CJ92" i="1" a="1"/>
  <c r="CJ92" i="1" s="1"/>
  <c r="P266" i="1" a="1"/>
  <c r="P266" i="1" s="1"/>
  <c r="AU245" i="1" a="1"/>
  <c r="AU245" i="1" s="1"/>
  <c r="R116" i="1" a="1"/>
  <c r="R116" i="1" s="1"/>
  <c r="CF161" i="1" a="1"/>
  <c r="CF161" i="1" s="1"/>
  <c r="CE186" i="1" a="1"/>
  <c r="CE186" i="1" s="1"/>
  <c r="R197" i="1" a="1"/>
  <c r="R197" i="1" s="1"/>
  <c r="CJ211" i="1" a="1"/>
  <c r="CJ211" i="1" s="1"/>
  <c r="AU187" i="1" a="1"/>
  <c r="AU187" i="1" s="1"/>
  <c r="BE198" i="1" a="1"/>
  <c r="BE198" i="1" s="1"/>
  <c r="BZ261" i="1" a="1"/>
  <c r="BZ261" i="1" s="1"/>
  <c r="BG128" i="1" a="1"/>
  <c r="BG128" i="1" s="1"/>
  <c r="Y168" i="1" a="1"/>
  <c r="Y168" i="1" s="1"/>
  <c r="Y263" i="1" a="1"/>
  <c r="Y263" i="1" s="1"/>
  <c r="CL43" i="1" a="1"/>
  <c r="CL43" i="1" s="1"/>
  <c r="CL21" i="1" a="1"/>
  <c r="CL21" i="1" s="1"/>
  <c r="AV259" i="1" a="1"/>
  <c r="AV259" i="1" s="1"/>
  <c r="AD235" i="1" a="1"/>
  <c r="AD235" i="1" s="1"/>
  <c r="BZ235" i="1" a="1"/>
  <c r="BZ235" i="1" s="1"/>
  <c r="CH98" i="1" a="1"/>
  <c r="CH98" i="1" s="1"/>
  <c r="P27" i="1" a="1"/>
  <c r="P27" i="1" s="1"/>
  <c r="CA253" i="1" a="1"/>
  <c r="CA253" i="1" s="1"/>
  <c r="R220" i="1" a="1"/>
  <c r="R220" i="1" s="1"/>
  <c r="AA44" i="1" a="1"/>
  <c r="AA44" i="1" s="1"/>
  <c r="AX92" i="1" a="1"/>
  <c r="AX92" i="1" s="1"/>
  <c r="BF213" i="1" a="1"/>
  <c r="BF213" i="1" s="1"/>
  <c r="CK179" i="1" a="1"/>
  <c r="CK179" i="1" s="1"/>
  <c r="AW230" i="1" a="1"/>
  <c r="AW230" i="1" s="1"/>
  <c r="BX182" i="1" a="1"/>
  <c r="BX182" i="1" s="1"/>
  <c r="CB141" i="1" a="1"/>
  <c r="CB141" i="1" s="1"/>
  <c r="CI254" i="1" a="1"/>
  <c r="CI254" i="1" s="1"/>
  <c r="BF141" i="1" a="1"/>
  <c r="BF141" i="1" s="1"/>
  <c r="S15" i="1" a="1"/>
  <c r="S15" i="1" s="1"/>
  <c r="CB143" i="1" a="1"/>
  <c r="CB143" i="1" s="1"/>
  <c r="CD247" i="1" a="1"/>
  <c r="CD247" i="1" s="1"/>
  <c r="CF257" i="1" a="1"/>
  <c r="CF257" i="1" s="1"/>
  <c r="T254" i="1" a="1"/>
  <c r="T254" i="1" s="1"/>
  <c r="CE209" i="1" a="1"/>
  <c r="CE209" i="1" s="1"/>
  <c r="V194" i="1" a="1"/>
  <c r="V194" i="1" s="1"/>
  <c r="X256" i="1" a="1"/>
  <c r="X256" i="1" s="1"/>
  <c r="CE18" i="1" a="1"/>
  <c r="CE18" i="1" s="1"/>
  <c r="AU240" i="1" a="1"/>
  <c r="AU240" i="1" s="1"/>
  <c r="CK144" i="1" a="1"/>
  <c r="CK144" i="1" s="1"/>
  <c r="BD227" i="1" a="1"/>
  <c r="BD227" i="1" s="1"/>
  <c r="BD55" i="1" a="1"/>
  <c r="BD55" i="1" s="1"/>
  <c r="AZ200" i="1" a="1"/>
  <c r="AZ200" i="1" s="1"/>
  <c r="AY31" i="1" a="1"/>
  <c r="AY31" i="1" s="1"/>
  <c r="AV142" i="1" a="1"/>
  <c r="AV142" i="1" s="1"/>
  <c r="CI52" i="1" a="1"/>
  <c r="CI52" i="1" s="1"/>
  <c r="V229" i="1" a="1"/>
  <c r="V229" i="1" s="1"/>
  <c r="CG9" i="1" a="1"/>
  <c r="CG9" i="1" s="1"/>
  <c r="AT154" i="1" a="1"/>
  <c r="AT154" i="1" s="1"/>
  <c r="AD242" i="1" a="1"/>
  <c r="AD242" i="1" s="1"/>
  <c r="R79" i="1" a="1"/>
  <c r="R79" i="1" s="1"/>
  <c r="BX85" i="1" a="1"/>
  <c r="BX85" i="1" s="1"/>
  <c r="BB158" i="1" a="1"/>
  <c r="BB158" i="1" s="1"/>
  <c r="CH206" i="1" a="1"/>
  <c r="CH206" i="1" s="1"/>
  <c r="CA144" i="1" a="1"/>
  <c r="CA144" i="1" s="1"/>
  <c r="CJ16" i="1" a="1"/>
  <c r="CJ16" i="1" s="1"/>
  <c r="AX31" i="1" a="1"/>
  <c r="AX31" i="1" s="1"/>
  <c r="CF160" i="1" a="1"/>
  <c r="CF160" i="1" s="1"/>
  <c r="V225" i="1" a="1"/>
  <c r="V225" i="1" s="1"/>
  <c r="U66" i="1" a="1"/>
  <c r="U66" i="1" s="1"/>
  <c r="AY257" i="1" a="1"/>
  <c r="AY257" i="1" s="1"/>
  <c r="BE214" i="1" a="1"/>
  <c r="BE214" i="1" s="1"/>
  <c r="R37" i="1" a="1"/>
  <c r="R37" i="1" s="1"/>
  <c r="Q40" i="1" a="1"/>
  <c r="Q40" i="1" s="1"/>
  <c r="Y244" i="1" a="1"/>
  <c r="Y244" i="1" s="1"/>
  <c r="AT247" i="1" a="1"/>
  <c r="AT247" i="1" s="1"/>
  <c r="BY175" i="1" a="1"/>
  <c r="BY175" i="1" s="1"/>
  <c r="AZ147" i="1" a="1"/>
  <c r="AZ147" i="1" s="1"/>
  <c r="P52" i="1" a="1"/>
  <c r="P52" i="1" s="1"/>
  <c r="CJ254" i="1" a="1"/>
  <c r="CJ254" i="1" s="1"/>
  <c r="Q106" i="1" a="1"/>
  <c r="Q106" i="1" s="1"/>
  <c r="BG163" i="1" a="1"/>
  <c r="BG163" i="1" s="1"/>
  <c r="BA50" i="1" a="1"/>
  <c r="BA50" i="1" s="1"/>
  <c r="AZ102" i="1" a="1"/>
  <c r="AZ102" i="1" s="1"/>
  <c r="BE125" i="1" a="1"/>
  <c r="BE125" i="1" s="1"/>
  <c r="BX245" i="1" a="1"/>
  <c r="BX245" i="1" s="1"/>
  <c r="AY43" i="1" a="1"/>
  <c r="AY43" i="1" s="1"/>
  <c r="AV238" i="1" a="1"/>
  <c r="AV238" i="1" s="1"/>
  <c r="CL247" i="1" a="1"/>
  <c r="CL247" i="1" s="1"/>
  <c r="AA65" i="1" a="1"/>
  <c r="AA65" i="1" s="1"/>
  <c r="R256" i="1" a="1"/>
  <c r="R256" i="1" s="1"/>
  <c r="BG57" i="1" a="1"/>
  <c r="BG57" i="1" s="1"/>
  <c r="CL20" i="1" a="1"/>
  <c r="CL20" i="1" s="1"/>
  <c r="Q13" i="1" a="1"/>
  <c r="Q13" i="1" s="1"/>
  <c r="CD164" i="1" a="1"/>
  <c r="CD164" i="1" s="1"/>
  <c r="AW243" i="1" a="1"/>
  <c r="AW243" i="1" s="1"/>
  <c r="AA95" i="1" a="1"/>
  <c r="AA95" i="1" s="1"/>
  <c r="Y81" i="1" a="1"/>
  <c r="Y81" i="1" s="1"/>
  <c r="CI196" i="1" a="1"/>
  <c r="CI196" i="1" s="1"/>
  <c r="CJ65" i="1" a="1"/>
  <c r="CJ65" i="1" s="1"/>
  <c r="AX48" i="1" a="1"/>
  <c r="AX48" i="1" s="1"/>
  <c r="Y215" i="1" a="1"/>
  <c r="Y215" i="1" s="1"/>
  <c r="BZ165" i="1" a="1"/>
  <c r="BZ165" i="1" s="1"/>
  <c r="P45" i="1" a="1"/>
  <c r="P45" i="1" s="1"/>
  <c r="BD165" i="1" a="1"/>
  <c r="BD165" i="1" s="1"/>
  <c r="CA162" i="1" a="1"/>
  <c r="CA162" i="1" s="1"/>
  <c r="CD245" i="1" a="1"/>
  <c r="CD245" i="1" s="1"/>
  <c r="S209" i="1" a="1"/>
  <c r="S209" i="1" s="1"/>
  <c r="AW76" i="1" a="1"/>
  <c r="AW76" i="1" s="1"/>
  <c r="CJ100" i="1" a="1"/>
  <c r="CJ100" i="1" s="1"/>
  <c r="Q259" i="1" a="1"/>
  <c r="Q259" i="1" s="1"/>
  <c r="CH243" i="1" a="1"/>
  <c r="CH243" i="1" s="1"/>
  <c r="AU28" i="1" a="1"/>
  <c r="AU28" i="1" s="1"/>
  <c r="Y83" i="1" a="1"/>
  <c r="Y83" i="1" s="1"/>
  <c r="BH141" i="1" a="1"/>
  <c r="BH141" i="1" s="1"/>
  <c r="BG126" i="1" a="1"/>
  <c r="BG126" i="1" s="1"/>
  <c r="Z45" i="1" a="1"/>
  <c r="Z45" i="1" s="1"/>
  <c r="BF227" i="1" a="1"/>
  <c r="BF227" i="1" s="1"/>
  <c r="CI132" i="1" a="1"/>
  <c r="CI132" i="1" s="1"/>
  <c r="CI123" i="1" a="1"/>
  <c r="CI123" i="1" s="1"/>
  <c r="CJ222" i="1" a="1"/>
  <c r="CJ222" i="1" s="1"/>
  <c r="AA80" i="1" a="1"/>
  <c r="AA80" i="1" s="1"/>
  <c r="R34" i="1" a="1"/>
  <c r="R34" i="1" s="1"/>
  <c r="CI84" i="1" a="1"/>
  <c r="CI84" i="1" s="1"/>
  <c r="S239" i="1" a="1"/>
  <c r="S239" i="1" s="1"/>
  <c r="BG62" i="1" a="1"/>
  <c r="BG62" i="1" s="1"/>
  <c r="V239" i="1" a="1"/>
  <c r="V239" i="1" s="1"/>
  <c r="R178" i="1" a="1"/>
  <c r="R178" i="1" s="1"/>
  <c r="BG228" i="1" a="1"/>
  <c r="BG228" i="1" s="1"/>
  <c r="Q233" i="1" a="1"/>
  <c r="Q233" i="1" s="1"/>
  <c r="CE27" i="1" a="1"/>
  <c r="CE27" i="1" s="1"/>
  <c r="AC12" i="1" a="1"/>
  <c r="AC12" i="1" s="1"/>
  <c r="CH222" i="1" a="1"/>
  <c r="CH222" i="1" s="1"/>
  <c r="CD10" i="1" a="1"/>
  <c r="CD10" i="1" s="1"/>
  <c r="CH197" i="1" a="1"/>
  <c r="CH197" i="1" s="1"/>
  <c r="CJ18" i="1" a="1"/>
  <c r="CJ18" i="1" s="1"/>
  <c r="CA186" i="1" a="1"/>
  <c r="CA186" i="1" s="1"/>
  <c r="CF126" i="1" a="1"/>
  <c r="CF126" i="1" s="1"/>
  <c r="CL215" i="1" a="1"/>
  <c r="CL215" i="1" s="1"/>
  <c r="BD166" i="1" a="1"/>
  <c r="BD166" i="1" s="1"/>
  <c r="BH49" i="1" a="1"/>
  <c r="BH49" i="1" s="1"/>
  <c r="CD216" i="1" a="1"/>
  <c r="CD216" i="1" s="1"/>
  <c r="AD26" i="1" a="1"/>
  <c r="AD26" i="1" s="1"/>
  <c r="AT178" i="1" a="1"/>
  <c r="AT178" i="1" s="1"/>
  <c r="BG185" i="1" a="1"/>
  <c r="BG185" i="1" s="1"/>
  <c r="V199" i="1" a="1"/>
  <c r="V199" i="1" s="1"/>
  <c r="S193" i="1" a="1"/>
  <c r="S193" i="1" s="1"/>
  <c r="U163" i="1" a="1"/>
  <c r="U163" i="1" s="1"/>
  <c r="CE192" i="1" a="1"/>
  <c r="CE192" i="1" s="1"/>
  <c r="BA105" i="1" a="1"/>
  <c r="BA105" i="1" s="1"/>
  <c r="Q256" i="1" a="1"/>
  <c r="Q256" i="1" s="1"/>
  <c r="CL217" i="1" a="1"/>
  <c r="CL217" i="1" s="1"/>
  <c r="AA105" i="1" a="1"/>
  <c r="AA105" i="1" s="1"/>
  <c r="W60" i="1" a="1"/>
  <c r="W60" i="1" s="1"/>
  <c r="BA128" i="1" a="1"/>
  <c r="BA128" i="1" s="1"/>
  <c r="W148" i="1" a="1"/>
  <c r="W148" i="1" s="1"/>
  <c r="AV170" i="1" a="1"/>
  <c r="AV170" i="1" s="1"/>
  <c r="P219" i="1" a="1"/>
  <c r="P219" i="1" s="1"/>
  <c r="P249" i="1" a="1"/>
  <c r="P249" i="1" s="1"/>
  <c r="P193" i="1" a="1"/>
  <c r="P193" i="1" s="1"/>
  <c r="AA175" i="1" a="1"/>
  <c r="AA175" i="1" s="1"/>
  <c r="BA107" i="1" a="1"/>
  <c r="BA107" i="1" s="1"/>
  <c r="CE65" i="1" a="1"/>
  <c r="CE65" i="1" s="1"/>
  <c r="BD228" i="1" a="1"/>
  <c r="BD228" i="1" s="1"/>
  <c r="BX150" i="1" a="1"/>
  <c r="BX150" i="1" s="1"/>
  <c r="U99" i="1" a="1"/>
  <c r="U99" i="1" s="1"/>
  <c r="BB179" i="1" a="1"/>
  <c r="BB179" i="1" s="1"/>
  <c r="CK55" i="1" a="1"/>
  <c r="CK55" i="1" s="1"/>
  <c r="S14" i="1" a="1"/>
  <c r="S14" i="1" s="1"/>
  <c r="T104" i="1" a="1"/>
  <c r="T104" i="1" s="1"/>
  <c r="AZ125" i="1" a="1"/>
  <c r="AZ125" i="1" s="1"/>
  <c r="BC199" i="1" a="1"/>
  <c r="BC199" i="1" s="1"/>
  <c r="S61" i="1" a="1"/>
  <c r="S61" i="1" s="1"/>
  <c r="CB193" i="1" a="1"/>
  <c r="CB193" i="1" s="1"/>
  <c r="BD44" i="1" a="1"/>
  <c r="BD44" i="1" s="1"/>
  <c r="CF229" i="1" a="1"/>
  <c r="CF229" i="1" s="1"/>
  <c r="CC225" i="1" a="1"/>
  <c r="CC225" i="1" s="1"/>
  <c r="AT41" i="1" a="1"/>
  <c r="AT41" i="1" s="1"/>
  <c r="AT177" i="1" a="1"/>
  <c r="AT177" i="1" s="1"/>
  <c r="Z249" i="1" a="1"/>
  <c r="Z249" i="1" s="1"/>
  <c r="CI169" i="1" a="1"/>
  <c r="CI169" i="1" s="1"/>
  <c r="AX89" i="1" a="1"/>
  <c r="AX89" i="1" s="1"/>
  <c r="AB9" i="1" a="1"/>
  <c r="AB9" i="1" s="1"/>
  <c r="BH173" i="1" a="1"/>
  <c r="BH173" i="1" s="1"/>
  <c r="BF156" i="1" a="1"/>
  <c r="BF156" i="1" s="1"/>
  <c r="BY128" i="1" a="1"/>
  <c r="BY128" i="1" s="1"/>
  <c r="T99" i="1" a="1"/>
  <c r="T99" i="1" s="1"/>
  <c r="DL574" i="1"/>
  <c r="CF224" i="1" a="1"/>
  <c r="CF224" i="1" s="1"/>
  <c r="BH115" i="1" a="1"/>
  <c r="BH115" i="1" s="1"/>
  <c r="AB8" i="1" a="1"/>
  <c r="AB8" i="1" s="1"/>
  <c r="AY146" i="1" a="1"/>
  <c r="AY146" i="1" s="1"/>
  <c r="AY163" i="1" a="1"/>
  <c r="AY163" i="1" s="1"/>
  <c r="BG83" i="1" a="1"/>
  <c r="BG83" i="1" s="1"/>
  <c r="CG67" i="1" a="1"/>
  <c r="CG67" i="1" s="1"/>
  <c r="CI100" i="1" a="1"/>
  <c r="CI100" i="1" s="1"/>
  <c r="CB188" i="1" a="1"/>
  <c r="CB188" i="1" s="1"/>
  <c r="CK206" i="1" a="1"/>
  <c r="CK206" i="1" s="1"/>
  <c r="AZ211" i="1" a="1"/>
  <c r="AZ211" i="1" s="1"/>
  <c r="AV168" i="1" a="1"/>
  <c r="AV168" i="1" s="1"/>
  <c r="CF190" i="1" a="1"/>
  <c r="CF190" i="1" s="1"/>
  <c r="CJ12" i="1" a="1"/>
  <c r="CJ12" i="1" s="1"/>
  <c r="AW137" i="1" a="1"/>
  <c r="AW137" i="1" s="1"/>
  <c r="CG160" i="1" a="1"/>
  <c r="CG160" i="1" s="1"/>
  <c r="CI129" i="1" a="1"/>
  <c r="CI129" i="1" s="1"/>
  <c r="AU256" i="1" a="1"/>
  <c r="AU256" i="1" s="1"/>
  <c r="T53" i="1" a="1"/>
  <c r="T53" i="1" s="1"/>
  <c r="AD250" i="1" a="1"/>
  <c r="AD250" i="1" s="1"/>
  <c r="AZ243" i="1" a="1"/>
  <c r="AZ243" i="1" s="1"/>
  <c r="BX10" i="1" a="1"/>
  <c r="BX10" i="1" s="1"/>
  <c r="AU238" i="1" a="1"/>
  <c r="AU238" i="1" s="1"/>
  <c r="CJ82" i="1" a="1"/>
  <c r="CJ82" i="1" s="1"/>
  <c r="BY147" i="1" a="1"/>
  <c r="BY147" i="1" s="1"/>
  <c r="AX81" i="1" a="1"/>
  <c r="AX81" i="1" s="1"/>
  <c r="AT49" i="1" a="1"/>
  <c r="AT49" i="1" s="1"/>
  <c r="T129" i="1" a="1"/>
  <c r="T129" i="1" s="1"/>
  <c r="CG211" i="1" a="1"/>
  <c r="CG211" i="1" s="1"/>
  <c r="BG189" i="1" a="1"/>
  <c r="BG189" i="1" s="1"/>
  <c r="X49" i="1" a="1"/>
  <c r="X49" i="1" s="1"/>
  <c r="X133" i="1" a="1"/>
  <c r="X133" i="1" s="1"/>
  <c r="BX153" i="1" a="1"/>
  <c r="BX153" i="1" s="1"/>
  <c r="BA142" i="1" a="1"/>
  <c r="BA142" i="1" s="1"/>
  <c r="CD248" i="1" a="1"/>
  <c r="CD248" i="1" s="1"/>
  <c r="BG245" i="1" a="1"/>
  <c r="BG245" i="1" s="1"/>
  <c r="U15" i="1" a="1"/>
  <c r="U15" i="1" s="1"/>
  <c r="CL195" i="1" a="1"/>
  <c r="CL195" i="1" s="1"/>
  <c r="AY114" i="1" a="1"/>
  <c r="AY114" i="1" s="1"/>
  <c r="BZ217" i="1" a="1"/>
  <c r="BZ217" i="1" s="1"/>
  <c r="AZ168" i="1" a="1"/>
  <c r="AZ168" i="1" s="1"/>
  <c r="CG174" i="1" a="1"/>
  <c r="CG174" i="1" s="1"/>
  <c r="AX104" i="1" a="1"/>
  <c r="AX104" i="1" s="1"/>
  <c r="CD25" i="1" a="1"/>
  <c r="CD25" i="1" s="1"/>
  <c r="BE30" i="1" a="1"/>
  <c r="BE30" i="1" s="1"/>
  <c r="AD222" i="1" a="1"/>
  <c r="AD222" i="1" s="1"/>
  <c r="BC206" i="1" a="1"/>
  <c r="BC206" i="1" s="1"/>
  <c r="AA64" i="1" a="1"/>
  <c r="AA64" i="1" s="1"/>
  <c r="Z114" i="1" a="1"/>
  <c r="Z114" i="1" s="1"/>
  <c r="AX156" i="1" a="1"/>
  <c r="AX156" i="1" s="1"/>
  <c r="BF19" i="1" a="1"/>
  <c r="BF19" i="1" s="1"/>
  <c r="Z207" i="1" a="1"/>
  <c r="Z207" i="1" s="1"/>
  <c r="BX56" i="1" a="1"/>
  <c r="BX56" i="1" s="1"/>
  <c r="CK167" i="1" a="1"/>
  <c r="CK167" i="1" s="1"/>
  <c r="BZ99" i="1" a="1"/>
  <c r="BZ99" i="1" s="1"/>
  <c r="CD187" i="1" a="1"/>
  <c r="CD187" i="1" s="1"/>
  <c r="CA81" i="1" a="1"/>
  <c r="CA81" i="1" s="1"/>
  <c r="CG126" i="1" a="1"/>
  <c r="CG126" i="1" s="1"/>
  <c r="AT263" i="1" a="1"/>
  <c r="AT263" i="1" s="1"/>
  <c r="CK98" i="1" a="1"/>
  <c r="CK98" i="1" s="1"/>
  <c r="Y125" i="1" a="1"/>
  <c r="Y125" i="1" s="1"/>
  <c r="R221" i="1" a="1"/>
  <c r="R221" i="1" s="1"/>
  <c r="R193" i="1" a="1"/>
  <c r="R193" i="1" s="1"/>
  <c r="BD173" i="1" a="1"/>
  <c r="BD173" i="1" s="1"/>
  <c r="BD78" i="1" a="1"/>
  <c r="BD78" i="1" s="1"/>
  <c r="AY179" i="1" a="1"/>
  <c r="AY179" i="1" s="1"/>
  <c r="Q217" i="1" a="1"/>
  <c r="Q217" i="1" s="1"/>
  <c r="BC13" i="1" a="1"/>
  <c r="BC13" i="1" s="1"/>
  <c r="CC214" i="1" a="1"/>
  <c r="CC214" i="1" s="1"/>
  <c r="Z242" i="1" a="1"/>
  <c r="Z242" i="1" s="1"/>
  <c r="CG94" i="1" a="1"/>
  <c r="CG94" i="1" s="1"/>
  <c r="Q218" i="1" a="1"/>
  <c r="Q218" i="1" s="1"/>
  <c r="BE238" i="1" a="1"/>
  <c r="BE238" i="1" s="1"/>
  <c r="BG54" i="1" a="1"/>
  <c r="BG54" i="1" s="1"/>
  <c r="CL86" i="1" a="1"/>
  <c r="CL86" i="1" s="1"/>
  <c r="Y253" i="1" a="1"/>
  <c r="Y253" i="1" s="1"/>
  <c r="Z89" i="1" a="1"/>
  <c r="Z89" i="1" s="1"/>
  <c r="CA66" i="1" a="1"/>
  <c r="CA66" i="1" s="1"/>
  <c r="BY191" i="1" a="1"/>
  <c r="BY191" i="1" s="1"/>
  <c r="BB83" i="1" a="1"/>
  <c r="BB83" i="1" s="1"/>
  <c r="AY47" i="1" a="1"/>
  <c r="AY47" i="1" s="1"/>
  <c r="AY218" i="1" a="1"/>
  <c r="AY218" i="1" s="1"/>
  <c r="BZ130" i="1" a="1"/>
  <c r="BZ130" i="1" s="1"/>
  <c r="BA114" i="1" a="1"/>
  <c r="BA114" i="1" s="1"/>
  <c r="AC212" i="1" a="1"/>
  <c r="AC212" i="1" s="1"/>
  <c r="AC142" i="1" a="1"/>
  <c r="AC142" i="1" s="1"/>
  <c r="T39" i="1" a="1"/>
  <c r="T39" i="1" s="1"/>
  <c r="CB219" i="1" a="1"/>
  <c r="CB219" i="1" s="1"/>
  <c r="W134" i="1" a="1"/>
  <c r="W134" i="1" s="1"/>
  <c r="BZ188" i="1" a="1"/>
  <c r="BZ188" i="1" s="1"/>
  <c r="CJ168" i="1" a="1"/>
  <c r="CJ168" i="1" s="1"/>
  <c r="AX25" i="1" a="1"/>
  <c r="AX25" i="1" s="1"/>
  <c r="CC218" i="1" a="1"/>
  <c r="CC218" i="1" s="1"/>
  <c r="CC111" i="1" a="1"/>
  <c r="CC111" i="1" s="1"/>
  <c r="AX189" i="1" a="1"/>
  <c r="AX189" i="1" s="1"/>
  <c r="P149" i="1" a="1"/>
  <c r="P149" i="1" s="1"/>
  <c r="AX227" i="1" a="1"/>
  <c r="AX227" i="1" s="1"/>
  <c r="Q212" i="1" a="1"/>
  <c r="Q212" i="1" s="1"/>
  <c r="T252" i="1" a="1"/>
  <c r="T252" i="1" s="1"/>
  <c r="X39" i="1" a="1"/>
  <c r="X39" i="1" s="1"/>
  <c r="W133" i="1" a="1"/>
  <c r="W133" i="1" s="1"/>
  <c r="Z253" i="1" a="1"/>
  <c r="Z253" i="1" s="1"/>
  <c r="CH68" i="1" a="1"/>
  <c r="CH68" i="1" s="1"/>
  <c r="AV125" i="1" a="1"/>
  <c r="AV125" i="1" s="1"/>
  <c r="AX106" i="1" a="1"/>
  <c r="AX106" i="1" s="1"/>
  <c r="BC148" i="1" a="1"/>
  <c r="BC148" i="1" s="1"/>
  <c r="BC258" i="1" a="1"/>
  <c r="BC258" i="1" s="1"/>
  <c r="R157" i="1" a="1"/>
  <c r="R157" i="1" s="1"/>
  <c r="AD151" i="1" a="1"/>
  <c r="AD151" i="1" s="1"/>
  <c r="BG91" i="1" a="1"/>
  <c r="BG91" i="1" s="1"/>
  <c r="BZ21" i="1" a="1"/>
  <c r="BZ21" i="1" s="1"/>
  <c r="CI160" i="1" a="1"/>
  <c r="CI160" i="1" s="1"/>
  <c r="AW221" i="1" a="1"/>
  <c r="AW221" i="1" s="1"/>
  <c r="Q83" i="1" a="1"/>
  <c r="Q83" i="1" s="1"/>
  <c r="CJ83" i="1" a="1"/>
  <c r="CJ83" i="1" s="1"/>
  <c r="CB97" i="1" a="1"/>
  <c r="CB97" i="1" s="1"/>
  <c r="AT23" i="1" a="1"/>
  <c r="AT23" i="1" s="1"/>
  <c r="CE84" i="1" a="1"/>
  <c r="CE84" i="1" s="1"/>
  <c r="CC31" i="1" a="1"/>
  <c r="CC31" i="1" s="1"/>
  <c r="V212" i="1" a="1"/>
  <c r="V212" i="1" s="1"/>
  <c r="W108" i="1" a="1"/>
  <c r="W108" i="1" s="1"/>
  <c r="BF229" i="1" a="1"/>
  <c r="BF229" i="1" s="1"/>
  <c r="CF115" i="1" a="1"/>
  <c r="CF115" i="1" s="1"/>
  <c r="CB115" i="1" a="1"/>
  <c r="CB115" i="1" s="1"/>
  <c r="AV141" i="1" a="1"/>
  <c r="AV141" i="1" s="1"/>
  <c r="CI233" i="1" a="1"/>
  <c r="CI233" i="1" s="1"/>
  <c r="BA133" i="1" a="1"/>
  <c r="BA133" i="1" s="1"/>
  <c r="CC36" i="1" a="1"/>
  <c r="CC36" i="1" s="1"/>
  <c r="R101" i="1" a="1"/>
  <c r="R101" i="1" s="1"/>
  <c r="AU177" i="1" a="1"/>
  <c r="AU177" i="1" s="1"/>
  <c r="CF196" i="1" a="1"/>
  <c r="CF196" i="1" s="1"/>
  <c r="BX147" i="1" a="1"/>
  <c r="BX147" i="1" s="1"/>
  <c r="W102" i="1" a="1"/>
  <c r="W102" i="1" s="1"/>
  <c r="CH58" i="1" a="1"/>
  <c r="CH58" i="1" s="1"/>
  <c r="AB193" i="1" a="1"/>
  <c r="AB193" i="1" s="1"/>
  <c r="BA175" i="1" a="1"/>
  <c r="BA175" i="1" s="1"/>
  <c r="CG230" i="1" a="1"/>
  <c r="CG230" i="1" s="1"/>
  <c r="AV34" i="1" a="1"/>
  <c r="AV34" i="1" s="1"/>
  <c r="BX17" i="1" a="1"/>
  <c r="BX17" i="1" s="1"/>
  <c r="CB112" i="1" a="1"/>
  <c r="CB112" i="1" s="1"/>
  <c r="X116" i="1" a="1"/>
  <c r="X116" i="1" s="1"/>
  <c r="AZ255" i="1" a="1"/>
  <c r="AZ255" i="1" s="1"/>
  <c r="AU80" i="1" a="1"/>
  <c r="AU80" i="1" s="1"/>
  <c r="W150" i="1" a="1"/>
  <c r="W150" i="1" s="1"/>
  <c r="BE55" i="1" a="1"/>
  <c r="BE55" i="1" s="1"/>
  <c r="T78" i="1" a="1"/>
  <c r="T78" i="1" s="1"/>
  <c r="CC68" i="1" a="1"/>
  <c r="CC68" i="1" s="1"/>
  <c r="AB194" i="1" a="1"/>
  <c r="AB194" i="1" s="1"/>
  <c r="BY15" i="1" a="1"/>
  <c r="BY15" i="1" s="1"/>
  <c r="Y35" i="1" a="1"/>
  <c r="Y35" i="1" s="1"/>
  <c r="U62" i="1" a="1"/>
  <c r="U62" i="1" s="1"/>
  <c r="BB76" i="1" a="1"/>
  <c r="BB76" i="1" s="1"/>
  <c r="AT254" i="1" a="1"/>
  <c r="AT254" i="1" s="1"/>
  <c r="BG176" i="1" a="1"/>
  <c r="BG176" i="1" s="1"/>
  <c r="P77" i="1" a="1"/>
  <c r="P77" i="1" s="1"/>
  <c r="BF160" i="1" a="1"/>
  <c r="BF160" i="1" s="1"/>
  <c r="CG49" i="1" a="1"/>
  <c r="CG49" i="1" s="1"/>
  <c r="W176" i="1" a="1"/>
  <c r="W176" i="1" s="1"/>
  <c r="DL624" i="1"/>
  <c r="CK81" i="1" a="1"/>
  <c r="CK81" i="1" s="1"/>
  <c r="BA80" i="1" a="1"/>
  <c r="BA80" i="1" s="1"/>
  <c r="AB162" i="1" a="1"/>
  <c r="AB162" i="1" s="1"/>
  <c r="Y239" i="1" a="1"/>
  <c r="Y239" i="1" s="1"/>
  <c r="CB52" i="1" a="1"/>
  <c r="CB52" i="1" s="1"/>
  <c r="Z28" i="1" a="1"/>
  <c r="Z28" i="1" s="1"/>
  <c r="BX79" i="1" a="1"/>
  <c r="BX79" i="1" s="1"/>
  <c r="CI157" i="1" a="1"/>
  <c r="CI157" i="1" s="1"/>
  <c r="Z124" i="1" a="1"/>
  <c r="Z124" i="1" s="1"/>
  <c r="BZ8" i="1" a="1"/>
  <c r="BZ8" i="1" s="1"/>
  <c r="T12" i="1" a="1"/>
  <c r="T12" i="1" s="1"/>
  <c r="AX212" i="1" a="1"/>
  <c r="AX212" i="1" s="1"/>
  <c r="CD161" i="1" a="1"/>
  <c r="CD161" i="1" s="1"/>
  <c r="AV130" i="1" a="1"/>
  <c r="AV130" i="1" s="1"/>
  <c r="BC94" i="1" a="1"/>
  <c r="BC94" i="1" s="1"/>
  <c r="AA154" i="1" a="1"/>
  <c r="AA154" i="1" s="1"/>
  <c r="CB154" i="1" a="1"/>
  <c r="CB154" i="1" s="1"/>
  <c r="AB227" i="1" a="1"/>
  <c r="AB227" i="1" s="1"/>
  <c r="CD244" i="1" a="1"/>
  <c r="CD244" i="1" s="1"/>
  <c r="AW192" i="1" a="1"/>
  <c r="AW192" i="1" s="1"/>
  <c r="CC142" i="1" a="1"/>
  <c r="CC142" i="1" s="1"/>
  <c r="AV213" i="1" a="1"/>
  <c r="AV213" i="1" s="1"/>
  <c r="AD179" i="1" a="1"/>
  <c r="AD179" i="1" s="1"/>
  <c r="CJ238" i="1" a="1"/>
  <c r="CJ238" i="1" s="1"/>
  <c r="BC233" i="1" a="1"/>
  <c r="BC233" i="1" s="1"/>
  <c r="AX118" i="1" a="1"/>
  <c r="AX118" i="1" s="1"/>
  <c r="BD179" i="1" a="1"/>
  <c r="BD179" i="1" s="1"/>
  <c r="AT80" i="1" a="1"/>
  <c r="AT80" i="1" s="1"/>
  <c r="S102" i="1" a="1"/>
  <c r="S102" i="1" s="1"/>
  <c r="CJ24" i="1" a="1"/>
  <c r="CJ24" i="1" s="1"/>
  <c r="Y252" i="1" a="1"/>
  <c r="Y252" i="1" s="1"/>
  <c r="Y53" i="1" a="1"/>
  <c r="Y53" i="1" s="1"/>
  <c r="W171" i="1" a="1"/>
  <c r="W171" i="1" s="1"/>
  <c r="CE219" i="1" a="1"/>
  <c r="CE219" i="1" s="1"/>
  <c r="V124" i="1" a="1"/>
  <c r="V124" i="1" s="1"/>
  <c r="CA120" i="1" a="1"/>
  <c r="CA120" i="1" s="1"/>
  <c r="CC152" i="1" a="1"/>
  <c r="CC152" i="1" s="1"/>
  <c r="CA35" i="1" a="1"/>
  <c r="CA35" i="1" s="1"/>
  <c r="CD141" i="1" a="1"/>
  <c r="CD141" i="1" s="1"/>
  <c r="AZ130" i="1" a="1"/>
  <c r="AZ130" i="1" s="1"/>
  <c r="Z131" i="1" a="1"/>
  <c r="Z131" i="1" s="1"/>
  <c r="BX216" i="1" a="1"/>
  <c r="BX216" i="1" s="1"/>
  <c r="CG120" i="1" a="1"/>
  <c r="CG120" i="1" s="1"/>
  <c r="T95" i="1" a="1"/>
  <c r="T95" i="1" s="1"/>
  <c r="BF245" i="1" a="1"/>
  <c r="BF245" i="1" s="1"/>
  <c r="CL88" i="1" a="1"/>
  <c r="CL88" i="1" s="1"/>
  <c r="T35" i="1" a="1"/>
  <c r="T35" i="1" s="1"/>
  <c r="AD48" i="1" a="1"/>
  <c r="AD48" i="1" s="1"/>
  <c r="AD63" i="1" a="1"/>
  <c r="AD63" i="1" s="1"/>
  <c r="Z65" i="1" a="1"/>
  <c r="Z65" i="1" s="1"/>
  <c r="CJ79" i="1" a="1"/>
  <c r="CJ79" i="1" s="1"/>
  <c r="CG235" i="1" a="1"/>
  <c r="CG235" i="1" s="1"/>
  <c r="AT195" i="1" a="1"/>
  <c r="AT195" i="1" s="1"/>
  <c r="BB141" i="1" a="1"/>
  <c r="BB141" i="1" s="1"/>
  <c r="CJ187" i="1" a="1"/>
  <c r="CJ187" i="1" s="1"/>
  <c r="AB146" i="1" a="1"/>
  <c r="AB146" i="1" s="1"/>
  <c r="AD126" i="1" a="1"/>
  <c r="AD126" i="1" s="1"/>
  <c r="CL129" i="1" a="1"/>
  <c r="CL129" i="1" s="1"/>
  <c r="CF189" i="1" a="1"/>
  <c r="CF189" i="1" s="1"/>
  <c r="BG173" i="1" a="1"/>
  <c r="BG173" i="1" s="1"/>
  <c r="Z44" i="1" a="1"/>
  <c r="Z44" i="1" s="1"/>
  <c r="U50" i="1" a="1"/>
  <c r="U50" i="1" s="1"/>
  <c r="P166" i="1" a="1"/>
  <c r="P166" i="1" s="1"/>
  <c r="AC116" i="1" a="1"/>
  <c r="AC116" i="1" s="1"/>
  <c r="AU112" i="1" a="1"/>
  <c r="AU112" i="1" s="1"/>
  <c r="Q11" i="1" a="1"/>
  <c r="Q11" i="1" s="1"/>
  <c r="BZ154" i="1" a="1"/>
  <c r="BZ154" i="1" s="1"/>
  <c r="BX151" i="1" a="1"/>
  <c r="BX151" i="1" s="1"/>
  <c r="T188" i="1" a="1"/>
  <c r="T188" i="1" s="1"/>
  <c r="AA109" i="1" a="1"/>
  <c r="AA109" i="1" s="1"/>
  <c r="Q119" i="1" a="1"/>
  <c r="Q119" i="1" s="1"/>
  <c r="BX246" i="1" a="1"/>
  <c r="BX246" i="1" s="1"/>
  <c r="W111" i="1" a="1"/>
  <c r="W111" i="1" s="1"/>
  <c r="AV199" i="1" a="1"/>
  <c r="AV199" i="1" s="1"/>
  <c r="AZ133" i="1" a="1"/>
  <c r="AZ133" i="1" s="1"/>
  <c r="BX218" i="1" a="1"/>
  <c r="BX218" i="1" s="1"/>
  <c r="BE144" i="1" a="1"/>
  <c r="BE144" i="1" s="1"/>
  <c r="X131" i="1" a="1"/>
  <c r="X131" i="1" s="1"/>
  <c r="CL192" i="1" a="1"/>
  <c r="CL192" i="1" s="1"/>
  <c r="CE124" i="1" a="1"/>
  <c r="CE124" i="1" s="1"/>
  <c r="CH235" i="1" a="1"/>
  <c r="CH235" i="1" s="1"/>
  <c r="S19" i="1" a="1"/>
  <c r="S19" i="1" s="1"/>
  <c r="CI241" i="1" a="1"/>
  <c r="CI241" i="1" s="1"/>
  <c r="AY46" i="1" a="1"/>
  <c r="AY46" i="1" s="1"/>
  <c r="Y97" i="1" a="1"/>
  <c r="Y97" i="1" s="1"/>
  <c r="S157" i="1" a="1"/>
  <c r="S157" i="1" s="1"/>
  <c r="Q81" i="1" a="1"/>
  <c r="Q81" i="1" s="1"/>
  <c r="X241" i="1" a="1"/>
  <c r="X241" i="1" s="1"/>
  <c r="AW46" i="1" a="1"/>
  <c r="AW46" i="1" s="1"/>
  <c r="Q207" i="1" a="1"/>
  <c r="Q207" i="1" s="1"/>
  <c r="BY206" i="1" a="1"/>
  <c r="BY206" i="1" s="1"/>
  <c r="CF60" i="1" a="1"/>
  <c r="CF60" i="1" s="1"/>
  <c r="Z31" i="1" a="1"/>
  <c r="Z31" i="1" s="1"/>
  <c r="BY218" i="1" a="1"/>
  <c r="BY218" i="1" s="1"/>
  <c r="V11" i="1" a="1"/>
  <c r="V11" i="1" s="1"/>
  <c r="BX45" i="1" a="1"/>
  <c r="BX45" i="1" s="1"/>
  <c r="BC51" i="1" a="1"/>
  <c r="BC51" i="1" s="1"/>
  <c r="CH39" i="1" a="1"/>
  <c r="CH39" i="1" s="1"/>
  <c r="AD114" i="1" a="1"/>
  <c r="AD114" i="1" s="1"/>
  <c r="CJ29" i="1" a="1"/>
  <c r="CJ29" i="1" s="1"/>
  <c r="AZ181" i="1" a="1"/>
  <c r="AZ181" i="1" s="1"/>
  <c r="X230" i="1" a="1"/>
  <c r="X230" i="1" s="1"/>
  <c r="AV261" i="1" a="1"/>
  <c r="AV261" i="1" s="1"/>
  <c r="BH198" i="1" a="1"/>
  <c r="BH198" i="1" s="1"/>
  <c r="AV193" i="1" a="1"/>
  <c r="AV193" i="1" s="1"/>
  <c r="CI47" i="1" a="1"/>
  <c r="CI47" i="1" s="1"/>
  <c r="CK61" i="1" a="1"/>
  <c r="CK61" i="1" s="1"/>
  <c r="CA14" i="1" a="1"/>
  <c r="CA14" i="1" s="1"/>
  <c r="BY47" i="1" a="1"/>
  <c r="BY47" i="1" s="1"/>
  <c r="CF93" i="1" a="1"/>
  <c r="CF93" i="1" s="1"/>
  <c r="AA150" i="1" a="1"/>
  <c r="AA150" i="1" s="1"/>
  <c r="CH144" i="1" a="1"/>
  <c r="CH144" i="1" s="1"/>
  <c r="CI27" i="1" a="1"/>
  <c r="CI27" i="1" s="1"/>
  <c r="AT59" i="1" a="1"/>
  <c r="AT59" i="1" s="1"/>
  <c r="T9" i="1" a="1"/>
  <c r="T9" i="1" s="1"/>
  <c r="AA186" i="1" a="1"/>
  <c r="AA186" i="1" s="1"/>
  <c r="S214" i="1" a="1"/>
  <c r="S214" i="1" s="1"/>
  <c r="BX188" i="1" a="1"/>
  <c r="BX188" i="1" s="1"/>
  <c r="BF212" i="1" a="1"/>
  <c r="BF212" i="1" s="1"/>
  <c r="AX199" i="1" a="1"/>
  <c r="AX199" i="1" s="1"/>
  <c r="AC191" i="1" a="1"/>
  <c r="AC191" i="1" s="1"/>
  <c r="V90" i="1" a="1"/>
  <c r="V90" i="1" s="1"/>
  <c r="CB186" i="1" a="1"/>
  <c r="CB186" i="1" s="1"/>
  <c r="V224" i="1" a="1"/>
  <c r="V224" i="1" s="1"/>
  <c r="AV217" i="1" a="1"/>
  <c r="AV217" i="1" s="1"/>
  <c r="T194" i="1" a="1"/>
  <c r="T194" i="1" s="1"/>
  <c r="U8" i="1" a="1"/>
  <c r="U8" i="1" s="1"/>
  <c r="W231" i="1" a="1"/>
  <c r="W231" i="1" s="1"/>
  <c r="R259" i="1" a="1"/>
  <c r="R259" i="1" s="1"/>
  <c r="BY168" i="1" a="1"/>
  <c r="BY168" i="1" s="1"/>
  <c r="S113" i="1" a="1"/>
  <c r="S113" i="1" s="1"/>
  <c r="CI154" i="1" a="1"/>
  <c r="CI154" i="1" s="1"/>
  <c r="CF116" i="1" a="1"/>
  <c r="CF116" i="1" s="1"/>
  <c r="BZ67" i="1" a="1"/>
  <c r="BZ67" i="1" s="1"/>
  <c r="X206" i="1" a="1"/>
  <c r="X206" i="1" s="1"/>
  <c r="AB107" i="1" a="1"/>
  <c r="AB107" i="1" s="1"/>
  <c r="BY97" i="1" a="1"/>
  <c r="BY97" i="1" s="1"/>
  <c r="BA22" i="1" a="1"/>
  <c r="BA22" i="1" s="1"/>
  <c r="CI184" i="1" a="1"/>
  <c r="CI184" i="1" s="1"/>
  <c r="W246" i="1" a="1"/>
  <c r="W246" i="1" s="1"/>
  <c r="Q51" i="1" a="1"/>
  <c r="Q51" i="1" s="1"/>
  <c r="BX80" i="1" a="1"/>
  <c r="BX80" i="1" s="1"/>
  <c r="AA29" i="1" a="1"/>
  <c r="AA29" i="1" s="1"/>
  <c r="AA62" i="1" a="1"/>
  <c r="AA62" i="1" s="1"/>
  <c r="BD79" i="1" a="1"/>
  <c r="BD79" i="1" s="1"/>
  <c r="CE266" i="1" a="1"/>
  <c r="CE266" i="1" s="1"/>
  <c r="V99" i="1" a="1"/>
  <c r="V99" i="1" s="1"/>
  <c r="AU37" i="1" a="1"/>
  <c r="AU37" i="1" s="1"/>
  <c r="U92" i="1" a="1"/>
  <c r="U92" i="1" s="1"/>
  <c r="CH226" i="1" a="1"/>
  <c r="CH226" i="1" s="1"/>
  <c r="AV149" i="1" a="1"/>
  <c r="AV149" i="1" s="1"/>
  <c r="AC206" i="1" a="1"/>
  <c r="AC206" i="1" s="1"/>
  <c r="AW176" i="1" a="1"/>
  <c r="AW176" i="1" s="1"/>
  <c r="AD244" i="1" a="1"/>
  <c r="AD244" i="1" s="1"/>
  <c r="BC50" i="1" a="1"/>
  <c r="BC50" i="1" s="1"/>
  <c r="BY231" i="1" a="1"/>
  <c r="BY231" i="1" s="1"/>
  <c r="CB164" i="1" a="1"/>
  <c r="CB164" i="1" s="1"/>
  <c r="CD103" i="1" a="1"/>
  <c r="CD103" i="1" s="1"/>
  <c r="Z146" i="1" a="1"/>
  <c r="Z146" i="1" s="1"/>
  <c r="CF178" i="1" a="1"/>
  <c r="CF178" i="1" s="1"/>
  <c r="AC94" i="1" a="1"/>
  <c r="AC94" i="1" s="1"/>
  <c r="AY24" i="1" a="1"/>
  <c r="AY24" i="1" s="1"/>
  <c r="BZ225" i="1" a="1"/>
  <c r="BZ225" i="1" s="1"/>
  <c r="V35" i="1" a="1"/>
  <c r="V35" i="1" s="1"/>
  <c r="AW262" i="1" a="1"/>
  <c r="AW262" i="1" s="1"/>
  <c r="CH34" i="1" a="1"/>
  <c r="CH34" i="1" s="1"/>
  <c r="X48" i="1" a="1"/>
  <c r="X48" i="1" s="1"/>
  <c r="BD81" i="1" a="1"/>
  <c r="BD81" i="1" s="1"/>
  <c r="AD84" i="1" a="1"/>
  <c r="AD84" i="1" s="1"/>
  <c r="Y33" i="1" a="1"/>
  <c r="Y33" i="1" s="1"/>
  <c r="V263" i="1" a="1"/>
  <c r="V263" i="1" s="1"/>
  <c r="CK142" i="1" a="1"/>
  <c r="CK142" i="1" s="1"/>
  <c r="V240" i="1" a="1"/>
  <c r="V240" i="1" s="1"/>
  <c r="CI151" i="1" a="1"/>
  <c r="CI151" i="1" s="1"/>
  <c r="BF92" i="1" a="1"/>
  <c r="BF92" i="1" s="1"/>
  <c r="AY165" i="1" a="1"/>
  <c r="AY165" i="1" s="1"/>
  <c r="CC20" i="1" a="1"/>
  <c r="CC20" i="1" s="1"/>
  <c r="CH260" i="1" a="1"/>
  <c r="CH260" i="1" s="1"/>
  <c r="CG65" i="1" a="1"/>
  <c r="CG65" i="1" s="1"/>
  <c r="CA21" i="1" a="1"/>
  <c r="CA21" i="1" s="1"/>
  <c r="BY251" i="1" a="1"/>
  <c r="BY251" i="1" s="1"/>
  <c r="BE182" i="1" a="1"/>
  <c r="BE182" i="1" s="1"/>
  <c r="CJ143" i="1" a="1"/>
  <c r="CJ143" i="1" s="1"/>
  <c r="BF103" i="1" a="1"/>
  <c r="BF103" i="1" s="1"/>
  <c r="BD254" i="1" a="1"/>
  <c r="BD254" i="1" s="1"/>
  <c r="AU126" i="1" a="1"/>
  <c r="AU126" i="1" s="1"/>
  <c r="BB202" i="1" a="1"/>
  <c r="BB202" i="1" s="1"/>
  <c r="BX171" i="1" a="1"/>
  <c r="BX171" i="1" s="1"/>
  <c r="R40" i="1" a="1"/>
  <c r="R40" i="1" s="1"/>
  <c r="R195" i="1" a="1"/>
  <c r="R195" i="1" s="1"/>
  <c r="BD183" i="1" a="1"/>
  <c r="BD183" i="1" s="1"/>
  <c r="CE248" i="1" a="1"/>
  <c r="CE248" i="1" s="1"/>
  <c r="CE177" i="1" a="1"/>
  <c r="CE177" i="1" s="1"/>
  <c r="P56" i="1" a="1"/>
  <c r="P56" i="1" s="1"/>
  <c r="CK65" i="1" a="1"/>
  <c r="CK65" i="1" s="1"/>
  <c r="BA258" i="1" a="1"/>
  <c r="BA258" i="1" s="1"/>
  <c r="BD112" i="1" a="1"/>
  <c r="BD112" i="1" s="1"/>
  <c r="AA68" i="1" a="1"/>
  <c r="AA68" i="1" s="1"/>
  <c r="W243" i="1" a="1"/>
  <c r="W243" i="1" s="1"/>
  <c r="CE46" i="1" a="1"/>
  <c r="CE46" i="1" s="1"/>
  <c r="CE97" i="1" a="1"/>
  <c r="CE97" i="1" s="1"/>
  <c r="AC202" i="1" a="1"/>
  <c r="AC202" i="1" s="1"/>
  <c r="AV184" i="1" a="1"/>
  <c r="AV184" i="1" s="1"/>
  <c r="BE63" i="1" a="1"/>
  <c r="BE63" i="1" s="1"/>
  <c r="CF245" i="1" a="1"/>
  <c r="CF245" i="1" s="1"/>
  <c r="AU7" i="1" a="1"/>
  <c r="AU7" i="1" s="1"/>
  <c r="P233" i="1" a="1"/>
  <c r="P233" i="1" s="1"/>
  <c r="CH78" i="1" a="1"/>
  <c r="CH78" i="1" s="1"/>
  <c r="Z267" i="1" a="1"/>
  <c r="Z267" i="1" s="1"/>
  <c r="BF50" i="1" a="1"/>
  <c r="BF50" i="1" s="1"/>
  <c r="CC84" i="1" a="1"/>
  <c r="CC84" i="1" s="1"/>
  <c r="CL24" i="1" a="1"/>
  <c r="CL24" i="1" s="1"/>
  <c r="Z260" i="1" a="1"/>
  <c r="Z260" i="1" s="1"/>
  <c r="AU202" i="1" a="1"/>
  <c r="AU202" i="1" s="1"/>
  <c r="BY171" i="1" a="1"/>
  <c r="BY171" i="1" s="1"/>
  <c r="BB230" i="1" a="1"/>
  <c r="BB230" i="1" s="1"/>
  <c r="CI182" i="1" a="1"/>
  <c r="CI182" i="1" s="1"/>
  <c r="CF11" i="1" a="1"/>
  <c r="CF11" i="1" s="1"/>
  <c r="BB90" i="1" a="1"/>
  <c r="BB90" i="1" s="1"/>
  <c r="CJ85" i="1" a="1"/>
  <c r="CJ85" i="1" s="1"/>
  <c r="S231" i="1" a="1"/>
  <c r="S231" i="1" s="1"/>
  <c r="CC87" i="1" a="1"/>
  <c r="CC87" i="1" s="1"/>
  <c r="BZ23" i="1" a="1"/>
  <c r="BZ23" i="1" s="1"/>
  <c r="BF81" i="1" a="1"/>
  <c r="BF81" i="1" s="1"/>
  <c r="BY227" i="1" a="1"/>
  <c r="BY227" i="1" s="1"/>
  <c r="CD100" i="1" a="1"/>
  <c r="CD100" i="1" s="1"/>
  <c r="CA112" i="1" a="1"/>
  <c r="CA112" i="1" s="1"/>
  <c r="AT249" i="1" a="1"/>
  <c r="AT249" i="1" s="1"/>
  <c r="BG249" i="1" a="1"/>
  <c r="BG249" i="1" s="1"/>
  <c r="CG22" i="1" a="1"/>
  <c r="CG22" i="1" s="1"/>
  <c r="CD168" i="1" a="1"/>
  <c r="CD168" i="1" s="1"/>
  <c r="AU179" i="1" a="1"/>
  <c r="AU179" i="1" s="1"/>
  <c r="P259" i="1" a="1"/>
  <c r="P259" i="1" s="1"/>
  <c r="CH149" i="1" a="1"/>
  <c r="CH149" i="1" s="1"/>
  <c r="AV135" i="1" a="1"/>
  <c r="AV135" i="1" s="1"/>
  <c r="AB248" i="1" a="1"/>
  <c r="AB248" i="1" s="1"/>
  <c r="CC159" i="1" a="1"/>
  <c r="CC159" i="1" s="1"/>
  <c r="BZ77" i="1" a="1"/>
  <c r="BZ77" i="1" s="1"/>
  <c r="X191" i="1" a="1"/>
  <c r="X191" i="1" s="1"/>
  <c r="BH8" i="1" a="1"/>
  <c r="BH8" i="1" s="1"/>
  <c r="CF53" i="1" a="1"/>
  <c r="CF53" i="1" s="1"/>
  <c r="AV31" i="1" a="1"/>
  <c r="AV31" i="1" s="1"/>
  <c r="V50" i="1" a="1"/>
  <c r="V50" i="1" s="1"/>
  <c r="CI44" i="1" a="1"/>
  <c r="CI44" i="1" s="1"/>
  <c r="AC130" i="1" a="1"/>
  <c r="AC130" i="1" s="1"/>
  <c r="BY142" i="1" a="1"/>
  <c r="BY142" i="1" s="1"/>
  <c r="BY196" i="1" a="1"/>
  <c r="BY196" i="1" s="1"/>
  <c r="CH80" i="1" a="1"/>
  <c r="CH80" i="1" s="1"/>
  <c r="AZ142" i="1" a="1"/>
  <c r="AZ142" i="1" s="1"/>
  <c r="S39" i="1" a="1"/>
  <c r="S39" i="1" s="1"/>
  <c r="V186" i="1" a="1"/>
  <c r="V186" i="1" s="1"/>
  <c r="BD39" i="1" a="1"/>
  <c r="BD39" i="1" s="1"/>
  <c r="CK198" i="1" a="1"/>
  <c r="CK198" i="1" s="1"/>
  <c r="V177" i="1" a="1"/>
  <c r="V177" i="1" s="1"/>
  <c r="AZ28" i="1" a="1"/>
  <c r="AZ28" i="1" s="1"/>
  <c r="AA206" i="1" a="1"/>
  <c r="AA206" i="1" s="1"/>
  <c r="CJ62" i="1" a="1"/>
  <c r="CJ62" i="1" s="1"/>
  <c r="BB231" i="1" a="1"/>
  <c r="BB231" i="1" s="1"/>
  <c r="BX206" i="1" a="1"/>
  <c r="BX206" i="1" s="1"/>
  <c r="CE30" i="1" a="1"/>
  <c r="CE30" i="1" s="1"/>
  <c r="CI259" i="1" a="1"/>
  <c r="CI259" i="1" s="1"/>
  <c r="CA244" i="1" a="1"/>
  <c r="CA244" i="1" s="1"/>
  <c r="AB206" i="1" a="1"/>
  <c r="AB206" i="1" s="1"/>
  <c r="CL101" i="1" a="1"/>
  <c r="CL101" i="1" s="1"/>
  <c r="R121" i="1" a="1"/>
  <c r="R121" i="1" s="1"/>
  <c r="AD121" i="1" a="1"/>
  <c r="AD121" i="1" s="1"/>
  <c r="X181" i="1" a="1"/>
  <c r="X181" i="1" s="1"/>
  <c r="AY97" i="1" a="1"/>
  <c r="AY97" i="1" s="1"/>
  <c r="AX157" i="1" a="1"/>
  <c r="AX157" i="1" s="1"/>
  <c r="BE246" i="1" a="1"/>
  <c r="BE246" i="1" s="1"/>
  <c r="Q145" i="1" a="1"/>
  <c r="Q145" i="1" s="1"/>
  <c r="BH264" i="1" a="1"/>
  <c r="BH264" i="1" s="1"/>
  <c r="V143" i="1" a="1"/>
  <c r="V143" i="1" s="1"/>
  <c r="W23" i="1" a="1"/>
  <c r="W23" i="1" s="1"/>
  <c r="CD223" i="1" a="1"/>
  <c r="CD223" i="1" s="1"/>
  <c r="AU156" i="1" a="1"/>
  <c r="AU156" i="1" s="1"/>
  <c r="Z24" i="1" a="1"/>
  <c r="Z24" i="1" s="1"/>
  <c r="BG125" i="1" a="1"/>
  <c r="BG125" i="1" s="1"/>
  <c r="CJ149" i="1" a="1"/>
  <c r="CJ149" i="1" s="1"/>
  <c r="CL159" i="1" a="1"/>
  <c r="CL159" i="1" s="1"/>
  <c r="AX232" i="1" a="1"/>
  <c r="AX232" i="1" s="1"/>
  <c r="BC239" i="1" a="1"/>
  <c r="BC239" i="1" s="1"/>
  <c r="BH151" i="1" a="1"/>
  <c r="BH151" i="1" s="1"/>
  <c r="CF82" i="1" a="1"/>
  <c r="CF82" i="1" s="1"/>
  <c r="BY77" i="1" a="1"/>
  <c r="BY77" i="1" s="1"/>
  <c r="Q123" i="1" a="1"/>
  <c r="Q123" i="1" s="1"/>
  <c r="Y128" i="1" a="1"/>
  <c r="Y128" i="1" s="1"/>
  <c r="BZ159" i="1" a="1"/>
  <c r="BZ159" i="1" s="1"/>
  <c r="V58" i="1" a="1"/>
  <c r="V58" i="1" s="1"/>
  <c r="BZ222" i="1" a="1"/>
  <c r="BZ222" i="1" s="1"/>
  <c r="BH232" i="1" a="1"/>
  <c r="BH232" i="1" s="1"/>
  <c r="AW134" i="1" a="1"/>
  <c r="AW134" i="1" s="1"/>
  <c r="BA87" i="1" a="1"/>
  <c r="BA87" i="1" s="1"/>
  <c r="BY265" i="1" a="1"/>
  <c r="BY265" i="1" s="1"/>
  <c r="AB125" i="1" a="1"/>
  <c r="AB125" i="1" s="1"/>
  <c r="BA94" i="1" a="1"/>
  <c r="BA94" i="1" s="1"/>
  <c r="AD31" i="1" a="1"/>
  <c r="AD31" i="1" s="1"/>
  <c r="T120" i="1" a="1"/>
  <c r="T120" i="1" s="1"/>
  <c r="BD40" i="1" a="1"/>
  <c r="BD40" i="1" s="1"/>
  <c r="BE48" i="1" a="1"/>
  <c r="BE48" i="1" s="1"/>
  <c r="AV64" i="1" a="1"/>
  <c r="AV64" i="1" s="1"/>
  <c r="AV177" i="1" a="1"/>
  <c r="AV177" i="1" s="1"/>
  <c r="BZ30" i="1" a="1"/>
  <c r="BZ30" i="1" s="1"/>
  <c r="BD196" i="1" a="1"/>
  <c r="BD196" i="1" s="1"/>
  <c r="Q192" i="1" a="1"/>
  <c r="Q192" i="1" s="1"/>
  <c r="AA38" i="1" a="1"/>
  <c r="AA38" i="1" s="1"/>
  <c r="BG178" i="1" a="1"/>
  <c r="BG178" i="1" s="1"/>
  <c r="BF214" i="1" a="1"/>
  <c r="BF214" i="1" s="1"/>
  <c r="AY143" i="1" a="1"/>
  <c r="AY143" i="1" s="1"/>
  <c r="AC266" i="1" a="1"/>
  <c r="AC266" i="1" s="1"/>
  <c r="AC143" i="1" a="1"/>
  <c r="AC143" i="1" s="1"/>
  <c r="T256" i="1" a="1"/>
  <c r="T256" i="1" s="1"/>
  <c r="Y104" i="1" a="1"/>
  <c r="Y104" i="1" s="1"/>
  <c r="BD191" i="1" a="1"/>
  <c r="BD191" i="1" s="1"/>
  <c r="CD232" i="1" a="1"/>
  <c r="CD232" i="1" s="1"/>
  <c r="BD51" i="1" a="1"/>
  <c r="BD51" i="1" s="1"/>
  <c r="AY236" i="1" a="1"/>
  <c r="AY236" i="1" s="1"/>
  <c r="AT213" i="1" a="1"/>
  <c r="AT213" i="1" s="1"/>
  <c r="CD127" i="1" a="1"/>
  <c r="CD127" i="1" s="1"/>
  <c r="CE120" i="1" a="1"/>
  <c r="CE120" i="1" s="1"/>
  <c r="Q32" i="1" a="1"/>
  <c r="Q32" i="1" s="1"/>
  <c r="AY126" i="1" a="1"/>
  <c r="AY126" i="1" s="1"/>
  <c r="BG102" i="1" a="1"/>
  <c r="BG102" i="1" s="1"/>
  <c r="BE173" i="1" a="1"/>
  <c r="BE173" i="1" s="1"/>
  <c r="CJ53" i="1" a="1"/>
  <c r="CJ53" i="1" s="1"/>
  <c r="W44" i="1" a="1"/>
  <c r="W44" i="1" s="1"/>
  <c r="V7" i="1" a="1"/>
  <c r="V7" i="1" s="1"/>
  <c r="AD156" i="1" a="1"/>
  <c r="AD156" i="1" s="1"/>
  <c r="CD122" i="1" a="1"/>
  <c r="CD122" i="1" s="1"/>
  <c r="AX180" i="1" a="1"/>
  <c r="AX180" i="1" s="1"/>
  <c r="AZ218" i="1" a="1"/>
  <c r="AZ218" i="1" s="1"/>
  <c r="U67" i="1" a="1"/>
  <c r="U67" i="1" s="1"/>
  <c r="AB207" i="1" a="1"/>
  <c r="AB207" i="1" s="1"/>
  <c r="CL173" i="1" a="1"/>
  <c r="CL173" i="1" s="1"/>
  <c r="AT147" i="1" a="1"/>
  <c r="AT147" i="1" s="1"/>
  <c r="BZ239" i="1" a="1"/>
  <c r="BZ239" i="1" s="1"/>
  <c r="W101" i="1" a="1"/>
  <c r="W101" i="1" s="1"/>
  <c r="BG64" i="1" a="1"/>
  <c r="BG64" i="1" s="1"/>
  <c r="CK59" i="1" a="1"/>
  <c r="CK59" i="1" s="1"/>
  <c r="CG47" i="1" a="1"/>
  <c r="CG47" i="1" s="1"/>
  <c r="CI49" i="1" a="1"/>
  <c r="CI49" i="1" s="1"/>
  <c r="BX213" i="1" a="1"/>
  <c r="BX213" i="1" s="1"/>
  <c r="AV159" i="1" a="1"/>
  <c r="AV159" i="1" s="1"/>
  <c r="CD22" i="1" a="1"/>
  <c r="CD22" i="1" s="1"/>
  <c r="AY193" i="1" a="1"/>
  <c r="AY193" i="1" s="1"/>
  <c r="BB9" i="1" a="1"/>
  <c r="BB9" i="1" s="1"/>
  <c r="BY22" i="1" a="1"/>
  <c r="BY22" i="1" s="1"/>
  <c r="CC60" i="1" a="1"/>
  <c r="CC60" i="1" s="1"/>
  <c r="BD13" i="1" a="1"/>
  <c r="BD13" i="1" s="1"/>
  <c r="P123" i="1" a="1"/>
  <c r="P123" i="1" s="1"/>
  <c r="AY248" i="1" a="1"/>
  <c r="AY248" i="1" s="1"/>
  <c r="AB149" i="1" a="1"/>
  <c r="AB149" i="1" s="1"/>
  <c r="BX243" i="1" a="1"/>
  <c r="BX243" i="1" s="1"/>
  <c r="CH168" i="1" a="1"/>
  <c r="CH168" i="1" s="1"/>
  <c r="BB168" i="1" a="1"/>
  <c r="BB168" i="1" s="1"/>
  <c r="CL119" i="1" a="1"/>
  <c r="CL119" i="1" s="1"/>
  <c r="CA215" i="1" a="1"/>
  <c r="CA215" i="1" s="1"/>
  <c r="AW197" i="1" a="1"/>
  <c r="AW197" i="1" s="1"/>
  <c r="Z181" i="1" a="1"/>
  <c r="Z181" i="1" s="1"/>
  <c r="P220" i="1" a="1"/>
  <c r="P220" i="1" s="1"/>
  <c r="BY117" i="1" a="1"/>
  <c r="BY117" i="1" s="1"/>
  <c r="CB130" i="1" a="1"/>
  <c r="CB130" i="1" s="1"/>
  <c r="CB39" i="1" a="1"/>
  <c r="CB39" i="1" s="1"/>
  <c r="Y95" i="1" a="1"/>
  <c r="Y95" i="1" s="1"/>
  <c r="CG219" i="1" a="1"/>
  <c r="CG219" i="1" s="1"/>
  <c r="AT171" i="1" a="1"/>
  <c r="AT171" i="1" s="1"/>
  <c r="CB189" i="1" a="1"/>
  <c r="CB189" i="1" s="1"/>
  <c r="BB98" i="1" a="1"/>
  <c r="BB98" i="1" s="1"/>
  <c r="BG40" i="1" a="1"/>
  <c r="BG40" i="1" s="1"/>
  <c r="P147" i="1" a="1"/>
  <c r="P147" i="1" s="1"/>
  <c r="BB128" i="1" a="1"/>
  <c r="BB128" i="1" s="1"/>
  <c r="AC219" i="1" a="1"/>
  <c r="AC219" i="1" s="1"/>
  <c r="R153" i="1" a="1"/>
  <c r="R153" i="1" s="1"/>
  <c r="AD173" i="1" a="1"/>
  <c r="AD173" i="1" s="1"/>
  <c r="V154" i="1" a="1"/>
  <c r="V154" i="1" s="1"/>
  <c r="CI12" i="1" a="1"/>
  <c r="CI12" i="1" s="1"/>
  <c r="V184" i="1" a="1"/>
  <c r="V184" i="1" s="1"/>
  <c r="BH91" i="1" a="1"/>
  <c r="BH91" i="1" s="1"/>
  <c r="R32" i="1" a="1"/>
  <c r="R32" i="1" s="1"/>
  <c r="AW202" i="1" a="1"/>
  <c r="AW202" i="1" s="1"/>
  <c r="BG60" i="1" a="1"/>
  <c r="BG60" i="1" s="1"/>
  <c r="CK44" i="1" a="1"/>
  <c r="CK44" i="1" s="1"/>
  <c r="AC144" i="1" a="1"/>
  <c r="AC144" i="1" s="1"/>
  <c r="P60" i="1" a="1"/>
  <c r="P60" i="1" s="1"/>
  <c r="AD183" i="1" a="1"/>
  <c r="AD183" i="1" s="1"/>
  <c r="AU20" i="1" a="1"/>
  <c r="AU20" i="1" s="1"/>
  <c r="X52" i="1" a="1"/>
  <c r="X52" i="1" s="1"/>
  <c r="AY98" i="1" a="1"/>
  <c r="AY98" i="1" s="1"/>
  <c r="CG38" i="1" a="1"/>
  <c r="CG38" i="1" s="1"/>
  <c r="BC112" i="1" a="1"/>
  <c r="BC112" i="1" s="1"/>
  <c r="BE78" i="1" a="1"/>
  <c r="BE78" i="1" s="1"/>
  <c r="BY25" i="1" a="1"/>
  <c r="BY25" i="1" s="1"/>
  <c r="AZ149" i="1" a="1"/>
  <c r="AZ149" i="1" s="1"/>
  <c r="CB183" i="1" a="1"/>
  <c r="CB183" i="1" s="1"/>
  <c r="P111" i="1" a="1"/>
  <c r="P111" i="1" s="1"/>
  <c r="BA162" i="1" a="1"/>
  <c r="BA162" i="1" s="1"/>
  <c r="Z200" i="1" a="1"/>
  <c r="Z200" i="1" s="1"/>
  <c r="Z87" i="1" a="1"/>
  <c r="Z87" i="1" s="1"/>
  <c r="AY52" i="1" a="1"/>
  <c r="AY52" i="1" s="1"/>
  <c r="CH25" i="1" a="1"/>
  <c r="CH25" i="1" s="1"/>
  <c r="CI64" i="1" a="1"/>
  <c r="CI64" i="1" s="1"/>
  <c r="AZ109" i="1" a="1"/>
  <c r="AZ109" i="1" s="1"/>
  <c r="CK262" i="1" a="1"/>
  <c r="CK262" i="1" s="1"/>
  <c r="CK40" i="1" a="1"/>
  <c r="CK40" i="1" s="1"/>
  <c r="AX170" i="1" a="1"/>
  <c r="AX170" i="1" s="1"/>
  <c r="AZ11" i="1" a="1"/>
  <c r="AZ11" i="1" s="1"/>
  <c r="AX230" i="1" a="1"/>
  <c r="AX230" i="1" s="1"/>
  <c r="R42" i="1" a="1"/>
  <c r="R42" i="1" s="1"/>
  <c r="CB31" i="1" a="1"/>
  <c r="CB31" i="1" s="1"/>
  <c r="BY57" i="1" a="1"/>
  <c r="BY57" i="1" s="1"/>
  <c r="CF246" i="1" a="1"/>
  <c r="CF246" i="1" s="1"/>
  <c r="BC54" i="1" a="1"/>
  <c r="BC54" i="1" s="1"/>
  <c r="S92" i="1" a="1"/>
  <c r="S92" i="1" s="1"/>
  <c r="BE53" i="1" a="1"/>
  <c r="BE53" i="1" s="1"/>
  <c r="S131" i="1" a="1"/>
  <c r="S131" i="1" s="1"/>
  <c r="CG263" i="1" a="1"/>
  <c r="CG263" i="1" s="1"/>
  <c r="R254" i="1" a="1"/>
  <c r="R254" i="1" s="1"/>
  <c r="AC248" i="1" a="1"/>
  <c r="AC248" i="1" s="1"/>
  <c r="T172" i="1" a="1"/>
  <c r="T172" i="1" s="1"/>
  <c r="CF48" i="1" a="1"/>
  <c r="CF48" i="1" s="1"/>
  <c r="BB251" i="1" a="1"/>
  <c r="BB251" i="1" s="1"/>
  <c r="CE167" i="1" a="1"/>
  <c r="CE167" i="1" s="1"/>
  <c r="W240" i="1" a="1"/>
  <c r="W240" i="1" s="1"/>
  <c r="CF39" i="1" a="1"/>
  <c r="CF39" i="1" s="1"/>
  <c r="AW102" i="1" a="1"/>
  <c r="AW102" i="1" s="1"/>
  <c r="CI45" i="1" a="1"/>
  <c r="CI45" i="1" s="1"/>
  <c r="BE84" i="1" a="1"/>
  <c r="BE84" i="1" s="1"/>
  <c r="U133" i="1" a="1"/>
  <c r="U133" i="1" s="1"/>
  <c r="CF43" i="1" a="1"/>
  <c r="CF43" i="1" s="1"/>
  <c r="BD241" i="1" a="1"/>
  <c r="BD241" i="1" s="1"/>
  <c r="AW216" i="1" a="1"/>
  <c r="AW216" i="1" s="1"/>
  <c r="AY234" i="1" a="1"/>
  <c r="AY234" i="1" s="1"/>
  <c r="BA51" i="1" a="1"/>
  <c r="BA51" i="1" s="1"/>
  <c r="BA8" i="1" a="1"/>
  <c r="BA8" i="1" s="1"/>
  <c r="AB164" i="1" a="1"/>
  <c r="AB164" i="1" s="1"/>
  <c r="BF76" i="1" a="1"/>
  <c r="BF76" i="1" s="1"/>
  <c r="CF38" i="1" a="1"/>
  <c r="CF38" i="1" s="1"/>
  <c r="U135" i="1" a="1"/>
  <c r="U135" i="1" s="1"/>
  <c r="U128" i="1" a="1"/>
  <c r="U128" i="1" s="1"/>
  <c r="X165" i="1" a="1"/>
  <c r="X165" i="1" s="1"/>
  <c r="S177" i="1" a="1"/>
  <c r="S177" i="1" s="1"/>
  <c r="T183" i="1" a="1"/>
  <c r="T183" i="1" s="1"/>
  <c r="Z123" i="1" a="1"/>
  <c r="Z123" i="1" s="1"/>
  <c r="Z157" i="1" a="1"/>
  <c r="Z157" i="1" s="1"/>
  <c r="CF40" i="1" a="1"/>
  <c r="CF40" i="1" s="1"/>
  <c r="T184" i="1" a="1"/>
  <c r="T184" i="1" s="1"/>
  <c r="P118" i="1" a="1"/>
  <c r="P118" i="1" s="1"/>
  <c r="Q226" i="1" a="1"/>
  <c r="Q226" i="1" s="1"/>
  <c r="W258" i="1" a="1"/>
  <c r="W258" i="1" s="1"/>
  <c r="CF27" i="1" a="1"/>
  <c r="CF27" i="1" s="1"/>
  <c r="AZ15" i="1" a="1"/>
  <c r="AZ15" i="1" s="1"/>
  <c r="AV209" i="1" a="1"/>
  <c r="AV209" i="1" s="1"/>
  <c r="AC246" i="1" a="1"/>
  <c r="AC246" i="1" s="1"/>
  <c r="BD120" i="1" a="1"/>
  <c r="BD120" i="1" s="1"/>
  <c r="CL211" i="1" a="1"/>
  <c r="CL211" i="1" s="1"/>
  <c r="BE45" i="1" a="1"/>
  <c r="BE45" i="1" s="1"/>
  <c r="BY17" i="1" a="1"/>
  <c r="BY17" i="1" s="1"/>
  <c r="BG109" i="1" a="1"/>
  <c r="BG109" i="1" s="1"/>
  <c r="P41" i="1" a="1"/>
  <c r="P41" i="1" s="1"/>
  <c r="CK227" i="1" a="1"/>
  <c r="CK227" i="1" s="1"/>
  <c r="AT17" i="1" a="1"/>
  <c r="AT17" i="1" s="1"/>
  <c r="AC98" i="1" a="1"/>
  <c r="AC98" i="1" s="1"/>
  <c r="CK145" i="1" a="1"/>
  <c r="CK145" i="1" s="1"/>
  <c r="P100" i="1" a="1"/>
  <c r="P100" i="1" s="1"/>
  <c r="BZ101" i="1" a="1"/>
  <c r="BZ101" i="1" s="1"/>
  <c r="BF43" i="1" a="1"/>
  <c r="BF43" i="1" s="1"/>
  <c r="U124" i="1" a="1"/>
  <c r="U124" i="1" s="1"/>
  <c r="BD77" i="1" a="1"/>
  <c r="BD77" i="1" s="1"/>
  <c r="BG197" i="1" a="1"/>
  <c r="BG197" i="1" s="1"/>
  <c r="W12" i="1" a="1"/>
  <c r="W12" i="1" s="1"/>
  <c r="CI115" i="1" a="1"/>
  <c r="CI115" i="1" s="1"/>
  <c r="AW239" i="1" a="1"/>
  <c r="AW239" i="1" s="1"/>
  <c r="CA219" i="1" a="1"/>
  <c r="CA219" i="1" s="1"/>
  <c r="BA187" i="1" a="1"/>
  <c r="BA187" i="1" s="1"/>
  <c r="BH261" i="1" a="1"/>
  <c r="BH261" i="1" s="1"/>
  <c r="T170" i="1" a="1"/>
  <c r="T170" i="1" s="1"/>
  <c r="V188" i="1" a="1"/>
  <c r="V188" i="1" s="1"/>
  <c r="AW101" i="1" a="1"/>
  <c r="AW101" i="1" s="1"/>
  <c r="X189" i="1" a="1"/>
  <c r="X189" i="1" s="1"/>
  <c r="R167" i="1" a="1"/>
  <c r="R167" i="1" s="1"/>
  <c r="Z226" i="1" a="1"/>
  <c r="Z226" i="1" s="1"/>
  <c r="BX148" i="1" a="1"/>
  <c r="BX148" i="1" s="1"/>
  <c r="CK113" i="1" a="1"/>
  <c r="CK113" i="1" s="1"/>
  <c r="CL18" i="1" a="1"/>
  <c r="CL18" i="1" s="1"/>
  <c r="Y260" i="1" a="1"/>
  <c r="Y260" i="1" s="1"/>
  <c r="AA168" i="1" a="1"/>
  <c r="AA168" i="1" s="1"/>
  <c r="Z54" i="1" a="1"/>
  <c r="Z54" i="1" s="1"/>
  <c r="Y208" i="1" a="1"/>
  <c r="Y208" i="1" s="1"/>
  <c r="BY34" i="1" a="1"/>
  <c r="BY34" i="1" s="1"/>
  <c r="V32" i="1" a="1"/>
  <c r="V32" i="1" s="1"/>
  <c r="AD9" i="1" a="1"/>
  <c r="AD9" i="1" s="1"/>
  <c r="BA265" i="1" a="1"/>
  <c r="BA265" i="1" s="1"/>
  <c r="AZ122" i="1" a="1"/>
  <c r="AZ122" i="1" s="1"/>
  <c r="CB86" i="1" a="1"/>
  <c r="CB86" i="1" s="1"/>
  <c r="BD45" i="1" a="1"/>
  <c r="BD45" i="1" s="1"/>
  <c r="V76" i="1" a="1"/>
  <c r="V76" i="1" s="1"/>
  <c r="BD188" i="1" a="1"/>
  <c r="BD188" i="1" s="1"/>
  <c r="BD187" i="1" a="1"/>
  <c r="BD187" i="1" s="1"/>
  <c r="X68" i="1" a="1"/>
  <c r="X68" i="1" s="1"/>
  <c r="BD226" i="1" a="1"/>
  <c r="BD226" i="1" s="1"/>
  <c r="BA184" i="1" a="1"/>
  <c r="BA184" i="1" s="1"/>
  <c r="CL11" i="1" a="1"/>
  <c r="CL11" i="1" s="1"/>
  <c r="BA158" i="1" a="1"/>
  <c r="BA158" i="1" s="1"/>
  <c r="AD225" i="1" a="1"/>
  <c r="AD225" i="1" s="1"/>
  <c r="BC201" i="1" a="1"/>
  <c r="BC201" i="1" s="1"/>
  <c r="CC144" i="1" a="1"/>
  <c r="CC144" i="1" s="1"/>
  <c r="Y117" i="1" a="1"/>
  <c r="Y117" i="1" s="1"/>
  <c r="BE265" i="1" a="1"/>
  <c r="BE265" i="1" s="1"/>
  <c r="AV224" i="1" a="1"/>
  <c r="AV224" i="1" s="1"/>
  <c r="AY134" i="1" a="1"/>
  <c r="AY134" i="1" s="1"/>
  <c r="CJ263" i="1" a="1"/>
  <c r="CJ263" i="1" s="1"/>
  <c r="CG193" i="1" a="1"/>
  <c r="CG193" i="1" s="1"/>
  <c r="BA185" i="1" a="1"/>
  <c r="BA185" i="1" s="1"/>
  <c r="CF57" i="1" a="1"/>
  <c r="CF57" i="1" s="1"/>
  <c r="BZ227" i="1" a="1"/>
  <c r="BZ227" i="1" s="1"/>
  <c r="CB263" i="1" a="1"/>
  <c r="CB263" i="1" s="1"/>
  <c r="BZ257" i="1" a="1"/>
  <c r="BZ257" i="1" s="1"/>
  <c r="CC189" i="1" a="1"/>
  <c r="CC189" i="1" s="1"/>
  <c r="Q255" i="1" a="1"/>
  <c r="Q255" i="1" s="1"/>
  <c r="BZ185" i="1" a="1"/>
  <c r="BZ185" i="1" s="1"/>
  <c r="AW21" i="1" a="1"/>
  <c r="AW21" i="1" s="1"/>
  <c r="S116" i="1" a="1"/>
  <c r="S116" i="1" s="1"/>
  <c r="AV230" i="1" a="1"/>
  <c r="AV230" i="1" s="1"/>
  <c r="AT145" i="1" a="1"/>
  <c r="AT145" i="1" s="1"/>
  <c r="BX95" i="1" a="1"/>
  <c r="BX95" i="1" s="1"/>
  <c r="Y46" i="1" a="1"/>
  <c r="Y46" i="1" s="1"/>
  <c r="AV129" i="1" a="1"/>
  <c r="AV129" i="1" s="1"/>
  <c r="CI213" i="1" a="1"/>
  <c r="CI213" i="1" s="1"/>
  <c r="BZ230" i="1" a="1"/>
  <c r="BZ230" i="1" s="1"/>
  <c r="R186" i="1" a="1"/>
  <c r="R186" i="1" s="1"/>
  <c r="BY114" i="1" a="1"/>
  <c r="BY114" i="1" s="1"/>
  <c r="BE145" i="1" a="1"/>
  <c r="BE145" i="1" s="1"/>
  <c r="CG267" i="1" a="1"/>
  <c r="CG267" i="1" s="1"/>
  <c r="CD113" i="1" a="1"/>
  <c r="CD113" i="1" s="1"/>
  <c r="BG89" i="1" a="1"/>
  <c r="BG89" i="1" s="1"/>
  <c r="CD255" i="1" a="1"/>
  <c r="CD255" i="1" s="1"/>
  <c r="U81" i="1" a="1"/>
  <c r="U81" i="1" s="1"/>
  <c r="AZ10" i="1" a="1"/>
  <c r="AZ10" i="1" s="1"/>
  <c r="Y94" i="1" a="1"/>
  <c r="Y94" i="1" s="1"/>
  <c r="AY84" i="1" a="1"/>
  <c r="AY84" i="1" s="1"/>
  <c r="CL51" i="1" a="1"/>
  <c r="CL51" i="1" s="1"/>
  <c r="CB242" i="1" a="1"/>
  <c r="CB242" i="1" s="1"/>
  <c r="CF128" i="1" a="1"/>
  <c r="CF128" i="1" s="1"/>
  <c r="CD114" i="1" a="1"/>
  <c r="CD114" i="1" s="1"/>
  <c r="BG171" i="1" a="1"/>
  <c r="BG171" i="1" s="1"/>
  <c r="AZ251" i="1" a="1"/>
  <c r="AZ251" i="1" s="1"/>
  <c r="BA78" i="1" a="1"/>
  <c r="BA78" i="1" s="1"/>
  <c r="Z160" i="1" a="1"/>
  <c r="Z160" i="1" s="1"/>
  <c r="AA153" i="1" a="1"/>
  <c r="AA153" i="1" s="1"/>
  <c r="AU157" i="1" a="1"/>
  <c r="AU157" i="1" s="1"/>
  <c r="CH187" i="1" a="1"/>
  <c r="CH187" i="1" s="1"/>
  <c r="CI32" i="1" a="1"/>
  <c r="CI32" i="1" s="1"/>
  <c r="AU101" i="1" a="1"/>
  <c r="AU101" i="1" s="1"/>
  <c r="Q22" i="1" a="1"/>
  <c r="Q22" i="1" s="1"/>
  <c r="U166" i="1" a="1"/>
  <c r="U166" i="1" s="1"/>
  <c r="BF210" i="1" a="1"/>
  <c r="BF210" i="1" s="1"/>
  <c r="P130" i="1" a="1"/>
  <c r="P130" i="1" s="1"/>
  <c r="CD85" i="1" a="1"/>
  <c r="CD85" i="1" s="1"/>
  <c r="U253" i="1" a="1"/>
  <c r="U253" i="1" s="1"/>
  <c r="CH248" i="1" a="1"/>
  <c r="CH248" i="1" s="1"/>
  <c r="U199" i="1" a="1"/>
  <c r="U199" i="1" s="1"/>
  <c r="S178" i="1" a="1"/>
  <c r="S178" i="1" s="1"/>
  <c r="Z199" i="1" a="1"/>
  <c r="Z199" i="1" s="1"/>
  <c r="BF171" i="1" a="1"/>
  <c r="BF171" i="1" s="1"/>
  <c r="AW12" i="1" a="1"/>
  <c r="AW12" i="1" s="1"/>
  <c r="AX155" i="1" a="1"/>
  <c r="AX155" i="1" s="1"/>
  <c r="BC16" i="1" a="1"/>
  <c r="BC16" i="1" s="1"/>
  <c r="CL34" i="1" a="1"/>
  <c r="CL34" i="1" s="1"/>
  <c r="AW200" i="1" a="1"/>
  <c r="AW200" i="1" s="1"/>
  <c r="AU158" i="1" a="1"/>
  <c r="AU158" i="1" s="1"/>
  <c r="CB148" i="1" a="1"/>
  <c r="CB148" i="1" s="1"/>
  <c r="BF99" i="1" a="1"/>
  <c r="BF99" i="1" s="1"/>
  <c r="CB133" i="1" a="1"/>
  <c r="CB133" i="1" s="1"/>
  <c r="BB149" i="1" a="1"/>
  <c r="BB149" i="1" s="1"/>
  <c r="AZ180" i="1" a="1"/>
  <c r="AZ180" i="1" s="1"/>
  <c r="CD60" i="1" a="1"/>
  <c r="CD60" i="1" s="1"/>
  <c r="BE239" i="1" a="1"/>
  <c r="BE239" i="1" s="1"/>
  <c r="BG30" i="1" a="1"/>
  <c r="BG30" i="1" s="1"/>
  <c r="CI221" i="1" a="1"/>
  <c r="CI221" i="1" s="1"/>
  <c r="CL64" i="1" a="1"/>
  <c r="CL64" i="1" s="1"/>
  <c r="AX40" i="1" a="1"/>
  <c r="AX40" i="1" s="1"/>
  <c r="AA104" i="1" a="1"/>
  <c r="AA104" i="1" s="1"/>
  <c r="R176" i="1" a="1"/>
  <c r="R176" i="1" s="1"/>
  <c r="Q257" i="1" a="1"/>
  <c r="Q257" i="1" s="1"/>
  <c r="BE209" i="1" a="1"/>
  <c r="BE209" i="1" s="1"/>
  <c r="CE160" i="1" a="1"/>
  <c r="CE160" i="1" s="1"/>
  <c r="DL579" i="1"/>
  <c r="AV247" i="1" a="1"/>
  <c r="AV247" i="1" s="1"/>
  <c r="BE180" i="1" a="1"/>
  <c r="BE180" i="1" s="1"/>
  <c r="CE81" i="1" a="1"/>
  <c r="CE81" i="1" s="1"/>
  <c r="BB77" i="1" a="1"/>
  <c r="BB77" i="1" s="1"/>
  <c r="Q156" i="1" a="1"/>
  <c r="Q156" i="1" s="1"/>
  <c r="Q109" i="1" a="1"/>
  <c r="Q109" i="1" s="1"/>
  <c r="DL339" i="1"/>
  <c r="AC154" i="1" a="1"/>
  <c r="AC154" i="1" s="1"/>
  <c r="W66" i="1" a="1"/>
  <c r="W66" i="1" s="1"/>
  <c r="BE212" i="1" a="1"/>
  <c r="BE212" i="1" s="1"/>
  <c r="CC125" i="1" a="1"/>
  <c r="CC125" i="1" s="1"/>
  <c r="CE117" i="1" a="1"/>
  <c r="CE117" i="1" s="1"/>
  <c r="CJ221" i="1" a="1"/>
  <c r="CJ221" i="1" s="1"/>
  <c r="AX61" i="1" a="1"/>
  <c r="AX61" i="1" s="1"/>
  <c r="BY215" i="1" a="1"/>
  <c r="BY215" i="1" s="1"/>
  <c r="BX145" i="1" a="1"/>
  <c r="BX145" i="1" s="1"/>
  <c r="BX241" i="1" a="1"/>
  <c r="BX241" i="1" s="1"/>
  <c r="U178" i="1" a="1"/>
  <c r="U178" i="1" s="1"/>
  <c r="T40" i="1" a="1"/>
  <c r="T40" i="1" s="1"/>
  <c r="P227" i="1" a="1"/>
  <c r="P227" i="1" s="1"/>
  <c r="AZ227" i="1" a="1"/>
  <c r="AZ227" i="1" s="1"/>
  <c r="AD17" i="1" a="1"/>
  <c r="AD17" i="1" s="1"/>
  <c r="AX29" i="1" a="1"/>
  <c r="AX29" i="1" s="1"/>
  <c r="BE226" i="1" a="1"/>
  <c r="BE226" i="1" s="1"/>
  <c r="CC14" i="1" a="1"/>
  <c r="CC14" i="1" s="1"/>
  <c r="CI48" i="1" a="1"/>
  <c r="CI48" i="1" s="1"/>
  <c r="CK93" i="1" a="1"/>
  <c r="CK93" i="1" s="1"/>
  <c r="Q112" i="1" a="1"/>
  <c r="Q112" i="1" s="1"/>
  <c r="AW242" i="1" a="1"/>
  <c r="AW242" i="1" s="1"/>
  <c r="T27" i="1" a="1"/>
  <c r="T27" i="1" s="1"/>
  <c r="BX34" i="1" a="1"/>
  <c r="BX34" i="1" s="1"/>
  <c r="AU165" i="1" a="1"/>
  <c r="AU165" i="1" s="1"/>
  <c r="CF55" i="1" a="1"/>
  <c r="CF55" i="1" s="1"/>
  <c r="Y237" i="1" a="1"/>
  <c r="Y237" i="1" s="1"/>
  <c r="AY217" i="1" a="1"/>
  <c r="AY217" i="1" s="1"/>
  <c r="DL626" i="1"/>
  <c r="CD185" i="1" a="1"/>
  <c r="CD185" i="1" s="1"/>
  <c r="Z192" i="1" a="1"/>
  <c r="Z192" i="1" s="1"/>
  <c r="CE107" i="1" a="1"/>
  <c r="CE107" i="1" s="1"/>
  <c r="CK209" i="1" a="1"/>
  <c r="CK209" i="1" s="1"/>
  <c r="BC161" i="1" a="1"/>
  <c r="BC161" i="1" s="1"/>
  <c r="CC262" i="1" a="1"/>
  <c r="CC262" i="1" s="1"/>
  <c r="U231" i="1" a="1"/>
  <c r="U231" i="1" s="1"/>
  <c r="Z38" i="1" a="1"/>
  <c r="Z38" i="1" s="1"/>
  <c r="AY7" i="1" a="1"/>
  <c r="AY7" i="1" s="1"/>
  <c r="AA196" i="1" a="1"/>
  <c r="AA196" i="1" s="1"/>
  <c r="CI185" i="1" a="1"/>
  <c r="CI185" i="1" s="1"/>
  <c r="BF137" i="1" a="1"/>
  <c r="BF137" i="1" s="1"/>
  <c r="DL566" i="1"/>
  <c r="CH19" i="1" a="1"/>
  <c r="CH19" i="1" s="1"/>
  <c r="CB23" i="1" a="1"/>
  <c r="CB23" i="1" s="1"/>
  <c r="P79" i="1" a="1"/>
  <c r="P79" i="1" s="1"/>
  <c r="T14" i="1" a="1"/>
  <c r="T14" i="1" s="1"/>
  <c r="X44" i="1" a="1"/>
  <c r="X44" i="1" s="1"/>
  <c r="W76" i="1" a="1"/>
  <c r="W76" i="1" s="1"/>
  <c r="CL134" i="1" a="1"/>
  <c r="CL134" i="1" s="1"/>
  <c r="U232" i="1" a="1"/>
  <c r="U232" i="1" s="1"/>
  <c r="BB201" i="1" a="1"/>
  <c r="BB201" i="1" s="1"/>
  <c r="BX178" i="1" a="1"/>
  <c r="BX178" i="1" s="1"/>
  <c r="CG176" i="1" a="1"/>
  <c r="CG176" i="1" s="1"/>
  <c r="CB266" i="1" a="1"/>
  <c r="CB266" i="1" s="1"/>
  <c r="AZ120" i="1" a="1"/>
  <c r="AZ120" i="1" s="1"/>
  <c r="BD257" i="1" a="1"/>
  <c r="BD257" i="1" s="1"/>
  <c r="BA254" i="1" a="1"/>
  <c r="BA254" i="1" s="1"/>
  <c r="AU170" i="1" a="1"/>
  <c r="AU170" i="1" s="1"/>
  <c r="BB207" i="1" a="1"/>
  <c r="BB207" i="1" s="1"/>
  <c r="X222" i="1" a="1"/>
  <c r="X222" i="1" s="1"/>
  <c r="BB189" i="1" a="1"/>
  <c r="BB189" i="1" s="1"/>
  <c r="V193" i="1" a="1"/>
  <c r="V193" i="1" s="1"/>
  <c r="CH150" i="1" a="1"/>
  <c r="CH150" i="1" s="1"/>
  <c r="BZ91" i="1" a="1"/>
  <c r="BZ91" i="1" s="1"/>
  <c r="BF52" i="1" a="1"/>
  <c r="BF52" i="1" s="1"/>
  <c r="AB187" i="1" a="1"/>
  <c r="AB187" i="1" s="1"/>
  <c r="AU18" i="1" a="1"/>
  <c r="AU18" i="1" s="1"/>
  <c r="U173" i="1" a="1"/>
  <c r="U173" i="1" s="1"/>
  <c r="U222" i="1" a="1"/>
  <c r="U222" i="1" s="1"/>
  <c r="AT219" i="1" a="1"/>
  <c r="AT219" i="1" s="1"/>
  <c r="BY20" i="1" a="1"/>
  <c r="BY20" i="1" s="1"/>
  <c r="AC198" i="1" a="1"/>
  <c r="AC198" i="1" s="1"/>
  <c r="AV26" i="1" a="1"/>
  <c r="AV26" i="1" s="1"/>
  <c r="CJ50" i="1" a="1"/>
  <c r="CJ50" i="1" s="1"/>
  <c r="Q86" i="1" a="1"/>
  <c r="Q86" i="1" s="1"/>
  <c r="AZ223" i="1" a="1"/>
  <c r="AZ223" i="1" s="1"/>
  <c r="BH10" i="1" a="1"/>
  <c r="BH10" i="1" s="1"/>
  <c r="CK84" i="1" a="1"/>
  <c r="CK84" i="1" s="1"/>
  <c r="AT244" i="1" a="1"/>
  <c r="AT244" i="1" s="1"/>
  <c r="BB152" i="1" a="1"/>
  <c r="BB152" i="1" s="1"/>
  <c r="BE219" i="1" a="1"/>
  <c r="BE219" i="1" s="1"/>
  <c r="P81" i="1" a="1"/>
  <c r="P81" i="1" s="1"/>
  <c r="U182" i="1" a="1"/>
  <c r="U182" i="1" s="1"/>
  <c r="CA148" i="1" a="1"/>
  <c r="CA148" i="1" s="1"/>
  <c r="X35" i="1" a="1"/>
  <c r="X35" i="1" s="1"/>
  <c r="AD12" i="1" a="1"/>
  <c r="AD12" i="1" s="1"/>
  <c r="R232" i="1" a="1"/>
  <c r="R232" i="1" s="1"/>
  <c r="CB142" i="1" a="1"/>
  <c r="CB142" i="1" s="1"/>
  <c r="X141" i="1" a="1"/>
  <c r="X141" i="1" s="1"/>
  <c r="CI8" i="1" a="1"/>
  <c r="CI8" i="1" s="1"/>
  <c r="CG7" i="1" a="1"/>
  <c r="CG7" i="1" s="1"/>
  <c r="W266" i="1" a="1"/>
  <c r="W266" i="1" s="1"/>
  <c r="CA78" i="1" a="1"/>
  <c r="CA78" i="1" s="1"/>
  <c r="BY43" i="1" a="1"/>
  <c r="BY43" i="1" s="1"/>
  <c r="CJ207" i="1" a="1"/>
  <c r="CJ207" i="1" s="1"/>
  <c r="AX86" i="1" a="1"/>
  <c r="AX86" i="1" s="1"/>
  <c r="CF220" i="1" a="1"/>
  <c r="CF220" i="1" s="1"/>
  <c r="CH256" i="1" a="1"/>
  <c r="CH256" i="1" s="1"/>
  <c r="BF121" i="1" a="1"/>
  <c r="BF121" i="1" s="1"/>
  <c r="BE120" i="1" a="1"/>
  <c r="BE120" i="1" s="1"/>
  <c r="AZ215" i="1" a="1"/>
  <c r="AZ215" i="1" s="1"/>
  <c r="BH136" i="1" a="1"/>
  <c r="BH136" i="1" s="1"/>
  <c r="AA254" i="1" a="1"/>
  <c r="AA254" i="1" s="1"/>
  <c r="DL587" i="1"/>
  <c r="AB246" i="1" a="1"/>
  <c r="AB246" i="1" s="1"/>
  <c r="Z57" i="1" a="1"/>
  <c r="Z57" i="1" s="1"/>
  <c r="V44" i="1" a="1"/>
  <c r="V44" i="1" s="1"/>
  <c r="X249" i="1" a="1"/>
  <c r="X249" i="1" s="1"/>
  <c r="BC240" i="1" a="1"/>
  <c r="BC240" i="1" s="1"/>
  <c r="U18" i="1" a="1"/>
  <c r="U18" i="1" s="1"/>
  <c r="CD175" i="1" a="1"/>
  <c r="CD175" i="1" s="1"/>
  <c r="CA53" i="1" a="1"/>
  <c r="CA53" i="1" s="1"/>
  <c r="CF21" i="1" a="1"/>
  <c r="CF21" i="1" s="1"/>
  <c r="BH260" i="1" a="1"/>
  <c r="BH260" i="1" s="1"/>
  <c r="AD243" i="1" a="1"/>
  <c r="AD243" i="1" s="1"/>
  <c r="BC95" i="1" a="1"/>
  <c r="BC95" i="1" s="1"/>
  <c r="BG224" i="1" a="1"/>
  <c r="BG224" i="1" s="1"/>
  <c r="CD226" i="1" a="1"/>
  <c r="CD226" i="1" s="1"/>
  <c r="CI30" i="1" a="1"/>
  <c r="CI30" i="1" s="1"/>
  <c r="BY87" i="1" a="1"/>
  <c r="BY87" i="1" s="1"/>
  <c r="AX149" i="1" a="1"/>
  <c r="AX149" i="1" s="1"/>
  <c r="BF148" i="1" a="1"/>
  <c r="BF148" i="1" s="1"/>
  <c r="BH133" i="1" a="1"/>
  <c r="BH133" i="1" s="1"/>
  <c r="BD246" i="1" a="1"/>
  <c r="BD246" i="1" s="1"/>
  <c r="W202" i="1" a="1"/>
  <c r="W202" i="1" s="1"/>
  <c r="CI19" i="1" a="1"/>
  <c r="CI19" i="1" s="1"/>
  <c r="P242" i="1" a="1"/>
  <c r="P242" i="1" s="1"/>
  <c r="CA95" i="1" a="1"/>
  <c r="CA95" i="1" s="1"/>
  <c r="CF152" i="1" a="1"/>
  <c r="CF152" i="1" s="1"/>
  <c r="CJ37" i="1" a="1"/>
  <c r="CJ37" i="1" s="1"/>
  <c r="CA207" i="1" a="1"/>
  <c r="CA207" i="1" s="1"/>
  <c r="AU84" i="1" a="1"/>
  <c r="AU84" i="1" s="1"/>
  <c r="CL128" i="1" a="1"/>
  <c r="CL128" i="1" s="1"/>
  <c r="CF32" i="1" a="1"/>
  <c r="CF32" i="1" s="1"/>
  <c r="BB252" i="1" a="1"/>
  <c r="BB252" i="1" s="1"/>
  <c r="BG156" i="1" a="1"/>
  <c r="BG156" i="1" s="1"/>
  <c r="AD24" i="1" a="1"/>
  <c r="AD24" i="1" s="1"/>
  <c r="Y229" i="1" a="1"/>
  <c r="Y229" i="1" s="1"/>
  <c r="BX64" i="1" a="1"/>
  <c r="BX64" i="1" s="1"/>
  <c r="BE79" i="1" a="1"/>
  <c r="BE79" i="1" s="1"/>
  <c r="CC235" i="1" a="1"/>
  <c r="CC235" i="1" s="1"/>
  <c r="BE46" i="1" a="1"/>
  <c r="BE46" i="1" s="1"/>
  <c r="CI101" i="1" a="1"/>
  <c r="CI101" i="1" s="1"/>
  <c r="CK160" i="1" a="1"/>
  <c r="CK160" i="1" s="1"/>
  <c r="CI190" i="1" a="1"/>
  <c r="CI190" i="1" s="1"/>
  <c r="CD31" i="1" a="1"/>
  <c r="CD31" i="1" s="1"/>
  <c r="BA79" i="1" a="1"/>
  <c r="BA79" i="1" s="1"/>
  <c r="CC219" i="1" a="1"/>
  <c r="CC219" i="1" s="1"/>
  <c r="AU257" i="1" a="1"/>
  <c r="AU257" i="1" s="1"/>
  <c r="X126" i="1" a="1"/>
  <c r="X126" i="1" s="1"/>
  <c r="U202" i="1" a="1"/>
  <c r="U202" i="1" s="1"/>
  <c r="BA21" i="1" a="1"/>
  <c r="BA21" i="1" s="1"/>
  <c r="CL193" i="1" a="1"/>
  <c r="CL193" i="1" s="1"/>
  <c r="AU168" i="1" a="1"/>
  <c r="AU168" i="1" s="1"/>
  <c r="R80" i="1" a="1"/>
  <c r="R80" i="1" s="1"/>
  <c r="AB184" i="1" a="1"/>
  <c r="AB184" i="1" s="1"/>
  <c r="BZ121" i="1" a="1"/>
  <c r="BZ121" i="1" s="1"/>
  <c r="AB155" i="1" a="1"/>
  <c r="AB155" i="1" s="1"/>
  <c r="AZ29" i="1" a="1"/>
  <c r="AZ29" i="1" s="1"/>
  <c r="BB11" i="1" a="1"/>
  <c r="BB11" i="1" s="1"/>
  <c r="CB200" i="1" a="1"/>
  <c r="CB200" i="1" s="1"/>
  <c r="BY247" i="1" a="1"/>
  <c r="BY247" i="1" s="1"/>
  <c r="AZ189" i="1" a="1"/>
  <c r="AZ189" i="1" s="1"/>
  <c r="S253" i="1" a="1"/>
  <c r="S253" i="1" s="1"/>
  <c r="CK181" i="1" a="1"/>
  <c r="CK181" i="1" s="1"/>
  <c r="BE240" i="1" a="1"/>
  <c r="BE240" i="1" s="1"/>
  <c r="CC65" i="1" a="1"/>
  <c r="CC65" i="1" s="1"/>
  <c r="AD122" i="1" a="1"/>
  <c r="AD122" i="1" s="1"/>
  <c r="BH183" i="1" a="1"/>
  <c r="BH183" i="1" s="1"/>
  <c r="BB245" i="1" a="1"/>
  <c r="BB245" i="1" s="1"/>
  <c r="AA27" i="1" a="1"/>
  <c r="AA27" i="1" s="1"/>
  <c r="CG165" i="1" a="1"/>
  <c r="CG165" i="1" s="1"/>
  <c r="S41" i="1" a="1"/>
  <c r="S41" i="1" s="1"/>
  <c r="BE43" i="1" a="1"/>
  <c r="BE43" i="1" s="1"/>
  <c r="CK11" i="1" a="1"/>
  <c r="CK11" i="1" s="1"/>
  <c r="BH178" i="1" a="1"/>
  <c r="BH178" i="1" s="1"/>
  <c r="S46" i="1" a="1"/>
  <c r="S46" i="1" s="1"/>
  <c r="S35" i="1" a="1"/>
  <c r="S35" i="1" s="1"/>
  <c r="AD127" i="1" a="1"/>
  <c r="AD127" i="1" s="1"/>
  <c r="AW96" i="1" a="1"/>
  <c r="AW96" i="1" s="1"/>
  <c r="BC115" i="1" a="1"/>
  <c r="BC115" i="1" s="1"/>
  <c r="AV8" i="1" a="1"/>
  <c r="AV8" i="1" s="1"/>
  <c r="Q99" i="1" a="1"/>
  <c r="Q99" i="1" s="1"/>
  <c r="AT215" i="1" a="1"/>
  <c r="AT215" i="1" s="1"/>
  <c r="DL640" i="1"/>
  <c r="CB38" i="1" a="1"/>
  <c r="CB38" i="1" s="1"/>
  <c r="CH13" i="1" a="1"/>
  <c r="CH13" i="1" s="1"/>
  <c r="CL46" i="1" a="1"/>
  <c r="CL46" i="1" s="1"/>
  <c r="Q82" i="1" a="1"/>
  <c r="Q82" i="1" s="1"/>
  <c r="AD47" i="1" a="1"/>
  <c r="AD47" i="1" s="1"/>
  <c r="BD130" i="1" a="1"/>
  <c r="BD130" i="1" s="1"/>
  <c r="U79" i="1" a="1"/>
  <c r="U79" i="1" s="1"/>
  <c r="Y175" i="1" a="1"/>
  <c r="Y175" i="1" s="1"/>
  <c r="BE97" i="1" a="1"/>
  <c r="BE97" i="1" s="1"/>
  <c r="CB221" i="1" a="1"/>
  <c r="CB221" i="1" s="1"/>
  <c r="BF37" i="1" a="1"/>
  <c r="BF37" i="1" s="1"/>
  <c r="CF129" i="1" a="1"/>
  <c r="CF129" i="1" s="1"/>
  <c r="CH193" i="1" a="1"/>
  <c r="CH193" i="1" s="1"/>
  <c r="AV134" i="1" a="1"/>
  <c r="AV134" i="1" s="1"/>
  <c r="BB110" i="1" a="1"/>
  <c r="BB110" i="1" s="1"/>
  <c r="CF23" i="1" a="1"/>
  <c r="CF23" i="1" s="1"/>
  <c r="CK170" i="1" a="1"/>
  <c r="CK170" i="1" s="1"/>
  <c r="V173" i="1" a="1"/>
  <c r="V173" i="1" s="1"/>
  <c r="AY209" i="1" a="1"/>
  <c r="AY209" i="1" s="1"/>
  <c r="CH95" i="1" a="1"/>
  <c r="CH95" i="1" s="1"/>
  <c r="AT19" i="1" a="1"/>
  <c r="AT19" i="1" s="1"/>
  <c r="CG91" i="1" a="1"/>
  <c r="CG91" i="1" s="1"/>
  <c r="CB214" i="1" a="1"/>
  <c r="CB214" i="1" s="1"/>
  <c r="S188" i="1" a="1"/>
  <c r="S188" i="1" s="1"/>
  <c r="BX149" i="1" a="1"/>
  <c r="BX149" i="1" s="1"/>
  <c r="CK35" i="1" a="1"/>
  <c r="CK35" i="1" s="1"/>
  <c r="R128" i="1" a="1"/>
  <c r="R128" i="1" s="1"/>
  <c r="R231" i="1" a="1"/>
  <c r="R231" i="1" s="1"/>
  <c r="BX88" i="1" a="1"/>
  <c r="BX88" i="1" s="1"/>
  <c r="V31" i="1" a="1"/>
  <c r="V31" i="1" s="1"/>
  <c r="CK97" i="1" a="1"/>
  <c r="CK97" i="1" s="1"/>
  <c r="AY96" i="1" a="1"/>
  <c r="AY96" i="1" s="1"/>
  <c r="AU48" i="1" a="1"/>
  <c r="AU48" i="1" s="1"/>
  <c r="BH193" i="1" a="1"/>
  <c r="BH193" i="1" s="1"/>
  <c r="CK263" i="1" a="1"/>
  <c r="CK263" i="1" s="1"/>
  <c r="AB133" i="1" a="1"/>
  <c r="AB133" i="1" s="1"/>
  <c r="BE38" i="1" a="1"/>
  <c r="BE38" i="1" s="1"/>
  <c r="BB54" i="1" a="1"/>
  <c r="BB54" i="1" s="1"/>
  <c r="CF222" i="1" a="1"/>
  <c r="CF222" i="1" s="1"/>
  <c r="BD59" i="1" a="1"/>
  <c r="BD59" i="1" s="1"/>
  <c r="BC77" i="1" a="1"/>
  <c r="BC77" i="1" s="1"/>
  <c r="CL114" i="1" a="1"/>
  <c r="CL114" i="1" s="1"/>
  <c r="BH236" i="1" a="1"/>
  <c r="BH236" i="1" s="1"/>
  <c r="BD127" i="1" a="1"/>
  <c r="BD127" i="1" s="1"/>
  <c r="W131" i="1" a="1"/>
  <c r="W131" i="1" s="1"/>
  <c r="Y197" i="1" a="1"/>
  <c r="Y197" i="1" s="1"/>
  <c r="X234" i="1" a="1"/>
  <c r="X234" i="1" s="1"/>
  <c r="CE169" i="1" a="1"/>
  <c r="CE169" i="1" s="1"/>
  <c r="AD177" i="1" a="1"/>
  <c r="AD177" i="1" s="1"/>
  <c r="CE54" i="1" a="1"/>
  <c r="CE54" i="1" s="1"/>
  <c r="CF122" i="1" a="1"/>
  <c r="CF122" i="1" s="1"/>
  <c r="Q57" i="1" a="1"/>
  <c r="Q57" i="1" s="1"/>
  <c r="BD33" i="1" a="1"/>
  <c r="BD33" i="1" s="1"/>
  <c r="W249" i="1" a="1"/>
  <c r="W249" i="1" s="1"/>
  <c r="BY214" i="1" a="1"/>
  <c r="BY214" i="1" s="1"/>
  <c r="BX53" i="1" a="1"/>
  <c r="BX53" i="1" s="1"/>
  <c r="CL261" i="1" a="1"/>
  <c r="CL261" i="1" s="1"/>
  <c r="AT8" i="1" a="1"/>
  <c r="AT8" i="1" s="1"/>
  <c r="V134" i="1" a="1"/>
  <c r="V134" i="1" s="1"/>
  <c r="CA16" i="1" a="1"/>
  <c r="CA16" i="1" s="1"/>
  <c r="AC166" i="1" a="1"/>
  <c r="AC166" i="1" s="1"/>
  <c r="CH229" i="1" a="1"/>
  <c r="CH229" i="1" s="1"/>
  <c r="BD60" i="1" a="1"/>
  <c r="BD60" i="1" s="1"/>
  <c r="CL58" i="1" a="1"/>
  <c r="CL58" i="1" s="1"/>
  <c r="AX187" i="1" a="1"/>
  <c r="AX187" i="1" s="1"/>
  <c r="DL585" i="1"/>
  <c r="CJ35" i="1" a="1"/>
  <c r="CJ35" i="1" s="1"/>
  <c r="CC56" i="1" a="1"/>
  <c r="CC56" i="1" s="1"/>
  <c r="BG136" i="1" a="1"/>
  <c r="BG136" i="1" s="1"/>
  <c r="P183" i="1" a="1"/>
  <c r="P183" i="1" s="1"/>
  <c r="T214" i="1" a="1"/>
  <c r="T214" i="1" s="1"/>
  <c r="AD51" i="1" a="1"/>
  <c r="AD51" i="1" s="1"/>
  <c r="CD94" i="1" a="1"/>
  <c r="CD94" i="1" s="1"/>
  <c r="AA152" i="1" a="1"/>
  <c r="AA152" i="1" s="1"/>
  <c r="AC43" i="1" a="1"/>
  <c r="AC43" i="1" s="1"/>
  <c r="CC250" i="1" a="1"/>
  <c r="CC250" i="1" s="1"/>
  <c r="CA234" i="1" a="1"/>
  <c r="CA234" i="1" s="1"/>
  <c r="P88" i="1" a="1"/>
  <c r="P88" i="1" s="1"/>
  <c r="CB121" i="1" a="1"/>
  <c r="CB121" i="1" s="1"/>
  <c r="BA163" i="1" a="1"/>
  <c r="BA163" i="1" s="1"/>
  <c r="CD51" i="1" a="1"/>
  <c r="CD51" i="1" s="1"/>
  <c r="AY112" i="1" a="1"/>
  <c r="AY112" i="1" s="1"/>
  <c r="P19" i="1" a="1"/>
  <c r="P19" i="1" s="1"/>
  <c r="AU233" i="1" a="1"/>
  <c r="AU233" i="1" s="1"/>
  <c r="BZ82" i="1" a="1"/>
  <c r="BZ82" i="1" s="1"/>
  <c r="Y102" i="1" a="1"/>
  <c r="Y102" i="1" s="1"/>
  <c r="S146" i="1" a="1"/>
  <c r="S146" i="1" s="1"/>
  <c r="W261" i="1" a="1"/>
  <c r="W261" i="1" s="1"/>
  <c r="X33" i="1" a="1"/>
  <c r="X33" i="1" s="1"/>
  <c r="W208" i="1" a="1"/>
  <c r="W208" i="1" s="1"/>
  <c r="Z9" i="1" a="1"/>
  <c r="Z9" i="1" s="1"/>
  <c r="BA247" i="1" a="1"/>
  <c r="BA247" i="1" s="1"/>
  <c r="BF105" i="1" a="1"/>
  <c r="BF105" i="1" s="1"/>
  <c r="CE49" i="1" a="1"/>
  <c r="CE49" i="1" s="1"/>
  <c r="CB92" i="1" a="1"/>
  <c r="CB92" i="1" s="1"/>
  <c r="V178" i="1" a="1"/>
  <c r="V178" i="1" s="1"/>
  <c r="Y192" i="1" a="1"/>
  <c r="Y192" i="1" s="1"/>
  <c r="BZ226" i="1" a="1"/>
  <c r="BZ226" i="1" s="1"/>
  <c r="BG104" i="1" a="1"/>
  <c r="BG104" i="1" s="1"/>
  <c r="AA179" i="1" a="1"/>
  <c r="AA179" i="1" s="1"/>
  <c r="CI43" i="1" a="1"/>
  <c r="CI43" i="1" s="1"/>
  <c r="AB215" i="1" a="1"/>
  <c r="AB215" i="1" s="1"/>
  <c r="R36" i="1" a="1"/>
  <c r="R36" i="1" s="1"/>
  <c r="R84" i="1" a="1"/>
  <c r="R84" i="1" s="1"/>
  <c r="AD35" i="1" a="1"/>
  <c r="AD35" i="1" s="1"/>
  <c r="AA165" i="1" a="1"/>
  <c r="AA165" i="1" s="1"/>
  <c r="Q65" i="1" a="1"/>
  <c r="Q65" i="1" s="1"/>
  <c r="BH148" i="1" a="1"/>
  <c r="BH148" i="1" s="1"/>
  <c r="Z85" i="1" a="1"/>
  <c r="Z85" i="1" s="1"/>
  <c r="BH192" i="1" a="1"/>
  <c r="BH192" i="1" s="1"/>
  <c r="Q10" i="1" a="1"/>
  <c r="Q10" i="1" s="1"/>
  <c r="BG50" i="1" a="1"/>
  <c r="BG50" i="1" s="1"/>
  <c r="AU176" i="1" a="1"/>
  <c r="AU176" i="1" s="1"/>
  <c r="Z12" i="1" a="1"/>
  <c r="Z12" i="1" s="1"/>
  <c r="BY237" i="1" a="1"/>
  <c r="BY237" i="1" s="1"/>
  <c r="X129" i="1" a="1"/>
  <c r="X129" i="1" s="1"/>
  <c r="CE39" i="1" a="1"/>
  <c r="CE39" i="1" s="1"/>
  <c r="BX52" i="1" a="1"/>
  <c r="BX52" i="1" s="1"/>
  <c r="AB16" i="1" a="1"/>
  <c r="AB16" i="1" s="1"/>
  <c r="CE156" i="1" a="1"/>
  <c r="CE156" i="1" s="1"/>
  <c r="Z218" i="1" a="1"/>
  <c r="Z218" i="1" s="1"/>
  <c r="CL52" i="1" a="1"/>
  <c r="CL52" i="1" s="1"/>
  <c r="AV133" i="1" a="1"/>
  <c r="AV133" i="1" s="1"/>
  <c r="BH143" i="1" a="1"/>
  <c r="BH143" i="1" s="1"/>
  <c r="CG99" i="1" a="1"/>
  <c r="CG99" i="1" s="1"/>
  <c r="Q169" i="1" a="1"/>
  <c r="Q169" i="1" s="1"/>
  <c r="CL76" i="1" a="1"/>
  <c r="CL76" i="1" s="1"/>
  <c r="CC147" i="1" a="1"/>
  <c r="CC147" i="1" s="1"/>
  <c r="AA11" i="1" a="1"/>
  <c r="AA11" i="1" s="1"/>
  <c r="Q126" i="1" a="1"/>
  <c r="Q126" i="1" s="1"/>
  <c r="AU217" i="1" a="1"/>
  <c r="AU217" i="1" s="1"/>
  <c r="CI245" i="1" a="1"/>
  <c r="CI245" i="1" s="1"/>
  <c r="BX240" i="1" a="1"/>
  <c r="BX240" i="1" s="1"/>
  <c r="AA239" i="1" a="1"/>
  <c r="AA239" i="1" s="1"/>
  <c r="Q115" i="1" a="1"/>
  <c r="Q115" i="1" s="1"/>
  <c r="S115" i="1" a="1"/>
  <c r="S115" i="1" s="1"/>
  <c r="BY163" i="1" a="1"/>
  <c r="BY163" i="1" s="1"/>
  <c r="AD239" i="1" a="1"/>
  <c r="AD239" i="1" s="1"/>
  <c r="BE263" i="1" a="1"/>
  <c r="BE263" i="1" s="1"/>
  <c r="CI143" i="1" a="1"/>
  <c r="CI143" i="1" s="1"/>
  <c r="AX93" i="1" a="1"/>
  <c r="AX93" i="1" s="1"/>
  <c r="AD36" i="1" a="1"/>
  <c r="AD36" i="1" s="1"/>
  <c r="CB87" i="1" a="1"/>
  <c r="CB87" i="1" s="1"/>
  <c r="Z212" i="1" a="1"/>
  <c r="Z212" i="1" s="1"/>
  <c r="Z186" i="1" a="1"/>
  <c r="Z186" i="1" s="1"/>
  <c r="AY54" i="1" a="1"/>
  <c r="AY54" i="1" s="1"/>
  <c r="AX62" i="1" a="1"/>
  <c r="AX62" i="1" s="1"/>
  <c r="DL616" i="1"/>
  <c r="AX24" i="1" a="1"/>
  <c r="AX24" i="1" s="1"/>
  <c r="Z264" i="1" a="1"/>
  <c r="Z264" i="1" s="1"/>
  <c r="CG223" i="1" a="1"/>
  <c r="CG223" i="1" s="1"/>
  <c r="Q202" i="1" a="1"/>
  <c r="Q202" i="1" s="1"/>
  <c r="BH262" i="1" a="1"/>
  <c r="BH262" i="1" s="1"/>
  <c r="X105" i="1" a="1"/>
  <c r="X105" i="1" s="1"/>
  <c r="BG114" i="1" a="1"/>
  <c r="BG114" i="1" s="1"/>
  <c r="AA10" i="1" a="1"/>
  <c r="AA10" i="1" s="1"/>
  <c r="AT103" i="1" a="1"/>
  <c r="AT103" i="1" s="1"/>
  <c r="CB258" i="1" a="1"/>
  <c r="CB258" i="1" s="1"/>
  <c r="CF85" i="1" a="1"/>
  <c r="CF85" i="1" s="1"/>
  <c r="AU121" i="1" a="1"/>
  <c r="AU121" i="1" s="1"/>
  <c r="AC35" i="1" a="1"/>
  <c r="AC35" i="1" s="1"/>
  <c r="S90" i="1" a="1"/>
  <c r="S90" i="1" s="1"/>
  <c r="AW87" i="1" a="1"/>
  <c r="AW87" i="1" s="1"/>
  <c r="BX123" i="1" a="1"/>
  <c r="BX123" i="1" s="1"/>
  <c r="V100" i="1" a="1"/>
  <c r="V100" i="1" s="1"/>
  <c r="AU183" i="1" a="1"/>
  <c r="AU183" i="1" s="1"/>
  <c r="CL36" i="1" a="1"/>
  <c r="CL36" i="1" s="1"/>
  <c r="AT114" i="1" a="1"/>
  <c r="AT114" i="1" s="1"/>
  <c r="AT43" i="1" a="1"/>
  <c r="AT43" i="1" s="1"/>
  <c r="BX195" i="1" a="1"/>
  <c r="BX195" i="1" s="1"/>
  <c r="BH153" i="1" a="1"/>
  <c r="BH153" i="1" s="1"/>
  <c r="BE228" i="1" a="1"/>
  <c r="BE228" i="1" s="1"/>
  <c r="BX48" i="1" a="1"/>
  <c r="BX48" i="1" s="1"/>
  <c r="AZ235" i="1" a="1"/>
  <c r="AZ235" i="1" s="1"/>
  <c r="BF242" i="1" a="1"/>
  <c r="BF242" i="1" s="1"/>
  <c r="CD33" i="1" a="1"/>
  <c r="CD33" i="1" s="1"/>
  <c r="V89" i="1" a="1"/>
  <c r="V89" i="1" s="1"/>
  <c r="CC179" i="1" a="1"/>
  <c r="CC179" i="1" s="1"/>
  <c r="W132" i="1" a="1"/>
  <c r="W132" i="1" s="1"/>
  <c r="CL226" i="1" a="1"/>
  <c r="CL226" i="1" s="1"/>
  <c r="AW54" i="1" a="1"/>
  <c r="AW54" i="1" s="1"/>
  <c r="BH201" i="1" a="1"/>
  <c r="BH201" i="1" s="1"/>
  <c r="AV95" i="1" a="1"/>
  <c r="AV95" i="1" s="1"/>
  <c r="CA13" i="1" a="1"/>
  <c r="CA13" i="1" s="1"/>
  <c r="BZ129" i="1" a="1"/>
  <c r="BZ129" i="1" s="1"/>
  <c r="S176" i="1" a="1"/>
  <c r="S176" i="1" s="1"/>
  <c r="CB37" i="1" a="1"/>
  <c r="CB37" i="1" s="1"/>
  <c r="CL185" i="1" a="1"/>
  <c r="CL185" i="1" s="1"/>
  <c r="AA162" i="1" a="1"/>
  <c r="AA162" i="1" s="1"/>
  <c r="CH29" i="1" a="1"/>
  <c r="CH29" i="1" s="1"/>
  <c r="CD54" i="1" a="1"/>
  <c r="CD54" i="1" s="1"/>
  <c r="BX36" i="1" a="1"/>
  <c r="BX36" i="1" s="1"/>
  <c r="CA197" i="1" a="1"/>
  <c r="CA197" i="1" s="1"/>
  <c r="BZ253" i="1" a="1"/>
  <c r="BZ253" i="1" s="1"/>
  <c r="T90" i="1" a="1"/>
  <c r="T90" i="1" s="1"/>
  <c r="BY67" i="1" a="1"/>
  <c r="BY67" i="1" s="1"/>
  <c r="BX225" i="1" a="1"/>
  <c r="BX225" i="1" s="1"/>
  <c r="BA121" i="1" a="1"/>
  <c r="BA121" i="1" s="1"/>
  <c r="U223" i="1" a="1"/>
  <c r="U223" i="1" s="1"/>
  <c r="R52" i="1" a="1"/>
  <c r="R52" i="1" s="1"/>
  <c r="BB124" i="1" a="1"/>
  <c r="BB124" i="1" s="1"/>
  <c r="S36" i="1" a="1"/>
  <c r="S36" i="1" s="1"/>
  <c r="CH110" i="1" a="1"/>
  <c r="CH110" i="1" s="1"/>
  <c r="CE234" i="1" a="1"/>
  <c r="CE234" i="1" s="1"/>
  <c r="R267" i="1" a="1"/>
  <c r="R267" i="1" s="1"/>
  <c r="BC80" i="1" a="1"/>
  <c r="BC80" i="1" s="1"/>
  <c r="BE129" i="1" a="1"/>
  <c r="BE129" i="1" s="1"/>
  <c r="AV181" i="1" a="1"/>
  <c r="AV181" i="1" s="1"/>
  <c r="AW117" i="1" a="1"/>
  <c r="AW117" i="1" s="1"/>
  <c r="X174" i="1" a="1"/>
  <c r="X174" i="1" s="1"/>
  <c r="CF187" i="1" a="1"/>
  <c r="CF187" i="1" s="1"/>
  <c r="CB246" i="1" a="1"/>
  <c r="CB246" i="1" s="1"/>
  <c r="DL565" i="1"/>
  <c r="Y31" i="1" a="1"/>
  <c r="Y31" i="1" s="1"/>
  <c r="U14" i="1" a="1"/>
  <c r="U14" i="1" s="1"/>
  <c r="BG121" i="1" a="1"/>
  <c r="BG121" i="1" s="1"/>
  <c r="CE96" i="1" a="1"/>
  <c r="CE96" i="1" s="1"/>
  <c r="Q178" i="1" a="1"/>
  <c r="Q178" i="1" s="1"/>
  <c r="AC14" i="1" a="1"/>
  <c r="AC14" i="1" s="1"/>
  <c r="CI119" i="1" a="1"/>
  <c r="CI119" i="1" s="1"/>
  <c r="W220" i="1" a="1"/>
  <c r="W220" i="1" s="1"/>
  <c r="AW258" i="1" a="1"/>
  <c r="AW258" i="1" s="1"/>
  <c r="CA245" i="1" a="1"/>
  <c r="CA245" i="1" s="1"/>
  <c r="CB83" i="1" a="1"/>
  <c r="CB83" i="1" s="1"/>
  <c r="AW164" i="1" a="1"/>
  <c r="AW164" i="1" s="1"/>
  <c r="AY118" i="1" a="1"/>
  <c r="AY118" i="1" s="1"/>
  <c r="DL629" i="1"/>
  <c r="CB82" i="1" a="1"/>
  <c r="CB82" i="1" s="1"/>
  <c r="BC264" i="1" a="1"/>
  <c r="BC264" i="1" s="1"/>
  <c r="CL111" i="1" a="1"/>
  <c r="CL111" i="1" s="1"/>
  <c r="BA230" i="1" a="1"/>
  <c r="BA230" i="1" s="1"/>
  <c r="AZ80" i="1" a="1"/>
  <c r="AZ80" i="1" s="1"/>
  <c r="CG221" i="1" a="1"/>
  <c r="CG221" i="1" s="1"/>
  <c r="BC191" i="1" a="1"/>
  <c r="BC191" i="1" s="1"/>
  <c r="AD79" i="1" a="1"/>
  <c r="AD79" i="1" s="1"/>
  <c r="W247" i="1" a="1"/>
  <c r="W247" i="1" s="1"/>
  <c r="W155" i="1" a="1"/>
  <c r="W155" i="1" s="1"/>
  <c r="BE108" i="1" a="1"/>
  <c r="BE108" i="1" s="1"/>
  <c r="BE158" i="1" a="1"/>
  <c r="BE158" i="1" s="1"/>
  <c r="V80" i="1" a="1"/>
  <c r="V80" i="1" s="1"/>
  <c r="Y23" i="1" a="1"/>
  <c r="Y23" i="1" s="1"/>
  <c r="CK248" i="1" a="1"/>
  <c r="CK248" i="1" s="1"/>
  <c r="BD91" i="1" a="1"/>
  <c r="BD91" i="1" s="1"/>
  <c r="CE165" i="1" a="1"/>
  <c r="CE165" i="1" s="1"/>
  <c r="X168" i="1" a="1"/>
  <c r="X168" i="1" s="1"/>
  <c r="AB42" i="1" a="1"/>
  <c r="AB42" i="1" s="1"/>
  <c r="DL634" i="1"/>
  <c r="W259" i="1" a="1"/>
  <c r="W259" i="1" s="1"/>
  <c r="BZ155" i="1" a="1"/>
  <c r="BZ155" i="1" s="1"/>
  <c r="BF23" i="1" a="1"/>
  <c r="BF23" i="1" s="1"/>
  <c r="P148" i="1" a="1"/>
  <c r="P148" i="1" s="1"/>
  <c r="BB253" i="1" a="1"/>
  <c r="BB253" i="1" s="1"/>
  <c r="X221" i="1" a="1"/>
  <c r="X221" i="1" s="1"/>
  <c r="CB91" i="1" a="1"/>
  <c r="CB91" i="1" s="1"/>
  <c r="X22" i="1" a="1"/>
  <c r="X22" i="1" s="1"/>
  <c r="CF158" i="1" a="1"/>
  <c r="CF158" i="1" s="1"/>
  <c r="CA194" i="1" a="1"/>
  <c r="CA194" i="1" s="1"/>
  <c r="BY255" i="1" a="1"/>
  <c r="BY255" i="1" s="1"/>
  <c r="CB249" i="1" a="1"/>
  <c r="CB249" i="1" s="1"/>
  <c r="AT258" i="1" a="1"/>
  <c r="AT258" i="1" s="1"/>
  <c r="AZ43" i="1" a="1"/>
  <c r="AZ43" i="1" s="1"/>
  <c r="CL150" i="1" a="1"/>
  <c r="CL150" i="1" s="1"/>
  <c r="CH267" i="1" a="1"/>
  <c r="CH267" i="1" s="1"/>
  <c r="AU63" i="1" a="1"/>
  <c r="AU63" i="1" s="1"/>
  <c r="W161" i="1" a="1"/>
  <c r="W161" i="1" s="1"/>
  <c r="AU124" i="1" a="1"/>
  <c r="AU124" i="1" s="1"/>
  <c r="AB247" i="1" a="1"/>
  <c r="AB247" i="1" s="1"/>
  <c r="AD115" i="1" a="1"/>
  <c r="AD115" i="1" s="1"/>
  <c r="BA81" i="1" a="1"/>
  <c r="BA81" i="1" s="1"/>
  <c r="AC127" i="1" a="1"/>
  <c r="AC127" i="1" s="1"/>
  <c r="AX207" i="1" a="1"/>
  <c r="AX207" i="1" s="1"/>
  <c r="AX145" i="1" a="1"/>
  <c r="AX145" i="1" s="1"/>
  <c r="AD40" i="1" a="1"/>
  <c r="AD40" i="1" s="1"/>
  <c r="BX60" i="1" a="1"/>
  <c r="BX60" i="1" s="1"/>
  <c r="AB15" i="1" a="1"/>
  <c r="AB15" i="1" s="1"/>
  <c r="X110" i="1" a="1"/>
  <c r="X110" i="1" s="1"/>
  <c r="CL133" i="1" a="1"/>
  <c r="CL133" i="1" s="1"/>
  <c r="BD177" i="1" a="1"/>
  <c r="BD177" i="1" s="1"/>
  <c r="AT90" i="1" a="1"/>
  <c r="AT90" i="1" s="1"/>
  <c r="CK57" i="1" a="1"/>
  <c r="CK57" i="1" s="1"/>
  <c r="BX161" i="1" a="1"/>
  <c r="BX161" i="1" s="1"/>
  <c r="BF257" i="1" a="1"/>
  <c r="BF257" i="1" s="1"/>
  <c r="CA8" i="1" a="1"/>
  <c r="CA8" i="1" s="1"/>
  <c r="AT12" i="1" a="1"/>
  <c r="AT12" i="1" s="1"/>
  <c r="AX87" i="1" a="1"/>
  <c r="AX87" i="1" s="1"/>
  <c r="CI54" i="1" a="1"/>
  <c r="CI54" i="1" s="1"/>
  <c r="U155" i="1" a="1"/>
  <c r="U155" i="1" s="1"/>
  <c r="CJ68" i="1" a="1"/>
  <c r="CJ68" i="1" s="1"/>
  <c r="CC237" i="1" a="1"/>
  <c r="CC237" i="1" s="1"/>
  <c r="AX113" i="1" a="1"/>
  <c r="AX113" i="1" s="1"/>
  <c r="Z248" i="1" a="1"/>
  <c r="Z248" i="1" s="1"/>
  <c r="AC173" i="1" a="1"/>
  <c r="AC173" i="1" s="1"/>
  <c r="Q251" i="1" a="1"/>
  <c r="Q251" i="1" s="1"/>
  <c r="BD147" i="1" a="1"/>
  <c r="BD147" i="1" s="1"/>
  <c r="CE13" i="1" a="1"/>
  <c r="CE13" i="1" s="1"/>
  <c r="CH108" i="1" a="1"/>
  <c r="CH108" i="1" s="1"/>
  <c r="CD58" i="1" a="1"/>
  <c r="CD58" i="1" s="1"/>
  <c r="CH82" i="1" a="1"/>
  <c r="CH82" i="1" s="1"/>
  <c r="R102" i="1" a="1"/>
  <c r="R102" i="1" s="1"/>
  <c r="CK176" i="1" a="1"/>
  <c r="CK176" i="1" s="1"/>
  <c r="AB257" i="1" a="1"/>
  <c r="AB257" i="1" s="1"/>
  <c r="AT250" i="1" a="1"/>
  <c r="AT250" i="1" s="1"/>
  <c r="S40" i="1" a="1"/>
  <c r="S40" i="1" s="1"/>
  <c r="BG41" i="1" a="1"/>
  <c r="BG41" i="1" s="1"/>
  <c r="BE235" i="1" a="1"/>
  <c r="BE235" i="1" s="1"/>
  <c r="BF235" i="1" a="1"/>
  <c r="BF235" i="1" s="1"/>
  <c r="CA32" i="1" a="1"/>
  <c r="CA32" i="1" s="1"/>
  <c r="U160" i="1" a="1"/>
  <c r="U160" i="1" s="1"/>
  <c r="CD112" i="1" a="1"/>
  <c r="CD112" i="1" s="1"/>
  <c r="CG175" i="1" a="1"/>
  <c r="CG175" i="1" s="1"/>
  <c r="CK117" i="1" a="1"/>
  <c r="CK117" i="1" s="1"/>
  <c r="T197" i="1" a="1"/>
  <c r="T197" i="1" s="1"/>
  <c r="BZ193" i="1" a="1"/>
  <c r="BZ193" i="1" s="1"/>
  <c r="AD190" i="1" a="1"/>
  <c r="AD190" i="1" s="1"/>
  <c r="AA216" i="1" a="1"/>
  <c r="AA216" i="1" s="1"/>
  <c r="X239" i="1" a="1"/>
  <c r="X239" i="1" s="1"/>
  <c r="AY131" i="1" a="1"/>
  <c r="AY131" i="1" s="1"/>
  <c r="CI106" i="1" a="1"/>
  <c r="CI106" i="1" s="1"/>
  <c r="AT214" i="1" a="1"/>
  <c r="AT214" i="1" s="1"/>
  <c r="CJ185" i="1" a="1"/>
  <c r="CJ185" i="1" s="1"/>
  <c r="Y235" i="1" a="1"/>
  <c r="Y235" i="1" s="1"/>
  <c r="W68" i="1" a="1"/>
  <c r="W68" i="1" s="1"/>
  <c r="X210" i="1" a="1"/>
  <c r="X210" i="1" s="1"/>
  <c r="CB68" i="1" a="1"/>
  <c r="CB68" i="1" s="1"/>
  <c r="AC131" i="1" a="1"/>
  <c r="AC131" i="1" s="1"/>
  <c r="BH19" i="1" a="1"/>
  <c r="BH19" i="1" s="1"/>
  <c r="V259" i="1" a="1"/>
  <c r="V259" i="1" s="1"/>
  <c r="CF191" i="1" a="1"/>
  <c r="CF191" i="1" s="1"/>
  <c r="CE250" i="1" a="1"/>
  <c r="CE250" i="1" s="1"/>
  <c r="CK217" i="1" a="1"/>
  <c r="CK217" i="1" s="1"/>
  <c r="BC27" i="1" a="1"/>
  <c r="BC27" i="1" s="1"/>
  <c r="AT186" i="1" a="1"/>
  <c r="AT186" i="1" s="1"/>
  <c r="CD238" i="1" a="1"/>
  <c r="CD238" i="1" s="1"/>
  <c r="CB19" i="1" a="1"/>
  <c r="CB19" i="1" s="1"/>
  <c r="CE189" i="1" a="1"/>
  <c r="CE189" i="1" s="1"/>
  <c r="Y196" i="1" a="1"/>
  <c r="Y196" i="1" s="1"/>
  <c r="BE232" i="1" a="1"/>
  <c r="BE232" i="1" s="1"/>
  <c r="AV166" i="1" a="1"/>
  <c r="AV166" i="1" s="1"/>
  <c r="CK24" i="1" a="1"/>
  <c r="CK24" i="1" s="1"/>
  <c r="CK66" i="1" a="1"/>
  <c r="CK66" i="1" s="1"/>
  <c r="AD142" i="1" a="1"/>
  <c r="AD142" i="1" s="1"/>
  <c r="BA31" i="1" a="1"/>
  <c r="BA31" i="1" s="1"/>
  <c r="AZ155" i="1" a="1"/>
  <c r="AZ155" i="1" s="1"/>
  <c r="T100" i="1" a="1"/>
  <c r="T100" i="1" s="1"/>
  <c r="P54" i="1" a="1"/>
  <c r="P54" i="1" s="1"/>
  <c r="CI82" i="1" a="1"/>
  <c r="CI82" i="1" s="1"/>
  <c r="AX41" i="1" a="1"/>
  <c r="AX41" i="1" s="1"/>
  <c r="T262" i="1" a="1"/>
  <c r="T262" i="1" s="1"/>
  <c r="BH110" i="1" a="1"/>
  <c r="BH110" i="1" s="1"/>
  <c r="AX120" i="1" a="1"/>
  <c r="AX120" i="1" s="1"/>
  <c r="AB20" i="1" a="1"/>
  <c r="AB20" i="1" s="1"/>
  <c r="AD80" i="1" a="1"/>
  <c r="AD80" i="1" s="1"/>
  <c r="CG68" i="1" a="1"/>
  <c r="CG68" i="1" s="1"/>
  <c r="CL262" i="1" a="1"/>
  <c r="CL262" i="1" s="1"/>
  <c r="CC184" i="1" a="1"/>
  <c r="CC184" i="1" s="1"/>
  <c r="Z208" i="1" a="1"/>
  <c r="Z208" i="1" s="1"/>
  <c r="CF61" i="1" a="1"/>
  <c r="CF61" i="1" s="1"/>
  <c r="V128" i="1" a="1"/>
  <c r="V128" i="1" s="1"/>
  <c r="BG116" i="1" a="1"/>
  <c r="BG116" i="1" s="1"/>
  <c r="BG106" i="1" a="1"/>
  <c r="BG106" i="1" s="1"/>
  <c r="BA37" i="1" a="1"/>
  <c r="BA37" i="1" s="1"/>
  <c r="CE104" i="1" a="1"/>
  <c r="CE104" i="1" s="1"/>
  <c r="CB206" i="1" a="1"/>
  <c r="CB206" i="1" s="1"/>
  <c r="AZ240" i="1" a="1"/>
  <c r="AZ240" i="1" s="1"/>
  <c r="CA86" i="1" a="1"/>
  <c r="CA86" i="1" s="1"/>
  <c r="DL317" i="1"/>
  <c r="CE101" i="1" a="1"/>
  <c r="CE101" i="1" s="1"/>
  <c r="AT34" i="1" a="1"/>
  <c r="AT34" i="1" s="1"/>
  <c r="BH226" i="1" a="1"/>
  <c r="BH226" i="1" s="1"/>
  <c r="BA77" i="1" a="1"/>
  <c r="BA77" i="1" s="1"/>
  <c r="CD221" i="1" a="1"/>
  <c r="CD221" i="1" s="1"/>
  <c r="T245" i="1" a="1"/>
  <c r="T245" i="1" s="1"/>
  <c r="AD152" i="1" a="1"/>
  <c r="AD152" i="1" s="1"/>
  <c r="AD59" i="1" a="1"/>
  <c r="AD59" i="1" s="1"/>
  <c r="Y111" i="1" a="1"/>
  <c r="Y111" i="1" s="1"/>
  <c r="BY195" i="1" a="1"/>
  <c r="BY195" i="1" s="1"/>
  <c r="U161" i="1" a="1"/>
  <c r="U161" i="1" s="1"/>
  <c r="CE36" i="1" a="1"/>
  <c r="CE36" i="1" s="1"/>
  <c r="S22" i="1" a="1"/>
  <c r="S22" i="1" s="1"/>
  <c r="BH103" i="1" a="1"/>
  <c r="BH103" i="1" s="1"/>
  <c r="Q240" i="1" a="1"/>
  <c r="Q240" i="1" s="1"/>
  <c r="R81" i="1" a="1"/>
  <c r="R81" i="1" s="1"/>
  <c r="U83" i="1" a="1"/>
  <c r="U83" i="1" s="1"/>
  <c r="AW58" i="1" a="1"/>
  <c r="AW58" i="1" s="1"/>
  <c r="P44" i="1" a="1"/>
  <c r="P44" i="1" s="1"/>
  <c r="BE35" i="1" a="1"/>
  <c r="BE35" i="1" s="1"/>
  <c r="BB39" i="1" a="1"/>
  <c r="BB39" i="1" s="1"/>
  <c r="CF78" i="1" a="1"/>
  <c r="CF78" i="1" s="1"/>
  <c r="R234" i="1" a="1"/>
  <c r="R234" i="1" s="1"/>
  <c r="AY177" i="1" a="1"/>
  <c r="AY177" i="1" s="1"/>
  <c r="BC17" i="1" a="1"/>
  <c r="BC17" i="1" s="1"/>
  <c r="AZ34" i="1" a="1"/>
  <c r="AZ34" i="1" s="1"/>
  <c r="AT135" i="1" a="1"/>
  <c r="AT135" i="1" s="1"/>
  <c r="W94" i="1" a="1"/>
  <c r="W94" i="1" s="1"/>
  <c r="CB128" i="1" a="1"/>
  <c r="CB128" i="1" s="1"/>
  <c r="Y87" i="1" a="1"/>
  <c r="Y87" i="1" s="1"/>
  <c r="AV164" i="1" a="1"/>
  <c r="AV164" i="1" s="1"/>
  <c r="W104" i="1" a="1"/>
  <c r="W104" i="1" s="1"/>
  <c r="U149" i="1" a="1"/>
  <c r="U149" i="1" s="1"/>
  <c r="AC249" i="1" a="1"/>
  <c r="AC249" i="1" s="1"/>
  <c r="CL25" i="1" a="1"/>
  <c r="CL25" i="1" s="1"/>
  <c r="AV210" i="1" a="1"/>
  <c r="AV210" i="1" s="1"/>
  <c r="AV145" i="1" a="1"/>
  <c r="AV145" i="1" s="1"/>
  <c r="AT132" i="1" a="1"/>
  <c r="AT132" i="1" s="1"/>
  <c r="CD12" i="1" a="1"/>
  <c r="CD12" i="1" s="1"/>
  <c r="W46" i="1" a="1"/>
  <c r="W46" i="1" s="1"/>
  <c r="CE225" i="1" a="1"/>
  <c r="CE225" i="1" s="1"/>
  <c r="BH56" i="1" a="1"/>
  <c r="BH56" i="1" s="1"/>
  <c r="AB171" i="1" a="1"/>
  <c r="AB171" i="1" s="1"/>
  <c r="AC13" i="1" a="1"/>
  <c r="AC13" i="1" s="1"/>
  <c r="BC39" i="1" a="1"/>
  <c r="BC39" i="1" s="1"/>
  <c r="BD92" i="1" a="1"/>
  <c r="BD92" i="1" s="1"/>
  <c r="Q141" i="1" a="1"/>
  <c r="Q141" i="1" s="1"/>
  <c r="CH119" i="1" a="1"/>
  <c r="CH119" i="1" s="1"/>
  <c r="CA29" i="1" a="1"/>
  <c r="CA29" i="1" s="1"/>
  <c r="BF54" i="1" a="1"/>
  <c r="BF54" i="1" s="1"/>
  <c r="U228" i="1" a="1"/>
  <c r="U228" i="1" s="1"/>
  <c r="AX117" i="1" a="1"/>
  <c r="AX117" i="1" s="1"/>
  <c r="P195" i="1" a="1"/>
  <c r="P195" i="1" s="1"/>
  <c r="AC118" i="1" a="1"/>
  <c r="AC118" i="1" s="1"/>
  <c r="Y151" i="1" a="1"/>
  <c r="Y151" i="1" s="1"/>
  <c r="P248" i="1" a="1"/>
  <c r="P248" i="1" s="1"/>
  <c r="CH170" i="1" a="1"/>
  <c r="CH170" i="1" s="1"/>
  <c r="BY129" i="1" a="1"/>
  <c r="BY129" i="1" s="1"/>
  <c r="BF31" i="1" a="1"/>
  <c r="BF31" i="1" s="1"/>
  <c r="BB17" i="1" a="1"/>
  <c r="BB17" i="1" s="1"/>
  <c r="Y93" i="1" a="1"/>
  <c r="Y93" i="1" s="1"/>
  <c r="BY116" i="1" a="1"/>
  <c r="BY116" i="1" s="1"/>
  <c r="CD102" i="1" a="1"/>
  <c r="CD102" i="1" s="1"/>
  <c r="AT191" i="1" a="1"/>
  <c r="AT191" i="1" s="1"/>
  <c r="BZ64" i="1" a="1"/>
  <c r="BZ64" i="1" s="1"/>
  <c r="CJ173" i="1" a="1"/>
  <c r="CJ173" i="1" s="1"/>
  <c r="BZ42" i="1" a="1"/>
  <c r="BZ42" i="1" s="1"/>
  <c r="BA46" i="1" a="1"/>
  <c r="BA46" i="1" s="1"/>
  <c r="CJ91" i="1" a="1"/>
  <c r="CJ91" i="1" s="1"/>
  <c r="AY255" i="1" a="1"/>
  <c r="AY255" i="1" s="1"/>
  <c r="AB35" i="1" a="1"/>
  <c r="AB35" i="1" s="1"/>
  <c r="CD157" i="1" a="1"/>
  <c r="CD157" i="1" s="1"/>
  <c r="CG40" i="1" a="1"/>
  <c r="CG40" i="1" s="1"/>
  <c r="BG47" i="1" a="1"/>
  <c r="BG47" i="1" s="1"/>
  <c r="CC200" i="1" a="1"/>
  <c r="CC200" i="1" s="1"/>
  <c r="AW45" i="1" a="1"/>
  <c r="AW45" i="1" s="1"/>
  <c r="Y110" i="1" a="1"/>
  <c r="Y110" i="1" s="1"/>
  <c r="BZ166" i="1" a="1"/>
  <c r="BZ166" i="1" s="1"/>
  <c r="T156" i="1" a="1"/>
  <c r="T156" i="1" s="1"/>
  <c r="AZ252" i="1" a="1"/>
  <c r="AZ252" i="1" s="1"/>
  <c r="Z196" i="1" a="1"/>
  <c r="Z196" i="1" s="1"/>
  <c r="BC200" i="1" a="1"/>
  <c r="BC200" i="1" s="1"/>
  <c r="CK266" i="1" a="1"/>
  <c r="CK266" i="1" s="1"/>
  <c r="AW178" i="1" a="1"/>
  <c r="AW178" i="1" s="1"/>
  <c r="P16" i="1" a="1"/>
  <c r="P16" i="1" s="1"/>
  <c r="S145" i="1" a="1"/>
  <c r="S145" i="1" s="1"/>
  <c r="W57" i="1" a="1"/>
  <c r="W57" i="1" s="1"/>
  <c r="Y249" i="1" a="1"/>
  <c r="Y249" i="1" s="1"/>
  <c r="BD7" i="1" a="1"/>
  <c r="BD7" i="1" s="1"/>
  <c r="BC135" i="1" a="1"/>
  <c r="BC135" i="1" s="1"/>
  <c r="S242" i="1" a="1"/>
  <c r="S242" i="1" s="1"/>
  <c r="X124" i="1" a="1"/>
  <c r="X124" i="1" s="1"/>
  <c r="V182" i="1" a="1"/>
  <c r="V182" i="1" s="1"/>
  <c r="BX229" i="1" a="1"/>
  <c r="BX229" i="1" s="1"/>
  <c r="R38" i="1" a="1"/>
  <c r="R38" i="1" s="1"/>
  <c r="CG32" i="1" a="1"/>
  <c r="CG32" i="1" s="1"/>
  <c r="CF249" i="1" a="1"/>
  <c r="CF249" i="1" s="1"/>
  <c r="Y40" i="1" a="1"/>
  <c r="Y40" i="1" s="1"/>
  <c r="X122" i="1" a="1"/>
  <c r="X122" i="1" s="1"/>
  <c r="X245" i="1" a="1"/>
  <c r="X245" i="1" s="1"/>
  <c r="Y67" i="1" a="1"/>
  <c r="Y67" i="1" s="1"/>
  <c r="BZ132" i="1" a="1"/>
  <c r="BZ132" i="1" s="1"/>
  <c r="BD189" i="1" a="1"/>
  <c r="BD189" i="1" s="1"/>
  <c r="BB220" i="1" a="1"/>
  <c r="BB220" i="1" s="1"/>
  <c r="BB222" i="1" a="1"/>
  <c r="BB222" i="1" s="1"/>
  <c r="CC153" i="1" a="1"/>
  <c r="CC153" i="1" s="1"/>
  <c r="AX196" i="1" a="1"/>
  <c r="AX196" i="1" s="1"/>
  <c r="CD225" i="1" a="1"/>
  <c r="CD225" i="1" s="1"/>
  <c r="CA211" i="1" a="1"/>
  <c r="CA211" i="1" s="1"/>
  <c r="AB148" i="1" a="1"/>
  <c r="AB148" i="1" s="1"/>
  <c r="BY106" i="1" a="1"/>
  <c r="BY106" i="1" s="1"/>
  <c r="AA67" i="1" a="1"/>
  <c r="AA67" i="1" s="1"/>
  <c r="DL639" i="1"/>
  <c r="CF154" i="1" a="1"/>
  <c r="CF154" i="1" s="1"/>
  <c r="CJ257" i="1" a="1"/>
  <c r="CJ257" i="1" s="1"/>
  <c r="X17" i="1" a="1"/>
  <c r="X17" i="1" s="1"/>
  <c r="CL91" i="1" a="1"/>
  <c r="CL91" i="1" s="1"/>
  <c r="BC21" i="1" a="1"/>
  <c r="BC21" i="1" s="1"/>
  <c r="BA214" i="1" a="1"/>
  <c r="BA214" i="1" s="1"/>
  <c r="W98" i="1" a="1"/>
  <c r="W98" i="1" s="1"/>
  <c r="W156" i="1" a="1"/>
  <c r="W156" i="1" s="1"/>
  <c r="BD19" i="1" a="1"/>
  <c r="BD19" i="1" s="1"/>
  <c r="V191" i="1" a="1"/>
  <c r="V191" i="1" s="1"/>
  <c r="X79" i="1" a="1"/>
  <c r="X79" i="1" s="1"/>
  <c r="AA157" i="1" a="1"/>
  <c r="AA157" i="1" s="1"/>
  <c r="AU208" i="1" a="1"/>
  <c r="AU208" i="1" s="1"/>
  <c r="AW36" i="1" a="1"/>
  <c r="AW36" i="1" s="1"/>
  <c r="V119" i="1" a="1"/>
  <c r="V119" i="1" s="1"/>
  <c r="BX26" i="1" a="1"/>
  <c r="BX26" i="1" s="1"/>
  <c r="AZ206" i="1" a="1"/>
  <c r="AZ206" i="1" s="1"/>
  <c r="BF130" i="1" a="1"/>
  <c r="BF130" i="1" s="1"/>
  <c r="BH156" i="1" a="1"/>
  <c r="BH156" i="1" s="1"/>
  <c r="AU129" i="1" a="1"/>
  <c r="AU129" i="1" s="1"/>
  <c r="W33" i="1" a="1"/>
  <c r="W33" i="1" s="1"/>
  <c r="Z190" i="1" a="1"/>
  <c r="Z190" i="1" s="1"/>
  <c r="CE85" i="1" a="1"/>
  <c r="CE85" i="1" s="1"/>
  <c r="R26" i="1" a="1"/>
  <c r="R26" i="1" s="1"/>
  <c r="AT79" i="1" a="1"/>
  <c r="AT79" i="1" s="1"/>
  <c r="W233" i="1" a="1"/>
  <c r="W233" i="1" s="1"/>
  <c r="CA54" i="1" a="1"/>
  <c r="CA54" i="1" s="1"/>
  <c r="W160" i="1" a="1"/>
  <c r="W160" i="1" s="1"/>
  <c r="P84" i="1" a="1"/>
  <c r="P84" i="1" s="1"/>
  <c r="CB198" i="1" a="1"/>
  <c r="CB198" i="1" s="1"/>
  <c r="BE132" i="1" a="1"/>
  <c r="BE132" i="1" s="1"/>
  <c r="CC11" i="1" a="1"/>
  <c r="CC11" i="1" s="1"/>
  <c r="X161" i="1" a="1"/>
  <c r="X161" i="1" s="1"/>
  <c r="BA30" i="1" a="1"/>
  <c r="BA30" i="1" s="1"/>
  <c r="CA102" i="1" a="1"/>
  <c r="CA102" i="1" s="1"/>
  <c r="U226" i="1" a="1"/>
  <c r="U226" i="1" s="1"/>
  <c r="CB101" i="1" a="1"/>
  <c r="CB101" i="1" s="1"/>
  <c r="CK46" i="1" a="1"/>
  <c r="CK46" i="1" s="1"/>
  <c r="BD49" i="1" a="1"/>
  <c r="BD49" i="1" s="1"/>
  <c r="BA213" i="1" a="1"/>
  <c r="BA213" i="1" s="1"/>
  <c r="Y28" i="1" a="1"/>
  <c r="Y28" i="1" s="1"/>
  <c r="CD37" i="1" a="1"/>
  <c r="CD37" i="1" s="1"/>
  <c r="BF233" i="1" a="1"/>
  <c r="BF233" i="1" s="1"/>
  <c r="BC188" i="1" a="1"/>
  <c r="BC188" i="1" s="1"/>
  <c r="X55" i="1" a="1"/>
  <c r="X55" i="1" s="1"/>
  <c r="AC31" i="1" a="1"/>
  <c r="AC31" i="1" s="1"/>
  <c r="X254" i="1" a="1"/>
  <c r="X254" i="1" s="1"/>
  <c r="AC234" i="1" a="1"/>
  <c r="AC234" i="1" s="1"/>
  <c r="CB76" i="1" a="1"/>
  <c r="CB76" i="1" s="1"/>
  <c r="AZ264" i="1" a="1"/>
  <c r="AZ264" i="1" s="1"/>
  <c r="AZ212" i="1" a="1"/>
  <c r="AZ212" i="1" s="1"/>
  <c r="Z238" i="1" a="1"/>
  <c r="Z238" i="1" s="1"/>
  <c r="BG85" i="1" a="1"/>
  <c r="BG85" i="1" s="1"/>
  <c r="S171" i="1" a="1"/>
  <c r="S171" i="1" s="1"/>
  <c r="V86" i="1" a="1"/>
  <c r="V86" i="1" s="1"/>
  <c r="CE188" i="1" a="1"/>
  <c r="CE188" i="1" s="1"/>
  <c r="AZ42" i="1" a="1"/>
  <c r="AZ42" i="1" s="1"/>
  <c r="AU135" i="1" a="1"/>
  <c r="AU135" i="1" s="1"/>
  <c r="P9" i="1" a="1"/>
  <c r="P9" i="1" s="1"/>
  <c r="AZ112" i="1" a="1"/>
  <c r="AZ112" i="1" s="1"/>
  <c r="BA43" i="1" a="1"/>
  <c r="BA43" i="1" s="1"/>
  <c r="CA168" i="1" a="1"/>
  <c r="CA168" i="1" s="1"/>
  <c r="T96" i="1" a="1"/>
  <c r="T96" i="1" s="1"/>
  <c r="CC40" i="1" a="1"/>
  <c r="CC40" i="1" s="1"/>
  <c r="BH9" i="1" a="1"/>
  <c r="BH9" i="1" s="1"/>
  <c r="BZ221" i="1" a="1"/>
  <c r="BZ221" i="1" s="1"/>
  <c r="AT92" i="1" a="1"/>
  <c r="AT92" i="1" s="1"/>
  <c r="CG228" i="1" a="1"/>
  <c r="CG228" i="1" s="1"/>
  <c r="AA183" i="1" a="1"/>
  <c r="AA183" i="1" s="1"/>
  <c r="CE50" i="1" a="1"/>
  <c r="CE50" i="1" s="1"/>
  <c r="AY64" i="1" a="1"/>
  <c r="AY64" i="1" s="1"/>
  <c r="AW127" i="1" a="1"/>
  <c r="AW127" i="1" s="1"/>
  <c r="R182" i="1" a="1"/>
  <c r="R182" i="1" s="1"/>
  <c r="BA188" i="1" a="1"/>
  <c r="BA188" i="1" s="1"/>
  <c r="CA237" i="1" a="1"/>
  <c r="CA237" i="1" s="1"/>
  <c r="BE100" i="1" a="1"/>
  <c r="BE100" i="1" s="1"/>
  <c r="P110" i="1" a="1"/>
  <c r="P110" i="1" s="1"/>
  <c r="CI133" i="1" a="1"/>
  <c r="CI133" i="1" s="1"/>
  <c r="CI225" i="1" a="1"/>
  <c r="CI225" i="1" s="1"/>
  <c r="P40" i="1" a="1"/>
  <c r="P40" i="1" s="1"/>
  <c r="AD230" i="1" a="1"/>
  <c r="AD230" i="1" s="1"/>
  <c r="CC178" i="1" a="1"/>
  <c r="CC178" i="1" s="1"/>
  <c r="AD148" i="1" a="1"/>
  <c r="AD148" i="1" s="1"/>
  <c r="CG171" i="1" a="1"/>
  <c r="CG171" i="1" s="1"/>
  <c r="AX84" i="1" a="1"/>
  <c r="AX84" i="1" s="1"/>
  <c r="V23" i="1" a="1"/>
  <c r="V23" i="1" s="1"/>
  <c r="V37" i="1" a="1"/>
  <c r="V37" i="1" s="1"/>
  <c r="CG104" i="1" a="1"/>
  <c r="CG104" i="1" s="1"/>
  <c r="CB169" i="1" a="1"/>
  <c r="CB169" i="1" s="1"/>
  <c r="CD61" i="1" a="1"/>
  <c r="CD61" i="1" s="1"/>
  <c r="Z33" i="1" a="1"/>
  <c r="Z33" i="1" s="1"/>
  <c r="CG132" i="1" a="1"/>
  <c r="CG132" i="1" s="1"/>
  <c r="BE85" i="1" a="1"/>
  <c r="BE85" i="1" s="1"/>
  <c r="CG89" i="1" a="1"/>
  <c r="CG89" i="1" s="1"/>
  <c r="CJ118" i="1" a="1"/>
  <c r="CJ118" i="1" s="1"/>
  <c r="AA92" i="1" a="1"/>
  <c r="AA92" i="1" s="1"/>
  <c r="BC150" i="1" a="1"/>
  <c r="BC150" i="1" s="1"/>
  <c r="CL219" i="1" a="1"/>
  <c r="CL219" i="1" s="1"/>
  <c r="BX63" i="1" a="1"/>
  <c r="BX63" i="1" s="1"/>
  <c r="BZ116" i="1" a="1"/>
  <c r="BZ116" i="1" s="1"/>
  <c r="CF253" i="1" a="1"/>
  <c r="CF253" i="1" s="1"/>
  <c r="BF241" i="1" a="1"/>
  <c r="BF241" i="1" s="1"/>
  <c r="AZ192" i="1" a="1"/>
  <c r="AZ192" i="1" s="1"/>
  <c r="BE200" i="1" a="1"/>
  <c r="BE200" i="1" s="1"/>
  <c r="CB256" i="1" a="1"/>
  <c r="CB256" i="1" s="1"/>
  <c r="BZ244" i="1" a="1"/>
  <c r="BZ244" i="1" s="1"/>
  <c r="AW9" i="1" a="1"/>
  <c r="AW9" i="1" s="1"/>
  <c r="CI109" i="1" a="1"/>
  <c r="CI109" i="1" s="1"/>
  <c r="AX94" i="1" a="1"/>
  <c r="AX94" i="1" s="1"/>
  <c r="BD47" i="1" a="1"/>
  <c r="BD47" i="1" s="1"/>
  <c r="S117" i="1" a="1"/>
  <c r="S117" i="1" s="1"/>
  <c r="BG263" i="1" a="1"/>
  <c r="BG263" i="1" s="1"/>
  <c r="CF26" i="1" a="1"/>
  <c r="CF26" i="1" s="1"/>
  <c r="AC26" i="1" a="1"/>
  <c r="AC26" i="1" s="1"/>
  <c r="CG11" i="1" a="1"/>
  <c r="CG11" i="1" s="1"/>
  <c r="AC251" i="1" a="1"/>
  <c r="AC251" i="1" s="1"/>
  <c r="W239" i="1" a="1"/>
  <c r="W239" i="1" s="1"/>
  <c r="CL13" i="1" a="1"/>
  <c r="CL13" i="1" s="1"/>
  <c r="T19" i="1" a="1"/>
  <c r="T19" i="1" s="1"/>
  <c r="CH103" i="1" a="1"/>
  <c r="CH103" i="1" s="1"/>
  <c r="BZ186" i="1" a="1"/>
  <c r="BZ186" i="1" s="1"/>
  <c r="AZ141" i="1" a="1"/>
  <c r="AZ141" i="1" s="1"/>
  <c r="AV86" i="1" a="1"/>
  <c r="AV86" i="1" s="1"/>
  <c r="CE179" i="1" a="1"/>
  <c r="CE179" i="1" s="1"/>
  <c r="AA215" i="1" a="1"/>
  <c r="AA215" i="1" s="1"/>
  <c r="Q66" i="1" a="1"/>
  <c r="Q66" i="1" s="1"/>
  <c r="AT184" i="1" a="1"/>
  <c r="AT184" i="1" s="1"/>
  <c r="CI68" i="1" a="1"/>
  <c r="CI68" i="1" s="1"/>
  <c r="BF209" i="1" a="1"/>
  <c r="BF209" i="1" s="1"/>
  <c r="X97" i="1" a="1"/>
  <c r="X97" i="1" s="1"/>
  <c r="CF121" i="1" a="1"/>
  <c r="CF121" i="1" s="1"/>
  <c r="AA115" i="1" a="1"/>
  <c r="AA115" i="1" s="1"/>
  <c r="AC215" i="1" a="1"/>
  <c r="AC215" i="1" s="1"/>
  <c r="BD213" i="1" a="1"/>
  <c r="BD213" i="1" s="1"/>
  <c r="BF111" i="1" a="1"/>
  <c r="BF111" i="1" s="1"/>
  <c r="AY9" i="1" a="1"/>
  <c r="AY9" i="1" s="1"/>
  <c r="CB65" i="1" a="1"/>
  <c r="CB65" i="1" s="1"/>
  <c r="CL93" i="1" a="1"/>
  <c r="CL93" i="1" s="1"/>
  <c r="AY116" i="1" a="1"/>
  <c r="AY116" i="1" s="1"/>
  <c r="BB120" i="1" a="1"/>
  <c r="BB120" i="1" s="1"/>
  <c r="AD111" i="1" a="1"/>
  <c r="AD111" i="1" s="1"/>
  <c r="Z244" i="1" a="1"/>
  <c r="Z244" i="1" s="1"/>
  <c r="BF201" i="1" a="1"/>
  <c r="BF201" i="1" s="1"/>
  <c r="BA116" i="1" a="1"/>
  <c r="BA116" i="1" s="1"/>
  <c r="BZ13" i="1" a="1"/>
  <c r="BZ13" i="1" s="1"/>
  <c r="AX119" i="1" a="1"/>
  <c r="AX119" i="1" s="1"/>
  <c r="BB114" i="1" a="1"/>
  <c r="BB114" i="1" s="1"/>
  <c r="BA150" i="1" a="1"/>
  <c r="BA150" i="1" s="1"/>
  <c r="AY253" i="1" a="1"/>
  <c r="AY253" i="1" s="1"/>
  <c r="AT130" i="1" a="1"/>
  <c r="AT130" i="1" s="1"/>
  <c r="AX19" i="1" a="1"/>
  <c r="AX19" i="1" s="1"/>
  <c r="T160" i="1" a="1"/>
  <c r="T160" i="1" s="1"/>
  <c r="BC35" i="1" a="1"/>
  <c r="BC35" i="1" s="1"/>
  <c r="BH184" i="1" a="1"/>
  <c r="BH184" i="1" s="1"/>
  <c r="AC186" i="1" a="1"/>
  <c r="AC186" i="1" s="1"/>
  <c r="AV227" i="1" a="1"/>
  <c r="AV227" i="1" s="1"/>
  <c r="BY145" i="1" a="1"/>
  <c r="BY145" i="1" s="1"/>
  <c r="CI37" i="1" a="1"/>
  <c r="CI37" i="1" s="1"/>
  <c r="X59" i="1" a="1"/>
  <c r="X59" i="1" s="1"/>
  <c r="CL97" i="1" a="1"/>
  <c r="CL97" i="1" s="1"/>
  <c r="CI18" i="1" a="1"/>
  <c r="CI18" i="1" s="1"/>
  <c r="BH191" i="1" a="1"/>
  <c r="BH191" i="1" s="1"/>
  <c r="P61" i="1" a="1"/>
  <c r="P61" i="1" s="1"/>
  <c r="BF84" i="1" a="1"/>
  <c r="BF84" i="1" s="1"/>
  <c r="BG238" i="1" a="1"/>
  <c r="BG238" i="1" s="1"/>
  <c r="DL588" i="1"/>
  <c r="BZ43" i="1" a="1"/>
  <c r="BZ43" i="1" s="1"/>
  <c r="AD209" i="1" a="1"/>
  <c r="AD209" i="1" s="1"/>
  <c r="BX211" i="1" a="1"/>
  <c r="BX211" i="1" s="1"/>
  <c r="CB157" i="1" a="1"/>
  <c r="CB157" i="1" s="1"/>
  <c r="BB240" i="1" a="1"/>
  <c r="BB240" i="1" s="1"/>
  <c r="BG32" i="1" a="1"/>
  <c r="BG32" i="1" s="1"/>
  <c r="CJ39" i="1" a="1"/>
  <c r="CJ39" i="1" s="1"/>
  <c r="Y147" i="1" a="1"/>
  <c r="Y147" i="1" s="1"/>
  <c r="AW146" i="1" a="1"/>
  <c r="AW146" i="1" s="1"/>
  <c r="BB190" i="1" a="1"/>
  <c r="BB190" i="1" s="1"/>
  <c r="S262" i="1" a="1"/>
  <c r="S262" i="1" s="1"/>
  <c r="R241" i="1" a="1"/>
  <c r="R241" i="1" s="1"/>
  <c r="Y198" i="1" a="1"/>
  <c r="Y198" i="1" s="1"/>
  <c r="P210" i="1" a="1"/>
  <c r="P210" i="1" s="1"/>
  <c r="AD103" i="1" a="1"/>
  <c r="AD103" i="1" s="1"/>
  <c r="Y103" i="1" a="1"/>
  <c r="Y103" i="1" s="1"/>
  <c r="BH100" i="1" a="1"/>
  <c r="BH100" i="1" s="1"/>
  <c r="AC7" i="1" a="1"/>
  <c r="AC7" i="1" s="1"/>
  <c r="V112" i="1" a="1"/>
  <c r="V112" i="1" s="1"/>
  <c r="BG101" i="1" a="1"/>
  <c r="BG101" i="1" s="1"/>
  <c r="X134" i="1" a="1"/>
  <c r="X134" i="1" s="1"/>
  <c r="AA76" i="1" a="1"/>
  <c r="AA76" i="1" s="1"/>
  <c r="T106" i="1" a="1"/>
  <c r="T106" i="1" s="1"/>
  <c r="BY208" i="1" a="1"/>
  <c r="BY208" i="1" s="1"/>
  <c r="AZ254" i="1" a="1"/>
  <c r="AZ254" i="1" s="1"/>
  <c r="BB155" i="1" a="1"/>
  <c r="BB155" i="1" s="1"/>
  <c r="BZ179" i="1" a="1"/>
  <c r="BZ179" i="1" s="1"/>
  <c r="BE242" i="1" a="1"/>
  <c r="BE242" i="1" s="1"/>
  <c r="CJ160" i="1" a="1"/>
  <c r="CJ160" i="1" s="1"/>
  <c r="AB221" i="1" a="1"/>
  <c r="AB221" i="1" s="1"/>
  <c r="CF157" i="1" a="1"/>
  <c r="CF157" i="1" s="1"/>
  <c r="AZ54" i="1" a="1"/>
  <c r="AZ54" i="1" s="1"/>
  <c r="CD19" i="1" a="1"/>
  <c r="CD19" i="1" s="1"/>
  <c r="BA101" i="1" a="1"/>
  <c r="BA101" i="1" s="1"/>
  <c r="CI34" i="1" a="1"/>
  <c r="CI34" i="1" s="1"/>
  <c r="BF25" i="1" a="1"/>
  <c r="BF25" i="1" s="1"/>
  <c r="AU82" i="1" a="1"/>
  <c r="AU82" i="1" s="1"/>
  <c r="Q148" i="1" a="1"/>
  <c r="Q148" i="1" s="1"/>
  <c r="CH153" i="1" a="1"/>
  <c r="CH153" i="1" s="1"/>
  <c r="BE12" i="1" a="1"/>
  <c r="BE12" i="1" s="1"/>
  <c r="CK9" i="1" a="1"/>
  <c r="CK9" i="1" s="1"/>
  <c r="AA103" i="1" a="1"/>
  <c r="AA103" i="1" s="1"/>
  <c r="CH31" i="1" a="1"/>
  <c r="CH31" i="1" s="1"/>
  <c r="AZ25" i="1" a="1"/>
  <c r="AZ25" i="1" s="1"/>
  <c r="CC115" i="1" a="1"/>
  <c r="CC115" i="1" s="1"/>
  <c r="V87" i="1" a="1"/>
  <c r="V87" i="1" s="1"/>
  <c r="AA100" i="1" a="1"/>
  <c r="AA100" i="1" s="1"/>
  <c r="BH233" i="1" a="1"/>
  <c r="BH233" i="1" s="1"/>
  <c r="S152" i="1" a="1"/>
  <c r="S152" i="1" s="1"/>
  <c r="CF237" i="1" a="1"/>
  <c r="CF237" i="1" s="1"/>
  <c r="BG39" i="1" a="1"/>
  <c r="BG39" i="1" s="1"/>
  <c r="CK141" i="1" a="1"/>
  <c r="CK141" i="1" s="1"/>
  <c r="AW55" i="1" a="1"/>
  <c r="AW55" i="1" s="1"/>
  <c r="BZ151" i="1" a="1"/>
  <c r="BZ151" i="1" s="1"/>
  <c r="U36" i="1" a="1"/>
  <c r="U36" i="1" s="1"/>
  <c r="AZ90" i="1" a="1"/>
  <c r="AZ90" i="1" s="1"/>
  <c r="BX87" i="1" a="1"/>
  <c r="BX87" i="1" s="1"/>
  <c r="S96" i="1" a="1"/>
  <c r="S96" i="1" s="1"/>
  <c r="AX194" i="1" a="1"/>
  <c r="AX194" i="1" s="1"/>
  <c r="P146" i="1" a="1"/>
  <c r="P146" i="1" s="1"/>
  <c r="Z259" i="1" a="1"/>
  <c r="Z259" i="1" s="1"/>
  <c r="BH196" i="1" a="1"/>
  <c r="BH196" i="1" s="1"/>
  <c r="CI262" i="1" a="1"/>
  <c r="CI262" i="1" s="1"/>
  <c r="BZ180" i="1" a="1"/>
  <c r="BZ180" i="1" s="1"/>
  <c r="S154" i="1" a="1"/>
  <c r="S154" i="1" s="1"/>
  <c r="AC260" i="1" a="1"/>
  <c r="AC260" i="1" s="1"/>
  <c r="S187" i="1" a="1"/>
  <c r="S187" i="1" s="1"/>
  <c r="P225" i="1" a="1"/>
  <c r="P225" i="1" s="1"/>
  <c r="BD208" i="1" a="1"/>
  <c r="BD208" i="1" s="1"/>
  <c r="U180" i="1" a="1"/>
  <c r="U180" i="1" s="1"/>
  <c r="Z106" i="1" a="1"/>
  <c r="Z106" i="1" s="1"/>
  <c r="CL183" i="1" a="1"/>
  <c r="CL183" i="1" s="1"/>
  <c r="CJ84" i="1" a="1"/>
  <c r="CJ84" i="1" s="1"/>
  <c r="AX229" i="1" a="1"/>
  <c r="AX229" i="1" s="1"/>
  <c r="CH83" i="1" a="1"/>
  <c r="CH83" i="1" s="1"/>
  <c r="V10" i="1" a="1"/>
  <c r="V10" i="1" s="1"/>
  <c r="CE148" i="1" a="1"/>
  <c r="CE148" i="1" s="1"/>
  <c r="S226" i="1" a="1"/>
  <c r="S226" i="1" s="1"/>
  <c r="CH207" i="1" a="1"/>
  <c r="CH207" i="1" s="1"/>
  <c r="X34" i="1" a="1"/>
  <c r="X34" i="1" s="1"/>
  <c r="BG154" i="1" a="1"/>
  <c r="BG154" i="1" s="1"/>
  <c r="BF161" i="1" a="1"/>
  <c r="BF161" i="1" s="1"/>
  <c r="CK191" i="1" a="1"/>
  <c r="CK191" i="1" s="1"/>
  <c r="V189" i="1" a="1"/>
  <c r="V189" i="1" s="1"/>
  <c r="AT35" i="1" a="1"/>
  <c r="AT35" i="1" s="1"/>
  <c r="CB66" i="1" a="1"/>
  <c r="CB66" i="1" s="1"/>
  <c r="AX186" i="1" a="1"/>
  <c r="AX186" i="1" s="1"/>
  <c r="R94" i="1" a="1"/>
  <c r="R94" i="1" s="1"/>
  <c r="R213" i="1" a="1"/>
  <c r="R213" i="1" s="1"/>
  <c r="CF174" i="1" a="1"/>
  <c r="CF174" i="1" s="1"/>
  <c r="BA198" i="1" a="1"/>
  <c r="BA198" i="1" s="1"/>
  <c r="CI59" i="1" a="1"/>
  <c r="CI59" i="1" s="1"/>
  <c r="AT38" i="1" a="1"/>
  <c r="AT38" i="1" s="1"/>
  <c r="V52" i="1" a="1"/>
  <c r="V52" i="1" s="1"/>
  <c r="BH33" i="1" a="1"/>
  <c r="BH33" i="1" s="1"/>
  <c r="Q120" i="1" a="1"/>
  <c r="Q120" i="1" s="1"/>
  <c r="BH119" i="1" a="1"/>
  <c r="BH119" i="1" s="1"/>
  <c r="Y162" i="1" a="1"/>
  <c r="Y162" i="1" s="1"/>
  <c r="CA249" i="1" a="1"/>
  <c r="CA249" i="1" s="1"/>
  <c r="AV16" i="1" a="1"/>
  <c r="AV16" i="1" s="1"/>
  <c r="AU247" i="1" a="1"/>
  <c r="AU247" i="1" s="1"/>
  <c r="Q107" i="1" a="1"/>
  <c r="Q107" i="1" s="1"/>
  <c r="R83" i="1" a="1"/>
  <c r="R83" i="1" s="1"/>
  <c r="CI255" i="1" a="1"/>
  <c r="CI255" i="1" s="1"/>
  <c r="CJ220" i="1" a="1"/>
  <c r="CJ220" i="1" s="1"/>
  <c r="Y38" i="1" a="1"/>
  <c r="Y38" i="1" s="1"/>
  <c r="CC95" i="1" a="1"/>
  <c r="CC95" i="1" s="1"/>
  <c r="BD148" i="1" a="1"/>
  <c r="BD148" i="1" s="1"/>
  <c r="BB101" i="1" a="1"/>
  <c r="BB101" i="1" s="1"/>
  <c r="V33" i="1" a="1"/>
  <c r="V33" i="1" s="1"/>
  <c r="V248" i="1" a="1"/>
  <c r="V248" i="1" s="1"/>
  <c r="AU90" i="1" a="1"/>
  <c r="AU90" i="1" s="1"/>
  <c r="Z42" i="1" a="1"/>
  <c r="Z42" i="1" s="1"/>
  <c r="AW84" i="1" a="1"/>
  <c r="AW84" i="1" s="1"/>
  <c r="Q152" i="1" a="1"/>
  <c r="Q152" i="1" s="1"/>
  <c r="BG26" i="1" a="1"/>
  <c r="BG26" i="1" s="1"/>
  <c r="AT221" i="1" a="1"/>
  <c r="AT221" i="1" s="1"/>
  <c r="W179" i="1" a="1"/>
  <c r="W179" i="1" s="1"/>
  <c r="CE47" i="1" a="1"/>
  <c r="CE47" i="1" s="1"/>
  <c r="BD224" i="1" a="1"/>
  <c r="BD224" i="1" s="1"/>
  <c r="CE93" i="1" a="1"/>
  <c r="CE93" i="1" s="1"/>
  <c r="BG10" i="1" a="1"/>
  <c r="BG10" i="1" s="1"/>
  <c r="AV214" i="1" a="1"/>
  <c r="AV214" i="1" s="1"/>
  <c r="AU225" i="1" a="1"/>
  <c r="AU225" i="1" s="1"/>
  <c r="BB193" i="1" a="1"/>
  <c r="BB193" i="1" s="1"/>
  <c r="AY144" i="1" a="1"/>
  <c r="AY144" i="1" s="1"/>
  <c r="CJ147" i="1" a="1"/>
  <c r="CJ147" i="1" s="1"/>
  <c r="AZ161" i="1" a="1"/>
  <c r="AZ161" i="1" s="1"/>
  <c r="AU212" i="1" a="1"/>
  <c r="AU212" i="1" s="1"/>
  <c r="AA110" i="1" a="1"/>
  <c r="AA110" i="1" s="1"/>
  <c r="W39" i="1" a="1"/>
  <c r="W39" i="1" s="1"/>
  <c r="CG224" i="1" a="1"/>
  <c r="CG224" i="1" s="1"/>
  <c r="CK237" i="1" a="1"/>
  <c r="CK237" i="1" s="1"/>
  <c r="P124" i="1" a="1"/>
  <c r="P124" i="1" s="1"/>
  <c r="CJ124" i="1" a="1"/>
  <c r="CJ124" i="1" s="1"/>
  <c r="AA21" i="1" a="1"/>
  <c r="AA21" i="1" s="1"/>
  <c r="AT57" i="1" a="1"/>
  <c r="AT57" i="1" s="1"/>
  <c r="U252" i="1" a="1"/>
  <c r="U252" i="1" s="1"/>
  <c r="X29" i="1" a="1"/>
  <c r="X29" i="1" s="1"/>
  <c r="S107" i="1" a="1"/>
  <c r="S107" i="1" s="1"/>
  <c r="BF77" i="1" a="1"/>
  <c r="BF77" i="1" s="1"/>
  <c r="AB132" i="1" a="1"/>
  <c r="AB132" i="1" s="1"/>
  <c r="AD182" i="1" a="1"/>
  <c r="AD182" i="1" s="1"/>
  <c r="AX45" i="1" a="1"/>
  <c r="AX45" i="1" s="1"/>
  <c r="Z168" i="1" a="1"/>
  <c r="Z168" i="1" s="1"/>
  <c r="CH184" i="1" a="1"/>
  <c r="CH184" i="1" s="1"/>
  <c r="P134" i="1" a="1"/>
  <c r="P134" i="1" s="1"/>
  <c r="BG162" i="1" a="1"/>
  <c r="BG162" i="1" s="1"/>
  <c r="BE237" i="1" a="1"/>
  <c r="BE237" i="1" s="1"/>
  <c r="AT165" i="1" a="1"/>
  <c r="AT165" i="1" s="1"/>
  <c r="BF7" i="1" a="1"/>
  <c r="BF7" i="1" s="1"/>
  <c r="CC100" i="1" a="1"/>
  <c r="CC100" i="1" s="1"/>
  <c r="P255" i="1" a="1"/>
  <c r="P255" i="1" s="1"/>
  <c r="U144" i="1" a="1"/>
  <c r="U144" i="1" s="1"/>
  <c r="CJ49" i="1" a="1"/>
  <c r="CJ49" i="1" s="1"/>
  <c r="AT227" i="1" a="1"/>
  <c r="AT227" i="1" s="1"/>
  <c r="BZ125" i="1" a="1"/>
  <c r="BZ125" i="1" s="1"/>
  <c r="AD214" i="1" a="1"/>
  <c r="AD214" i="1" s="1"/>
  <c r="AZ157" i="1" a="1"/>
  <c r="AZ157" i="1" s="1"/>
  <c r="X228" i="1" a="1"/>
  <c r="X228" i="1" s="1"/>
  <c r="BB79" i="1" a="1"/>
  <c r="BB79" i="1" s="1"/>
  <c r="BZ17" i="1" a="1"/>
  <c r="BZ17" i="1" s="1"/>
  <c r="BE86" i="1" a="1"/>
  <c r="BE86" i="1" s="1"/>
  <c r="CF8" i="1" a="1"/>
  <c r="CF8" i="1" s="1"/>
  <c r="AY20" i="1" a="1"/>
  <c r="AY20" i="1" s="1"/>
  <c r="AV30" i="1" a="1"/>
  <c r="AV30" i="1" s="1"/>
  <c r="CF155" i="1" a="1"/>
  <c r="CF155" i="1" s="1"/>
  <c r="BE82" i="1" a="1"/>
  <c r="BE82" i="1" s="1"/>
  <c r="V165" i="1" a="1"/>
  <c r="V165" i="1" s="1"/>
  <c r="BE241" i="1" a="1"/>
  <c r="BE241" i="1" s="1"/>
  <c r="BY36" i="1" a="1"/>
  <c r="BY36" i="1" s="1"/>
  <c r="AB165" i="1" a="1"/>
  <c r="AB165" i="1" s="1"/>
  <c r="DL310" i="1"/>
  <c r="BF243" i="1" a="1"/>
  <c r="BF243" i="1" s="1"/>
  <c r="AT172" i="1" a="1"/>
  <c r="AT172" i="1" s="1"/>
  <c r="AB232" i="1" a="1"/>
  <c r="AB232" i="1" s="1"/>
  <c r="BE156" i="1" a="1"/>
  <c r="BE156" i="1" s="1"/>
  <c r="V219" i="1" a="1"/>
  <c r="V219" i="1" s="1"/>
  <c r="BF51" i="1" a="1"/>
  <c r="BF51" i="1" s="1"/>
  <c r="X155" i="1" a="1"/>
  <c r="X155" i="1" s="1"/>
  <c r="CK243" i="1" a="1"/>
  <c r="CK243" i="1" s="1"/>
  <c r="R77" i="1" a="1"/>
  <c r="R77" i="1" s="1"/>
  <c r="CB220" i="1" a="1"/>
  <c r="CB220" i="1" s="1"/>
  <c r="DL570" i="1"/>
  <c r="CF147" i="1" a="1"/>
  <c r="CF147" i="1" s="1"/>
  <c r="CF62" i="1" a="1"/>
  <c r="CF62" i="1" s="1"/>
  <c r="CE22" i="1" a="1"/>
  <c r="CE22" i="1" s="1"/>
  <c r="AB123" i="1" a="1"/>
  <c r="AB123" i="1" s="1"/>
  <c r="BC261" i="1" a="1"/>
  <c r="BC261" i="1" s="1"/>
  <c r="CE52" i="1" a="1"/>
  <c r="CE52" i="1" s="1"/>
  <c r="AC242" i="1" a="1"/>
  <c r="AC242" i="1" s="1"/>
  <c r="AA246" i="1" a="1"/>
  <c r="AA246" i="1" s="1"/>
  <c r="AT24" i="1" a="1"/>
  <c r="AT24" i="1" s="1"/>
  <c r="BC222" i="1" a="1"/>
  <c r="BC222" i="1" s="1"/>
  <c r="CK264" i="1" a="1"/>
  <c r="CK264" i="1" s="1"/>
  <c r="BD255" i="1" a="1"/>
  <c r="BD255" i="1" s="1"/>
  <c r="V104" i="1" a="1"/>
  <c r="V104" i="1" s="1"/>
  <c r="CE25" i="1" a="1"/>
  <c r="CE25" i="1" s="1"/>
  <c r="BH51" i="1" a="1"/>
  <c r="BH51" i="1" s="1"/>
  <c r="CG80" i="1" a="1"/>
  <c r="CG80" i="1" s="1"/>
  <c r="CH241" i="1" a="1"/>
  <c r="CH241" i="1" s="1"/>
  <c r="U227" i="1" a="1"/>
  <c r="U227" i="1" s="1"/>
  <c r="AW179" i="1" a="1"/>
  <c r="AW179" i="1" s="1"/>
  <c r="AY241" i="1" a="1"/>
  <c r="AY241" i="1" s="1"/>
  <c r="T103" i="1" a="1"/>
  <c r="T103" i="1" s="1"/>
  <c r="BG250" i="1" a="1"/>
  <c r="BG250" i="1" s="1"/>
  <c r="U195" i="1" a="1"/>
  <c r="U195" i="1" s="1"/>
  <c r="BA227" i="1" a="1"/>
  <c r="BA227" i="1" s="1"/>
  <c r="BY24" i="1" a="1"/>
  <c r="BY24" i="1" s="1"/>
  <c r="S201" i="1" a="1"/>
  <c r="S201" i="1" s="1"/>
  <c r="X24" i="1" a="1"/>
  <c r="X24" i="1" s="1"/>
  <c r="V202" i="1" a="1"/>
  <c r="V202" i="1" s="1"/>
  <c r="X85" i="1" a="1"/>
  <c r="X85" i="1" s="1"/>
  <c r="BC88" i="1" a="1"/>
  <c r="BC88" i="1" s="1"/>
  <c r="BB188" i="1" a="1"/>
  <c r="BB188" i="1" s="1"/>
  <c r="CE9" i="1" a="1"/>
  <c r="CE9" i="1" s="1"/>
  <c r="CA126" i="1" a="1"/>
  <c r="CA126" i="1" s="1"/>
  <c r="BB246" i="1" a="1"/>
  <c r="BB246" i="1" s="1"/>
  <c r="U260" i="1" a="1"/>
  <c r="U260" i="1" s="1"/>
  <c r="R93" i="1" a="1"/>
  <c r="R93" i="1" s="1"/>
  <c r="BC192" i="1" a="1"/>
  <c r="BC192" i="1" s="1"/>
  <c r="V133" i="1" a="1"/>
  <c r="V133" i="1" s="1"/>
  <c r="AD102" i="1" a="1"/>
  <c r="AD102" i="1" s="1"/>
  <c r="CE166" i="1" a="1"/>
  <c r="CE166" i="1" s="1"/>
  <c r="W120" i="1" a="1"/>
  <c r="W120" i="1" s="1"/>
  <c r="AW195" i="1" a="1"/>
  <c r="AW195" i="1" s="1"/>
  <c r="Y259" i="1" a="1"/>
  <c r="Y259" i="1" s="1"/>
  <c r="AY57" i="1" a="1"/>
  <c r="AY57" i="1" s="1"/>
  <c r="AD215" i="1" a="1"/>
  <c r="AD215" i="1" s="1"/>
  <c r="R35" i="1" a="1"/>
  <c r="R35" i="1" s="1"/>
  <c r="CB103" i="1" a="1"/>
  <c r="CB103" i="1" s="1"/>
  <c r="CK190" i="1" a="1"/>
  <c r="CK190" i="1" s="1"/>
  <c r="CG78" i="1" a="1"/>
  <c r="CG78" i="1" s="1"/>
  <c r="CK260" i="1" a="1"/>
  <c r="CK260" i="1" s="1"/>
  <c r="BB221" i="1" a="1"/>
  <c r="BB221" i="1" s="1"/>
  <c r="CF135" i="1" a="1"/>
  <c r="CF135" i="1" s="1"/>
  <c r="W31" i="1" a="1"/>
  <c r="W31" i="1" s="1"/>
  <c r="BA55" i="1" a="1"/>
  <c r="BA55" i="1" s="1"/>
  <c r="AU210" i="1" a="1"/>
  <c r="AU210" i="1" s="1"/>
  <c r="AZ186" i="1" a="1"/>
  <c r="AZ186" i="1" s="1"/>
  <c r="CF124" i="1" a="1"/>
  <c r="CF124" i="1" s="1"/>
  <c r="AD162" i="1" a="1"/>
  <c r="AD162" i="1" s="1"/>
  <c r="BZ93" i="1" a="1"/>
  <c r="BZ93" i="1" s="1"/>
  <c r="CD107" i="1" a="1"/>
  <c r="CD107" i="1" s="1"/>
  <c r="BC251" i="1" a="1"/>
  <c r="BC251" i="1" s="1"/>
  <c r="BZ63" i="1" a="1"/>
  <c r="BZ63" i="1" s="1"/>
  <c r="CG170" i="1" a="1"/>
  <c r="CG170" i="1" s="1"/>
  <c r="AB210" i="1" a="1"/>
  <c r="AB210" i="1" s="1"/>
  <c r="AB200" i="1" a="1"/>
  <c r="AB200" i="1" s="1"/>
  <c r="Z255" i="1" a="1"/>
  <c r="Z255" i="1" s="1"/>
  <c r="Q47" i="1" a="1"/>
  <c r="Q47" i="1" s="1"/>
  <c r="AT158" i="1" a="1"/>
  <c r="AT158" i="1" s="1"/>
  <c r="CE21" i="1" a="1"/>
  <c r="CE21" i="1" s="1"/>
  <c r="T98" i="1" a="1"/>
  <c r="T98" i="1" s="1"/>
  <c r="BZ85" i="1" a="1"/>
  <c r="BZ85" i="1" s="1"/>
  <c r="AX136" i="1" a="1"/>
  <c r="AX136" i="1" s="1"/>
  <c r="CL22" i="1" a="1"/>
  <c r="CL22" i="1" s="1"/>
  <c r="BF101" i="1" a="1"/>
  <c r="BF101" i="1" s="1"/>
  <c r="CE132" i="1" a="1"/>
  <c r="CE132" i="1" s="1"/>
  <c r="BH165" i="1" a="1"/>
  <c r="BH165" i="1" s="1"/>
  <c r="Q85" i="1" a="1"/>
  <c r="Q85" i="1" s="1"/>
  <c r="AX265" i="1" a="1"/>
  <c r="AX265" i="1" s="1"/>
  <c r="CJ260" i="1" a="1"/>
  <c r="CJ260" i="1" s="1"/>
  <c r="CA84" i="1" a="1"/>
  <c r="CA84" i="1" s="1"/>
  <c r="U171" i="1" a="1"/>
  <c r="U171" i="1" s="1"/>
  <c r="CG246" i="1" a="1"/>
  <c r="CG246" i="1" s="1"/>
  <c r="S48" i="1" a="1"/>
  <c r="S48" i="1" s="1"/>
  <c r="CH158" i="1" a="1"/>
  <c r="CH158" i="1" s="1"/>
  <c r="AT163" i="1" a="1"/>
  <c r="AT163" i="1" s="1"/>
  <c r="BX267" i="1" a="1"/>
  <c r="BX267" i="1" s="1"/>
  <c r="Q159" i="1" a="1"/>
  <c r="Q159" i="1" s="1"/>
  <c r="X107" i="1" a="1"/>
  <c r="X107" i="1" s="1"/>
  <c r="AB214" i="1" a="1"/>
  <c r="AB214" i="1" s="1"/>
  <c r="CJ226" i="1" a="1"/>
  <c r="CJ226" i="1" s="1"/>
  <c r="AV81" i="1" a="1"/>
  <c r="AV81" i="1" s="1"/>
  <c r="BE143" i="1" a="1"/>
  <c r="BE143" i="1" s="1"/>
  <c r="S232" i="1" a="1"/>
  <c r="S232" i="1" s="1"/>
  <c r="AX220" i="1" a="1"/>
  <c r="AX220" i="1" s="1"/>
  <c r="V13" i="1" a="1"/>
  <c r="V13" i="1" s="1"/>
  <c r="BF59" i="1" a="1"/>
  <c r="BF59" i="1" s="1"/>
  <c r="AT255" i="1" a="1"/>
  <c r="AT255" i="1" s="1"/>
  <c r="CE207" i="1" a="1"/>
  <c r="CE207" i="1" s="1"/>
  <c r="X164" i="1" a="1"/>
  <c r="X164" i="1" s="1"/>
  <c r="BA164" i="1" a="1"/>
  <c r="BA164" i="1" s="1"/>
  <c r="AC114" i="1" a="1"/>
  <c r="AC114" i="1" s="1"/>
  <c r="P168" i="1" a="1"/>
  <c r="P168" i="1" s="1"/>
  <c r="AV128" i="1" a="1"/>
  <c r="AV128" i="1" s="1"/>
  <c r="AC259" i="1" a="1"/>
  <c r="AC259" i="1" s="1"/>
  <c r="CL60" i="1" a="1"/>
  <c r="CL60" i="1" s="1"/>
  <c r="AV59" i="1" a="1"/>
  <c r="AV59" i="1" s="1"/>
  <c r="CA36" i="1" a="1"/>
  <c r="CA36" i="1" s="1"/>
  <c r="BY40" i="1" a="1"/>
  <c r="BY40" i="1" s="1"/>
  <c r="CK18" i="1" a="1"/>
  <c r="CK18" i="1" s="1"/>
  <c r="CA43" i="1" a="1"/>
  <c r="CA43" i="1" s="1"/>
  <c r="DL343" i="1"/>
  <c r="BG13" i="1" a="1"/>
  <c r="BG13" i="1" s="1"/>
  <c r="AV241" i="1" a="1"/>
  <c r="AV241" i="1" s="1"/>
  <c r="AX183" i="1" a="1"/>
  <c r="AX183" i="1" s="1"/>
  <c r="AZ62" i="1" a="1"/>
  <c r="AZ62" i="1" s="1"/>
  <c r="BG130" i="1" a="1"/>
  <c r="BG130" i="1" s="1"/>
  <c r="AA48" i="1" a="1"/>
  <c r="AA48" i="1" s="1"/>
  <c r="S23" i="1" a="1"/>
  <c r="S23" i="1" s="1"/>
  <c r="P96" i="1" a="1"/>
  <c r="P96" i="1" s="1"/>
  <c r="CD11" i="1" a="1"/>
  <c r="CD11" i="1" s="1"/>
  <c r="BA219" i="1" a="1"/>
  <c r="BA219" i="1" s="1"/>
  <c r="P192" i="1" a="1"/>
  <c r="P192" i="1" s="1"/>
  <c r="BY250" i="1" a="1"/>
  <c r="BY250" i="1" s="1"/>
  <c r="BC212" i="1" a="1"/>
  <c r="BC212" i="1" s="1"/>
  <c r="W145" i="1" a="1"/>
  <c r="W145" i="1" s="1"/>
  <c r="T117" i="1" a="1"/>
  <c r="T117" i="1" s="1"/>
  <c r="BC180" i="1" a="1"/>
  <c r="BC180" i="1" s="1"/>
  <c r="CK34" i="1" a="1"/>
  <c r="CK34" i="1" s="1"/>
  <c r="AU180" i="1" a="1"/>
  <c r="AU180" i="1" s="1"/>
  <c r="W178" i="1" a="1"/>
  <c r="W178" i="1" s="1"/>
  <c r="CA221" i="1" a="1"/>
  <c r="CA221" i="1" s="1"/>
  <c r="BH55" i="1" a="1"/>
  <c r="BH55" i="1" s="1"/>
  <c r="AX78" i="1" a="1"/>
  <c r="AX78" i="1" s="1"/>
  <c r="BY219" i="1" a="1"/>
  <c r="BY219" i="1" s="1"/>
  <c r="BH187" i="1" a="1"/>
  <c r="BH187" i="1" s="1"/>
  <c r="CG150" i="1" a="1"/>
  <c r="CG150" i="1" s="1"/>
  <c r="CF151" i="1" a="1"/>
  <c r="CF151" i="1" s="1"/>
  <c r="AX198" i="1" a="1"/>
  <c r="AX198" i="1" s="1"/>
  <c r="X209" i="1" a="1"/>
  <c r="X209" i="1" s="1"/>
  <c r="BY78" i="1" a="1"/>
  <c r="BY78" i="1" s="1"/>
  <c r="CJ52" i="1" a="1"/>
  <c r="CJ52" i="1" s="1"/>
  <c r="BF169" i="1" a="1"/>
  <c r="BF169" i="1" s="1"/>
  <c r="CL146" i="1" a="1"/>
  <c r="CL146" i="1" s="1"/>
  <c r="BX22" i="1" a="1"/>
  <c r="BX22" i="1" s="1"/>
  <c r="AT56" i="1" a="1"/>
  <c r="AT56" i="1" s="1"/>
  <c r="CC106" i="1" a="1"/>
  <c r="CC106" i="1" s="1"/>
  <c r="AZ76" i="1" a="1"/>
  <c r="AZ76" i="1" s="1"/>
  <c r="Q242" i="1" a="1"/>
  <c r="Q242" i="1" s="1"/>
  <c r="BY79" i="1" a="1"/>
  <c r="BY79" i="1" s="1"/>
  <c r="AD146" i="1" a="1"/>
  <c r="AD146" i="1" s="1"/>
  <c r="CG243" i="1" a="1"/>
  <c r="CG243" i="1" s="1"/>
  <c r="CG199" i="1" a="1"/>
  <c r="CG199" i="1" s="1"/>
  <c r="AT113" i="1" a="1"/>
  <c r="AT113" i="1" s="1"/>
  <c r="U189" i="1" a="1"/>
  <c r="U189" i="1" s="1"/>
  <c r="AY153" i="1" a="1"/>
  <c r="AY153" i="1" s="1"/>
  <c r="BC62" i="1" a="1"/>
  <c r="BC62" i="1" s="1"/>
  <c r="T59" i="1" a="1"/>
  <c r="T59" i="1" s="1"/>
  <c r="X182" i="1" a="1"/>
  <c r="X182" i="1" s="1"/>
  <c r="AB217" i="1" a="1"/>
  <c r="AB217" i="1" s="1"/>
  <c r="BG24" i="1" a="1"/>
  <c r="BG24" i="1" s="1"/>
  <c r="BB115" i="1" a="1"/>
  <c r="BB115" i="1" s="1"/>
  <c r="BC23" i="1" a="1"/>
  <c r="BC23" i="1" s="1"/>
  <c r="AV228" i="1" a="1"/>
  <c r="AV228" i="1" s="1"/>
  <c r="V109" i="1" a="1"/>
  <c r="V109" i="1" s="1"/>
  <c r="CG41" i="1" a="1"/>
  <c r="CG41" i="1" s="1"/>
  <c r="CJ253" i="1" a="1"/>
  <c r="CJ253" i="1" s="1"/>
  <c r="CA44" i="1" a="1"/>
  <c r="CA44" i="1" s="1"/>
  <c r="BC81" i="1" a="1"/>
  <c r="BC81" i="1" s="1"/>
  <c r="CB212" i="1" a="1"/>
  <c r="CB212" i="1" s="1"/>
  <c r="BF249" i="1" a="1"/>
  <c r="BF249" i="1" s="1"/>
  <c r="V241" i="1" a="1"/>
  <c r="V241" i="1" s="1"/>
  <c r="S11" i="1" a="1"/>
  <c r="S11" i="1" s="1"/>
  <c r="CD256" i="1" a="1"/>
  <c r="CD256" i="1" s="1"/>
  <c r="W84" i="1" a="1"/>
  <c r="W84" i="1" s="1"/>
  <c r="BX57" i="1" a="1"/>
  <c r="BX57" i="1" s="1"/>
  <c r="CD130" i="1" a="1"/>
  <c r="CD130" i="1" s="1"/>
  <c r="T13" i="1" a="1"/>
  <c r="T13" i="1" s="1"/>
  <c r="BY158" i="1" a="1"/>
  <c r="BY158" i="1" s="1"/>
  <c r="AX128" i="1" a="1"/>
  <c r="AX128" i="1" s="1"/>
  <c r="Y42" i="1" a="1"/>
  <c r="Y42" i="1" s="1"/>
  <c r="CK196" i="1" a="1"/>
  <c r="CK196" i="1" s="1"/>
  <c r="BY28" i="1" a="1"/>
  <c r="BY28" i="1" s="1"/>
  <c r="BA207" i="1" a="1"/>
  <c r="BA207" i="1" s="1"/>
  <c r="CD262" i="1" a="1"/>
  <c r="CD262" i="1" s="1"/>
  <c r="CJ218" i="1" a="1"/>
  <c r="CJ218" i="1" s="1"/>
  <c r="AX191" i="1" a="1"/>
  <c r="AX191" i="1" s="1"/>
  <c r="V217" i="1" a="1"/>
  <c r="V217" i="1" s="1"/>
  <c r="Y121" i="1" a="1"/>
  <c r="Y121" i="1" s="1"/>
  <c r="R118" i="1" a="1"/>
  <c r="R118" i="1" s="1"/>
  <c r="AD180" i="1" a="1"/>
  <c r="AD180" i="1" s="1"/>
  <c r="V198" i="1" a="1"/>
  <c r="V198" i="1" s="1"/>
  <c r="AC124" i="1" a="1"/>
  <c r="AC124" i="1" s="1"/>
  <c r="BA119" i="1" a="1"/>
  <c r="BA119" i="1" s="1"/>
  <c r="AZ60" i="1" a="1"/>
  <c r="AZ60" i="1" s="1"/>
  <c r="CD99" i="1" a="1"/>
  <c r="CD99" i="1" s="1"/>
  <c r="T144" i="1" a="1"/>
  <c r="T144" i="1" s="1"/>
  <c r="BX172" i="1" a="1"/>
  <c r="BX172" i="1" s="1"/>
  <c r="U37" i="1" a="1"/>
  <c r="U37" i="1" s="1"/>
  <c r="P80" i="1" a="1"/>
  <c r="P80" i="1" s="1"/>
  <c r="CC99" i="1" a="1"/>
  <c r="CC99" i="1" s="1"/>
  <c r="BZ232" i="1" a="1"/>
  <c r="BZ232" i="1" s="1"/>
  <c r="U175" i="1" a="1"/>
  <c r="U175" i="1" s="1"/>
  <c r="AB240" i="1" a="1"/>
  <c r="AB240" i="1" s="1"/>
  <c r="Y238" i="1" a="1"/>
  <c r="Y238" i="1" s="1"/>
  <c r="S185" i="1" a="1"/>
  <c r="S185" i="1" s="1"/>
  <c r="BY148" i="1" a="1"/>
  <c r="BY148" i="1" s="1"/>
  <c r="AZ20" i="1" a="1"/>
  <c r="AZ20" i="1" s="1"/>
  <c r="S108" i="1" a="1"/>
  <c r="S108" i="1" s="1"/>
  <c r="AC255" i="1" a="1"/>
  <c r="AC255" i="1" s="1"/>
  <c r="Z195" i="1" a="1"/>
  <c r="Z195" i="1" s="1"/>
  <c r="BD216" i="1" a="1"/>
  <c r="BD216" i="1" s="1"/>
  <c r="BH242" i="1" a="1"/>
  <c r="BH242" i="1" s="1"/>
  <c r="BY151" i="1" a="1"/>
  <c r="BY151" i="1" s="1"/>
  <c r="AZ33" i="1" a="1"/>
  <c r="AZ33" i="1" s="1"/>
  <c r="AX158" i="1" a="1"/>
  <c r="AX158" i="1" s="1"/>
  <c r="CJ58" i="1" a="1"/>
  <c r="CJ58" i="1" s="1"/>
  <c r="CH17" i="1" a="1"/>
  <c r="CH17" i="1" s="1"/>
  <c r="AC239" i="1" a="1"/>
  <c r="AC239" i="1" s="1"/>
  <c r="BG184" i="1" a="1"/>
  <c r="BG184" i="1" s="1"/>
  <c r="BG151" i="1" a="1"/>
  <c r="BG151" i="1" s="1"/>
  <c r="AD218" i="1" a="1"/>
  <c r="AD218" i="1" s="1"/>
  <c r="BH81" i="1" a="1"/>
  <c r="BH81" i="1" s="1"/>
  <c r="CK51" i="1" a="1"/>
  <c r="CK51" i="1" s="1"/>
  <c r="X265" i="1" a="1"/>
  <c r="X265" i="1" s="1"/>
  <c r="AW50" i="1" a="1"/>
  <c r="AW50" i="1" s="1"/>
  <c r="BX217" i="1" a="1"/>
  <c r="BX217" i="1" s="1"/>
  <c r="AW105" i="1" a="1"/>
  <c r="AW105" i="1" s="1"/>
  <c r="P66" i="1" a="1"/>
  <c r="P66" i="1" s="1"/>
  <c r="T247" i="1" a="1"/>
  <c r="T247" i="1" s="1"/>
  <c r="CI155" i="1" a="1"/>
  <c r="CI155" i="1" s="1"/>
  <c r="CD41" i="1" a="1"/>
  <c r="CD41" i="1" s="1"/>
  <c r="CK152" i="1" a="1"/>
  <c r="CK152" i="1" s="1"/>
  <c r="Q50" i="1" a="1"/>
  <c r="Q50" i="1" s="1"/>
  <c r="BD107" i="1" a="1"/>
  <c r="BD107" i="1" s="1"/>
  <c r="AY150" i="1" a="1"/>
  <c r="AY150" i="1" s="1"/>
  <c r="CK21" i="1" a="1"/>
  <c r="CK21" i="1" s="1"/>
  <c r="R134" i="1" a="1"/>
  <c r="R134" i="1" s="1"/>
  <c r="BZ144" i="1" a="1"/>
  <c r="BZ144" i="1" s="1"/>
  <c r="CG26" i="1" a="1"/>
  <c r="CG26" i="1" s="1"/>
  <c r="CK14" i="1" a="1"/>
  <c r="CK14" i="1" s="1"/>
  <c r="CE157" i="1" a="1"/>
  <c r="CE157" i="1" s="1"/>
  <c r="CE222" i="1" a="1"/>
  <c r="CE222" i="1" s="1"/>
  <c r="CB252" i="1" a="1"/>
  <c r="CB252" i="1" s="1"/>
  <c r="BF18" i="1" a="1"/>
  <c r="BF18" i="1" s="1"/>
  <c r="CB152" i="1" a="1"/>
  <c r="CB152" i="1" s="1"/>
  <c r="X261" i="1" a="1"/>
  <c r="X261" i="1" s="1"/>
  <c r="AC264" i="1" a="1"/>
  <c r="AC264" i="1" s="1"/>
  <c r="CC194" i="1" a="1"/>
  <c r="CC194" i="1" s="1"/>
  <c r="AZ123" i="1" a="1"/>
  <c r="AZ123" i="1" s="1"/>
  <c r="BY241" i="1" a="1"/>
  <c r="BY241" i="1" s="1"/>
  <c r="AU125" i="1" a="1"/>
  <c r="AU125" i="1" s="1"/>
  <c r="Q33" i="1" a="1"/>
  <c r="Q33" i="1" s="1"/>
  <c r="V24" i="1" a="1"/>
  <c r="V24" i="1" s="1"/>
  <c r="BD172" i="1" a="1"/>
  <c r="BD172" i="1" s="1"/>
  <c r="CE175" i="1" a="1"/>
  <c r="CE175" i="1" s="1"/>
  <c r="Q130" i="1" a="1"/>
  <c r="Q130" i="1" s="1"/>
  <c r="CE41" i="1" a="1"/>
  <c r="CE41" i="1" s="1"/>
  <c r="AC163" i="1" a="1"/>
  <c r="AC163" i="1" s="1"/>
  <c r="AV195" i="1" a="1"/>
  <c r="AV195" i="1" s="1"/>
  <c r="BC25" i="1" a="1"/>
  <c r="BC25" i="1" s="1"/>
  <c r="Q267" i="1" a="1"/>
  <c r="Q267" i="1" s="1"/>
  <c r="BA169" i="1" a="1"/>
  <c r="BA169" i="1" s="1"/>
  <c r="BC119" i="1" a="1"/>
  <c r="BC119" i="1" s="1"/>
  <c r="X258" i="1" a="1"/>
  <c r="X258" i="1" s="1"/>
  <c r="AD237" i="1" a="1"/>
  <c r="AD237" i="1" s="1"/>
  <c r="BZ68" i="1" a="1"/>
  <c r="BZ68" i="1" s="1"/>
  <c r="X62" i="1" a="1"/>
  <c r="X62" i="1" s="1"/>
  <c r="AD77" i="1" a="1"/>
  <c r="AD77" i="1" s="1"/>
  <c r="BF144" i="1" a="1"/>
  <c r="BF144" i="1" s="1"/>
  <c r="T77" i="1" a="1"/>
  <c r="T77" i="1" s="1"/>
  <c r="CB100" i="1" a="1"/>
  <c r="CB100" i="1" s="1"/>
  <c r="CI28" i="1" a="1"/>
  <c r="CI28" i="1" s="1"/>
  <c r="BZ84" i="1" a="1"/>
  <c r="BZ84" i="1" s="1"/>
  <c r="AD154" i="1" a="1"/>
  <c r="AD154" i="1" s="1"/>
  <c r="AB242" i="1" a="1"/>
  <c r="AB242" i="1" s="1"/>
  <c r="S244" i="1" a="1"/>
  <c r="S244" i="1" s="1"/>
  <c r="X54" i="1" a="1"/>
  <c r="X54" i="1" s="1"/>
  <c r="V169" i="1" a="1"/>
  <c r="V169" i="1" s="1"/>
  <c r="CJ224" i="1" a="1"/>
  <c r="CJ224" i="1" s="1"/>
  <c r="S80" i="1" a="1"/>
  <c r="S80" i="1" s="1"/>
  <c r="P222" i="1" a="1"/>
  <c r="P222" i="1" s="1"/>
  <c r="BX234" i="1" a="1"/>
  <c r="BX234" i="1" s="1"/>
  <c r="AY258" i="1" a="1"/>
  <c r="AY258" i="1" s="1"/>
  <c r="AV169" i="1" a="1"/>
  <c r="AV169" i="1" s="1"/>
  <c r="AC110" i="1" a="1"/>
  <c r="AC110" i="1" s="1"/>
  <c r="AW99" i="1" a="1"/>
  <c r="AW99" i="1" s="1"/>
  <c r="P24" i="1" a="1"/>
  <c r="P24" i="1" s="1"/>
  <c r="CK45" i="1" a="1"/>
  <c r="CK45" i="1" s="1"/>
  <c r="AX175" i="1" a="1"/>
  <c r="AX175" i="1" s="1"/>
  <c r="BC105" i="1" a="1"/>
  <c r="BC105" i="1" s="1"/>
  <c r="Q265" i="1" a="1"/>
  <c r="Q265" i="1" s="1"/>
  <c r="T18" i="1" a="1"/>
  <c r="T18" i="1" s="1"/>
  <c r="BB31" i="1" a="1"/>
  <c r="BB31" i="1" s="1"/>
  <c r="AU91" i="1" a="1"/>
  <c r="AU91" i="1" s="1"/>
  <c r="CA41" i="1" a="1"/>
  <c r="CA41" i="1" s="1"/>
  <c r="BA35" i="1" a="1"/>
  <c r="BA35" i="1" s="1"/>
  <c r="X175" i="1" a="1"/>
  <c r="X175" i="1" s="1"/>
  <c r="AT257" i="1" a="1"/>
  <c r="AT257" i="1" s="1"/>
  <c r="BB261" i="1" a="1"/>
  <c r="BB261" i="1" s="1"/>
  <c r="BF116" i="1" a="1"/>
  <c r="BF116" i="1" s="1"/>
  <c r="U183" i="1" a="1"/>
  <c r="U183" i="1" s="1"/>
  <c r="CB171" i="1" a="1"/>
  <c r="CB171" i="1" s="1"/>
  <c r="V26" i="1" a="1"/>
  <c r="V26" i="1" s="1"/>
  <c r="BB214" i="1" a="1"/>
  <c r="BB214" i="1" s="1"/>
  <c r="AV250" i="1" a="1"/>
  <c r="AV250" i="1" s="1"/>
  <c r="CK123" i="1" a="1"/>
  <c r="CK123" i="1" s="1"/>
  <c r="AW41" i="1" a="1"/>
  <c r="AW41" i="1" s="1"/>
  <c r="AX112" i="1" a="1"/>
  <c r="AX112" i="1" s="1"/>
  <c r="CK245" i="1" a="1"/>
  <c r="CK245" i="1" s="1"/>
  <c r="BX212" i="1" a="1"/>
  <c r="BX212" i="1" s="1"/>
  <c r="BB103" i="1" a="1"/>
  <c r="BB103" i="1" s="1"/>
  <c r="X81" i="1" a="1"/>
  <c r="X81" i="1" s="1"/>
  <c r="BF194" i="1" a="1"/>
  <c r="BF194" i="1" s="1"/>
  <c r="BC40" i="1" a="1"/>
  <c r="BC40" i="1" s="1"/>
  <c r="CI85" i="1" a="1"/>
  <c r="CI85" i="1" s="1"/>
  <c r="CL99" i="1" a="1"/>
  <c r="CL99" i="1" s="1"/>
  <c r="CD210" i="1" a="1"/>
  <c r="CD210" i="1" s="1"/>
  <c r="U51" i="1" a="1"/>
  <c r="U51" i="1" s="1"/>
  <c r="BF217" i="1" a="1"/>
  <c r="BF217" i="1" s="1"/>
  <c r="BE155" i="1" a="1"/>
  <c r="BE155" i="1" s="1"/>
  <c r="BG56" i="1" a="1"/>
  <c r="BG56" i="1" s="1"/>
  <c r="BD38" i="1" a="1"/>
  <c r="BD38" i="1" s="1"/>
  <c r="CI97" i="1" a="1"/>
  <c r="CI97" i="1" s="1"/>
  <c r="S9" i="1" a="1"/>
  <c r="S9" i="1" s="1"/>
  <c r="CB89" i="1" a="1"/>
  <c r="CB89" i="1" s="1"/>
  <c r="BH170" i="1" a="1"/>
  <c r="BH170" i="1" s="1"/>
  <c r="Y199" i="1" a="1"/>
  <c r="Y199" i="1" s="1"/>
  <c r="AC149" i="1" a="1"/>
  <c r="AC149" i="1" s="1"/>
  <c r="CF68" i="1" a="1"/>
  <c r="CF68" i="1" s="1"/>
  <c r="BD142" i="1" a="1"/>
  <c r="BD142" i="1" s="1"/>
  <c r="V265" i="1" a="1"/>
  <c r="V265" i="1" s="1"/>
  <c r="T109" i="1" a="1"/>
  <c r="T109" i="1" s="1"/>
  <c r="AC258" i="1" a="1"/>
  <c r="AC258" i="1" s="1"/>
  <c r="BC262" i="1" a="1"/>
  <c r="BC262" i="1" s="1"/>
  <c r="BG108" i="1" a="1"/>
  <c r="BG108" i="1" s="1"/>
  <c r="BF60" i="1" a="1"/>
  <c r="BF60" i="1" s="1"/>
  <c r="CC264" i="1" a="1"/>
  <c r="CC264" i="1" s="1"/>
  <c r="CK36" i="1" a="1"/>
  <c r="CK36" i="1" s="1"/>
  <c r="S150" i="1" a="1"/>
  <c r="S150" i="1" s="1"/>
  <c r="U78" i="1" a="1"/>
  <c r="U78" i="1" s="1"/>
  <c r="CE125" i="1" a="1"/>
  <c r="CE125" i="1" s="1"/>
  <c r="Y84" i="1" a="1"/>
  <c r="Y84" i="1" s="1"/>
  <c r="X216" i="1" a="1"/>
  <c r="X216" i="1" s="1"/>
  <c r="AC178" i="1" a="1"/>
  <c r="AC178" i="1" s="1"/>
  <c r="AZ213" i="1" a="1"/>
  <c r="AZ213" i="1" s="1"/>
  <c r="CG143" i="1" a="1"/>
  <c r="CG143" i="1" s="1"/>
  <c r="V19" i="1" a="1"/>
  <c r="V19" i="1" s="1"/>
  <c r="BD182" i="1" a="1"/>
  <c r="BD182" i="1" s="1"/>
  <c r="BD61" i="1" a="1"/>
  <c r="BD61" i="1" s="1"/>
  <c r="CI257" i="1" a="1"/>
  <c r="CI257" i="1" s="1"/>
  <c r="AW183" i="1" a="1"/>
  <c r="AW183" i="1" s="1"/>
  <c r="CC256" i="1" a="1"/>
  <c r="CC256" i="1" s="1"/>
  <c r="CJ266" i="1" a="1"/>
  <c r="CJ266" i="1" s="1"/>
  <c r="AD87" i="1" a="1"/>
  <c r="AD87" i="1" s="1"/>
  <c r="X106" i="1" a="1"/>
  <c r="X106" i="1" s="1"/>
  <c r="V267" i="1" a="1"/>
  <c r="V267" i="1" s="1"/>
  <c r="CL189" i="1" a="1"/>
  <c r="CL189" i="1" s="1"/>
  <c r="CA180" i="1" a="1"/>
  <c r="CA180" i="1" s="1"/>
  <c r="AT236" i="1" a="1"/>
  <c r="AT236" i="1" s="1"/>
  <c r="CE99" i="1" a="1"/>
  <c r="CE99" i="1" s="1"/>
  <c r="S83" i="1" a="1"/>
  <c r="S83" i="1" s="1"/>
  <c r="CG28" i="1" a="1"/>
  <c r="CG28" i="1" s="1"/>
  <c r="U34" i="1" a="1"/>
  <c r="U34" i="1" s="1"/>
  <c r="BX129" i="1" a="1"/>
  <c r="BX129" i="1" s="1"/>
  <c r="AA169" i="1" a="1"/>
  <c r="AA169" i="1" s="1"/>
  <c r="CH23" i="1" a="1"/>
  <c r="CH23" i="1" s="1"/>
  <c r="AX111" i="1" a="1"/>
  <c r="AX111" i="1" s="1"/>
  <c r="CL166" i="1" a="1"/>
  <c r="CL166" i="1" s="1"/>
  <c r="CC162" i="1" a="1"/>
  <c r="CC162" i="1" s="1"/>
  <c r="CG131" i="1" a="1"/>
  <c r="CG131" i="1" s="1"/>
  <c r="BH13" i="1" a="1"/>
  <c r="BH13" i="1" s="1"/>
  <c r="X202" i="1" a="1"/>
  <c r="X202" i="1" s="1"/>
  <c r="V84" i="1" a="1"/>
  <c r="V84" i="1" s="1"/>
  <c r="U16" i="1" a="1"/>
  <c r="U16" i="1" s="1"/>
  <c r="AX125" i="1" a="1"/>
  <c r="AX125" i="1" s="1"/>
  <c r="R122" i="1" a="1"/>
  <c r="R122" i="1" s="1"/>
  <c r="AX200" i="1" a="1"/>
  <c r="AX200" i="1" s="1"/>
  <c r="AA145" i="1" a="1"/>
  <c r="AA145" i="1" s="1"/>
  <c r="AV123" i="1" a="1"/>
  <c r="AV123" i="1" s="1"/>
  <c r="AY155" i="1" a="1"/>
  <c r="AY155" i="1" s="1"/>
  <c r="U82" i="1" a="1"/>
  <c r="U82" i="1" s="1"/>
  <c r="BX96" i="1" a="1"/>
  <c r="BX96" i="1" s="1"/>
  <c r="CJ11" i="1" a="1"/>
  <c r="CJ11" i="1" s="1"/>
  <c r="S109" i="1" a="1"/>
  <c r="S109" i="1" s="1"/>
  <c r="W37" i="1" a="1"/>
  <c r="W37" i="1" s="1"/>
  <c r="BZ35" i="1" a="1"/>
  <c r="BZ35" i="1" s="1"/>
  <c r="V222" i="1" a="1"/>
  <c r="V222" i="1" s="1"/>
  <c r="BX120" i="1" a="1"/>
  <c r="BX120" i="1" s="1"/>
  <c r="R150" i="1" a="1"/>
  <c r="R150" i="1" s="1"/>
  <c r="CE14" i="1" a="1"/>
  <c r="CE14" i="1" s="1"/>
  <c r="BZ176" i="1" a="1"/>
  <c r="BZ176" i="1" s="1"/>
  <c r="BF185" i="1" a="1"/>
  <c r="BF185" i="1" s="1"/>
  <c r="P47" i="1" a="1"/>
  <c r="P47" i="1" s="1"/>
  <c r="BA253" i="1" a="1"/>
  <c r="BA253" i="1" s="1"/>
  <c r="CK254" i="1" a="1"/>
  <c r="CK254" i="1" s="1"/>
  <c r="BZ104" i="1" a="1"/>
  <c r="BZ104" i="1" s="1"/>
  <c r="BC90" i="1" a="1"/>
  <c r="BC90" i="1" s="1"/>
  <c r="P7" i="1" a="1"/>
  <c r="P7" i="1" s="1"/>
  <c r="W185" i="1" a="1"/>
  <c r="W185" i="1" s="1"/>
  <c r="BB34" i="1" a="1"/>
  <c r="BB34" i="1" s="1"/>
  <c r="BH258" i="1" a="1"/>
  <c r="BH258" i="1" s="1"/>
  <c r="Z209" i="1" a="1"/>
  <c r="Z209" i="1" s="1"/>
  <c r="CJ45" i="1" a="1"/>
  <c r="CJ45" i="1" s="1"/>
  <c r="CG108" i="1" a="1"/>
  <c r="CG108" i="1" s="1"/>
  <c r="AW123" i="1" a="1"/>
  <c r="AW123" i="1" s="1"/>
  <c r="CE193" i="1" a="1"/>
  <c r="CE193" i="1" s="1"/>
  <c r="T230" i="1" a="1"/>
  <c r="T230" i="1" s="1"/>
  <c r="CG87" i="1" a="1"/>
  <c r="CG87" i="1" s="1"/>
  <c r="CL234" i="1" a="1"/>
  <c r="CL234" i="1" s="1"/>
  <c r="CH64" i="1" a="1"/>
  <c r="CH64" i="1" s="1"/>
  <c r="BC194" i="1" a="1"/>
  <c r="BC194" i="1" s="1"/>
  <c r="BZ192" i="1" a="1"/>
  <c r="BZ192" i="1" s="1"/>
  <c r="CF34" i="1" a="1"/>
  <c r="CF34" i="1" s="1"/>
  <c r="P224" i="1" a="1"/>
  <c r="P224" i="1" s="1"/>
  <c r="BC24" i="1" a="1"/>
  <c r="BC24" i="1" s="1"/>
  <c r="CL27" i="1" a="1"/>
  <c r="CL27" i="1" s="1"/>
  <c r="AB57" i="1" a="1"/>
  <c r="AB57" i="1" s="1"/>
  <c r="AV19" i="1" a="1"/>
  <c r="AV19" i="1" s="1"/>
  <c r="BG42" i="1" a="1"/>
  <c r="BG42" i="1" s="1"/>
  <c r="AD171" i="1" a="1"/>
  <c r="AD171" i="1" s="1"/>
  <c r="AY40" i="1" a="1"/>
  <c r="AY40" i="1" s="1"/>
  <c r="BG84" i="1" a="1"/>
  <c r="BG84" i="1" s="1"/>
  <c r="AU249" i="1" a="1"/>
  <c r="AU249" i="1" s="1"/>
  <c r="CJ225" i="1" a="1"/>
  <c r="CJ225" i="1" s="1"/>
  <c r="CF177" i="1" a="1"/>
  <c r="CF177" i="1" s="1"/>
  <c r="BX127" i="1" a="1"/>
  <c r="BX127" i="1" s="1"/>
  <c r="Y154" i="1" a="1"/>
  <c r="Y154" i="1" s="1"/>
  <c r="BD103" i="1" a="1"/>
  <c r="BD103" i="1" s="1"/>
  <c r="BZ252" i="1" a="1"/>
  <c r="BZ252" i="1" s="1"/>
  <c r="R219" i="1" a="1"/>
  <c r="R219" i="1" s="1"/>
  <c r="X63" i="1" a="1"/>
  <c r="X63" i="1" s="1"/>
  <c r="AC133" i="1" a="1"/>
  <c r="AC133" i="1" s="1"/>
  <c r="BG222" i="1" a="1"/>
  <c r="BG222" i="1" s="1"/>
  <c r="CB132" i="1" a="1"/>
  <c r="CB132" i="1" s="1"/>
  <c r="BE17" i="1" a="1"/>
  <c r="BE17" i="1" s="1"/>
  <c r="S235" i="1" a="1"/>
  <c r="S235" i="1" s="1"/>
  <c r="Y164" i="1" a="1"/>
  <c r="Y164" i="1" s="1"/>
  <c r="BB51" i="1" a="1"/>
  <c r="BB51" i="1" s="1"/>
  <c r="AB196" i="1" a="1"/>
  <c r="AB196" i="1" s="1"/>
  <c r="P254" i="1" a="1"/>
  <c r="P254" i="1" s="1"/>
  <c r="CE82" i="1" a="1"/>
  <c r="CE82" i="1" s="1"/>
  <c r="X32" i="1" a="1"/>
  <c r="X32" i="1" s="1"/>
  <c r="S228" i="1" a="1"/>
  <c r="S228" i="1" s="1"/>
  <c r="AD210" i="1" a="1"/>
  <c r="AD210" i="1" s="1"/>
  <c r="CB192" i="1" a="1"/>
  <c r="CB192" i="1" s="1"/>
  <c r="CB166" i="1" a="1"/>
  <c r="CB166" i="1" s="1"/>
  <c r="BF152" i="1" a="1"/>
  <c r="BF152" i="1" s="1"/>
  <c r="AU51" i="1" a="1"/>
  <c r="AU51" i="1" s="1"/>
  <c r="AY25" i="1" a="1"/>
  <c r="AY25" i="1" s="1"/>
  <c r="AV98" i="1" a="1"/>
  <c r="AV98" i="1" s="1"/>
  <c r="BA49" i="1" a="1"/>
  <c r="BA49" i="1" s="1"/>
  <c r="AC120" i="1" a="1"/>
  <c r="AC120" i="1" s="1"/>
  <c r="BC219" i="1" a="1"/>
  <c r="BC219" i="1" s="1"/>
  <c r="AT77" i="1" a="1"/>
  <c r="AT77" i="1" s="1"/>
  <c r="CE43" i="1" a="1"/>
  <c r="CE43" i="1" s="1"/>
  <c r="S169" i="1" a="1"/>
  <c r="S169" i="1" s="1"/>
  <c r="BG51" i="1" a="1"/>
  <c r="BG51" i="1" s="1"/>
  <c r="P178" i="1" a="1"/>
  <c r="P178" i="1" s="1"/>
  <c r="CK265" i="1" a="1"/>
  <c r="CK265" i="1" s="1"/>
  <c r="AC102" i="1" a="1"/>
  <c r="AC102" i="1" s="1"/>
  <c r="CE144" i="1" a="1"/>
  <c r="CE144" i="1" s="1"/>
  <c r="AX82" i="1" a="1"/>
  <c r="AX82" i="1" s="1"/>
  <c r="AD132" i="1" a="1"/>
  <c r="AD132" i="1" s="1"/>
  <c r="BH53" i="1" a="1"/>
  <c r="BH53" i="1" s="1"/>
  <c r="U213" i="1" a="1"/>
  <c r="U213" i="1" s="1"/>
  <c r="AB38" i="1" a="1"/>
  <c r="AB38" i="1" s="1"/>
  <c r="U9" i="1" a="1"/>
  <c r="U9" i="1" s="1"/>
  <c r="AU115" i="1" a="1"/>
  <c r="AU115" i="1" s="1"/>
  <c r="AY242" i="1" a="1"/>
  <c r="AY242" i="1" s="1"/>
  <c r="R236" i="1" a="1"/>
  <c r="R236" i="1" s="1"/>
  <c r="BA102" i="1" a="1"/>
  <c r="BA102" i="1" s="1"/>
  <c r="AZ45" i="1" a="1"/>
  <c r="AZ45" i="1" s="1"/>
  <c r="CJ103" i="1" a="1"/>
  <c r="CJ103" i="1" s="1"/>
  <c r="Q21" i="1" a="1"/>
  <c r="Q21" i="1" s="1"/>
  <c r="X185" i="1" a="1"/>
  <c r="X185" i="1" s="1"/>
  <c r="BH117" i="1" a="1"/>
  <c r="BH117" i="1" s="1"/>
  <c r="V175" i="1" a="1"/>
  <c r="V175" i="1" s="1"/>
  <c r="V94" i="1" a="1"/>
  <c r="V94" i="1" s="1"/>
  <c r="BZ213" i="1" a="1"/>
  <c r="BZ213" i="1" s="1"/>
  <c r="AU89" i="1" a="1"/>
  <c r="AU89" i="1" s="1"/>
  <c r="AB211" i="1" a="1"/>
  <c r="AB211" i="1" s="1"/>
  <c r="Z76" i="1" a="1"/>
  <c r="Z76" i="1" s="1"/>
  <c r="AT26" i="1" a="1"/>
  <c r="AT26" i="1" s="1"/>
  <c r="X178" i="1" a="1"/>
  <c r="X178" i="1" s="1"/>
  <c r="CI219" i="1" a="1"/>
  <c r="CI219" i="1" s="1"/>
  <c r="BA151" i="1" a="1"/>
  <c r="BA151" i="1" s="1"/>
  <c r="BY55" i="1" a="1"/>
  <c r="BY55" i="1" s="1"/>
  <c r="AV220" i="1" a="1"/>
  <c r="AV220" i="1" s="1"/>
  <c r="BA263" i="1" a="1"/>
  <c r="BA263" i="1" s="1"/>
  <c r="BC228" i="1" a="1"/>
  <c r="BC228" i="1" s="1"/>
  <c r="CA26" i="1" a="1"/>
  <c r="CA26" i="1" s="1"/>
  <c r="BC45" i="1" a="1"/>
  <c r="BC45" i="1" s="1"/>
  <c r="CH174" i="1" a="1"/>
  <c r="CH174" i="1" s="1"/>
  <c r="AC145" i="1" a="1"/>
  <c r="AC145" i="1" s="1"/>
  <c r="CD176" i="1" a="1"/>
  <c r="CD176" i="1" s="1"/>
  <c r="CK252" i="1" a="1"/>
  <c r="CK252" i="1" s="1"/>
  <c r="CA229" i="1" a="1"/>
  <c r="CA229" i="1" s="1"/>
  <c r="AD131" i="1" a="1"/>
  <c r="AD131" i="1" s="1"/>
  <c r="CE164" i="1" a="1"/>
  <c r="CE164" i="1" s="1"/>
  <c r="CA235" i="1" a="1"/>
  <c r="CA235" i="1" s="1"/>
  <c r="W218" i="1" a="1"/>
  <c r="W218" i="1" s="1"/>
  <c r="Y63" i="1" a="1"/>
  <c r="Y63" i="1" s="1"/>
  <c r="CI17" i="1" a="1"/>
  <c r="CI17" i="1" s="1"/>
  <c r="CC249" i="1" a="1"/>
  <c r="CC249" i="1" s="1"/>
  <c r="Z258" i="1" a="1"/>
  <c r="Z258" i="1" s="1"/>
  <c r="AA176" i="1" a="1"/>
  <c r="AA176" i="1" s="1"/>
  <c r="T259" i="1" a="1"/>
  <c r="T259" i="1" s="1"/>
  <c r="CC126" i="1" a="1"/>
  <c r="CC126" i="1" s="1"/>
  <c r="BD27" i="1" a="1"/>
  <c r="BD27" i="1" s="1"/>
  <c r="AX185" i="1" a="1"/>
  <c r="AX185" i="1" s="1"/>
  <c r="S120" i="1" a="1"/>
  <c r="S120" i="1" s="1"/>
  <c r="CH84" i="1" a="1"/>
  <c r="CH84" i="1" s="1"/>
  <c r="CH79" i="1" a="1"/>
  <c r="CH79" i="1" s="1"/>
  <c r="AA125" i="1" a="1"/>
  <c r="AA125" i="1" s="1"/>
  <c r="AT218" i="1" a="1"/>
  <c r="AT218" i="1" s="1"/>
  <c r="AV9" i="1" a="1"/>
  <c r="AV9" i="1" s="1"/>
  <c r="CJ172" i="1" a="1"/>
  <c r="CJ172" i="1" s="1"/>
  <c r="AD165" i="1" a="1"/>
  <c r="AD165" i="1" s="1"/>
  <c r="BX131" i="1" a="1"/>
  <c r="BX131" i="1" s="1"/>
  <c r="AW129" i="1" a="1"/>
  <c r="AW129" i="1" s="1"/>
  <c r="AW89" i="1" a="1"/>
  <c r="AW89" i="1" s="1"/>
  <c r="AX16" i="1" a="1"/>
  <c r="AX16" i="1" s="1"/>
  <c r="CJ102" i="1" a="1"/>
  <c r="CJ102" i="1" s="1"/>
  <c r="CA243" i="1" a="1"/>
  <c r="CA243" i="1" s="1"/>
  <c r="BX168" i="1" a="1"/>
  <c r="BX168" i="1" s="1"/>
  <c r="AW248" i="1" a="1"/>
  <c r="AW248" i="1" s="1"/>
  <c r="BD90" i="1" a="1"/>
  <c r="BD90" i="1" s="1"/>
  <c r="CF105" i="1" a="1"/>
  <c r="CF105" i="1" s="1"/>
  <c r="CJ175" i="1" a="1"/>
  <c r="CJ175" i="1" s="1"/>
  <c r="Z201" i="1" a="1"/>
  <c r="Z201" i="1" s="1"/>
  <c r="BY94" i="1" a="1"/>
  <c r="BY94" i="1" s="1"/>
  <c r="BA242" i="1" a="1"/>
  <c r="BA242" i="1" s="1"/>
  <c r="CG213" i="1" a="1"/>
  <c r="CG213" i="1" s="1"/>
  <c r="CE34" i="1" a="1"/>
  <c r="CE34" i="1" s="1"/>
  <c r="CH102" i="1" a="1"/>
  <c r="CH102" i="1" s="1"/>
  <c r="CB196" i="1" a="1"/>
  <c r="CB196" i="1" s="1"/>
  <c r="AX99" i="1" a="1"/>
  <c r="AX99" i="1" s="1"/>
  <c r="P67" i="1" a="1"/>
  <c r="P67" i="1" s="1"/>
  <c r="CC171" i="1" a="1"/>
  <c r="CC171" i="1" s="1"/>
  <c r="CH196" i="1" a="1"/>
  <c r="CH196" i="1" s="1"/>
  <c r="Q189" i="1" a="1"/>
  <c r="Q189" i="1" s="1"/>
  <c r="BC64" i="1" a="1"/>
  <c r="BC64" i="1" s="1"/>
  <c r="AD212" i="1" a="1"/>
  <c r="AD212" i="1" s="1"/>
  <c r="AY264" i="1" a="1"/>
  <c r="AY264" i="1" s="1"/>
  <c r="AU162" i="1" a="1"/>
  <c r="AU162" i="1" s="1"/>
  <c r="AD101" i="1" a="1"/>
  <c r="AD101" i="1" s="1"/>
  <c r="AD68" i="1" a="1"/>
  <c r="AD68" i="1" s="1"/>
  <c r="BF262" i="1" a="1"/>
  <c r="BF262" i="1" s="1"/>
  <c r="BF21" i="1" a="1"/>
  <c r="BF21" i="1" s="1"/>
  <c r="T7" i="1" a="1"/>
  <c r="T7" i="1" s="1"/>
  <c r="CB125" i="1" a="1"/>
  <c r="CB125" i="1" s="1"/>
  <c r="R39" i="1" a="1"/>
  <c r="R39" i="1" s="1"/>
  <c r="W56" i="1" a="1"/>
  <c r="W56" i="1" s="1"/>
  <c r="BA12" i="1" a="1"/>
  <c r="BA12" i="1" s="1"/>
  <c r="CI79" i="1" a="1"/>
  <c r="CI79" i="1" s="1"/>
  <c r="X170" i="1" a="1"/>
  <c r="X170" i="1" s="1"/>
  <c r="X64" i="1" a="1"/>
  <c r="X64" i="1" s="1"/>
  <c r="AU19" i="1" a="1"/>
  <c r="AU19" i="1" s="1"/>
  <c r="AW189" i="1" a="1"/>
  <c r="AW189" i="1" s="1"/>
  <c r="AB168" i="1" a="1"/>
  <c r="AB168" i="1" s="1"/>
  <c r="CC198" i="1" a="1"/>
  <c r="CC198" i="1" s="1"/>
  <c r="BB136" i="1" a="1"/>
  <c r="BB136" i="1" s="1"/>
  <c r="BG8" i="1" a="1"/>
  <c r="BG8" i="1" s="1"/>
  <c r="X187" i="1" a="1"/>
  <c r="X187" i="1" s="1"/>
  <c r="BF109" i="1" a="1"/>
  <c r="BF109" i="1" s="1"/>
  <c r="BF9" i="1" a="1"/>
  <c r="BF9" i="1" s="1"/>
  <c r="AB253" i="1" a="1"/>
  <c r="AB253" i="1" s="1"/>
  <c r="AD34" i="1" a="1"/>
  <c r="AD34" i="1" s="1"/>
  <c r="CB20" i="1" a="1"/>
  <c r="CB20" i="1" s="1"/>
  <c r="AV187" i="1" a="1"/>
  <c r="AV187" i="1" s="1"/>
  <c r="BX121" i="1" a="1"/>
  <c r="BX121" i="1" s="1"/>
  <c r="AB169" i="1" a="1"/>
  <c r="AB169" i="1" s="1"/>
  <c r="CA47" i="1" a="1"/>
  <c r="CA47" i="1" s="1"/>
  <c r="AC128" i="1" a="1"/>
  <c r="AC128" i="1" s="1"/>
  <c r="Y142" i="1" a="1"/>
  <c r="Y142" i="1" s="1"/>
  <c r="BZ148" i="1" a="1"/>
  <c r="BZ148" i="1" s="1"/>
  <c r="T153" i="1" a="1"/>
  <c r="T153" i="1" s="1"/>
  <c r="R99" i="1" a="1"/>
  <c r="R99" i="1" s="1"/>
  <c r="AZ263" i="1" a="1"/>
  <c r="AZ263" i="1" s="1"/>
  <c r="BD247" i="1" a="1"/>
  <c r="BD247" i="1" s="1"/>
  <c r="AA55" i="1" a="1"/>
  <c r="AA55" i="1" s="1"/>
  <c r="CH142" i="1" a="1"/>
  <c r="CH142" i="1" s="1"/>
  <c r="CI117" i="1" a="1"/>
  <c r="CI117" i="1" s="1"/>
  <c r="P65" i="1" a="1"/>
  <c r="P65" i="1" s="1"/>
  <c r="CD133" i="1" a="1"/>
  <c r="CD133" i="1" s="1"/>
  <c r="CJ200" i="1" a="1"/>
  <c r="CJ200" i="1" s="1"/>
  <c r="U158" i="1" a="1"/>
  <c r="U158" i="1" s="1"/>
  <c r="BE253" i="1" a="1"/>
  <c r="BE253" i="1" s="1"/>
  <c r="BX200" i="1" a="1"/>
  <c r="BX200" i="1" s="1"/>
  <c r="AW152" i="1" a="1"/>
  <c r="AW152" i="1" s="1"/>
  <c r="CF24" i="1" a="1"/>
  <c r="CF24" i="1" s="1"/>
  <c r="CL117" i="1" a="1"/>
  <c r="CL117" i="1" s="1"/>
  <c r="CF241" i="1" a="1"/>
  <c r="CF241" i="1" s="1"/>
  <c r="AY34" i="1" a="1"/>
  <c r="AY34" i="1" s="1"/>
  <c r="W59" i="1" a="1"/>
  <c r="W59" i="1" s="1"/>
  <c r="U211" i="1" a="1"/>
  <c r="U211" i="1" s="1"/>
  <c r="CG161" i="1" a="1"/>
  <c r="CG161" i="1" s="1"/>
  <c r="AW161" i="1" a="1"/>
  <c r="AW161" i="1" s="1"/>
  <c r="Q143" i="1" a="1"/>
  <c r="Q143" i="1" s="1"/>
  <c r="Q76" i="1" a="1"/>
  <c r="Q76" i="1" s="1"/>
  <c r="AD233" i="1" a="1"/>
  <c r="AD233" i="1" s="1"/>
  <c r="AA181" i="1" a="1"/>
  <c r="AA181" i="1" s="1"/>
  <c r="CL238" i="1" a="1"/>
  <c r="CL238" i="1" s="1"/>
  <c r="T219" i="1" a="1"/>
  <c r="T219" i="1" s="1"/>
  <c r="BH214" i="1" a="1"/>
  <c r="BH214" i="1" s="1"/>
  <c r="BG192" i="1" a="1"/>
  <c r="BG192" i="1" s="1"/>
  <c r="U44" i="1" a="1"/>
  <c r="U44" i="1" s="1"/>
  <c r="CI248" i="1" a="1"/>
  <c r="CI248" i="1" s="1"/>
  <c r="AV157" i="1" a="1"/>
  <c r="AV157" i="1" s="1"/>
  <c r="CF200" i="1" a="1"/>
  <c r="CF200" i="1" s="1"/>
  <c r="CH240" i="1" a="1"/>
  <c r="CH240" i="1" s="1"/>
  <c r="CE182" i="1" a="1"/>
  <c r="CE182" i="1" s="1"/>
  <c r="AD261" i="1" a="1"/>
  <c r="AD261" i="1" s="1"/>
  <c r="Q43" i="1" a="1"/>
  <c r="Q43" i="1" s="1"/>
  <c r="AA18" i="1" a="1"/>
  <c r="AA18" i="1" s="1"/>
  <c r="CF14" i="1" a="1"/>
  <c r="CF14" i="1" s="1"/>
  <c r="CF114" i="1" a="1"/>
  <c r="CF114" i="1" s="1"/>
  <c r="AZ244" i="1" a="1"/>
  <c r="AZ244" i="1" s="1"/>
  <c r="BG141" i="1" a="1"/>
  <c r="BG141" i="1" s="1"/>
  <c r="BY248" i="1" a="1"/>
  <c r="BY248" i="1" s="1"/>
  <c r="AX42" i="1" a="1"/>
  <c r="AX42" i="1" s="1"/>
  <c r="AC192" i="1" a="1"/>
  <c r="AC192" i="1" s="1"/>
  <c r="Z81" i="1" a="1"/>
  <c r="Z81" i="1" s="1"/>
  <c r="BF57" i="1" a="1"/>
  <c r="BF57" i="1" s="1"/>
  <c r="BB42" i="1" a="1"/>
  <c r="BB42" i="1" s="1"/>
  <c r="U89" i="1" a="1"/>
  <c r="U89" i="1" s="1"/>
  <c r="BX254" i="1" a="1"/>
  <c r="BX254" i="1" s="1"/>
  <c r="CH177" i="1" a="1"/>
  <c r="CH177" i="1" s="1"/>
  <c r="U208" i="1" a="1"/>
  <c r="U208" i="1" s="1"/>
  <c r="Q12" i="1" a="1"/>
  <c r="Q12" i="1" s="1"/>
  <c r="CL232" i="1" a="1"/>
  <c r="CL232" i="1" s="1"/>
  <c r="BB22" i="1" a="1"/>
  <c r="BB22" i="1" s="1"/>
  <c r="P169" i="1" a="1"/>
  <c r="P169" i="1" s="1"/>
  <c r="CF130" i="1" a="1"/>
  <c r="CF130" i="1" s="1"/>
  <c r="AT97" i="1" a="1"/>
  <c r="AT97" i="1" s="1"/>
  <c r="BY54" i="1" a="1"/>
  <c r="BY54" i="1" s="1"/>
  <c r="AT261" i="1" a="1"/>
  <c r="AT261" i="1" s="1"/>
  <c r="BC82" i="1" a="1"/>
  <c r="BC82" i="1" s="1"/>
  <c r="AX34" i="1" a="1"/>
  <c r="AX34" i="1" s="1"/>
  <c r="CF238" i="1" a="1"/>
  <c r="CF238" i="1" s="1"/>
  <c r="BA122" i="1" a="1"/>
  <c r="BA122" i="1" s="1"/>
  <c r="CE11" i="1" a="1"/>
  <c r="CE11" i="1" s="1"/>
  <c r="CL35" i="1" a="1"/>
  <c r="CL35" i="1" s="1"/>
  <c r="Q185" i="1" a="1"/>
  <c r="Q185" i="1" s="1"/>
  <c r="BB157" i="1" a="1"/>
  <c r="BB157" i="1" s="1"/>
  <c r="Q182" i="1" a="1"/>
  <c r="Q182" i="1" s="1"/>
  <c r="CC120" i="1" a="1"/>
  <c r="CC120" i="1" s="1"/>
  <c r="BA47" i="1" a="1"/>
  <c r="BA47" i="1" s="1"/>
  <c r="AW210" i="1" a="1"/>
  <c r="AW210" i="1" s="1"/>
  <c r="AB131" i="1" a="1"/>
  <c r="AB131" i="1" s="1"/>
  <c r="AY99" i="1" a="1"/>
  <c r="AY99" i="1" s="1"/>
  <c r="AB110" i="1" a="1"/>
  <c r="AB110" i="1" s="1"/>
  <c r="U112" i="1" a="1"/>
  <c r="U112" i="1" s="1"/>
  <c r="CA220" i="1" a="1"/>
  <c r="CA220" i="1" s="1"/>
  <c r="BF47" i="1" a="1"/>
  <c r="BF47" i="1" s="1"/>
  <c r="CJ41" i="1" a="1"/>
  <c r="CJ41" i="1" s="1"/>
  <c r="AU88" i="1" a="1"/>
  <c r="AU88" i="1" s="1"/>
  <c r="BB118" i="1" a="1"/>
  <c r="BB118" i="1" s="1"/>
  <c r="AW220" i="1" a="1"/>
  <c r="AW220" i="1" s="1"/>
  <c r="BC79" i="1" a="1"/>
  <c r="BC79" i="1" s="1"/>
  <c r="CI263" i="1" a="1"/>
  <c r="CI263" i="1" s="1"/>
  <c r="AT42" i="1" a="1"/>
  <c r="AT42" i="1" s="1"/>
  <c r="W224" i="1" a="1"/>
  <c r="W224" i="1" s="1"/>
  <c r="AB219" i="1" a="1"/>
  <c r="AB219" i="1" s="1"/>
  <c r="Z169" i="1" a="1"/>
  <c r="Z169" i="1" s="1"/>
  <c r="CB11" i="1" a="1"/>
  <c r="CB11" i="1" s="1"/>
  <c r="R227" i="1" a="1"/>
  <c r="R227" i="1" s="1"/>
  <c r="AV112" i="1" a="1"/>
  <c r="AV112" i="1" s="1"/>
  <c r="CJ31" i="1" a="1"/>
  <c r="CJ31" i="1" s="1"/>
  <c r="T46" i="1" a="1"/>
  <c r="T46" i="1" s="1"/>
  <c r="CC102" i="1" a="1"/>
  <c r="CC102" i="1" s="1"/>
  <c r="AV167" i="1" a="1"/>
  <c r="AV167" i="1" s="1"/>
  <c r="AW214" i="1" a="1"/>
  <c r="AW214" i="1" s="1"/>
  <c r="V264" i="1" a="1"/>
  <c r="V264" i="1" s="1"/>
  <c r="AD92" i="1" a="1"/>
  <c r="AD92" i="1" s="1"/>
  <c r="W79" i="1" a="1"/>
  <c r="W79" i="1" s="1"/>
  <c r="BA192" i="1" a="1"/>
  <c r="BA192" i="1" s="1"/>
  <c r="Y78" i="1" a="1"/>
  <c r="Y78" i="1" s="1"/>
  <c r="BG117" i="1" a="1"/>
  <c r="BG117" i="1" s="1"/>
  <c r="AC225" i="1" a="1"/>
  <c r="AC225" i="1" s="1"/>
  <c r="CA107" i="1" a="1"/>
  <c r="CA107" i="1" s="1"/>
  <c r="Y236" i="1" a="1"/>
  <c r="Y236" i="1" s="1"/>
  <c r="T8" i="1" a="1"/>
  <c r="T8" i="1" s="1"/>
  <c r="BD26" i="1" a="1"/>
  <c r="BD26" i="1" s="1"/>
  <c r="U103" i="1" a="1"/>
  <c r="U103" i="1" s="1"/>
  <c r="CH26" i="1" a="1"/>
  <c r="CH26" i="1" s="1"/>
  <c r="BH240" i="1" a="1"/>
  <c r="BH240" i="1" s="1"/>
  <c r="BB19" i="1" a="1"/>
  <c r="BB19" i="1" s="1"/>
  <c r="CA166" i="1" a="1"/>
  <c r="CA166" i="1" s="1"/>
  <c r="BC167" i="1" a="1"/>
  <c r="BC167" i="1" s="1"/>
  <c r="BE135" i="1" a="1"/>
  <c r="BE135" i="1" s="1"/>
  <c r="BY51" i="1" a="1"/>
  <c r="BY51" i="1" s="1"/>
  <c r="BB235" i="1" a="1"/>
  <c r="BB235" i="1" s="1"/>
  <c r="CE198" i="1" a="1"/>
  <c r="CE198" i="1" s="1"/>
  <c r="T189" i="1" a="1"/>
  <c r="T189" i="1" s="1"/>
  <c r="AA36" i="1" a="1"/>
  <c r="AA36" i="1" s="1"/>
  <c r="BZ117" i="1" a="1"/>
  <c r="BZ117" i="1" s="1"/>
  <c r="BZ207" i="1" a="1"/>
  <c r="BZ207" i="1" s="1"/>
  <c r="AC201" i="1" a="1"/>
  <c r="AC201" i="1" s="1"/>
  <c r="CJ255" i="1" a="1"/>
  <c r="CJ255" i="1" s="1"/>
  <c r="U240" i="1" a="1"/>
  <c r="U240" i="1" s="1"/>
  <c r="AA63" i="1" a="1"/>
  <c r="AA63" i="1" s="1"/>
  <c r="CH200" i="1" a="1"/>
  <c r="CH200" i="1" s="1"/>
  <c r="AD245" i="1" a="1"/>
  <c r="AD245" i="1" s="1"/>
  <c r="W192" i="1" a="1"/>
  <c r="W192" i="1" s="1"/>
  <c r="AB96" i="1" a="1"/>
  <c r="AB96" i="1" s="1"/>
  <c r="CE15" i="1" a="1"/>
  <c r="CE15" i="1" s="1"/>
  <c r="BX159" i="1" a="1"/>
  <c r="BX159" i="1" s="1"/>
  <c r="T124" i="1" a="1"/>
  <c r="T124" i="1" s="1"/>
  <c r="BX251" i="1" a="1"/>
  <c r="BX251" i="1" s="1"/>
  <c r="AU152" i="1" a="1"/>
  <c r="AU152" i="1" s="1"/>
  <c r="V250" i="1" a="1"/>
  <c r="V250" i="1" s="1"/>
  <c r="AD62" i="1" a="1"/>
  <c r="AD62" i="1" s="1"/>
  <c r="AT64" i="1" a="1"/>
  <c r="AT64" i="1" s="1"/>
  <c r="CA94" i="1" a="1"/>
  <c r="CA94" i="1" s="1"/>
  <c r="CC182" i="1" a="1"/>
  <c r="CC182" i="1" s="1"/>
  <c r="P128" i="1" a="1"/>
  <c r="P128" i="1" s="1"/>
  <c r="AA122" i="1" a="1"/>
  <c r="AA122" i="1" s="1"/>
  <c r="CH155" i="1" a="1"/>
  <c r="CH155" i="1" s="1"/>
  <c r="AU207" i="1" a="1"/>
  <c r="AU207" i="1" s="1"/>
  <c r="U111" i="1" a="1"/>
  <c r="U111" i="1" s="1"/>
  <c r="CK182" i="1" a="1"/>
  <c r="CK182" i="1" s="1"/>
  <c r="Z142" i="1" a="1"/>
  <c r="Z142" i="1" s="1"/>
  <c r="BB183" i="1" a="1"/>
  <c r="BB183" i="1" s="1"/>
  <c r="AC25" i="1" a="1"/>
  <c r="AC25" i="1" s="1"/>
  <c r="CG189" i="1" a="1"/>
  <c r="CG189" i="1" s="1"/>
  <c r="AC240" i="1" a="1"/>
  <c r="AC240" i="1" s="1"/>
  <c r="BF244" i="1" a="1"/>
  <c r="BF244" i="1" s="1"/>
  <c r="BA197" i="1" a="1"/>
  <c r="BA197" i="1" s="1"/>
  <c r="U263" i="1" a="1"/>
  <c r="U263" i="1" s="1"/>
  <c r="CJ189" i="1" a="1"/>
  <c r="CJ189" i="1" s="1"/>
  <c r="AD227" i="1" a="1"/>
  <c r="AD227" i="1" s="1"/>
  <c r="BC257" i="1" a="1"/>
  <c r="BC257" i="1" s="1"/>
  <c r="CH264" i="1" a="1"/>
  <c r="CH264" i="1" s="1"/>
  <c r="CB134" i="1" a="1"/>
  <c r="CB134" i="1" s="1"/>
  <c r="AT222" i="1" a="1"/>
  <c r="AT222" i="1" s="1"/>
  <c r="CD7" i="1" a="1"/>
  <c r="CD7" i="1" s="1"/>
  <c r="AX36" i="1" a="1"/>
  <c r="AX36" i="1" s="1"/>
  <c r="BC31" i="1" a="1"/>
  <c r="BC31" i="1" s="1"/>
  <c r="BE106" i="1" a="1"/>
  <c r="BE106" i="1" s="1"/>
  <c r="CF117" i="1" a="1"/>
  <c r="CF117" i="1" s="1"/>
  <c r="CK96" i="1" a="1"/>
  <c r="CK96" i="1" s="1"/>
  <c r="AU17" i="1" a="1"/>
  <c r="AU17" i="1" s="1"/>
  <c r="AB152" i="1" a="1"/>
  <c r="AB152" i="1" s="1"/>
  <c r="AC103" i="1" a="1"/>
  <c r="AC103" i="1" s="1"/>
  <c r="BC96" i="1" a="1"/>
  <c r="BC96" i="1" s="1"/>
  <c r="CJ23" i="1" a="1"/>
  <c r="CJ23" i="1" s="1"/>
  <c r="CC35" i="1" a="1"/>
  <c r="CC35" i="1" s="1"/>
  <c r="CC57" i="1" a="1"/>
  <c r="CC57" i="1" s="1"/>
  <c r="BD111" i="1" a="1"/>
  <c r="BD111" i="1" s="1"/>
  <c r="X246" i="1" a="1"/>
  <c r="X246" i="1" s="1"/>
  <c r="V38" i="1" a="1"/>
  <c r="V38" i="1" s="1"/>
  <c r="U188" i="1" a="1"/>
  <c r="U188" i="1" s="1"/>
  <c r="AT217" i="1" a="1"/>
  <c r="AT217" i="1" s="1"/>
  <c r="CI197" i="1" a="1"/>
  <c r="CI197" i="1" s="1"/>
  <c r="X108" i="1" a="1"/>
  <c r="X108" i="1" s="1"/>
  <c r="CA230" i="1" a="1"/>
  <c r="CA230" i="1" s="1"/>
  <c r="AA230" i="1" a="1"/>
  <c r="AA230" i="1" s="1"/>
  <c r="AD83" i="1" a="1"/>
  <c r="AD83" i="1" s="1"/>
  <c r="AY156" i="1" a="1"/>
  <c r="AY156" i="1" s="1"/>
  <c r="Y60" i="1" a="1"/>
  <c r="Y60" i="1" s="1"/>
  <c r="BF115" i="1" a="1"/>
  <c r="BF115" i="1" s="1"/>
  <c r="T85" i="1" a="1"/>
  <c r="T85" i="1" s="1"/>
  <c r="AX237" i="1" a="1"/>
  <c r="AX237" i="1" s="1"/>
  <c r="CG103" i="1" a="1"/>
  <c r="CG103" i="1" s="1"/>
  <c r="AC172" i="1" a="1"/>
  <c r="AC172" i="1" s="1"/>
  <c r="BB125" i="1" a="1"/>
  <c r="BB125" i="1" s="1"/>
  <c r="AZ231" i="1" a="1"/>
  <c r="AZ231" i="1" s="1"/>
  <c r="BC210" i="1" a="1"/>
  <c r="BC210" i="1" s="1"/>
  <c r="AY161" i="1" a="1"/>
  <c r="AY161" i="1" s="1"/>
  <c r="CK173" i="1" a="1"/>
  <c r="CK173" i="1" s="1"/>
  <c r="Q14" i="1" a="1"/>
  <c r="Q14" i="1" s="1"/>
  <c r="AX258" i="1" a="1"/>
  <c r="AX258" i="1" s="1"/>
  <c r="CH54" i="1" a="1"/>
  <c r="CH54" i="1" s="1"/>
  <c r="BB95" i="1" a="1"/>
  <c r="BB95" i="1" s="1"/>
  <c r="AB101" i="1" a="1"/>
  <c r="AB101" i="1" s="1"/>
  <c r="S60" i="1" a="1"/>
  <c r="S60" i="1" s="1"/>
  <c r="CC28" i="1" a="1"/>
  <c r="CC28" i="1" s="1"/>
  <c r="CH62" i="1" a="1"/>
  <c r="CH62" i="1" s="1"/>
  <c r="CA63" i="1" a="1"/>
  <c r="CA63" i="1" s="1"/>
  <c r="CK7" i="1" a="1"/>
  <c r="CK7" i="1" s="1"/>
  <c r="X192" i="1" a="1"/>
  <c r="X192" i="1" s="1"/>
  <c r="Y267" i="1" a="1"/>
  <c r="Y267" i="1" s="1"/>
  <c r="CJ228" i="1" a="1"/>
  <c r="CJ228" i="1" s="1"/>
  <c r="R104" i="1" a="1"/>
  <c r="R104" i="1" s="1"/>
  <c r="CA62" i="1" a="1"/>
  <c r="CA62" i="1" s="1"/>
  <c r="Q23" i="1" a="1"/>
  <c r="Q23" i="1" s="1"/>
  <c r="BY99" i="1" a="1"/>
  <c r="BY99" i="1" s="1"/>
  <c r="AW231" i="1" a="1"/>
  <c r="AW231" i="1" s="1"/>
  <c r="CC148" i="1" a="1"/>
  <c r="CC148" i="1" s="1"/>
  <c r="AX171" i="1" a="1"/>
  <c r="AX171" i="1" s="1"/>
  <c r="BG61" i="1" a="1"/>
  <c r="BG61" i="1" s="1"/>
  <c r="CJ234" i="1" a="1"/>
  <c r="CJ234" i="1" s="1"/>
  <c r="BA222" i="1" a="1"/>
  <c r="BA222" i="1" s="1"/>
  <c r="BB218" i="1" a="1"/>
  <c r="BB218" i="1" s="1"/>
  <c r="P133" i="1" a="1"/>
  <c r="P133" i="1" s="1"/>
  <c r="BB100" i="1" a="1"/>
  <c r="BB100" i="1" s="1"/>
  <c r="BH190" i="1" a="1"/>
  <c r="BH190" i="1" s="1"/>
  <c r="BC118" i="1" a="1"/>
  <c r="BC118" i="1" s="1"/>
  <c r="Y160" i="1" a="1"/>
  <c r="Y160" i="1" s="1"/>
  <c r="CC117" i="1" a="1"/>
  <c r="CC117" i="1" s="1"/>
  <c r="BZ62" i="1" a="1"/>
  <c r="BZ62" i="1" s="1"/>
  <c r="BZ231" i="1" a="1"/>
  <c r="BZ231" i="1" s="1"/>
  <c r="Y266" i="1" a="1"/>
  <c r="Y266" i="1" s="1"/>
  <c r="CB155" i="1" a="1"/>
  <c r="CB155" i="1" s="1"/>
  <c r="BG181" i="1" a="1"/>
  <c r="BG181" i="1" s="1"/>
  <c r="BX28" i="1" a="1"/>
  <c r="BX28" i="1" s="1"/>
  <c r="CH104" i="1" a="1"/>
  <c r="CH104" i="1" s="1"/>
  <c r="BF100" i="1" a="1"/>
  <c r="BF100" i="1" s="1"/>
  <c r="CE102" i="1" a="1"/>
  <c r="CE102" i="1" s="1"/>
  <c r="AT146" i="1" a="1"/>
  <c r="AT146" i="1" s="1"/>
  <c r="BZ31" i="1" a="1"/>
  <c r="BZ31" i="1" s="1"/>
  <c r="AY80" i="1" a="1"/>
  <c r="AY80" i="1" s="1"/>
  <c r="CI256" i="1" a="1"/>
  <c r="CI256" i="1" s="1"/>
  <c r="BG231" i="1" a="1"/>
  <c r="BG231" i="1" s="1"/>
  <c r="U17" i="1" a="1"/>
  <c r="U17" i="1" s="1"/>
  <c r="S259" i="1" a="1"/>
  <c r="S259" i="1" s="1"/>
  <c r="BB121" i="1" a="1"/>
  <c r="BB121" i="1" s="1"/>
  <c r="BH185" i="1" a="1"/>
  <c r="BH185" i="1" s="1"/>
  <c r="BG88" i="1" a="1"/>
  <c r="BG88" i="1" s="1"/>
  <c r="BH216" i="1" a="1"/>
  <c r="BH216" i="1" s="1"/>
  <c r="AY256" i="1" a="1"/>
  <c r="AY256" i="1" s="1"/>
  <c r="CK249" i="1" a="1"/>
  <c r="CK249" i="1" s="1"/>
  <c r="BY89" i="1" a="1"/>
  <c r="BY89" i="1" s="1"/>
  <c r="Z21" i="1" a="1"/>
  <c r="Z21" i="1" s="1"/>
  <c r="T42" i="1" a="1"/>
  <c r="T42" i="1" s="1"/>
  <c r="CB85" i="1" a="1"/>
  <c r="CB85" i="1" s="1"/>
  <c r="AZ233" i="1" a="1"/>
  <c r="AZ233" i="1" s="1"/>
  <c r="W175" i="1" a="1"/>
  <c r="W175" i="1" s="1"/>
  <c r="X20" i="1" a="1"/>
  <c r="X20" i="1" s="1"/>
  <c r="AB188" i="1" a="1"/>
  <c r="AB188" i="1" s="1"/>
  <c r="Q147" i="1" a="1"/>
  <c r="Q147" i="1" s="1"/>
  <c r="BX252" i="1" a="1"/>
  <c r="BX252" i="1" s="1"/>
  <c r="BE111" i="1" a="1"/>
  <c r="BE111" i="1" s="1"/>
  <c r="BH164" i="1" a="1"/>
  <c r="BH164" i="1" s="1"/>
  <c r="BF248" i="1" a="1"/>
  <c r="BF248" i="1" s="1"/>
  <c r="AD52" i="1" a="1"/>
  <c r="AD52" i="1" s="1"/>
  <c r="AT129" i="1" a="1"/>
  <c r="AT129" i="1" s="1"/>
  <c r="CE208" i="1" a="1"/>
  <c r="CE208" i="1" s="1"/>
  <c r="BG180" i="1" a="1"/>
  <c r="BG180" i="1" s="1"/>
  <c r="W253" i="1" a="1"/>
  <c r="W253" i="1" s="1"/>
  <c r="CD229" i="1" a="1"/>
  <c r="CD229" i="1" s="1"/>
  <c r="T198" i="1" a="1"/>
  <c r="T198" i="1" s="1"/>
  <c r="AV152" i="1" a="1"/>
  <c r="AV152" i="1" s="1"/>
  <c r="AZ88" i="1" a="1"/>
  <c r="AZ88" i="1" s="1"/>
  <c r="AW168" i="1" a="1"/>
  <c r="AW168" i="1" s="1"/>
  <c r="BY88" i="1" a="1"/>
  <c r="BY88" i="1" s="1"/>
  <c r="BA131" i="1" a="1"/>
  <c r="BA131" i="1" s="1"/>
  <c r="AA37" i="1" a="1"/>
  <c r="AA37" i="1" s="1"/>
  <c r="AC232" i="1" a="1"/>
  <c r="AC232" i="1" s="1"/>
  <c r="BB228" i="1" a="1"/>
  <c r="BB228" i="1" s="1"/>
  <c r="S151" i="1" a="1"/>
  <c r="S151" i="1" s="1"/>
  <c r="S246" i="1" a="1"/>
  <c r="S246" i="1" s="1"/>
  <c r="V12" i="1" a="1"/>
  <c r="V12" i="1" s="1"/>
  <c r="CL209" i="1" a="1"/>
  <c r="CL209" i="1" s="1"/>
  <c r="T196" i="1" a="1"/>
  <c r="T196" i="1" s="1"/>
  <c r="BF246" i="1" a="1"/>
  <c r="BF246" i="1" s="1"/>
  <c r="X60" i="1" a="1"/>
  <c r="X60" i="1" s="1"/>
  <c r="AY262" i="1" a="1"/>
  <c r="AY262" i="1" s="1"/>
  <c r="BA28" i="1" a="1"/>
  <c r="BA28" i="1" s="1"/>
  <c r="BE110" i="1" a="1"/>
  <c r="BE110" i="1" s="1"/>
  <c r="AU215" i="1" a="1"/>
  <c r="AU215" i="1" s="1"/>
  <c r="AB190" i="1" a="1"/>
  <c r="AB190" i="1" s="1"/>
  <c r="BD198" i="1" a="1"/>
  <c r="BD198" i="1" s="1"/>
  <c r="AB198" i="1" a="1"/>
  <c r="AB198" i="1" s="1"/>
  <c r="CB146" i="1" a="1"/>
  <c r="CB146" i="1" s="1"/>
  <c r="AW198" i="1" a="1"/>
  <c r="AW198" i="1" s="1"/>
  <c r="AY62" i="1" a="1"/>
  <c r="AY62" i="1" s="1"/>
  <c r="CI122" i="1" a="1"/>
  <c r="CI122" i="1" s="1"/>
  <c r="AA114" i="1" a="1"/>
  <c r="AA114" i="1" s="1"/>
  <c r="BF62" i="1" a="1"/>
  <c r="BF62" i="1" s="1"/>
  <c r="AY260" i="1" a="1"/>
  <c r="AY260" i="1" s="1"/>
  <c r="W112" i="1" a="1"/>
  <c r="W112" i="1" s="1"/>
  <c r="P106" i="1" a="1"/>
  <c r="P106" i="1" s="1"/>
  <c r="X267" i="1" a="1"/>
  <c r="X267" i="1" s="1"/>
  <c r="X248" i="1" a="1"/>
  <c r="X248" i="1" s="1"/>
  <c r="X253" i="1" a="1"/>
  <c r="X253" i="1" s="1"/>
  <c r="CA114" i="1" a="1"/>
  <c r="CA114" i="1" s="1"/>
  <c r="Z162" i="1" a="1"/>
  <c r="Z162" i="1" s="1"/>
  <c r="CC77" i="1" a="1"/>
  <c r="CC77" i="1" s="1"/>
  <c r="BB28" i="1" a="1"/>
  <c r="BB28" i="1" s="1"/>
  <c r="W24" i="1" a="1"/>
  <c r="W24" i="1" s="1"/>
  <c r="CD154" i="1" a="1"/>
  <c r="CD154" i="1" s="1"/>
  <c r="U196" i="1" a="1"/>
  <c r="U196" i="1" s="1"/>
  <c r="CA19" i="1" a="1"/>
  <c r="CA19" i="1" s="1"/>
  <c r="BG52" i="1" a="1"/>
  <c r="BG52" i="1" s="1"/>
  <c r="BZ246" i="1" a="1"/>
  <c r="BZ246" i="1" s="1"/>
  <c r="CB12" i="1" a="1"/>
  <c r="CB12" i="1" s="1"/>
  <c r="AU253" i="1" a="1"/>
  <c r="AU253" i="1" s="1"/>
  <c r="CB223" i="1" a="1"/>
  <c r="CB223" i="1" s="1"/>
  <c r="X163" i="1" a="1"/>
  <c r="X163" i="1" s="1"/>
  <c r="AD229" i="1" a="1"/>
  <c r="AD229" i="1" s="1"/>
  <c r="CL108" i="1" a="1"/>
  <c r="CL108" i="1" s="1"/>
  <c r="BA85" i="1" a="1"/>
  <c r="BA85" i="1" s="1"/>
  <c r="AV80" i="1" a="1"/>
  <c r="AV80" i="1" s="1"/>
  <c r="AU40" i="1" a="1"/>
  <c r="AU40" i="1" s="1"/>
  <c r="Y231" i="1" a="1"/>
  <c r="Y231" i="1" s="1"/>
  <c r="BY26" i="1" a="1"/>
  <c r="BY26" i="1" s="1"/>
  <c r="V152" i="1" a="1"/>
  <c r="V152" i="1" s="1"/>
  <c r="CA77" i="1" a="1"/>
  <c r="CA77" i="1" s="1"/>
  <c r="CD239" i="1" a="1"/>
  <c r="CD239" i="1" s="1"/>
  <c r="W22" i="1" a="1"/>
  <c r="W22" i="1" s="1"/>
  <c r="AU196" i="1" a="1"/>
  <c r="AU196" i="1" s="1"/>
  <c r="AW11" i="1" a="1"/>
  <c r="AW11" i="1" s="1"/>
  <c r="CG118" i="1" a="1"/>
  <c r="CG118" i="1" s="1"/>
  <c r="AY37" i="1" a="1"/>
  <c r="AY37" i="1" s="1"/>
  <c r="CF90" i="1" a="1"/>
  <c r="CF90" i="1" s="1"/>
  <c r="BZ111" i="1" a="1"/>
  <c r="BZ111" i="1" s="1"/>
  <c r="AW100" i="1" a="1"/>
  <c r="AW100" i="1" s="1"/>
  <c r="Y163" i="1" a="1"/>
  <c r="Y163" i="1" s="1"/>
  <c r="BE181" i="1" a="1"/>
  <c r="BE181" i="1" s="1"/>
  <c r="AY35" i="1" a="1"/>
  <c r="AY35" i="1" s="1"/>
  <c r="BF113" i="1" a="1"/>
  <c r="BF113" i="1" s="1"/>
  <c r="AV118" i="1" a="1"/>
  <c r="AV118" i="1" s="1"/>
  <c r="AC233" i="1" a="1"/>
  <c r="AC233" i="1" s="1"/>
  <c r="CB265" i="1" a="1"/>
  <c r="CB265" i="1" s="1"/>
  <c r="AA247" i="1" a="1"/>
  <c r="AA247" i="1" s="1"/>
  <c r="S250" i="1" a="1"/>
  <c r="S250" i="1" s="1"/>
  <c r="X233" i="1" a="1"/>
  <c r="X233" i="1" s="1"/>
  <c r="BA52" i="1" a="1"/>
  <c r="BA52" i="1" s="1"/>
  <c r="S218" i="1" a="1"/>
  <c r="S218" i="1" s="1"/>
  <c r="CH129" i="1" a="1"/>
  <c r="CH129" i="1" s="1"/>
  <c r="BH87" i="1" a="1"/>
  <c r="BH87" i="1" s="1"/>
  <c r="W182" i="1" a="1"/>
  <c r="W182" i="1" s="1"/>
  <c r="AX39" i="1" a="1"/>
  <c r="AX39" i="1" s="1"/>
  <c r="AW215" i="1" a="1"/>
  <c r="AW215" i="1" s="1"/>
  <c r="V249" i="1" a="1"/>
  <c r="V249" i="1" s="1"/>
  <c r="AT183" i="1" a="1"/>
  <c r="AT183" i="1" s="1"/>
  <c r="CB18" i="1" a="1"/>
  <c r="CB18" i="1" s="1"/>
  <c r="AC217" i="1" a="1"/>
  <c r="AC217" i="1" s="1"/>
  <c r="BE116" i="1" a="1"/>
  <c r="BE116" i="1" s="1"/>
  <c r="CJ167" i="1" a="1"/>
  <c r="CJ167" i="1" s="1"/>
  <c r="AV27" i="1" a="1"/>
  <c r="AV27" i="1" s="1"/>
  <c r="Y232" i="1" a="1"/>
  <c r="Y232" i="1" s="1"/>
  <c r="W154" i="1" a="1"/>
  <c r="W154" i="1" s="1"/>
  <c r="BF12" i="1" a="1"/>
  <c r="BF12" i="1" s="1"/>
  <c r="DL573" i="1"/>
  <c r="CZ151" i="1" s="1"/>
  <c r="CZ152" i="1" s="1"/>
  <c r="AC76" i="1" a="1"/>
  <c r="AC76" i="1" s="1"/>
  <c r="CC258" i="1" a="1"/>
  <c r="CC258" i="1" s="1"/>
  <c r="CJ174" i="1" a="1"/>
  <c r="CJ174" i="1" s="1"/>
  <c r="Y119" i="1" a="1"/>
  <c r="Y119" i="1" s="1"/>
  <c r="AW150" i="1" a="1"/>
  <c r="AW150" i="1" s="1"/>
  <c r="AW22" i="1" a="1"/>
  <c r="AW22" i="1" s="1"/>
  <c r="BZ88" i="1" a="1"/>
  <c r="BZ88" i="1" s="1"/>
  <c r="P157" i="1" a="1"/>
  <c r="P157" i="1" s="1"/>
  <c r="AC237" i="1" a="1"/>
  <c r="AC237" i="1" s="1"/>
  <c r="BB153" i="1" a="1"/>
  <c r="BB153" i="1" s="1"/>
  <c r="BH147" i="1" a="1"/>
  <c r="BH147" i="1" s="1"/>
  <c r="CC79" i="1" a="1"/>
  <c r="CC79" i="1" s="1"/>
  <c r="P173" i="1" a="1"/>
  <c r="P173" i="1" s="1"/>
  <c r="BH90" i="1" a="1"/>
  <c r="BH90" i="1" s="1"/>
  <c r="V64" i="1" a="1"/>
  <c r="V64" i="1" s="1"/>
  <c r="Z215" i="1" a="1"/>
  <c r="Z215" i="1" s="1"/>
  <c r="CH231" i="1" a="1"/>
  <c r="CH231" i="1" s="1"/>
  <c r="S208" i="1" a="1"/>
  <c r="S208" i="1" s="1"/>
  <c r="U206" i="1" a="1"/>
  <c r="U206" i="1" s="1"/>
  <c r="V255" i="1" a="1"/>
  <c r="V255" i="1" s="1"/>
  <c r="AY169" i="1" a="1"/>
  <c r="AY169" i="1" s="1"/>
  <c r="CF263" i="1" a="1"/>
  <c r="CF263" i="1" s="1"/>
  <c r="BZ198" i="1" a="1"/>
  <c r="BZ198" i="1" s="1"/>
  <c r="BA234" i="1" a="1"/>
  <c r="BA234" i="1" s="1"/>
  <c r="BA155" i="1" a="1"/>
  <c r="BA155" i="1" s="1"/>
  <c r="W167" i="1" a="1"/>
  <c r="W167" i="1" s="1"/>
  <c r="AW207" i="1" a="1"/>
  <c r="AW207" i="1" s="1"/>
  <c r="CC186" i="1" a="1"/>
  <c r="CC186" i="1" s="1"/>
  <c r="BY109" i="1" a="1"/>
  <c r="BY109" i="1" s="1"/>
  <c r="AU76" i="1" a="1"/>
  <c r="AU76" i="1" s="1"/>
  <c r="AC117" i="1" a="1"/>
  <c r="AC117" i="1" s="1"/>
  <c r="AA174" i="1" a="1"/>
  <c r="AA174" i="1" s="1"/>
  <c r="BD53" i="1" a="1"/>
  <c r="BD53" i="1" s="1"/>
  <c r="CL251" i="1" a="1"/>
  <c r="CL251" i="1" s="1"/>
  <c r="AZ78" i="1" a="1"/>
  <c r="AZ78" i="1" s="1"/>
  <c r="W95" i="1" a="1"/>
  <c r="W95" i="1" s="1"/>
  <c r="BZ216" i="1" a="1"/>
  <c r="BZ216" i="1" s="1"/>
  <c r="AX179" i="1" a="1"/>
  <c r="AX179" i="1" s="1"/>
  <c r="CL172" i="1" a="1"/>
  <c r="CL172" i="1" s="1"/>
  <c r="BG137" i="1" a="1"/>
  <c r="BG137" i="1" s="1"/>
  <c r="CL142" i="1" a="1"/>
  <c r="CL142" i="1" s="1"/>
  <c r="AB50" i="1" a="1"/>
  <c r="AB50" i="1" s="1"/>
  <c r="BB259" i="1" a="1"/>
  <c r="BB259" i="1" s="1"/>
  <c r="T235" i="1" a="1"/>
  <c r="T235" i="1" s="1"/>
  <c r="W262" i="1" a="1"/>
  <c r="W262" i="1" s="1"/>
  <c r="DL623" i="1"/>
  <c r="AT157" i="1" a="1"/>
  <c r="AT157" i="1" s="1"/>
  <c r="CG15" i="1" a="1"/>
  <c r="CG15" i="1" s="1"/>
  <c r="BD181" i="1" a="1"/>
  <c r="BD181" i="1" s="1"/>
  <c r="CC206" i="1" a="1"/>
  <c r="CC206" i="1" s="1"/>
  <c r="P230" i="1" a="1"/>
  <c r="P230" i="1" s="1"/>
  <c r="R108" i="1" a="1"/>
  <c r="R108" i="1" s="1"/>
  <c r="CD47" i="1" a="1"/>
  <c r="CD47" i="1" s="1"/>
  <c r="CB113" i="1" a="1"/>
  <c r="CB113" i="1" s="1"/>
  <c r="CG12" i="1" a="1"/>
  <c r="CG12" i="1" s="1"/>
  <c r="S199" i="1" a="1"/>
  <c r="S199" i="1" s="1"/>
  <c r="BA146" i="1" a="1"/>
  <c r="BA146" i="1" s="1"/>
  <c r="BX115" i="1" a="1"/>
  <c r="BX115" i="1" s="1"/>
  <c r="AA106" i="1" a="1"/>
  <c r="AA106" i="1" s="1"/>
  <c r="CE12" i="1" a="1"/>
  <c r="CE12" i="1" s="1"/>
  <c r="AB157" i="1" a="1"/>
  <c r="AB157" i="1" s="1"/>
  <c r="X219" i="1" a="1"/>
  <c r="X219" i="1" s="1"/>
  <c r="BH160" i="1" a="1"/>
  <c r="BH160" i="1" s="1"/>
  <c r="T33" i="1" a="1"/>
  <c r="T33" i="1" s="1"/>
  <c r="R218" i="1" a="1"/>
  <c r="R218" i="1" s="1"/>
  <c r="CI220" i="1" a="1"/>
  <c r="CI220" i="1" s="1"/>
  <c r="CK22" i="1" a="1"/>
  <c r="CK22" i="1" s="1"/>
  <c r="BH109" i="1" a="1"/>
  <c r="BH109" i="1" s="1"/>
  <c r="AX95" i="1" a="1"/>
  <c r="AX95" i="1" s="1"/>
  <c r="BH218" i="1" a="1"/>
  <c r="BH218" i="1" s="1"/>
  <c r="AA199" i="1" a="1"/>
  <c r="AA199" i="1" s="1"/>
  <c r="AA195" i="1" a="1"/>
  <c r="AA195" i="1" s="1"/>
  <c r="CK169" i="1" a="1"/>
  <c r="CK169" i="1" s="1"/>
  <c r="CI173" i="1" a="1"/>
  <c r="CI173" i="1" s="1"/>
  <c r="AA155" i="1" a="1"/>
  <c r="AA155" i="1" s="1"/>
  <c r="AX57" i="1" a="1"/>
  <c r="AX57" i="1" s="1"/>
  <c r="U107" i="1" a="1"/>
  <c r="U107" i="1" s="1"/>
  <c r="AU184" i="1" a="1"/>
  <c r="AU184" i="1" s="1"/>
  <c r="CI224" i="1" a="1"/>
  <c r="CI224" i="1" s="1"/>
  <c r="AW135" i="1" a="1"/>
  <c r="AW135" i="1" s="1"/>
  <c r="Z113" i="1" a="1"/>
  <c r="Z113" i="1" s="1"/>
  <c r="Q98" i="1" a="1"/>
  <c r="Q98" i="1" s="1"/>
  <c r="CK261" i="1" a="1"/>
  <c r="CK261" i="1" s="1"/>
  <c r="S202" i="1" a="1"/>
  <c r="S202" i="1" s="1"/>
  <c r="Y219" i="1" a="1"/>
  <c r="Y219" i="1" s="1"/>
  <c r="P98" i="1" a="1"/>
  <c r="P98" i="1" s="1"/>
  <c r="AC100" i="1" a="1"/>
  <c r="AC100" i="1" s="1"/>
  <c r="Z191" i="1" a="1"/>
  <c r="Z191" i="1" s="1"/>
  <c r="AD124" i="1" a="1"/>
  <c r="AD124" i="1" s="1"/>
  <c r="Z11" i="1" a="1"/>
  <c r="Z11" i="1" s="1"/>
  <c r="S51" i="1" a="1"/>
  <c r="S51" i="1" s="1"/>
  <c r="BC132" i="1" a="1"/>
  <c r="BC132" i="1" s="1"/>
  <c r="CF56" i="1" a="1"/>
  <c r="CF56" i="1" s="1"/>
  <c r="BF134" i="1" a="1"/>
  <c r="BF134" i="1" s="1"/>
  <c r="CB257" i="1" a="1"/>
  <c r="CB257" i="1" s="1"/>
  <c r="AX254" i="1" a="1"/>
  <c r="AX254" i="1" s="1"/>
  <c r="CL106" i="1" a="1"/>
  <c r="CL106" i="1" s="1"/>
  <c r="AZ245" i="1" a="1"/>
  <c r="AZ245" i="1" s="1"/>
  <c r="AW42" i="1" a="1"/>
  <c r="AW42" i="1" s="1"/>
  <c r="AB11" i="1" a="1"/>
  <c r="AB11" i="1" s="1"/>
  <c r="BF95" i="1" a="1"/>
  <c r="BF95" i="1" s="1"/>
  <c r="CJ249" i="1" a="1"/>
  <c r="CJ249" i="1" s="1"/>
  <c r="BG160" i="1" a="1"/>
  <c r="BG160" i="1" s="1"/>
  <c r="AA96" i="1" a="1"/>
  <c r="AA96" i="1" s="1"/>
  <c r="R226" i="1" a="1"/>
  <c r="R226" i="1" s="1"/>
  <c r="BZ224" i="1" a="1"/>
  <c r="BZ224" i="1" s="1"/>
  <c r="Q133" i="1" a="1"/>
  <c r="Q133" i="1" s="1"/>
  <c r="T132" i="1" a="1"/>
  <c r="T132" i="1" s="1"/>
  <c r="CK111" i="1" a="1"/>
  <c r="CK111" i="1" s="1"/>
  <c r="AB31" i="1" a="1"/>
  <c r="AB31" i="1" s="1"/>
  <c r="BG107" i="1" a="1"/>
  <c r="BG107" i="1" s="1"/>
  <c r="CJ223" i="1" a="1"/>
  <c r="CJ223" i="1" s="1"/>
  <c r="BF193" i="1" a="1"/>
  <c r="BF193" i="1" s="1"/>
  <c r="CH266" i="1" a="1"/>
  <c r="CH266" i="1" s="1"/>
  <c r="BZ211" i="1" a="1"/>
  <c r="BZ211" i="1" s="1"/>
  <c r="V93" i="1" a="1"/>
  <c r="V93" i="1" s="1"/>
  <c r="CI105" i="1" a="1"/>
  <c r="CI105" i="1" s="1"/>
  <c r="Z102" i="1" a="1"/>
  <c r="Z102" i="1" s="1"/>
  <c r="AC60" i="1" a="1"/>
  <c r="AC60" i="1" s="1"/>
  <c r="CD257" i="1" a="1"/>
  <c r="CD257" i="1" s="1"/>
  <c r="CI23" i="1" a="1"/>
  <c r="CI23" i="1" s="1"/>
  <c r="AB238" i="1" a="1"/>
  <c r="AB238" i="1" s="1"/>
  <c r="V245" i="1" a="1"/>
  <c r="V245" i="1" s="1"/>
  <c r="CG60" i="1" a="1"/>
  <c r="CG60" i="1" s="1"/>
  <c r="AU141" i="1" a="1"/>
  <c r="AU141" i="1" s="1"/>
  <c r="BA103" i="1" a="1"/>
  <c r="BA103" i="1" s="1"/>
  <c r="AB22" i="1" a="1"/>
  <c r="AB22" i="1" s="1"/>
  <c r="BD76" i="1" a="1"/>
  <c r="BD76" i="1" s="1"/>
  <c r="CB16" i="1" a="1"/>
  <c r="CB16" i="1" s="1"/>
  <c r="BX13" i="1" a="1"/>
  <c r="BX13" i="1" s="1"/>
  <c r="BE58" i="1" a="1"/>
  <c r="BE58" i="1" s="1"/>
  <c r="AW235" i="1" a="1"/>
  <c r="AW235" i="1" s="1"/>
  <c r="P234" i="1" a="1"/>
  <c r="P234" i="1" s="1"/>
  <c r="CI206" i="1" a="1"/>
  <c r="CI206" i="1" s="1"/>
  <c r="AA212" i="1" a="1"/>
  <c r="AA212" i="1" s="1"/>
  <c r="AV219" i="1" a="1"/>
  <c r="AV219" i="1" s="1"/>
  <c r="AY89" i="1" a="1"/>
  <c r="AY89" i="1" s="1"/>
  <c r="R123" i="1" a="1"/>
  <c r="R123" i="1" s="1"/>
  <c r="AB222" i="1" a="1"/>
  <c r="AB222" i="1" s="1"/>
  <c r="CC127" i="1" a="1"/>
  <c r="CC127" i="1" s="1"/>
  <c r="CJ171" i="1" a="1"/>
  <c r="CJ171" i="1" s="1"/>
  <c r="BH145" i="1" a="1"/>
  <c r="BH145" i="1" s="1"/>
  <c r="CH125" i="1" a="1"/>
  <c r="CH125" i="1" s="1"/>
  <c r="AV77" i="1" a="1"/>
  <c r="AV77" i="1" s="1"/>
  <c r="X128" i="1" a="1"/>
  <c r="X128" i="1" s="1"/>
  <c r="AY247" i="1" a="1"/>
  <c r="AY247" i="1" s="1"/>
  <c r="CE98" i="1" a="1"/>
  <c r="CE98" i="1" s="1"/>
  <c r="AZ30" i="1" a="1"/>
  <c r="AZ30" i="1" s="1"/>
  <c r="CJ130" i="1" a="1"/>
  <c r="CJ130" i="1" s="1"/>
  <c r="BF166" i="1" a="1"/>
  <c r="BF166" i="1" s="1"/>
  <c r="CC76" i="1" a="1"/>
  <c r="CC76" i="1" s="1"/>
  <c r="AV87" i="1" a="1"/>
  <c r="AV87" i="1" s="1"/>
  <c r="AZ253" i="1" a="1"/>
  <c r="AZ253" i="1" s="1"/>
  <c r="AU173" i="1" a="1"/>
  <c r="AU173" i="1" s="1"/>
  <c r="BZ55" i="1" a="1"/>
  <c r="BZ55" i="1" s="1"/>
  <c r="X213" i="1" a="1"/>
  <c r="X213" i="1" s="1"/>
  <c r="CD224" i="1" a="1"/>
  <c r="CD224" i="1" s="1"/>
  <c r="CD77" i="1" a="1"/>
  <c r="CD77" i="1" s="1"/>
  <c r="BA189" i="1" a="1"/>
  <c r="BA189" i="1" s="1"/>
  <c r="V223" i="1" a="1"/>
  <c r="V223" i="1" s="1"/>
  <c r="AC23" i="1" a="1"/>
  <c r="AC23" i="1" s="1"/>
  <c r="BH43" i="1" a="1"/>
  <c r="BH43" i="1" s="1"/>
  <c r="S10" i="1" a="1"/>
  <c r="S10" i="1" s="1"/>
  <c r="Z47" i="1" a="1"/>
  <c r="Z47" i="1" s="1"/>
  <c r="Z234" i="1" a="1"/>
  <c r="Z234" i="1" s="1"/>
  <c r="BH116" i="1" a="1"/>
  <c r="BH116" i="1" s="1"/>
  <c r="AT152" i="1" a="1"/>
  <c r="AT152" i="1" s="1"/>
  <c r="CI126" i="1" a="1"/>
  <c r="CI126" i="1" s="1"/>
  <c r="BA23" i="1" a="1"/>
  <c r="BA23" i="1" s="1"/>
  <c r="T213" i="1" a="1"/>
  <c r="T213" i="1" s="1"/>
  <c r="CA48" i="1" a="1"/>
  <c r="CA48" i="1" s="1"/>
  <c r="BG256" i="1" a="1"/>
  <c r="BG256" i="1" s="1"/>
  <c r="P29" i="1" a="1"/>
  <c r="P29" i="1" s="1"/>
  <c r="CJ128" i="1" a="1"/>
  <c r="CJ128" i="1" s="1"/>
  <c r="V164" i="1" a="1"/>
  <c r="V164" i="1" s="1"/>
  <c r="U242" i="1" a="1"/>
  <c r="U242" i="1" s="1"/>
  <c r="AU104" i="1" a="1"/>
  <c r="AU104" i="1" s="1"/>
  <c r="AV202" i="1" a="1"/>
  <c r="AV202" i="1" s="1"/>
  <c r="CK23" i="1" a="1"/>
  <c r="CK23" i="1" s="1"/>
  <c r="AW27" i="1" a="1"/>
  <c r="AW27" i="1" s="1"/>
  <c r="BX104" i="1" a="1"/>
  <c r="BX104" i="1" s="1"/>
  <c r="Q231" i="1" a="1"/>
  <c r="Q231" i="1" s="1"/>
  <c r="S219" i="1" a="1"/>
  <c r="S219" i="1" s="1"/>
  <c r="AX243" i="1" a="1"/>
  <c r="AX243" i="1" s="1"/>
  <c r="AC84" i="1" a="1"/>
  <c r="AC84" i="1" s="1"/>
  <c r="CF95" i="1" a="1"/>
  <c r="CF95" i="1" s="1"/>
  <c r="BB192" i="1" a="1"/>
  <c r="BB192" i="1" s="1"/>
  <c r="CK107" i="1" a="1"/>
  <c r="CK107" i="1" s="1"/>
  <c r="X179" i="1" a="1"/>
  <c r="X179" i="1" s="1"/>
  <c r="AY158" i="1" a="1"/>
  <c r="AY158" i="1" s="1"/>
  <c r="BF97" i="1" a="1"/>
  <c r="BF97" i="1" s="1"/>
  <c r="AA98" i="1" a="1"/>
  <c r="AA98" i="1" s="1"/>
  <c r="Q48" i="1" a="1"/>
  <c r="Q48" i="1" s="1"/>
  <c r="CG252" i="1" a="1"/>
  <c r="CG252" i="1" s="1"/>
  <c r="BC241" i="1" a="1"/>
  <c r="BC241" i="1" s="1"/>
  <c r="BC158" i="1" a="1"/>
  <c r="BC158" i="1" s="1"/>
  <c r="CB167" i="1" a="1"/>
  <c r="CB167" i="1" s="1"/>
  <c r="BB112" i="1" a="1"/>
  <c r="BB112" i="1" s="1"/>
  <c r="BY44" i="1" a="1"/>
  <c r="BY44" i="1" s="1"/>
  <c r="BX248" i="1" a="1"/>
  <c r="BX248" i="1" s="1"/>
  <c r="AY22" i="1" a="1"/>
  <c r="AY22" i="1" s="1"/>
  <c r="AC16" i="1" a="1"/>
  <c r="AC16" i="1" s="1"/>
  <c r="CC33" i="1" a="1"/>
  <c r="CC33" i="1" s="1"/>
  <c r="X26" i="1" a="1"/>
  <c r="X26" i="1" s="1"/>
  <c r="BA239" i="1" a="1"/>
  <c r="BA239" i="1" s="1"/>
  <c r="BY105" i="1" a="1"/>
  <c r="BY105" i="1" s="1"/>
  <c r="CI211" i="1" a="1"/>
  <c r="CI211" i="1" s="1"/>
  <c r="CI243" i="1" a="1"/>
  <c r="CI243" i="1" s="1"/>
  <c r="P236" i="1" a="1"/>
  <c r="P236" i="1" s="1"/>
  <c r="CB118" i="1" a="1"/>
  <c r="CB118" i="1" s="1"/>
  <c r="CE63" i="1" a="1"/>
  <c r="CE63" i="1" s="1"/>
  <c r="Q42" i="1" a="1"/>
  <c r="Q42" i="1" s="1"/>
  <c r="CA210" i="1" a="1"/>
  <c r="CA210" i="1" s="1"/>
  <c r="BB232" i="1" a="1"/>
  <c r="BB232" i="1" s="1"/>
  <c r="AD155" i="1" a="1"/>
  <c r="AD155" i="1" s="1"/>
  <c r="AV253" i="1" a="1"/>
  <c r="AV253" i="1" s="1"/>
  <c r="BC177" i="1" a="1"/>
  <c r="BC177" i="1" s="1"/>
  <c r="W118" i="1" a="1"/>
  <c r="W118" i="1" s="1"/>
  <c r="V163" i="1" a="1"/>
  <c r="V163" i="1" s="1"/>
  <c r="AZ83" i="1" a="1"/>
  <c r="AZ83" i="1" s="1"/>
  <c r="AT137" i="1" a="1"/>
  <c r="AT137" i="1" s="1"/>
  <c r="CB25" i="1" a="1"/>
  <c r="CB25" i="1" s="1"/>
  <c r="AY136" i="1" a="1"/>
  <c r="AY136" i="1" s="1"/>
  <c r="AU86" i="1" a="1"/>
  <c r="AU86" i="1" s="1"/>
  <c r="W92" i="1" a="1"/>
  <c r="W92" i="1" s="1"/>
  <c r="AV244" i="1" a="1"/>
  <c r="AV244" i="1" s="1"/>
  <c r="AY30" i="1" a="1"/>
  <c r="AY30" i="1" s="1"/>
  <c r="AZ39" i="1" a="1"/>
  <c r="AZ39" i="1" s="1"/>
  <c r="AC41" i="1" a="1"/>
  <c r="AC41" i="1" s="1"/>
  <c r="CJ165" i="1" a="1"/>
  <c r="CJ165" i="1" s="1"/>
  <c r="AY128" i="1" a="1"/>
  <c r="AY128" i="1" s="1"/>
  <c r="BC117" i="1" a="1"/>
  <c r="BC117" i="1" s="1"/>
  <c r="CC135" i="1" a="1"/>
  <c r="CC135" i="1" s="1"/>
  <c r="AC134" i="1" a="1"/>
  <c r="AC134" i="1" s="1"/>
  <c r="R16" i="1" a="1"/>
  <c r="R16" i="1" s="1"/>
  <c r="CI252" i="1" a="1"/>
  <c r="CI252" i="1" s="1"/>
  <c r="BH213" i="1" a="1"/>
  <c r="BH213" i="1" s="1"/>
  <c r="AT253" i="1" a="1"/>
  <c r="AT253" i="1" s="1"/>
  <c r="V213" i="1" a="1"/>
  <c r="V213" i="1" s="1"/>
  <c r="CB50" i="1" a="1"/>
  <c r="CB50" i="1" s="1"/>
  <c r="BB185" i="1" a="1"/>
  <c r="BB185" i="1" s="1"/>
  <c r="P151" i="1" a="1"/>
  <c r="P151" i="1" s="1"/>
  <c r="BE92" i="1" a="1"/>
  <c r="BE92" i="1" s="1"/>
  <c r="CA46" i="1" a="1"/>
  <c r="CA46" i="1" s="1"/>
  <c r="AZ190" i="1" a="1"/>
  <c r="AZ190" i="1" s="1"/>
  <c r="AU219" i="1" a="1"/>
  <c r="AU219" i="1" s="1"/>
  <c r="AU147" i="1" a="1"/>
  <c r="AU147" i="1" s="1"/>
  <c r="BE222" i="1" a="1"/>
  <c r="BE222" i="1" s="1"/>
  <c r="BB224" i="1" a="1"/>
  <c r="BB224" i="1" s="1"/>
  <c r="BC44" i="1" a="1"/>
  <c r="BC44" i="1" s="1"/>
  <c r="AC210" i="1" a="1"/>
  <c r="AC210" i="1" s="1"/>
  <c r="AB24" i="1" a="1"/>
  <c r="AB24" i="1" s="1"/>
  <c r="BX207" i="1" a="1"/>
  <c r="BX207" i="1" s="1"/>
  <c r="AX17" i="1" a="1"/>
  <c r="AX17" i="1" s="1"/>
  <c r="BC171" i="1" a="1"/>
  <c r="BC171" i="1" s="1"/>
  <c r="Z228" i="1" a="1"/>
  <c r="Z228" i="1" s="1"/>
  <c r="BD101" i="1" a="1"/>
  <c r="BD101" i="1" s="1"/>
  <c r="BA217" i="1" a="1"/>
  <c r="BA217" i="1" s="1"/>
  <c r="AD93" i="1" a="1"/>
  <c r="AD93" i="1" s="1"/>
  <c r="AT30" i="1" a="1"/>
  <c r="AT30" i="1" s="1"/>
  <c r="AW26" i="1" a="1"/>
  <c r="AW26" i="1" s="1"/>
  <c r="U30" i="1" a="1"/>
  <c r="U30" i="1" s="1"/>
  <c r="CH11" i="1" a="1"/>
  <c r="CH11" i="1" s="1"/>
  <c r="CA108" i="1" a="1"/>
  <c r="CA108" i="1" s="1"/>
  <c r="T54" i="1" a="1"/>
  <c r="T54" i="1" s="1"/>
  <c r="U25" i="1" a="1"/>
  <c r="U25" i="1" s="1"/>
  <c r="CF33" i="1" a="1"/>
  <c r="CF33" i="1" s="1"/>
  <c r="CL89" i="1" a="1"/>
  <c r="CL89" i="1" s="1"/>
  <c r="W214" i="1" a="1"/>
  <c r="W214" i="1" s="1"/>
  <c r="CJ229" i="1" a="1"/>
  <c r="CJ229" i="1" s="1"/>
  <c r="W130" i="1" a="1"/>
  <c r="W130" i="1" s="1"/>
  <c r="BH254" i="1" a="1"/>
  <c r="BH254" i="1" s="1"/>
  <c r="CE149" i="1" a="1"/>
  <c r="CE149" i="1" s="1"/>
  <c r="BH209" i="1" a="1"/>
  <c r="BH209" i="1" s="1"/>
  <c r="CL163" i="1" a="1"/>
  <c r="CL163" i="1" s="1"/>
  <c r="CL198" i="1" a="1"/>
  <c r="CL198" i="1" s="1"/>
  <c r="AC150" i="1" a="1"/>
  <c r="AC150" i="1" s="1"/>
  <c r="BE188" i="1" a="1"/>
  <c r="BE188" i="1" s="1"/>
  <c r="BD48" i="1" a="1"/>
  <c r="BD48" i="1" s="1"/>
  <c r="AW228" i="1" a="1"/>
  <c r="AW228" i="1" s="1"/>
  <c r="CH94" i="1" a="1"/>
  <c r="CH94" i="1" s="1"/>
  <c r="U145" i="1" a="1"/>
  <c r="U145" i="1" s="1"/>
  <c r="AZ257" i="1" a="1"/>
  <c r="AZ257" i="1" s="1"/>
  <c r="S233" i="1" a="1"/>
  <c r="S233" i="1" s="1"/>
  <c r="BD97" i="1" a="1"/>
  <c r="BD97" i="1" s="1"/>
  <c r="CA188" i="1" a="1"/>
  <c r="CA188" i="1" s="1"/>
  <c r="AT176" i="1" a="1"/>
  <c r="AT176" i="1" s="1"/>
  <c r="BZ90" i="1" a="1"/>
  <c r="BZ90" i="1" s="1"/>
  <c r="BH112" i="1" a="1"/>
  <c r="BH112" i="1" s="1"/>
  <c r="X16" i="1" a="1"/>
  <c r="X16" i="1" s="1"/>
  <c r="AW116" i="1" a="1"/>
  <c r="AW116" i="1" s="1"/>
  <c r="AZ249" i="1" a="1"/>
  <c r="AZ249" i="1" s="1"/>
  <c r="CA49" i="1" a="1"/>
  <c r="CA49" i="1" s="1"/>
  <c r="BH250" i="1" a="1"/>
  <c r="BH250" i="1" s="1"/>
  <c r="AC22" i="1" a="1"/>
  <c r="AC22" i="1" s="1"/>
  <c r="Q175" i="1" a="1"/>
  <c r="Q175" i="1" s="1"/>
  <c r="S153" i="1" a="1"/>
  <c r="S153" i="1" s="1"/>
  <c r="AZ19" i="1" a="1"/>
  <c r="AZ19" i="1" s="1"/>
  <c r="BB107" i="1" a="1"/>
  <c r="BB107" i="1" s="1"/>
  <c r="BY68" i="1" a="1"/>
  <c r="BY68" i="1" s="1"/>
  <c r="CG57" i="1" a="1"/>
  <c r="CG57" i="1" s="1"/>
  <c r="BA236" i="1" a="1"/>
  <c r="BA236" i="1" s="1"/>
  <c r="CC143" i="1" a="1"/>
  <c r="CC143" i="1" s="1"/>
  <c r="AC67" i="1" a="1"/>
  <c r="AC67" i="1" s="1"/>
  <c r="BH244" i="1" a="1"/>
  <c r="BH244" i="1" s="1"/>
  <c r="W143" i="1" a="1"/>
  <c r="W143" i="1" s="1"/>
  <c r="BD23" i="1" a="1"/>
  <c r="BD23" i="1" s="1"/>
  <c r="U117" i="1" a="1"/>
  <c r="U117" i="1" s="1"/>
  <c r="CL39" i="1" a="1"/>
  <c r="CL39" i="1" s="1"/>
  <c r="Q49" i="1" a="1"/>
  <c r="Q49" i="1" s="1"/>
  <c r="W194" i="1" a="1"/>
  <c r="W194" i="1" s="1"/>
  <c r="BD80" i="1" a="1"/>
  <c r="BD80" i="1" s="1"/>
  <c r="AA107" i="1" a="1"/>
  <c r="AA107" i="1" s="1"/>
  <c r="BF218" i="1" a="1"/>
  <c r="BF218" i="1" s="1"/>
  <c r="CG24" i="1" a="1"/>
  <c r="CG24" i="1" s="1"/>
  <c r="Y174" i="1" a="1"/>
  <c r="Y174" i="1" s="1"/>
  <c r="AU113" i="1" a="1"/>
  <c r="AU113" i="1" s="1"/>
  <c r="CJ251" i="1" a="1"/>
  <c r="CJ251" i="1" s="1"/>
  <c r="BY172" i="1" a="1"/>
  <c r="BY172" i="1" s="1"/>
  <c r="CJ239" i="1" a="1"/>
  <c r="CJ239" i="1" s="1"/>
  <c r="AZ184" i="1" a="1"/>
  <c r="AZ184" i="1" s="1"/>
  <c r="BC162" i="1" a="1"/>
  <c r="BC162" i="1" s="1"/>
  <c r="U254" i="1" a="1"/>
  <c r="U254" i="1" s="1"/>
  <c r="AA255" i="1" a="1"/>
  <c r="AA255" i="1" s="1"/>
  <c r="AT89" i="1" a="1"/>
  <c r="AT89" i="1" s="1"/>
  <c r="P116" i="1" a="1"/>
  <c r="P116" i="1" s="1"/>
  <c r="CD17" i="1" a="1"/>
  <c r="CD17" i="1" s="1"/>
  <c r="BY123" i="1" a="1"/>
  <c r="BY123" i="1" s="1"/>
  <c r="AW10" i="1" a="1"/>
  <c r="AW10" i="1" s="1"/>
  <c r="CA17" i="1" a="1"/>
  <c r="CA17" i="1" s="1"/>
  <c r="AT260" i="1" a="1"/>
  <c r="AT260" i="1" s="1"/>
  <c r="CH57" i="1" a="1"/>
  <c r="CH57" i="1" s="1"/>
  <c r="S210" i="1" a="1"/>
  <c r="S210" i="1" s="1"/>
  <c r="CL239" i="1" a="1"/>
  <c r="CL239" i="1" s="1"/>
  <c r="CK76" i="1" a="1"/>
  <c r="CK76" i="1" s="1"/>
  <c r="AX96" i="1" a="1"/>
  <c r="AX96" i="1" s="1"/>
  <c r="BD133" i="1" a="1"/>
  <c r="BD133" i="1" s="1"/>
  <c r="X25" i="1" a="1"/>
  <c r="X25" i="1" s="1"/>
  <c r="BG152" i="1" a="1"/>
  <c r="BG152" i="1" s="1"/>
  <c r="BF131" i="1" a="1"/>
  <c r="BF131" i="1" s="1"/>
  <c r="BZ92" i="1" a="1"/>
  <c r="BZ92" i="1" s="1"/>
  <c r="S196" i="1" a="1"/>
  <c r="S196" i="1" s="1"/>
  <c r="AA12" i="1" a="1"/>
  <c r="AA12" i="1" s="1"/>
  <c r="U115" i="1" a="1"/>
  <c r="U115" i="1" s="1"/>
  <c r="CD49" i="1" a="1"/>
  <c r="CD49" i="1" s="1"/>
  <c r="BF80" i="1" a="1"/>
  <c r="BF80" i="1" s="1"/>
  <c r="BB242" i="1" a="1"/>
  <c r="BB242" i="1" s="1"/>
  <c r="P94" i="1" a="1"/>
  <c r="P94" i="1" s="1"/>
  <c r="P231" i="1" a="1"/>
  <c r="P231" i="1" s="1"/>
  <c r="BC164" i="1" a="1"/>
  <c r="BC164" i="1" s="1"/>
  <c r="W267" i="1" a="1"/>
  <c r="W267" i="1" s="1"/>
  <c r="CK207" i="1" a="1"/>
  <c r="CK207" i="1" s="1"/>
  <c r="U261" i="1" a="1"/>
  <c r="U261" i="1" s="1"/>
  <c r="CH215" i="1" a="1"/>
  <c r="CH215" i="1" s="1"/>
  <c r="CE57" i="1" a="1"/>
  <c r="CE57" i="1" s="1"/>
  <c r="Q201" i="1" a="1"/>
  <c r="Q201" i="1" s="1"/>
  <c r="AB121" i="1" a="1"/>
  <c r="AB121" i="1" s="1"/>
  <c r="BE168" i="1" a="1"/>
  <c r="BE168" i="1" s="1"/>
  <c r="CG106" i="1" a="1"/>
  <c r="CG106" i="1" s="1"/>
  <c r="U100" i="1" a="1"/>
  <c r="U100" i="1" s="1"/>
  <c r="CL149" i="1" a="1"/>
  <c r="CL149" i="1" s="1"/>
  <c r="CJ60" i="1" a="1"/>
  <c r="CJ60" i="1" s="1"/>
  <c r="Z39" i="1" a="1"/>
  <c r="Z39" i="1" s="1"/>
  <c r="AC169" i="1" a="1"/>
  <c r="AC169" i="1" s="1"/>
  <c r="AV154" i="1" a="1"/>
  <c r="AV154" i="1" s="1"/>
  <c r="BX193" i="1" a="1"/>
  <c r="BX193" i="1" s="1"/>
  <c r="X217" i="1" a="1"/>
  <c r="X217" i="1" s="1"/>
  <c r="AA242" i="1" a="1"/>
  <c r="AA242" i="1" s="1"/>
  <c r="T257" i="1" a="1"/>
  <c r="T257" i="1" s="1"/>
  <c r="S163" i="1" a="1"/>
  <c r="S163" i="1" s="1"/>
  <c r="CA164" i="1" a="1"/>
  <c r="CA164" i="1" s="1"/>
  <c r="AD11" i="1" a="1"/>
  <c r="AD11" i="1" s="1"/>
  <c r="AD247" i="1" a="1"/>
  <c r="AD247" i="1" s="1"/>
  <c r="AT46" i="1" a="1"/>
  <c r="AT46" i="1" s="1"/>
  <c r="BF207" i="1" a="1"/>
  <c r="BF207" i="1" s="1"/>
  <c r="BH17" i="1" a="1"/>
  <c r="BH17" i="1" s="1"/>
  <c r="BD242" i="1" a="1"/>
  <c r="BD242" i="1" s="1"/>
  <c r="CC172" i="1" a="1"/>
  <c r="CC172" i="1" s="1"/>
  <c r="BD233" i="1" a="1"/>
  <c r="BD233" i="1" s="1"/>
  <c r="CI118" i="1" a="1"/>
  <c r="CI118" i="1" s="1"/>
  <c r="Q236" i="1" a="1"/>
  <c r="Q236" i="1" s="1"/>
  <c r="AC49" i="1" a="1"/>
  <c r="AC49" i="1" s="1"/>
  <c r="Q246" i="1" a="1"/>
  <c r="Q246" i="1" s="1"/>
  <c r="AD95" i="1" a="1"/>
  <c r="AD95" i="1" s="1"/>
  <c r="S119" i="1" a="1"/>
  <c r="S119" i="1" s="1"/>
  <c r="CA25" i="1" a="1"/>
  <c r="CA25" i="1" s="1"/>
  <c r="CD84" i="1" a="1"/>
  <c r="CD84" i="1" s="1"/>
  <c r="V174" i="1" a="1"/>
  <c r="V174" i="1" s="1"/>
  <c r="BZ168" i="1" a="1"/>
  <c r="BZ168" i="1" s="1"/>
  <c r="AA56" i="1" a="1"/>
  <c r="AA56" i="1" s="1"/>
  <c r="W237" i="1" a="1"/>
  <c r="W237" i="1" s="1"/>
  <c r="Y32" i="1" a="1"/>
  <c r="Y32" i="1" s="1"/>
  <c r="BD260" i="1" a="1"/>
  <c r="BD260" i="1" s="1"/>
  <c r="CK221" i="1" a="1"/>
  <c r="CK221" i="1" s="1"/>
  <c r="AB129" i="1" a="1"/>
  <c r="AB129" i="1" s="1"/>
  <c r="CC247" i="1" a="1"/>
  <c r="CC247" i="1" s="1"/>
  <c r="AD45" i="1" a="1"/>
  <c r="AD45" i="1" s="1"/>
  <c r="AY85" i="1" a="1"/>
  <c r="AY85" i="1" s="1"/>
  <c r="T217" i="1" a="1"/>
  <c r="T217" i="1" s="1"/>
  <c r="R7" i="1" a="1"/>
  <c r="R7" i="1" s="1"/>
  <c r="CA10" i="1" a="1"/>
  <c r="CA10" i="1" s="1"/>
  <c r="CF88" i="1" a="1"/>
  <c r="CF88" i="1" s="1"/>
  <c r="CK166" i="1" a="1"/>
  <c r="CK166" i="1" s="1"/>
  <c r="BY260" i="1" a="1"/>
  <c r="BY260" i="1" s="1"/>
  <c r="BF110" i="1" a="1"/>
  <c r="BF110" i="1" s="1"/>
  <c r="Y43" i="1" a="1"/>
  <c r="Y43" i="1" s="1"/>
  <c r="CI121" i="1" a="1"/>
  <c r="CI121" i="1" s="1"/>
  <c r="AT116" i="1" a="1"/>
  <c r="AT116" i="1" s="1"/>
  <c r="W80" i="1" a="1"/>
  <c r="W80" i="1" s="1"/>
  <c r="P42" i="1" a="1"/>
  <c r="P42" i="1" s="1"/>
  <c r="BZ34" i="1" a="1"/>
  <c r="BZ34" i="1" s="1"/>
  <c r="R68" i="1" a="1"/>
  <c r="R68" i="1" s="1"/>
  <c r="CF232" i="1" a="1"/>
  <c r="CF232" i="1" s="1"/>
  <c r="CE37" i="1" a="1"/>
  <c r="CE37" i="1" s="1"/>
  <c r="P144" i="1" a="1"/>
  <c r="P144" i="1" s="1"/>
  <c r="Z117" i="1" a="1"/>
  <c r="Z117" i="1" s="1"/>
  <c r="BX27" i="1" a="1"/>
  <c r="BX27" i="1" s="1"/>
  <c r="BY253" i="1" a="1"/>
  <c r="BY253" i="1" s="1"/>
  <c r="CH192" i="1" a="1"/>
  <c r="CH192" i="1" s="1"/>
  <c r="CB63" i="1" a="1"/>
  <c r="CB63" i="1" s="1"/>
  <c r="Q64" i="1" a="1"/>
  <c r="Q64" i="1" s="1"/>
  <c r="W197" i="1" a="1"/>
  <c r="W197" i="1" s="1"/>
  <c r="BE245" i="1" a="1"/>
  <c r="BE245" i="1" s="1"/>
  <c r="AY228" i="1" a="1"/>
  <c r="AY228" i="1" s="1"/>
  <c r="BA58" i="1" a="1"/>
  <c r="BA58" i="1" s="1"/>
  <c r="CA116" i="1" a="1"/>
  <c r="CA116" i="1" s="1"/>
  <c r="U247" i="1" a="1"/>
  <c r="U247" i="1" s="1"/>
  <c r="AZ174" i="1" a="1"/>
  <c r="AZ174" i="1" s="1"/>
  <c r="Z221" i="1" a="1"/>
  <c r="Z221" i="1" s="1"/>
  <c r="AZ246" i="1" a="1"/>
  <c r="AZ246" i="1" s="1"/>
  <c r="AU251" i="1" a="1"/>
  <c r="AU251" i="1" s="1"/>
  <c r="BX258" i="1" a="1"/>
  <c r="BX258" i="1" s="1"/>
  <c r="BH27" i="1" a="1"/>
  <c r="BH27" i="1" s="1"/>
  <c r="W43" i="1" a="1"/>
  <c r="W43" i="1" s="1"/>
  <c r="CH220" i="1" a="1"/>
  <c r="CH220" i="1" s="1"/>
  <c r="BC146" i="1" a="1"/>
  <c r="BC146" i="1" s="1"/>
  <c r="BG241" i="1" a="1"/>
  <c r="BG241" i="1" s="1"/>
  <c r="AC267" i="1" a="1"/>
  <c r="AC267" i="1" s="1"/>
  <c r="U142" i="1" a="1"/>
  <c r="U142" i="1" s="1"/>
  <c r="AB226" i="1" a="1"/>
  <c r="AB226" i="1" s="1"/>
  <c r="Z86" i="1" a="1"/>
  <c r="Z86" i="1" s="1"/>
  <c r="Z174" i="1" a="1"/>
  <c r="Z174" i="1" s="1"/>
  <c r="BA33" i="1" a="1"/>
  <c r="BA33" i="1" s="1"/>
  <c r="V258" i="1" a="1"/>
  <c r="V258" i="1" s="1"/>
  <c r="AZ128" i="1" a="1"/>
  <c r="AZ128" i="1" s="1"/>
  <c r="BE124" i="1" a="1"/>
  <c r="BE124" i="1" s="1"/>
  <c r="BF16" i="1" a="1"/>
  <c r="BF16" i="1" s="1"/>
  <c r="CG79" i="1" a="1"/>
  <c r="CG79" i="1" s="1"/>
  <c r="T200" i="1" a="1"/>
  <c r="T200" i="1" s="1"/>
  <c r="AA156" i="1" a="1"/>
  <c r="AA156" i="1" s="1"/>
  <c r="CC8" i="1" a="1"/>
  <c r="CC8" i="1" s="1"/>
  <c r="BE201" i="1" a="1"/>
  <c r="BE201" i="1" s="1"/>
  <c r="P262" i="1" a="1"/>
  <c r="P262" i="1" s="1"/>
  <c r="W189" i="1" a="1"/>
  <c r="W189" i="1" s="1"/>
  <c r="BC197" i="1" a="1"/>
  <c r="BC197" i="1" s="1"/>
  <c r="BF149" i="1" a="1"/>
  <c r="BF149" i="1" s="1"/>
  <c r="BC244" i="1" a="1"/>
  <c r="BC244" i="1" s="1"/>
  <c r="W128" i="1" a="1"/>
  <c r="W128" i="1" s="1"/>
  <c r="BA112" i="1" a="1"/>
  <c r="BA112" i="1" s="1"/>
  <c r="CC59" i="1" a="1"/>
  <c r="CC59" i="1" s="1"/>
  <c r="BX98" i="1" a="1"/>
  <c r="BX98" i="1" s="1"/>
  <c r="BX144" i="1" a="1"/>
  <c r="BX144" i="1" s="1"/>
  <c r="CD44" i="1" a="1"/>
  <c r="CD44" i="1" s="1"/>
  <c r="CC210" i="1" a="1"/>
  <c r="CC210" i="1" s="1"/>
  <c r="CJ267" i="1" a="1"/>
  <c r="CJ267" i="1" s="1"/>
  <c r="AD27" i="1" a="1"/>
  <c r="AD27" i="1" s="1"/>
  <c r="CI128" i="1" a="1"/>
  <c r="CI128" i="1" s="1"/>
  <c r="S118" i="1" a="1"/>
  <c r="S118" i="1" s="1"/>
  <c r="U56" i="1" a="1"/>
  <c r="U56" i="1" s="1"/>
  <c r="CG95" i="1" a="1"/>
  <c r="CG95" i="1" s="1"/>
  <c r="BY41" i="1" a="1"/>
  <c r="BY41" i="1" s="1"/>
  <c r="CC244" i="1" a="1"/>
  <c r="CC244" i="1" s="1"/>
  <c r="T61" i="1" a="1"/>
  <c r="T61" i="1" s="1"/>
  <c r="R65" i="1" a="1"/>
  <c r="R65" i="1" s="1"/>
  <c r="AC91" i="1" a="1"/>
  <c r="AC91" i="1" s="1"/>
  <c r="CH181" i="1" a="1"/>
  <c r="CH181" i="1" s="1"/>
  <c r="BD201" i="1" a="1"/>
  <c r="BD201" i="1" s="1"/>
  <c r="AV114" i="1" a="1"/>
  <c r="AV114" i="1" s="1"/>
  <c r="Z222" i="1" a="1"/>
  <c r="Z222" i="1" s="1"/>
  <c r="AA236" i="1" a="1"/>
  <c r="AA236" i="1" s="1"/>
  <c r="W17" i="1" a="1"/>
  <c r="W17" i="1" s="1"/>
  <c r="AZ234" i="1" a="1"/>
  <c r="AZ234" i="1" s="1"/>
  <c r="CI167" i="1" a="1"/>
  <c r="CI167" i="1" s="1"/>
  <c r="Q79" i="1" a="1"/>
  <c r="Q79" i="1" s="1"/>
  <c r="V41" i="1" a="1"/>
  <c r="V41" i="1" s="1"/>
  <c r="Q93" i="1" a="1"/>
  <c r="Q93" i="1" s="1"/>
  <c r="Q264" i="1" a="1"/>
  <c r="Q264" i="1" s="1"/>
  <c r="BG22" i="1" a="1"/>
  <c r="BG22" i="1" s="1"/>
  <c r="CE24" i="1" a="1"/>
  <c r="CE24" i="1" s="1"/>
  <c r="AY12" i="1" a="1"/>
  <c r="AY12" i="1" s="1"/>
  <c r="W40" i="1" a="1"/>
  <c r="W40" i="1" s="1"/>
  <c r="R166" i="1" a="1"/>
  <c r="R166" i="1" s="1"/>
  <c r="BG237" i="1" a="1"/>
  <c r="BG237" i="1" s="1"/>
  <c r="BE169" i="1" a="1"/>
  <c r="BE169" i="1" s="1"/>
  <c r="Q253" i="1" a="1"/>
  <c r="Q253" i="1" s="1"/>
  <c r="AT94" i="1" a="1"/>
  <c r="AT94" i="1" s="1"/>
  <c r="Y169" i="1" a="1"/>
  <c r="Y169" i="1" s="1"/>
  <c r="X121" i="1" a="1"/>
  <c r="X121" i="1" s="1"/>
  <c r="T258" i="1" a="1"/>
  <c r="T258" i="1" s="1"/>
  <c r="CF166" i="1" a="1"/>
  <c r="CF166" i="1" s="1"/>
  <c r="BY220" i="1" a="1"/>
  <c r="BY220" i="1" s="1"/>
  <c r="AZ148" i="1" a="1"/>
  <c r="AZ148" i="1" s="1"/>
  <c r="AA133" i="1" a="1"/>
  <c r="AA133" i="1" s="1"/>
  <c r="CD135" i="1" a="1"/>
  <c r="CD135" i="1" s="1"/>
  <c r="R248" i="1" a="1"/>
  <c r="R248" i="1" s="1"/>
  <c r="BF251" i="1" a="1"/>
  <c r="BF251" i="1" s="1"/>
  <c r="CE256" i="1" a="1"/>
  <c r="CE256" i="1" s="1"/>
  <c r="CC188" i="1" a="1"/>
  <c r="CC188" i="1" s="1"/>
  <c r="V125" i="1" a="1"/>
  <c r="V125" i="1" s="1"/>
  <c r="BA202" i="1" a="1"/>
  <c r="BA202" i="1" s="1"/>
  <c r="CA262" i="1" a="1"/>
  <c r="CA262" i="1" s="1"/>
  <c r="W169" i="1" a="1"/>
  <c r="W169" i="1" s="1"/>
  <c r="AA219" i="1" a="1"/>
  <c r="AA219" i="1" s="1"/>
  <c r="BE131" i="1" a="1"/>
  <c r="BE131" i="1" s="1"/>
  <c r="AW113" i="1" a="1"/>
  <c r="AW113" i="1" s="1"/>
  <c r="CH262" i="1" a="1"/>
  <c r="CH262" i="1" s="1"/>
  <c r="BE101" i="1" a="1"/>
  <c r="BE101" i="1" s="1"/>
  <c r="AA207" i="1" a="1"/>
  <c r="AA207" i="1" s="1"/>
  <c r="CH48" i="1" a="1"/>
  <c r="CH48" i="1" s="1"/>
  <c r="AD19" i="1" a="1"/>
  <c r="AD19" i="1" s="1"/>
  <c r="AD113" i="1" a="1"/>
  <c r="AD113" i="1" s="1"/>
  <c r="AZ259" i="1" a="1"/>
  <c r="AZ259" i="1" s="1"/>
  <c r="CA232" i="1" a="1"/>
  <c r="CA232" i="1" s="1"/>
  <c r="P158" i="1" a="1"/>
  <c r="P158" i="1" s="1"/>
  <c r="X211" i="1" a="1"/>
  <c r="X211" i="1" s="1"/>
  <c r="CH178" i="1" a="1"/>
  <c r="CH178" i="1" s="1"/>
  <c r="AZ153" i="1" a="1"/>
  <c r="AZ153" i="1" s="1"/>
  <c r="AZ250" i="1" a="1"/>
  <c r="AZ250" i="1" s="1"/>
  <c r="BG177" i="1" a="1"/>
  <c r="BG177" i="1" s="1"/>
  <c r="BH108" i="1" a="1"/>
  <c r="BH108" i="1" s="1"/>
  <c r="AZ220" i="1" a="1"/>
  <c r="AZ220" i="1" s="1"/>
  <c r="CD96" i="1" a="1"/>
  <c r="CD96" i="1" s="1"/>
  <c r="BX20" i="1" a="1"/>
  <c r="BX20" i="1" s="1"/>
  <c r="BY159" i="1" a="1"/>
  <c r="BY159" i="1" s="1"/>
  <c r="CG242" i="1" a="1"/>
  <c r="CG242" i="1" s="1"/>
  <c r="X98" i="1" a="1"/>
  <c r="X98" i="1" s="1"/>
  <c r="AY211" i="1" a="1"/>
  <c r="AY211" i="1" s="1"/>
  <c r="BE164" i="1" a="1"/>
  <c r="BE164" i="1" s="1"/>
  <c r="BB173" i="1" a="1"/>
  <c r="BB173" i="1" s="1"/>
  <c r="AY206" i="1" a="1"/>
  <c r="AY206" i="1" s="1"/>
  <c r="CA185" i="1" a="1"/>
  <c r="CA185" i="1" s="1"/>
  <c r="CA250" i="1" a="1"/>
  <c r="CA250" i="1" s="1"/>
  <c r="CG156" i="1" a="1"/>
  <c r="CG156" i="1" s="1"/>
  <c r="CK212" i="1" a="1"/>
  <c r="CK212" i="1" s="1"/>
  <c r="Z235" i="1" a="1"/>
  <c r="Z235" i="1" s="1"/>
  <c r="S49" i="1" a="1"/>
  <c r="S49" i="1" s="1"/>
  <c r="BA161" i="1" a="1"/>
  <c r="BA161" i="1" s="1"/>
  <c r="P180" i="1" a="1"/>
  <c r="P180" i="1" s="1"/>
  <c r="CK12" i="1" a="1"/>
  <c r="CK12" i="1" s="1"/>
  <c r="CJ129" i="1" a="1"/>
  <c r="CJ129" i="1" s="1"/>
  <c r="AV97" i="1" a="1"/>
  <c r="AV97" i="1" s="1"/>
  <c r="AC229" i="1" a="1"/>
  <c r="AC229" i="1" s="1"/>
  <c r="CJ246" i="1" a="1"/>
  <c r="CJ246" i="1" s="1"/>
  <c r="AU111" i="1" a="1"/>
  <c r="AU111" i="1" s="1"/>
  <c r="CH245" i="1" a="1"/>
  <c r="CH245" i="1" s="1"/>
  <c r="CK258" i="1" a="1"/>
  <c r="CK258" i="1" s="1"/>
  <c r="U105" i="1" a="1"/>
  <c r="U105" i="1" s="1"/>
  <c r="CJ110" i="1" a="1"/>
  <c r="CJ110" i="1" s="1"/>
  <c r="V192" i="1" a="1"/>
  <c r="V192" i="1" s="1"/>
  <c r="AT166" i="1" a="1"/>
  <c r="AT166" i="1" s="1"/>
  <c r="CI26" i="1" a="1"/>
  <c r="CI26" i="1" s="1"/>
  <c r="AD105" i="1" a="1"/>
  <c r="AD105" i="1" s="1"/>
  <c r="BC59" i="1" a="1"/>
  <c r="BC59" i="1" s="1"/>
  <c r="CI244" i="1" a="1"/>
  <c r="CI244" i="1" s="1"/>
  <c r="BE166" i="1" a="1"/>
  <c r="BE166" i="1" s="1"/>
  <c r="Z177" i="1" a="1"/>
  <c r="Z177" i="1" s="1"/>
  <c r="AU172" i="1" a="1"/>
  <c r="AU172" i="1" s="1"/>
  <c r="AU232" i="1" a="1"/>
  <c r="AU232" i="1" s="1"/>
  <c r="AA233" i="1" a="1"/>
  <c r="AA233" i="1" s="1"/>
  <c r="CG53" i="1" a="1"/>
  <c r="CG53" i="1" s="1"/>
  <c r="AX22" i="1" a="1"/>
  <c r="AX22" i="1" s="1"/>
  <c r="AD246" i="1" a="1"/>
  <c r="AD246" i="1" s="1"/>
  <c r="AY83" i="1" a="1"/>
  <c r="AY83" i="1" s="1"/>
  <c r="Z210" i="1" a="1"/>
  <c r="Z210" i="1" s="1"/>
  <c r="BB133" i="1" a="1"/>
  <c r="BB133" i="1" s="1"/>
  <c r="W245" i="1" a="1"/>
  <c r="W245" i="1" s="1"/>
  <c r="CK129" i="1" a="1"/>
  <c r="CK129" i="1" s="1"/>
  <c r="P189" i="1" a="1"/>
  <c r="P189" i="1" s="1"/>
  <c r="W129" i="1" a="1"/>
  <c r="W129" i="1" s="1"/>
  <c r="CC232" i="1" a="1"/>
  <c r="CC232" i="1" s="1"/>
  <c r="BZ25" i="1" a="1"/>
  <c r="BZ25" i="1" s="1"/>
  <c r="CD80" i="1" a="1"/>
  <c r="CD80" i="1" s="1"/>
  <c r="CE61" i="1" a="1"/>
  <c r="CE61" i="1" s="1"/>
  <c r="BX177" i="1" a="1"/>
  <c r="BX177" i="1" s="1"/>
  <c r="CI242" i="1" a="1"/>
  <c r="CI242" i="1" s="1"/>
  <c r="AC52" i="1" a="1"/>
  <c r="AC52" i="1" s="1"/>
  <c r="CL41" i="1" a="1"/>
  <c r="CL41" i="1" s="1"/>
  <c r="CE53" i="1" a="1"/>
  <c r="CE53" i="1" s="1"/>
  <c r="BX49" i="1" a="1"/>
  <c r="BX49" i="1" s="1"/>
  <c r="CD217" i="1" a="1"/>
  <c r="CD217" i="1" s="1"/>
  <c r="CF144" i="1" a="1"/>
  <c r="CF144" i="1" s="1"/>
  <c r="CC248" i="1" a="1"/>
  <c r="CC248" i="1" s="1"/>
  <c r="CF123" i="1" a="1"/>
  <c r="CF123" i="1" s="1"/>
  <c r="CC63" i="1" a="1"/>
  <c r="CC63" i="1" s="1"/>
  <c r="R228" i="1" a="1"/>
  <c r="R228" i="1" s="1"/>
  <c r="CA57" i="1" a="1"/>
  <c r="CA57" i="1" s="1"/>
  <c r="Q16" i="1" a="1"/>
  <c r="Q16" i="1" s="1"/>
  <c r="BA106" i="1" a="1"/>
  <c r="BA106" i="1" s="1"/>
  <c r="CH211" i="1" a="1"/>
  <c r="CH211" i="1" s="1"/>
  <c r="BA40" i="1" a="1"/>
  <c r="BA40" i="1" s="1"/>
  <c r="R237" i="1" a="1"/>
  <c r="R237" i="1" s="1"/>
  <c r="AV194" i="1" a="1"/>
  <c r="AV194" i="1" s="1"/>
  <c r="CB14" i="1" a="1"/>
  <c r="CB14" i="1" s="1"/>
  <c r="P122" i="1" a="1"/>
  <c r="P122" i="1" s="1"/>
  <c r="AT14" i="1" a="1"/>
  <c r="AT14" i="1" s="1"/>
  <c r="CE111" i="1" a="1"/>
  <c r="CE111" i="1" s="1"/>
  <c r="BB94" i="1" a="1"/>
  <c r="BB94" i="1" s="1"/>
  <c r="BH211" i="1" a="1"/>
  <c r="BH211" i="1" s="1"/>
  <c r="CD124" i="1" a="1"/>
  <c r="CD124" i="1" s="1"/>
  <c r="BB92" i="1" a="1"/>
  <c r="BB92" i="1" s="1"/>
  <c r="Z115" i="1" a="1"/>
  <c r="Z115" i="1" s="1"/>
  <c r="BH98" i="1" a="1"/>
  <c r="BH98" i="1" s="1"/>
  <c r="CG237" i="1" a="1"/>
  <c r="CG237" i="1" s="1"/>
  <c r="AD263" i="1" a="1"/>
  <c r="AD263" i="1" s="1"/>
  <c r="T23" i="1" a="1"/>
  <c r="T23" i="1" s="1"/>
  <c r="AX54" i="1" a="1"/>
  <c r="AX54" i="1" s="1"/>
  <c r="BY84" i="1" a="1"/>
  <c r="BY84" i="1" s="1"/>
  <c r="CC18" i="1" a="1"/>
  <c r="CC18" i="1" s="1"/>
  <c r="BE96" i="1" a="1"/>
  <c r="BE96" i="1" s="1"/>
  <c r="R49" i="1" a="1"/>
  <c r="R49" i="1" s="1"/>
  <c r="AT48" i="1" a="1"/>
  <c r="AT48" i="1" s="1"/>
  <c r="R127" i="1" a="1"/>
  <c r="R127" i="1" s="1"/>
  <c r="BB36" i="1" a="1"/>
  <c r="BB36" i="1" s="1"/>
  <c r="Q166" i="1" a="1"/>
  <c r="Q166" i="1" s="1"/>
  <c r="S224" i="1" a="1"/>
  <c r="S224" i="1" s="1"/>
  <c r="Z67" i="1" a="1"/>
  <c r="Z67" i="1" s="1"/>
  <c r="CH21" i="1" a="1"/>
  <c r="CH21" i="1" s="1"/>
  <c r="CF207" i="1" a="1"/>
  <c r="CF207" i="1" s="1"/>
  <c r="W159" i="1" a="1"/>
  <c r="W159" i="1" s="1"/>
  <c r="BE134" i="1" a="1"/>
  <c r="BE134" i="1" s="1"/>
  <c r="Z101" i="1" a="1"/>
  <c r="Z101" i="1" s="1"/>
  <c r="P261" i="1" a="1"/>
  <c r="P261" i="1" s="1"/>
  <c r="BX157" i="1" a="1"/>
  <c r="BX157" i="1" s="1"/>
  <c r="AZ31" i="1" a="1"/>
  <c r="AZ31" i="1" s="1"/>
  <c r="AZ17" i="1" a="1"/>
  <c r="AZ17" i="1" s="1"/>
  <c r="CL19" i="1" a="1"/>
  <c r="CL19" i="1" s="1"/>
  <c r="U165" i="1" a="1"/>
  <c r="U165" i="1" s="1"/>
  <c r="AZ59" i="1" a="1"/>
  <c r="AZ59" i="1" s="1"/>
  <c r="U118" i="1" a="1"/>
  <c r="U118" i="1" s="1"/>
  <c r="AV14" i="1" a="1"/>
  <c r="AV14" i="1" s="1"/>
  <c r="CB64" i="1" a="1"/>
  <c r="CB64" i="1" s="1"/>
  <c r="AX218" i="1" a="1"/>
  <c r="AX218" i="1" s="1"/>
  <c r="AX261" i="1" a="1"/>
  <c r="AX261" i="1" s="1"/>
  <c r="AB118" i="1" a="1"/>
  <c r="AB118" i="1" s="1"/>
  <c r="BD121" i="1" a="1"/>
  <c r="BD121" i="1" s="1"/>
  <c r="W19" i="1" a="1"/>
  <c r="W19" i="1" s="1"/>
  <c r="X240" i="1" a="1"/>
  <c r="X240" i="1" s="1"/>
  <c r="AA244" i="1" a="1"/>
  <c r="AA244" i="1" s="1"/>
  <c r="BD109" i="1" a="1"/>
  <c r="BD109" i="1" s="1"/>
  <c r="AY127" i="1" a="1"/>
  <c r="AY127" i="1" s="1"/>
  <c r="BF104" i="1" a="1"/>
  <c r="BF104" i="1" s="1"/>
  <c r="AT81" i="1" a="1"/>
  <c r="AT81" i="1" s="1"/>
  <c r="CC37" i="1" a="1"/>
  <c r="CC37" i="1" s="1"/>
  <c r="CE118" i="1" a="1"/>
  <c r="CE118" i="1" s="1"/>
  <c r="BE102" i="1" a="1"/>
  <c r="BE102" i="1" s="1"/>
  <c r="BE244" i="1" a="1"/>
  <c r="BE244" i="1" s="1"/>
  <c r="BA186" i="1" a="1"/>
  <c r="BA186" i="1" s="1"/>
  <c r="AC230" i="1" a="1"/>
  <c r="AC230" i="1" s="1"/>
  <c r="BB147" i="1" a="1"/>
  <c r="BB147" i="1" s="1"/>
  <c r="CL186" i="1" a="1"/>
  <c r="CL186" i="1" s="1"/>
  <c r="AW132" i="1" a="1"/>
  <c r="AW132" i="1" s="1"/>
  <c r="BZ156" i="1" a="1"/>
  <c r="BZ156" i="1" s="1"/>
  <c r="CA119" i="1" a="1"/>
  <c r="CA119" i="1" s="1"/>
  <c r="W49" i="1" a="1"/>
  <c r="W49" i="1" s="1"/>
  <c r="CG163" i="1" a="1"/>
  <c r="CG163" i="1" s="1"/>
  <c r="AC28" i="1" a="1"/>
  <c r="AC28" i="1" s="1"/>
  <c r="T97" i="1" a="1"/>
  <c r="T97" i="1" s="1"/>
  <c r="AV58" i="1" a="1"/>
  <c r="AV58" i="1" s="1"/>
  <c r="S32" i="1" a="1"/>
  <c r="S32" i="1" s="1"/>
  <c r="BC38" i="1" a="1"/>
  <c r="BC38" i="1" s="1"/>
  <c r="CG44" i="1" a="1"/>
  <c r="CG44" i="1" s="1"/>
  <c r="AU231" i="1" a="1"/>
  <c r="AU231" i="1" s="1"/>
  <c r="W119" i="1" a="1"/>
  <c r="W119" i="1" s="1"/>
  <c r="R162" i="1" a="1"/>
  <c r="R162" i="1" s="1"/>
  <c r="CI174" i="1" a="1"/>
  <c r="CI174" i="1" s="1"/>
  <c r="AV115" i="1" a="1"/>
  <c r="AV115" i="1" s="1"/>
  <c r="S25" i="1" a="1"/>
  <c r="S25" i="1" s="1"/>
  <c r="CK159" i="1" a="1"/>
  <c r="CK159" i="1" s="1"/>
  <c r="CK165" i="1" a="1"/>
  <c r="CK165" i="1" s="1"/>
  <c r="BZ245" i="1" a="1"/>
  <c r="BZ245" i="1" s="1"/>
  <c r="Q262" i="1" a="1"/>
  <c r="Q262" i="1" s="1"/>
  <c r="CL210" i="1" a="1"/>
  <c r="CL210" i="1" s="1"/>
  <c r="CD165" i="1" a="1"/>
  <c r="CD165" i="1" s="1"/>
  <c r="AW251" i="1" a="1"/>
  <c r="AW251" i="1" s="1"/>
  <c r="BD82" i="1" a="1"/>
  <c r="BD82" i="1" s="1"/>
  <c r="CI267" i="1" a="1"/>
  <c r="CI267" i="1" s="1"/>
  <c r="V66" i="1" a="1"/>
  <c r="V66" i="1" s="1"/>
  <c r="BD20" i="1" a="1"/>
  <c r="BD20" i="1" s="1"/>
  <c r="BB171" i="1" a="1"/>
  <c r="BB171" i="1" s="1"/>
  <c r="AB208" i="1" a="1"/>
  <c r="AB208" i="1" s="1"/>
  <c r="BF29" i="1" a="1"/>
  <c r="BF29" i="1" s="1"/>
  <c r="S222" i="1" a="1"/>
  <c r="S222" i="1" s="1"/>
  <c r="BC215" i="1" a="1"/>
  <c r="BC215" i="1" s="1"/>
  <c r="U39" i="1" a="1"/>
  <c r="U39" i="1" s="1"/>
  <c r="Z257" i="1" a="1"/>
  <c r="Z257" i="1" s="1"/>
  <c r="AT93" i="1" a="1"/>
  <c r="AT93" i="1" s="1"/>
  <c r="R215" i="1" a="1"/>
  <c r="R215" i="1" s="1"/>
  <c r="CH258" i="1" a="1"/>
  <c r="CH258" i="1" s="1"/>
  <c r="P190" i="1" a="1"/>
  <c r="P190" i="1" s="1"/>
  <c r="BA262" i="1" a="1"/>
  <c r="BA262" i="1" s="1"/>
  <c r="CK197" i="1" a="1"/>
  <c r="CK197" i="1" s="1"/>
  <c r="CB30" i="1" a="1"/>
  <c r="CB30" i="1" s="1"/>
  <c r="CL197" i="1" a="1"/>
  <c r="CL197" i="1" s="1"/>
  <c r="AZ176" i="1" a="1"/>
  <c r="AZ176" i="1" s="1"/>
  <c r="AD241" i="1" a="1"/>
  <c r="AD241" i="1" s="1"/>
  <c r="BB260" i="1" a="1"/>
  <c r="BB260" i="1" s="1"/>
  <c r="AT144" i="1" a="1"/>
  <c r="AT144" i="1" s="1"/>
  <c r="CD192" i="1" a="1"/>
  <c r="CD192" i="1" s="1"/>
  <c r="AU246" i="1" a="1"/>
  <c r="AU246" i="1" s="1"/>
  <c r="CA246" i="1" a="1"/>
  <c r="CA246" i="1" s="1"/>
  <c r="CB78" i="1" a="1"/>
  <c r="CB78" i="1" s="1"/>
  <c r="AY92" i="1" a="1"/>
  <c r="AY92" i="1" s="1"/>
  <c r="BE91" i="1" a="1"/>
  <c r="BE91" i="1" s="1"/>
  <c r="AA19" i="1" a="1"/>
  <c r="AA19" i="1" s="1"/>
  <c r="BX7" i="1" a="1"/>
  <c r="BX7" i="1" s="1"/>
  <c r="BZ194" i="1" a="1"/>
  <c r="BZ194" i="1" s="1"/>
  <c r="AU108" i="1" a="1"/>
  <c r="AU108" i="1" s="1"/>
  <c r="AY194" i="1" a="1"/>
  <c r="AY194" i="1" s="1"/>
  <c r="V63" i="1" a="1"/>
  <c r="V63" i="1" s="1"/>
  <c r="BH104" i="1" a="1"/>
  <c r="BH104" i="1" s="1"/>
  <c r="Q244" i="1" a="1"/>
  <c r="Q244" i="1" s="1"/>
  <c r="Y16" i="1" a="1"/>
  <c r="Y16" i="1" s="1"/>
  <c r="AD176" i="1" a="1"/>
  <c r="AD176" i="1" s="1"/>
  <c r="BF85" i="1" a="1"/>
  <c r="BF85" i="1" s="1"/>
  <c r="AZ21" i="1" a="1"/>
  <c r="AZ21" i="1" s="1"/>
  <c r="CJ93" i="1" a="1"/>
  <c r="CJ93" i="1" s="1"/>
  <c r="CF54" i="1" a="1"/>
  <c r="CF54" i="1" s="1"/>
  <c r="R212" i="1" a="1"/>
  <c r="R212" i="1" s="1"/>
  <c r="CL14" i="1" a="1"/>
  <c r="CL14" i="1" s="1"/>
  <c r="AD123" i="1" a="1"/>
  <c r="AD123" i="1" s="1"/>
  <c r="X157" i="1" a="1"/>
  <c r="X157" i="1" s="1"/>
  <c r="CH257" i="1" a="1"/>
  <c r="CH257" i="1" s="1"/>
  <c r="AD264" i="1" a="1"/>
  <c r="AD264" i="1" s="1"/>
  <c r="CA121" i="1" a="1"/>
  <c r="CA121" i="1" s="1"/>
  <c r="CE242" i="1" a="1"/>
  <c r="CE242" i="1" s="1"/>
  <c r="AB213" i="1" a="1"/>
  <c r="AB213" i="1" s="1"/>
  <c r="AC243" i="1" a="1"/>
  <c r="AC243" i="1" s="1"/>
  <c r="CC224" i="1" a="1"/>
  <c r="CC224" i="1" s="1"/>
  <c r="BA137" i="1" a="1"/>
  <c r="BA137" i="1" s="1"/>
  <c r="CE48" i="1" a="1"/>
  <c r="CE48" i="1" s="1"/>
  <c r="AV55" i="1" a="1"/>
  <c r="AV55" i="1" s="1"/>
  <c r="CF171" i="1" a="1"/>
  <c r="CF171" i="1" s="1"/>
  <c r="P31" i="1" a="1"/>
  <c r="P31" i="1" s="1"/>
  <c r="BC265" i="1" a="1"/>
  <c r="BC265" i="1" s="1"/>
  <c r="CI96" i="1" a="1"/>
  <c r="CI96" i="1" s="1"/>
  <c r="X237" i="1" a="1"/>
  <c r="X237" i="1" s="1"/>
  <c r="CC62" i="1" a="1"/>
  <c r="CC62" i="1" s="1"/>
  <c r="CB174" i="1" a="1"/>
  <c r="CB174" i="1" s="1"/>
  <c r="W21" i="1" a="1"/>
  <c r="W21" i="1" s="1"/>
  <c r="BA248" i="1" a="1"/>
  <c r="BA248" i="1" s="1"/>
  <c r="AC29" i="1" a="1"/>
  <c r="AC29" i="1" s="1"/>
  <c r="CD39" i="1" a="1"/>
  <c r="CD39" i="1" s="1"/>
  <c r="CK37" i="1" a="1"/>
  <c r="CK37" i="1" s="1"/>
  <c r="CC175" i="1" a="1"/>
  <c r="CC175" i="1" s="1"/>
  <c r="X84" i="1" a="1"/>
  <c r="X84" i="1" s="1"/>
  <c r="CD170" i="1" a="1"/>
  <c r="CD170" i="1" s="1"/>
  <c r="AD7" i="1" a="1"/>
  <c r="AD7" i="1" s="1"/>
  <c r="CD106" i="1" a="1"/>
  <c r="CD106" i="1" s="1"/>
  <c r="P112" i="1" a="1"/>
  <c r="P112" i="1" s="1"/>
  <c r="W99" i="1" a="1"/>
  <c r="W99" i="1" s="1"/>
  <c r="AC196" i="1" a="1"/>
  <c r="AC196" i="1" s="1"/>
  <c r="AW40" i="1" a="1"/>
  <c r="AW40" i="1" s="1"/>
  <c r="CC238" i="1" a="1"/>
  <c r="CC238" i="1" s="1"/>
  <c r="W30" i="1" a="1"/>
  <c r="W30" i="1" s="1"/>
  <c r="Y148" i="1" a="1"/>
  <c r="Y148" i="1" s="1"/>
  <c r="U219" i="1" a="1"/>
  <c r="U219" i="1" s="1"/>
  <c r="CI33" i="1" a="1"/>
  <c r="CI33" i="1" s="1"/>
  <c r="P191" i="1" a="1"/>
  <c r="P191" i="1" s="1"/>
  <c r="CE135" i="1" a="1"/>
  <c r="CE135" i="1" s="1"/>
  <c r="AD38" i="1" a="1"/>
  <c r="AD38" i="1" s="1"/>
  <c r="CF193" i="1" a="1"/>
  <c r="CF193" i="1" s="1"/>
  <c r="T60" i="1" a="1"/>
  <c r="T60" i="1" s="1"/>
  <c r="AB156" i="1" a="1"/>
  <c r="AB156" i="1" s="1"/>
  <c r="AV48" i="1" a="1"/>
  <c r="AV48" i="1" s="1"/>
  <c r="Z263" i="1" a="1"/>
  <c r="Z263" i="1" s="1"/>
  <c r="U33" i="1" a="1"/>
  <c r="U33" i="1" s="1"/>
  <c r="AB166" i="1" a="1"/>
  <c r="AB166" i="1" s="1"/>
  <c r="CE170" i="1" a="1"/>
  <c r="CE170" i="1" s="1"/>
  <c r="U236" i="1" a="1"/>
  <c r="U236" i="1" s="1"/>
  <c r="CC177" i="1" a="1"/>
  <c r="CC177" i="1" s="1"/>
  <c r="BA111" i="1" a="1"/>
  <c r="BA111" i="1" s="1"/>
  <c r="AY23" i="1" a="1"/>
  <c r="AY23" i="1" s="1"/>
  <c r="AY13" i="1" a="1"/>
  <c r="AY13" i="1" s="1"/>
  <c r="BZ158" i="1" a="1"/>
  <c r="BZ158" i="1" s="1"/>
  <c r="BZ210" i="1" a="1"/>
  <c r="BZ210" i="1" s="1"/>
  <c r="AC213" i="1" a="1"/>
  <c r="AC213" i="1" s="1"/>
  <c r="Z141" i="1" a="1"/>
  <c r="Z141" i="1" s="1"/>
  <c r="T212" i="1" a="1"/>
  <c r="T212" i="1" s="1"/>
  <c r="CI141" i="1" a="1"/>
  <c r="CI141" i="1" s="1"/>
  <c r="Q104" i="1" a="1"/>
  <c r="Q104" i="1" s="1"/>
  <c r="BH251" i="1" a="1"/>
  <c r="BH251" i="1" s="1"/>
  <c r="AV239" i="1" a="1"/>
  <c r="AV239" i="1" s="1"/>
  <c r="V39" i="1" a="1"/>
  <c r="V39" i="1" s="1"/>
  <c r="Q26" i="1" a="1"/>
  <c r="Q26" i="1" s="1"/>
  <c r="U63" i="1" a="1"/>
  <c r="U63" i="1" s="1"/>
  <c r="BD22" i="1" a="1"/>
  <c r="BD22" i="1" s="1"/>
  <c r="CC124" i="1" a="1"/>
  <c r="CC124" i="1" s="1"/>
  <c r="CH261" i="1" a="1"/>
  <c r="CH261" i="1" s="1"/>
  <c r="AT37" i="1" a="1"/>
  <c r="AT37" i="1" s="1"/>
  <c r="T17" i="1" a="1"/>
  <c r="T17" i="1" s="1"/>
  <c r="BA56" i="1" a="1"/>
  <c r="BA56" i="1" s="1"/>
  <c r="BF61" i="1" a="1"/>
  <c r="BF61" i="1" s="1"/>
  <c r="CH51" i="1" a="1"/>
  <c r="CH51" i="1" s="1"/>
  <c r="AB39" i="1" a="1"/>
  <c r="AB39" i="1" s="1"/>
  <c r="CI40" i="1" a="1"/>
  <c r="CI40" i="1" s="1"/>
  <c r="BG157" i="1" a="1"/>
  <c r="BG157" i="1" s="1"/>
  <c r="AW78" i="1" a="1"/>
  <c r="AW78" i="1" s="1"/>
  <c r="CI258" i="1" a="1"/>
  <c r="CI258" i="1" s="1"/>
  <c r="CE67" i="1" a="1"/>
  <c r="CE67" i="1" s="1"/>
  <c r="S223" i="1" a="1"/>
  <c r="S223" i="1" s="1"/>
  <c r="AB43" i="1" a="1"/>
  <c r="AB43" i="1" s="1"/>
  <c r="CK126" i="1" a="1"/>
  <c r="CK126" i="1" s="1"/>
  <c r="AD99" i="1" a="1"/>
  <c r="AD99" i="1" s="1"/>
  <c r="AZ22" i="1" a="1"/>
  <c r="AZ22" i="1" s="1"/>
  <c r="BZ66" i="1" a="1"/>
  <c r="BZ66" i="1" s="1"/>
  <c r="CF150" i="1" a="1"/>
  <c r="CF150" i="1" s="1"/>
  <c r="AB231" i="1" a="1"/>
  <c r="AB231" i="1" s="1"/>
  <c r="P184" i="1" a="1"/>
  <c r="P184" i="1" s="1"/>
  <c r="CG105" i="1" a="1"/>
  <c r="CG105" i="1" s="1"/>
  <c r="CE105" i="1" a="1"/>
  <c r="CE105" i="1" s="1"/>
  <c r="CG98" i="1" a="1"/>
  <c r="CG98" i="1" s="1"/>
  <c r="CL65" i="1" a="1"/>
  <c r="CL65" i="1" s="1"/>
  <c r="BC141" i="1" a="1"/>
  <c r="BC141" i="1" s="1"/>
  <c r="BY199" i="1" a="1"/>
  <c r="BY199" i="1" s="1"/>
  <c r="CB238" i="1" a="1"/>
  <c r="CB238" i="1" s="1"/>
  <c r="P89" i="1" a="1"/>
  <c r="P89" i="1" s="1"/>
  <c r="AZ163" i="1" a="1"/>
  <c r="AZ163" i="1" s="1"/>
  <c r="BD235" i="1" a="1"/>
  <c r="BD235" i="1" s="1"/>
  <c r="AY95" i="1" a="1"/>
  <c r="AY95" i="1" s="1"/>
  <c r="X82" i="1" a="1"/>
  <c r="X82" i="1" s="1"/>
  <c r="AY117" i="1" a="1"/>
  <c r="AY117" i="1" s="1"/>
  <c r="P23" i="1" a="1"/>
  <c r="P23" i="1" s="1"/>
  <c r="R188" i="1" a="1"/>
  <c r="R188" i="1" s="1"/>
  <c r="BG183" i="1" a="1"/>
  <c r="BG183" i="1" s="1"/>
  <c r="BE154" i="1" a="1"/>
  <c r="BE154" i="1" s="1"/>
  <c r="CJ197" i="1" a="1"/>
  <c r="CJ197" i="1" s="1"/>
  <c r="CF67" i="1" a="1"/>
  <c r="CF67" i="1" s="1"/>
  <c r="CE17" i="1" a="1"/>
  <c r="CE17" i="1" s="1"/>
  <c r="AX238" i="1" a="1"/>
  <c r="AX238" i="1" s="1"/>
  <c r="BH230" i="1" a="1"/>
  <c r="BH230" i="1" s="1"/>
  <c r="BH158" i="1" a="1"/>
  <c r="BH158" i="1" s="1"/>
  <c r="R160" i="1" a="1"/>
  <c r="R160" i="1" s="1"/>
  <c r="CC170" i="1" a="1"/>
  <c r="CC170" i="1" s="1"/>
  <c r="Q158" i="1" a="1"/>
  <c r="Q158" i="1" s="1"/>
  <c r="CB26" i="1" a="1"/>
  <c r="CB26" i="1" s="1"/>
  <c r="AZ222" i="1" a="1"/>
  <c r="AZ222" i="1" s="1"/>
  <c r="AW7" i="1" a="1"/>
  <c r="AW7" i="1" s="1"/>
  <c r="CH188" i="1" a="1"/>
  <c r="CH188" i="1" s="1"/>
  <c r="BZ171" i="1" a="1"/>
  <c r="BZ171" i="1" s="1"/>
  <c r="AY230" i="1" a="1"/>
  <c r="AY230" i="1" s="1"/>
  <c r="X95" i="1" a="1"/>
  <c r="X95" i="1" s="1"/>
  <c r="BE196" i="1" a="1"/>
  <c r="BE196" i="1" s="1"/>
  <c r="BA97" i="1" a="1"/>
  <c r="BA97" i="1" s="1"/>
  <c r="AY121" i="1" a="1"/>
  <c r="AY121" i="1" s="1"/>
  <c r="BD265" i="1" a="1"/>
  <c r="BD265" i="1" s="1"/>
  <c r="BC110" i="1" a="1"/>
  <c r="BC110" i="1" s="1"/>
  <c r="CD29" i="1" a="1"/>
  <c r="CD29" i="1" s="1"/>
  <c r="CD171" i="1" a="1"/>
  <c r="CD171" i="1" s="1"/>
  <c r="CB96" i="1" a="1"/>
  <c r="CB96" i="1" s="1"/>
  <c r="W164" i="1" a="1"/>
  <c r="W164" i="1" s="1"/>
  <c r="BY194" i="1" a="1"/>
  <c r="BY194" i="1" s="1"/>
  <c r="BX14" i="1" a="1"/>
  <c r="BX14" i="1" s="1"/>
  <c r="CD151" i="1" a="1"/>
  <c r="CD151" i="1" s="1"/>
  <c r="BC129" i="1" a="1"/>
  <c r="BC129" i="1" s="1"/>
  <c r="AD206" i="1" a="1"/>
  <c r="AD206" i="1" s="1"/>
  <c r="CL230" i="1" a="1"/>
  <c r="CL230" i="1" s="1"/>
  <c r="BD88" i="1" a="1"/>
  <c r="BD88" i="1" s="1"/>
  <c r="CA208" i="1" a="1"/>
  <c r="CA208" i="1" s="1"/>
  <c r="CH176" i="1" a="1"/>
  <c r="CH176" i="1" s="1"/>
  <c r="Y58" i="1" a="1"/>
  <c r="Y58" i="1" s="1"/>
  <c r="BD83" i="1" a="1"/>
  <c r="BD83" i="1" s="1"/>
  <c r="BZ255" i="1" a="1"/>
  <c r="BZ255" i="1" s="1"/>
  <c r="BE15" i="1" a="1"/>
  <c r="BE15" i="1" s="1"/>
  <c r="CH209" i="1" a="1"/>
  <c r="CH209" i="1" s="1"/>
  <c r="CB110" i="1" a="1"/>
  <c r="CB110" i="1" s="1"/>
  <c r="CF183" i="1" a="1"/>
  <c r="CF183" i="1" s="1"/>
  <c r="AC256" i="1" a="1"/>
  <c r="AC256" i="1" s="1"/>
  <c r="CB49" i="1" a="1"/>
  <c r="CB49" i="1" s="1"/>
  <c r="CG231" i="1" a="1"/>
  <c r="CG231" i="1" s="1"/>
  <c r="S266" i="1" a="1"/>
  <c r="S266" i="1" s="1"/>
  <c r="AV237" i="1" a="1"/>
  <c r="AV237" i="1" s="1"/>
  <c r="AW57" i="1" a="1"/>
  <c r="AW57" i="1" s="1"/>
  <c r="BD96" i="1" a="1"/>
  <c r="BD96" i="1" s="1"/>
  <c r="BY48" i="1" a="1"/>
  <c r="BY48" i="1" s="1"/>
  <c r="CC92" i="1" a="1"/>
  <c r="CC92" i="1" s="1"/>
  <c r="Z84" i="1" a="1"/>
  <c r="Z84" i="1" s="1"/>
  <c r="BH161" i="1" a="1"/>
  <c r="BH161" i="1" s="1"/>
  <c r="AD130" i="1" a="1"/>
  <c r="AD130" i="1" s="1"/>
  <c r="AC20" i="1" a="1"/>
  <c r="AC20" i="1" s="1"/>
  <c r="CF180" i="1" a="1"/>
  <c r="CF180" i="1" s="1"/>
  <c r="BF11" i="1" a="1"/>
  <c r="BF11" i="1" s="1"/>
  <c r="CF7" i="1" a="1"/>
  <c r="CF7" i="1" s="1"/>
  <c r="AU30" i="1" a="1"/>
  <c r="AU30" i="1" s="1"/>
  <c r="BD252" i="1" a="1"/>
  <c r="BD252" i="1" s="1"/>
  <c r="AA81" i="1" a="1"/>
  <c r="AA81" i="1" s="1"/>
  <c r="CC207" i="1" a="1"/>
  <c r="CC207" i="1" s="1"/>
  <c r="CJ199" i="1" a="1"/>
  <c r="CJ199" i="1" s="1"/>
  <c r="BY249" i="1" a="1"/>
  <c r="BY249" i="1" s="1"/>
  <c r="AB145" i="1" a="1"/>
  <c r="AB145" i="1" s="1"/>
  <c r="CC113" i="1" a="1"/>
  <c r="CC113" i="1" s="1"/>
  <c r="AZ14" i="1" a="1"/>
  <c r="AZ14" i="1" s="1"/>
  <c r="W265" i="1" a="1"/>
  <c r="W265" i="1" s="1"/>
  <c r="CL31" i="1" a="1"/>
  <c r="CL31" i="1" s="1"/>
  <c r="BH93" i="1" a="1"/>
  <c r="BH93" i="1" s="1"/>
  <c r="AT127" i="1" a="1"/>
  <c r="AT127" i="1" s="1"/>
  <c r="BX247" i="1" a="1"/>
  <c r="BX247" i="1" s="1"/>
  <c r="BG150" i="1" a="1"/>
  <c r="BG150" i="1" s="1"/>
  <c r="CA76" i="1" a="1"/>
  <c r="CA76" i="1" s="1"/>
  <c r="BA182" i="1" a="1"/>
  <c r="BA182" i="1" s="1"/>
  <c r="CJ179" i="1" a="1"/>
  <c r="CJ179" i="1" s="1"/>
  <c r="BD21" i="1" a="1"/>
  <c r="BD21" i="1" s="1"/>
  <c r="CF59" i="1" a="1"/>
  <c r="CF59" i="1" s="1"/>
  <c r="W248" i="1" a="1"/>
  <c r="W248" i="1" s="1"/>
  <c r="AC85" i="1" a="1"/>
  <c r="AC85" i="1" s="1"/>
  <c r="Q211" i="1" a="1"/>
  <c r="Q211" i="1" s="1"/>
  <c r="BH64" i="1" a="1"/>
  <c r="BH64" i="1" s="1"/>
  <c r="CH186" i="1" a="1"/>
  <c r="CH186" i="1" s="1"/>
  <c r="BF264" i="1" a="1"/>
  <c r="BF264" i="1" s="1"/>
  <c r="AY198" i="1" a="1"/>
  <c r="AY198" i="1" s="1"/>
  <c r="AB158" i="1" a="1"/>
  <c r="AB158" i="1" s="1"/>
  <c r="BY236" i="1" a="1"/>
  <c r="BY236" i="1" s="1"/>
  <c r="CA91" i="1" a="1"/>
  <c r="CA91" i="1" s="1"/>
  <c r="R60" i="1" a="1"/>
  <c r="R60" i="1" s="1"/>
  <c r="AW111" i="1" a="1"/>
  <c r="AW111" i="1" s="1"/>
  <c r="BD214" i="1" a="1"/>
  <c r="BD214" i="1" s="1"/>
  <c r="AB62" i="1" a="1"/>
  <c r="AB62" i="1" s="1"/>
  <c r="AD20" i="1" a="1"/>
  <c r="AD20" i="1" s="1"/>
  <c r="BB181" i="1" a="1"/>
  <c r="BB181" i="1" s="1"/>
  <c r="AV215" i="1" a="1"/>
  <c r="AV215" i="1" s="1"/>
  <c r="AY11" i="1" a="1"/>
  <c r="AY11" i="1" s="1"/>
  <c r="BZ96" i="1" a="1"/>
  <c r="BZ96" i="1" s="1"/>
  <c r="Q177" i="1" a="1"/>
  <c r="Q177" i="1" s="1"/>
  <c r="CI253" i="1" a="1"/>
  <c r="CI253" i="1" s="1"/>
  <c r="CG64" i="1" a="1"/>
  <c r="CG64" i="1" s="1"/>
  <c r="R78" i="1" a="1"/>
  <c r="R78" i="1" s="1"/>
  <c r="AD76" i="1" a="1"/>
  <c r="AD76" i="1" s="1"/>
  <c r="BZ131" i="1" a="1"/>
  <c r="BZ131" i="1" s="1"/>
  <c r="CJ196" i="1" a="1"/>
  <c r="CJ196" i="1" s="1"/>
  <c r="CJ125" i="1" a="1"/>
  <c r="CJ125" i="1" s="1"/>
  <c r="CK239" i="1" a="1"/>
  <c r="CK239" i="1" s="1"/>
  <c r="AA14" i="1" a="1"/>
  <c r="AA14" i="1" s="1"/>
  <c r="CI99" i="1" a="1"/>
  <c r="CI99" i="1" s="1"/>
  <c r="Q150" i="1" a="1"/>
  <c r="Q150" i="1" s="1"/>
  <c r="P165" i="1" a="1"/>
  <c r="P165" i="1" s="1"/>
  <c r="AU21" i="1" a="1"/>
  <c r="AU21" i="1" s="1"/>
  <c r="T107" i="1" a="1"/>
  <c r="T107" i="1" s="1"/>
  <c r="T43" i="1" a="1"/>
  <c r="T43" i="1" s="1"/>
  <c r="AT151" i="1" a="1"/>
  <c r="AT151" i="1" s="1"/>
  <c r="CD183" i="1" a="1"/>
  <c r="CD183" i="1" s="1"/>
  <c r="AC129" i="1" a="1"/>
  <c r="AC129" i="1" s="1"/>
  <c r="AA224" i="1" a="1"/>
  <c r="AA224" i="1" s="1"/>
  <c r="P103" i="1" a="1"/>
  <c r="P103" i="1" s="1"/>
  <c r="CJ88" i="1" a="1"/>
  <c r="CJ88" i="1" s="1"/>
  <c r="BB176" i="1" a="1"/>
  <c r="BB176" i="1" s="1"/>
  <c r="BC34" i="1" a="1"/>
  <c r="BC34" i="1" s="1"/>
  <c r="BY185" i="1" a="1"/>
  <c r="BY185" i="1" s="1"/>
  <c r="BC243" i="1" a="1"/>
  <c r="BC243" i="1" s="1"/>
  <c r="CI81" i="1" a="1"/>
  <c r="CI81" i="1" s="1"/>
  <c r="AD135" i="1" a="1"/>
  <c r="AD135" i="1" s="1"/>
  <c r="AB47" i="1" a="1"/>
  <c r="AB47" i="1" s="1"/>
  <c r="W67" i="1" a="1"/>
  <c r="W67" i="1" s="1"/>
  <c r="CD28" i="1" a="1"/>
  <c r="CD28" i="1" s="1"/>
  <c r="AW128" i="1" a="1"/>
  <c r="AW128" i="1" s="1"/>
  <c r="AY42" i="1" a="1"/>
  <c r="AY42" i="1" s="1"/>
  <c r="X8" i="1" a="1"/>
  <c r="X8" i="1" s="1"/>
  <c r="CK119" i="1" a="1"/>
  <c r="CK119" i="1" s="1"/>
  <c r="Q117" i="1" a="1"/>
  <c r="Q117" i="1" s="1"/>
  <c r="CI111" i="1" a="1"/>
  <c r="CI111" i="1" s="1"/>
  <c r="AZ210" i="1" a="1"/>
  <c r="AZ210" i="1" s="1"/>
  <c r="AB266" i="1" a="1"/>
  <c r="AB266" i="1" s="1"/>
  <c r="CG258" i="1" a="1"/>
  <c r="CG258" i="1" s="1"/>
  <c r="V29" i="1" a="1"/>
  <c r="V29" i="1" s="1"/>
  <c r="CG25" i="1" a="1"/>
  <c r="CG25" i="1" s="1"/>
  <c r="AT238" i="1" a="1"/>
  <c r="AT238" i="1" s="1"/>
  <c r="CF162" i="1" a="1"/>
  <c r="CF162" i="1" s="1"/>
  <c r="BA110" i="1" a="1"/>
  <c r="BA110" i="1" s="1"/>
  <c r="CB237" i="1" a="1"/>
  <c r="CB237" i="1" s="1"/>
  <c r="BZ256" i="1" a="1"/>
  <c r="BZ256" i="1" s="1"/>
  <c r="BF180" i="1" a="1"/>
  <c r="BF180" i="1" s="1"/>
  <c r="CG92" i="1" a="1"/>
  <c r="CG92" i="1" s="1"/>
  <c r="V77" i="1" a="1"/>
  <c r="V77" i="1" s="1"/>
  <c r="V231" i="1" a="1"/>
  <c r="V231" i="1" s="1"/>
  <c r="AT161" i="1" a="1"/>
  <c r="AT161" i="1" s="1"/>
  <c r="CB43" i="1" a="1"/>
  <c r="CB43" i="1" s="1"/>
  <c r="BB169" i="1" a="1"/>
  <c r="BB169" i="1" s="1"/>
  <c r="AC50" i="1" a="1"/>
  <c r="AC50" i="1" s="1"/>
  <c r="BF192" i="1" a="1"/>
  <c r="BF192" i="1" s="1"/>
  <c r="AB98" i="1" a="1"/>
  <c r="AB98" i="1" s="1"/>
  <c r="CK86" i="1" a="1"/>
  <c r="CK86" i="1" s="1"/>
  <c r="BA156" i="1" a="1"/>
  <c r="BA156" i="1" s="1"/>
  <c r="CC12" i="1" a="1"/>
  <c r="CC12" i="1" s="1"/>
  <c r="T102" i="1" a="1"/>
  <c r="T102" i="1" s="1"/>
  <c r="R47" i="1" a="1"/>
  <c r="R47" i="1" s="1"/>
  <c r="Y265" i="1" a="1"/>
  <c r="Y265" i="1" s="1"/>
  <c r="P108" i="1" a="1"/>
  <c r="P108" i="1" s="1"/>
  <c r="AW165" i="1" a="1"/>
  <c r="AW165" i="1" s="1"/>
  <c r="P198" i="1" a="1"/>
  <c r="P198" i="1" s="1"/>
  <c r="V230" i="1" a="1"/>
  <c r="V230" i="1" s="1"/>
  <c r="X226" i="1" a="1"/>
  <c r="X226" i="1" s="1"/>
  <c r="CD236" i="1" a="1"/>
  <c r="CD236" i="1" s="1"/>
  <c r="T190" i="1" a="1"/>
  <c r="T190" i="1" s="1"/>
  <c r="AW85" i="1" a="1"/>
  <c r="AW85" i="1" s="1"/>
  <c r="CK215" i="1" a="1"/>
  <c r="CK215" i="1" s="1"/>
  <c r="X160" i="1" a="1"/>
  <c r="X160" i="1" s="1"/>
  <c r="AW8" i="1" a="1"/>
  <c r="AW8" i="1" s="1"/>
  <c r="BF87" i="1" a="1"/>
  <c r="BF87" i="1" s="1"/>
  <c r="CA52" i="1" a="1"/>
  <c r="CA52" i="1" s="1"/>
  <c r="AV62" i="1" a="1"/>
  <c r="AV62" i="1" s="1"/>
  <c r="AT78" i="1" a="1"/>
  <c r="AT78" i="1" s="1"/>
  <c r="Y262" i="1" a="1"/>
  <c r="Y262" i="1" s="1"/>
  <c r="S43" i="1" a="1"/>
  <c r="S43" i="1" s="1"/>
  <c r="CJ107" i="1" a="1"/>
  <c r="CJ107" i="1" s="1"/>
  <c r="CB147" i="1" a="1"/>
  <c r="CB147" i="1" s="1"/>
  <c r="Y257" i="1" a="1"/>
  <c r="Y257" i="1" s="1"/>
  <c r="CB163" i="1" a="1"/>
  <c r="CB163" i="1" s="1"/>
  <c r="CL260" i="1" a="1"/>
  <c r="CL260" i="1" s="1"/>
  <c r="AC123" i="1" a="1"/>
  <c r="AC123" i="1" s="1"/>
  <c r="Y178" i="1" a="1"/>
  <c r="Y178" i="1" s="1"/>
  <c r="CK15" i="1" a="1"/>
  <c r="CK15" i="1" s="1"/>
  <c r="AC179" i="1" a="1"/>
  <c r="AC179" i="1" s="1"/>
  <c r="AU218" i="1" a="1"/>
  <c r="AU218" i="1" s="1"/>
  <c r="BY211" i="1" a="1"/>
  <c r="BY211" i="1" s="1"/>
  <c r="V161" i="1" a="1"/>
  <c r="V161" i="1" s="1"/>
  <c r="Q193" i="1" a="1"/>
  <c r="Q193" i="1" s="1"/>
  <c r="BE264" i="1" a="1"/>
  <c r="BE264" i="1" s="1"/>
  <c r="CG239" i="1" a="1"/>
  <c r="CG239" i="1" s="1"/>
  <c r="AA142" i="1" a="1"/>
  <c r="AA142" i="1" s="1"/>
  <c r="R198" i="1" a="1"/>
  <c r="R198" i="1" s="1"/>
  <c r="AD89" i="1" a="1"/>
  <c r="AD89" i="1" s="1"/>
  <c r="BD102" i="1" a="1"/>
  <c r="BD102" i="1" s="1"/>
  <c r="CJ227" i="1" a="1"/>
  <c r="CJ227" i="1" s="1"/>
  <c r="CE235" i="1" a="1"/>
  <c r="CE235" i="1" s="1"/>
  <c r="BH168" i="1" a="1"/>
  <c r="BH168" i="1" s="1"/>
  <c r="BA238" i="1" a="1"/>
  <c r="BA238" i="1" s="1"/>
  <c r="BX126" i="1" a="1"/>
  <c r="BX126" i="1" s="1"/>
  <c r="CH254" i="1" a="1"/>
  <c r="CH254" i="1" s="1"/>
  <c r="CD110" i="1" a="1"/>
  <c r="CD110" i="1" s="1"/>
  <c r="CH86" i="1" a="1"/>
  <c r="CH86" i="1" s="1"/>
  <c r="Z128" i="1" a="1"/>
  <c r="Z128" i="1" s="1"/>
  <c r="BB258" i="1" a="1"/>
  <c r="BB258" i="1" s="1"/>
  <c r="BH50" i="1" a="1"/>
  <c r="BH50" i="1" s="1"/>
  <c r="CJ63" i="1" a="1"/>
  <c r="CJ63" i="1" s="1"/>
  <c r="U193" i="1" a="1"/>
  <c r="U193" i="1" s="1"/>
  <c r="BF253" i="1" a="1"/>
  <c r="BF253" i="1" s="1"/>
  <c r="AW121" i="1" a="1"/>
  <c r="AW121" i="1" s="1"/>
  <c r="BX169" i="1" a="1"/>
  <c r="BX169" i="1" s="1"/>
  <c r="Z185" i="1" a="1"/>
  <c r="Z185" i="1" s="1"/>
  <c r="X101" i="1" a="1"/>
  <c r="X101" i="1" s="1"/>
  <c r="AC184" i="1" a="1"/>
  <c r="AC184" i="1" s="1"/>
  <c r="CC157" i="1" a="1"/>
  <c r="CC157" i="1" s="1"/>
  <c r="CD23" i="1" a="1"/>
  <c r="CD23" i="1" s="1"/>
  <c r="Y166" i="1" a="1"/>
  <c r="Y166" i="1" s="1"/>
  <c r="CB120" i="1" a="1"/>
  <c r="CB120" i="1" s="1"/>
  <c r="BZ11" i="1" a="1"/>
  <c r="BZ11" i="1" s="1"/>
  <c r="R91" i="1" a="1"/>
  <c r="R91" i="1" s="1"/>
  <c r="CB253" i="1" a="1"/>
  <c r="CB253" i="1" s="1"/>
  <c r="BA177" i="1" a="1"/>
  <c r="BA177" i="1" s="1"/>
  <c r="BE29" i="1" a="1"/>
  <c r="BE29" i="1" s="1"/>
  <c r="Y149" i="1" a="1"/>
  <c r="Y149" i="1" s="1"/>
  <c r="AA8" i="1" a="1"/>
  <c r="AA8" i="1" s="1"/>
  <c r="S141" i="1" a="1"/>
  <c r="S141" i="1" s="1"/>
  <c r="CB251" i="1" a="1"/>
  <c r="CB251" i="1" s="1"/>
  <c r="BY66" i="1" a="1"/>
  <c r="BY66" i="1" s="1"/>
  <c r="R29" i="1" a="1"/>
  <c r="R29" i="1" s="1"/>
  <c r="CE172" i="1" a="1"/>
  <c r="CE172" i="1" s="1"/>
  <c r="U238" i="1" a="1"/>
  <c r="U238" i="1" s="1"/>
  <c r="BH39" i="1" a="1"/>
  <c r="BH39" i="1" s="1"/>
  <c r="BX19" i="1" a="1"/>
  <c r="BX19" i="1" s="1"/>
  <c r="BB172" i="1" a="1"/>
  <c r="BB172" i="1" s="1"/>
  <c r="AD57" i="1" a="1"/>
  <c r="AD57" i="1" s="1"/>
  <c r="BD14" i="1" a="1"/>
  <c r="BD14" i="1" s="1"/>
  <c r="BE233" i="1" a="1"/>
  <c r="BE233" i="1" s="1"/>
  <c r="CA88" i="1" a="1"/>
  <c r="CA88" i="1" s="1"/>
  <c r="CK115" i="1" a="1"/>
  <c r="CK115" i="1" s="1"/>
  <c r="CF185" i="1" a="1"/>
  <c r="CF185" i="1" s="1"/>
  <c r="CD82" i="1" a="1"/>
  <c r="CD82" i="1" s="1"/>
  <c r="AD29" i="1" a="1"/>
  <c r="AD29" i="1" s="1"/>
  <c r="CH238" i="1" a="1"/>
  <c r="CH238" i="1" s="1"/>
  <c r="X180" i="1" a="1"/>
  <c r="X180" i="1" s="1"/>
  <c r="T243" i="1" a="1"/>
  <c r="T243" i="1" s="1"/>
  <c r="BA208" i="1" a="1"/>
  <c r="BA208" i="1" s="1"/>
  <c r="CH27" i="1" a="1"/>
  <c r="CH27" i="1" s="1"/>
  <c r="AC159" i="1" a="1"/>
  <c r="AC159" i="1" s="1"/>
  <c r="AV155" i="1" a="1"/>
  <c r="AV155" i="1" s="1"/>
  <c r="BG195" i="1" a="1"/>
  <c r="BG195" i="1" s="1"/>
  <c r="CC180" i="1" a="1"/>
  <c r="CC180" i="1" s="1"/>
  <c r="R196" i="1" a="1"/>
  <c r="R196" i="1" s="1"/>
  <c r="AV18" i="1" a="1"/>
  <c r="AV18" i="1" s="1"/>
  <c r="CD174" i="1" a="1"/>
  <c r="CD174" i="1" s="1"/>
  <c r="AT86" i="1" a="1"/>
  <c r="AT86" i="1" s="1"/>
  <c r="W109" i="1" a="1"/>
  <c r="W109" i="1" s="1"/>
  <c r="S170" i="1" a="1"/>
  <c r="S170" i="1" s="1"/>
  <c r="AV20" i="1" a="1"/>
  <c r="AV20" i="1" s="1"/>
  <c r="BD222" i="1" a="1"/>
  <c r="BD222" i="1" s="1"/>
  <c r="AW43" i="1" a="1"/>
  <c r="AW43" i="1" s="1"/>
  <c r="CF63" i="1" a="1"/>
  <c r="CF63" i="1" s="1"/>
  <c r="CE45" i="1" a="1"/>
  <c r="CE45" i="1" s="1"/>
  <c r="CE216" i="1" a="1"/>
  <c r="CE216" i="1" s="1"/>
  <c r="CA149" i="1" a="1"/>
  <c r="CA149" i="1" s="1"/>
  <c r="BY101" i="1" a="1"/>
  <c r="BY101" i="1" s="1"/>
  <c r="CB35" i="1" a="1"/>
  <c r="CB35" i="1" s="1"/>
  <c r="CA255" i="1" a="1"/>
  <c r="CA255" i="1" s="1"/>
  <c r="AV37" i="1" a="1"/>
  <c r="AV37" i="1" s="1"/>
  <c r="AB134" i="1" a="1"/>
  <c r="AB134" i="1" s="1"/>
  <c r="CF209" i="1" a="1"/>
  <c r="CF209" i="1" s="1"/>
  <c r="AC148" i="1" a="1"/>
  <c r="AC148" i="1" s="1"/>
  <c r="Q96" i="1" a="1"/>
  <c r="Q96" i="1" s="1"/>
  <c r="AW59" i="1" a="1"/>
  <c r="AW59" i="1" s="1"/>
  <c r="BD145" i="1" a="1"/>
  <c r="BD145" i="1" s="1"/>
  <c r="AV240" i="1" a="1"/>
  <c r="AV240" i="1" s="1"/>
  <c r="AD198" i="1" a="1"/>
  <c r="AD198" i="1" s="1"/>
  <c r="BD163" i="1" a="1"/>
  <c r="BD163" i="1" s="1"/>
  <c r="X236" i="1" a="1"/>
  <c r="X236" i="1" s="1"/>
  <c r="Z91" i="1" a="1"/>
  <c r="Z91" i="1" s="1"/>
  <c r="X42" i="1" a="1"/>
  <c r="X42" i="1" s="1"/>
  <c r="BY13" i="1" a="1"/>
  <c r="BY13" i="1" s="1"/>
  <c r="CH41" i="1" a="1"/>
  <c r="CH41" i="1" s="1"/>
  <c r="BY53" i="1" a="1"/>
  <c r="BY53" i="1" s="1"/>
  <c r="CJ47" i="1" a="1"/>
  <c r="CJ47" i="1" s="1"/>
  <c r="AU99" i="1" a="1"/>
  <c r="AU99" i="1" s="1"/>
  <c r="AY167" i="1" a="1"/>
  <c r="AY167" i="1" s="1"/>
  <c r="BA200" i="1" a="1"/>
  <c r="BA200" i="1" s="1"/>
  <c r="CF156" i="1" a="1"/>
  <c r="CF156" i="1" s="1"/>
  <c r="V159" i="1" a="1"/>
  <c r="V159" i="1" s="1"/>
  <c r="S89" i="1" a="1"/>
  <c r="S89" i="1" s="1"/>
  <c r="AA119" i="1" a="1"/>
  <c r="AA119" i="1" s="1"/>
  <c r="BX94" i="1" a="1"/>
  <c r="BX94" i="1" s="1"/>
  <c r="BC209" i="1" a="1"/>
  <c r="BC209" i="1" s="1"/>
  <c r="CB207" i="1" a="1"/>
  <c r="CB207" i="1" s="1"/>
  <c r="S159" i="1" a="1"/>
  <c r="S159" i="1" s="1"/>
  <c r="AZ175" i="1" a="1"/>
  <c r="AZ175" i="1" s="1"/>
  <c r="BH82" i="1" a="1"/>
  <c r="BH82" i="1" s="1"/>
  <c r="CC16" i="1" a="1"/>
  <c r="CC16" i="1" s="1"/>
  <c r="BY19" i="1" a="1"/>
  <c r="BY19" i="1" s="1"/>
  <c r="CH90" i="1" a="1"/>
  <c r="CH90" i="1" s="1"/>
  <c r="AB154" i="1" a="1"/>
  <c r="AB154" i="1" s="1"/>
  <c r="AB124" i="1" a="1"/>
  <c r="AB124" i="1" s="1"/>
  <c r="X257" i="1" a="1"/>
  <c r="X257" i="1" s="1"/>
  <c r="AY63" i="1" a="1"/>
  <c r="AY63" i="1" s="1"/>
  <c r="BG252" i="1" a="1"/>
  <c r="BG252" i="1" s="1"/>
  <c r="CL221" i="1" a="1"/>
  <c r="CL221" i="1" s="1"/>
  <c r="R63" i="1" a="1"/>
  <c r="R63" i="1" s="1"/>
  <c r="AX28" i="1" a="1"/>
  <c r="AX28" i="1" s="1"/>
  <c r="R163" i="1" a="1"/>
  <c r="R163" i="1" s="1"/>
  <c r="BG115" i="1" a="1"/>
  <c r="BG115" i="1" s="1"/>
  <c r="CL131" i="1" a="1"/>
  <c r="CL131" i="1" s="1"/>
  <c r="CI60" i="1" a="1"/>
  <c r="CI60" i="1" s="1"/>
  <c r="AZ18" i="1" a="1"/>
  <c r="AZ18" i="1" s="1"/>
  <c r="CJ109" i="1" a="1"/>
  <c r="CJ109" i="1" s="1"/>
  <c r="BE119" i="1" a="1"/>
  <c r="BE119" i="1" s="1"/>
  <c r="BF145" i="1" a="1"/>
  <c r="BF145" i="1" s="1"/>
  <c r="CH85" i="1" a="1"/>
  <c r="CH85" i="1" s="1"/>
  <c r="BZ195" i="1" a="1"/>
  <c r="BZ195" i="1" s="1"/>
  <c r="CG168" i="1" a="1"/>
  <c r="CG168" i="1" s="1"/>
  <c r="BB126" i="1" a="1"/>
  <c r="BB126" i="1" s="1"/>
  <c r="CJ178" i="1" a="1"/>
  <c r="CJ178" i="1" s="1"/>
  <c r="BY49" i="1" a="1"/>
  <c r="BY49" i="1" s="1"/>
  <c r="X200" i="1" a="1"/>
  <c r="X200" i="1" s="1"/>
  <c r="BX21" i="1" a="1"/>
  <c r="BX21" i="1" s="1"/>
  <c r="AB30" i="1" a="1"/>
  <c r="AB30" i="1" s="1"/>
  <c r="S55" i="1" a="1"/>
  <c r="S55" i="1" s="1"/>
  <c r="BA168" i="1" a="1"/>
  <c r="BA168" i="1" s="1"/>
  <c r="CL127" i="1" a="1"/>
  <c r="CL127" i="1" s="1"/>
  <c r="BZ190" i="1" a="1"/>
  <c r="BZ190" i="1" s="1"/>
  <c r="CD115" i="1" a="1"/>
  <c r="CD115" i="1" s="1"/>
  <c r="AD249" i="1" a="1"/>
  <c r="AD249" i="1" s="1"/>
  <c r="V181" i="1" a="1"/>
  <c r="V181" i="1" s="1"/>
  <c r="Q260" i="1" a="1"/>
  <c r="Q260" i="1" s="1"/>
  <c r="AB66" i="1" a="1"/>
  <c r="AB66" i="1" s="1"/>
  <c r="AU209" i="1" a="1"/>
  <c r="AU209" i="1" s="1"/>
  <c r="Y153" i="1" a="1"/>
  <c r="Y153" i="1" s="1"/>
  <c r="CZ153" i="1"/>
  <c r="CZ154" i="1" s="1"/>
  <c r="Z22" i="1" a="1"/>
  <c r="Z22" i="1" s="1"/>
  <c r="T141" i="1" a="1"/>
  <c r="T141" i="1" s="1"/>
  <c r="BH130" i="1" a="1"/>
  <c r="BH130" i="1" s="1"/>
  <c r="BZ118" i="1" a="1"/>
  <c r="BZ118" i="1" s="1"/>
  <c r="BD117" i="1" a="1"/>
  <c r="BD117" i="1" s="1"/>
  <c r="U172" i="1" a="1"/>
  <c r="U172" i="1" s="1"/>
  <c r="CL207" i="1" a="1"/>
  <c r="CL207" i="1" s="1"/>
  <c r="Z170" i="1" a="1"/>
  <c r="Z170" i="1" s="1"/>
  <c r="AA241" i="1" a="1"/>
  <c r="AA241" i="1" s="1"/>
  <c r="CI230" i="1" a="1"/>
  <c r="CI230" i="1" s="1"/>
  <c r="BH80" i="1" a="1"/>
  <c r="BH80" i="1" s="1"/>
  <c r="CK121" i="1" a="1"/>
  <c r="CK121" i="1" s="1"/>
  <c r="BC56" i="1" a="1"/>
  <c r="BC56" i="1" s="1"/>
  <c r="BH127" i="1" a="1"/>
  <c r="BH127" i="1" s="1"/>
  <c r="BE179" i="1" a="1"/>
  <c r="BE179" i="1" s="1"/>
  <c r="CI172" i="1" a="1"/>
  <c r="CI172" i="1" s="1"/>
  <c r="AW104" i="1" a="1"/>
  <c r="AW104" i="1" s="1"/>
  <c r="BG247" i="1" a="1"/>
  <c r="BG247" i="1" s="1"/>
  <c r="AD56" i="1" a="1"/>
  <c r="AD56" i="1" s="1"/>
  <c r="T249" i="1" a="1"/>
  <c r="T249" i="1" s="1"/>
  <c r="BH122" i="1" a="1"/>
  <c r="BH122" i="1" s="1"/>
  <c r="CK104" i="1" a="1"/>
  <c r="CK104" i="1" s="1"/>
  <c r="W207" i="1" a="1"/>
  <c r="W207" i="1" s="1"/>
  <c r="Q103" i="1" a="1"/>
  <c r="Q103" i="1" s="1"/>
  <c r="AY48" i="1" a="1"/>
  <c r="AY48" i="1" s="1"/>
  <c r="CE159" i="1" a="1"/>
  <c r="CE159" i="1" s="1"/>
  <c r="CJ184" i="1" a="1"/>
  <c r="CJ184" i="1" s="1"/>
  <c r="AC252" i="1" a="1"/>
  <c r="AC252" i="1" s="1"/>
  <c r="BC101" i="1" a="1"/>
  <c r="BC101" i="1" s="1"/>
  <c r="Z25" i="1" a="1"/>
  <c r="Z25" i="1" s="1"/>
  <c r="AV176" i="1" a="1"/>
  <c r="AV176" i="1" s="1"/>
  <c r="AB13" i="1" a="1"/>
  <c r="AB13" i="1" s="1"/>
  <c r="AX30" i="1" a="1"/>
  <c r="AX30" i="1" s="1"/>
  <c r="AT256" i="1" a="1"/>
  <c r="AT256" i="1" s="1"/>
  <c r="CA231" i="1" a="1"/>
  <c r="CA231" i="1" s="1"/>
  <c r="Z119" i="1" a="1"/>
  <c r="Z119" i="1" s="1"/>
  <c r="BE150" i="1" a="1"/>
  <c r="BE150" i="1" s="1"/>
  <c r="CF251" i="1" a="1"/>
  <c r="CF251" i="1" s="1"/>
  <c r="V243" i="1" a="1"/>
  <c r="V243" i="1" s="1"/>
  <c r="BH186" i="1" a="1"/>
  <c r="BH186" i="1" s="1"/>
  <c r="P86" i="1" a="1"/>
  <c r="P86" i="1" s="1"/>
  <c r="BC153" i="1" a="1"/>
  <c r="BC153" i="1" s="1"/>
  <c r="AC34" i="1" a="1"/>
  <c r="AC34" i="1" s="1"/>
  <c r="Q80" i="1" a="1"/>
  <c r="Q80" i="1" s="1"/>
  <c r="AZ99" i="1" a="1"/>
  <c r="AZ99" i="1" s="1"/>
  <c r="BG164" i="1" a="1"/>
  <c r="BG164" i="1" s="1"/>
  <c r="Q160" i="1" a="1"/>
  <c r="Q160" i="1" s="1"/>
  <c r="R45" i="1" a="1"/>
  <c r="R45" i="1" s="1"/>
  <c r="Z229" i="1" a="1"/>
  <c r="Z229" i="1" s="1"/>
  <c r="T147" i="1" a="1"/>
  <c r="T147" i="1" s="1"/>
  <c r="BY257" i="1" a="1"/>
  <c r="BY257" i="1" s="1"/>
  <c r="R175" i="1" a="1"/>
  <c r="R175" i="1" s="1"/>
  <c r="AZ57" i="1" a="1"/>
  <c r="AZ57" i="1" s="1"/>
  <c r="AV104" i="1" a="1"/>
  <c r="AV104" i="1" s="1"/>
  <c r="AU54" i="1" a="1"/>
  <c r="AU54" i="1" s="1"/>
  <c r="Z88" i="1" a="1"/>
  <c r="Z88" i="1" s="1"/>
  <c r="X46" i="1" a="1"/>
  <c r="X46" i="1" s="1"/>
  <c r="S236" i="1" a="1"/>
  <c r="S236" i="1" s="1"/>
  <c r="CK43" i="1" a="1"/>
  <c r="CK43" i="1" s="1"/>
  <c r="R179" i="1" a="1"/>
  <c r="R179" i="1" s="1"/>
  <c r="CG23" i="1" a="1"/>
  <c r="CG23" i="1" s="1"/>
  <c r="CJ248" i="1" a="1"/>
  <c r="CJ248" i="1" s="1"/>
  <c r="BE64" i="1" a="1"/>
  <c r="BE64" i="1" s="1"/>
  <c r="AV150" i="1" a="1"/>
  <c r="AV150" i="1" s="1"/>
  <c r="U80" i="1" a="1"/>
  <c r="U80" i="1" s="1"/>
  <c r="BC111" i="1" a="1"/>
  <c r="BC111" i="1" s="1"/>
  <c r="BX103" i="1" a="1"/>
  <c r="BX103" i="1" s="1"/>
  <c r="U26" i="1" a="1"/>
  <c r="U26" i="1" s="1"/>
  <c r="BZ141" i="1" a="1"/>
  <c r="BZ141" i="1" s="1"/>
  <c r="BG147" i="1" a="1"/>
  <c r="BG147" i="1" s="1"/>
  <c r="BX154" i="1" a="1"/>
  <c r="BX154" i="1" s="1"/>
  <c r="AZ188" i="1" a="1"/>
  <c r="AZ188" i="1" s="1"/>
  <c r="AY102" i="1" a="1"/>
  <c r="AY102" i="1" s="1"/>
  <c r="AD98" i="1" a="1"/>
  <c r="AD98" i="1" s="1"/>
  <c r="BC130" i="1" a="1"/>
  <c r="BC130" i="1" s="1"/>
  <c r="BC18" i="1" a="1"/>
  <c r="BC18" i="1" s="1"/>
  <c r="AD119" i="1" a="1"/>
  <c r="AD119" i="1" s="1"/>
  <c r="BE217" i="1" a="1"/>
  <c r="BE217" i="1" s="1"/>
  <c r="AD104" i="1" a="1"/>
  <c r="AD104" i="1" s="1"/>
  <c r="BZ233" i="1" a="1"/>
  <c r="BZ233" i="1" s="1"/>
  <c r="BZ238" i="1" a="1"/>
  <c r="BZ238" i="1" s="1"/>
  <c r="CA173" i="1" a="1"/>
  <c r="CA173" i="1" s="1"/>
  <c r="AZ27" i="1" a="1"/>
  <c r="AZ27" i="1" s="1"/>
  <c r="AU191" i="1" a="1"/>
  <c r="AU191" i="1" s="1"/>
  <c r="Z61" i="1" a="1"/>
  <c r="Z61" i="1" s="1"/>
  <c r="AZ159" i="1" a="1"/>
  <c r="AZ159" i="1" s="1"/>
  <c r="BD261" i="1" a="1"/>
  <c r="BD261" i="1" s="1"/>
  <c r="AD25" i="1" a="1"/>
  <c r="AD25" i="1" s="1"/>
  <c r="BE13" i="1" a="1"/>
  <c r="BE13" i="1" s="1"/>
  <c r="CA50" i="1" a="1"/>
  <c r="CA50" i="1" s="1"/>
  <c r="BE261" i="1" a="1"/>
  <c r="BE261" i="1" s="1"/>
  <c r="CE141" i="1" a="1"/>
  <c r="CE141" i="1" s="1"/>
  <c r="BA259" i="1" a="1"/>
  <c r="BA259" i="1" s="1"/>
  <c r="AT223" i="1" a="1"/>
  <c r="AT223" i="1" s="1"/>
  <c r="AV252" i="1" a="1"/>
  <c r="AV252" i="1" s="1"/>
  <c r="CI78" i="1" a="1"/>
  <c r="CI78" i="1" s="1"/>
  <c r="AX233" i="1" a="1"/>
  <c r="AX233" i="1" s="1"/>
  <c r="CE109" i="1" a="1"/>
  <c r="CE109" i="1" s="1"/>
  <c r="P197" i="1" a="1"/>
  <c r="P197" i="1" s="1"/>
  <c r="AT242" i="1" a="1"/>
  <c r="AT242" i="1" s="1"/>
  <c r="CE229" i="1" a="1"/>
  <c r="CE229" i="1" s="1"/>
  <c r="CB255" i="1" a="1"/>
  <c r="CB255" i="1" s="1"/>
  <c r="S213" i="1" a="1"/>
  <c r="S213" i="1" s="1"/>
  <c r="Q36" i="1" a="1"/>
  <c r="Q36" i="1" s="1"/>
  <c r="CL28" i="1" a="1"/>
  <c r="CL28" i="1" s="1"/>
  <c r="CC240" i="1" a="1"/>
  <c r="CC240" i="1" s="1"/>
  <c r="CJ22" i="1" a="1"/>
  <c r="CJ22" i="1" s="1"/>
  <c r="V34" i="1" a="1"/>
  <c r="V34" i="1" s="1"/>
  <c r="BE31" i="1" a="1"/>
  <c r="BE31" i="1" s="1"/>
  <c r="BE39" i="1" a="1"/>
  <c r="BE39" i="1" s="1"/>
  <c r="CE20" i="1" a="1"/>
  <c r="CE20" i="1" s="1"/>
  <c r="AY226" i="1" a="1"/>
  <c r="AY226" i="1" s="1"/>
  <c r="CC42" i="1" a="1"/>
  <c r="CC42" i="1" s="1"/>
  <c r="CJ206" i="1" a="1"/>
  <c r="CJ206" i="1" s="1"/>
  <c r="CH219" i="1" a="1"/>
  <c r="CH219" i="1" s="1"/>
  <c r="AX225" i="1" a="1"/>
  <c r="AX225" i="1" s="1"/>
  <c r="AT143" i="1" a="1"/>
  <c r="AT143" i="1" s="1"/>
  <c r="BB197" i="1" a="1"/>
  <c r="BB197" i="1" s="1"/>
  <c r="AC164" i="1" a="1"/>
  <c r="AC164" i="1" s="1"/>
  <c r="AU46" i="1" a="1"/>
  <c r="AU46" i="1" s="1"/>
  <c r="CE88" i="1" a="1"/>
  <c r="CE88" i="1" s="1"/>
  <c r="X252" i="1" a="1"/>
  <c r="X252" i="1" s="1"/>
  <c r="R260" i="1" a="1"/>
  <c r="R260" i="1" s="1"/>
  <c r="CL16" i="1" a="1"/>
  <c r="CL16" i="1" s="1"/>
  <c r="AV60" i="1" a="1"/>
  <c r="AV60" i="1" s="1"/>
  <c r="AT115" i="1" a="1"/>
  <c r="AT115" i="1" s="1"/>
  <c r="T44" i="1" a="1"/>
  <c r="T44" i="1" s="1"/>
  <c r="S84" i="1" a="1"/>
  <c r="S84" i="1" s="1"/>
  <c r="BA13" i="1" a="1"/>
  <c r="BA13" i="1" s="1"/>
  <c r="CC123" i="1" a="1"/>
  <c r="CC123" i="1" s="1"/>
  <c r="AA128" i="1" a="1"/>
  <c r="AA128" i="1" s="1"/>
  <c r="BZ105" i="1" a="1"/>
  <c r="BZ105" i="1" s="1"/>
  <c r="BD135" i="1" a="1"/>
  <c r="BD135" i="1" s="1"/>
  <c r="U181" i="1" a="1"/>
  <c r="U181" i="1" s="1"/>
  <c r="BF41" i="1" a="1"/>
  <c r="BF41" i="1" s="1"/>
  <c r="CD222" i="1" a="1"/>
  <c r="CD222" i="1" s="1"/>
  <c r="BH14" i="1" a="1"/>
  <c r="BH14" i="1" s="1"/>
  <c r="AT209" i="1" a="1"/>
  <c r="AT209" i="1" s="1"/>
  <c r="CG62" i="1" a="1"/>
  <c r="CG62" i="1" s="1"/>
  <c r="T114" i="1" a="1"/>
  <c r="T114" i="1" s="1"/>
  <c r="AB264" i="1" a="1"/>
  <c r="AB264" i="1" s="1"/>
  <c r="BH162" i="1" a="1"/>
  <c r="BH162" i="1" s="1"/>
  <c r="AT21" i="1" a="1"/>
  <c r="AT21" i="1" s="1"/>
  <c r="R165" i="1" a="1"/>
  <c r="R165" i="1" s="1"/>
  <c r="AW20" i="1" a="1"/>
  <c r="AW20" i="1" s="1"/>
  <c r="P202" i="1" a="1"/>
  <c r="P202" i="1" s="1"/>
  <c r="CC164" i="1" a="1"/>
  <c r="CC164" i="1" s="1"/>
  <c r="AC152" i="1" a="1"/>
  <c r="AC152" i="1" s="1"/>
  <c r="S63" i="1" a="1"/>
  <c r="S63" i="1" s="1"/>
  <c r="CH53" i="1" a="1"/>
  <c r="CH53" i="1" s="1"/>
  <c r="X125" i="1" a="1"/>
  <c r="X125" i="1" s="1"/>
  <c r="AA228" i="1" a="1"/>
  <c r="AA228" i="1" s="1"/>
  <c r="BY192" i="1" a="1"/>
  <c r="BY192" i="1" s="1"/>
  <c r="BA7" i="1" a="1"/>
  <c r="BA7" i="1" s="1"/>
  <c r="BE170" i="1" a="1"/>
  <c r="BE170" i="1" s="1"/>
  <c r="AT15" i="1" a="1"/>
  <c r="AT15" i="1" s="1"/>
  <c r="BF165" i="1" a="1"/>
  <c r="BF165" i="1" s="1"/>
  <c r="CH40" i="1" a="1"/>
  <c r="CH40" i="1" s="1"/>
  <c r="CA40" i="1" a="1"/>
  <c r="CA40" i="1" s="1"/>
  <c r="AA108" i="1" a="1"/>
  <c r="AA108" i="1" s="1"/>
  <c r="BF221" i="1" a="1"/>
  <c r="BF221" i="1" s="1"/>
  <c r="AA231" i="1" a="1"/>
  <c r="AA231" i="1" s="1"/>
  <c r="AZ170" i="1" a="1"/>
  <c r="AZ170" i="1" s="1"/>
  <c r="AA218" i="1" a="1"/>
  <c r="AA218" i="1" s="1"/>
  <c r="CA264" i="1" a="1"/>
  <c r="CA264" i="1" s="1"/>
  <c r="BC113" i="1" a="1"/>
  <c r="BC113" i="1" s="1"/>
  <c r="BC159" i="1" a="1"/>
  <c r="BC159" i="1" s="1"/>
  <c r="CI46" i="1" a="1"/>
  <c r="CI46" i="1" s="1"/>
  <c r="BF153" i="1" a="1"/>
  <c r="BF153" i="1" s="1"/>
  <c r="AD13" i="1" a="1"/>
  <c r="AD13" i="1" s="1"/>
  <c r="AX153" i="1" a="1"/>
  <c r="AX153" i="1" s="1"/>
  <c r="AB117" i="1" a="1"/>
  <c r="AB117" i="1" s="1"/>
  <c r="CI170" i="1" a="1"/>
  <c r="CI170" i="1" s="1"/>
  <c r="AX101" i="1" a="1"/>
  <c r="AX101" i="1" s="1"/>
  <c r="P35" i="1" a="1"/>
  <c r="P35" i="1" s="1"/>
  <c r="AD216" i="1" a="1"/>
  <c r="AD216" i="1" s="1"/>
  <c r="CG101" i="1" a="1"/>
  <c r="CG101" i="1" s="1"/>
  <c r="BX238" i="1" a="1"/>
  <c r="BX238" i="1" s="1"/>
  <c r="BF265" i="1" a="1"/>
  <c r="BF265" i="1" s="1"/>
  <c r="V244" i="1" a="1"/>
  <c r="V244" i="1" s="1"/>
  <c r="U262" i="1" a="1"/>
  <c r="U262" i="1" s="1"/>
  <c r="BZ152" i="1" a="1"/>
  <c r="BZ152" i="1" s="1"/>
  <c r="CB227" i="1" a="1"/>
  <c r="CB227" i="1" s="1"/>
  <c r="V92" i="1" a="1"/>
  <c r="V92" i="1" s="1"/>
  <c r="Y17" i="1" a="1"/>
  <c r="Y17" i="1" s="1"/>
  <c r="CD104" i="1" a="1"/>
  <c r="CD104" i="1" s="1"/>
  <c r="AX228" i="1" a="1"/>
  <c r="AX228" i="1" s="1"/>
  <c r="CB184" i="1" a="1"/>
  <c r="CB184" i="1" s="1"/>
  <c r="AV38" i="1" a="1"/>
  <c r="AV38" i="1" s="1"/>
  <c r="CG200" i="1" a="1"/>
  <c r="CG200" i="1" s="1"/>
  <c r="P78" i="1" a="1"/>
  <c r="P78" i="1" s="1"/>
  <c r="S195" i="1" a="1"/>
  <c r="S195" i="1" s="1"/>
  <c r="CD65" i="1" a="1"/>
  <c r="CD65" i="1" s="1"/>
  <c r="CF247" i="1" a="1"/>
  <c r="CF247" i="1" s="1"/>
  <c r="AU44" i="1" a="1"/>
  <c r="AU44" i="1" s="1"/>
  <c r="Z230" i="1" a="1"/>
  <c r="Z230" i="1" s="1"/>
  <c r="CK48" i="1" a="1"/>
  <c r="CK48" i="1" s="1"/>
  <c r="CK90" i="1" a="1"/>
  <c r="CK90" i="1" s="1"/>
  <c r="AU192" i="1" a="1"/>
  <c r="AU192" i="1" s="1"/>
  <c r="AB141" i="1" a="1"/>
  <c r="AB141" i="1" s="1"/>
  <c r="BG95" i="1" a="1"/>
  <c r="BG95" i="1" s="1"/>
  <c r="AB51" i="1" a="1"/>
  <c r="AB51" i="1" s="1"/>
  <c r="U93" i="1" a="1"/>
  <c r="U93" i="1" s="1"/>
  <c r="CF17" i="1" a="1"/>
  <c r="CF17" i="1" s="1"/>
  <c r="CB80" i="1" a="1"/>
  <c r="CB80" i="1" s="1"/>
  <c r="CF235" i="1" a="1"/>
  <c r="CF235" i="1" s="1"/>
  <c r="Z23" i="1" a="1"/>
  <c r="Z23" i="1" s="1"/>
  <c r="CH179" i="1" a="1"/>
  <c r="CH179" i="1" s="1"/>
  <c r="U22" i="1" a="1"/>
  <c r="U22" i="1" s="1"/>
  <c r="CK63" i="1" a="1"/>
  <c r="CK63" i="1" s="1"/>
  <c r="U48" i="1" a="1"/>
  <c r="U48" i="1" s="1"/>
  <c r="BH224" i="1" a="1"/>
  <c r="BH224" i="1" s="1"/>
  <c r="CD197" i="1" a="1"/>
  <c r="CD197" i="1" s="1"/>
  <c r="CA222" i="1" a="1"/>
  <c r="CA222" i="1" s="1"/>
  <c r="V167" i="1" a="1"/>
  <c r="V167" i="1" s="1"/>
  <c r="BX264" i="1" a="1"/>
  <c r="BX264" i="1" s="1"/>
  <c r="CK186" i="1" a="1"/>
  <c r="CK186" i="1" s="1"/>
  <c r="R184" i="1" a="1"/>
  <c r="R184" i="1" s="1"/>
  <c r="AC40" i="1" a="1"/>
  <c r="AC40" i="1" s="1"/>
  <c r="CK259" i="1" a="1"/>
  <c r="CK259" i="1" s="1"/>
  <c r="V96" i="1" a="1"/>
  <c r="V96" i="1" s="1"/>
  <c r="AB251" i="1" a="1"/>
  <c r="AB251" i="1" s="1"/>
  <c r="T55" i="1" a="1"/>
  <c r="T55" i="1" s="1"/>
  <c r="BE190" i="1" a="1"/>
  <c r="BE190" i="1" s="1"/>
  <c r="AV102" i="1" a="1"/>
  <c r="AV102" i="1" s="1"/>
  <c r="X28" i="1" a="1"/>
  <c r="X28" i="1" s="1"/>
  <c r="AV180" i="1" a="1"/>
  <c r="AV180" i="1" s="1"/>
  <c r="CJ237" i="1" a="1"/>
  <c r="CJ237" i="1" s="1"/>
  <c r="Q91" i="1" a="1"/>
  <c r="Q91" i="1" s="1"/>
  <c r="R20" i="1" a="1"/>
  <c r="R20" i="1" s="1"/>
  <c r="CK78" i="1" a="1"/>
  <c r="CK78" i="1" s="1"/>
  <c r="AD158" i="1" a="1"/>
  <c r="AD158" i="1" s="1"/>
  <c r="U241" i="1" a="1"/>
  <c r="U241" i="1" s="1"/>
  <c r="Q114" i="1" a="1"/>
  <c r="Q114" i="1" s="1"/>
  <c r="CJ215" i="1" a="1"/>
  <c r="CJ215" i="1" s="1"/>
  <c r="CG262" i="1" a="1"/>
  <c r="CG262" i="1" s="1"/>
  <c r="S20" i="1" a="1"/>
  <c r="S20" i="1" s="1"/>
  <c r="BC176" i="1" a="1"/>
  <c r="BC176" i="1" s="1"/>
  <c r="CL169" i="1" a="1"/>
  <c r="CL169" i="1" s="1"/>
  <c r="CD56" i="1" a="1"/>
  <c r="CD56" i="1" s="1"/>
  <c r="AW185" i="1" a="1"/>
  <c r="AW185" i="1" s="1"/>
  <c r="R46" i="1" a="1"/>
  <c r="R46" i="1" s="1"/>
  <c r="AX146" i="1" a="1"/>
  <c r="AX146" i="1" s="1"/>
  <c r="T240" i="1" a="1"/>
  <c r="T240" i="1" s="1"/>
  <c r="T125" i="1" a="1"/>
  <c r="T125" i="1" s="1"/>
  <c r="BB91" i="1" a="1"/>
  <c r="BB91" i="1" s="1"/>
  <c r="AT40" i="1" a="1"/>
  <c r="AT40" i="1" s="1"/>
  <c r="BF261" i="1" a="1"/>
  <c r="BF261" i="1" s="1"/>
  <c r="U104" i="1" a="1"/>
  <c r="U104" i="1" s="1"/>
  <c r="BC116" i="1" a="1"/>
  <c r="BC116" i="1" s="1"/>
  <c r="BZ39" i="1" a="1"/>
  <c r="BZ39" i="1" s="1"/>
  <c r="AT185" i="1" a="1"/>
  <c r="AT185" i="1" s="1"/>
  <c r="AC224" i="1" a="1"/>
  <c r="AC224" i="1" s="1"/>
  <c r="BH237" i="1" a="1"/>
  <c r="BH237" i="1" s="1"/>
  <c r="AB216" i="1" a="1"/>
  <c r="AB216" i="1" s="1"/>
  <c r="CD66" i="1" a="1"/>
  <c r="CD66" i="1" s="1"/>
  <c r="AX47" i="1" a="1"/>
  <c r="AX47" i="1" s="1"/>
  <c r="CB28" i="1" a="1"/>
  <c r="CB28" i="1" s="1"/>
  <c r="BD143" i="1" a="1"/>
  <c r="BD143" i="1" s="1"/>
  <c r="CJ146" i="1" a="1"/>
  <c r="CJ146" i="1" s="1"/>
  <c r="AX38" i="1" a="1"/>
  <c r="AX38" i="1" s="1"/>
  <c r="Z94" i="1" a="1"/>
  <c r="Z94" i="1" s="1"/>
  <c r="CI265" i="1" a="1"/>
  <c r="CI265" i="1" s="1"/>
  <c r="AB135" i="1" a="1"/>
  <c r="AB135" i="1" s="1"/>
  <c r="CB213" i="1" a="1"/>
  <c r="CB213" i="1" s="1"/>
  <c r="AA149" i="1" a="1"/>
  <c r="AA149" i="1" s="1"/>
  <c r="AC208" i="1" a="1"/>
  <c r="AC208" i="1" s="1"/>
  <c r="BZ22" i="1" a="1"/>
  <c r="BZ22" i="1" s="1"/>
  <c r="AY32" i="1" a="1"/>
  <c r="AY32" i="1" s="1"/>
  <c r="CA172" i="1" a="1"/>
  <c r="CA172" i="1" s="1"/>
  <c r="BY223" i="1" a="1"/>
  <c r="BY223" i="1" s="1"/>
  <c r="AZ225" i="1" a="1"/>
  <c r="AZ225" i="1" s="1"/>
  <c r="CF239" i="1" a="1"/>
  <c r="CF239" i="1" s="1"/>
  <c r="AA170" i="1" a="1"/>
  <c r="AA170" i="1" s="1"/>
  <c r="U246" i="1" a="1"/>
  <c r="U246" i="1" s="1"/>
  <c r="S93" i="1" a="1"/>
  <c r="S93" i="1" s="1"/>
  <c r="CB190" i="1" a="1"/>
  <c r="CB190" i="1" s="1"/>
  <c r="BH249" i="1" a="1"/>
  <c r="BH249" i="1" s="1"/>
  <c r="X132" i="1" a="1"/>
  <c r="X132" i="1" s="1"/>
  <c r="Z20" i="1" a="1"/>
  <c r="Z20" i="1" s="1"/>
  <c r="Y44" i="1" a="1"/>
  <c r="Y44" i="1" s="1"/>
  <c r="AB46" i="1" a="1"/>
  <c r="AB46" i="1" s="1"/>
  <c r="BY14" i="1" a="1"/>
  <c r="BY14" i="1" s="1"/>
  <c r="AB116" i="1" a="1"/>
  <c r="AB116" i="1" s="1"/>
  <c r="Z172" i="1" a="1"/>
  <c r="Z172" i="1" s="1"/>
  <c r="CF219" i="1" a="1"/>
  <c r="CF219" i="1" s="1"/>
  <c r="AW158" i="1" a="1"/>
  <c r="AW158" i="1" s="1"/>
  <c r="R146" i="1" a="1"/>
  <c r="R146" i="1" s="1"/>
  <c r="R217" i="1" a="1"/>
  <c r="R217" i="1" s="1"/>
  <c r="AD58" i="1" a="1"/>
  <c r="AD58" i="1" s="1"/>
  <c r="BX209" i="1" a="1"/>
  <c r="BX209" i="1" s="1"/>
  <c r="AZ262" i="1" a="1"/>
  <c r="AZ262" i="1" s="1"/>
  <c r="CJ177" i="1" a="1"/>
  <c r="CJ177" i="1" s="1"/>
  <c r="CF256" i="1" a="1"/>
  <c r="CF256" i="1" s="1"/>
  <c r="X186" i="1" a="1"/>
  <c r="X186" i="1" s="1"/>
  <c r="BG59" i="1" a="1"/>
  <c r="BG59" i="1" s="1"/>
  <c r="BH246" i="1" a="1"/>
  <c r="BH246" i="1" s="1"/>
  <c r="AD67" i="1" a="1"/>
  <c r="AD67" i="1" s="1"/>
  <c r="Z78" i="1" a="1"/>
  <c r="Z78" i="1" s="1"/>
  <c r="AC17" i="1" a="1"/>
  <c r="AC17" i="1" s="1"/>
  <c r="BD262" i="1" a="1"/>
  <c r="BD262" i="1" s="1"/>
  <c r="CF188" i="1" a="1"/>
  <c r="CF188" i="1" s="1"/>
  <c r="AY77" i="1" a="1"/>
  <c r="AY77" i="1" s="1"/>
  <c r="V171" i="1" a="1"/>
  <c r="V171" i="1" s="1"/>
  <c r="AZ48" i="1" a="1"/>
  <c r="AZ48" i="1" s="1"/>
  <c r="BY176" i="1" a="1"/>
  <c r="BY176" i="1" s="1"/>
  <c r="CK147" i="1" a="1"/>
  <c r="CK147" i="1" s="1"/>
  <c r="CG198" i="1" a="1"/>
  <c r="CG198" i="1" s="1"/>
  <c r="AD39" i="1" a="1"/>
  <c r="AD39" i="1" s="1"/>
  <c r="S86" i="1" a="1"/>
  <c r="S86" i="1" s="1"/>
  <c r="AU163" i="1" a="1"/>
  <c r="AU163" i="1" s="1"/>
  <c r="AD134" i="1" a="1"/>
  <c r="AD134" i="1" s="1"/>
  <c r="CB150" i="1" a="1"/>
  <c r="CB150" i="1" s="1"/>
  <c r="S190" i="1" a="1"/>
  <c r="S190" i="1" s="1"/>
  <c r="Y18" i="1" a="1"/>
  <c r="Y18" i="1" s="1"/>
  <c r="CL231" i="1" a="1"/>
  <c r="CL231" i="1" s="1"/>
  <c r="AC162" i="1" a="1"/>
  <c r="AC162" i="1" s="1"/>
  <c r="CH180" i="1" a="1"/>
  <c r="CH180" i="1" s="1"/>
  <c r="T116" i="1" a="1"/>
  <c r="T116" i="1" s="1"/>
  <c r="AD117" i="1" a="1"/>
  <c r="AD117" i="1" s="1"/>
  <c r="AZ50" i="1" a="1"/>
  <c r="AZ50" i="1" s="1"/>
  <c r="AY160" i="1" a="1"/>
  <c r="AY160" i="1" s="1"/>
  <c r="CB108" i="1" a="1"/>
  <c r="CB108" i="1" s="1"/>
  <c r="CB191" i="1" a="1"/>
  <c r="CB191" i="1" s="1"/>
  <c r="CL15" i="1" a="1"/>
  <c r="CL15" i="1" s="1"/>
  <c r="V145" i="1" a="1"/>
  <c r="V145" i="1" s="1"/>
  <c r="P63" i="1" a="1"/>
  <c r="P63" i="1" s="1"/>
  <c r="BF195" i="1" a="1"/>
  <c r="BF195" i="1" s="1"/>
  <c r="T65" i="1" a="1"/>
  <c r="T65" i="1" s="1"/>
  <c r="AU53" i="1" a="1"/>
  <c r="AU53" i="1" s="1"/>
  <c r="X89" i="1" a="1"/>
  <c r="X89" i="1" s="1"/>
  <c r="AC231" i="1" a="1"/>
  <c r="AC231" i="1" s="1"/>
  <c r="BC196" i="1" a="1"/>
  <c r="BC196" i="1" s="1"/>
  <c r="BE186" i="1" a="1"/>
  <c r="BE186" i="1" s="1"/>
  <c r="P58" i="1" a="1"/>
  <c r="P58" i="1" s="1"/>
  <c r="AZ162" i="1" a="1"/>
  <c r="AZ162" i="1" s="1"/>
  <c r="CF250" i="1" a="1"/>
  <c r="CF250" i="1" s="1"/>
  <c r="Q187" i="1" a="1"/>
  <c r="Q187" i="1" s="1"/>
  <c r="CB222" i="1" a="1"/>
  <c r="CB222" i="1" s="1"/>
  <c r="AU114" i="1" a="1"/>
  <c r="AU114" i="1" s="1"/>
  <c r="V110" i="1" a="1"/>
  <c r="V110" i="1" s="1"/>
  <c r="Q223" i="1" a="1"/>
  <c r="Q223" i="1" s="1"/>
  <c r="BH174" i="1" a="1"/>
  <c r="BH174" i="1" s="1"/>
  <c r="CH76" i="1" a="1"/>
  <c r="CH76" i="1" s="1"/>
  <c r="AD10" i="1" a="1"/>
  <c r="AD10" i="1" s="1"/>
  <c r="BY102" i="1" a="1"/>
  <c r="BY102" i="1" s="1"/>
  <c r="BE225" i="1" a="1"/>
  <c r="BE225" i="1" s="1"/>
  <c r="AB161" i="1" a="1"/>
  <c r="AB161" i="1" s="1"/>
  <c r="AU244" i="1" a="1"/>
  <c r="AU244" i="1" s="1"/>
  <c r="BD54" i="1" a="1"/>
  <c r="BD54" i="1" s="1"/>
  <c r="BG196" i="1" a="1"/>
  <c r="BG196" i="1" s="1"/>
  <c r="AC218" i="1" a="1"/>
  <c r="AC218" i="1" s="1"/>
  <c r="BG206" i="1" a="1"/>
  <c r="BG206" i="1" s="1"/>
  <c r="AZ239" i="1" a="1"/>
  <c r="AZ239" i="1" s="1"/>
  <c r="CE89" i="1" a="1"/>
  <c r="CE89" i="1" s="1"/>
  <c r="U218" i="1" a="1"/>
  <c r="U218" i="1" s="1"/>
  <c r="CH265" i="1" a="1"/>
  <c r="CH265" i="1" s="1"/>
  <c r="BD210" i="1" a="1"/>
  <c r="BD210" i="1" s="1"/>
  <c r="BB119" i="1" a="1"/>
  <c r="BB119" i="1" s="1"/>
  <c r="Q243" i="1" a="1"/>
  <c r="Q243" i="1" s="1"/>
  <c r="CF170" i="1" a="1"/>
  <c r="CF170" i="1" s="1"/>
  <c r="CH67" i="1" a="1"/>
  <c r="CH67" i="1" s="1"/>
  <c r="AW213" i="1" a="1"/>
  <c r="AW213" i="1" s="1"/>
  <c r="CK168" i="1" a="1"/>
  <c r="CK168" i="1" s="1"/>
  <c r="P263" i="1" a="1"/>
  <c r="P263" i="1" s="1"/>
  <c r="T151" i="1" a="1"/>
  <c r="T151" i="1" s="1"/>
  <c r="AU9" i="1" a="1"/>
  <c r="AU9" i="1" s="1"/>
  <c r="CD152" i="1" a="1"/>
  <c r="CD152" i="1" s="1"/>
  <c r="CD13" i="1" a="1"/>
  <c r="CD13" i="1" s="1"/>
  <c r="CE29" i="1" a="1"/>
  <c r="CE29" i="1" s="1"/>
  <c r="CD67" i="1" a="1"/>
  <c r="CD67" i="1" s="1"/>
  <c r="R245" i="1" a="1"/>
  <c r="R245" i="1" s="1"/>
  <c r="U243" i="1" a="1"/>
  <c r="U243" i="1" s="1"/>
  <c r="CC53" i="1" a="1"/>
  <c r="CC53" i="1" s="1"/>
  <c r="AY145" i="1" a="1"/>
  <c r="AY145" i="1" s="1"/>
  <c r="AT9" i="1" a="1"/>
  <c r="AT9" i="1" s="1"/>
  <c r="Y193" i="1" a="1"/>
  <c r="Y193" i="1" s="1"/>
  <c r="BZ38" i="1" a="1"/>
  <c r="BZ38" i="1" s="1"/>
  <c r="CF266" i="1" a="1"/>
  <c r="CF266" i="1" s="1"/>
  <c r="AU174" i="1" a="1"/>
  <c r="AU174" i="1" s="1"/>
  <c r="BZ167" i="1" a="1"/>
  <c r="BZ167" i="1" s="1"/>
  <c r="P26" i="1" a="1"/>
  <c r="P26" i="1" s="1"/>
  <c r="AX115" i="1" a="1"/>
  <c r="AX115" i="1" s="1"/>
  <c r="BA14" i="1" a="1"/>
  <c r="BA14" i="1" s="1"/>
  <c r="CL130" i="1" a="1"/>
  <c r="CL130" i="1" s="1"/>
  <c r="AA93" i="1" a="1"/>
  <c r="AA93" i="1" s="1"/>
  <c r="AZ135" i="1" a="1"/>
  <c r="AZ135" i="1" s="1"/>
  <c r="BD212" i="1" a="1"/>
  <c r="BD212" i="1" s="1"/>
  <c r="CC93" i="1" a="1"/>
  <c r="CC93" i="1" s="1"/>
  <c r="AU169" i="1" a="1"/>
  <c r="AU169" i="1" s="1"/>
  <c r="AT231" i="1" a="1"/>
  <c r="AT231" i="1" s="1"/>
  <c r="P55" i="1" a="1"/>
  <c r="P55" i="1" s="1"/>
  <c r="CH100" i="1" a="1"/>
  <c r="CH100" i="1" s="1"/>
  <c r="AW90" i="1" a="1"/>
  <c r="AW90" i="1" s="1"/>
  <c r="Y48" i="1" a="1"/>
  <c r="Y48" i="1" s="1"/>
  <c r="Y176" i="1" a="1"/>
  <c r="Y176" i="1" s="1"/>
  <c r="AZ58" i="1" a="1"/>
  <c r="AZ58" i="1" s="1"/>
  <c r="AV51" i="1" a="1"/>
  <c r="AV51" i="1" s="1"/>
  <c r="AZ136" i="1" a="1"/>
  <c r="AZ136" i="1" s="1"/>
  <c r="CL184" i="1" a="1"/>
  <c r="CL184" i="1" s="1"/>
  <c r="AB36" i="1" a="1"/>
  <c r="AB36" i="1" s="1"/>
  <c r="AX213" i="1" a="1"/>
  <c r="AX213" i="1" s="1"/>
  <c r="BE243" i="1" a="1"/>
  <c r="BE243" i="1" s="1"/>
  <c r="AV223" i="1" a="1"/>
  <c r="AV223" i="1" s="1"/>
  <c r="AT251" i="1" a="1"/>
  <c r="AT251" i="1" s="1"/>
  <c r="AD196" i="1" a="1"/>
  <c r="AD196" i="1" s="1"/>
  <c r="AB224" i="1" a="1"/>
  <c r="AB224" i="1" s="1"/>
  <c r="V156" i="1" a="1"/>
  <c r="V156" i="1" s="1"/>
  <c r="CF233" i="1" a="1"/>
  <c r="CF233" i="1" s="1"/>
  <c r="W121" i="1" a="1"/>
  <c r="W121" i="1" s="1"/>
  <c r="AX148" i="1" a="1"/>
  <c r="AX148" i="1" s="1"/>
  <c r="CH249" i="1" a="1"/>
  <c r="CH249" i="1" s="1"/>
  <c r="AA208" i="1" a="1"/>
  <c r="AA208" i="1" s="1"/>
  <c r="BD52" i="1" a="1"/>
  <c r="BD52" i="1" s="1"/>
  <c r="W35" i="1" a="1"/>
  <c r="W35" i="1" s="1"/>
  <c r="AU262" i="1" a="1"/>
  <c r="AU262" i="1" s="1"/>
  <c r="AZ82" i="1" a="1"/>
  <c r="AZ82" i="1" s="1"/>
  <c r="BH202" i="1" a="1"/>
  <c r="BH202" i="1" s="1"/>
  <c r="AV248" i="1" a="1"/>
  <c r="AV248" i="1" s="1"/>
  <c r="AT119" i="1" a="1"/>
  <c r="AT119" i="1" s="1"/>
  <c r="BD190" i="1" a="1"/>
  <c r="BD190" i="1" s="1"/>
  <c r="Q105" i="1" a="1"/>
  <c r="Q105" i="1" s="1"/>
  <c r="AY261" i="1" a="1"/>
  <c r="AY261" i="1" s="1"/>
  <c r="Y66" i="1" a="1"/>
  <c r="Y66" i="1" s="1"/>
  <c r="BE194" i="1" a="1"/>
  <c r="BE194" i="1" s="1"/>
  <c r="CK94" i="1" a="1"/>
  <c r="CK94" i="1" s="1"/>
  <c r="BY62" i="1" a="1"/>
  <c r="BY62" i="1" s="1"/>
  <c r="BH78" i="1" a="1"/>
  <c r="BH78" i="1" s="1"/>
  <c r="BH36" i="1" a="1"/>
  <c r="BH36" i="1" s="1"/>
  <c r="W172" i="1" a="1"/>
  <c r="W172" i="1" s="1"/>
  <c r="BZ212" i="1" a="1"/>
  <c r="BZ212" i="1" s="1"/>
  <c r="AC170" i="1" a="1"/>
  <c r="AC170" i="1" s="1"/>
  <c r="BB14" i="1" a="1"/>
  <c r="BB14" i="1" s="1"/>
  <c r="U88" i="1" a="1"/>
  <c r="U88" i="1" s="1"/>
  <c r="AW103" i="1" a="1"/>
  <c r="AW103" i="1" s="1"/>
  <c r="CA214" i="1" a="1"/>
  <c r="CA214" i="1" s="1"/>
  <c r="CD246" i="1" a="1"/>
  <c r="CD246" i="1" s="1"/>
  <c r="V55" i="1" a="1"/>
  <c r="V55" i="1" s="1"/>
  <c r="CE210" i="1" a="1"/>
  <c r="CE210" i="1" s="1"/>
  <c r="CL216" i="1" a="1"/>
  <c r="CL216" i="1" s="1"/>
  <c r="AZ116" i="1" a="1"/>
  <c r="AZ116" i="1" s="1"/>
  <c r="AA49" i="1" a="1"/>
  <c r="AA49" i="1" s="1"/>
  <c r="CA233" i="1" a="1"/>
  <c r="CA233" i="1" s="1"/>
  <c r="R216" i="1" a="1"/>
  <c r="R216" i="1" s="1"/>
  <c r="BC108" i="1" a="1"/>
  <c r="BC108" i="1" s="1"/>
  <c r="CC131" i="1" a="1"/>
  <c r="CC131" i="1" s="1"/>
  <c r="P238" i="1" a="1"/>
  <c r="P238" i="1" s="1"/>
  <c r="W10" i="1" a="1"/>
  <c r="W10" i="1" s="1"/>
  <c r="BZ41" i="1" a="1"/>
  <c r="BZ41" i="1" s="1"/>
  <c r="BF199" i="1" a="1"/>
  <c r="BF199" i="1" s="1"/>
  <c r="AB89" i="1" a="1"/>
  <c r="AB89" i="1" s="1"/>
  <c r="AU24" i="1" a="1"/>
  <c r="AU24" i="1" s="1"/>
  <c r="BD125" i="1" a="1"/>
  <c r="BD125" i="1" s="1"/>
  <c r="CL115" i="1" a="1"/>
  <c r="CL115" i="1" s="1"/>
  <c r="AU239" i="1" a="1"/>
  <c r="AU239" i="1" s="1"/>
  <c r="AV160" i="1" a="1"/>
  <c r="AV160" i="1" s="1"/>
  <c r="BD230" i="1" a="1"/>
  <c r="BD230" i="1" s="1"/>
  <c r="Y141" i="1" a="1"/>
  <c r="Y141" i="1" s="1"/>
  <c r="BD132" i="1" a="1"/>
  <c r="BD132" i="1" s="1"/>
  <c r="BY146" i="1" a="1"/>
  <c r="BY146" i="1" s="1"/>
  <c r="BB165" i="1" a="1"/>
  <c r="BB165" i="1" s="1"/>
  <c r="CJ40" i="1" a="1"/>
  <c r="CJ40" i="1" s="1"/>
  <c r="AW91" i="1" a="1"/>
  <c r="AW91" i="1" s="1"/>
  <c r="CK242" i="1" a="1"/>
  <c r="CK242" i="1" s="1"/>
  <c r="BH89" i="1" a="1"/>
  <c r="BH89" i="1" s="1"/>
  <c r="AY173" i="1" a="1"/>
  <c r="AY173" i="1" s="1"/>
  <c r="T223" i="1" a="1"/>
  <c r="T223" i="1" s="1"/>
  <c r="BY234" i="1" a="1"/>
  <c r="BY234" i="1" s="1"/>
  <c r="AU175" i="1" a="1"/>
  <c r="AU175" i="1" s="1"/>
  <c r="BB35" i="1" a="1"/>
  <c r="BB35" i="1" s="1"/>
  <c r="BX227" i="1" a="1"/>
  <c r="BX227" i="1" s="1"/>
  <c r="AD208" i="1" a="1"/>
  <c r="AD208" i="1" s="1"/>
  <c r="Z30" i="1" a="1"/>
  <c r="Z30" i="1" s="1"/>
  <c r="AZ64" i="1" a="1"/>
  <c r="AZ64" i="1" s="1"/>
  <c r="AC55" i="1" a="1"/>
  <c r="AC55" i="1" s="1"/>
  <c r="AY103" i="1" a="1"/>
  <c r="AY103" i="1" s="1"/>
  <c r="BB234" i="1" a="1"/>
  <c r="BB234" i="1" s="1"/>
  <c r="T166" i="1" a="1"/>
  <c r="T166" i="1" s="1"/>
  <c r="CD111" i="1" a="1"/>
  <c r="CD111" i="1" s="1"/>
  <c r="CL118" i="1" a="1"/>
  <c r="CL118" i="1" s="1"/>
  <c r="CI261" i="1" a="1"/>
  <c r="CI261" i="1" s="1"/>
  <c r="CA254" i="1" a="1"/>
  <c r="CA254" i="1" s="1"/>
  <c r="BF187" i="1" a="1"/>
  <c r="BF187" i="1" s="1"/>
  <c r="CB77" i="1" a="1"/>
  <c r="CB77" i="1" s="1"/>
  <c r="Z118" i="1" a="1"/>
  <c r="Z118" i="1" s="1"/>
  <c r="CH99" i="1" a="1"/>
  <c r="CH99" i="1" s="1"/>
  <c r="V101" i="1" a="1"/>
  <c r="V101" i="1" s="1"/>
  <c r="AW83" i="1" a="1"/>
  <c r="AW83" i="1" s="1"/>
  <c r="CE227" i="1" a="1"/>
  <c r="CE227" i="1" s="1"/>
  <c r="CH154" i="1" a="1"/>
  <c r="CH154" i="1" s="1"/>
  <c r="BC47" i="1" a="1"/>
  <c r="BC47" i="1" s="1"/>
  <c r="W89" i="1" a="1"/>
  <c r="W89" i="1" s="1"/>
  <c r="CI31" i="1" a="1"/>
  <c r="CI31" i="1" s="1"/>
  <c r="BF20" i="1" a="1"/>
  <c r="BF20" i="1" s="1"/>
  <c r="AD53" i="1" a="1"/>
  <c r="AD53" i="1" s="1"/>
  <c r="BB211" i="1" a="1"/>
  <c r="BB211" i="1" s="1"/>
  <c r="Z125" i="1" a="1"/>
  <c r="Z125" i="1" s="1"/>
  <c r="W58" i="1" a="1"/>
  <c r="W58" i="1" s="1"/>
  <c r="CL63" i="1" a="1"/>
  <c r="CL63" i="1" s="1"/>
  <c r="CB151" i="1" a="1"/>
  <c r="CB151" i="1" s="1"/>
  <c r="U267" i="1" a="1"/>
  <c r="U267" i="1" s="1"/>
  <c r="AT101" i="1" a="1"/>
  <c r="AT101" i="1" s="1"/>
  <c r="AT85" i="1" a="1"/>
  <c r="AT85" i="1" s="1"/>
  <c r="AY141" i="1" a="1"/>
  <c r="AY141" i="1" s="1"/>
  <c r="AT162" i="1" a="1"/>
  <c r="AT162" i="1" s="1"/>
  <c r="AV13" i="1" a="1"/>
  <c r="AV13" i="1" s="1"/>
  <c r="BG149" i="1" a="1"/>
  <c r="BG149" i="1" s="1"/>
  <c r="CL254" i="1" a="1"/>
  <c r="CL254" i="1" s="1"/>
  <c r="BH99" i="1" a="1"/>
  <c r="BH99" i="1" s="1"/>
  <c r="BA44" i="1" a="1"/>
  <c r="BA44" i="1" s="1"/>
  <c r="BC136" i="1" a="1"/>
  <c r="BC136" i="1" s="1"/>
  <c r="AT224" i="1" a="1"/>
  <c r="AT224" i="1" s="1"/>
  <c r="AA200" i="1" a="1"/>
  <c r="AA200" i="1" s="1"/>
  <c r="CI90" i="1" a="1"/>
  <c r="CI90" i="1" s="1"/>
  <c r="BE148" i="1" a="1"/>
  <c r="BE148" i="1" s="1"/>
  <c r="W126" i="1" a="1"/>
  <c r="W126" i="1" s="1"/>
  <c r="P117" i="1" a="1"/>
  <c r="P117" i="1" s="1"/>
  <c r="P82" i="1" a="1"/>
  <c r="P82" i="1" s="1"/>
  <c r="AV103" i="1" a="1"/>
  <c r="AV103" i="1" s="1"/>
  <c r="BD263" i="1" a="1"/>
  <c r="BD263" i="1" s="1"/>
  <c r="AX240" i="1" a="1"/>
  <c r="AX240" i="1" s="1"/>
  <c r="CG61" i="1" a="1"/>
  <c r="CG61" i="1" s="1"/>
  <c r="AC10" i="1" a="1"/>
  <c r="AC10" i="1" s="1"/>
  <c r="AZ247" i="1" a="1"/>
  <c r="AZ247" i="1" s="1"/>
  <c r="CE40" i="1" a="1"/>
  <c r="CE40" i="1" s="1"/>
  <c r="Y10" i="1" a="1"/>
  <c r="Y10" i="1" s="1"/>
  <c r="Q78" i="1" a="1"/>
  <c r="Q78" i="1" s="1"/>
  <c r="BX181" i="1" a="1"/>
  <c r="BX181" i="1" s="1"/>
  <c r="V123" i="1" a="1"/>
  <c r="V123" i="1" s="1"/>
  <c r="AY213" i="1" a="1"/>
  <c r="AY213" i="1" s="1"/>
  <c r="AU160" i="1" a="1"/>
  <c r="AU160" i="1" s="1"/>
  <c r="BE211" i="1" a="1"/>
  <c r="BE211" i="1" s="1"/>
  <c r="AB27" i="1" a="1"/>
  <c r="AB27" i="1" s="1"/>
  <c r="BX194" i="1" a="1"/>
  <c r="BX194" i="1" s="1"/>
  <c r="BY266" i="1" a="1"/>
  <c r="BY266" i="1" s="1"/>
  <c r="V149" i="1" a="1"/>
  <c r="V149" i="1" s="1"/>
  <c r="AD149" i="1" a="1"/>
  <c r="AD149" i="1" s="1"/>
  <c r="U29" i="1" a="1"/>
  <c r="U29" i="1" s="1"/>
  <c r="Q232" i="1" a="1"/>
  <c r="Q232" i="1" s="1"/>
  <c r="BF129" i="1" a="1"/>
  <c r="BF129" i="1" s="1"/>
  <c r="BZ60" i="1" a="1"/>
  <c r="BZ60" i="1" s="1"/>
  <c r="CG59" i="1" a="1"/>
  <c r="CG59" i="1" s="1"/>
  <c r="Q254" i="1" a="1"/>
  <c r="Q254" i="1" s="1"/>
  <c r="BG14" i="1" a="1"/>
  <c r="BG14" i="1" s="1"/>
  <c r="BF58" i="1" a="1"/>
  <c r="BF58" i="1" s="1"/>
  <c r="BD153" i="1" a="1"/>
  <c r="BD153" i="1" s="1"/>
  <c r="BD221" i="1" a="1"/>
  <c r="BD221" i="1" s="1"/>
  <c r="AY93" i="1" a="1"/>
  <c r="AY93" i="1" s="1"/>
  <c r="CA257" i="1" a="1"/>
  <c r="CA257" i="1" s="1"/>
  <c r="AU171" i="1" a="1"/>
  <c r="AU171" i="1" s="1"/>
  <c r="BB237" i="1" a="1"/>
  <c r="BB237" i="1" s="1"/>
  <c r="Y155" i="1" a="1"/>
  <c r="Y155" i="1" s="1"/>
  <c r="AX201" i="1" a="1"/>
  <c r="AX201" i="1" s="1"/>
  <c r="BE42" i="1" a="1"/>
  <c r="BE42" i="1" s="1"/>
  <c r="CB27" i="1" a="1"/>
  <c r="CB27" i="1" s="1"/>
  <c r="W9" i="1" a="1"/>
  <c r="W9" i="1" s="1"/>
  <c r="AW193" i="1" a="1"/>
  <c r="AW193" i="1" s="1"/>
  <c r="AZ38" i="1" a="1"/>
  <c r="AZ38" i="1" s="1"/>
  <c r="AX8" i="1" a="1"/>
  <c r="AX8" i="1" s="1"/>
  <c r="BF173" i="1" a="1"/>
  <c r="BF173" i="1" s="1"/>
  <c r="AA159" i="1" a="1"/>
  <c r="AA159" i="1" s="1"/>
  <c r="BZ32" i="1" a="1"/>
  <c r="BZ32" i="1" s="1"/>
  <c r="CB44" i="1" a="1"/>
  <c r="CB44" i="1" s="1"/>
  <c r="CE100" i="1" a="1"/>
  <c r="CE100" i="1" s="1"/>
  <c r="V183" i="1" a="1"/>
  <c r="V183" i="1" s="1"/>
  <c r="BH114" i="1" a="1"/>
  <c r="BH114" i="1" s="1"/>
  <c r="V247" i="1" a="1"/>
  <c r="V247" i="1" s="1"/>
  <c r="CL49" i="1" a="1"/>
  <c r="CL49" i="1" s="1"/>
  <c r="BC207" i="1" a="1"/>
  <c r="BC207" i="1" s="1"/>
  <c r="BE152" i="1" a="1"/>
  <c r="BE152" i="1" s="1"/>
  <c r="CK92" i="1" a="1"/>
  <c r="CK92" i="1" s="1"/>
  <c r="AV85" i="1" a="1"/>
  <c r="AV85" i="1" s="1"/>
  <c r="R53" i="1" a="1"/>
  <c r="R53" i="1" s="1"/>
  <c r="U94" i="1" a="1"/>
  <c r="U94" i="1" s="1"/>
  <c r="Y64" i="1" a="1"/>
  <c r="Y64" i="1" s="1"/>
  <c r="AX245" i="1" a="1"/>
  <c r="AX245" i="1" s="1"/>
  <c r="P209" i="1" a="1"/>
  <c r="P209" i="1" s="1"/>
  <c r="BE187" i="1" a="1"/>
  <c r="BE187" i="1" s="1"/>
  <c r="BE171" i="1" a="1"/>
  <c r="BE171" i="1" s="1"/>
  <c r="T93" i="1" a="1"/>
  <c r="T93" i="1" s="1"/>
  <c r="Y132" i="1" a="1"/>
  <c r="Y132" i="1" s="1"/>
  <c r="CL84" i="1" a="1"/>
  <c r="CL84" i="1" s="1"/>
  <c r="BX86" i="1" a="1"/>
  <c r="BX86" i="1" s="1"/>
  <c r="AZ44" i="1" a="1"/>
  <c r="AZ44" i="1" s="1"/>
  <c r="BZ135" i="1" a="1"/>
  <c r="BZ135" i="1" s="1"/>
  <c r="AU79" i="1" a="1"/>
  <c r="AU79" i="1" s="1"/>
  <c r="AX206" i="1" a="1"/>
  <c r="AX206" i="1" s="1"/>
  <c r="BX119" i="1" a="1"/>
  <c r="BX119" i="1" s="1"/>
  <c r="BH189" i="1" a="1"/>
  <c r="BH189" i="1" s="1"/>
  <c r="Y91" i="1" a="1"/>
  <c r="Y91" i="1" s="1"/>
  <c r="CK106" i="1" a="1"/>
  <c r="CK106" i="1" s="1"/>
  <c r="BY261" i="1" a="1"/>
  <c r="BY261" i="1" s="1"/>
  <c r="CK99" i="1" a="1"/>
  <c r="CK99" i="1" s="1"/>
  <c r="CG107" i="1" a="1"/>
  <c r="CG107" i="1" s="1"/>
  <c r="CK130" i="1" a="1"/>
  <c r="CK130" i="1" s="1"/>
  <c r="U47" i="1" a="1"/>
  <c r="U47" i="1" s="1"/>
  <c r="V47" i="1" a="1"/>
  <c r="V47" i="1" s="1"/>
  <c r="W200" i="1" a="1"/>
  <c r="W200" i="1" s="1"/>
  <c r="Q63" i="1" a="1"/>
  <c r="Q63" i="1" s="1"/>
  <c r="CD228" i="1" a="1"/>
  <c r="CD228" i="1" s="1"/>
  <c r="BE87" i="1" a="1"/>
  <c r="BE87" i="1" s="1"/>
  <c r="BC186" i="1" a="1"/>
  <c r="BC186" i="1" s="1"/>
  <c r="AW256" i="1" a="1"/>
  <c r="AW256" i="1" s="1"/>
  <c r="CL135" i="1" a="1"/>
  <c r="CL135" i="1" s="1"/>
  <c r="BY226" i="1" a="1"/>
  <c r="BY226" i="1" s="1"/>
  <c r="AC200" i="1" a="1"/>
  <c r="AC200" i="1" s="1"/>
  <c r="V116" i="1" a="1"/>
  <c r="V116" i="1" s="1"/>
  <c r="BE175" i="1" a="1"/>
  <c r="BE175" i="1" s="1"/>
  <c r="CD55" i="1" a="1"/>
  <c r="CD55" i="1" s="1"/>
  <c r="S181" i="1" a="1"/>
  <c r="S181" i="1" s="1"/>
  <c r="P241" i="1" a="1"/>
  <c r="P241" i="1" s="1"/>
  <c r="V8" i="1" a="1"/>
  <c r="V8" i="1" s="1"/>
  <c r="CC41" i="1" a="1"/>
  <c r="CC41" i="1" s="1"/>
  <c r="BG191" i="1" a="1"/>
  <c r="BG191" i="1" s="1"/>
  <c r="CK135" i="1" a="1"/>
  <c r="CK135" i="1" s="1"/>
  <c r="CH36" i="1" a="1"/>
  <c r="CH36" i="1" s="1"/>
  <c r="AW17" i="1" a="1"/>
  <c r="AW17" i="1" s="1"/>
  <c r="CA189" i="1" a="1"/>
  <c r="CA189" i="1" s="1"/>
  <c r="AU123" i="1" a="1"/>
  <c r="AU123" i="1" s="1"/>
  <c r="CF179" i="1" a="1"/>
  <c r="CF179" i="1" s="1"/>
  <c r="AY19" i="1" a="1"/>
  <c r="AY19" i="1" s="1"/>
  <c r="AB186" i="1" a="1"/>
  <c r="AB186" i="1" s="1"/>
  <c r="AU261" i="1" a="1"/>
  <c r="AU261" i="1" s="1"/>
  <c r="BB247" i="1" a="1"/>
  <c r="BB247" i="1" s="1"/>
  <c r="U46" i="1" a="1"/>
  <c r="U46" i="1" s="1"/>
  <c r="BC229" i="1" a="1"/>
  <c r="BC229" i="1" s="1"/>
  <c r="BE202" i="1" a="1"/>
  <c r="BE202" i="1" s="1"/>
  <c r="BF15" i="1" a="1"/>
  <c r="BF15" i="1" s="1"/>
  <c r="BF226" i="1" a="1"/>
  <c r="BF226" i="1" s="1"/>
  <c r="X87" i="1" a="1"/>
  <c r="X87" i="1" s="1"/>
  <c r="AX143" i="1" a="1"/>
  <c r="AX143" i="1" s="1"/>
  <c r="BB236" i="1" a="1"/>
  <c r="BB236" i="1" s="1"/>
  <c r="AX37" i="1" a="1"/>
  <c r="AX37" i="1" s="1"/>
  <c r="U225" i="1" a="1"/>
  <c r="U225" i="1" s="1"/>
  <c r="AC104" i="1" a="1"/>
  <c r="AC104" i="1" s="1"/>
  <c r="BC104" i="1" a="1"/>
  <c r="BC104" i="1" s="1"/>
  <c r="CA151" i="1" a="1"/>
  <c r="CA151" i="1" s="1"/>
  <c r="AY81" i="1" a="1"/>
  <c r="AY81" i="1" s="1"/>
  <c r="V98" i="1" a="1"/>
  <c r="V98" i="1" s="1"/>
  <c r="BE250" i="1" a="1"/>
  <c r="BE250" i="1" s="1"/>
  <c r="Q225" i="1" a="1"/>
  <c r="Q225" i="1" s="1"/>
  <c r="V88" i="1" a="1"/>
  <c r="V88" i="1" s="1"/>
  <c r="AZ177" i="1" a="1"/>
  <c r="AZ177" i="1" s="1"/>
  <c r="CL227" i="1" a="1"/>
  <c r="CL227" i="1" s="1"/>
  <c r="CA31" i="1" a="1"/>
  <c r="CA31" i="1" s="1"/>
  <c r="BE189" i="1" a="1"/>
  <c r="BE189" i="1" s="1"/>
  <c r="P90" i="1" a="1"/>
  <c r="P90" i="1" s="1"/>
  <c r="AC221" i="1" a="1"/>
  <c r="AC221" i="1" s="1"/>
  <c r="P83" i="1" a="1"/>
  <c r="P83" i="1" s="1"/>
  <c r="BB194" i="1" a="1"/>
  <c r="BB194" i="1" s="1"/>
  <c r="AC211" i="1" a="1"/>
  <c r="AC211" i="1" s="1"/>
  <c r="BA149" i="1" a="1"/>
  <c r="BA149" i="1" s="1"/>
  <c r="AZ13" i="1" a="1"/>
  <c r="AZ13" i="1" s="1"/>
  <c r="AT208" i="1" a="1"/>
  <c r="AT208" i="1" s="1"/>
  <c r="CD163" i="1" a="1"/>
  <c r="CD163" i="1" s="1"/>
  <c r="V126" i="1" a="1"/>
  <c r="V126" i="1" s="1"/>
  <c r="V260" i="1" a="1"/>
  <c r="V260" i="1" s="1"/>
  <c r="CD189" i="1" a="1"/>
  <c r="CD189" i="1" s="1"/>
  <c r="U167" i="1" a="1"/>
  <c r="U167" i="1" s="1"/>
  <c r="S31" i="1" a="1"/>
  <c r="S31" i="1" s="1"/>
  <c r="CB218" i="1" a="1"/>
  <c r="CB218" i="1" s="1"/>
  <c r="BY178" i="1" a="1"/>
  <c r="BY178" i="1" s="1"/>
  <c r="AC44" i="1" a="1"/>
  <c r="AC44" i="1" s="1"/>
  <c r="Q195" i="1" a="1"/>
  <c r="Q195" i="1" s="1"/>
  <c r="CH55" i="1" a="1"/>
  <c r="CH55" i="1" s="1"/>
  <c r="X146" i="1" a="1"/>
  <c r="X146" i="1" s="1"/>
  <c r="BF188" i="1" a="1"/>
  <c r="BF188" i="1" s="1"/>
  <c r="CK200" i="1" a="1"/>
  <c r="CK200" i="1" s="1"/>
  <c r="CL62" i="1" a="1"/>
  <c r="CL62" i="1" s="1"/>
  <c r="V237" i="1" a="1"/>
  <c r="V237" i="1" s="1"/>
  <c r="P87" i="1" a="1"/>
  <c r="P87" i="1" s="1"/>
  <c r="S17" i="1" a="1"/>
  <c r="S17" i="1" s="1"/>
  <c r="U197" i="1" a="1"/>
  <c r="U197" i="1" s="1"/>
  <c r="CK213" i="1" a="1"/>
  <c r="CK213" i="1" s="1"/>
  <c r="CG134" i="1" a="1"/>
  <c r="CG134" i="1" s="1"/>
  <c r="AC180" i="1" a="1"/>
  <c r="AC180" i="1" s="1"/>
  <c r="Q229" i="1" a="1"/>
  <c r="Q229" i="1" s="1"/>
  <c r="Q25" i="1" a="1"/>
  <c r="Q25" i="1" s="1"/>
  <c r="BE16" i="1" a="1"/>
  <c r="BE16" i="1" s="1"/>
  <c r="CK20" i="1" a="1"/>
  <c r="CK20" i="1" s="1"/>
  <c r="CJ210" i="1" a="1"/>
  <c r="CJ210" i="1" s="1"/>
  <c r="CH165" i="1" a="1"/>
  <c r="CH165" i="1" s="1"/>
  <c r="CH66" i="1" a="1"/>
  <c r="CH66" i="1" s="1"/>
  <c r="BD160" i="1" a="1"/>
  <c r="BD160" i="1" s="1"/>
  <c r="AU153" i="1" a="1"/>
  <c r="AU153" i="1" s="1"/>
  <c r="BA249" i="1" a="1"/>
  <c r="BA249" i="1" s="1"/>
  <c r="V59" i="1" a="1"/>
  <c r="V59" i="1" s="1"/>
  <c r="BB160" i="1" a="1"/>
  <c r="BB160" i="1" s="1"/>
  <c r="S158" i="1" a="1"/>
  <c r="S158" i="1" s="1"/>
  <c r="CD14" i="1" a="1"/>
  <c r="CD14" i="1" s="1"/>
  <c r="AA151" i="1" a="1"/>
  <c r="AA151" i="1" s="1"/>
  <c r="P229" i="1" a="1"/>
  <c r="P229" i="1" s="1"/>
  <c r="CD214" i="1" a="1"/>
  <c r="CD214" i="1" s="1"/>
  <c r="Y233" i="1" a="1"/>
  <c r="Y233" i="1" s="1"/>
  <c r="W11" i="1" a="1"/>
  <c r="W11" i="1" s="1"/>
  <c r="P34" i="1" a="1"/>
  <c r="P34" i="1" s="1"/>
  <c r="S248" i="1" a="1"/>
  <c r="S248" i="1" s="1"/>
  <c r="BZ200" i="1" a="1"/>
  <c r="BZ200" i="1" s="1"/>
  <c r="CJ216" i="1" a="1"/>
  <c r="CJ216" i="1" s="1"/>
  <c r="U20" i="1" a="1"/>
  <c r="U20" i="1" s="1"/>
  <c r="BY98" i="1" a="1"/>
  <c r="BY98" i="1" s="1"/>
  <c r="S197" i="1" a="1"/>
  <c r="S197" i="1" s="1"/>
  <c r="V67" i="1" a="1"/>
  <c r="V67" i="1" s="1"/>
  <c r="BD180" i="1" a="1"/>
  <c r="BD180" i="1" s="1"/>
  <c r="CD188" i="1" a="1"/>
  <c r="CD188" i="1" s="1"/>
  <c r="CB22" i="1" a="1"/>
  <c r="CB22" i="1" s="1"/>
  <c r="CJ242" i="1" a="1"/>
  <c r="CJ242" i="1" s="1"/>
  <c r="Y129" i="1" a="1"/>
  <c r="Y129" i="1" s="1"/>
  <c r="AD191" i="1" a="1"/>
  <c r="AD191" i="1" s="1"/>
  <c r="AZ12" i="1" a="1"/>
  <c r="AZ12" i="1" s="1"/>
  <c r="BE183" i="1" a="1"/>
  <c r="BE183" i="1" s="1"/>
  <c r="BA257" i="1" a="1"/>
  <c r="BA257" i="1" s="1"/>
  <c r="Z110" i="1" a="1"/>
  <c r="Z110" i="1" s="1"/>
  <c r="CD34" i="1" a="1"/>
  <c r="CD34" i="1" s="1"/>
  <c r="CD134" i="1" a="1"/>
  <c r="CD134" i="1" s="1"/>
  <c r="AC238" i="1" a="1"/>
  <c r="AC238" i="1" s="1"/>
  <c r="S57" i="1" a="1"/>
  <c r="S57" i="1" s="1"/>
  <c r="AV35" i="1" a="1"/>
  <c r="AV35" i="1" s="1"/>
  <c r="V221" i="1" a="1"/>
  <c r="V221" i="1" s="1"/>
  <c r="Y7" i="1" a="1"/>
  <c r="Y7" i="1" s="1"/>
  <c r="CI189" i="1" a="1"/>
  <c r="CI189" i="1" s="1"/>
  <c r="BB123" i="1" a="1"/>
  <c r="BB123" i="1" s="1"/>
  <c r="AT108" i="1" a="1"/>
  <c r="AT108" i="1" s="1"/>
  <c r="BA190" i="1" a="1"/>
  <c r="BA190" i="1" s="1"/>
  <c r="BB150" i="1" a="1"/>
  <c r="BB150" i="1" s="1"/>
  <c r="AA90" i="1" a="1"/>
  <c r="AA90" i="1" s="1"/>
  <c r="BA176" i="1" a="1"/>
  <c r="BA176" i="1" s="1"/>
  <c r="CL61" i="1" a="1"/>
  <c r="CL61" i="1" s="1"/>
  <c r="T165" i="1" a="1"/>
  <c r="T165" i="1" s="1"/>
  <c r="T261" i="1" a="1"/>
  <c r="T261" i="1" s="1"/>
  <c r="CE176" i="1" a="1"/>
  <c r="CE176" i="1" s="1"/>
  <c r="BG36" i="1" a="1"/>
  <c r="BG36" i="1" s="1"/>
  <c r="P46" i="1" a="1"/>
  <c r="P46" i="1" s="1"/>
  <c r="CH12" i="1" a="1"/>
  <c r="CH12" i="1" s="1"/>
  <c r="BC181" i="1" a="1"/>
  <c r="BC181" i="1" s="1"/>
  <c r="CJ195" i="1" a="1"/>
  <c r="CJ195" i="1" s="1"/>
  <c r="Z247" i="1" a="1"/>
  <c r="Z247" i="1" s="1"/>
  <c r="CC52" i="1" a="1"/>
  <c r="CC52" i="1" s="1"/>
  <c r="BF33" i="1" a="1"/>
  <c r="BF33" i="1" s="1"/>
  <c r="CG225" i="1" a="1"/>
  <c r="CG225" i="1" s="1"/>
  <c r="CH97" i="1" a="1"/>
  <c r="CH97" i="1" s="1"/>
  <c r="AT170" i="1" a="1"/>
  <c r="AT170" i="1" s="1"/>
  <c r="BX253" i="1" a="1"/>
  <c r="BX253" i="1" s="1"/>
  <c r="BY183" i="1" a="1"/>
  <c r="BY183" i="1" s="1"/>
  <c r="CI227" i="1" a="1"/>
  <c r="CI227" i="1" s="1"/>
  <c r="X223" i="1" a="1"/>
  <c r="X223" i="1" s="1"/>
  <c r="W180" i="1" a="1"/>
  <c r="W180" i="1" s="1"/>
  <c r="AY87" i="1" a="1"/>
  <c r="AY87" i="1" s="1"/>
  <c r="AC78" i="1" a="1"/>
  <c r="AC78" i="1" s="1"/>
  <c r="CA130" i="1" a="1"/>
  <c r="CA130" i="1" s="1"/>
  <c r="AA214" i="1" a="1"/>
  <c r="AA214" i="1" s="1"/>
  <c r="T152" i="1" a="1"/>
  <c r="T152" i="1" s="1"/>
  <c r="BA124" i="1" a="1"/>
  <c r="BA124" i="1" s="1"/>
  <c r="AC77" i="1" a="1"/>
  <c r="AC77" i="1" s="1"/>
  <c r="CG233" i="1" a="1"/>
  <c r="CG233" i="1" s="1"/>
  <c r="CK91" i="1" a="1"/>
  <c r="CK91" i="1" s="1"/>
  <c r="CG76" i="1" a="1"/>
  <c r="CG76" i="1" s="1"/>
  <c r="CA15" i="1" a="1"/>
  <c r="CA15" i="1" s="1"/>
  <c r="Y112" i="1" a="1"/>
  <c r="Y112" i="1" s="1"/>
  <c r="BD86" i="1" a="1"/>
  <c r="BD86" i="1" s="1"/>
  <c r="BG213" i="1" a="1"/>
  <c r="BG213" i="1" s="1"/>
  <c r="CF215" i="1" a="1"/>
  <c r="CF215" i="1" s="1"/>
  <c r="BZ262" i="1" a="1"/>
  <c r="BZ262" i="1" s="1"/>
  <c r="CJ214" i="1" a="1"/>
  <c r="CJ214" i="1" s="1"/>
  <c r="CC154" i="1" a="1"/>
  <c r="CC154" i="1" s="1"/>
  <c r="S27" i="1" a="1"/>
  <c r="S27" i="1" s="1"/>
  <c r="CH232" i="1" a="1"/>
  <c r="CH232" i="1" s="1"/>
  <c r="BC30" i="1" a="1"/>
  <c r="BC30" i="1" s="1"/>
  <c r="Y216" i="1" a="1"/>
  <c r="Y216" i="1" s="1"/>
  <c r="CH22" i="1" a="1"/>
  <c r="CH22" i="1" s="1"/>
  <c r="Z66" i="1" a="1"/>
  <c r="Z66" i="1" s="1"/>
  <c r="AB105" i="1" a="1"/>
  <c r="AB105" i="1" s="1"/>
  <c r="AD267" i="1" a="1"/>
  <c r="AD267" i="1" s="1"/>
  <c r="CB264" i="1" a="1"/>
  <c r="CB264" i="1" s="1"/>
  <c r="X198" i="1" a="1"/>
  <c r="X198" i="1" s="1"/>
  <c r="BH31" i="1" a="1"/>
  <c r="BH31" i="1" s="1"/>
  <c r="BZ110" i="1" a="1"/>
  <c r="BZ110" i="1" s="1"/>
  <c r="V18" i="1" a="1"/>
  <c r="V18" i="1" s="1"/>
  <c r="AX15" i="1" a="1"/>
  <c r="AX15" i="1" s="1"/>
  <c r="BX124" i="1" a="1"/>
  <c r="BX124" i="1" s="1"/>
  <c r="AX102" i="1" a="1"/>
  <c r="AX102" i="1" s="1"/>
  <c r="AY178" i="1" a="1"/>
  <c r="AY178" i="1" s="1"/>
  <c r="BH135" i="1" a="1"/>
  <c r="BH135" i="1" s="1"/>
  <c r="CE163" i="1" a="1"/>
  <c r="CE163" i="1" s="1"/>
  <c r="Z166" i="1" a="1"/>
  <c r="Z166" i="1" s="1"/>
  <c r="CC80" i="1" a="1"/>
  <c r="CC80" i="1" s="1"/>
  <c r="BY12" i="1" a="1"/>
  <c r="BY12" i="1" s="1"/>
  <c r="Y27" i="1" a="1"/>
  <c r="Y27" i="1" s="1"/>
  <c r="CC227" i="1" a="1"/>
  <c r="CC227" i="1" s="1"/>
  <c r="CA240" i="1" a="1"/>
  <c r="CA240" i="1" s="1"/>
  <c r="T150" i="1" a="1"/>
  <c r="T150" i="1" s="1"/>
  <c r="W8" i="1" a="1"/>
  <c r="W8" i="1" s="1"/>
  <c r="Y123" i="1" a="1"/>
  <c r="Y123" i="1" s="1"/>
  <c r="W123" i="1" a="1"/>
  <c r="W123" i="1" s="1"/>
  <c r="AB178" i="1" a="1"/>
  <c r="AB178" i="1" s="1"/>
  <c r="BE207" i="1" a="1"/>
  <c r="BE207" i="1" s="1"/>
  <c r="BZ53" i="1" a="1"/>
  <c r="BZ53" i="1" s="1"/>
  <c r="AZ98" i="1" a="1"/>
  <c r="AZ98" i="1" s="1"/>
  <c r="BZ241" i="1" a="1"/>
  <c r="BZ241" i="1" s="1"/>
  <c r="BD42" i="1" a="1"/>
  <c r="BD42" i="1" s="1"/>
  <c r="AB197" i="1" a="1"/>
  <c r="AB197" i="1" s="1"/>
  <c r="CK257" i="1" a="1"/>
  <c r="CK257" i="1" s="1"/>
  <c r="BX55" i="1" a="1"/>
  <c r="BX55" i="1" s="1"/>
  <c r="AT175" i="1" a="1"/>
  <c r="AT175" i="1" s="1"/>
  <c r="CL266" i="1" a="1"/>
  <c r="CL266" i="1" s="1"/>
  <c r="BY10" i="1" a="1"/>
  <c r="BY10" i="1" s="1"/>
  <c r="BE50" i="1" a="1"/>
  <c r="BE50" i="1" s="1"/>
  <c r="AZ191" i="1" a="1"/>
  <c r="AZ191" i="1" s="1"/>
  <c r="BB219" i="1" a="1"/>
  <c r="BB219" i="1" s="1"/>
  <c r="BD253" i="1" a="1"/>
  <c r="BD253" i="1" s="1"/>
  <c r="AY142" i="1" a="1"/>
  <c r="AY142" i="1" s="1"/>
  <c r="AB82" i="1" a="1"/>
  <c r="AB82" i="1" s="1"/>
  <c r="BB82" i="1" a="1"/>
  <c r="BB82" i="1" s="1"/>
  <c r="CD249" i="1" a="1"/>
  <c r="CD249" i="1" s="1"/>
  <c r="P174" i="1" a="1"/>
  <c r="P174" i="1" s="1"/>
  <c r="CZ159" i="1"/>
  <c r="CZ160" i="1" s="1"/>
  <c r="CZ99" i="1"/>
  <c r="CZ100" i="1" s="1"/>
  <c r="V115" i="1" a="1"/>
  <c r="V115" i="1" s="1"/>
  <c r="Q58" i="1" a="1"/>
  <c r="Q58" i="1" s="1"/>
  <c r="BZ52" i="1" a="1"/>
  <c r="BZ52" i="1" s="1"/>
  <c r="BG199" i="1" a="1"/>
  <c r="BG199" i="1" s="1"/>
  <c r="W221" i="1" a="1"/>
  <c r="W221" i="1" s="1"/>
  <c r="CC215" i="1" a="1"/>
  <c r="CC215" i="1" s="1"/>
  <c r="BE247" i="1" a="1"/>
  <c r="BE247" i="1" s="1"/>
  <c r="S45" i="1" a="1"/>
  <c r="S45" i="1" s="1"/>
  <c r="CD231" i="1" a="1"/>
  <c r="CD231" i="1" s="1"/>
  <c r="V54" i="1" a="1"/>
  <c r="V54" i="1" s="1"/>
  <c r="BH176" i="1" a="1"/>
  <c r="BH176" i="1" s="1"/>
  <c r="AX236" i="1" a="1"/>
  <c r="AX236" i="1" s="1"/>
  <c r="AZ228" i="1" a="1"/>
  <c r="AZ228" i="1" s="1"/>
  <c r="CF110" i="1" a="1"/>
  <c r="CF110" i="1" s="1"/>
  <c r="Y188" i="1" a="1"/>
  <c r="Y188" i="1" s="1"/>
  <c r="CD109" i="1" a="1"/>
  <c r="CD109" i="1" s="1"/>
  <c r="BF154" i="1" a="1"/>
  <c r="BF154" i="1" s="1"/>
  <c r="BA41" i="1" a="1"/>
  <c r="BA41" i="1" s="1"/>
  <c r="Z224" i="1" a="1"/>
  <c r="Z224" i="1" s="1"/>
  <c r="BH227" i="1" a="1"/>
  <c r="BH227" i="1" s="1"/>
  <c r="CL95" i="1" a="1"/>
  <c r="CL95" i="1" s="1"/>
  <c r="Y55" i="1" a="1"/>
  <c r="Y55" i="1" s="1"/>
  <c r="CC58" i="1" a="1"/>
  <c r="CC58" i="1" s="1"/>
  <c r="CG212" i="1" a="1"/>
  <c r="CG212" i="1" s="1"/>
  <c r="CG245" i="1" a="1"/>
  <c r="CG245" i="1" s="1"/>
  <c r="CI87" i="1" a="1"/>
  <c r="CI87" i="1" s="1"/>
  <c r="BG122" i="1" a="1"/>
  <c r="BG122" i="1" s="1"/>
  <c r="CC119" i="1" a="1"/>
  <c r="CC119" i="1" s="1"/>
  <c r="U45" i="1" a="1"/>
  <c r="U45" i="1" s="1"/>
  <c r="BE213" i="1" a="1"/>
  <c r="BE213" i="1" s="1"/>
  <c r="BZ44" i="1" a="1"/>
  <c r="BZ44" i="1" s="1"/>
  <c r="BE123" i="1" a="1"/>
  <c r="BE123" i="1" s="1"/>
  <c r="CD18" i="1" a="1"/>
  <c r="CD18" i="1" s="1"/>
  <c r="CG222" i="1" a="1"/>
  <c r="CG222" i="1" s="1"/>
  <c r="AV144" i="1" a="1"/>
  <c r="AV144" i="1" s="1"/>
  <c r="T266" i="1" a="1"/>
  <c r="T266" i="1" s="1"/>
  <c r="AB63" i="1" a="1"/>
  <c r="AB63" i="1" s="1"/>
  <c r="BX111" i="1" a="1"/>
  <c r="BX111" i="1" s="1"/>
  <c r="Q248" i="1" a="1"/>
  <c r="Q248" i="1" s="1"/>
  <c r="T231" i="1" a="1"/>
  <c r="T231" i="1" s="1"/>
  <c r="BA252" i="1" a="1"/>
  <c r="BA252" i="1" s="1"/>
  <c r="AT201" i="1" a="1"/>
  <c r="AT201" i="1" s="1"/>
  <c r="T253" i="1" a="1"/>
  <c r="T253" i="1" s="1"/>
  <c r="AD18" i="1" a="1"/>
  <c r="AD18" i="1" s="1"/>
  <c r="CL175" i="1" a="1"/>
  <c r="CL175" i="1" s="1"/>
  <c r="CD177" i="1" a="1"/>
  <c r="CD177" i="1" s="1"/>
  <c r="AX161" i="1" a="1"/>
  <c r="AX161" i="1" s="1"/>
  <c r="W32" i="1" a="1"/>
  <c r="W32" i="1" s="1"/>
  <c r="BC127" i="1" a="1"/>
  <c r="BC127" i="1" s="1"/>
  <c r="BH188" i="1" a="1"/>
  <c r="BH188" i="1" s="1"/>
  <c r="BF122" i="1" a="1"/>
  <c r="BF122" i="1" s="1"/>
  <c r="CE110" i="1" a="1"/>
  <c r="CE110" i="1" s="1"/>
  <c r="AA235" i="1" a="1"/>
  <c r="AA235" i="1" s="1"/>
  <c r="BA82" i="1" a="1"/>
  <c r="BA82" i="1" s="1"/>
  <c r="CG66" i="1" a="1"/>
  <c r="CG66" i="1" s="1"/>
  <c r="R135" i="1" a="1"/>
  <c r="R135" i="1" s="1"/>
  <c r="AZ137" i="1" a="1"/>
  <c r="AZ137" i="1" s="1"/>
  <c r="V215" i="1" a="1"/>
  <c r="V215" i="1" s="1"/>
  <c r="X250" i="1" a="1"/>
  <c r="X250" i="1" s="1"/>
  <c r="BG258" i="1" a="1"/>
  <c r="BG258" i="1" s="1"/>
  <c r="BY229" i="1" a="1"/>
  <c r="BY229" i="1" s="1"/>
  <c r="AV251" i="1" a="1"/>
  <c r="AV251" i="1" s="1"/>
  <c r="V185" i="1" a="1"/>
  <c r="V185" i="1" s="1"/>
  <c r="R155" i="1" a="1"/>
  <c r="R155" i="1" s="1"/>
  <c r="CH49" i="1" a="1"/>
  <c r="CH49" i="1" s="1"/>
  <c r="AZ199" i="1" a="1"/>
  <c r="AZ199" i="1" s="1"/>
  <c r="CK28" i="1" a="1"/>
  <c r="CK28" i="1" s="1"/>
  <c r="U95" i="1" a="1"/>
  <c r="U95" i="1" s="1"/>
  <c r="CG83" i="1" a="1"/>
  <c r="CG83" i="1" s="1"/>
  <c r="BX65" i="1" a="1"/>
  <c r="BX65" i="1" s="1"/>
  <c r="AD252" i="1" a="1"/>
  <c r="AD252" i="1" s="1"/>
  <c r="BX186" i="1" a="1"/>
  <c r="BX186" i="1" s="1"/>
  <c r="CE130" i="1" a="1"/>
  <c r="CE130" i="1" s="1"/>
  <c r="Z99" i="1" a="1"/>
  <c r="Z99" i="1" s="1"/>
  <c r="AA232" i="1" a="1"/>
  <c r="AA232" i="1" s="1"/>
  <c r="R201" i="1" a="1"/>
  <c r="R201" i="1" s="1"/>
  <c r="R250" i="1" a="1"/>
  <c r="R250" i="1" s="1"/>
  <c r="CH8" i="1" a="1"/>
  <c r="CH8" i="1" s="1"/>
  <c r="BH131" i="1" a="1"/>
  <c r="BH131" i="1" s="1"/>
  <c r="CB34" i="1" a="1"/>
  <c r="CB34" i="1" s="1"/>
  <c r="AZ154" i="1" a="1"/>
  <c r="AZ154" i="1" s="1"/>
  <c r="Z34" i="1" a="1"/>
  <c r="Z34" i="1" s="1"/>
  <c r="Q198" i="1" a="1"/>
  <c r="Q198" i="1" s="1"/>
  <c r="AC155" i="1" a="1"/>
  <c r="AC155" i="1" s="1"/>
  <c r="AV201" i="1" a="1"/>
  <c r="AV201" i="1" s="1"/>
  <c r="T52" i="1" a="1"/>
  <c r="T52" i="1" s="1"/>
  <c r="CF13" i="1" a="1"/>
  <c r="CF13" i="1" s="1"/>
  <c r="R109" i="1" a="1"/>
  <c r="R109" i="1" s="1"/>
  <c r="CA182" i="1" a="1"/>
  <c r="CA182" i="1" s="1"/>
  <c r="CG254" i="1" a="1"/>
  <c r="CG254" i="1" s="1"/>
  <c r="CA216" i="1" a="1"/>
  <c r="CA216" i="1" s="1"/>
  <c r="AW131" i="1" a="1"/>
  <c r="AW131" i="1" s="1"/>
  <c r="BY150" i="1" a="1"/>
  <c r="BY150" i="1" s="1"/>
  <c r="T161" i="1" a="1"/>
  <c r="T161" i="1" s="1"/>
  <c r="CA248" i="1" a="1"/>
  <c r="CA248" i="1" s="1"/>
  <c r="Y218" i="1" a="1"/>
  <c r="Y218" i="1" s="1"/>
  <c r="R238" i="1" a="1"/>
  <c r="R238" i="1" s="1"/>
  <c r="AY147" i="1" a="1"/>
  <c r="AY147" i="1" s="1"/>
  <c r="CH169" i="1" a="1"/>
  <c r="CH169" i="1" s="1"/>
  <c r="BH102" i="1" a="1"/>
  <c r="BH102" i="1" s="1"/>
  <c r="AW79" i="1" a="1"/>
  <c r="AW79" i="1" s="1"/>
  <c r="Q245" i="1" a="1"/>
  <c r="Q245" i="1" s="1"/>
  <c r="Z97" i="1" a="1"/>
  <c r="Z97" i="1" s="1"/>
  <c r="AW212" i="1" a="1"/>
  <c r="AW212" i="1" s="1"/>
  <c r="S53" i="1" a="1"/>
  <c r="S53" i="1" s="1"/>
  <c r="T36" i="1" a="1"/>
  <c r="T36" i="1" s="1"/>
  <c r="CA109" i="1" a="1"/>
  <c r="CA109" i="1" s="1"/>
  <c r="AY240" i="1" a="1"/>
  <c r="AY240" i="1" s="1"/>
  <c r="AA265" i="1" a="1"/>
  <c r="AA265" i="1" s="1"/>
  <c r="BB196" i="1" a="1"/>
  <c r="BB196" i="1" s="1"/>
  <c r="BF10" i="1" a="1"/>
  <c r="BF10" i="1" s="1"/>
  <c r="BX58" i="1" a="1"/>
  <c r="BX58" i="1" s="1"/>
  <c r="AT199" i="1" a="1"/>
  <c r="AT199" i="1" s="1"/>
  <c r="CK189" i="1" a="1"/>
  <c r="CK189" i="1" s="1"/>
  <c r="P153" i="1" a="1"/>
  <c r="P153" i="1" s="1"/>
  <c r="AW88" i="1" a="1"/>
  <c r="AW88" i="1" s="1"/>
  <c r="AA141" i="1" a="1"/>
  <c r="AA141" i="1" s="1"/>
  <c r="BZ181" i="1" a="1"/>
  <c r="BZ181" i="1" s="1"/>
  <c r="U153" i="1" a="1"/>
  <c r="U153" i="1" s="1"/>
  <c r="CG191" i="1" a="1"/>
  <c r="CG191" i="1" s="1"/>
  <c r="CG37" i="1" a="1"/>
  <c r="CG37" i="1" s="1"/>
  <c r="T241" i="1" a="1"/>
  <c r="T241" i="1" s="1"/>
  <c r="V65" i="1" a="1"/>
  <c r="V65" i="1" s="1"/>
  <c r="S164" i="1" a="1"/>
  <c r="S164" i="1" s="1"/>
  <c r="AT237" i="1" a="1"/>
  <c r="AT237" i="1" s="1"/>
  <c r="AW145" i="1" a="1"/>
  <c r="AW145" i="1" s="1"/>
  <c r="BE142" i="1" a="1"/>
  <c r="BE142" i="1" s="1"/>
  <c r="X99" i="1" a="1"/>
  <c r="X99" i="1" s="1"/>
  <c r="AV143" i="1" a="1"/>
  <c r="AV143" i="1" s="1"/>
  <c r="AZ127" i="1" a="1"/>
  <c r="AZ127" i="1" s="1"/>
  <c r="BE224" i="1" a="1"/>
  <c r="BE224" i="1" s="1"/>
  <c r="CD206" i="1" a="1"/>
  <c r="CD206" i="1" s="1"/>
  <c r="CA174" i="1" a="1"/>
  <c r="CA174" i="1" s="1"/>
  <c r="R120" i="1" a="1"/>
  <c r="R120" i="1" s="1"/>
  <c r="CA177" i="1" a="1"/>
  <c r="CA177" i="1" s="1"/>
  <c r="X172" i="1" a="1"/>
  <c r="X172" i="1" s="1"/>
  <c r="R100" i="1" a="1"/>
  <c r="R100" i="1" s="1"/>
  <c r="BA215" i="1" a="1"/>
  <c r="BA215" i="1" s="1"/>
  <c r="CL154" i="1" a="1"/>
  <c r="CL154" i="1" s="1"/>
  <c r="R266" i="1" a="1"/>
  <c r="R266" i="1" s="1"/>
  <c r="CJ13" i="1" a="1"/>
  <c r="CJ13" i="1" s="1"/>
  <c r="CK153" i="1" a="1"/>
  <c r="CK153" i="1" s="1"/>
  <c r="AX77" i="1" a="1"/>
  <c r="AX77" i="1" s="1"/>
  <c r="X80" i="1" a="1"/>
  <c r="X80" i="1" s="1"/>
  <c r="CK220" i="1" a="1"/>
  <c r="CK220" i="1" s="1"/>
  <c r="BH159" i="1" a="1"/>
  <c r="BH159" i="1" s="1"/>
  <c r="U185" i="1" a="1"/>
  <c r="U185" i="1" s="1"/>
  <c r="AY149" i="1" a="1"/>
  <c r="AY149" i="1" s="1"/>
  <c r="AV96" i="1" a="1"/>
  <c r="AV96" i="1" s="1"/>
  <c r="AW172" i="1" a="1"/>
  <c r="AW172" i="1" s="1"/>
  <c r="AT110" i="1" a="1"/>
  <c r="AT110" i="1" s="1"/>
  <c r="CC226" i="1" a="1"/>
  <c r="CC226" i="1" s="1"/>
  <c r="R54" i="1" a="1"/>
  <c r="R54" i="1" s="1"/>
  <c r="BF45" i="1" a="1"/>
  <c r="BF45" i="1" s="1"/>
  <c r="CA218" i="1" a="1"/>
  <c r="CA218" i="1" s="1"/>
  <c r="AZ110" i="1" a="1"/>
  <c r="AZ110" i="1" s="1"/>
  <c r="AZ178" i="1" a="1"/>
  <c r="AZ178" i="1" s="1"/>
  <c r="BD150" i="1" a="1"/>
  <c r="BD150" i="1" s="1"/>
  <c r="AB102" i="1" a="1"/>
  <c r="AB102" i="1" s="1"/>
  <c r="Z227" i="1" a="1"/>
  <c r="Z227" i="1" s="1"/>
  <c r="Z134" i="1" a="1"/>
  <c r="Z134" i="1" s="1"/>
  <c r="BX256" i="1" a="1"/>
  <c r="BX256" i="1" s="1"/>
  <c r="X171" i="1" a="1"/>
  <c r="X171" i="1" s="1"/>
  <c r="BF8" i="1" a="1"/>
  <c r="BF8" i="1" s="1"/>
  <c r="BH252" i="1" a="1"/>
  <c r="BH252" i="1" s="1"/>
  <c r="S94" i="1" a="1"/>
  <c r="S94" i="1" s="1"/>
  <c r="BH35" i="1" a="1"/>
  <c r="BH35" i="1" s="1"/>
  <c r="BD256" i="1" a="1"/>
  <c r="BD256" i="1" s="1"/>
  <c r="AB244" i="1" a="1"/>
  <c r="AB244" i="1" s="1"/>
  <c r="R88" i="1" a="1"/>
  <c r="R88" i="1" s="1"/>
  <c r="AD82" i="1" a="1"/>
  <c r="AD82" i="1" s="1"/>
  <c r="Q52" i="1" a="1"/>
  <c r="Q52" i="1" s="1"/>
  <c r="Q122" i="1" a="1"/>
  <c r="Q122" i="1" s="1"/>
  <c r="CF12" i="1" a="1"/>
  <c r="CF12" i="1" s="1"/>
  <c r="AY58" i="1" a="1"/>
  <c r="AY58" i="1" s="1"/>
  <c r="X76" i="1" a="1"/>
  <c r="X76" i="1" s="1"/>
  <c r="AD256" i="1" a="1"/>
  <c r="AD256" i="1" s="1"/>
  <c r="CE126" i="1" a="1"/>
  <c r="CE126" i="1" s="1"/>
  <c r="CC176" i="1" a="1"/>
  <c r="CC176" i="1" s="1"/>
  <c r="CA225" i="1" a="1"/>
  <c r="CA225" i="1" s="1"/>
  <c r="BB249" i="1" a="1"/>
  <c r="BB249" i="1" s="1"/>
  <c r="R158" i="1" a="1"/>
  <c r="R158" i="1" s="1"/>
  <c r="BF64" i="1" a="1"/>
  <c r="BF64" i="1" s="1"/>
  <c r="S173" i="1" a="1"/>
  <c r="S173" i="1" s="1"/>
  <c r="BB135" i="1" a="1"/>
  <c r="BB135" i="1" s="1"/>
  <c r="CJ259" i="1" a="1"/>
  <c r="CJ259" i="1" s="1"/>
  <c r="BB50" i="1" a="1"/>
  <c r="BB50" i="1" s="1"/>
  <c r="R265" i="1" a="1"/>
  <c r="R265" i="1" s="1"/>
  <c r="Y195" i="1" a="1"/>
  <c r="Y195" i="1" s="1"/>
  <c r="Z231" i="1" a="1"/>
  <c r="Z231" i="1" s="1"/>
  <c r="AY225" i="1" a="1"/>
  <c r="AY225" i="1" s="1"/>
  <c r="AY109" i="1" a="1"/>
  <c r="AY109" i="1" s="1"/>
  <c r="CE237" i="1" a="1"/>
  <c r="CE237" i="1" s="1"/>
  <c r="AA9" i="1" a="1"/>
  <c r="AA9" i="1" s="1"/>
  <c r="T187" i="1" a="1"/>
  <c r="T187" i="1" s="1"/>
  <c r="AD167" i="1" a="1"/>
  <c r="AD167" i="1" s="1"/>
  <c r="R207" i="1" a="1"/>
  <c r="R207" i="1" s="1"/>
  <c r="BD113" i="1" a="1"/>
  <c r="BD113" i="1" s="1"/>
  <c r="AX152" i="1" a="1"/>
  <c r="AX152" i="1" s="1"/>
  <c r="AA34" i="1" a="1"/>
  <c r="AA34" i="1" s="1"/>
  <c r="V106" i="1" a="1"/>
  <c r="V106" i="1" s="1"/>
  <c r="CC94" i="1" a="1"/>
  <c r="CC94" i="1" s="1"/>
  <c r="AC56" i="1" a="1"/>
  <c r="AC56" i="1" s="1"/>
  <c r="Y19" i="1" a="1"/>
  <c r="Y19" i="1" s="1"/>
  <c r="BA241" i="1" a="1"/>
  <c r="BA241" i="1" s="1"/>
  <c r="W199" i="1" a="1"/>
  <c r="W199" i="1" s="1"/>
  <c r="CB175" i="1" a="1"/>
  <c r="CB175" i="1" s="1"/>
  <c r="CD181" i="1" a="1"/>
  <c r="CD181" i="1" s="1"/>
  <c r="BD199" i="1" a="1"/>
  <c r="BD199" i="1" s="1"/>
  <c r="BF22" i="1" a="1"/>
  <c r="BF22" i="1" s="1"/>
  <c r="BC223" i="1" a="1"/>
  <c r="BC223" i="1" s="1"/>
  <c r="AZ260" i="1" a="1"/>
  <c r="AZ260" i="1" s="1"/>
  <c r="CE151" i="1" a="1"/>
  <c r="CE151" i="1" s="1"/>
  <c r="BE103" i="1" a="1"/>
  <c r="BE103" i="1" s="1"/>
  <c r="Q55" i="1" a="1"/>
  <c r="Q55" i="1" s="1"/>
  <c r="AW133" i="1" a="1"/>
  <c r="AW133" i="1" s="1"/>
  <c r="P185" i="1" a="1"/>
  <c r="P185" i="1" s="1"/>
  <c r="BH152" i="1" a="1"/>
  <c r="BH152" i="1" s="1"/>
  <c r="Q249" i="1" a="1"/>
  <c r="Q249" i="1" s="1"/>
  <c r="CC259" i="1" a="1"/>
  <c r="CC259" i="1" s="1"/>
  <c r="CD209" i="1" a="1"/>
  <c r="CD209" i="1" s="1"/>
  <c r="AZ221" i="1" a="1"/>
  <c r="AZ221" i="1" s="1"/>
  <c r="AB175" i="1" a="1"/>
  <c r="AB175" i="1" s="1"/>
  <c r="CH130" i="1" a="1"/>
  <c r="CH130" i="1" s="1"/>
  <c r="CJ134" i="1" a="1"/>
  <c r="CJ134" i="1" s="1"/>
  <c r="CG147" i="1" a="1"/>
  <c r="CG147" i="1" s="1"/>
  <c r="BG159" i="1" a="1"/>
  <c r="BG159" i="1" s="1"/>
  <c r="BE80" i="1" a="1"/>
  <c r="BE80" i="1" s="1"/>
  <c r="CK156" i="1" a="1"/>
  <c r="CK156" i="1" s="1"/>
  <c r="AC132" i="1" a="1"/>
  <c r="AC132" i="1" s="1"/>
  <c r="AB100" i="1" a="1"/>
  <c r="AB100" i="1" s="1"/>
  <c r="BH157" i="1" a="1"/>
  <c r="BH157" i="1" s="1"/>
  <c r="BG202" i="1" a="1"/>
  <c r="BG202" i="1" s="1"/>
  <c r="BA53" i="1" a="1"/>
  <c r="BA53" i="1" s="1"/>
  <c r="CE77" i="1" a="1"/>
  <c r="CE77" i="1" s="1"/>
  <c r="BB38" i="1" a="1"/>
  <c r="BB38" i="1" s="1"/>
  <c r="CD16" i="1" a="1"/>
  <c r="CD16" i="1" s="1"/>
  <c r="CA146" i="1" a="1"/>
  <c r="CA146" i="1" s="1"/>
  <c r="CD62" i="1" a="1"/>
  <c r="CD62" i="1" s="1"/>
  <c r="V15" i="1" a="1"/>
  <c r="V15" i="1" s="1"/>
  <c r="CC39" i="1" a="1"/>
  <c r="CC39" i="1" s="1"/>
  <c r="BD116" i="1" a="1"/>
  <c r="BD116" i="1" s="1"/>
  <c r="BY258" i="1" a="1"/>
  <c r="BY258" i="1" s="1"/>
  <c r="BG9" i="1" a="1"/>
  <c r="BG9" i="1" s="1"/>
  <c r="X21" i="1" a="1"/>
  <c r="X21" i="1" s="1"/>
  <c r="CI29" i="1" a="1"/>
  <c r="CI29" i="1" s="1"/>
  <c r="V108" i="1" a="1"/>
  <c r="V108" i="1" s="1"/>
  <c r="T26" i="1" a="1"/>
  <c r="T26" i="1" s="1"/>
  <c r="CF214" i="1" a="1"/>
  <c r="CF214" i="1" s="1"/>
  <c r="BE114" i="1" a="1"/>
  <c r="BE114" i="1" s="1"/>
  <c r="CJ217" i="1" a="1"/>
  <c r="CJ217" i="1" s="1"/>
  <c r="BH63" i="1" a="1"/>
  <c r="BH63" i="1" s="1"/>
  <c r="CE260" i="1" a="1"/>
  <c r="CE260" i="1" s="1"/>
  <c r="BF34" i="1" a="1"/>
  <c r="BF34" i="1" s="1"/>
  <c r="X127" i="1" a="1"/>
  <c r="X127" i="1" s="1"/>
  <c r="BB23" i="1" a="1"/>
  <c r="BB23" i="1" s="1"/>
  <c r="CC114" i="1" a="1"/>
  <c r="CC114" i="1" s="1"/>
  <c r="CC67" i="1" a="1"/>
  <c r="CC67" i="1" s="1"/>
  <c r="AY86" i="1" a="1"/>
  <c r="AY86" i="1" s="1"/>
  <c r="AA171" i="1" a="1"/>
  <c r="AA171" i="1" s="1"/>
  <c r="BF56" i="1" a="1"/>
  <c r="BF56" i="1" s="1"/>
  <c r="X167" i="1" a="1"/>
  <c r="X167" i="1" s="1"/>
  <c r="AB52" i="1" a="1"/>
  <c r="AB52" i="1" s="1"/>
  <c r="AD193" i="1" a="1"/>
  <c r="AD193" i="1" s="1"/>
  <c r="W142" i="1" a="1"/>
  <c r="W142" i="1" s="1"/>
  <c r="AT16" i="1" a="1"/>
  <c r="AT16" i="1" s="1"/>
  <c r="BF230" i="1" a="1"/>
  <c r="BF230" i="1" s="1"/>
  <c r="CC246" i="1" a="1"/>
  <c r="CC246" i="1" s="1"/>
  <c r="BD87" i="1" a="1"/>
  <c r="BD87" i="1" s="1"/>
  <c r="CH132" i="1" a="1"/>
  <c r="CH132" i="1" s="1"/>
  <c r="AA258" i="1" a="1"/>
  <c r="AA258" i="1" s="1"/>
  <c r="T238" i="1" a="1"/>
  <c r="T238" i="1" s="1"/>
  <c r="BD32" i="1" a="1"/>
  <c r="BD32" i="1" s="1"/>
  <c r="BH181" i="1" a="1"/>
  <c r="BH181" i="1" s="1"/>
  <c r="BX42" i="1" a="1"/>
  <c r="BX42" i="1" s="1"/>
  <c r="R126" i="1" a="1"/>
  <c r="R126" i="1" s="1"/>
  <c r="BZ215" i="1" a="1"/>
  <c r="BZ215" i="1" s="1"/>
  <c r="V121" i="1" a="1"/>
  <c r="V121" i="1" s="1"/>
  <c r="AT155" i="1" a="1"/>
  <c r="AT155" i="1" s="1"/>
  <c r="BZ251" i="1" a="1"/>
  <c r="BZ251" i="1" s="1"/>
  <c r="U198" i="1" a="1"/>
  <c r="U198" i="1" s="1"/>
  <c r="CI135" i="1" a="1"/>
  <c r="CI135" i="1" s="1"/>
  <c r="BH88" i="1" a="1"/>
  <c r="BH88" i="1" s="1"/>
  <c r="CF141" i="1" a="1"/>
  <c r="CF141" i="1" s="1"/>
  <c r="CG122" i="1" a="1"/>
  <c r="CG122" i="1" s="1"/>
  <c r="AV10" i="1" a="1"/>
  <c r="AV10" i="1" s="1"/>
  <c r="BG99" i="1" a="1"/>
  <c r="BG99" i="1" s="1"/>
  <c r="CH199" i="1" a="1"/>
  <c r="CH199" i="1" s="1"/>
  <c r="CK154" i="1" a="1"/>
  <c r="CK154" i="1" s="1"/>
  <c r="AZ118" i="1" a="1"/>
  <c r="AZ118" i="1" s="1"/>
  <c r="BC168" i="1" a="1"/>
  <c r="BC168" i="1" s="1"/>
  <c r="AX184" i="1" a="1"/>
  <c r="AX184" i="1" s="1"/>
  <c r="CE228" i="1" a="1"/>
  <c r="CE228" i="1" s="1"/>
  <c r="CC243" i="1" a="1"/>
  <c r="CC243" i="1" s="1"/>
  <c r="AV188" i="1" a="1"/>
  <c r="AV188" i="1" s="1"/>
  <c r="AX214" i="1" a="1"/>
  <c r="AX214" i="1" s="1"/>
  <c r="CH59" i="1" a="1"/>
  <c r="CH59" i="1" s="1"/>
  <c r="Y172" i="1" a="1"/>
  <c r="Y172" i="1" s="1"/>
  <c r="BH57" i="1" a="1"/>
  <c r="BH57" i="1" s="1"/>
  <c r="BF232" i="1" a="1"/>
  <c r="BF232" i="1" s="1"/>
  <c r="CL148" i="1" a="1"/>
  <c r="CL148" i="1" s="1"/>
  <c r="S143" i="1" a="1"/>
  <c r="S143" i="1" s="1"/>
  <c r="BH220" i="1" a="1"/>
  <c r="BH220" i="1" s="1"/>
  <c r="U234" i="1" a="1"/>
  <c r="U234" i="1" s="1"/>
  <c r="AU120" i="1" a="1"/>
  <c r="AU120" i="1" s="1"/>
  <c r="AU221" i="1" a="1"/>
  <c r="AU221" i="1" s="1"/>
  <c r="X147" i="1" a="1"/>
  <c r="X147" i="1" s="1"/>
  <c r="CB144" i="1" a="1"/>
  <c r="CB144" i="1" s="1"/>
  <c r="BB191" i="1" a="1"/>
  <c r="BB191" i="1" s="1"/>
  <c r="BB81" i="1" a="1"/>
  <c r="BB81" i="1" s="1"/>
  <c r="AD232" i="1" a="1"/>
  <c r="AD232" i="1" s="1"/>
  <c r="BY169" i="1" a="1"/>
  <c r="BY169" i="1" s="1"/>
  <c r="BC242" i="1" a="1"/>
  <c r="BC242" i="1" s="1"/>
  <c r="CB162" i="1" a="1"/>
  <c r="CB162" i="1" s="1"/>
  <c r="CI22" i="1" a="1"/>
  <c r="CI22" i="1" s="1"/>
  <c r="BF255" i="1" a="1"/>
  <c r="BF255" i="1" s="1"/>
  <c r="CI94" i="1" a="1"/>
  <c r="CI94" i="1" s="1"/>
  <c r="AT148" i="1" a="1"/>
  <c r="AT148" i="1" s="1"/>
  <c r="BA173" i="1" a="1"/>
  <c r="BA173" i="1" s="1"/>
  <c r="CH120" i="1" a="1"/>
  <c r="CH120" i="1" s="1"/>
  <c r="CE257" i="1" a="1"/>
  <c r="CE257" i="1" s="1"/>
  <c r="AW81" i="1" a="1"/>
  <c r="AW81" i="1" s="1"/>
  <c r="AV211" i="1" a="1"/>
  <c r="AV211" i="1" s="1"/>
  <c r="AV57" i="1" a="1"/>
  <c r="AV57" i="1" s="1"/>
  <c r="AV15" i="1" a="1"/>
  <c r="AV15" i="1" s="1"/>
  <c r="X263" i="1" a="1"/>
  <c r="X263" i="1" s="1"/>
  <c r="BA255" i="1" a="1"/>
  <c r="BA255" i="1" s="1"/>
  <c r="BH95" i="1" a="1"/>
  <c r="BH95" i="1" s="1"/>
  <c r="CG259" i="1" a="1"/>
  <c r="CG259" i="1" s="1"/>
  <c r="BG255" i="1" a="1"/>
  <c r="BG255" i="1" s="1"/>
  <c r="BZ108" i="1" a="1"/>
  <c r="BZ108" i="1" s="1"/>
  <c r="CJ176" i="1" a="1"/>
  <c r="CJ176" i="1" s="1"/>
  <c r="S110" i="1" a="1"/>
  <c r="S110" i="1" s="1"/>
  <c r="CC132" i="1" a="1"/>
  <c r="CC132" i="1" s="1"/>
  <c r="BX59" i="1" a="1"/>
  <c r="BX59" i="1" s="1"/>
  <c r="AU43" i="1" a="1"/>
  <c r="AU43" i="1" s="1"/>
  <c r="CC163" i="1" a="1"/>
  <c r="CC163" i="1" s="1"/>
  <c r="BB41" i="1" a="1"/>
  <c r="BB41" i="1" s="1"/>
  <c r="BY65" i="1" a="1"/>
  <c r="BY65" i="1" s="1"/>
  <c r="BY161" i="1" a="1"/>
  <c r="BY161" i="1" s="1"/>
  <c r="CG226" i="1" a="1"/>
  <c r="CG226" i="1" s="1"/>
  <c r="V130" i="1" a="1"/>
  <c r="V130" i="1" s="1"/>
  <c r="BA88" i="1" a="1"/>
  <c r="BA88" i="1" s="1"/>
  <c r="AX147" i="1" a="1"/>
  <c r="AX147" i="1" s="1"/>
  <c r="Q24" i="1" a="1"/>
  <c r="Q24" i="1" s="1"/>
  <c r="AC112" i="1" a="1"/>
  <c r="AC112" i="1" s="1"/>
  <c r="Y85" i="1" a="1"/>
  <c r="Y85" i="1" s="1"/>
  <c r="AD195" i="1" a="1"/>
  <c r="AD195" i="1" s="1"/>
  <c r="BF42" i="1" a="1"/>
  <c r="BF42" i="1" s="1"/>
  <c r="BH155" i="1" a="1"/>
  <c r="BH155" i="1" s="1"/>
  <c r="CL47" i="1" a="1"/>
  <c r="CL47" i="1" s="1"/>
  <c r="AB128" i="1" a="1"/>
  <c r="AB128" i="1" s="1"/>
  <c r="Q39" i="1" a="1"/>
  <c r="Q39" i="1" s="1"/>
  <c r="BC36" i="1" a="1"/>
  <c r="BC36" i="1" s="1"/>
  <c r="CI163" i="1" a="1"/>
  <c r="CI163" i="1" s="1"/>
  <c r="CB36" i="1" a="1"/>
  <c r="CB36" i="1" s="1"/>
  <c r="AT32" i="1" a="1"/>
  <c r="AT32" i="1" s="1"/>
  <c r="BD29" i="1" a="1"/>
  <c r="BD29" i="1" s="1"/>
  <c r="AB192" i="1" a="1"/>
  <c r="AB192" i="1" s="1"/>
  <c r="BY246" i="1" a="1"/>
  <c r="BY246" i="1" s="1"/>
  <c r="Q167" i="1" a="1"/>
  <c r="Q167" i="1" s="1"/>
  <c r="AB109" i="1" a="1"/>
  <c r="AB109" i="1" s="1"/>
  <c r="Y21" i="1" a="1"/>
  <c r="Y21" i="1" s="1"/>
  <c r="W191" i="1" a="1"/>
  <c r="W191" i="1" s="1"/>
  <c r="Q171" i="1" a="1"/>
  <c r="Q171" i="1" s="1"/>
  <c r="AZ35" i="1" a="1"/>
  <c r="AZ35" i="1" s="1"/>
  <c r="BB16" i="1" a="1"/>
  <c r="BB16" i="1" s="1"/>
  <c r="BG129" i="1" a="1"/>
  <c r="BG129" i="1" s="1"/>
  <c r="CL12" i="1" a="1"/>
  <c r="CL12" i="1" s="1"/>
  <c r="S156" i="1" a="1"/>
  <c r="S156" i="1" s="1"/>
  <c r="BD158" i="1" a="1"/>
  <c r="BD158" i="1" s="1"/>
  <c r="CB232" i="1" a="1"/>
  <c r="CB232" i="1" s="1"/>
  <c r="AW80" i="1" a="1"/>
  <c r="AW80" i="1" s="1"/>
  <c r="BG28" i="1" a="1"/>
  <c r="BG28" i="1" s="1"/>
  <c r="Z64" i="1" a="1"/>
  <c r="Z64" i="1" s="1"/>
  <c r="CF213" i="1" a="1"/>
  <c r="CF213" i="1" s="1"/>
  <c r="AX137" i="1" a="1"/>
  <c r="AX137" i="1" s="1"/>
  <c r="CG141" i="1" a="1"/>
  <c r="CG141" i="1" s="1"/>
  <c r="S16" i="1" a="1"/>
  <c r="S16" i="1" s="1"/>
  <c r="AY119" i="1" a="1"/>
  <c r="AY119" i="1" s="1"/>
  <c r="Y131" i="1" a="1"/>
  <c r="Y131" i="1" s="1"/>
  <c r="X51" i="1" a="1"/>
  <c r="X51" i="1" s="1"/>
  <c r="AB87" i="1" a="1"/>
  <c r="AB87" i="1" s="1"/>
  <c r="BZ157" i="1" a="1"/>
  <c r="BZ157" i="1" s="1"/>
  <c r="CD194" i="1" a="1"/>
  <c r="CD194" i="1" s="1"/>
  <c r="CD200" i="1" a="1"/>
  <c r="CD200" i="1" s="1"/>
  <c r="CF35" i="1" a="1"/>
  <c r="CF35" i="1" s="1"/>
  <c r="AU64" i="1" a="1"/>
  <c r="AU64" i="1" s="1"/>
  <c r="BF155" i="1" a="1"/>
  <c r="BF155" i="1" s="1"/>
  <c r="R149" i="1" a="1"/>
  <c r="R149" i="1" s="1"/>
  <c r="AT206" i="1" a="1"/>
  <c r="AT206" i="1" s="1"/>
  <c r="BX61" i="1" a="1"/>
  <c r="BX61" i="1" s="1"/>
  <c r="BD93" i="1" a="1"/>
  <c r="BD93" i="1" s="1"/>
  <c r="CL50" i="1" a="1"/>
  <c r="CL50" i="1" s="1"/>
  <c r="Z51" i="1" a="1"/>
  <c r="Z51" i="1" s="1"/>
  <c r="T164" i="1" a="1"/>
  <c r="T164" i="1" s="1"/>
  <c r="AD28" i="1" a="1"/>
  <c r="AD28" i="1" s="1"/>
  <c r="V210" i="1" a="1"/>
  <c r="V210" i="1" s="1"/>
  <c r="CF133" i="1" a="1"/>
  <c r="CF133" i="1" s="1"/>
  <c r="BB131" i="1" a="1"/>
  <c r="BB131" i="1" s="1"/>
  <c r="CB29" i="1" a="1"/>
  <c r="CB29" i="1" s="1"/>
  <c r="X65" i="1" a="1"/>
  <c r="X65" i="1" s="1"/>
  <c r="CB228" i="1" a="1"/>
  <c r="CB228" i="1" s="1"/>
  <c r="BX173" i="1" a="1"/>
  <c r="BX173" i="1" s="1"/>
  <c r="CG266" i="1" a="1"/>
  <c r="CG266" i="1" s="1"/>
  <c r="BF126" i="1" a="1"/>
  <c r="BF126" i="1" s="1"/>
  <c r="X50" i="1" a="1"/>
  <c r="X50" i="1" s="1"/>
  <c r="U42" i="1" a="1"/>
  <c r="U42" i="1" s="1"/>
  <c r="CL57" i="1" a="1"/>
  <c r="CL57" i="1" s="1"/>
  <c r="AT265" i="1" a="1"/>
  <c r="AT265" i="1" s="1"/>
  <c r="X199" i="1" a="1"/>
  <c r="X199" i="1" s="1"/>
  <c r="BY23" i="1" a="1"/>
  <c r="BY23" i="1" s="1"/>
  <c r="CE195" i="1" a="1"/>
  <c r="CE195" i="1" s="1"/>
  <c r="T105" i="1" a="1"/>
  <c r="T105" i="1" s="1"/>
  <c r="U212" i="1" a="1"/>
  <c r="U212" i="1" s="1"/>
  <c r="BZ229" i="1" a="1"/>
  <c r="BZ229" i="1" s="1"/>
  <c r="CA263" i="1" a="1"/>
  <c r="CA263" i="1" s="1"/>
  <c r="T101" i="1" a="1"/>
  <c r="T101" i="1" s="1"/>
  <c r="CC130" i="1" a="1"/>
  <c r="CC130" i="1" s="1"/>
  <c r="BD194" i="1" a="1"/>
  <c r="BD194" i="1" s="1"/>
  <c r="CC151" i="1" a="1"/>
  <c r="CC151" i="1" s="1"/>
  <c r="CA118" i="1" a="1"/>
  <c r="CA118" i="1" s="1"/>
  <c r="BE94" i="1" a="1"/>
  <c r="BE94" i="1" s="1"/>
  <c r="AA17" i="1" a="1"/>
  <c r="AA17" i="1" s="1"/>
  <c r="CG182" i="1" a="1"/>
  <c r="CG182" i="1" s="1"/>
  <c r="AD106" i="1" a="1"/>
  <c r="AD106" i="1" s="1"/>
  <c r="Q174" i="1" a="1"/>
  <c r="Q174" i="1" s="1"/>
  <c r="P267" i="1" a="1"/>
  <c r="P267" i="1" s="1"/>
  <c r="AB225" i="1" a="1"/>
  <c r="AB225" i="1" s="1"/>
  <c r="BX232" i="1" a="1"/>
  <c r="BX232" i="1" s="1"/>
  <c r="BC87" i="1" a="1"/>
  <c r="BC87" i="1" s="1"/>
  <c r="V114" i="1" a="1"/>
  <c r="V114" i="1" s="1"/>
  <c r="CC190" i="1" a="1"/>
  <c r="CC190" i="1" s="1"/>
  <c r="T265" i="1" a="1"/>
  <c r="T265" i="1" s="1"/>
  <c r="BX51" i="1" a="1"/>
  <c r="BX51" i="1" s="1"/>
  <c r="BB134" i="1" a="1"/>
  <c r="BB134" i="1" s="1"/>
  <c r="BX9" i="1" a="1"/>
  <c r="BX9" i="1" s="1"/>
  <c r="CE265" i="1" a="1"/>
  <c r="CE265" i="1" s="1"/>
  <c r="CE246" i="1" a="1"/>
  <c r="CE246" i="1" s="1"/>
  <c r="BA113" i="1" a="1"/>
  <c r="BA113" i="1" s="1"/>
  <c r="CH167" i="1" a="1"/>
  <c r="CH167" i="1" s="1"/>
  <c r="BB229" i="1" a="1"/>
  <c r="BB229" i="1" s="1"/>
  <c r="CL225" i="1" a="1"/>
  <c r="CL225" i="1" s="1"/>
  <c r="CJ192" i="1" a="1"/>
  <c r="CJ192" i="1" s="1"/>
  <c r="P115" i="1" a="1"/>
  <c r="P115" i="1" s="1"/>
  <c r="BE27" i="1" a="1"/>
  <c r="BE27" i="1" s="1"/>
  <c r="CI51" i="1" a="1"/>
  <c r="CI51" i="1" s="1"/>
  <c r="S258" i="1" a="1"/>
  <c r="S258" i="1" s="1"/>
  <c r="BY160" i="1" a="1"/>
  <c r="BY160" i="1" s="1"/>
  <c r="CL67" i="1" a="1"/>
  <c r="CL67" i="1" s="1"/>
  <c r="X149" i="1" a="1"/>
  <c r="X149" i="1" s="1"/>
  <c r="AW245" i="1" a="1"/>
  <c r="AW245" i="1" s="1"/>
  <c r="AX110" i="1" a="1"/>
  <c r="AX110" i="1" s="1"/>
  <c r="Z150" i="1" a="1"/>
  <c r="Z150" i="1" s="1"/>
  <c r="V251" i="1" a="1"/>
  <c r="V251" i="1" s="1"/>
  <c r="BZ145" i="1" a="1"/>
  <c r="BZ145" i="1" s="1"/>
  <c r="R90" i="1" a="1"/>
  <c r="R90" i="1" s="1"/>
  <c r="BE249" i="1" a="1"/>
  <c r="BE249" i="1" s="1"/>
  <c r="AV151" i="1" a="1"/>
  <c r="AV151" i="1" s="1"/>
  <c r="CC254" i="1" a="1"/>
  <c r="CC254" i="1" s="1"/>
  <c r="CI13" i="1" a="1"/>
  <c r="CI13" i="1" s="1"/>
  <c r="R129" i="1" a="1"/>
  <c r="R129" i="1" s="1"/>
  <c r="CA167" i="1" a="1"/>
  <c r="CA167" i="1" s="1"/>
  <c r="Z243" i="1" a="1"/>
  <c r="Z243" i="1" s="1"/>
  <c r="V162" i="1" a="1"/>
  <c r="V162" i="1" s="1"/>
  <c r="Q151" i="1" a="1"/>
  <c r="Q151" i="1" s="1"/>
  <c r="AV44" i="1" a="1"/>
  <c r="AV44" i="1" s="1"/>
  <c r="T163" i="1" a="1"/>
  <c r="T163" i="1" s="1"/>
  <c r="AX168" i="1" a="1"/>
  <c r="AX168" i="1" s="1"/>
  <c r="BF211" i="1" a="1"/>
  <c r="BF211" i="1" s="1"/>
  <c r="CL244" i="1" a="1"/>
  <c r="CL244" i="1" s="1"/>
  <c r="CA28" i="1" a="1"/>
  <c r="CA28" i="1" s="1"/>
  <c r="AT216" i="1" a="1"/>
  <c r="AT216" i="1" s="1"/>
  <c r="X43" i="1" a="1"/>
  <c r="X43" i="1" s="1"/>
  <c r="AA178" i="1" a="1"/>
  <c r="AA178" i="1" s="1"/>
  <c r="AW246" i="1" a="1"/>
  <c r="AW246" i="1" s="1"/>
  <c r="Y82" i="1" a="1"/>
  <c r="Y82" i="1" s="1"/>
  <c r="BG90" i="1" a="1"/>
  <c r="BG90" i="1" s="1"/>
  <c r="BH171" i="1" a="1"/>
  <c r="BH171" i="1" s="1"/>
  <c r="BE258" i="1" a="1"/>
  <c r="BE258" i="1" s="1"/>
  <c r="W234" i="1" a="1"/>
  <c r="W234" i="1" s="1"/>
  <c r="P217" i="1" a="1"/>
  <c r="P217" i="1" s="1"/>
  <c r="AW247" i="1" a="1"/>
  <c r="AW247" i="1" s="1"/>
  <c r="BC225" i="1" a="1"/>
  <c r="BC225" i="1" s="1"/>
  <c r="R233" i="1" a="1"/>
  <c r="R233" i="1" s="1"/>
  <c r="CA191" i="1" a="1"/>
  <c r="CA191" i="1" s="1"/>
  <c r="AC47" i="1" a="1"/>
  <c r="AC47" i="1" s="1"/>
  <c r="BC84" i="1" a="1"/>
  <c r="BC84" i="1" s="1"/>
  <c r="CF149" i="1" a="1"/>
  <c r="CF149" i="1" s="1"/>
  <c r="CF10" i="1" a="1"/>
  <c r="CF10" i="1" s="1"/>
  <c r="Q29" i="1" a="1"/>
  <c r="Q29" i="1" s="1"/>
  <c r="CA99" i="1" a="1"/>
  <c r="CA99" i="1" s="1"/>
  <c r="Q221" i="1" a="1"/>
  <c r="Q221" i="1" s="1"/>
  <c r="CE226" i="1" a="1"/>
  <c r="CE226" i="1" s="1"/>
  <c r="BD207" i="1" a="1"/>
  <c r="BD207" i="1" s="1"/>
  <c r="AT96" i="1" a="1"/>
  <c r="AT96" i="1" s="1"/>
  <c r="AW44" i="1" a="1"/>
  <c r="AW44" i="1" s="1"/>
  <c r="AT210" i="1" a="1"/>
  <c r="AT210" i="1" s="1"/>
  <c r="AC83" i="1" a="1"/>
  <c r="AC83" i="1" s="1"/>
  <c r="CA82" i="1" a="1"/>
  <c r="CA82" i="1" s="1"/>
  <c r="AB54" i="1" a="1"/>
  <c r="AB54" i="1" s="1"/>
  <c r="BD219" i="1" a="1"/>
  <c r="BD219" i="1" s="1"/>
  <c r="S206" i="1" a="1"/>
  <c r="S206" i="1" s="1"/>
  <c r="AY251" i="1" a="1"/>
  <c r="AY251" i="1" s="1"/>
  <c r="X27" i="1" a="1"/>
  <c r="X27" i="1" s="1"/>
  <c r="AT159" i="1" a="1"/>
  <c r="AT159" i="1" s="1"/>
  <c r="AB113" i="1" a="1"/>
  <c r="AB113" i="1" s="1"/>
  <c r="BX235" i="1" a="1"/>
  <c r="BX235" i="1" s="1"/>
  <c r="X14" i="1" a="1"/>
  <c r="X14" i="1" s="1"/>
  <c r="CI156" i="1" a="1"/>
  <c r="CI156" i="1" s="1"/>
  <c r="BG124" i="1" a="1"/>
  <c r="BG124" i="1" s="1"/>
  <c r="CJ96" i="1" a="1"/>
  <c r="CJ96" i="1" s="1"/>
  <c r="AC54" i="1" a="1"/>
  <c r="AC54" i="1" s="1"/>
  <c r="Y15" i="1" a="1"/>
  <c r="Y15" i="1" s="1"/>
  <c r="AV46" i="1" a="1"/>
  <c r="AV46" i="1" s="1"/>
  <c r="BG165" i="1" a="1"/>
  <c r="BG165" i="1" s="1"/>
  <c r="CE230" i="1" a="1"/>
  <c r="CE230" i="1" s="1"/>
  <c r="BB162" i="1" a="1"/>
  <c r="BB162" i="1" s="1"/>
  <c r="X177" i="1" a="1"/>
  <c r="X177" i="1" s="1"/>
  <c r="X78" i="1" a="1"/>
  <c r="X78" i="1" s="1"/>
  <c r="BE149" i="1" a="1"/>
  <c r="BE149" i="1" s="1"/>
  <c r="CH115" i="1" a="1"/>
  <c r="CH115" i="1" s="1"/>
  <c r="BG167" i="1" a="1"/>
  <c r="BG167" i="1" s="1"/>
  <c r="AB86" i="1" a="1"/>
  <c r="AB86" i="1" s="1"/>
  <c r="CB172" i="1" a="1"/>
  <c r="CB172" i="1" s="1"/>
  <c r="Z49" i="1" a="1"/>
  <c r="Z49" i="1" s="1"/>
  <c r="V25" i="1" a="1"/>
  <c r="V25" i="1" s="1"/>
  <c r="CL55" i="1" a="1"/>
  <c r="CL55" i="1" s="1"/>
  <c r="AD186" i="1" a="1"/>
  <c r="AD186" i="1" s="1"/>
  <c r="BG229" i="1" a="1"/>
  <c r="BG229" i="1" s="1"/>
  <c r="BH238" i="1" a="1"/>
  <c r="BH238" i="1" s="1"/>
  <c r="CB156" i="1" a="1"/>
  <c r="CB156" i="1" s="1"/>
  <c r="S77" i="1" a="1"/>
  <c r="S77" i="1" s="1"/>
  <c r="CJ161" i="1" a="1"/>
  <c r="CJ161" i="1" s="1"/>
  <c r="X67" i="1" a="1"/>
  <c r="X67" i="1" s="1"/>
  <c r="Z29" i="1" a="1"/>
  <c r="Z29" i="1" s="1"/>
  <c r="Z17" i="1" a="1"/>
  <c r="Z17" i="1" s="1"/>
  <c r="BB187" i="1" a="1"/>
  <c r="BB187" i="1" s="1"/>
  <c r="P244" i="1" a="1"/>
  <c r="P244" i="1" s="1"/>
  <c r="AT117" i="1" a="1"/>
  <c r="AT117" i="1" s="1"/>
  <c r="BA86" i="1" a="1"/>
  <c r="BA86" i="1" s="1"/>
  <c r="Z62" i="1" a="1"/>
  <c r="Z62" i="1" s="1"/>
  <c r="AC59" i="1" a="1"/>
  <c r="AC59" i="1" s="1"/>
  <c r="BC99" i="1" a="1"/>
  <c r="BC99" i="1" s="1"/>
  <c r="BF39" i="1" a="1"/>
  <c r="BF39" i="1" s="1"/>
  <c r="CA179" i="1" a="1"/>
  <c r="CA179" i="1" s="1"/>
  <c r="AU100" i="1" a="1"/>
  <c r="AU100" i="1" s="1"/>
  <c r="CK53" i="1" a="1"/>
  <c r="CK53" i="1" s="1"/>
  <c r="CF25" i="1" a="1"/>
  <c r="CF25" i="1" s="1"/>
  <c r="AY187" i="1" a="1"/>
  <c r="AY187" i="1" s="1"/>
  <c r="BF238" i="1" a="1"/>
  <c r="BF238" i="1" s="1"/>
  <c r="X251" i="1" a="1"/>
  <c r="X251" i="1" s="1"/>
  <c r="X231" i="1" a="1"/>
  <c r="X231" i="1" s="1"/>
  <c r="CG229" i="1" a="1"/>
  <c r="CG229" i="1" s="1"/>
  <c r="CE231" i="1" a="1"/>
  <c r="CE231" i="1" s="1"/>
  <c r="S67" i="1" a="1"/>
  <c r="S67" i="1" s="1"/>
  <c r="CK68" i="1" a="1"/>
  <c r="CK68" i="1" s="1"/>
  <c r="BG94" i="1" a="1"/>
  <c r="BG94" i="1" s="1"/>
  <c r="BF254" i="1" a="1"/>
  <c r="BF254" i="1" s="1"/>
  <c r="BB195" i="1" a="1"/>
  <c r="BB195" i="1" s="1"/>
  <c r="CB56" i="1" a="1"/>
  <c r="CB56" i="1" s="1"/>
  <c r="CF87" i="1" a="1"/>
  <c r="CF87" i="1" s="1"/>
  <c r="X58" i="1" a="1"/>
  <c r="X58" i="1" s="1"/>
  <c r="AT164" i="1" a="1"/>
  <c r="AT164" i="1" s="1"/>
  <c r="AT107" i="1" a="1"/>
  <c r="AT107" i="1" s="1"/>
  <c r="CB119" i="1" a="1"/>
  <c r="CB119" i="1" s="1"/>
  <c r="AZ145" i="1" a="1"/>
  <c r="AZ145" i="1" s="1"/>
  <c r="CL68" i="1" a="1"/>
  <c r="CL68" i="1" s="1"/>
  <c r="CD42" i="1" a="1"/>
  <c r="CD42" i="1" s="1"/>
  <c r="CG185" i="1" a="1"/>
  <c r="CG185" i="1" s="1"/>
  <c r="X193" i="1" a="1"/>
  <c r="X193" i="1" s="1"/>
  <c r="AY120" i="1" a="1"/>
  <c r="AY120" i="1" s="1"/>
  <c r="CH166" i="1" a="1"/>
  <c r="CH166" i="1" s="1"/>
  <c r="BG35" i="1" a="1"/>
  <c r="BG35" i="1" s="1"/>
  <c r="T81" i="1" a="1"/>
  <c r="T81" i="1" s="1"/>
  <c r="BD202" i="1" a="1"/>
  <c r="BD202" i="1" s="1"/>
  <c r="U169" i="1" a="1"/>
  <c r="U169" i="1" s="1"/>
  <c r="BG261" i="1" a="1"/>
  <c r="BG261" i="1" s="1"/>
  <c r="BH166" i="1" a="1"/>
  <c r="BH166" i="1" s="1"/>
  <c r="AA262" i="1" a="1"/>
  <c r="AA262" i="1" s="1"/>
  <c r="BC53" i="1" a="1"/>
  <c r="BC53" i="1" s="1"/>
  <c r="BY187" i="1" a="1"/>
  <c r="BY187" i="1" s="1"/>
  <c r="P250" i="1" a="1"/>
  <c r="P250" i="1" s="1"/>
  <c r="AY244" i="1" a="1"/>
  <c r="AY244" i="1" s="1"/>
  <c r="AD217" i="1" a="1"/>
  <c r="AD217" i="1" s="1"/>
  <c r="CG129" i="1" a="1"/>
  <c r="CG129" i="1" s="1"/>
  <c r="AZ84" i="1" a="1"/>
  <c r="AZ84" i="1" s="1"/>
  <c r="AU97" i="1" a="1"/>
  <c r="AU97" i="1" s="1"/>
  <c r="CB102" i="1" a="1"/>
  <c r="CB102" i="1" s="1"/>
  <c r="CK267" i="1" a="1"/>
  <c r="CK267" i="1" s="1"/>
  <c r="AA51" i="1" a="1"/>
  <c r="AA51" i="1" s="1"/>
  <c r="R249" i="1" a="1"/>
  <c r="R249" i="1" s="1"/>
  <c r="CL168" i="1" a="1"/>
  <c r="CL168" i="1" s="1"/>
  <c r="CK246" i="1" a="1"/>
  <c r="CK246" i="1" s="1"/>
  <c r="CB210" i="1" a="1"/>
  <c r="CB210" i="1" s="1"/>
  <c r="W63" i="1" a="1"/>
  <c r="W63" i="1" s="1"/>
  <c r="CK102" i="1" a="1"/>
  <c r="CK102" i="1" s="1"/>
  <c r="CJ135" i="1" a="1"/>
  <c r="CJ135" i="1" s="1"/>
  <c r="BB145" i="1" a="1"/>
  <c r="BB145" i="1" s="1"/>
  <c r="AB25" i="1" a="1"/>
  <c r="AB25" i="1" s="1"/>
  <c r="BZ172" i="1" a="1"/>
  <c r="BZ172" i="1" s="1"/>
  <c r="BG92" i="1" a="1"/>
  <c r="BG92" i="1" s="1"/>
  <c r="CK31" i="1" a="1"/>
  <c r="CK31" i="1" s="1"/>
  <c r="U177" i="1" a="1"/>
  <c r="U177" i="1" s="1"/>
  <c r="CJ66" i="1" a="1"/>
  <c r="CJ66" i="1" s="1"/>
  <c r="CI42" i="1" a="1"/>
  <c r="CI42" i="1" s="1"/>
  <c r="Y256" i="1" a="1"/>
  <c r="Y256" i="1" s="1"/>
  <c r="CG82" i="1" a="1"/>
  <c r="CG82" i="1" s="1"/>
  <c r="BF236" i="1" a="1"/>
  <c r="BF236" i="1" s="1"/>
  <c r="BH97" i="1" a="1"/>
  <c r="BH97" i="1" s="1"/>
  <c r="Q89" i="1" a="1"/>
  <c r="Q89" i="1" s="1"/>
  <c r="AZ151" i="1" a="1"/>
  <c r="AZ151" i="1" s="1"/>
  <c r="BB46" i="1" a="1"/>
  <c r="BB46" i="1" s="1"/>
  <c r="CK256" i="1" a="1"/>
  <c r="CK256" i="1" s="1"/>
  <c r="AW238" i="1" a="1"/>
  <c r="AW238" i="1" s="1"/>
  <c r="CJ156" i="1" a="1"/>
  <c r="CJ156" i="1" s="1"/>
  <c r="CE127" i="1" a="1"/>
  <c r="CE127" i="1" s="1"/>
  <c r="AW51" i="1" a="1"/>
  <c r="AW51" i="1" s="1"/>
  <c r="AV175" i="1" a="1"/>
  <c r="AV175" i="1" s="1"/>
  <c r="BZ28" i="1" a="1"/>
  <c r="BZ28" i="1" s="1"/>
  <c r="W146" i="1" a="1"/>
  <c r="W146" i="1" s="1"/>
  <c r="CE32" i="1" a="1"/>
  <c r="CE32" i="1" s="1"/>
  <c r="AX151" i="1" a="1"/>
  <c r="AX151" i="1" s="1"/>
  <c r="CL45" i="1" a="1"/>
  <c r="CL45" i="1" s="1"/>
  <c r="AW255" i="1" a="1"/>
  <c r="AW255" i="1" s="1"/>
  <c r="W26" i="1" a="1"/>
  <c r="W26" i="1" s="1"/>
  <c r="CI134" i="1" a="1"/>
  <c r="CI134" i="1" s="1"/>
  <c r="BE157" i="1" a="1"/>
  <c r="BE157" i="1" s="1"/>
  <c r="BH217" i="1" a="1"/>
  <c r="BH217" i="1" s="1"/>
  <c r="R115" i="1" a="1"/>
  <c r="R115" i="1" s="1"/>
  <c r="AU78" i="1" a="1"/>
  <c r="AU78" i="1" s="1"/>
  <c r="AZ214" i="1" a="1"/>
  <c r="AZ214" i="1" s="1"/>
  <c r="Y258" i="1" a="1"/>
  <c r="Y258" i="1" s="1"/>
  <c r="V160" i="1" a="1"/>
  <c r="V160" i="1" s="1"/>
  <c r="BC253" i="1" a="1"/>
  <c r="BC253" i="1" s="1"/>
  <c r="AC81" i="1" a="1"/>
  <c r="AC81" i="1" s="1"/>
  <c r="Q124" i="1" a="1"/>
  <c r="Q124" i="1" s="1"/>
  <c r="X19" i="1" a="1"/>
  <c r="X19" i="1" s="1"/>
  <c r="CA143" i="1" a="1"/>
  <c r="CA143" i="1" s="1"/>
  <c r="CZ91" i="1"/>
  <c r="CZ92" i="1" s="1"/>
  <c r="CZ149" i="1"/>
  <c r="CZ150" i="1" s="1"/>
  <c r="CZ96" i="1"/>
  <c r="CZ97" i="1" s="1"/>
  <c r="AA120" i="1" a="1"/>
  <c r="AA120" i="1" s="1"/>
  <c r="W114" i="1" a="1"/>
  <c r="W114" i="1" s="1"/>
  <c r="Y224" i="1" a="1"/>
  <c r="Y224" i="1" s="1"/>
  <c r="CD20" i="1" a="1"/>
  <c r="CD20" i="1" s="1"/>
  <c r="AZ229" i="1" a="1"/>
  <c r="AZ229" i="1" s="1"/>
  <c r="BG17" i="1" a="1"/>
  <c r="BG17" i="1" s="1"/>
  <c r="BY118" i="1" a="1"/>
  <c r="BY118" i="1" s="1"/>
  <c r="P155" i="1" a="1"/>
  <c r="P155" i="1" s="1"/>
  <c r="CE181" i="1" a="1"/>
  <c r="CE181" i="1" s="1"/>
  <c r="W173" i="1" a="1"/>
  <c r="W173" i="1" s="1"/>
  <c r="R112" i="1" a="1"/>
  <c r="R112" i="1" s="1"/>
  <c r="BX164" i="1" a="1"/>
  <c r="BX164" i="1" s="1"/>
  <c r="CH230" i="1" a="1"/>
  <c r="CH230" i="1" s="1"/>
  <c r="BE137" i="1" a="1"/>
  <c r="BE137" i="1" s="1"/>
  <c r="S125" i="1" a="1"/>
  <c r="S125" i="1" s="1"/>
  <c r="CC101" i="1" a="1"/>
  <c r="CC101" i="1" s="1"/>
  <c r="CA27" i="1" a="1"/>
  <c r="CA27" i="1" s="1"/>
  <c r="V220" i="1" a="1"/>
  <c r="V220" i="1" s="1"/>
  <c r="AC263" i="1" a="1"/>
  <c r="AC263" i="1" s="1"/>
  <c r="BY121" i="1" a="1"/>
  <c r="BY121" i="1" s="1"/>
  <c r="CD43" i="1" a="1"/>
  <c r="CD43" i="1" s="1"/>
  <c r="BH22" i="1" a="1"/>
  <c r="BH22" i="1" s="1"/>
  <c r="CG114" i="1" a="1"/>
  <c r="CG114" i="1" s="1"/>
  <c r="CI76" i="1" a="1"/>
  <c r="CI76" i="1" s="1"/>
  <c r="W78" i="1" a="1"/>
  <c r="W78" i="1" s="1"/>
  <c r="Z164" i="1" a="1"/>
  <c r="Z164" i="1" s="1"/>
  <c r="Y118" i="1" a="1"/>
  <c r="Y118" i="1" s="1"/>
  <c r="CJ55" i="1" a="1"/>
  <c r="CJ55" i="1" s="1"/>
  <c r="CJ153" i="1" a="1"/>
  <c r="CJ153" i="1" s="1"/>
  <c r="AU254" i="1" a="1"/>
  <c r="AU254" i="1" s="1"/>
  <c r="BH25" i="1" a="1"/>
  <c r="BH25" i="1" s="1"/>
  <c r="AW60" i="1" a="1"/>
  <c r="AW60" i="1" s="1"/>
  <c r="AX131" i="1" a="1"/>
  <c r="AX131" i="1" s="1"/>
  <c r="CC192" i="1" a="1"/>
  <c r="CC192" i="1" s="1"/>
  <c r="U184" i="1" a="1"/>
  <c r="U184" i="1" s="1"/>
  <c r="AX97" i="1" a="1"/>
  <c r="AX97" i="1" s="1"/>
  <c r="CJ38" i="1" a="1"/>
  <c r="CJ38" i="1" s="1"/>
  <c r="AX51" i="1" a="1"/>
  <c r="AX51" i="1" s="1"/>
  <c r="AW259" i="1" a="1"/>
  <c r="AW259" i="1" s="1"/>
  <c r="CG157" i="1" a="1"/>
  <c r="CG157" i="1" s="1"/>
  <c r="AY100" i="1" a="1"/>
  <c r="AY100" i="1" s="1"/>
  <c r="AW180" i="1" a="1"/>
  <c r="AW180" i="1" s="1"/>
  <c r="AT36" i="1" a="1"/>
  <c r="AT36" i="1" s="1"/>
  <c r="BH86" i="1" a="1"/>
  <c r="BH86" i="1" s="1"/>
  <c r="CB240" i="1" a="1"/>
  <c r="CB240" i="1" s="1"/>
  <c r="BA224" i="1" a="1"/>
  <c r="BA224" i="1" s="1"/>
  <c r="CG130" i="1" a="1"/>
  <c r="CG130" i="1" s="1"/>
  <c r="AX193" i="1" a="1"/>
  <c r="AX193" i="1" s="1"/>
  <c r="CE129" i="1" a="1"/>
  <c r="CE129" i="1" s="1"/>
  <c r="AA260" i="1" a="1"/>
  <c r="AA260" i="1" s="1"/>
  <c r="CE78" i="1" a="1"/>
  <c r="CE78" i="1" s="1"/>
  <c r="S251" i="1" a="1"/>
  <c r="S251" i="1" s="1"/>
  <c r="AA132" i="1" a="1"/>
  <c r="AA132" i="1" s="1"/>
  <c r="BY262" i="1" a="1"/>
  <c r="BY262" i="1" s="1"/>
  <c r="AZ166" i="1" a="1"/>
  <c r="AZ166" i="1" s="1"/>
  <c r="AA41" i="1" a="1"/>
  <c r="AA41" i="1" s="1"/>
  <c r="CE240" i="1" a="1"/>
  <c r="CE240" i="1" s="1"/>
  <c r="BZ127" i="1" a="1"/>
  <c r="BZ127" i="1" s="1"/>
  <c r="BY242" i="1" a="1"/>
  <c r="BY242" i="1" s="1"/>
  <c r="Y101" i="1" a="1"/>
  <c r="Y101" i="1" s="1"/>
  <c r="AA87" i="1" a="1"/>
  <c r="AA87" i="1" s="1"/>
  <c r="R229" i="1" a="1"/>
  <c r="R229" i="1" s="1"/>
  <c r="AC171" i="1" a="1"/>
  <c r="AC171" i="1" s="1"/>
  <c r="AW15" i="1" a="1"/>
  <c r="AW15" i="1" s="1"/>
  <c r="AY208" i="1" a="1"/>
  <c r="AY208" i="1" s="1"/>
  <c r="AU243" i="1" a="1"/>
  <c r="AU243" i="1" s="1"/>
  <c r="AU39" i="1" a="1"/>
  <c r="AU39" i="1" s="1"/>
  <c r="BX109" i="1" a="1"/>
  <c r="BX109" i="1" s="1"/>
  <c r="BA194" i="1" a="1"/>
  <c r="BA194" i="1" s="1"/>
  <c r="CK25" i="1" a="1"/>
  <c r="CK25" i="1" s="1"/>
  <c r="BF78" i="1" a="1"/>
  <c r="BF78" i="1" s="1"/>
  <c r="Z153" i="1" a="1"/>
  <c r="Z153" i="1" s="1"/>
  <c r="V196" i="1" a="1"/>
  <c r="V196" i="1" s="1"/>
  <c r="AU259" i="1" a="1"/>
  <c r="AU259" i="1" s="1"/>
  <c r="AC108" i="1" a="1"/>
  <c r="AC108" i="1" s="1"/>
  <c r="AY183" i="1" a="1"/>
  <c r="AY183" i="1" s="1"/>
  <c r="CB199" i="1" a="1"/>
  <c r="CB199" i="1" s="1"/>
  <c r="AA26" i="1" a="1"/>
  <c r="AA26" i="1" s="1"/>
  <c r="W181" i="1" a="1"/>
  <c r="W181" i="1" s="1"/>
  <c r="CL77" i="1" a="1"/>
  <c r="CL77" i="1" s="1"/>
  <c r="Z184" i="1" a="1"/>
  <c r="Z184" i="1" s="1"/>
  <c r="AU15" i="1" a="1"/>
  <c r="AU15" i="1" s="1"/>
  <c r="CL153" i="1" a="1"/>
  <c r="CL153" i="1" s="1"/>
  <c r="CB40" i="1" a="1"/>
  <c r="CB40" i="1" s="1"/>
  <c r="Y20" i="1" a="1"/>
  <c r="Y20" i="1" s="1"/>
  <c r="BF263" i="1" a="1"/>
  <c r="BF263" i="1" s="1"/>
  <c r="AT128" i="1" a="1"/>
  <c r="AT128" i="1" s="1"/>
  <c r="AV127" i="1" a="1"/>
  <c r="AV127" i="1" s="1"/>
  <c r="CI110" i="1" a="1"/>
  <c r="CI110" i="1" s="1"/>
  <c r="Q77" i="1" a="1"/>
  <c r="Q77" i="1" s="1"/>
  <c r="AA121" i="1" a="1"/>
  <c r="AA121" i="1" s="1"/>
  <c r="AZ179" i="1" a="1"/>
  <c r="AZ179" i="1" s="1"/>
  <c r="X31" i="1" a="1"/>
  <c r="X31" i="1" s="1"/>
  <c r="CH259" i="1" a="1"/>
  <c r="CH259" i="1" s="1"/>
  <c r="CC85" i="1" a="1"/>
  <c r="CC85" i="1" s="1"/>
  <c r="AU150" i="1" a="1"/>
  <c r="AU150" i="1" s="1"/>
  <c r="CD184" i="1" a="1"/>
  <c r="CD184" i="1" s="1"/>
  <c r="AY101" i="1" a="1"/>
  <c r="AY101" i="1" s="1"/>
  <c r="R113" i="1" a="1"/>
  <c r="R113" i="1" s="1"/>
  <c r="AC235" i="1" a="1"/>
  <c r="AC235" i="1" s="1"/>
  <c r="CD123" i="1" a="1"/>
  <c r="CD123" i="1" s="1"/>
  <c r="AZ172" i="1" a="1"/>
  <c r="AZ172" i="1" s="1"/>
  <c r="AY122" i="1" a="1"/>
  <c r="AY122" i="1" s="1"/>
  <c r="AB33" i="1" a="1"/>
  <c r="AB33" i="1" s="1"/>
  <c r="BF260" i="1" a="1"/>
  <c r="BF260" i="1" s="1"/>
  <c r="CI214" i="1" a="1"/>
  <c r="CI214" i="1" s="1"/>
  <c r="AW252" i="1" a="1"/>
  <c r="AW252" i="1" s="1"/>
  <c r="AX250" i="1" a="1"/>
  <c r="AX250" i="1" s="1"/>
  <c r="BZ267" i="1" a="1"/>
  <c r="BZ267" i="1" s="1"/>
  <c r="AA88" i="1" a="1"/>
  <c r="AA88" i="1" s="1"/>
  <c r="AU206" i="1" a="1"/>
  <c r="AU206" i="1" s="1"/>
  <c r="AB250" i="1" a="1"/>
  <c r="AB250" i="1" s="1"/>
  <c r="CA89" i="1" a="1"/>
  <c r="CA89" i="1" s="1"/>
  <c r="X111" i="1" a="1"/>
  <c r="X111" i="1" s="1"/>
  <c r="AA161" i="1" a="1"/>
  <c r="AA161" i="1" s="1"/>
  <c r="CB158" i="1" a="1"/>
  <c r="CB158" i="1" s="1"/>
  <c r="AW181" i="1" a="1"/>
  <c r="AW181" i="1" s="1"/>
  <c r="Z225" i="1" a="1"/>
  <c r="Z225" i="1" s="1"/>
  <c r="BA180" i="1" a="1"/>
  <c r="BA180" i="1" s="1"/>
  <c r="BA32" i="1" a="1"/>
  <c r="BA32" i="1" s="1"/>
  <c r="BY174" i="1" a="1"/>
  <c r="BY174" i="1" s="1"/>
  <c r="BY240" i="1" a="1"/>
  <c r="BY240" i="1" s="1"/>
  <c r="AA190" i="1" a="1"/>
  <c r="AA190" i="1" s="1"/>
  <c r="AA193" i="1" a="1"/>
  <c r="AA193" i="1" s="1"/>
  <c r="T162" i="1" a="1"/>
  <c r="T162" i="1" s="1"/>
  <c r="BB254" i="1" a="1"/>
  <c r="BB254" i="1" s="1"/>
  <c r="AC226" i="1" a="1"/>
  <c r="AC226" i="1" s="1"/>
  <c r="CA55" i="1" a="1"/>
  <c r="CA55" i="1" s="1"/>
  <c r="AX122" i="1" a="1"/>
  <c r="AX122" i="1" s="1"/>
  <c r="AU31" i="1" a="1"/>
  <c r="AU31" i="1" s="1"/>
  <c r="AY235" i="1" a="1"/>
  <c r="AY235" i="1" s="1"/>
  <c r="BH54" i="1" a="1"/>
  <c r="BH54" i="1" s="1"/>
  <c r="AC45" i="1" a="1"/>
  <c r="AC45" i="1" s="1"/>
  <c r="BZ113" i="1" a="1"/>
  <c r="BZ113" i="1" s="1"/>
  <c r="BD46" i="1" a="1"/>
  <c r="BD46" i="1" s="1"/>
  <c r="Y59" i="1" a="1"/>
  <c r="Y59" i="1" s="1"/>
  <c r="CB116" i="1" a="1"/>
  <c r="CB116" i="1" s="1"/>
  <c r="BH123" i="1" a="1"/>
  <c r="BH123" i="1" s="1"/>
  <c r="AB254" i="1" a="1"/>
  <c r="AB254" i="1" s="1"/>
  <c r="BY225" i="1" a="1"/>
  <c r="BY225" i="1" s="1"/>
  <c r="CJ144" i="1" a="1"/>
  <c r="CJ144" i="1" s="1"/>
  <c r="X112" i="1" a="1"/>
  <c r="X112" i="1" s="1"/>
  <c r="CD147" i="1" a="1"/>
  <c r="CD147" i="1" s="1"/>
  <c r="BH257" i="1" a="1"/>
  <c r="BH257" i="1" s="1"/>
  <c r="DL336" i="1"/>
  <c r="CZ103" i="1" s="1"/>
  <c r="CZ104" i="1" s="1"/>
  <c r="AT106" i="1" a="1"/>
  <c r="AT106" i="1" s="1"/>
  <c r="CG177" i="1" a="1"/>
  <c r="CG177" i="1" s="1"/>
  <c r="W217" i="1" a="1"/>
  <c r="W217" i="1" s="1"/>
  <c r="CA56" i="1" a="1"/>
  <c r="CA56" i="1" s="1"/>
  <c r="BE174" i="1" a="1"/>
  <c r="BE174" i="1" s="1"/>
  <c r="Z82" i="1" a="1"/>
  <c r="Z82" i="1" s="1"/>
  <c r="CG125" i="1" a="1"/>
  <c r="CG125" i="1" s="1"/>
  <c r="Y221" i="1" a="1"/>
  <c r="Y221" i="1" s="1"/>
  <c r="BA24" i="1" a="1"/>
  <c r="BA24" i="1" s="1"/>
  <c r="CJ157" i="1" a="1"/>
  <c r="CJ157" i="1" s="1"/>
  <c r="Y250" i="1" a="1"/>
  <c r="Y250" i="1" s="1"/>
  <c r="BF168" i="1" a="1"/>
  <c r="BF168" i="1" s="1"/>
  <c r="CE264" i="1" a="1"/>
  <c r="CE264" i="1" s="1"/>
  <c r="BG33" i="1" a="1"/>
  <c r="BG33" i="1" s="1"/>
  <c r="BE227" i="1" a="1"/>
  <c r="BE227" i="1" s="1"/>
  <c r="BG243" i="1" a="1"/>
  <c r="BG243" i="1" s="1"/>
  <c r="CA171" i="1" a="1"/>
  <c r="CA171" i="1" s="1"/>
  <c r="CD266" i="1" a="1"/>
  <c r="CD266" i="1" s="1"/>
  <c r="CF9" i="1" a="1"/>
  <c r="CF9" i="1" s="1"/>
  <c r="AA77" i="1" a="1"/>
  <c r="AA77" i="1" s="1"/>
  <c r="Z143" i="1" a="1"/>
  <c r="Z143" i="1" s="1"/>
  <c r="BC156" i="1" a="1"/>
  <c r="BC156" i="1" s="1"/>
  <c r="BG214" i="1" a="1"/>
  <c r="BG214" i="1" s="1"/>
  <c r="BA147" i="1" a="1"/>
  <c r="BA147" i="1" s="1"/>
  <c r="AT98" i="1" a="1"/>
  <c r="AT98" i="1" s="1"/>
  <c r="AU248" i="1" a="1"/>
  <c r="AU248" i="1" s="1"/>
  <c r="AY56" i="1" a="1"/>
  <c r="AY56" i="1" s="1"/>
  <c r="BY52" i="1" a="1"/>
  <c r="BY52" i="1" s="1"/>
  <c r="AZ261" i="1" a="1"/>
  <c r="AZ261" i="1" s="1"/>
  <c r="BA264" i="1" a="1"/>
  <c r="BA264" i="1" s="1"/>
  <c r="BA233" i="1" a="1"/>
  <c r="BA233" i="1" s="1"/>
  <c r="CC213" i="1" a="1"/>
  <c r="CC213" i="1" s="1"/>
  <c r="AB142" i="1" a="1"/>
  <c r="AB142" i="1" s="1"/>
  <c r="Q84" i="1" a="1"/>
  <c r="Q84" i="1" s="1"/>
  <c r="CJ247" i="1" a="1"/>
  <c r="CJ247" i="1" s="1"/>
  <c r="AT180" i="1" a="1"/>
  <c r="AT180" i="1" s="1"/>
  <c r="AB173" i="1" a="1"/>
  <c r="AB173" i="1" s="1"/>
  <c r="AT142" i="1" a="1"/>
  <c r="AT142" i="1" s="1"/>
  <c r="Z19" i="1" a="1"/>
  <c r="Z19" i="1" s="1"/>
  <c r="CI216" i="1" a="1"/>
  <c r="CI216" i="1" s="1"/>
  <c r="BC145" i="1" a="1"/>
  <c r="BC145" i="1" s="1"/>
  <c r="CA132" i="1" a="1"/>
  <c r="CA132" i="1" s="1"/>
  <c r="BF82" i="1" a="1"/>
  <c r="BF82" i="1" s="1"/>
  <c r="BX77" i="1" a="1"/>
  <c r="BX77" i="1" s="1"/>
  <c r="AV45" i="1" a="1"/>
  <c r="AV45" i="1" s="1"/>
  <c r="AV233" i="1" a="1"/>
  <c r="AV233" i="1" s="1"/>
  <c r="CH161" i="1" a="1"/>
  <c r="CH161" i="1" s="1"/>
  <c r="CE42" i="1" a="1"/>
  <c r="CE42" i="1" s="1"/>
  <c r="CE215" i="1" a="1"/>
  <c r="CE215" i="1" s="1"/>
  <c r="BE195" i="1" a="1"/>
  <c r="BE195" i="1" s="1"/>
  <c r="CC265" i="1" a="1"/>
  <c r="CC265" i="1" s="1"/>
  <c r="BC198" i="1" a="1"/>
  <c r="BC198" i="1" s="1"/>
  <c r="CL103" i="1" a="1"/>
  <c r="CL103" i="1" s="1"/>
  <c r="BG133" i="1" a="1"/>
  <c r="BG133" i="1" s="1"/>
  <c r="CL116" i="1" a="1"/>
  <c r="CL116" i="1" s="1"/>
  <c r="CL196" i="1" a="1"/>
  <c r="CL196" i="1" s="1"/>
  <c r="AT20" i="1" a="1"/>
  <c r="AT20" i="1" s="1"/>
  <c r="AC187" i="1" a="1"/>
  <c r="AC187" i="1" s="1"/>
  <c r="BF179" i="1" a="1"/>
  <c r="BF179" i="1" s="1"/>
  <c r="V82" i="1" a="1"/>
  <c r="V82" i="1" s="1"/>
  <c r="AV147" i="1" a="1"/>
  <c r="AV147" i="1" s="1"/>
  <c r="Y122" i="1" a="1"/>
  <c r="Y122" i="1" s="1"/>
  <c r="BX167" i="1" a="1"/>
  <c r="BX167" i="1" s="1"/>
  <c r="BZ162" i="1" a="1"/>
  <c r="BZ162" i="1" s="1"/>
  <c r="X142" i="1" a="1"/>
  <c r="X142" i="1" s="1"/>
  <c r="BY157" i="1" a="1"/>
  <c r="BY157" i="1" s="1"/>
  <c r="X118" i="1" a="1"/>
  <c r="X118" i="1" s="1"/>
  <c r="AX242" i="1" a="1"/>
  <c r="AX242" i="1" s="1"/>
  <c r="BX185" i="1" a="1"/>
  <c r="BX185" i="1" s="1"/>
  <c r="CK33" i="1" a="1"/>
  <c r="CK33" i="1" s="1"/>
  <c r="BH77" i="1" a="1"/>
  <c r="BH77" i="1" s="1"/>
  <c r="T199" i="1" a="1"/>
  <c r="T199" i="1" s="1"/>
  <c r="X238" i="1" a="1"/>
  <c r="X238" i="1" s="1"/>
  <c r="CA239" i="1" a="1"/>
  <c r="CA239" i="1" s="1"/>
  <c r="Z156" i="1" a="1"/>
  <c r="Z156" i="1" s="1"/>
  <c r="AU10" i="1" a="1"/>
  <c r="AU10" i="1" s="1"/>
  <c r="CA93" i="1" a="1"/>
  <c r="CA93" i="1" s="1"/>
  <c r="CE145" i="1" a="1"/>
  <c r="CE145" i="1" s="1"/>
  <c r="CK208" i="1" a="1"/>
  <c r="CK208" i="1" s="1"/>
  <c r="AA16" i="1" a="1"/>
  <c r="AA16" i="1" s="1"/>
  <c r="P161" i="1" a="1"/>
  <c r="P161" i="1" s="1"/>
  <c r="S78" i="1" a="1"/>
  <c r="S78" i="1" s="1"/>
  <c r="AZ113" i="1" a="1"/>
  <c r="AZ113" i="1" s="1"/>
  <c r="AU190" i="1" a="1"/>
  <c r="AU190" i="1" s="1"/>
  <c r="AU149" i="1" a="1"/>
  <c r="AU149" i="1" s="1"/>
  <c r="V211" i="1" a="1"/>
  <c r="V211" i="1" s="1"/>
  <c r="BC246" i="1" a="1"/>
  <c r="BC246" i="1" s="1"/>
  <c r="BE107" i="1" a="1"/>
  <c r="BE107" i="1" s="1"/>
  <c r="CI246" i="1" a="1"/>
  <c r="CI246" i="1" s="1"/>
  <c r="CE44" i="1" a="1"/>
  <c r="CE44" i="1" s="1"/>
  <c r="CC149" i="1" a="1"/>
  <c r="CC149" i="1" s="1"/>
  <c r="AC61" i="1" a="1"/>
  <c r="AC61" i="1" s="1"/>
  <c r="BY124" i="1" a="1"/>
  <c r="BY124" i="1" s="1"/>
  <c r="AW187" i="1" a="1"/>
  <c r="AW187" i="1" s="1"/>
  <c r="BX83" i="1" a="1"/>
  <c r="BX83" i="1" s="1"/>
  <c r="CG33" i="1" a="1"/>
  <c r="CG33" i="1" s="1"/>
  <c r="W193" i="1" a="1"/>
  <c r="W193" i="1" s="1"/>
  <c r="CI229" i="1" a="1"/>
  <c r="CI229" i="1" s="1"/>
  <c r="BG153" i="1" a="1"/>
  <c r="BG153" i="1" s="1"/>
  <c r="CA170" i="1" a="1"/>
  <c r="CA170" i="1" s="1"/>
  <c r="AB127" i="1" a="1"/>
  <c r="AB127" i="1" s="1"/>
  <c r="CK228" i="1" a="1"/>
  <c r="CK228" i="1" s="1"/>
  <c r="Z223" i="1" a="1"/>
  <c r="Z223" i="1" s="1"/>
  <c r="CA68" i="1" a="1"/>
  <c r="CA68" i="1" s="1"/>
  <c r="BY235" i="1" a="1"/>
  <c r="BY235" i="1" s="1"/>
  <c r="Y185" i="1" a="1"/>
  <c r="Y185" i="1" s="1"/>
  <c r="R10" i="1" a="1"/>
  <c r="R10" i="1" s="1"/>
  <c r="AD49" i="1" a="1"/>
  <c r="AD49" i="1" s="1"/>
  <c r="AY113" i="1" a="1"/>
  <c r="AY113" i="1" s="1"/>
  <c r="Y106" i="1" a="1"/>
  <c r="Y106" i="1" s="1"/>
  <c r="CA11" i="1" a="1"/>
  <c r="CA11" i="1" s="1"/>
  <c r="AA86" i="1" a="1"/>
  <c r="AA86" i="1" s="1"/>
  <c r="AX105" i="1" a="1"/>
  <c r="AX105" i="1" s="1"/>
  <c r="BA229" i="1" a="1"/>
  <c r="BA229" i="1" s="1"/>
  <c r="CD193" i="1" a="1"/>
  <c r="CD193" i="1" s="1"/>
  <c r="CD196" i="1" a="1"/>
  <c r="CD196" i="1" s="1"/>
  <c r="BX97" i="1" a="1"/>
  <c r="BX97" i="1" s="1"/>
  <c r="V21" i="1" a="1"/>
  <c r="V21" i="1" s="1"/>
  <c r="AC42" i="1" a="1"/>
  <c r="AC42" i="1" s="1"/>
  <c r="AY171" i="1" a="1"/>
  <c r="AY171" i="1" s="1"/>
  <c r="X61" i="1" a="1"/>
  <c r="X61" i="1" s="1"/>
  <c r="AV221" i="1" a="1"/>
  <c r="AV221" i="1" s="1"/>
  <c r="AC99" i="1" a="1"/>
  <c r="AC99" i="1" s="1"/>
  <c r="CA135" i="1" a="1"/>
  <c r="CA135" i="1" s="1"/>
  <c r="R264" i="1" a="1"/>
  <c r="R264" i="1" s="1"/>
  <c r="AW82" i="1" a="1"/>
  <c r="AW82" i="1" s="1"/>
  <c r="CK127" i="1" a="1"/>
  <c r="CK127" i="1" s="1"/>
  <c r="CD148" i="1" a="1"/>
  <c r="CD148" i="1" s="1"/>
  <c r="CJ194" i="1" a="1"/>
  <c r="CJ194" i="1" s="1"/>
  <c r="R76" i="1" a="1"/>
  <c r="R76" i="1" s="1"/>
  <c r="AU94" i="1" a="1"/>
  <c r="AU94" i="1" s="1"/>
  <c r="Z152" i="1" a="1"/>
  <c r="Z152" i="1" s="1"/>
  <c r="U114" i="1" a="1"/>
  <c r="U114" i="1" s="1"/>
  <c r="T94" i="1" a="1"/>
  <c r="T94" i="1" s="1"/>
  <c r="Q190" i="1" a="1"/>
  <c r="Q190" i="1" s="1"/>
  <c r="BC32" i="1" a="1"/>
  <c r="BC32" i="1" s="1"/>
  <c r="AY157" i="1" a="1"/>
  <c r="AY157" i="1" s="1"/>
  <c r="CI127" i="1" a="1"/>
  <c r="CI127" i="1" s="1"/>
  <c r="BC123" i="1" a="1"/>
  <c r="BC123" i="1" s="1"/>
  <c r="AX58" i="1" a="1"/>
  <c r="AX58" i="1" s="1"/>
  <c r="CJ26" i="1" a="1"/>
  <c r="CJ26" i="1" s="1"/>
  <c r="CC217" i="1" a="1"/>
  <c r="CC217" i="1" s="1"/>
  <c r="AB77" i="1" a="1"/>
  <c r="AB77" i="1" s="1"/>
  <c r="BD238" i="1" a="1"/>
  <c r="BD238" i="1" s="1"/>
  <c r="CK38" i="1" a="1"/>
  <c r="CK38" i="1" s="1"/>
  <c r="AV182" i="1" a="1"/>
  <c r="AV182" i="1" s="1"/>
  <c r="CI164" i="1" a="1"/>
  <c r="CI164" i="1" s="1"/>
  <c r="AT7" i="1" a="1"/>
  <c r="AT7" i="1" s="1"/>
  <c r="AW208" i="1" a="1"/>
  <c r="AW208" i="1" s="1"/>
  <c r="CJ155" i="1" a="1"/>
  <c r="CJ155" i="1" s="1"/>
  <c r="W230" i="1" a="1"/>
  <c r="W230" i="1" s="1"/>
  <c r="BB97" i="1" a="1"/>
  <c r="BB97" i="1" s="1"/>
  <c r="CB42" i="1" a="1"/>
  <c r="CB42" i="1" s="1"/>
  <c r="CD128" i="1" a="1"/>
  <c r="CD128" i="1" s="1"/>
  <c r="AU194" i="1" a="1"/>
  <c r="AU194" i="1" s="1"/>
  <c r="CG146" i="1" a="1"/>
  <c r="CG146" i="1" s="1"/>
  <c r="Y234" i="1" a="1"/>
  <c r="Y234" i="1" s="1"/>
  <c r="AC174" i="1" a="1"/>
  <c r="AC174" i="1" s="1"/>
  <c r="AX7" i="1" a="1"/>
  <c r="AX7" i="1" s="1"/>
  <c r="AV54" i="1" a="1"/>
  <c r="AV54" i="1" s="1"/>
  <c r="CK89" i="1" a="1"/>
  <c r="CK89" i="1" s="1"/>
  <c r="CC239" i="1" a="1"/>
  <c r="CC239" i="1" s="1"/>
  <c r="CA165" i="1" a="1"/>
  <c r="CA165" i="1" s="1"/>
  <c r="BG81" i="1" a="1"/>
  <c r="BG81" i="1" s="1"/>
  <c r="BE90" i="1" a="1"/>
  <c r="BE90" i="1" s="1"/>
  <c r="AV185" i="1" a="1"/>
  <c r="AV185" i="1" s="1"/>
  <c r="CD242" i="1" a="1"/>
  <c r="CD242" i="1" s="1"/>
  <c r="BG45" i="1" a="1"/>
  <c r="BG45" i="1" s="1"/>
  <c r="CF217" i="1" a="1"/>
  <c r="CF217" i="1" s="1"/>
  <c r="X143" i="1" a="1"/>
  <c r="X143" i="1" s="1"/>
  <c r="BY63" i="1" a="1"/>
  <c r="BY63" i="1" s="1"/>
  <c r="BZ260" i="1" a="1"/>
  <c r="BZ260" i="1" s="1"/>
  <c r="P239" i="1" a="1"/>
  <c r="P239" i="1" s="1"/>
  <c r="CK240" i="1" a="1"/>
  <c r="CK240" i="1" s="1"/>
  <c r="AY94" i="1" a="1"/>
  <c r="AY94" i="1" s="1"/>
  <c r="AA118" i="1" a="1"/>
  <c r="AA118" i="1" s="1"/>
  <c r="Z217" i="1" a="1"/>
  <c r="Z217" i="1" s="1"/>
  <c r="BC170" i="1" a="1"/>
  <c r="BC170" i="1" s="1"/>
  <c r="AD120" i="1" a="1"/>
  <c r="AD120" i="1" s="1"/>
  <c r="BD105" i="1" a="1"/>
  <c r="BD105" i="1" s="1"/>
  <c r="V197" i="1" a="1"/>
  <c r="V197" i="1" s="1"/>
  <c r="AZ52" i="1" a="1"/>
  <c r="AZ52" i="1" s="1"/>
  <c r="CL235" i="1" a="1"/>
  <c r="CL235" i="1" s="1"/>
  <c r="X232" i="1" a="1"/>
  <c r="X232" i="1" s="1"/>
  <c r="W264" i="1" a="1"/>
  <c r="W264" i="1" s="1"/>
  <c r="BC63" i="1" a="1"/>
  <c r="BC63" i="1" s="1"/>
  <c r="BC174" i="1" a="1"/>
  <c r="BC174" i="1" s="1"/>
  <c r="U35" i="1" a="1"/>
  <c r="U35" i="1" s="1"/>
  <c r="CL8" i="1" a="1"/>
  <c r="CL8" i="1" s="1"/>
  <c r="T263" i="1" a="1"/>
  <c r="T263" i="1" s="1"/>
  <c r="CI183" i="1" a="1"/>
  <c r="CI183" i="1" s="1"/>
  <c r="BB13" i="1" a="1"/>
  <c r="BB13" i="1" s="1"/>
  <c r="S104" i="1" a="1"/>
  <c r="S104" i="1" s="1"/>
  <c r="AT27" i="1" a="1"/>
  <c r="AT27" i="1" s="1"/>
  <c r="CI162" i="1" a="1"/>
  <c r="CI162" i="1" s="1"/>
  <c r="AB28" i="1" a="1"/>
  <c r="AB28" i="1" s="1"/>
  <c r="BY131" i="1" a="1"/>
  <c r="BY131" i="1" s="1"/>
  <c r="CB260" i="1" a="1"/>
  <c r="CB260" i="1" s="1"/>
  <c r="BG118" i="1" a="1"/>
  <c r="BG118" i="1" s="1"/>
  <c r="P51" i="1" a="1"/>
  <c r="P51" i="1" s="1"/>
  <c r="V120" i="1" a="1"/>
  <c r="V120" i="1" s="1"/>
  <c r="Q164" i="1" a="1"/>
  <c r="Q164" i="1" s="1"/>
  <c r="Z171" i="1" a="1"/>
  <c r="Z171" i="1" s="1"/>
  <c r="AY55" i="1" a="1"/>
  <c r="AY55" i="1" s="1"/>
  <c r="CK234" i="1" a="1"/>
  <c r="CK234" i="1" s="1"/>
  <c r="BX33" i="1" a="1"/>
  <c r="BX33" i="1" s="1"/>
  <c r="CG227" i="1" a="1"/>
  <c r="CG227" i="1" s="1"/>
  <c r="P104" i="1" a="1"/>
  <c r="P104" i="1" s="1"/>
  <c r="CB106" i="1" a="1"/>
  <c r="CB106" i="1" s="1"/>
  <c r="AY50" i="1" a="1"/>
  <c r="AY50" i="1" s="1"/>
  <c r="AU229" i="1" a="1"/>
  <c r="AU229" i="1" s="1"/>
  <c r="BX166" i="1" a="1"/>
  <c r="BX166" i="1" s="1"/>
  <c r="AU241" i="1" a="1"/>
  <c r="AU241" i="1" s="1"/>
  <c r="Z59" i="1" a="1"/>
  <c r="Z59" i="1" s="1"/>
  <c r="AW257" i="1" a="1"/>
  <c r="AW257" i="1" s="1"/>
  <c r="CI66" i="1" a="1"/>
  <c r="CI66" i="1" s="1"/>
  <c r="BB10" i="1" a="1"/>
  <c r="BB10" i="1" s="1"/>
  <c r="AT188" i="1" a="1"/>
  <c r="AT188" i="1" s="1"/>
  <c r="CC173" i="1" a="1"/>
  <c r="CC173" i="1" s="1"/>
  <c r="BE77" i="1" a="1"/>
  <c r="BE77" i="1" s="1"/>
  <c r="CG85" i="1" a="1"/>
  <c r="CG85" i="1" s="1"/>
  <c r="BC43" i="1" a="1"/>
  <c r="BC43" i="1" s="1"/>
  <c r="CD218" i="1" a="1"/>
  <c r="CD218" i="1" s="1"/>
  <c r="AC89" i="1" a="1"/>
  <c r="AC89" i="1" s="1"/>
  <c r="BC85" i="1" a="1"/>
  <c r="BC85" i="1" s="1"/>
  <c r="CJ106" i="1" a="1"/>
  <c r="CJ106" i="1" s="1"/>
  <c r="V166" i="1" a="1"/>
  <c r="V166" i="1" s="1"/>
  <c r="P39" i="1" a="1"/>
  <c r="P39" i="1" s="1"/>
  <c r="CF261" i="1" a="1"/>
  <c r="CF261" i="1" s="1"/>
  <c r="Y156" i="1" a="1"/>
  <c r="Y156" i="1" s="1"/>
  <c r="AW174" i="1" a="1"/>
  <c r="AW174" i="1" s="1"/>
  <c r="CF244" i="1" a="1"/>
  <c r="CF244" i="1" s="1"/>
  <c r="AU105" i="1" a="1"/>
  <c r="AU105" i="1" s="1"/>
  <c r="CI200" i="1" a="1"/>
  <c r="CI200" i="1" s="1"/>
  <c r="T202" i="1" a="1"/>
  <c r="T202" i="1" s="1"/>
  <c r="CL164" i="1" a="1"/>
  <c r="CL164" i="1" s="1"/>
  <c r="CA65" i="1" a="1"/>
  <c r="CA65" i="1" s="1"/>
  <c r="AA240" i="1" a="1"/>
  <c r="AA240" i="1" s="1"/>
  <c r="U264" i="1" a="1"/>
  <c r="U264" i="1" s="1"/>
  <c r="CF164" i="1" a="1"/>
  <c r="CF164" i="1" s="1"/>
  <c r="BX230" i="1" a="1"/>
  <c r="BX230" i="1" s="1"/>
  <c r="U7" i="1" a="1"/>
  <c r="U7" i="1" s="1"/>
  <c r="BH146" i="1" a="1"/>
  <c r="BH146" i="1" s="1"/>
  <c r="AV113" i="1" a="1"/>
  <c r="AV113" i="1" s="1"/>
  <c r="CF91" i="1" a="1"/>
  <c r="CF91" i="1" s="1"/>
  <c r="CH9" i="1" a="1"/>
  <c r="CH9" i="1" s="1"/>
  <c r="Q27" i="1" a="1"/>
  <c r="Q27" i="1" s="1"/>
  <c r="X148" i="1" a="1"/>
  <c r="X148" i="1" s="1"/>
  <c r="CK54" i="1" a="1"/>
  <c r="CK54" i="1" s="1"/>
  <c r="CH135" i="1" a="1"/>
  <c r="CH135" i="1" s="1"/>
  <c r="AT51" i="1" a="1"/>
  <c r="AT51" i="1" s="1"/>
  <c r="Q102" i="1" a="1"/>
  <c r="Q102" i="1" s="1"/>
  <c r="AU34" i="1" a="1"/>
  <c r="AU34" i="1" s="1"/>
  <c r="BH47" i="1" a="1"/>
  <c r="BH47" i="1" s="1"/>
  <c r="CD36" i="1" a="1"/>
  <c r="CD36" i="1" s="1"/>
  <c r="T76" i="1" a="1"/>
  <c r="T76" i="1" s="1"/>
  <c r="CK151" i="1" a="1"/>
  <c r="CK151" i="1" s="1"/>
  <c r="CE263" i="1" a="1"/>
  <c r="CE263" i="1" s="1"/>
  <c r="AB234" i="1" a="1"/>
  <c r="AB234" i="1" s="1"/>
  <c r="BH106" i="1" a="1"/>
  <c r="BH106" i="1" s="1"/>
  <c r="Q132" i="1" a="1"/>
  <c r="Q132" i="1" s="1"/>
  <c r="BH121" i="1" a="1"/>
  <c r="BH121" i="1" s="1"/>
  <c r="CF96" i="1" a="1"/>
  <c r="CF96" i="1" s="1"/>
  <c r="W229" i="1" a="1"/>
  <c r="W229" i="1" s="1"/>
  <c r="P102" i="1" a="1"/>
  <c r="P102" i="1" s="1"/>
  <c r="Q184" i="1" a="1"/>
  <c r="Q184" i="1" s="1"/>
  <c r="AX121" i="1" a="1"/>
  <c r="AX121" i="1" s="1"/>
  <c r="BB84" i="1" a="1"/>
  <c r="BB84" i="1" s="1"/>
  <c r="CH63" i="1" a="1"/>
  <c r="CH63" i="1" s="1"/>
  <c r="BX67" i="1" a="1"/>
  <c r="BX67" i="1" s="1"/>
  <c r="CE252" i="1" a="1"/>
  <c r="CE252" i="1" s="1"/>
  <c r="P8" i="1" a="1"/>
  <c r="P8" i="1" s="1"/>
  <c r="X93" i="1" a="1"/>
  <c r="X93" i="1" s="1"/>
  <c r="CI226" i="1" a="1"/>
  <c r="CI226" i="1" s="1"/>
  <c r="T83" i="1" a="1"/>
  <c r="T83" i="1" s="1"/>
  <c r="X88" i="1" a="1"/>
  <c r="X88" i="1" s="1"/>
  <c r="R61" i="1" a="1"/>
  <c r="R61" i="1" s="1"/>
  <c r="AC126" i="1" a="1"/>
  <c r="AC126" i="1" s="1"/>
  <c r="CE217" i="1" a="1"/>
  <c r="CE217" i="1" s="1"/>
  <c r="BG113" i="1" a="1"/>
  <c r="BG113" i="1" s="1"/>
  <c r="BD169" i="1" a="1"/>
  <c r="BD169" i="1" s="1"/>
  <c r="BG193" i="1" a="1"/>
  <c r="BG193" i="1" s="1"/>
  <c r="CE31" i="1" a="1"/>
  <c r="CE31" i="1" s="1"/>
  <c r="CK56" i="1" a="1"/>
  <c r="CK56" i="1" s="1"/>
  <c r="AZ208" i="1" a="1"/>
  <c r="AZ208" i="1" s="1"/>
  <c r="BG98" i="1" a="1"/>
  <c r="BG98" i="1" s="1"/>
  <c r="S76" i="1" a="1"/>
  <c r="S76" i="1" s="1"/>
  <c r="CH198" i="1" a="1"/>
  <c r="CH198" i="1" s="1"/>
  <c r="AU186" i="1" a="1"/>
  <c r="AU186" i="1" s="1"/>
  <c r="W210" i="1" a="1"/>
  <c r="W210" i="1" s="1"/>
  <c r="V209" i="1" a="1"/>
  <c r="V209" i="1" s="1"/>
  <c r="BG31" i="1" a="1"/>
  <c r="BG31" i="1" s="1"/>
  <c r="BA210" i="1" a="1"/>
  <c r="BA210" i="1" s="1"/>
  <c r="AA52" i="1" a="1"/>
  <c r="AA52" i="1" s="1"/>
  <c r="CC212" i="1" a="1"/>
  <c r="CC212" i="1" s="1"/>
  <c r="AT182" i="1" a="1"/>
  <c r="AT182" i="1" s="1"/>
  <c r="AU159" i="1" a="1"/>
  <c r="AU159" i="1" s="1"/>
  <c r="BY213" i="1" a="1"/>
  <c r="BY213" i="1" s="1"/>
  <c r="CK124" i="1" a="1"/>
  <c r="CK124" i="1" s="1"/>
  <c r="CB109" i="1" a="1"/>
  <c r="CB109" i="1" s="1"/>
  <c r="AW162" i="1" a="1"/>
  <c r="AW162" i="1" s="1"/>
  <c r="AY28" i="1" a="1"/>
  <c r="AY28" i="1" s="1"/>
  <c r="CA224" i="1" a="1"/>
  <c r="CA224" i="1" s="1"/>
  <c r="AW64" i="1" a="1"/>
  <c r="AW64" i="1" s="1"/>
  <c r="T91" i="1" a="1"/>
  <c r="T91" i="1" s="1"/>
  <c r="BE112" i="1" a="1"/>
  <c r="BE112" i="1" s="1"/>
  <c r="AT248" i="1" a="1"/>
  <c r="AT248" i="1" s="1"/>
  <c r="AC51" i="1" a="1"/>
  <c r="AC51" i="1" s="1"/>
  <c r="AY60" i="1" a="1"/>
  <c r="AY60" i="1" s="1"/>
  <c r="U91" i="1" a="1"/>
  <c r="U91" i="1" s="1"/>
  <c r="BC175" i="1" a="1"/>
  <c r="BC175" i="1" s="1"/>
  <c r="CE197" i="1" a="1"/>
  <c r="CE197" i="1" s="1"/>
  <c r="AX164" i="1" a="1"/>
  <c r="AX164" i="1" s="1"/>
  <c r="P143" i="1" a="1"/>
  <c r="P143" i="1" s="1"/>
  <c r="AX177" i="1" a="1"/>
  <c r="AX177" i="1" s="1"/>
  <c r="AT220" i="1" a="1"/>
  <c r="AT220" i="1" s="1"/>
  <c r="BX44" i="1" a="1"/>
  <c r="BX44" i="1" s="1"/>
  <c r="X66" i="1" a="1"/>
  <c r="X66" i="1" s="1"/>
  <c r="AU96" i="1" a="1"/>
  <c r="AU96" i="1" s="1"/>
  <c r="AC261" i="1" a="1"/>
  <c r="AC261" i="1" s="1"/>
  <c r="CB217" i="1" a="1"/>
  <c r="CB217" i="1" s="1"/>
  <c r="CF175" i="1" a="1"/>
  <c r="CF175" i="1" s="1"/>
  <c r="BF208" i="1" a="1"/>
  <c r="BF208" i="1" s="1"/>
  <c r="AX165" i="1" a="1"/>
  <c r="AX165" i="1" s="1"/>
  <c r="BB96" i="1" a="1"/>
  <c r="BB96" i="1" s="1"/>
  <c r="BH94" i="1" a="1"/>
  <c r="BH94" i="1" s="1"/>
  <c r="V238" i="1" a="1"/>
  <c r="V238" i="1" s="1"/>
  <c r="CH101" i="1" a="1"/>
  <c r="CH101" i="1" s="1"/>
  <c r="AB220" i="1" a="1"/>
  <c r="AB220" i="1" s="1"/>
  <c r="BE104" i="1" a="1"/>
  <c r="BE104" i="1" s="1"/>
  <c r="P257" i="1" a="1"/>
  <c r="P257" i="1" s="1"/>
  <c r="AB104" i="1" a="1"/>
  <c r="AB104" i="1" s="1"/>
  <c r="V48" i="1" a="1"/>
  <c r="V48" i="1" s="1"/>
  <c r="BY76" i="1" a="1"/>
  <c r="BY76" i="1" s="1"/>
  <c r="AU235" i="1" a="1"/>
  <c r="AU235" i="1" s="1"/>
  <c r="AV117" i="1" a="1"/>
  <c r="AV117" i="1" s="1"/>
  <c r="BG11" i="1" a="1"/>
  <c r="BG11" i="1" s="1"/>
  <c r="BH107" i="1" a="1"/>
  <c r="BH107" i="1" s="1"/>
  <c r="AV109" i="1" a="1"/>
  <c r="AV109" i="1" s="1"/>
  <c r="BB20" i="1" a="1"/>
  <c r="BB20" i="1" s="1"/>
  <c r="BE126" i="1" a="1"/>
  <c r="BE126" i="1" s="1"/>
  <c r="AX12" i="1" a="1"/>
  <c r="AX12" i="1" s="1"/>
  <c r="S252" i="1" a="1"/>
  <c r="S252" i="1" s="1"/>
  <c r="AY222" i="1" a="1"/>
  <c r="AY222" i="1" s="1"/>
  <c r="AT50" i="1" a="1"/>
  <c r="AT50" i="1" s="1"/>
  <c r="AB167" i="1" a="1"/>
  <c r="AB167" i="1" s="1"/>
  <c r="AC194" i="1" a="1"/>
  <c r="AC194" i="1" s="1"/>
  <c r="X37" i="1" a="1"/>
  <c r="X37" i="1" s="1"/>
  <c r="BA231" i="1" a="1"/>
  <c r="BA231" i="1" s="1"/>
  <c r="S103" i="1" a="1"/>
  <c r="S103" i="1" s="1"/>
  <c r="CC216" i="1" a="1"/>
  <c r="CC216" i="1" s="1"/>
  <c r="X243" i="1" a="1"/>
  <c r="X243" i="1" s="1"/>
  <c r="BA59" i="1" a="1"/>
  <c r="BA59" i="1" s="1"/>
  <c r="T134" i="1" a="1"/>
  <c r="T134" i="1" s="1"/>
  <c r="CJ27" i="1" a="1"/>
  <c r="CJ27" i="1" s="1"/>
  <c r="BF259" i="1" a="1"/>
  <c r="BF259" i="1" s="1"/>
  <c r="CB261" i="1" a="1"/>
  <c r="CB261" i="1" s="1"/>
  <c r="CH221" i="1" a="1"/>
  <c r="CH221" i="1" s="1"/>
  <c r="BB129" i="1" a="1"/>
  <c r="BB129" i="1" s="1"/>
  <c r="AB174" i="1" a="1"/>
  <c r="AB174" i="1" s="1"/>
  <c r="CG142" i="1" a="1"/>
  <c r="CG142" i="1" s="1"/>
  <c r="AA124" i="1" a="1"/>
  <c r="AA124" i="1" s="1"/>
  <c r="W209" i="1" a="1"/>
  <c r="W209" i="1" s="1"/>
  <c r="BA136" i="1" a="1"/>
  <c r="BA136" i="1" s="1"/>
  <c r="CL10" i="1" a="1"/>
  <c r="CL10" i="1" s="1"/>
  <c r="AA266" i="1" a="1"/>
  <c r="AA266" i="1" s="1"/>
  <c r="BB263" i="1" a="1"/>
  <c r="BB263" i="1" s="1"/>
  <c r="BC221" i="1" a="1"/>
  <c r="BC221" i="1" s="1"/>
  <c r="CJ117" i="1" a="1"/>
  <c r="CJ117" i="1" s="1"/>
  <c r="BE256" i="1" a="1"/>
  <c r="BE256" i="1" s="1"/>
  <c r="CH217" i="1" a="1"/>
  <c r="CH217" i="1" s="1"/>
  <c r="T37" i="1" a="1"/>
  <c r="T37" i="1" s="1"/>
  <c r="Z193" i="1" a="1"/>
  <c r="Z193" i="1" s="1"/>
  <c r="CH175" i="1" a="1"/>
  <c r="CH175" i="1" s="1"/>
  <c r="V179" i="1" a="1"/>
  <c r="V179" i="1" s="1"/>
  <c r="BH259" i="1" a="1"/>
  <c r="BH259" i="1" s="1"/>
  <c r="AZ129" i="1" a="1"/>
  <c r="AZ129" i="1" s="1"/>
  <c r="AZ79" i="1" a="1"/>
  <c r="AZ79" i="1" s="1"/>
  <c r="CC129" i="1" a="1"/>
  <c r="CC129" i="1" s="1"/>
  <c r="CF16" i="1" a="1"/>
  <c r="CF16" i="1" s="1"/>
  <c r="CL54" i="1" a="1"/>
  <c r="CL54" i="1" s="1"/>
  <c r="BH177" i="1" a="1"/>
  <c r="BH177" i="1" s="1"/>
  <c r="S79" i="1" a="1"/>
  <c r="S79" i="1" s="1"/>
  <c r="BA212" i="1" a="1"/>
  <c r="BA212" i="1" s="1"/>
  <c r="Z187" i="1" a="1"/>
  <c r="Z187" i="1" s="1"/>
  <c r="BX233" i="1" a="1"/>
  <c r="BX233" i="1" s="1"/>
  <c r="AA256" i="1" a="1"/>
  <c r="AA256" i="1" s="1"/>
  <c r="AD253" i="1" a="1"/>
  <c r="AD253" i="1" s="1"/>
  <c r="AB79" i="1" a="1"/>
  <c r="AB79" i="1" s="1"/>
  <c r="CK79" i="1" a="1"/>
  <c r="CK79" i="1" s="1"/>
  <c r="CC105" i="1" a="1"/>
  <c r="CC105" i="1" s="1"/>
  <c r="BZ120" i="1" a="1"/>
  <c r="BZ120" i="1" s="1"/>
  <c r="S123" i="1" a="1"/>
  <c r="S123" i="1" s="1"/>
  <c r="CI180" i="1" a="1"/>
  <c r="CI180" i="1" s="1"/>
  <c r="X12" i="1" a="1"/>
  <c r="X12" i="1" s="1"/>
  <c r="U239" i="1" a="1"/>
  <c r="U239" i="1" s="1"/>
  <c r="R262" i="1" a="1"/>
  <c r="R262" i="1" s="1"/>
  <c r="CC97" i="1" a="1"/>
  <c r="CC97" i="1" s="1"/>
  <c r="BZ95" i="1" a="1"/>
  <c r="BZ95" i="1" s="1"/>
  <c r="CH56" i="1" a="1"/>
  <c r="CH56" i="1" s="1"/>
  <c r="AX44" i="1" a="1"/>
  <c r="AX44" i="1" s="1"/>
  <c r="Q116" i="1" a="1"/>
  <c r="Q116" i="1" s="1"/>
  <c r="CD240" i="1" a="1"/>
  <c r="CD240" i="1" s="1"/>
  <c r="AW261" i="1" a="1"/>
  <c r="AW261" i="1" s="1"/>
  <c r="CA127" i="1" a="1"/>
  <c r="CA127" i="1" s="1"/>
  <c r="CD129" i="1" a="1"/>
  <c r="CD129" i="1" s="1"/>
  <c r="BG82" i="1" a="1"/>
  <c r="BG82" i="1" s="1"/>
  <c r="BC49" i="1" a="1"/>
  <c r="BC49" i="1" s="1"/>
  <c r="W251" i="1" a="1"/>
  <c r="W251" i="1" s="1"/>
  <c r="BZ87" i="1" a="1"/>
  <c r="BZ87" i="1" s="1"/>
  <c r="BC46" i="1" a="1"/>
  <c r="BC46" i="1" s="1"/>
  <c r="CH81" i="1" a="1"/>
  <c r="CH81" i="1" s="1"/>
  <c r="W48" i="1" a="1"/>
  <c r="W48" i="1" s="1"/>
  <c r="AZ169" i="1" a="1"/>
  <c r="AZ169" i="1" s="1"/>
  <c r="Q44" i="1" a="1"/>
  <c r="Q44" i="1" s="1"/>
  <c r="Y13" i="1" a="1"/>
  <c r="Y13" i="1" s="1"/>
  <c r="AW112" i="1" a="1"/>
  <c r="AW112" i="1" s="1"/>
  <c r="AX60" i="1" a="1"/>
  <c r="AX60" i="1" s="1"/>
  <c r="BD239" i="1" a="1"/>
  <c r="BD239" i="1" s="1"/>
  <c r="AY219" i="1" a="1"/>
  <c r="AY219" i="1" s="1"/>
  <c r="AU81" i="1" a="1"/>
  <c r="AU81" i="1" s="1"/>
  <c r="CC261" i="1" a="1"/>
  <c r="CC261" i="1" s="1"/>
  <c r="AT33" i="1" a="1"/>
  <c r="AT33" i="1" s="1"/>
  <c r="P141" i="1" a="1"/>
  <c r="P141" i="1" s="1"/>
  <c r="W165" i="1" a="1"/>
  <c r="W165" i="1" s="1"/>
  <c r="X120" i="1" a="1"/>
  <c r="X120" i="1" s="1"/>
  <c r="AZ248" i="1" a="1"/>
  <c r="AZ248" i="1" s="1"/>
  <c r="CB41" i="1" a="1"/>
  <c r="CB41" i="1" s="1"/>
  <c r="CK47" i="1" a="1"/>
  <c r="CK47" i="1" s="1"/>
  <c r="BA100" i="1" a="1"/>
  <c r="BA100" i="1" s="1"/>
  <c r="CD195" i="1" a="1"/>
  <c r="CD195" i="1" s="1"/>
  <c r="AW125" i="1" a="1"/>
  <c r="AW125" i="1" s="1"/>
  <c r="X38" i="1" a="1"/>
  <c r="X38" i="1" s="1"/>
  <c r="BD154" i="1" a="1"/>
  <c r="BD154" i="1" s="1"/>
  <c r="Q215" i="1" a="1"/>
  <c r="Q215" i="1" s="1"/>
  <c r="BX15" i="1" a="1"/>
  <c r="BX15" i="1" s="1"/>
  <c r="CK128" i="1" a="1"/>
  <c r="CK128" i="1" s="1"/>
  <c r="R9" i="1" a="1"/>
  <c r="R9" i="1" s="1"/>
  <c r="AB180" i="1" a="1"/>
  <c r="AB180" i="1" s="1"/>
  <c r="AU22" i="1" a="1"/>
  <c r="AU22" i="1" s="1"/>
  <c r="AD118" i="1" a="1"/>
  <c r="AD118" i="1" s="1"/>
  <c r="Z202" i="1" a="1"/>
  <c r="Z202" i="1" s="1"/>
  <c r="AV76" i="1" a="1"/>
  <c r="AV76" i="1" s="1"/>
  <c r="CB124" i="1" a="1"/>
  <c r="CB124" i="1" s="1"/>
  <c r="CD15" i="1" a="1"/>
  <c r="CD15" i="1" s="1"/>
  <c r="Q237" i="1" a="1"/>
  <c r="Q237" i="1" s="1"/>
  <c r="P246" i="1" a="1"/>
  <c r="P246" i="1" s="1"/>
  <c r="BC252" i="1" a="1"/>
  <c r="BC252" i="1" s="1"/>
  <c r="CL214" i="1" a="1"/>
  <c r="CL214" i="1" s="1"/>
  <c r="AX21" i="1" a="1"/>
  <c r="AX21" i="1" s="1"/>
  <c r="AY124" i="1" a="1"/>
  <c r="AY124" i="1" s="1"/>
  <c r="CA83" i="1" a="1"/>
  <c r="CA83" i="1" s="1"/>
  <c r="U201" i="1" a="1"/>
  <c r="U201" i="1" s="1"/>
  <c r="AV172" i="1" a="1"/>
  <c r="AV172" i="1" s="1"/>
  <c r="AB202" i="1" a="1"/>
  <c r="AB202" i="1" s="1"/>
  <c r="T218" i="1" a="1"/>
  <c r="T218" i="1" s="1"/>
  <c r="W149" i="1" a="1"/>
  <c r="W149" i="1" s="1"/>
  <c r="BG161" i="1" a="1"/>
  <c r="BG161" i="1" s="1"/>
  <c r="AT181" i="1" a="1"/>
  <c r="AT181" i="1" s="1"/>
  <c r="S18" i="1" a="1"/>
  <c r="S18" i="1" s="1"/>
  <c r="CK16" i="1" a="1"/>
  <c r="CK16" i="1" s="1"/>
  <c r="AB37" i="1" a="1"/>
  <c r="AB37" i="1" s="1"/>
  <c r="BY252" i="1" a="1"/>
  <c r="BY252" i="1" s="1"/>
  <c r="AT239" i="1" a="1"/>
  <c r="AT239" i="1" s="1"/>
  <c r="AV162" i="1" a="1"/>
  <c r="AV162" i="1" s="1"/>
  <c r="BC227" i="1" a="1"/>
  <c r="BC227" i="1" s="1"/>
  <c r="AW211" i="1" a="1"/>
  <c r="AW211" i="1" s="1"/>
  <c r="CF132" i="1" a="1"/>
  <c r="CF132" i="1" s="1"/>
  <c r="BX236" i="1" a="1"/>
  <c r="BX236" i="1" s="1"/>
  <c r="CK80" i="1" a="1"/>
  <c r="CK80" i="1" s="1"/>
  <c r="Q206" i="1" a="1"/>
  <c r="Q206" i="1" s="1"/>
  <c r="CG248" i="1" a="1"/>
  <c r="CG248" i="1" s="1"/>
  <c r="BX156" i="1" a="1"/>
  <c r="BX156" i="1" s="1"/>
  <c r="AW98" i="1" a="1"/>
  <c r="AW98" i="1" s="1"/>
  <c r="T66" i="1" a="1"/>
  <c r="T66" i="1" s="1"/>
  <c r="Q230" i="1" a="1"/>
  <c r="Q230" i="1" s="1"/>
  <c r="BX239" i="1" a="1"/>
  <c r="BX239" i="1" s="1"/>
  <c r="BX89" i="1" a="1"/>
  <c r="BX89" i="1" s="1"/>
  <c r="AB94" i="1" a="1"/>
  <c r="AB94" i="1" s="1"/>
  <c r="AU144" i="1" a="1"/>
  <c r="AU144" i="1" s="1"/>
  <c r="BE206" i="1" a="1"/>
  <c r="BE206" i="1" s="1"/>
  <c r="S134" i="1" a="1"/>
  <c r="S134" i="1" s="1"/>
  <c r="CE174" i="1" a="1"/>
  <c r="CE174" i="1" s="1"/>
  <c r="P179" i="1" a="1"/>
  <c r="P179" i="1" s="1"/>
  <c r="CE83" i="1" a="1"/>
  <c r="CE83" i="1" s="1"/>
  <c r="CH46" i="1" a="1"/>
  <c r="CH46" i="1" s="1"/>
  <c r="AZ196" i="1" a="1"/>
  <c r="AZ196" i="1" s="1"/>
  <c r="CE28" i="1" a="1"/>
  <c r="CE28" i="1" s="1"/>
  <c r="CA59" i="1" a="1"/>
  <c r="CA59" i="1" s="1"/>
  <c r="CK148" i="1" a="1"/>
  <c r="CK148" i="1" s="1"/>
  <c r="AX163" i="1" a="1"/>
  <c r="AX163" i="1" s="1"/>
  <c r="X109" i="1" a="1"/>
  <c r="X109" i="1" s="1"/>
  <c r="BF53" i="1" a="1"/>
  <c r="BF53" i="1" s="1"/>
  <c r="CC174" i="1" a="1"/>
  <c r="CC174" i="1" s="1"/>
  <c r="BB143" i="1" a="1"/>
  <c r="BB143" i="1" s="1"/>
  <c r="Q196" i="1" a="1"/>
  <c r="Q196" i="1" s="1"/>
  <c r="CK195" i="1" a="1"/>
  <c r="CK195" i="1" s="1"/>
  <c r="BD178" i="1" a="1"/>
  <c r="BD178" i="1" s="1"/>
  <c r="BH212" i="1" a="1"/>
  <c r="BH212" i="1" s="1"/>
  <c r="CA266" i="1" a="1"/>
  <c r="CA266" i="1" s="1"/>
  <c r="BB8" i="1" a="1"/>
  <c r="BB8" i="1" s="1"/>
  <c r="AD144" i="1" a="1"/>
  <c r="AD144" i="1" s="1"/>
  <c r="CL94" i="1" a="1"/>
  <c r="CL94" i="1" s="1"/>
  <c r="AD240" i="1" a="1"/>
  <c r="AD240" i="1" s="1"/>
  <c r="AU132" i="1" a="1"/>
  <c r="AU132" i="1" s="1"/>
  <c r="BF30" i="1" a="1"/>
  <c r="BF30" i="1" s="1"/>
  <c r="CE147" i="1" a="1"/>
  <c r="CE147" i="1" s="1"/>
  <c r="CB55" i="1" a="1"/>
  <c r="CB55" i="1" s="1"/>
  <c r="V218" i="1" a="1"/>
  <c r="V218" i="1" s="1"/>
  <c r="AC66" i="1" a="1"/>
  <c r="AC66" i="1" s="1"/>
  <c r="AZ150" i="1" a="1"/>
  <c r="AZ150" i="1" s="1"/>
  <c r="AV33" i="1" a="1"/>
  <c r="AV33" i="1" s="1"/>
  <c r="R8" i="1" a="1"/>
  <c r="R8" i="1" s="1"/>
  <c r="CI146" i="1" a="1"/>
  <c r="CI146" i="1" s="1"/>
  <c r="BX244" i="1" a="1"/>
  <c r="BX244" i="1" s="1"/>
  <c r="P186" i="1" a="1"/>
  <c r="P186" i="1" s="1"/>
  <c r="BA63" i="1" a="1"/>
  <c r="BA63" i="1" s="1"/>
  <c r="BY239" i="1" a="1"/>
  <c r="BY239" i="1" s="1"/>
  <c r="AA158" i="1" a="1"/>
  <c r="AA158" i="1" s="1"/>
  <c r="BX237" i="1" a="1"/>
  <c r="BX237" i="1" s="1"/>
  <c r="S88" i="1" a="1"/>
  <c r="S88" i="1" s="1"/>
  <c r="CK171" i="1" a="1"/>
  <c r="CK171" i="1" s="1"/>
  <c r="AV256" i="1" a="1"/>
  <c r="AV256" i="1" s="1"/>
  <c r="AX123" i="1" a="1"/>
  <c r="AX123" i="1" s="1"/>
  <c r="W250" i="1" a="1"/>
  <c r="W250" i="1" s="1"/>
  <c r="AV158" i="1" a="1"/>
  <c r="AV158" i="1" s="1"/>
  <c r="BB12" i="1" a="1"/>
  <c r="BB12" i="1" s="1"/>
  <c r="CL81" i="1" a="1"/>
  <c r="CL81" i="1" s="1"/>
  <c r="BH263" i="1" a="1"/>
  <c r="BH263" i="1" s="1"/>
  <c r="CK194" i="1" a="1"/>
  <c r="CK194" i="1" s="1"/>
  <c r="BG112" i="1" a="1"/>
  <c r="BG112" i="1" s="1"/>
  <c r="Z236" i="1" a="1"/>
  <c r="Z236" i="1" s="1"/>
  <c r="CK150" i="1" a="1"/>
  <c r="CK150" i="1" s="1"/>
  <c r="AT240" i="1" a="1"/>
  <c r="AT240" i="1" s="1"/>
  <c r="CL30" i="1" a="1"/>
  <c r="CL30" i="1" s="1"/>
  <c r="CB176" i="1" a="1"/>
  <c r="CB176" i="1" s="1"/>
  <c r="S238" i="1" a="1"/>
  <c r="S238" i="1" s="1"/>
  <c r="CH18" i="1" a="1"/>
  <c r="CH18" i="1" s="1"/>
  <c r="AZ187" i="1" a="1"/>
  <c r="AZ187" i="1" s="1"/>
  <c r="T82" i="1" a="1"/>
  <c r="T82" i="1" s="1"/>
  <c r="CC24" i="1" a="1"/>
  <c r="CC24" i="1" s="1"/>
  <c r="BZ189" i="1" a="1"/>
  <c r="BZ189" i="1" s="1"/>
  <c r="CA256" i="1" a="1"/>
  <c r="CA256" i="1" s="1"/>
  <c r="AX221" i="1" a="1"/>
  <c r="AX221" i="1" s="1"/>
  <c r="AC125" i="1" a="1"/>
  <c r="AC125" i="1" s="1"/>
  <c r="Z108" i="1" a="1"/>
  <c r="Z108" i="1" s="1"/>
  <c r="BC149" i="1" a="1"/>
  <c r="BC149" i="1" s="1"/>
  <c r="CG145" i="1" a="1"/>
  <c r="CG145" i="1" s="1"/>
  <c r="U96" i="1" a="1"/>
  <c r="U96" i="1" s="1"/>
  <c r="AU93" i="1" a="1"/>
  <c r="AU93" i="1" s="1"/>
  <c r="BD11" i="1" a="1"/>
  <c r="BD11" i="1" s="1"/>
  <c r="AZ23" i="1" a="1"/>
  <c r="AZ23" i="1" s="1"/>
  <c r="BG18" i="1" a="1"/>
  <c r="BG18" i="1" s="1"/>
  <c r="CK164" i="1" a="1"/>
  <c r="CK164" i="1" s="1"/>
  <c r="BZ37" i="1" a="1"/>
  <c r="BZ37" i="1" s="1"/>
  <c r="AU119" i="1" a="1"/>
  <c r="AU119" i="1" s="1"/>
  <c r="AY201" i="1" a="1"/>
  <c r="AY201" i="1" s="1"/>
  <c r="AY44" i="1" a="1"/>
  <c r="AY44" i="1" s="1"/>
  <c r="CJ104" i="1" a="1"/>
  <c r="CJ104" i="1" s="1"/>
  <c r="AZ85" i="1" a="1"/>
  <c r="AZ85" i="1" s="1"/>
  <c r="CE154" i="1" a="1"/>
  <c r="CE154" i="1" s="1"/>
  <c r="BG265" i="1" a="1"/>
  <c r="BG265" i="1" s="1"/>
  <c r="BH30" i="1" a="1"/>
  <c r="BH30" i="1" s="1"/>
  <c r="AV56" i="1" a="1"/>
  <c r="AV56" i="1" s="1"/>
  <c r="CC38" i="1" a="1"/>
  <c r="CC38" i="1" s="1"/>
  <c r="Z93" i="1" a="1"/>
  <c r="Z93" i="1" s="1"/>
  <c r="AA59" i="1" a="1"/>
  <c r="AA59" i="1" s="1"/>
  <c r="S24" i="1" a="1"/>
  <c r="S24" i="1" s="1"/>
  <c r="CK116" i="1" a="1"/>
  <c r="CK116" i="1" s="1"/>
  <c r="CK42" i="1" a="1"/>
  <c r="CK42" i="1" s="1"/>
  <c r="CD227" i="1" a="1"/>
  <c r="CD227" i="1" s="1"/>
  <c r="AY8" i="1" a="1"/>
  <c r="AY8" i="1" s="1"/>
  <c r="AB99" i="1" a="1"/>
  <c r="AB99" i="1" s="1"/>
  <c r="CH253" i="1" a="1"/>
  <c r="CH253" i="1" s="1"/>
  <c r="CJ258" i="1" a="1"/>
  <c r="CJ258" i="1" s="1"/>
  <c r="V17" i="1" a="1"/>
  <c r="V17" i="1" s="1"/>
  <c r="CG169" i="1" a="1"/>
  <c r="CG169" i="1" s="1"/>
  <c r="AA7" i="1" a="1"/>
  <c r="AA7" i="1" s="1"/>
  <c r="BY164" i="1" a="1"/>
  <c r="BY164" i="1" s="1"/>
  <c r="CK175" i="1" a="1"/>
  <c r="CK175" i="1" s="1"/>
  <c r="CA261" i="1" a="1"/>
  <c r="CA261" i="1" s="1"/>
  <c r="CB267" i="1" a="1"/>
  <c r="CB267" i="1" s="1"/>
  <c r="Z103" i="1" a="1"/>
  <c r="Z103" i="1" s="1"/>
  <c r="AX23" i="1" a="1"/>
  <c r="AX23" i="1" s="1"/>
  <c r="AU38" i="1" a="1"/>
  <c r="AU38" i="1" s="1"/>
  <c r="BA11" i="1" a="1"/>
  <c r="BA11" i="1" s="1"/>
  <c r="BD159" i="1" a="1"/>
  <c r="BD159" i="1" s="1"/>
  <c r="AA182" i="1" a="1"/>
  <c r="AA182" i="1" s="1"/>
  <c r="CI98" i="1" a="1"/>
  <c r="CI98" i="1" s="1"/>
  <c r="AD260" i="1" a="1"/>
  <c r="AD260" i="1" s="1"/>
  <c r="AX85" i="1" a="1"/>
  <c r="AX85" i="1" s="1"/>
  <c r="BH125" i="1" a="1"/>
  <c r="BH125" i="1" s="1"/>
  <c r="Y179" i="1" a="1"/>
  <c r="Y179" i="1" s="1"/>
  <c r="AU49" i="1" a="1"/>
  <c r="AU49" i="1" s="1"/>
  <c r="Y230" i="1" a="1"/>
  <c r="Y230" i="1" s="1"/>
  <c r="AB49" i="1" a="1"/>
  <c r="AB49" i="1" s="1"/>
  <c r="AV258" i="1" a="1"/>
  <c r="AV258" i="1" s="1"/>
  <c r="AY196" i="1" a="1"/>
  <c r="AY196" i="1" s="1"/>
  <c r="AX18" i="1" a="1"/>
  <c r="AX18" i="1" s="1"/>
  <c r="AU52" i="1" a="1"/>
  <c r="AU52" i="1" s="1"/>
  <c r="CL147" i="1" a="1"/>
  <c r="CL147" i="1" s="1"/>
  <c r="BA201" i="1" a="1"/>
  <c r="BA201" i="1" s="1"/>
  <c r="BX117" i="1" a="1"/>
  <c r="BX117" i="1" s="1"/>
  <c r="AU130" i="1" a="1"/>
  <c r="AU130" i="1" s="1"/>
  <c r="CB194" i="1" a="1"/>
  <c r="CB194" i="1" s="1"/>
  <c r="BF252" i="1" a="1"/>
  <c r="BF252" i="1" s="1"/>
  <c r="AU106" i="1" a="1"/>
  <c r="AU106" i="1" s="1"/>
  <c r="BA166" i="1" a="1"/>
  <c r="BA166" i="1" s="1"/>
  <c r="AA13" i="1" a="1"/>
  <c r="AA13" i="1" s="1"/>
  <c r="BF117" i="1" a="1"/>
  <c r="BF117" i="1" s="1"/>
  <c r="BY95" i="1" a="1"/>
  <c r="BY95" i="1" s="1"/>
  <c r="AY176" i="1" a="1"/>
  <c r="AY176" i="1" s="1"/>
  <c r="BC42" i="1" a="1"/>
  <c r="BC42" i="1" s="1"/>
  <c r="CK49" i="1" a="1"/>
  <c r="CK49" i="1" s="1"/>
  <c r="BH234" i="1" a="1"/>
  <c r="BH234" i="1" s="1"/>
  <c r="AC18" i="1" a="1"/>
  <c r="AC18" i="1" s="1"/>
  <c r="CD250" i="1" a="1"/>
  <c r="CD250" i="1" s="1"/>
  <c r="CK109" i="1" a="1"/>
  <c r="CK109" i="1" s="1"/>
  <c r="BY217" i="1" a="1"/>
  <c r="BY217" i="1" s="1"/>
  <c r="AA248" i="1" a="1"/>
  <c r="AA248" i="1" s="1"/>
  <c r="AU13" i="1" a="1"/>
  <c r="AU13" i="1" s="1"/>
  <c r="BD15" i="1" a="1"/>
  <c r="BD15" i="1" s="1"/>
  <c r="CD92" i="1" a="1"/>
  <c r="CD92" i="1" s="1"/>
  <c r="AW163" i="1" a="1"/>
  <c r="AW163" i="1" s="1"/>
  <c r="BF127" i="1" a="1"/>
  <c r="BF127" i="1" s="1"/>
  <c r="CJ209" i="1" a="1"/>
  <c r="CJ209" i="1" s="1"/>
  <c r="CH127" i="1" a="1"/>
  <c r="CH127" i="1" s="1"/>
  <c r="CF79" i="1" a="1"/>
  <c r="CF79" i="1" s="1"/>
  <c r="CA105" i="1" a="1"/>
  <c r="CA105" i="1" s="1"/>
  <c r="AA40" i="1" a="1"/>
  <c r="AA40" i="1" s="1"/>
  <c r="BY56" i="1" a="1"/>
  <c r="BY56" i="1" s="1"/>
  <c r="BA157" i="1" a="1"/>
  <c r="BA157" i="1" s="1"/>
  <c r="CD95" i="1" a="1"/>
  <c r="CD95" i="1" s="1"/>
  <c r="U116" i="1" a="1"/>
  <c r="U116" i="1" s="1"/>
  <c r="CC165" i="1" a="1"/>
  <c r="CC165" i="1" s="1"/>
  <c r="AC30" i="1" a="1"/>
  <c r="AC30" i="1" s="1"/>
  <c r="BC235" i="1" a="1"/>
  <c r="BC235" i="1" s="1"/>
  <c r="Z122" i="1" a="1"/>
  <c r="Z122" i="1" s="1"/>
  <c r="T221" i="1" a="1"/>
  <c r="T221" i="1" s="1"/>
  <c r="BH241" i="1" a="1"/>
  <c r="BH241" i="1" s="1"/>
  <c r="W27" i="1" a="1"/>
  <c r="W27" i="1" s="1"/>
  <c r="R30" i="1" a="1"/>
  <c r="R30" i="1" s="1"/>
  <c r="AU12" i="1" a="1"/>
  <c r="AU12" i="1" s="1"/>
  <c r="CF127" i="1" a="1"/>
  <c r="CF127" i="1" s="1"/>
  <c r="T24" i="1" a="1"/>
  <c r="T24" i="1" s="1"/>
  <c r="R31" i="1" a="1"/>
  <c r="R31" i="1" s="1"/>
  <c r="CI249" i="1" a="1"/>
  <c r="CI249" i="1" s="1"/>
  <c r="CC222" i="1" a="1"/>
  <c r="CC222" i="1" s="1"/>
  <c r="AD254" i="1" a="1"/>
  <c r="AD254" i="1" s="1"/>
  <c r="T131" i="1" a="1"/>
  <c r="T131" i="1" s="1"/>
  <c r="AA194" i="1" a="1"/>
  <c r="AA194" i="1" s="1"/>
  <c r="CI21" i="1" a="1"/>
  <c r="CI21" i="1" s="1"/>
  <c r="CB129" i="1" a="1"/>
  <c r="CB129" i="1" s="1"/>
  <c r="AU145" i="1" a="1"/>
  <c r="AU145" i="1" s="1"/>
  <c r="CF231" i="1" a="1"/>
  <c r="CF231" i="1" s="1"/>
  <c r="BC195" i="1" a="1"/>
  <c r="BC195" i="1" s="1"/>
  <c r="CE214" i="1" a="1"/>
  <c r="CE214" i="1" s="1"/>
  <c r="AZ182" i="1" a="1"/>
  <c r="AZ182" i="1" s="1"/>
  <c r="U12" i="1" a="1"/>
  <c r="U12" i="1" s="1"/>
  <c r="AU102" i="1" a="1"/>
  <c r="AU102" i="1" s="1"/>
  <c r="CJ99" i="1" a="1"/>
  <c r="CJ99" i="1" s="1"/>
  <c r="BD149" i="1" a="1"/>
  <c r="BD149" i="1" s="1"/>
  <c r="AD32" i="1" a="1"/>
  <c r="AD32" i="1" s="1"/>
  <c r="AC265" i="1" a="1"/>
  <c r="AC265" i="1" s="1"/>
  <c r="Z154" i="1" a="1"/>
  <c r="Z154" i="1" s="1"/>
  <c r="CI240" i="1" a="1"/>
  <c r="CI240" i="1" s="1"/>
  <c r="CG117" i="1" a="1"/>
  <c r="CG117" i="1" s="1"/>
  <c r="AW16" i="1" a="1"/>
  <c r="AW16" i="1" s="1"/>
  <c r="U49" i="1" a="1"/>
  <c r="U49" i="1" s="1"/>
  <c r="X212" i="1" a="1"/>
  <c r="X212" i="1" s="1"/>
  <c r="Y217" i="1" a="1"/>
  <c r="Y217" i="1" s="1"/>
  <c r="BF215" i="1" a="1"/>
  <c r="BF215" i="1" s="1"/>
  <c r="AT193" i="1" a="1"/>
  <c r="AT193" i="1" s="1"/>
  <c r="CD259" i="1" a="1"/>
  <c r="CD259" i="1" s="1"/>
  <c r="AW218" i="1" a="1"/>
  <c r="AW218" i="1" s="1"/>
  <c r="CC128" i="1" a="1"/>
  <c r="CC128" i="1" s="1"/>
  <c r="BB86" i="1" a="1"/>
  <c r="BB86" i="1" s="1"/>
  <c r="CJ122" i="1" a="1"/>
  <c r="CJ122" i="1" s="1"/>
  <c r="BG254" i="1" a="1"/>
  <c r="BG254" i="1" s="1"/>
  <c r="BH195" i="1" a="1"/>
  <c r="BH195" i="1" s="1"/>
  <c r="Y207" i="1" a="1"/>
  <c r="Y207" i="1" s="1"/>
  <c r="BH228" i="1" a="1"/>
  <c r="BH228" i="1" s="1"/>
  <c r="P218" i="1" a="1"/>
  <c r="P218" i="1" s="1"/>
  <c r="BE167" i="1" a="1"/>
  <c r="BE167" i="1" s="1"/>
  <c r="CI187" i="1" a="1"/>
  <c r="CI187" i="1" s="1"/>
  <c r="P240" i="1" a="1"/>
  <c r="P240" i="1" s="1"/>
  <c r="AB19" i="1" a="1"/>
  <c r="AB19" i="1" s="1"/>
  <c r="V153" i="1" a="1"/>
  <c r="V153" i="1" s="1"/>
  <c r="BC128" i="1" a="1"/>
  <c r="BC128" i="1" s="1"/>
  <c r="BE99" i="1" a="1"/>
  <c r="BE99" i="1" s="1"/>
  <c r="AV234" i="1" a="1"/>
  <c r="AV234" i="1" s="1"/>
  <c r="BG208" i="1" a="1"/>
  <c r="BG208" i="1" s="1"/>
  <c r="AX176" i="1" a="1"/>
  <c r="AX176" i="1" s="1"/>
  <c r="CE206" i="1" a="1"/>
  <c r="CE206" i="1" s="1"/>
  <c r="W226" i="1" a="1"/>
  <c r="W226" i="1" s="1"/>
  <c r="BZ243" i="1" a="1"/>
  <c r="BZ243" i="1" s="1"/>
  <c r="CB131" i="1" a="1"/>
  <c r="CB131" i="1" s="1"/>
  <c r="Z100" i="1" a="1"/>
  <c r="Z100" i="1" s="1"/>
  <c r="AA20" i="1" a="1"/>
  <c r="AA20" i="1" s="1"/>
  <c r="CD76" i="1" a="1"/>
  <c r="CD76" i="1" s="1"/>
  <c r="X23" i="1" a="1"/>
  <c r="X23" i="1" s="1"/>
  <c r="CI212" i="1" a="1"/>
  <c r="CI212" i="1" s="1"/>
  <c r="Y100" i="1" a="1"/>
  <c r="Y100" i="1" s="1"/>
  <c r="AW194" i="1" a="1"/>
  <c r="AW194" i="1" s="1"/>
  <c r="CH173" i="1" a="1"/>
  <c r="CH173" i="1" s="1"/>
  <c r="BF28" i="1" a="1"/>
  <c r="BF28" i="1" s="1"/>
  <c r="AD22" i="1" a="1"/>
  <c r="AD22" i="1" s="1"/>
  <c r="CA12" i="1" a="1"/>
  <c r="CA12" i="1" s="1"/>
  <c r="CA227" i="1" a="1"/>
  <c r="CA227" i="1" s="1"/>
  <c r="BZ174" i="1" a="1"/>
  <c r="BZ174" i="1" s="1"/>
  <c r="W144" i="1" a="1"/>
  <c r="W144" i="1" s="1"/>
  <c r="X114" i="1" a="1"/>
  <c r="X114" i="1" s="1"/>
  <c r="BA195" i="1" a="1"/>
  <c r="BA195" i="1" s="1"/>
  <c r="BC109" i="1" a="1"/>
  <c r="BC109" i="1" s="1"/>
  <c r="BZ184" i="1" a="1"/>
  <c r="BZ184" i="1" s="1"/>
  <c r="AD150" i="1" a="1"/>
  <c r="AD150" i="1" s="1"/>
  <c r="CJ108" i="1" a="1"/>
  <c r="CJ108" i="1" s="1"/>
  <c r="P28" i="1" a="1"/>
  <c r="P28" i="1" s="1"/>
  <c r="R194" i="1" a="1"/>
  <c r="R194" i="1" s="1"/>
  <c r="AU151" i="1" a="1"/>
  <c r="AU151" i="1" s="1"/>
  <c r="BD31" i="1" a="1"/>
  <c r="BD31" i="1" s="1"/>
  <c r="BD162" i="1" a="1"/>
  <c r="BD162" i="1" s="1"/>
  <c r="BB144" i="1" a="1"/>
  <c r="BB144" i="1" s="1"/>
  <c r="CK211" i="1" a="1"/>
  <c r="CK211" i="1" s="1"/>
  <c r="T118" i="1" a="1"/>
  <c r="T118" i="1" s="1"/>
  <c r="CA181" i="1" a="1"/>
  <c r="CA181" i="1" s="1"/>
  <c r="BB37" i="1" a="1"/>
  <c r="BB37" i="1" s="1"/>
  <c r="P12" i="1" a="1"/>
  <c r="P12" i="1" s="1"/>
  <c r="W16" i="1" a="1"/>
  <c r="W16" i="1" s="1"/>
  <c r="BY32" i="1" a="1"/>
  <c r="BY32" i="1" s="1"/>
  <c r="W36" i="1" a="1"/>
  <c r="W36" i="1" s="1"/>
  <c r="AT156" i="1" a="1"/>
  <c r="AT156" i="1" s="1"/>
  <c r="AU55" i="1" a="1"/>
  <c r="AU55" i="1" s="1"/>
  <c r="CZ161" i="1" l="1"/>
  <c r="CZ162" i="1" s="1"/>
  <c r="CZ163" i="1"/>
  <c r="CZ164" i="1" s="1"/>
  <c r="CR192" i="1"/>
</calcChain>
</file>

<file path=xl/sharedStrings.xml><?xml version="1.0" encoding="utf-8"?>
<sst xmlns="http://schemas.openxmlformats.org/spreadsheetml/2006/main" count="1012" uniqueCount="306">
  <si>
    <t>AH</t>
  </si>
  <si>
    <t>TKK</t>
  </si>
  <si>
    <t>Elsau</t>
  </si>
  <si>
    <t>Abteilungshöck</t>
  </si>
  <si>
    <t>Hegi (Winterthur)</t>
  </si>
  <si>
    <t>Wiesendangen</t>
  </si>
  <si>
    <t>Runder Tisch (Männer)</t>
  </si>
  <si>
    <t>Regiotreff (Frauen)</t>
  </si>
  <si>
    <t>GLK</t>
  </si>
  <si>
    <t>Gruppenleiterkurs</t>
  </si>
  <si>
    <t>APR</t>
  </si>
  <si>
    <t>MAI</t>
  </si>
  <si>
    <t>JUNI</t>
  </si>
  <si>
    <t>JULI</t>
  </si>
  <si>
    <t>AUG</t>
  </si>
  <si>
    <t>SEPT</t>
  </si>
  <si>
    <t>OKT</t>
  </si>
  <si>
    <t>NOV</t>
  </si>
  <si>
    <t>DEZ</t>
  </si>
  <si>
    <t>Trekkingkurs</t>
  </si>
  <si>
    <t>WS</t>
  </si>
  <si>
    <t>JAN</t>
  </si>
  <si>
    <t>Ferien</t>
  </si>
  <si>
    <t>Anlässe &amp;</t>
  </si>
  <si>
    <t>betrifft</t>
  </si>
  <si>
    <t>FEB</t>
  </si>
  <si>
    <t>MÄRZ</t>
  </si>
  <si>
    <t>E</t>
  </si>
  <si>
    <t>H</t>
  </si>
  <si>
    <t>W</t>
  </si>
  <si>
    <t>Allgemeines</t>
  </si>
  <si>
    <t>Abteilung</t>
  </si>
  <si>
    <t>F-Region</t>
  </si>
  <si>
    <t>M-Region</t>
  </si>
  <si>
    <t>J&amp;S</t>
  </si>
  <si>
    <t>Diverses</t>
  </si>
  <si>
    <t>G-RT</t>
  </si>
  <si>
    <t>HSK</t>
  </si>
  <si>
    <t>Ostern</t>
  </si>
  <si>
    <t>SLK</t>
  </si>
  <si>
    <t>Auffahrt</t>
  </si>
  <si>
    <t>Pfingstmontag</t>
  </si>
  <si>
    <t>Fasnachtsmontag</t>
  </si>
  <si>
    <t>Stufenleiterkurs</t>
  </si>
  <si>
    <t>Helferleiterkkurs</t>
  </si>
  <si>
    <t>Gemeinsamer RT</t>
  </si>
  <si>
    <t>F-RT</t>
  </si>
  <si>
    <t>M-RT</t>
  </si>
  <si>
    <t>MF</t>
  </si>
  <si>
    <t>Modul Fortbildung</t>
  </si>
  <si>
    <t>Region Winterthur-Schaff.</t>
  </si>
  <si>
    <t>Ostermontag</t>
  </si>
  <si>
    <t>Karfreitag</t>
  </si>
  <si>
    <t>TKK (Weekend)</t>
  </si>
  <si>
    <t>Cevi-Tag</t>
  </si>
  <si>
    <t>WeSiBe</t>
  </si>
  <si>
    <t>WeSiBe (Winter)</t>
  </si>
  <si>
    <t>WeSiBe (Wasser)</t>
  </si>
  <si>
    <t>WeSiBe (Berg)</t>
  </si>
  <si>
    <t>Seilbrückentag</t>
  </si>
  <si>
    <t>Erlebnistag</t>
  </si>
  <si>
    <t>Weiterb. Sicherheitsbereich</t>
  </si>
  <si>
    <t>Chilbi</t>
  </si>
  <si>
    <t>AH6</t>
  </si>
  <si>
    <t>Matflicktag</t>
  </si>
  <si>
    <t>Flohmi</t>
  </si>
  <si>
    <t>Snowday</t>
  </si>
  <si>
    <t>Jahr</t>
  </si>
  <si>
    <t>Ferien Wisi</t>
  </si>
  <si>
    <t>Weihnachtsferien</t>
  </si>
  <si>
    <t>Sportferien</t>
  </si>
  <si>
    <t>Frühlingsferien</t>
  </si>
  <si>
    <t>Vorsommerferien</t>
  </si>
  <si>
    <t>Sommerferien</t>
  </si>
  <si>
    <t>Herbstferien</t>
  </si>
  <si>
    <t>KW</t>
  </si>
  <si>
    <t>Ferien Elsau</t>
  </si>
  <si>
    <t>Ferien Hegi</t>
  </si>
  <si>
    <t>Tag der Arbeit</t>
  </si>
  <si>
    <t>Heiligabend</t>
  </si>
  <si>
    <t>Weihnacht</t>
  </si>
  <si>
    <t>Neujahr</t>
  </si>
  <si>
    <t>Unregelmässige Feiertage</t>
  </si>
  <si>
    <t>1. Advent</t>
  </si>
  <si>
    <t>3. Advent</t>
  </si>
  <si>
    <t>4. Advent</t>
  </si>
  <si>
    <t>Heilige drei Könige</t>
  </si>
  <si>
    <t>Nationalfeiertag</t>
  </si>
  <si>
    <t>Halloween</t>
  </si>
  <si>
    <t>Stephanstag</t>
  </si>
  <si>
    <t>Pfingstsonntag</t>
  </si>
  <si>
    <t>2. Advent</t>
  </si>
  <si>
    <t>Regelmässige Feiertage</t>
  </si>
  <si>
    <t>Albani</t>
  </si>
  <si>
    <t>ZoBack</t>
  </si>
  <si>
    <t>SoLa</t>
  </si>
  <si>
    <t>Neuzuzügeranlass</t>
  </si>
  <si>
    <t>Adventsfenster</t>
  </si>
  <si>
    <t>WaWei</t>
  </si>
  <si>
    <t>PiHeku</t>
  </si>
  <si>
    <t>Clean-up-Day</t>
  </si>
  <si>
    <t>Cevi-Turnen</t>
  </si>
  <si>
    <t>Kein Cevi-Turnen</t>
  </si>
  <si>
    <t>Fröschli-Cevi</t>
  </si>
  <si>
    <t>WS-Party</t>
  </si>
  <si>
    <t>Reserve</t>
  </si>
  <si>
    <t>Öffentliche Anlässe</t>
  </si>
  <si>
    <t>Schnupperprogramm 1</t>
  </si>
  <si>
    <t>aufstellen</t>
  </si>
  <si>
    <t>betreiben</t>
  </si>
  <si>
    <t>abbauen</t>
  </si>
  <si>
    <t>einsammeln</t>
  </si>
  <si>
    <t>verkaufen</t>
  </si>
  <si>
    <t>töggelen</t>
  </si>
  <si>
    <t>backen</t>
  </si>
  <si>
    <t>verteilen</t>
  </si>
  <si>
    <t>PfiLa</t>
  </si>
  <si>
    <t>J&amp;S-Coach Ausbildung</t>
  </si>
  <si>
    <t>G-RT (Ort)</t>
  </si>
  <si>
    <t>F-RT (Ort)</t>
  </si>
  <si>
    <t>M-RT (Ort)</t>
  </si>
  <si>
    <t>WeSiBe (Art)</t>
  </si>
  <si>
    <t>Fröschli-Kurs</t>
  </si>
  <si>
    <t>F-GLK 1 (Weekend)</t>
  </si>
  <si>
    <t>Helferstufenkurs</t>
  </si>
  <si>
    <t>F-GLK 1 (Kurs)</t>
  </si>
  <si>
    <t>TKK (Kurs)</t>
  </si>
  <si>
    <t>M-HeKu</t>
  </si>
  <si>
    <t>M-GLK 2</t>
  </si>
  <si>
    <t>AL-Tag mit RT</t>
  </si>
  <si>
    <t>E-Cup (Ort)</t>
  </si>
  <si>
    <t>LMM (Weekend)</t>
  </si>
  <si>
    <t>F-HeKu</t>
  </si>
  <si>
    <t>F-GLK 2</t>
  </si>
  <si>
    <t>ElKu</t>
  </si>
  <si>
    <t>M-GLK 1</t>
  </si>
  <si>
    <t>LMM ( Kurs)</t>
  </si>
  <si>
    <t>Cevi E</t>
  </si>
  <si>
    <t>Talent-Semi</t>
  </si>
  <si>
    <t>F-GLK 3 (Vortag)</t>
  </si>
  <si>
    <t>M-GLK 3 (Vortag)</t>
  </si>
  <si>
    <t>F-GLK 3 (Kurs)</t>
  </si>
  <si>
    <t>M-GLK 3 (Kurs)</t>
  </si>
  <si>
    <t>Marketingtraining (CCH)</t>
  </si>
  <si>
    <t>Medientraining (CCH)</t>
  </si>
  <si>
    <t>J&amp;S-Coach MF</t>
  </si>
  <si>
    <t>Marmoressen</t>
  </si>
  <si>
    <t>WS-SoLa</t>
  </si>
  <si>
    <t>Brücke nach Auffahrt</t>
  </si>
  <si>
    <t>Tag</t>
  </si>
  <si>
    <t>Nr. Tag</t>
  </si>
  <si>
    <t>Beginn</t>
  </si>
  <si>
    <t>Ende</t>
  </si>
  <si>
    <t>ab Mi vor Sola</t>
  </si>
  <si>
    <t>5. Sofe Wisi in ungr Jahr</t>
  </si>
  <si>
    <t>(Über-)Reginale Anlässe</t>
  </si>
  <si>
    <t>J&amp;S Ausbildungslager</t>
  </si>
  <si>
    <t>1. Früre</t>
  </si>
  <si>
    <t>1. Hfe</t>
  </si>
  <si>
    <t>Regionale (Ausbildungs-)Lager</t>
  </si>
  <si>
    <t>1. sofe</t>
  </si>
  <si>
    <t>Weekend vor Ostern</t>
  </si>
  <si>
    <t>Schnupperprogramm 2</t>
  </si>
  <si>
    <t>J&amp;S-Expertenkurs</t>
  </si>
  <si>
    <t>Sonstige "speziellen Tage"</t>
  </si>
  <si>
    <t>Samichlaus</t>
  </si>
  <si>
    <t>Chilbi aufstellen</t>
  </si>
  <si>
    <r>
      <t xml:space="preserve">Chilbi </t>
    </r>
    <r>
      <rPr>
        <sz val="10"/>
        <color theme="0"/>
        <rFont val="Gill Sans"/>
      </rPr>
      <t>aufstellen</t>
    </r>
  </si>
  <si>
    <t>ZoBack backen</t>
  </si>
  <si>
    <r>
      <t xml:space="preserve">ZoBack </t>
    </r>
    <r>
      <rPr>
        <sz val="10"/>
        <color theme="0"/>
        <rFont val="Gill Sans"/>
      </rPr>
      <t>töggelen</t>
    </r>
  </si>
  <si>
    <t>Flohmi einsammeln</t>
  </si>
  <si>
    <r>
      <t xml:space="preserve">Flohmi </t>
    </r>
    <r>
      <rPr>
        <sz val="10"/>
        <color theme="0"/>
        <rFont val="Gill Sans"/>
      </rPr>
      <t>einsammeln</t>
    </r>
  </si>
  <si>
    <t>AuLa (SoLa)</t>
  </si>
  <si>
    <t>Lager</t>
  </si>
  <si>
    <t>Tagnummer</t>
  </si>
  <si>
    <t>Reserve 1</t>
  </si>
  <si>
    <t>Reserve 2</t>
  </si>
  <si>
    <t>Reserve 3</t>
  </si>
  <si>
    <t>Reserve 4</t>
  </si>
  <si>
    <t>Reserve 5</t>
  </si>
  <si>
    <t>Dauer</t>
  </si>
  <si>
    <t>Abteilungslager</t>
  </si>
  <si>
    <t>Reserve 6</t>
  </si>
  <si>
    <t>Reserve 7</t>
  </si>
  <si>
    <t>Reserve 8</t>
  </si>
  <si>
    <t>Reserve 9</t>
  </si>
  <si>
    <t>Reserve 10</t>
  </si>
  <si>
    <t>Cevi-Lädeli</t>
  </si>
  <si>
    <t>Abteilung WIE</t>
  </si>
  <si>
    <t>Ende Suchbereich in Formel</t>
  </si>
  <si>
    <t>Muttertag</t>
  </si>
  <si>
    <t>komplizierter</t>
  </si>
  <si>
    <t>Kontrolle:</t>
  </si>
  <si>
    <t>Abteilung 3</t>
  </si>
  <si>
    <t>Abteilung 2</t>
  </si>
  <si>
    <t>Abteilung 1</t>
  </si>
  <si>
    <t>F-Region 3</t>
  </si>
  <si>
    <t>F-Region 2</t>
  </si>
  <si>
    <t>F-Region 1</t>
  </si>
  <si>
    <t>M-Region 3</t>
  </si>
  <si>
    <t>M-Region 2</t>
  </si>
  <si>
    <t>M-Region 1</t>
  </si>
  <si>
    <t>J&amp;S 3</t>
  </si>
  <si>
    <t>J&amp;S 2</t>
  </si>
  <si>
    <t>J&amp;S 1</t>
  </si>
  <si>
    <t>Diverses 3</t>
  </si>
  <si>
    <t>Diverses 2</t>
  </si>
  <si>
    <t>Diverses 1</t>
  </si>
  <si>
    <t>Monate/Betrifft</t>
  </si>
  <si>
    <t>Tagesnummer</t>
  </si>
  <si>
    <t>Eingabefenster</t>
  </si>
  <si>
    <t>gerades Jahr (ja=1)</t>
  </si>
  <si>
    <t>Hilfszellen aus</t>
  </si>
  <si>
    <t>1.</t>
  </si>
  <si>
    <t>2.</t>
  </si>
  <si>
    <t>Diese Zellen müssen überprüft werden, ob das Datum stimmt, da dieses variieren kann.</t>
  </si>
  <si>
    <t>Bei diesen Zellen handelt es sich um jährlich vorkommende Ereignisse, welche im Jahresplan eingetragen sein sollten.</t>
  </si>
  <si>
    <t>Hellgrüne Zellen bedeuten Ereignisse, welche nicht regelmässig alle Jahre vorkommen.</t>
  </si>
  <si>
    <t>Bedeutung der Füllfarben und Formatierungen:</t>
  </si>
  <si>
    <t>Schrift</t>
  </si>
  <si>
    <t>Kursiv graue Ereignisse bedeuten, dass diese in diesem Jahr ordentlich nicht stattfinden.</t>
  </si>
  <si>
    <t>F3</t>
  </si>
  <si>
    <t>F2</t>
  </si>
  <si>
    <t>F1</t>
  </si>
  <si>
    <t>Fehler 2 bedeutet, dass es eine Überschneidung mit einem Feiertag gibt. Es finden also mehr als total 2 Festtage &amp; Cevi-Ereignisse statt.</t>
  </si>
  <si>
    <t>Sämtliche Formatierungen betreffen die Eingabe-Zellen.</t>
  </si>
  <si>
    <t>3.</t>
  </si>
  <si>
    <t>Trage als erstes das Jahr und die fehlenden Feiertage und überprüfe, ob das Datum der Frühlingsferien von Hegi stimmen.</t>
  </si>
  <si>
    <t>4.</t>
  </si>
  <si>
    <t>Monat</t>
  </si>
  <si>
    <t>Wochentag</t>
  </si>
  <si>
    <t>Datum</t>
  </si>
  <si>
    <t>Abteilungsinterne Anlässe</t>
  </si>
  <si>
    <t>"Normal" formatierte Zellen können und müssen nicht bearbeitet werden und sind deshalb gesperrt.</t>
  </si>
  <si>
    <t>Datum an dem Cevi-Turnen nicht stattfidnet</t>
  </si>
  <si>
    <t>Anleitung</t>
  </si>
  <si>
    <t>5.</t>
  </si>
  <si>
    <t>Fehler 1: Bedeutung und Fehlerbehebung siehe in separatem Tabellenblatt.</t>
  </si>
  <si>
    <t>Fehler 2: Bedeutung und Fehlerbehebung siehe in separatem Tabellenblatt.</t>
  </si>
  <si>
    <t>Fehler 3: Bedeutung und Fehlerbehebung siehe in separatem Tabellenblatt.</t>
  </si>
  <si>
    <t>Beispiel:</t>
  </si>
  <si>
    <t>Normalfall</t>
  </si>
  <si>
    <t>Eingabezelle</t>
  </si>
  <si>
    <t>Fehler 1</t>
  </si>
  <si>
    <t>Der Fehler kann nur manuell behoben werden:</t>
  </si>
  <si>
    <t>Hebe den Blattschutz auf. Passwort: 1982</t>
  </si>
  <si>
    <t>Trage das Ereignis wie im Beispiel rechts ein.</t>
  </si>
  <si>
    <t>Korrektur:</t>
  </si>
  <si>
    <t>Die Betreff-Zelle kann leider nicht so einfach eingefärbt werden. Am einfachsten wird dies weggelassen… ;)</t>
  </si>
  <si>
    <t>Fehlerbehebung analog zu Fehler 1.</t>
  </si>
  <si>
    <t>Fehler 3</t>
  </si>
  <si>
    <t>Wähle in der Betreffs-Auswahlliste bei einem der Ereignisse eine andere Kategorie. Z.B. Anstatt J&amp;S 1 kann J&amp;S 2 gewählt werden. Somit wird eine andere Zelle eingefärbt und der Fehler wird nicht mehr angezeigt.</t>
  </si>
  <si>
    <t>6.</t>
  </si>
  <si>
    <t>7.</t>
  </si>
  <si>
    <t>8.</t>
  </si>
  <si>
    <t>Nun geht es noch darum die Lager einzutragen:</t>
  </si>
  <si>
    <t>Markiere alle Betreffs-Zellen des entsprechenden Lagers.</t>
  </si>
  <si>
    <t>Akzeptiere die Meldung mit "OK".</t>
  </si>
  <si>
    <t>Ändere die Textrichtung in den angewählten Zellen auf "Text nach oben drehen".</t>
  </si>
  <si>
    <t>Klicke auf "Bedingte Formatierung" im Menu "Start"</t>
  </si>
  <si>
    <t>-&gt; "Regeln zum Hervorheben von Zellen" -&gt; "Gleich..."</t>
  </si>
  <si>
    <t>9.</t>
  </si>
  <si>
    <t>Wähle im Menu "Schrift" die Farbe weiss.</t>
  </si>
  <si>
    <t>10.</t>
  </si>
  <si>
    <t>Wähle im Menu "Ausfüllen" die Farbe schwarz.</t>
  </si>
  <si>
    <t>11.</t>
  </si>
  <si>
    <t>Schliesse beide Meldungen mit "OK".</t>
  </si>
  <si>
    <t>12.</t>
  </si>
  <si>
    <t>Die Zelle ist fertig formatiert.</t>
  </si>
  <si>
    <t>13.</t>
  </si>
  <si>
    <t>Da evtl. einmal spezielle Anlässe/Lager stattfinden gibt es Reservefelder, welche bei Bedarf benutzt werden können.</t>
  </si>
  <si>
    <t>Wenn du dir sicher bist, dass du alle Ereignisse eingetragen hast und alle "Fehler 3" behoben hast, fahre fort mit Schritt 7. Falls nicht, warte bis du alle Ereignisse zusammen hast. 
Solltest du den Hinweis misachten, kann es passieren, dass gewisse Ereignisse nicht automatisch übertragen werden, da du in die Formatierung/ Automatisierung der Zellen eingreifen und diese Teils löschen/überschreiben musst.</t>
  </si>
  <si>
    <t>Verbinde die ausgewählten Zellen.</t>
  </si>
  <si>
    <t>Überschreibe die Formel mit dem Namen des Kureses.</t>
  </si>
  <si>
    <t>Gib den Namen des Kurses ein und wähle rechts "benutzerdefiniertem Format..."</t>
  </si>
  <si>
    <t>Wiederhole dies für jeden Kurs… ;) Denk daran, dass du früher für das Erstellen mehrere Stunden, wenn nicht Tage benötigt hättest. Dieser Aufwand ist also verhältnismässig klein. Gute Musik an uns los gehts. ;)</t>
  </si>
  <si>
    <t>Fehlerbehebung der Fehler 3. (Fehler 1 &amp; 2 werden später korrigiert!!!) 
(Hinweis: Du hast alle Fehler 3 korrigiert, wenn im Feld CR192 eine 0 steht.)</t>
  </si>
  <si>
    <r>
      <t xml:space="preserve">Es kann sein, dass dir ein Fehler in der Eingabezelle angezeigt wird. </t>
    </r>
    <r>
      <rPr>
        <b/>
        <sz val="10"/>
        <rFont val="Verdana"/>
        <family val="2"/>
      </rPr>
      <t>Wichtig ist, dass Fehler 1 und Fehler 2 erst am Schluss (gemäss Anleitung) behoben werden</t>
    </r>
    <r>
      <rPr>
        <sz val="10"/>
        <rFont val="Verdana"/>
        <family val="2"/>
      </rPr>
      <t>, da sonst eventuell Ereignisse verloren gehen, da sie nicht mehr automatisch eingetragen werden, da man die in den Zellen enthaltenen Funktionen löschen muss. 
Grund für die Fehler und Lösung siehe entsprechende Erklärung unten:</t>
    </r>
  </si>
  <si>
    <t>Lösche eines der Ereignise aus der Eingabezelle.</t>
  </si>
  <si>
    <t>Fehler 3 bedeutet, dass mehrere Ereignisse im selben Zeitintervall stattfinden und erst noch die selben Personen betreffen (und damit die selbe Betreff-Zeile haben).</t>
  </si>
  <si>
    <t>Der Fehler kann leicht und halbautomatisch behoben werden:</t>
  </si>
  <si>
    <t>Jahresplan der Cevi Wiesendangen-Elsau-Hegi</t>
  </si>
  <si>
    <t>Fertig! Gratullation. Zeit in den Cevi zu gehen oder sich ein Mineral(haltiges Getränk) zu genehmigen. Prost. 
Bis in einem Jahr wieder! :)
Liebi Grüess
Florian Baumann v/o Pi (10.10.2016)</t>
  </si>
  <si>
    <t>Jahresplan</t>
  </si>
  <si>
    <t>Fehler 1 bedeutet, dass mehr als zwei Cevi-Ereignisse am selben Tag stattfinden und in der Zelle im Datenplan kein Platz mehr ist, da an einem Tag automatisch nur zwei Ereignisse eingetragen werden können.
Somit trägt Excel automatisch keines der drei Ereignisse im Jahresplan ein.</t>
  </si>
  <si>
    <t>Suche möglichst alle Daten die du benötigst vorgängig zusammen, sodass du am AH6 einen provisorischen Jahresplan präsentieren kannst, der auch Probleme (Terminkollisionen o.Ä.) aufzeigt.
zum Beispiel:
- Regionale Angaben kannst du dir entwerder via Kurs-Büchlein, das Sekretariat oder das Internet besorgen.
- grössere abteilungsinterne Anlässe/Lager sollten datiert sein, sodass ein OK gesucht und eventuelle Räumlichkeiten reserviert werden können.
- Daten der Cevi-Fröschli und Schnupperprogramme sollten vorhanden sein, sodass eventuelle Überschneidungen mit Anlässen/Lagern vermieden werden können.
- betreffend Cevi-Flohmi: Um ein Fehlen von Traktorfahrern, welche meist Mitglieder des TV sind, zu verhindern, sollte der Flohmi nicht am Dank-, Buss- und Bettag, also am dritten Sonntag im September, stattfindet.</t>
  </si>
  <si>
    <t>Eine rote Färbung im Jahresplan bedeutet, dass ein Kurs statt- findet, der manuell eingetragen werden muss. Siehe Schritt 8.</t>
  </si>
  <si>
    <t>Formatierung betrifft Jahresplan</t>
  </si>
  <si>
    <t>Da du nun alle Ereignisse in den Eingabefeldern eingetragen hast, stehen diese auch so im Jahresplan (mit Ausnahme der Ereignisse, welche aufgrund Fehler 1 &amp; Fehler 2 fehlen).
Behebe nun Fehler 1 &amp; 2. Siehe separates Tabellenblatt.</t>
  </si>
  <si>
    <t>Du bist nun kurz vor dem Schluss. Überprüfe nun den ganzen Jahresplan.</t>
  </si>
  <si>
    <t>Geschätzter Jahresplanersteller
Das Erstellen des Jahresplans des Cevi Wiesendangen-Elsau-Hegi's war jahrelang mühsamste, zeitintensive Arbeit. Die Tatsache, dass viele Daten im Cevi (vor allem Kurse, Chilbi, SoLa, etc.) einer gewissen Gesetzmässigkeit unterliegen, gab mir den Anstoss, unseren Jahresplan zu automatisieren, sodass nur noch unregelmässig stattfindende Ereignisse eingetragen werden müssen.
Bis 2016: Musste jedes Ereignis in der entsprechenden Zelle im Jahresplan eingetragen werden und die entsprechend betroffenen Personen mussten in der dafür vorgesehenen Spalte eingefärbt werden. Ebenfalls mussten Wochentage und Ferien manuell eingetragen werden.
Neu: Es werden keine Daten mehr direkt in den Jahresplan eingetragen sondern nur noch über die dafür vorgegebenen Eingabefelder. Das System, wie die Daten eingegeben werden müssen, ist relativ simpel und selbsterklärend. Komplizierter wird's, wenn Fehler auftreten (z.B. bei Überschneidungen von Terminen), wobei auch das bis zu einem gewissen Mas automatisch behoben wird, sodass du davon gar nichts bemerkst. Grundsätzlich kann der Jahresplan an einem Tag nur zwei Ereignisse berücksichtigen, wobei Kurse nicht gezählt werden, da sie nicht als Ereignis selbst eingetragen werden.
Da die Programmiererei ein grosser Aufwand war, ist die Tabelle nun auch dementsprechend komplex geworden. Eine kleine unabsichtliche Änderung kann grosse Auswirkungen auf die Funktionalität des Jahresplans haben. Aus diesem Grund sind sämtliche nicht dafür vorgesehene Zellen gesperrt. 
Befolgst du untenstehende Anleitung, kann allerdings kaum etwas schief gehen.. :)</t>
  </si>
  <si>
    <t>Sollte eines Tages jemand den Jahresplan optimieren/korrigieren wollen, so können über das Dropdown Menu in Feld CV2 sämmtliche Hilfszellen, welche zur Automation der Tabelle benötigt werden, eingeblendet werden. 
Gott steh ihm bei, sodass er nicht verzweifle... ;)</t>
  </si>
  <si>
    <t>Korrektur 1:</t>
  </si>
  <si>
    <t>0 aus Ferien-Spalte in Jahresplan durch "" ersetzt und Fehler Betreffs-Zellen Monate mittlerer Spalte korrigiert.</t>
  </si>
  <si>
    <t>Korrektur 2:</t>
  </si>
  <si>
    <t>Leiter- und Gremienessen als Anlass eingetragen</t>
  </si>
  <si>
    <t>Leiteressen</t>
  </si>
  <si>
    <t>Gremienessen</t>
  </si>
  <si>
    <t>Floss-Rallye</t>
  </si>
  <si>
    <t>Trage nun sämmtliche Cevi-Ereignisse in die dafür vorgesehene Zelle ein. Jeweils zuerst den Tag und in der zweiten Spalte den Monat (Jahr, Wochentag und Datum wird errechnet und muss deshalb nicht eingegeben werden). Allgemein sind die Eingabezellen so aufgebaut, dass sich links die Lager und rechts die Anlässe befinden, welche nur einen Tag dauern.</t>
  </si>
  <si>
    <t>Korrektur 3:</t>
  </si>
  <si>
    <t>Rechtschreibfehler in Anleitung korrigiert. Namensfeld der Reserve-Felder von Regionallagern entsperrt. Cevi-Lädeli geflickt aufgrund entstandenem Fehler durch Korrektur 1. Titel eingepasst, sodass nicht abgeschnitten (Zellen verbinden).</t>
  </si>
  <si>
    <t>Silvester</t>
  </si>
  <si>
    <t>Grümpi</t>
  </si>
  <si>
    <t>Korrektur 4:</t>
  </si>
  <si>
    <t>Rechtschreibfehler in Wort "Silvester" korrigiert, Grümpelturnier ergänzt</t>
  </si>
</sst>
</file>

<file path=xl/styles.xml><?xml version="1.0" encoding="utf-8"?>
<styleSheet xmlns="http://schemas.openxmlformats.org/spreadsheetml/2006/main" xmlns:mc="http://schemas.openxmlformats.org/markup-compatibility/2006" xmlns:x14ac="http://schemas.microsoft.com/office/spreadsheetml/2009/9/ac" mc:Ignorable="x14ac">
  <fonts count="23">
    <font>
      <sz val="10"/>
      <name val="Verdana"/>
    </font>
    <font>
      <sz val="11"/>
      <color theme="1"/>
      <name val="Calibri"/>
      <family val="2"/>
      <scheme val="minor"/>
    </font>
    <font>
      <sz val="11"/>
      <color theme="1"/>
      <name val="Calibri"/>
      <family val="2"/>
      <scheme val="minor"/>
    </font>
    <font>
      <sz val="10"/>
      <name val="Verdana"/>
      <family val="2"/>
    </font>
    <font>
      <sz val="10"/>
      <name val="Gill Sans"/>
    </font>
    <font>
      <b/>
      <sz val="10"/>
      <name val="Gill Sans"/>
    </font>
    <font>
      <sz val="8"/>
      <name val="Gill Sans"/>
    </font>
    <font>
      <sz val="28"/>
      <name val="Gill Sans"/>
    </font>
    <font>
      <sz val="12"/>
      <color rgb="FF000000"/>
      <name val="Arial"/>
      <family val="2"/>
    </font>
    <font>
      <sz val="10"/>
      <color theme="0"/>
      <name val="Gill Sans"/>
    </font>
    <font>
      <sz val="10"/>
      <color rgb="FFFF0000"/>
      <name val="Gill Sans"/>
    </font>
    <font>
      <u/>
      <sz val="10"/>
      <color theme="10"/>
      <name val="Verdana"/>
      <family val="2"/>
    </font>
    <font>
      <b/>
      <sz val="10"/>
      <color theme="0"/>
      <name val="Gill Sans"/>
    </font>
    <font>
      <b/>
      <i/>
      <sz val="10"/>
      <color theme="0" tint="-0.34998626667073579"/>
      <name val="Gill sans"/>
    </font>
    <font>
      <sz val="9"/>
      <name val="Verdana"/>
      <family val="2"/>
    </font>
    <font>
      <sz val="10"/>
      <color theme="1"/>
      <name val="Gill Sans"/>
    </font>
    <font>
      <i/>
      <sz val="10"/>
      <name val="Gill Sans"/>
    </font>
    <font>
      <b/>
      <sz val="10"/>
      <name val="Verdana"/>
      <family val="2"/>
    </font>
    <font>
      <i/>
      <sz val="10"/>
      <name val="Verdana"/>
      <family val="2"/>
    </font>
    <font>
      <b/>
      <sz val="11"/>
      <color theme="1"/>
      <name val="Calibri"/>
      <family val="2"/>
      <scheme val="minor"/>
    </font>
    <font>
      <b/>
      <sz val="28"/>
      <name val="Gill Sans"/>
    </font>
    <font>
      <i/>
      <sz val="10"/>
      <color theme="0" tint="-0.499984740745262"/>
      <name val="Verdana"/>
      <family val="2"/>
    </font>
    <font>
      <i/>
      <sz val="10"/>
      <color theme="0" tint="-0.249977111117893"/>
      <name val="Verdana"/>
      <family val="2"/>
    </font>
  </fonts>
  <fills count="14">
    <fill>
      <patternFill patternType="none"/>
    </fill>
    <fill>
      <patternFill patternType="gray125"/>
    </fill>
    <fill>
      <patternFill patternType="solid">
        <fgColor theme="5"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92D050"/>
        <bgColor indexed="64"/>
      </patternFill>
    </fill>
  </fills>
  <borders count="15">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top/>
      <bottom style="thick">
        <color indexed="64"/>
      </bottom>
      <diagonal/>
    </border>
    <border>
      <left/>
      <right/>
      <top/>
      <bottom style="medium">
        <color indexed="64"/>
      </bottom>
      <diagonal/>
    </border>
    <border>
      <left/>
      <right/>
      <top style="thin">
        <color indexed="64"/>
      </top>
      <bottom style="thin">
        <color indexed="64"/>
      </bottom>
      <diagonal/>
    </border>
  </borders>
  <cellStyleXfs count="5">
    <xf numFmtId="0" fontId="0" fillId="0" borderId="0"/>
    <xf numFmtId="0" fontId="11" fillId="0" borderId="0" applyNumberFormat="0" applyFill="0" applyBorder="0" applyAlignment="0" applyProtection="0">
      <alignment vertical="top"/>
      <protection locked="0"/>
    </xf>
    <xf numFmtId="0" fontId="2" fillId="0" borderId="0"/>
    <xf numFmtId="0" fontId="3" fillId="0" borderId="0"/>
    <xf numFmtId="0" fontId="1" fillId="0" borderId="0"/>
  </cellStyleXfs>
  <cellXfs count="203">
    <xf numFmtId="0" fontId="0" fillId="0" borderId="0" xfId="0"/>
    <xf numFmtId="0" fontId="4" fillId="0" borderId="0" xfId="0" applyFont="1" applyFill="1" applyBorder="1" applyAlignment="1">
      <alignment vertical="center"/>
    </xf>
    <xf numFmtId="0" fontId="4" fillId="0" borderId="1" xfId="0" applyFont="1" applyFill="1" applyBorder="1" applyAlignment="1">
      <alignment vertical="center"/>
    </xf>
    <xf numFmtId="0" fontId="4" fillId="0" borderId="2" xfId="0" applyFont="1" applyFill="1" applyBorder="1" applyAlignment="1">
      <alignment vertical="center"/>
    </xf>
    <xf numFmtId="0" fontId="4" fillId="0" borderId="3" xfId="0" applyFont="1" applyFill="1" applyBorder="1" applyAlignment="1">
      <alignment vertical="center"/>
    </xf>
    <xf numFmtId="0" fontId="4" fillId="0" borderId="5" xfId="0" applyFont="1" applyFill="1" applyBorder="1" applyAlignment="1">
      <alignment vertical="center"/>
    </xf>
    <xf numFmtId="0" fontId="4" fillId="0" borderId="6" xfId="0" applyFont="1" applyFill="1" applyBorder="1" applyAlignment="1">
      <alignment vertical="center"/>
    </xf>
    <xf numFmtId="0" fontId="4" fillId="0" borderId="7" xfId="0" applyFont="1" applyFill="1" applyBorder="1" applyAlignment="1">
      <alignment vertical="center"/>
    </xf>
    <xf numFmtId="0" fontId="4" fillId="0" borderId="8" xfId="0" applyFont="1" applyFill="1" applyBorder="1" applyAlignment="1">
      <alignment vertical="center"/>
    </xf>
    <xf numFmtId="0" fontId="4" fillId="0" borderId="9" xfId="0" applyFont="1" applyFill="1" applyBorder="1" applyAlignment="1">
      <alignment vertical="center"/>
    </xf>
    <xf numFmtId="0" fontId="4" fillId="0" borderId="10" xfId="0" applyFont="1" applyFill="1" applyBorder="1" applyAlignment="1">
      <alignment vertical="center"/>
    </xf>
    <xf numFmtId="0" fontId="4" fillId="0" borderId="0" xfId="0" applyFont="1" applyFill="1" applyBorder="1" applyAlignment="1">
      <alignment horizontal="center" vertical="center"/>
    </xf>
    <xf numFmtId="0" fontId="5" fillId="0" borderId="0" xfId="0" applyFont="1" applyFill="1" applyBorder="1" applyAlignment="1">
      <alignment vertical="center"/>
    </xf>
    <xf numFmtId="0" fontId="4" fillId="0" borderId="0" xfId="0" applyFont="1" applyFill="1" applyAlignment="1">
      <alignment vertical="center"/>
    </xf>
    <xf numFmtId="0" fontId="4" fillId="0" borderId="10" xfId="0" applyFont="1" applyFill="1" applyBorder="1" applyAlignment="1">
      <alignment horizontal="center" vertical="center"/>
    </xf>
    <xf numFmtId="0" fontId="6" fillId="0" borderId="0" xfId="0" applyFont="1" applyFill="1" applyBorder="1" applyAlignment="1">
      <alignment vertical="center"/>
    </xf>
    <xf numFmtId="0" fontId="6" fillId="0" borderId="0" xfId="0" applyFont="1" applyFill="1" applyBorder="1" applyAlignment="1">
      <alignment horizontal="center" vertical="center"/>
    </xf>
    <xf numFmtId="0" fontId="3" fillId="0" borderId="0" xfId="0" applyFont="1" applyFill="1"/>
    <xf numFmtId="0" fontId="7" fillId="0" borderId="0" xfId="0" applyFont="1" applyFill="1" applyBorder="1" applyAlignment="1">
      <alignment vertical="center"/>
    </xf>
    <xf numFmtId="0" fontId="4" fillId="0" borderId="0" xfId="0" applyFont="1" applyFill="1" applyAlignment="1">
      <alignment horizontal="left" vertical="center"/>
    </xf>
    <xf numFmtId="0" fontId="4" fillId="0" borderId="0" xfId="0" applyFont="1" applyFill="1" applyBorder="1" applyAlignment="1">
      <alignment horizontal="center" vertical="center" textRotation="90"/>
    </xf>
    <xf numFmtId="0" fontId="8" fillId="0" borderId="0" xfId="0" applyFont="1"/>
    <xf numFmtId="14" fontId="4" fillId="0" borderId="0" xfId="0" applyNumberFormat="1" applyFont="1" applyFill="1" applyAlignment="1">
      <alignment vertical="center"/>
    </xf>
    <xf numFmtId="0" fontId="4" fillId="0" borderId="0" xfId="0" applyFont="1" applyFill="1" applyBorder="1" applyAlignment="1">
      <alignment horizontal="left" vertical="center"/>
    </xf>
    <xf numFmtId="0" fontId="4" fillId="0" borderId="10" xfId="0" applyFont="1" applyFill="1" applyBorder="1" applyAlignment="1">
      <alignment horizontal="left" vertical="center"/>
    </xf>
    <xf numFmtId="0" fontId="4" fillId="0" borderId="6" xfId="0" applyFont="1" applyFill="1" applyBorder="1" applyAlignment="1">
      <alignment horizontal="left" vertical="center"/>
    </xf>
    <xf numFmtId="0" fontId="3" fillId="0" borderId="0" xfId="0" applyFont="1" applyFill="1" applyAlignment="1">
      <alignment horizontal="left"/>
    </xf>
    <xf numFmtId="0" fontId="9" fillId="2" borderId="0" xfId="0" applyFont="1" applyFill="1" applyAlignment="1">
      <alignment vertical="center"/>
    </xf>
    <xf numFmtId="0" fontId="5" fillId="0" borderId="0" xfId="0" applyFont="1" applyFill="1" applyAlignment="1">
      <alignment vertical="center"/>
    </xf>
    <xf numFmtId="1" fontId="4" fillId="0" borderId="0" xfId="0" applyNumberFormat="1" applyFont="1" applyFill="1" applyAlignment="1">
      <alignment vertical="center"/>
    </xf>
    <xf numFmtId="0" fontId="4" fillId="0" borderId="0" xfId="0" applyNumberFormat="1" applyFont="1" applyFill="1" applyAlignment="1">
      <alignment vertical="center"/>
    </xf>
    <xf numFmtId="0" fontId="4" fillId="4" borderId="0" xfId="0" applyFont="1" applyFill="1" applyAlignment="1">
      <alignment vertical="center"/>
    </xf>
    <xf numFmtId="14" fontId="4" fillId="0" borderId="0" xfId="0" applyNumberFormat="1" applyFont="1" applyFill="1" applyAlignment="1">
      <alignment horizontal="left" vertical="center"/>
    </xf>
    <xf numFmtId="0" fontId="9" fillId="0" borderId="0" xfId="0" applyFont="1" applyFill="1" applyAlignment="1">
      <alignment vertical="center"/>
    </xf>
    <xf numFmtId="14" fontId="8" fillId="0" borderId="0" xfId="0" applyNumberFormat="1" applyFont="1"/>
    <xf numFmtId="14" fontId="4" fillId="0" borderId="0" xfId="0" applyNumberFormat="1" applyFont="1" applyFill="1" applyBorder="1" applyAlignment="1">
      <alignment vertical="center"/>
    </xf>
    <xf numFmtId="14" fontId="4" fillId="0" borderId="10" xfId="0" applyNumberFormat="1" applyFont="1" applyFill="1" applyBorder="1" applyAlignment="1">
      <alignment vertical="center"/>
    </xf>
    <xf numFmtId="0" fontId="4" fillId="4" borderId="10" xfId="0" applyFont="1" applyFill="1" applyBorder="1" applyAlignment="1">
      <alignment vertical="center"/>
    </xf>
    <xf numFmtId="14" fontId="4" fillId="0" borderId="6" xfId="0" applyNumberFormat="1" applyFont="1" applyFill="1" applyBorder="1" applyAlignment="1">
      <alignment vertical="center"/>
    </xf>
    <xf numFmtId="0" fontId="8" fillId="0" borderId="0" xfId="0" applyFont="1" applyFill="1"/>
    <xf numFmtId="0" fontId="4" fillId="0" borderId="0" xfId="0" applyFont="1" applyFill="1" applyAlignment="1">
      <alignment horizontal="center" vertical="center"/>
    </xf>
    <xf numFmtId="0" fontId="7" fillId="0" borderId="0" xfId="0" applyFont="1" applyFill="1" applyBorder="1" applyAlignment="1">
      <alignment horizontal="center" vertical="center"/>
    </xf>
    <xf numFmtId="0" fontId="4" fillId="0" borderId="0" xfId="0" applyFont="1" applyFill="1" applyAlignment="1">
      <alignment horizontal="center" vertical="center"/>
    </xf>
    <xf numFmtId="1" fontId="4" fillId="0" borderId="1" xfId="0" applyNumberFormat="1" applyFont="1" applyFill="1" applyBorder="1" applyAlignment="1">
      <alignment vertical="center"/>
    </xf>
    <xf numFmtId="1" fontId="4" fillId="0" borderId="2" xfId="0" applyNumberFormat="1" applyFont="1" applyFill="1" applyBorder="1" applyAlignment="1">
      <alignment vertical="center"/>
    </xf>
    <xf numFmtId="0" fontId="4" fillId="5" borderId="0" xfId="0" applyFont="1" applyFill="1" applyAlignment="1">
      <alignment vertical="center"/>
    </xf>
    <xf numFmtId="0" fontId="10" fillId="0" borderId="0" xfId="0" applyFont="1" applyFill="1" applyAlignment="1">
      <alignment vertical="center"/>
    </xf>
    <xf numFmtId="0" fontId="4" fillId="6" borderId="10" xfId="0" applyFont="1" applyFill="1" applyBorder="1" applyAlignment="1">
      <alignment vertical="center"/>
    </xf>
    <xf numFmtId="0" fontId="4" fillId="0" borderId="14" xfId="0" applyFont="1" applyFill="1" applyBorder="1" applyAlignment="1">
      <alignment vertical="center"/>
    </xf>
    <xf numFmtId="0" fontId="4" fillId="0" borderId="0" xfId="0" applyNumberFormat="1" applyFont="1" applyFill="1" applyAlignment="1">
      <alignment horizontal="left" vertical="center"/>
    </xf>
    <xf numFmtId="0" fontId="4" fillId="0" borderId="0" xfId="0" applyNumberFormat="1" applyFont="1" applyFill="1" applyAlignment="1">
      <alignment horizontal="center" vertical="center"/>
    </xf>
    <xf numFmtId="0" fontId="5" fillId="0" borderId="0" xfId="0" applyNumberFormat="1" applyFont="1" applyFill="1" applyAlignment="1">
      <alignment vertical="center"/>
    </xf>
    <xf numFmtId="0" fontId="4" fillId="0" borderId="12" xfId="0" applyNumberFormat="1" applyFont="1" applyFill="1" applyBorder="1" applyAlignment="1">
      <alignment vertical="center"/>
    </xf>
    <xf numFmtId="0" fontId="4" fillId="0" borderId="12" xfId="0" applyNumberFormat="1" applyFont="1" applyFill="1" applyBorder="1" applyAlignment="1">
      <alignment horizontal="center" vertical="center"/>
    </xf>
    <xf numFmtId="0" fontId="4" fillId="0" borderId="12" xfId="0" applyNumberFormat="1" applyFont="1" applyFill="1" applyBorder="1" applyAlignment="1">
      <alignment horizontal="left" vertical="center"/>
    </xf>
    <xf numFmtId="0" fontId="4" fillId="7" borderId="0" xfId="0" applyNumberFormat="1" applyFont="1" applyFill="1" applyAlignment="1">
      <alignment vertical="center"/>
    </xf>
    <xf numFmtId="0" fontId="11" fillId="0" borderId="0" xfId="1" applyNumberFormat="1" applyFill="1" applyAlignment="1" applyProtection="1">
      <alignment vertical="center"/>
    </xf>
    <xf numFmtId="0" fontId="4" fillId="0" borderId="13" xfId="0" applyNumberFormat="1" applyFont="1" applyFill="1" applyBorder="1" applyAlignment="1">
      <alignment vertical="center"/>
    </xf>
    <xf numFmtId="0" fontId="4"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9" fillId="0" borderId="0" xfId="0" applyFont="1" applyFill="1" applyBorder="1" applyAlignment="1">
      <alignment vertical="center"/>
    </xf>
    <xf numFmtId="0" fontId="12" fillId="0" borderId="0" xfId="0" applyFont="1" applyFill="1" applyBorder="1" applyAlignment="1">
      <alignment vertical="center"/>
    </xf>
    <xf numFmtId="0" fontId="9" fillId="0" borderId="10" xfId="0" applyFont="1" applyFill="1" applyBorder="1" applyAlignment="1">
      <alignment vertical="center"/>
    </xf>
    <xf numFmtId="0" fontId="4" fillId="3" borderId="0" xfId="0" applyFont="1" applyFill="1" applyAlignment="1" applyProtection="1">
      <alignment vertical="center"/>
      <protection locked="0"/>
    </xf>
    <xf numFmtId="0" fontId="4" fillId="4" borderId="0" xfId="0" applyFont="1" applyFill="1" applyAlignment="1" applyProtection="1">
      <alignment vertical="center"/>
      <protection locked="0"/>
    </xf>
    <xf numFmtId="0" fontId="4" fillId="4" borderId="0" xfId="0" applyFont="1" applyFill="1" applyBorder="1" applyAlignment="1" applyProtection="1">
      <alignment vertical="center"/>
      <protection locked="0"/>
    </xf>
    <xf numFmtId="0" fontId="4" fillId="4" borderId="10" xfId="0" applyFont="1" applyFill="1" applyBorder="1" applyAlignment="1" applyProtection="1">
      <alignment vertical="center"/>
      <protection locked="0"/>
    </xf>
    <xf numFmtId="0" fontId="4" fillId="6" borderId="0" xfId="0" applyFont="1" applyFill="1" applyAlignment="1" applyProtection="1">
      <alignment vertical="center"/>
      <protection locked="0"/>
    </xf>
    <xf numFmtId="0" fontId="4" fillId="6" borderId="10" xfId="0" applyFont="1" applyFill="1" applyBorder="1" applyAlignment="1" applyProtection="1">
      <alignment vertical="center"/>
      <protection locked="0"/>
    </xf>
    <xf numFmtId="0" fontId="4" fillId="3" borderId="10" xfId="0" applyFont="1" applyFill="1" applyBorder="1" applyAlignment="1" applyProtection="1">
      <alignment vertical="center"/>
      <protection locked="0"/>
    </xf>
    <xf numFmtId="0" fontId="4" fillId="6" borderId="10" xfId="0" applyFont="1" applyFill="1" applyBorder="1" applyAlignment="1" applyProtection="1">
      <alignment vertical="center"/>
    </xf>
    <xf numFmtId="0" fontId="4" fillId="4" borderId="0" xfId="0" applyFont="1" applyFill="1" applyAlignment="1" applyProtection="1">
      <alignment horizontal="center" vertical="center"/>
      <protection locked="0"/>
    </xf>
    <xf numFmtId="0" fontId="4" fillId="3" borderId="0" xfId="0" applyFont="1" applyFill="1" applyAlignment="1" applyProtection="1">
      <alignment horizontal="righ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vertical="center"/>
      <protection hidden="1"/>
    </xf>
    <xf numFmtId="0" fontId="4" fillId="0" borderId="0" xfId="0" applyFont="1" applyFill="1" applyAlignment="1" applyProtection="1">
      <alignment vertical="center"/>
    </xf>
    <xf numFmtId="0" fontId="3" fillId="0" borderId="0" xfId="0" applyNumberFormat="1" applyFont="1"/>
    <xf numFmtId="0" fontId="0" fillId="0" borderId="0" xfId="0" applyNumberFormat="1"/>
    <xf numFmtId="0" fontId="0" fillId="0" borderId="0" xfId="0" applyNumberFormat="1" applyBorder="1" applyAlignment="1">
      <alignment vertical="center" textRotation="90"/>
    </xf>
    <xf numFmtId="49" fontId="3" fillId="0" borderId="0" xfId="0" applyNumberFormat="1" applyFont="1" applyFill="1" applyAlignment="1">
      <alignment vertical="top"/>
    </xf>
    <xf numFmtId="0" fontId="15" fillId="0" borderId="0" xfId="0" applyFont="1" applyFill="1" applyAlignment="1">
      <alignment vertical="center"/>
    </xf>
    <xf numFmtId="0" fontId="16" fillId="0" borderId="0" xfId="0" applyFont="1" applyFill="1" applyAlignment="1">
      <alignment vertical="center"/>
    </xf>
    <xf numFmtId="14" fontId="16" fillId="0" borderId="0" xfId="0" applyNumberFormat="1" applyFont="1" applyFill="1" applyAlignment="1">
      <alignment vertical="center"/>
    </xf>
    <xf numFmtId="0" fontId="16" fillId="0" borderId="0" xfId="0" applyFont="1" applyFill="1" applyAlignment="1">
      <alignment horizontal="left" vertical="center"/>
    </xf>
    <xf numFmtId="0" fontId="3" fillId="0" borderId="0" xfId="0" applyNumberFormat="1" applyFont="1" applyAlignment="1">
      <alignment wrapText="1"/>
    </xf>
    <xf numFmtId="0" fontId="3" fillId="0" borderId="0" xfId="0" applyNumberFormat="1" applyFont="1" applyFill="1" applyAlignment="1">
      <alignment wrapText="1"/>
    </xf>
    <xf numFmtId="0" fontId="0" fillId="0" borderId="0" xfId="0" applyNumberFormat="1" applyFill="1" applyAlignment="1"/>
    <xf numFmtId="0" fontId="0" fillId="0" borderId="0" xfId="0" applyNumberFormat="1" applyFill="1"/>
    <xf numFmtId="0" fontId="18" fillId="0" borderId="0" xfId="0" applyNumberFormat="1" applyFont="1" applyFill="1" applyAlignment="1">
      <alignment vertical="top" wrapText="1"/>
    </xf>
    <xf numFmtId="0" fontId="3" fillId="0" borderId="0" xfId="0" applyNumberFormat="1" applyFont="1" applyFill="1"/>
    <xf numFmtId="0" fontId="18" fillId="0" borderId="0" xfId="0" applyNumberFormat="1" applyFont="1" applyFill="1" applyAlignment="1">
      <alignment vertical="top"/>
    </xf>
    <xf numFmtId="0" fontId="3" fillId="0" borderId="0" xfId="0" applyNumberFormat="1" applyFont="1" applyAlignment="1"/>
    <xf numFmtId="0" fontId="2" fillId="0" borderId="0" xfId="2"/>
    <xf numFmtId="0" fontId="3" fillId="0" borderId="0" xfId="3"/>
    <xf numFmtId="0" fontId="3" fillId="0" borderId="0" xfId="3" applyFont="1"/>
    <xf numFmtId="0" fontId="17" fillId="0" borderId="0" xfId="3" applyFont="1"/>
    <xf numFmtId="0" fontId="3" fillId="0" borderId="2" xfId="3" applyBorder="1"/>
    <xf numFmtId="0" fontId="3" fillId="0" borderId="0" xfId="3" applyBorder="1"/>
    <xf numFmtId="0" fontId="19" fillId="0" borderId="0" xfId="2" applyFont="1"/>
    <xf numFmtId="0" fontId="3" fillId="0" borderId="3" xfId="0" applyNumberFormat="1" applyFont="1" applyBorder="1" applyAlignment="1"/>
    <xf numFmtId="0" fontId="0" fillId="0" borderId="3" xfId="0" applyBorder="1"/>
    <xf numFmtId="0" fontId="0" fillId="0" borderId="0" xfId="0" applyNumberFormat="1" applyFill="1" applyAlignment="1">
      <alignment wrapText="1"/>
    </xf>
    <xf numFmtId="0" fontId="3" fillId="0" borderId="0" xfId="0" applyNumberFormat="1" applyFont="1" applyBorder="1" applyAlignment="1">
      <alignment horizontal="center" wrapText="1"/>
    </xf>
    <xf numFmtId="49" fontId="3" fillId="0" borderId="0" xfId="0" applyNumberFormat="1" applyFont="1" applyFill="1" applyAlignment="1">
      <alignment horizontal="center" vertical="top"/>
    </xf>
    <xf numFmtId="49" fontId="3" fillId="0" borderId="0" xfId="3" applyNumberFormat="1" applyFont="1" applyAlignment="1">
      <alignment horizontal="center" vertical="top" wrapText="1"/>
    </xf>
    <xf numFmtId="0" fontId="4" fillId="4" borderId="0" xfId="0" applyFont="1" applyFill="1" applyAlignment="1" applyProtection="1">
      <alignment horizontal="center" vertical="center"/>
      <protection locked="0"/>
    </xf>
    <xf numFmtId="0" fontId="20" fillId="0" borderId="0" xfId="0" applyFont="1" applyFill="1" applyBorder="1" applyAlignment="1">
      <alignment vertical="center"/>
    </xf>
    <xf numFmtId="14" fontId="22" fillId="0" borderId="0" xfId="0" applyNumberFormat="1" applyFont="1" applyAlignment="1">
      <alignment horizontal="left" vertical="top"/>
    </xf>
    <xf numFmtId="0" fontId="22" fillId="0" borderId="0" xfId="0" applyNumberFormat="1" applyFont="1" applyAlignment="1">
      <alignment horizontal="left" vertical="top"/>
    </xf>
    <xf numFmtId="0" fontId="22" fillId="0" borderId="0" xfId="0" applyNumberFormat="1" applyFont="1" applyAlignment="1">
      <alignment horizontal="left" wrapText="1"/>
    </xf>
    <xf numFmtId="0" fontId="0" fillId="0" borderId="0" xfId="0" applyNumberFormat="1" applyAlignment="1">
      <alignment horizontal="left"/>
    </xf>
    <xf numFmtId="14" fontId="22" fillId="0" borderId="0" xfId="0" applyNumberFormat="1" applyFont="1" applyAlignment="1">
      <alignment horizontal="left" vertical="top"/>
    </xf>
    <xf numFmtId="0" fontId="22" fillId="0" borderId="0" xfId="0" applyNumberFormat="1" applyFont="1" applyAlignment="1">
      <alignment horizontal="left" vertical="top"/>
    </xf>
    <xf numFmtId="0" fontId="22" fillId="0" borderId="0" xfId="0" applyNumberFormat="1" applyFont="1" applyAlignment="1">
      <alignment horizontal="left" wrapText="1"/>
    </xf>
    <xf numFmtId="0" fontId="0" fillId="0" borderId="0" xfId="0" applyNumberFormat="1" applyFill="1" applyAlignment="1">
      <alignment horizontal="center"/>
    </xf>
    <xf numFmtId="0" fontId="3" fillId="0" borderId="0" xfId="0" applyNumberFormat="1" applyFont="1" applyAlignment="1">
      <alignment horizontal="left" vertical="top" wrapText="1"/>
    </xf>
    <xf numFmtId="0" fontId="0" fillId="0" borderId="0" xfId="0" applyNumberFormat="1" applyAlignment="1">
      <alignment horizontal="left" vertical="top" wrapText="1"/>
    </xf>
    <xf numFmtId="0" fontId="0" fillId="11" borderId="0" xfId="0" applyNumberFormat="1" applyFill="1" applyAlignment="1">
      <alignment horizontal="center"/>
    </xf>
    <xf numFmtId="0" fontId="3" fillId="0" borderId="3" xfId="0" applyNumberFormat="1" applyFont="1" applyBorder="1" applyAlignment="1">
      <alignment horizontal="left" vertical="center" textRotation="90"/>
    </xf>
    <xf numFmtId="0" fontId="3" fillId="0" borderId="0" xfId="0" applyNumberFormat="1" applyFont="1" applyFill="1" applyAlignment="1">
      <alignment horizontal="center" vertical="top" wrapText="1"/>
    </xf>
    <xf numFmtId="0" fontId="3" fillId="4" borderId="0" xfId="0" applyNumberFormat="1" applyFont="1" applyFill="1" applyAlignment="1">
      <alignment horizontal="center" vertical="top" wrapText="1"/>
    </xf>
    <xf numFmtId="0" fontId="3" fillId="3" borderId="0" xfId="0" applyNumberFormat="1" applyFont="1" applyFill="1" applyAlignment="1">
      <alignment horizontal="center" vertical="top" wrapText="1"/>
    </xf>
    <xf numFmtId="0" fontId="3" fillId="5" borderId="0" xfId="0" applyNumberFormat="1" applyFont="1" applyFill="1" applyAlignment="1">
      <alignment horizontal="center" vertical="top" wrapText="1"/>
    </xf>
    <xf numFmtId="0" fontId="3" fillId="0" borderId="0" xfId="0" applyNumberFormat="1" applyFont="1" applyAlignment="1">
      <alignment horizontal="left"/>
    </xf>
    <xf numFmtId="0" fontId="0" fillId="0" borderId="0" xfId="0" applyNumberFormat="1" applyAlignment="1">
      <alignment horizontal="left"/>
    </xf>
    <xf numFmtId="49" fontId="3" fillId="0" borderId="0" xfId="0" applyNumberFormat="1" applyFont="1" applyFill="1" applyAlignment="1">
      <alignment horizontal="center" vertical="top"/>
    </xf>
    <xf numFmtId="0" fontId="0" fillId="0" borderId="0" xfId="0" applyNumberFormat="1" applyAlignment="1">
      <alignment horizontal="center"/>
    </xf>
    <xf numFmtId="0" fontId="0" fillId="0" borderId="2" xfId="0" applyNumberFormat="1" applyBorder="1" applyAlignment="1">
      <alignment horizontal="center"/>
    </xf>
    <xf numFmtId="0" fontId="3" fillId="0" borderId="3" xfId="0" applyNumberFormat="1" applyFont="1" applyBorder="1" applyAlignment="1">
      <alignment horizontal="center" wrapText="1"/>
    </xf>
    <xf numFmtId="0" fontId="0" fillId="0" borderId="0" xfId="0" applyNumberFormat="1" applyBorder="1" applyAlignment="1">
      <alignment horizontal="center"/>
    </xf>
    <xf numFmtId="0" fontId="3" fillId="9" borderId="0" xfId="0" applyNumberFormat="1" applyFont="1" applyFill="1" applyAlignment="1">
      <alignment horizontal="center" vertical="center"/>
    </xf>
    <xf numFmtId="0" fontId="0" fillId="9" borderId="0" xfId="0" applyNumberFormat="1" applyFill="1" applyAlignment="1">
      <alignment horizontal="center" vertical="center"/>
    </xf>
    <xf numFmtId="0" fontId="14" fillId="0" borderId="0" xfId="0" applyNumberFormat="1" applyFont="1" applyAlignment="1">
      <alignment horizontal="left" vertical="center" wrapText="1"/>
    </xf>
    <xf numFmtId="0" fontId="3" fillId="10" borderId="0" xfId="0" applyNumberFormat="1" applyFont="1" applyFill="1" applyAlignment="1">
      <alignment horizontal="center" vertical="center"/>
    </xf>
    <xf numFmtId="0" fontId="0" fillId="10" borderId="0" xfId="0" applyNumberFormat="1" applyFill="1" applyAlignment="1">
      <alignment horizontal="center" vertical="center"/>
    </xf>
    <xf numFmtId="0" fontId="3" fillId="0" borderId="0" xfId="0" applyNumberFormat="1" applyFont="1" applyAlignment="1">
      <alignment horizontal="center" vertical="center"/>
    </xf>
    <xf numFmtId="0" fontId="0" fillId="0" borderId="0" xfId="0" applyNumberFormat="1" applyAlignment="1">
      <alignment horizontal="center" vertical="center"/>
    </xf>
    <xf numFmtId="0" fontId="3" fillId="0" borderId="0" xfId="0" applyNumberFormat="1" applyFont="1" applyAlignment="1">
      <alignment horizontal="left" wrapText="1"/>
    </xf>
    <xf numFmtId="0" fontId="0" fillId="0" borderId="0" xfId="0" applyNumberFormat="1" applyAlignment="1">
      <alignment horizontal="left" wrapText="1"/>
    </xf>
    <xf numFmtId="0" fontId="0" fillId="0" borderId="0" xfId="0" applyNumberFormat="1" applyBorder="1" applyAlignment="1">
      <alignment horizontal="left" wrapText="1"/>
    </xf>
    <xf numFmtId="0" fontId="3" fillId="0" borderId="0" xfId="0" applyNumberFormat="1" applyFont="1" applyFill="1" applyAlignment="1">
      <alignment horizontal="left" vertical="top" wrapText="1"/>
    </xf>
    <xf numFmtId="0" fontId="3" fillId="6" borderId="0" xfId="0" applyNumberFormat="1" applyFont="1" applyFill="1" applyAlignment="1">
      <alignment horizontal="center" vertical="top" wrapText="1"/>
    </xf>
    <xf numFmtId="49" fontId="3" fillId="0" borderId="0" xfId="0" applyNumberFormat="1" applyFont="1" applyFill="1" applyAlignment="1">
      <alignment horizontal="left" vertical="top"/>
    </xf>
    <xf numFmtId="0" fontId="3" fillId="0" borderId="0" xfId="0" applyNumberFormat="1" applyFont="1" applyAlignment="1">
      <alignment horizontal="left" vertical="top"/>
    </xf>
    <xf numFmtId="0" fontId="3" fillId="0" borderId="0" xfId="0" applyNumberFormat="1" applyFont="1" applyFill="1" applyAlignment="1">
      <alignment horizontal="left" wrapText="1"/>
    </xf>
    <xf numFmtId="0" fontId="0" fillId="0" borderId="0" xfId="0" applyNumberFormat="1" applyFill="1" applyAlignment="1">
      <alignment horizontal="left" wrapText="1"/>
    </xf>
    <xf numFmtId="0" fontId="3" fillId="0" borderId="0" xfId="0" applyNumberFormat="1" applyFont="1" applyAlignment="1">
      <alignment horizontal="center" vertical="top" wrapText="1"/>
    </xf>
    <xf numFmtId="0" fontId="3" fillId="0" borderId="0" xfId="0" applyNumberFormat="1" applyFont="1" applyFill="1" applyAlignment="1">
      <alignment horizontal="left" vertical="top"/>
    </xf>
    <xf numFmtId="0" fontId="3" fillId="12" borderId="0" xfId="0" applyNumberFormat="1" applyFont="1" applyFill="1" applyAlignment="1">
      <alignment horizontal="center" vertical="center"/>
    </xf>
    <xf numFmtId="0" fontId="0" fillId="12" borderId="0" xfId="0" applyNumberFormat="1" applyFill="1" applyAlignment="1">
      <alignment horizontal="center" vertical="center"/>
    </xf>
    <xf numFmtId="0" fontId="17" fillId="0" borderId="0" xfId="0" applyNumberFormat="1" applyFont="1" applyAlignment="1">
      <alignment horizontal="center"/>
    </xf>
    <xf numFmtId="0" fontId="13" fillId="0" borderId="0" xfId="0" applyNumberFormat="1" applyFont="1" applyAlignment="1">
      <alignment horizontal="center" vertical="center"/>
    </xf>
    <xf numFmtId="0" fontId="0" fillId="0" borderId="0" xfId="0" applyNumberFormat="1" applyAlignment="1">
      <alignment horizontal="left" vertical="top"/>
    </xf>
    <xf numFmtId="0" fontId="3" fillId="0" borderId="0" xfId="0" quotePrefix="1" applyNumberFormat="1" applyFont="1" applyAlignment="1">
      <alignment horizontal="center"/>
    </xf>
    <xf numFmtId="0" fontId="21" fillId="0" borderId="0" xfId="0" applyNumberFormat="1" applyFont="1" applyAlignment="1">
      <alignment horizontal="center" vertical="top" wrapText="1"/>
    </xf>
    <xf numFmtId="49" fontId="3" fillId="13" borderId="0" xfId="0" applyNumberFormat="1" applyFont="1" applyFill="1" applyAlignment="1">
      <alignment horizontal="left" vertical="top" wrapText="1"/>
    </xf>
    <xf numFmtId="49" fontId="3" fillId="13" borderId="0" xfId="0" applyNumberFormat="1" applyFont="1" applyFill="1" applyAlignment="1">
      <alignment horizontal="left" vertical="top"/>
    </xf>
    <xf numFmtId="14" fontId="22" fillId="0" borderId="0" xfId="0" applyNumberFormat="1" applyFont="1" applyAlignment="1">
      <alignment horizontal="left" vertical="top"/>
    </xf>
    <xf numFmtId="0" fontId="22" fillId="0" borderId="0" xfId="0" applyNumberFormat="1" applyFont="1" applyAlignment="1">
      <alignment horizontal="left" vertical="top"/>
    </xf>
    <xf numFmtId="0" fontId="20" fillId="0" borderId="0" xfId="0" applyFont="1" applyFill="1" applyBorder="1" applyAlignment="1">
      <alignment horizontal="right" vertical="center"/>
    </xf>
    <xf numFmtId="0" fontId="4" fillId="4" borderId="6"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0" fontId="20" fillId="0" borderId="0" xfId="0" applyFont="1" applyFill="1" applyBorder="1" applyAlignment="1">
      <alignment horizontal="left" vertical="center"/>
    </xf>
    <xf numFmtId="0" fontId="5" fillId="0" borderId="0" xfId="0" applyFont="1" applyFill="1" applyAlignment="1">
      <alignment horizontal="left" vertical="center"/>
    </xf>
    <xf numFmtId="0" fontId="4" fillId="0" borderId="4"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0" xfId="0" applyFont="1" applyFill="1" applyBorder="1" applyAlignment="1">
      <alignment horizontal="center" vertical="center"/>
    </xf>
    <xf numFmtId="0" fontId="4" fillId="4" borderId="0" xfId="0" applyFont="1" applyFill="1" applyAlignment="1" applyProtection="1">
      <alignment horizontal="center" vertical="center"/>
      <protection locked="0"/>
    </xf>
    <xf numFmtId="0" fontId="5" fillId="0" borderId="0" xfId="0" applyFont="1" applyFill="1" applyAlignment="1">
      <alignment horizontal="left" vertical="center" wrapText="1"/>
    </xf>
    <xf numFmtId="0" fontId="4" fillId="4" borderId="0" xfId="0" applyFont="1" applyFill="1" applyBorder="1" applyAlignment="1" applyProtection="1">
      <alignment horizontal="center" vertical="center"/>
      <protection locked="0"/>
    </xf>
    <xf numFmtId="0" fontId="4" fillId="8" borderId="0" xfId="0" applyFont="1" applyFill="1" applyAlignment="1" applyProtection="1">
      <alignment horizontal="center" vertical="center"/>
    </xf>
    <xf numFmtId="0" fontId="4" fillId="0" borderId="4" xfId="0" applyFont="1" applyFill="1" applyBorder="1" applyAlignment="1">
      <alignment horizontal="right" vertical="top"/>
    </xf>
    <xf numFmtId="0" fontId="0" fillId="0" borderId="11" xfId="0" applyBorder="1"/>
    <xf numFmtId="0" fontId="9" fillId="0" borderId="1" xfId="0" applyFont="1" applyFill="1" applyBorder="1" applyAlignment="1">
      <alignment horizontal="right" vertical="top"/>
    </xf>
    <xf numFmtId="0" fontId="9" fillId="0" borderId="11" xfId="0" applyFont="1" applyFill="1" applyBorder="1" applyAlignment="1">
      <alignment horizontal="right" vertical="top"/>
    </xf>
    <xf numFmtId="0" fontId="4" fillId="0" borderId="4" xfId="0" applyFont="1" applyFill="1" applyBorder="1" applyAlignment="1">
      <alignment horizontal="left" vertical="top"/>
    </xf>
    <xf numFmtId="0" fontId="4" fillId="0" borderId="11" xfId="0" applyFont="1" applyFill="1" applyBorder="1" applyAlignment="1">
      <alignment horizontal="left" vertical="top"/>
    </xf>
    <xf numFmtId="0" fontId="0" fillId="0" borderId="11" xfId="0" applyBorder="1" applyAlignment="1">
      <alignment horizontal="left"/>
    </xf>
    <xf numFmtId="0" fontId="4" fillId="0" borderId="1" xfId="0" applyFont="1" applyFill="1" applyBorder="1" applyAlignment="1">
      <alignment horizontal="right" vertical="top"/>
    </xf>
    <xf numFmtId="0" fontId="4" fillId="0" borderId="0" xfId="0" applyFont="1" applyFill="1" applyBorder="1" applyAlignment="1">
      <alignment horizontal="left" vertical="top"/>
    </xf>
    <xf numFmtId="0" fontId="4" fillId="0" borderId="7" xfId="0" applyFont="1" applyFill="1" applyBorder="1" applyAlignment="1">
      <alignment horizontal="right" vertical="top"/>
    </xf>
    <xf numFmtId="0" fontId="4" fillId="0" borderId="8" xfId="0" applyFont="1" applyFill="1" applyBorder="1" applyAlignment="1">
      <alignment horizontal="right" vertical="top"/>
    </xf>
    <xf numFmtId="0" fontId="0" fillId="0" borderId="8" xfId="0" applyBorder="1"/>
    <xf numFmtId="0" fontId="9" fillId="0" borderId="4" xfId="0" applyFont="1" applyFill="1" applyBorder="1" applyAlignment="1">
      <alignment horizontal="right" vertical="top"/>
    </xf>
    <xf numFmtId="0" fontId="4" fillId="0" borderId="11" xfId="0" applyFont="1" applyFill="1" applyBorder="1" applyAlignment="1">
      <alignment horizontal="right" vertical="top"/>
    </xf>
    <xf numFmtId="0" fontId="4" fillId="0" borderId="0" xfId="0" applyFont="1" applyFill="1" applyBorder="1" applyAlignment="1">
      <alignment horizontal="right" vertical="top"/>
    </xf>
    <xf numFmtId="0" fontId="9" fillId="0" borderId="0" xfId="0" applyFont="1" applyFill="1" applyBorder="1" applyAlignment="1">
      <alignment horizontal="right" vertical="top"/>
    </xf>
    <xf numFmtId="0" fontId="4" fillId="0" borderId="5" xfId="0" applyFont="1" applyFill="1" applyBorder="1" applyAlignment="1">
      <alignment horizontal="left" vertical="top"/>
    </xf>
    <xf numFmtId="0" fontId="4" fillId="0" borderId="9" xfId="0" applyFont="1" applyFill="1" applyBorder="1" applyAlignment="1">
      <alignment horizontal="left" vertical="top"/>
    </xf>
    <xf numFmtId="0" fontId="9" fillId="0" borderId="2" xfId="0" applyFont="1" applyFill="1" applyBorder="1" applyAlignment="1">
      <alignment horizontal="right" vertical="top"/>
    </xf>
    <xf numFmtId="0" fontId="9" fillId="0" borderId="8" xfId="0" applyFont="1" applyFill="1" applyBorder="1" applyAlignment="1">
      <alignment horizontal="right" vertical="top"/>
    </xf>
    <xf numFmtId="0" fontId="3" fillId="0" borderId="0" xfId="3" applyNumberFormat="1" applyFont="1" applyAlignment="1">
      <alignment horizontal="left" wrapText="1"/>
    </xf>
    <xf numFmtId="0" fontId="2" fillId="0" borderId="0" xfId="2" applyAlignment="1">
      <alignment horizontal="left" vertical="top" wrapText="1"/>
    </xf>
    <xf numFmtId="0" fontId="2" fillId="0" borderId="0" xfId="2" applyAlignment="1">
      <alignment horizontal="left"/>
    </xf>
    <xf numFmtId="49" fontId="3" fillId="0" borderId="0" xfId="3" applyNumberFormat="1" applyFont="1" applyAlignment="1">
      <alignment horizontal="center" vertical="top" wrapText="1"/>
    </xf>
    <xf numFmtId="0" fontId="3" fillId="0" borderId="0" xfId="3" applyNumberFormat="1" applyFont="1" applyAlignment="1">
      <alignment horizontal="left" vertical="top" wrapText="1"/>
    </xf>
    <xf numFmtId="0" fontId="3" fillId="10" borderId="0" xfId="3" applyNumberFormat="1" applyFont="1" applyFill="1" applyAlignment="1">
      <alignment horizontal="center" vertical="center"/>
    </xf>
    <xf numFmtId="0" fontId="3" fillId="9" borderId="0" xfId="3" applyNumberFormat="1" applyFont="1" applyFill="1" applyAlignment="1">
      <alignment horizontal="center" vertical="center"/>
    </xf>
    <xf numFmtId="0" fontId="3" fillId="0" borderId="0" xfId="3" applyNumberFormat="1" applyAlignment="1">
      <alignment horizontal="center"/>
    </xf>
    <xf numFmtId="0" fontId="3" fillId="0" borderId="0" xfId="3" applyNumberFormat="1" applyFont="1" applyAlignment="1">
      <alignment horizontal="left" vertical="top"/>
    </xf>
    <xf numFmtId="0" fontId="3" fillId="0" borderId="0" xfId="3" applyNumberFormat="1" applyFont="1" applyAlignment="1">
      <alignment horizontal="center" vertical="top" wrapText="1"/>
    </xf>
    <xf numFmtId="0" fontId="3" fillId="12" borderId="0" xfId="3" applyNumberFormat="1" applyFont="1" applyFill="1" applyAlignment="1">
      <alignment horizontal="center" vertical="center"/>
    </xf>
  </cellXfs>
  <cellStyles count="5">
    <cellStyle name="Hyperlink" xfId="1" builtinId="8"/>
    <cellStyle name="Standard" xfId="0" builtinId="0"/>
    <cellStyle name="Standard 2" xfId="3"/>
    <cellStyle name="Standard 3" xfId="2"/>
    <cellStyle name="Standard 3 2" xfId="4"/>
  </cellStyles>
  <dxfs count="48">
    <dxf>
      <font>
        <color theme="0"/>
      </font>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ont>
        <color theme="0"/>
      </font>
      <fill>
        <patternFill>
          <bgColor theme="0"/>
        </patternFill>
      </fill>
    </dxf>
    <dxf>
      <font>
        <color theme="0"/>
      </font>
      <border>
        <left/>
        <right/>
        <top/>
        <bottom/>
      </border>
    </dxf>
    <dxf>
      <font>
        <color theme="0"/>
      </font>
      <border>
        <left/>
        <right/>
        <top/>
        <bottom/>
        <vertical/>
        <horizontal/>
      </border>
    </dxf>
    <dxf>
      <font>
        <color theme="0"/>
      </font>
    </dxf>
    <dxf>
      <font>
        <b val="0"/>
        <i/>
        <color theme="0" tint="-0.34998626667073579"/>
      </font>
    </dxf>
    <dxf>
      <font>
        <b val="0"/>
        <i/>
        <color theme="0" tint="-0.34998626667073579"/>
      </font>
      <fill>
        <patternFill patternType="none">
          <bgColor auto="1"/>
        </patternFill>
      </fill>
    </dxf>
    <dxf>
      <font>
        <color theme="1"/>
      </font>
      <fill>
        <patternFill>
          <bgColor theme="9" tint="-0.499984740745262"/>
        </patternFill>
      </fill>
    </dxf>
    <dxf>
      <font>
        <color theme="0"/>
      </font>
    </dxf>
    <dxf>
      <font>
        <color theme="0"/>
      </font>
      <fill>
        <patternFill>
          <bgColor theme="0"/>
        </patternFill>
      </fill>
      <border>
        <left/>
        <right/>
        <top/>
        <bottom/>
        <vertical/>
        <horizontal/>
      </border>
    </dxf>
    <dxf>
      <font>
        <color theme="0"/>
      </font>
      <border>
        <left/>
        <right/>
        <top/>
        <bottom/>
        <vertical/>
        <horizontal/>
      </border>
    </dxf>
    <dxf>
      <font>
        <color theme="0"/>
      </font>
    </dxf>
    <dxf>
      <font>
        <color theme="0"/>
      </font>
    </dxf>
    <dxf>
      <font>
        <color theme="0"/>
      </font>
    </dxf>
    <dxf>
      <font>
        <color theme="0" tint="-0.14996795556505021"/>
      </font>
    </dxf>
    <dxf>
      <font>
        <color theme="0" tint="-0.34998626667073579"/>
      </font>
    </dxf>
    <dxf>
      <font>
        <color auto="1"/>
      </font>
    </dxf>
    <dxf>
      <border>
        <left style="thin">
          <color auto="1"/>
        </left>
        <bottom style="thin">
          <color auto="1"/>
        </bottom>
        <vertical/>
        <horizontal/>
      </border>
    </dxf>
    <dxf>
      <border>
        <bottom style="thin">
          <color auto="1"/>
        </bottom>
        <vertical/>
        <horizontal/>
      </border>
    </dxf>
    <dxf>
      <border>
        <left style="thin">
          <color auto="1"/>
        </left>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font>
        <color theme="1"/>
      </font>
      <fill>
        <patternFill>
          <bgColor theme="9" tint="-0.499984740745262"/>
        </patternFill>
      </fill>
    </dxf>
    <dxf>
      <font>
        <color theme="1"/>
      </font>
      <fill>
        <patternFill>
          <bgColor theme="5" tint="0.39994506668294322"/>
        </patternFill>
      </fill>
    </dxf>
    <dxf>
      <font>
        <color theme="1"/>
      </font>
      <fill>
        <patternFill>
          <bgColor theme="7" tint="0.39994506668294322"/>
        </patternFill>
      </fill>
    </dxf>
    <dxf>
      <font>
        <color theme="5" tint="-0.24994659260841701"/>
      </font>
      <fill>
        <patternFill>
          <bgColor theme="5" tint="-0.24994659260841701"/>
        </patternFill>
      </fill>
    </dxf>
    <dxf>
      <fill>
        <patternFill>
          <bgColor theme="1"/>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1"/>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ont>
        <color theme="0"/>
      </font>
      <fill>
        <patternFill>
          <bgColor theme="0"/>
        </patternFill>
      </fill>
      <border>
        <vertical/>
        <horizontal/>
      </border>
    </dxf>
    <dxf>
      <font>
        <color auto="1"/>
      </font>
      <fill>
        <patternFill patternType="none">
          <bgColor auto="1"/>
        </patternFill>
      </fill>
    </dxf>
    <dxf>
      <font>
        <color auto="1"/>
      </font>
      <fill>
        <patternFill patternType="none">
          <bgColor auto="1"/>
        </patternFill>
      </fill>
    </dxf>
    <dxf>
      <font>
        <color theme="0"/>
      </font>
      <fill>
        <patternFill>
          <bgColor theme="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6.png"/><Relationship Id="rId7"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8.png"/><Relationship Id="rId5" Type="http://schemas.openxmlformats.org/officeDocument/2006/relationships/image" Target="../media/image2.png"/><Relationship Id="rId10" Type="http://schemas.openxmlformats.org/officeDocument/2006/relationships/image" Target="../media/image22.png"/><Relationship Id="rId4" Type="http://schemas.openxmlformats.org/officeDocument/2006/relationships/image" Target="../media/image17.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76200</xdr:colOff>
      <xdr:row>119</xdr:row>
      <xdr:rowOff>47625</xdr:rowOff>
    </xdr:from>
    <xdr:to>
      <xdr:col>7</xdr:col>
      <xdr:colOff>57150</xdr:colOff>
      <xdr:row>130</xdr:row>
      <xdr:rowOff>114300</xdr:rowOff>
    </xdr:to>
    <xdr:pic>
      <xdr:nvPicPr>
        <xdr:cNvPr id="30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590800" y="17687925"/>
          <a:ext cx="3333750" cy="1847850"/>
        </a:xfrm>
        <a:prstGeom prst="rect">
          <a:avLst/>
        </a:prstGeom>
        <a:noFill/>
        <a:ln w="1">
          <a:noFill/>
          <a:miter lim="800000"/>
          <a:headEnd/>
          <a:tailEnd type="none" w="med" len="med"/>
        </a:ln>
        <a:effectLst/>
      </xdr:spPr>
    </xdr:pic>
    <xdr:clientData/>
  </xdr:twoCellAnchor>
  <xdr:twoCellAnchor>
    <xdr:from>
      <xdr:col>3</xdr:col>
      <xdr:colOff>85725</xdr:colOff>
      <xdr:row>112</xdr:row>
      <xdr:rowOff>66675</xdr:rowOff>
    </xdr:from>
    <xdr:to>
      <xdr:col>10</xdr:col>
      <xdr:colOff>259949</xdr:colOff>
      <xdr:row>116</xdr:row>
      <xdr:rowOff>66015</xdr:rowOff>
    </xdr:to>
    <xdr:grpSp>
      <xdr:nvGrpSpPr>
        <xdr:cNvPr id="3" name="Gruppieren 2"/>
        <xdr:cNvGrpSpPr/>
      </xdr:nvGrpSpPr>
      <xdr:grpSpPr>
        <a:xfrm>
          <a:off x="2009775" y="18192750"/>
          <a:ext cx="6575024" cy="647040"/>
          <a:chOff x="6851758" y="4297723"/>
          <a:chExt cx="6010061" cy="790582"/>
        </a:xfrm>
      </xdr:grpSpPr>
      <xdr:pic>
        <xdr:nvPicPr>
          <xdr:cNvPr id="4"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6851758" y="4297723"/>
            <a:ext cx="6010061" cy="790582"/>
          </a:xfrm>
          <a:prstGeom prst="rect">
            <a:avLst/>
          </a:prstGeom>
          <a:noFill/>
          <a:ln w="1">
            <a:noFill/>
            <a:miter lim="800000"/>
            <a:headEnd/>
            <a:tailEnd type="none" w="med" len="med"/>
          </a:ln>
          <a:effectLst/>
        </xdr:spPr>
      </xdr:pic>
      <xdr:sp macro="" textlink="">
        <xdr:nvSpPr>
          <xdr:cNvPr id="5" name="Rechteck 4"/>
          <xdr:cNvSpPr/>
        </xdr:nvSpPr>
        <xdr:spPr bwMode="auto">
          <a:xfrm>
            <a:off x="10370922" y="4444264"/>
            <a:ext cx="401144" cy="578302"/>
          </a:xfrm>
          <a:prstGeom prst="rect">
            <a:avLst/>
          </a:prstGeom>
          <a:noFill/>
          <a:ln w="1905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lang="de-CH" sz="1100"/>
          </a:p>
        </xdr:txBody>
      </xdr:sp>
    </xdr:grpSp>
    <xdr:clientData/>
  </xdr:twoCellAnchor>
  <xdr:twoCellAnchor editAs="oneCell">
    <xdr:from>
      <xdr:col>3</xdr:col>
      <xdr:colOff>85725</xdr:colOff>
      <xdr:row>132</xdr:row>
      <xdr:rowOff>57150</xdr:rowOff>
    </xdr:from>
    <xdr:to>
      <xdr:col>9</xdr:col>
      <xdr:colOff>685800</xdr:colOff>
      <xdr:row>139</xdr:row>
      <xdr:rowOff>57150</xdr:rowOff>
    </xdr:to>
    <xdr:pic>
      <xdr:nvPicPr>
        <xdr:cNvPr id="3074"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600325" y="18830925"/>
          <a:ext cx="6162675" cy="1133475"/>
        </a:xfrm>
        <a:prstGeom prst="rect">
          <a:avLst/>
        </a:prstGeom>
        <a:noFill/>
        <a:ln w="1">
          <a:noFill/>
          <a:miter lim="800000"/>
          <a:headEnd/>
          <a:tailEnd type="none" w="med" len="med"/>
        </a:ln>
        <a:effectLst/>
      </xdr:spPr>
    </xdr:pic>
    <xdr:clientData/>
  </xdr:twoCellAnchor>
  <xdr:twoCellAnchor>
    <xdr:from>
      <xdr:col>8</xdr:col>
      <xdr:colOff>371475</xdr:colOff>
      <xdr:row>136</xdr:row>
      <xdr:rowOff>38101</xdr:rowOff>
    </xdr:from>
    <xdr:to>
      <xdr:col>9</xdr:col>
      <xdr:colOff>638175</xdr:colOff>
      <xdr:row>138</xdr:row>
      <xdr:rowOff>1</xdr:rowOff>
    </xdr:to>
    <xdr:sp macro="" textlink="">
      <xdr:nvSpPr>
        <xdr:cNvPr id="7" name="Rechteck 6"/>
        <xdr:cNvSpPr/>
      </xdr:nvSpPr>
      <xdr:spPr bwMode="auto">
        <a:xfrm>
          <a:off x="7077075" y="19459576"/>
          <a:ext cx="1638300" cy="285750"/>
        </a:xfrm>
        <a:prstGeom prst="rect">
          <a:avLst/>
        </a:prstGeom>
        <a:noFill/>
        <a:ln w="1905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lang="de-CH" sz="1100"/>
        </a:p>
      </xdr:txBody>
    </xdr:sp>
    <xdr:clientData/>
  </xdr:twoCellAnchor>
  <xdr:twoCellAnchor editAs="oneCell">
    <xdr:from>
      <xdr:col>3</xdr:col>
      <xdr:colOff>85725</xdr:colOff>
      <xdr:row>141</xdr:row>
      <xdr:rowOff>76200</xdr:rowOff>
    </xdr:from>
    <xdr:to>
      <xdr:col>9</xdr:col>
      <xdr:colOff>666750</xdr:colOff>
      <xdr:row>149</xdr:row>
      <xdr:rowOff>39238</xdr:rowOff>
    </xdr:to>
    <xdr:pic>
      <xdr:nvPicPr>
        <xdr:cNvPr id="3075" name="Picture 3"/>
        <xdr:cNvPicPr>
          <a:picLocks noChangeAspect="1" noChangeArrowheads="1"/>
        </xdr:cNvPicPr>
      </xdr:nvPicPr>
      <xdr:blipFill>
        <a:blip xmlns:r="http://schemas.openxmlformats.org/officeDocument/2006/relationships" r:embed="rId4" cstate="print"/>
        <a:srcRect/>
        <a:stretch>
          <a:fillRect/>
        </a:stretch>
      </xdr:blipFill>
      <xdr:spPr bwMode="auto">
        <a:xfrm>
          <a:off x="2600325" y="20307300"/>
          <a:ext cx="6143625" cy="1258438"/>
        </a:xfrm>
        <a:prstGeom prst="rect">
          <a:avLst/>
        </a:prstGeom>
        <a:noFill/>
        <a:ln w="1">
          <a:noFill/>
          <a:miter lim="800000"/>
          <a:headEnd/>
          <a:tailEnd type="none" w="med" len="med"/>
        </a:ln>
        <a:effectLst/>
      </xdr:spPr>
    </xdr:pic>
    <xdr:clientData/>
  </xdr:twoCellAnchor>
  <xdr:twoCellAnchor editAs="oneCell">
    <xdr:from>
      <xdr:col>3</xdr:col>
      <xdr:colOff>28575</xdr:colOff>
      <xdr:row>152</xdr:row>
      <xdr:rowOff>28575</xdr:rowOff>
    </xdr:from>
    <xdr:to>
      <xdr:col>9</xdr:col>
      <xdr:colOff>628650</xdr:colOff>
      <xdr:row>164</xdr:row>
      <xdr:rowOff>28574</xdr:rowOff>
    </xdr:to>
    <xdr:pic>
      <xdr:nvPicPr>
        <xdr:cNvPr id="3076" name="Picture 4"/>
        <xdr:cNvPicPr>
          <a:picLocks noChangeAspect="1" noChangeArrowheads="1"/>
        </xdr:cNvPicPr>
      </xdr:nvPicPr>
      <xdr:blipFill>
        <a:blip xmlns:r="http://schemas.openxmlformats.org/officeDocument/2006/relationships" r:embed="rId5" cstate="print"/>
        <a:srcRect l="1554" t="2000" r="76549" b="78567"/>
        <a:stretch>
          <a:fillRect/>
        </a:stretch>
      </xdr:blipFill>
      <xdr:spPr bwMode="auto">
        <a:xfrm>
          <a:off x="2543175" y="22040850"/>
          <a:ext cx="6162675" cy="1943100"/>
        </a:xfrm>
        <a:prstGeom prst="rect">
          <a:avLst/>
        </a:prstGeom>
        <a:noFill/>
        <a:ln w="1">
          <a:noFill/>
          <a:miter lim="800000"/>
          <a:headEnd/>
          <a:tailEnd type="none" w="med" len="med"/>
        </a:ln>
        <a:effectLst/>
      </xdr:spPr>
    </xdr:pic>
    <xdr:clientData/>
  </xdr:twoCellAnchor>
  <xdr:twoCellAnchor editAs="oneCell">
    <xdr:from>
      <xdr:col>3</xdr:col>
      <xdr:colOff>0</xdr:colOff>
      <xdr:row>166</xdr:row>
      <xdr:rowOff>104775</xdr:rowOff>
    </xdr:from>
    <xdr:to>
      <xdr:col>9</xdr:col>
      <xdr:colOff>600075</xdr:colOff>
      <xdr:row>174</xdr:row>
      <xdr:rowOff>152401</xdr:rowOff>
    </xdr:to>
    <xdr:pic>
      <xdr:nvPicPr>
        <xdr:cNvPr id="3077" name="Picture 5"/>
        <xdr:cNvPicPr>
          <a:picLocks noChangeAspect="1" noChangeArrowheads="1"/>
        </xdr:cNvPicPr>
      </xdr:nvPicPr>
      <xdr:blipFill>
        <a:blip xmlns:r="http://schemas.openxmlformats.org/officeDocument/2006/relationships" r:embed="rId6" cstate="print"/>
        <a:srcRect/>
        <a:stretch>
          <a:fillRect/>
        </a:stretch>
      </xdr:blipFill>
      <xdr:spPr bwMode="auto">
        <a:xfrm>
          <a:off x="2514600" y="24384000"/>
          <a:ext cx="6162675" cy="1343025"/>
        </a:xfrm>
        <a:prstGeom prst="rect">
          <a:avLst/>
        </a:prstGeom>
        <a:noFill/>
        <a:ln w="1">
          <a:noFill/>
          <a:miter lim="800000"/>
          <a:headEnd/>
          <a:tailEnd type="none" w="med" len="med"/>
        </a:ln>
        <a:effectLst/>
      </xdr:spPr>
    </xdr:pic>
    <xdr:clientData/>
  </xdr:twoCellAnchor>
  <xdr:twoCellAnchor editAs="oneCell">
    <xdr:from>
      <xdr:col>3</xdr:col>
      <xdr:colOff>66674</xdr:colOff>
      <xdr:row>178</xdr:row>
      <xdr:rowOff>38100</xdr:rowOff>
    </xdr:from>
    <xdr:to>
      <xdr:col>7</xdr:col>
      <xdr:colOff>761999</xdr:colOff>
      <xdr:row>203</xdr:row>
      <xdr:rowOff>104775</xdr:rowOff>
    </xdr:to>
    <xdr:pic>
      <xdr:nvPicPr>
        <xdr:cNvPr id="3079" name="Picture 7"/>
        <xdr:cNvPicPr>
          <a:picLocks noChangeAspect="1" noChangeArrowheads="1"/>
        </xdr:cNvPicPr>
      </xdr:nvPicPr>
      <xdr:blipFill>
        <a:blip xmlns:r="http://schemas.openxmlformats.org/officeDocument/2006/relationships" r:embed="rId7" cstate="print"/>
        <a:srcRect l="28353" t="2314" r="57301" b="56502"/>
        <a:stretch>
          <a:fillRect/>
        </a:stretch>
      </xdr:blipFill>
      <xdr:spPr bwMode="auto">
        <a:xfrm>
          <a:off x="2581274" y="26260425"/>
          <a:ext cx="4048125" cy="4114800"/>
        </a:xfrm>
        <a:prstGeom prst="rect">
          <a:avLst/>
        </a:prstGeom>
        <a:noFill/>
        <a:ln w="1">
          <a:noFill/>
          <a:miter lim="800000"/>
          <a:headEnd/>
          <a:tailEnd type="none" w="med" len="med"/>
        </a:ln>
        <a:effectLst/>
      </xdr:spPr>
    </xdr:pic>
    <xdr:clientData/>
  </xdr:twoCellAnchor>
  <xdr:twoCellAnchor editAs="oneCell">
    <xdr:from>
      <xdr:col>3</xdr:col>
      <xdr:colOff>38100</xdr:colOff>
      <xdr:row>206</xdr:row>
      <xdr:rowOff>66675</xdr:rowOff>
    </xdr:from>
    <xdr:to>
      <xdr:col>8</xdr:col>
      <xdr:colOff>95250</xdr:colOff>
      <xdr:row>216</xdr:row>
      <xdr:rowOff>123825</xdr:rowOff>
    </xdr:to>
    <xdr:pic>
      <xdr:nvPicPr>
        <xdr:cNvPr id="3080" name="Picture 8"/>
        <xdr:cNvPicPr>
          <a:picLocks noChangeAspect="1" noChangeArrowheads="1"/>
        </xdr:cNvPicPr>
      </xdr:nvPicPr>
      <xdr:blipFill>
        <a:blip xmlns:r="http://schemas.openxmlformats.org/officeDocument/2006/relationships" r:embed="rId8" cstate="print"/>
        <a:srcRect l="4899" t="54381" r="80033" b="28857"/>
        <a:stretch>
          <a:fillRect/>
        </a:stretch>
      </xdr:blipFill>
      <xdr:spPr bwMode="auto">
        <a:xfrm>
          <a:off x="2552700" y="30822900"/>
          <a:ext cx="4248150" cy="1676400"/>
        </a:xfrm>
        <a:prstGeom prst="rect">
          <a:avLst/>
        </a:prstGeom>
        <a:noFill/>
        <a:ln w="1">
          <a:noFill/>
          <a:miter lim="800000"/>
          <a:headEnd/>
          <a:tailEnd type="none" w="med" len="med"/>
        </a:ln>
        <a:effectLst/>
      </xdr:spPr>
    </xdr:pic>
    <xdr:clientData/>
  </xdr:twoCellAnchor>
  <xdr:twoCellAnchor editAs="oneCell">
    <xdr:from>
      <xdr:col>3</xdr:col>
      <xdr:colOff>9526</xdr:colOff>
      <xdr:row>218</xdr:row>
      <xdr:rowOff>95250</xdr:rowOff>
    </xdr:from>
    <xdr:to>
      <xdr:col>8</xdr:col>
      <xdr:colOff>64034</xdr:colOff>
      <xdr:row>242</xdr:row>
      <xdr:rowOff>85724</xdr:rowOff>
    </xdr:to>
    <xdr:pic>
      <xdr:nvPicPr>
        <xdr:cNvPr id="3081" name="Picture 9"/>
        <xdr:cNvPicPr>
          <a:picLocks noChangeAspect="1" noChangeArrowheads="1"/>
        </xdr:cNvPicPr>
      </xdr:nvPicPr>
      <xdr:blipFill>
        <a:blip xmlns:r="http://schemas.openxmlformats.org/officeDocument/2006/relationships" r:embed="rId9" cstate="print"/>
        <a:srcRect l="26588" t="27789" r="55135" b="25155"/>
        <a:stretch>
          <a:fillRect/>
        </a:stretch>
      </xdr:blipFill>
      <xdr:spPr bwMode="auto">
        <a:xfrm>
          <a:off x="2524126" y="32794575"/>
          <a:ext cx="4245508" cy="3876675"/>
        </a:xfrm>
        <a:prstGeom prst="rect">
          <a:avLst/>
        </a:prstGeom>
        <a:noFill/>
        <a:ln w="1">
          <a:noFill/>
          <a:miter lim="800000"/>
          <a:headEnd/>
          <a:tailEnd type="none" w="med" len="med"/>
        </a:ln>
        <a:effectLst/>
      </xdr:spPr>
    </xdr:pic>
    <xdr:clientData/>
  </xdr:twoCellAnchor>
  <xdr:twoCellAnchor editAs="oneCell">
    <xdr:from>
      <xdr:col>3</xdr:col>
      <xdr:colOff>19050</xdr:colOff>
      <xdr:row>244</xdr:row>
      <xdr:rowOff>47625</xdr:rowOff>
    </xdr:from>
    <xdr:to>
      <xdr:col>8</xdr:col>
      <xdr:colOff>80343</xdr:colOff>
      <xdr:row>268</xdr:row>
      <xdr:rowOff>28575</xdr:rowOff>
    </xdr:to>
    <xdr:pic>
      <xdr:nvPicPr>
        <xdr:cNvPr id="3082" name="Picture 10"/>
        <xdr:cNvPicPr>
          <a:picLocks noChangeAspect="1" noChangeArrowheads="1"/>
        </xdr:cNvPicPr>
      </xdr:nvPicPr>
      <xdr:blipFill>
        <a:blip xmlns:r="http://schemas.openxmlformats.org/officeDocument/2006/relationships" r:embed="rId10" cstate="print"/>
        <a:srcRect l="26622" t="27767" r="55101" b="25347"/>
        <a:stretch>
          <a:fillRect/>
        </a:stretch>
      </xdr:blipFill>
      <xdr:spPr bwMode="auto">
        <a:xfrm>
          <a:off x="2533650" y="36957000"/>
          <a:ext cx="4252293" cy="3867150"/>
        </a:xfrm>
        <a:prstGeom prst="rect">
          <a:avLst/>
        </a:prstGeom>
        <a:noFill/>
        <a:ln w="1">
          <a:noFill/>
          <a:miter lim="800000"/>
          <a:headEnd/>
          <a:tailEnd type="none" w="med" len="med"/>
        </a:ln>
        <a:effectLst/>
      </xdr:spPr>
    </xdr:pic>
    <xdr:clientData/>
  </xdr:twoCellAnchor>
  <xdr:twoCellAnchor editAs="oneCell">
    <xdr:from>
      <xdr:col>3</xdr:col>
      <xdr:colOff>47625</xdr:colOff>
      <xdr:row>271</xdr:row>
      <xdr:rowOff>38100</xdr:rowOff>
    </xdr:from>
    <xdr:to>
      <xdr:col>7</xdr:col>
      <xdr:colOff>38100</xdr:colOff>
      <xdr:row>282</xdr:row>
      <xdr:rowOff>104775</xdr:rowOff>
    </xdr:to>
    <xdr:pic>
      <xdr:nvPicPr>
        <xdr:cNvPr id="3083" name="Picture 11"/>
        <xdr:cNvPicPr>
          <a:picLocks noChangeAspect="1" noChangeArrowheads="1"/>
        </xdr:cNvPicPr>
      </xdr:nvPicPr>
      <xdr:blipFill>
        <a:blip xmlns:r="http://schemas.openxmlformats.org/officeDocument/2006/relationships" r:embed="rId11" cstate="print"/>
        <a:srcRect/>
        <a:stretch>
          <a:fillRect/>
        </a:stretch>
      </xdr:blipFill>
      <xdr:spPr bwMode="auto">
        <a:xfrm>
          <a:off x="2562225" y="41319450"/>
          <a:ext cx="3343275" cy="1847850"/>
        </a:xfrm>
        <a:prstGeom prst="rect">
          <a:avLst/>
        </a:prstGeom>
        <a:noFill/>
        <a:ln w="1">
          <a:noFill/>
          <a:miter lim="800000"/>
          <a:headEnd/>
          <a:tailEnd type="none" w="med" len="med"/>
        </a:ln>
        <a:effectLst/>
      </xdr:spPr>
    </xdr:pic>
    <xdr:clientData/>
  </xdr:twoCellAnchor>
  <xdr:twoCellAnchor editAs="oneCell">
    <xdr:from>
      <xdr:col>0</xdr:col>
      <xdr:colOff>295275</xdr:colOff>
      <xdr:row>1</xdr:row>
      <xdr:rowOff>9524</xdr:rowOff>
    </xdr:from>
    <xdr:to>
      <xdr:col>6</xdr:col>
      <xdr:colOff>374429</xdr:colOff>
      <xdr:row>8</xdr:row>
      <xdr:rowOff>123824</xdr:rowOff>
    </xdr:to>
    <xdr:pic>
      <xdr:nvPicPr>
        <xdr:cNvPr id="18" name="Grafik 17" descr="Cevi WIE_Logo_original_f_A4.png"/>
        <xdr:cNvPicPr>
          <a:picLocks noChangeAspect="1"/>
        </xdr:cNvPicPr>
      </xdr:nvPicPr>
      <xdr:blipFill>
        <a:blip xmlns:r="http://schemas.openxmlformats.org/officeDocument/2006/relationships" r:embed="rId12" cstate="print"/>
        <a:stretch>
          <a:fillRect/>
        </a:stretch>
      </xdr:blipFill>
      <xdr:spPr>
        <a:xfrm>
          <a:off x="295275" y="171449"/>
          <a:ext cx="4517804" cy="1247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23479</xdr:colOff>
      <xdr:row>14</xdr:row>
      <xdr:rowOff>115932</xdr:rowOff>
    </xdr:from>
    <xdr:to>
      <xdr:col>16</xdr:col>
      <xdr:colOff>340046</xdr:colOff>
      <xdr:row>16</xdr:row>
      <xdr:rowOff>140111</xdr:rowOff>
    </xdr:to>
    <xdr:pic>
      <xdr:nvPicPr>
        <xdr:cNvPr id="9" name="Picture 2"/>
        <xdr:cNvPicPr>
          <a:picLocks noChangeAspect="1" noChangeArrowheads="1"/>
        </xdr:cNvPicPr>
      </xdr:nvPicPr>
      <xdr:blipFill>
        <a:blip xmlns:r="http://schemas.openxmlformats.org/officeDocument/2006/relationships" r:embed="rId1" cstate="print"/>
        <a:srcRect t="5884" b="7143"/>
        <a:stretch>
          <a:fillRect/>
        </a:stretch>
      </xdr:blipFill>
      <xdr:spPr bwMode="auto">
        <a:xfrm>
          <a:off x="7504934" y="2298023"/>
          <a:ext cx="6135476" cy="335906"/>
        </a:xfrm>
        <a:prstGeom prst="rect">
          <a:avLst/>
        </a:prstGeom>
        <a:noFill/>
        <a:ln w="1">
          <a:noFill/>
          <a:miter lim="800000"/>
          <a:headEnd/>
          <a:tailEnd type="none" w="med" len="med"/>
        </a:ln>
        <a:effectLst/>
      </xdr:spPr>
    </xdr:pic>
    <xdr:clientData/>
  </xdr:twoCellAnchor>
  <xdr:twoCellAnchor editAs="oneCell">
    <xdr:from>
      <xdr:col>9</xdr:col>
      <xdr:colOff>17317</xdr:colOff>
      <xdr:row>9</xdr:row>
      <xdr:rowOff>94435</xdr:rowOff>
    </xdr:from>
    <xdr:to>
      <xdr:col>14</xdr:col>
      <xdr:colOff>198292</xdr:colOff>
      <xdr:row>11</xdr:row>
      <xdr:rowOff>5245</xdr:rowOff>
    </xdr:to>
    <xdr:pic>
      <xdr:nvPicPr>
        <xdr:cNvPr id="10"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7498772" y="1497208"/>
          <a:ext cx="4337338" cy="222537"/>
        </a:xfrm>
        <a:prstGeom prst="rect">
          <a:avLst/>
        </a:prstGeom>
        <a:noFill/>
        <a:ln w="1">
          <a:noFill/>
          <a:miter lim="800000"/>
          <a:headEnd/>
          <a:tailEnd type="none" w="med" len="med"/>
        </a:ln>
        <a:effectLst/>
      </xdr:spPr>
    </xdr:pic>
    <xdr:clientData/>
  </xdr:twoCellAnchor>
  <xdr:twoCellAnchor editAs="oneCell">
    <xdr:from>
      <xdr:col>9</xdr:col>
      <xdr:colOff>19558</xdr:colOff>
      <xdr:row>19</xdr:row>
      <xdr:rowOff>124959</xdr:rowOff>
    </xdr:from>
    <xdr:to>
      <xdr:col>14</xdr:col>
      <xdr:colOff>200533</xdr:colOff>
      <xdr:row>21</xdr:row>
      <xdr:rowOff>69389</xdr:rowOff>
    </xdr:to>
    <xdr:pic>
      <xdr:nvPicPr>
        <xdr:cNvPr id="11"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7501013" y="3121004"/>
          <a:ext cx="4337338" cy="257175"/>
        </a:xfrm>
        <a:prstGeom prst="rect">
          <a:avLst/>
        </a:prstGeom>
        <a:noFill/>
        <a:ln w="1">
          <a:noFill/>
          <a:miter lim="800000"/>
          <a:headEnd/>
          <a:tailEnd type="none" w="med" len="med"/>
        </a:ln>
        <a:effectLst/>
      </xdr:spPr>
    </xdr:pic>
    <xdr:clientData/>
  </xdr:twoCellAnchor>
  <xdr:twoCellAnchor editAs="oneCell">
    <xdr:from>
      <xdr:col>17</xdr:col>
      <xdr:colOff>196611</xdr:colOff>
      <xdr:row>15</xdr:row>
      <xdr:rowOff>42518</xdr:rowOff>
    </xdr:from>
    <xdr:to>
      <xdr:col>21</xdr:col>
      <xdr:colOff>215661</xdr:colOff>
      <xdr:row>16</xdr:row>
      <xdr:rowOff>117700</xdr:rowOff>
    </xdr:to>
    <xdr:pic>
      <xdr:nvPicPr>
        <xdr:cNvPr id="12"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14328247" y="2380473"/>
          <a:ext cx="3344141" cy="231045"/>
        </a:xfrm>
        <a:prstGeom prst="rect">
          <a:avLst/>
        </a:prstGeom>
        <a:noFill/>
        <a:ln w="1">
          <a:noFill/>
          <a:miter lim="800000"/>
          <a:headEnd/>
          <a:tailEnd type="none" w="med" len="med"/>
        </a:ln>
        <a:effectLst/>
      </xdr:spPr>
    </xdr:pic>
    <xdr:clientData/>
  </xdr:twoCellAnchor>
  <xdr:twoCellAnchor editAs="oneCell">
    <xdr:from>
      <xdr:col>17</xdr:col>
      <xdr:colOff>196612</xdr:colOff>
      <xdr:row>9</xdr:row>
      <xdr:rowOff>86590</xdr:rowOff>
    </xdr:from>
    <xdr:to>
      <xdr:col>21</xdr:col>
      <xdr:colOff>225187</xdr:colOff>
      <xdr:row>11</xdr:row>
      <xdr:rowOff>16451</xdr:rowOff>
    </xdr:to>
    <xdr:pic>
      <xdr:nvPicPr>
        <xdr:cNvPr id="13"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14328248" y="1489363"/>
          <a:ext cx="3353666" cy="241588"/>
        </a:xfrm>
        <a:prstGeom prst="rect">
          <a:avLst/>
        </a:prstGeom>
        <a:noFill/>
        <a:ln w="1">
          <a:noFill/>
          <a:miter lim="800000"/>
          <a:headEnd/>
          <a:tailEnd type="none" w="med" len="med"/>
        </a:ln>
        <a:effectLst/>
      </xdr:spPr>
    </xdr:pic>
    <xdr:clientData/>
  </xdr:twoCellAnchor>
  <xdr:twoCellAnchor editAs="oneCell">
    <xdr:from>
      <xdr:col>17</xdr:col>
      <xdr:colOff>196612</xdr:colOff>
      <xdr:row>19</xdr:row>
      <xdr:rowOff>109269</xdr:rowOff>
    </xdr:from>
    <xdr:to>
      <xdr:col>21</xdr:col>
      <xdr:colOff>225187</xdr:colOff>
      <xdr:row>21</xdr:row>
      <xdr:rowOff>72750</xdr:rowOff>
    </xdr:to>
    <xdr:pic>
      <xdr:nvPicPr>
        <xdr:cNvPr id="14"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14328248" y="3105314"/>
          <a:ext cx="3353666" cy="276226"/>
        </a:xfrm>
        <a:prstGeom prst="rect">
          <a:avLst/>
        </a:prstGeom>
        <a:noFill/>
        <a:ln w="1">
          <a:noFill/>
          <a:miter lim="800000"/>
          <a:headEnd/>
          <a:tailEnd type="none" w="med" len="med"/>
        </a:ln>
        <a:effectLst/>
      </xdr:spPr>
    </xdr:pic>
    <xdr:clientData/>
  </xdr:twoCellAnchor>
  <xdr:twoCellAnchor>
    <xdr:from>
      <xdr:col>9</xdr:col>
      <xdr:colOff>20145</xdr:colOff>
      <xdr:row>22</xdr:row>
      <xdr:rowOff>98064</xdr:rowOff>
    </xdr:from>
    <xdr:to>
      <xdr:col>16</xdr:col>
      <xdr:colOff>712081</xdr:colOff>
      <xdr:row>26</xdr:row>
      <xdr:rowOff>0</xdr:rowOff>
    </xdr:to>
    <xdr:grpSp>
      <xdr:nvGrpSpPr>
        <xdr:cNvPr id="15" name="Gruppieren 14"/>
        <xdr:cNvGrpSpPr/>
      </xdr:nvGrpSpPr>
      <xdr:grpSpPr>
        <a:xfrm>
          <a:off x="7584116" y="3549476"/>
          <a:ext cx="6575024" cy="529465"/>
          <a:chOff x="6851758" y="4297723"/>
          <a:chExt cx="6010061" cy="790582"/>
        </a:xfrm>
      </xdr:grpSpPr>
      <xdr:pic>
        <xdr:nvPicPr>
          <xdr:cNvPr id="16"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6851758" y="4297723"/>
            <a:ext cx="6010061" cy="790582"/>
          </a:xfrm>
          <a:prstGeom prst="rect">
            <a:avLst/>
          </a:prstGeom>
          <a:noFill/>
          <a:ln w="1">
            <a:noFill/>
            <a:miter lim="800000"/>
            <a:headEnd/>
            <a:tailEnd type="none" w="med" len="med"/>
          </a:ln>
          <a:effectLst/>
        </xdr:spPr>
      </xdr:pic>
      <xdr:sp macro="" textlink="">
        <xdr:nvSpPr>
          <xdr:cNvPr id="17" name="Rechteck 16"/>
          <xdr:cNvSpPr/>
        </xdr:nvSpPr>
        <xdr:spPr bwMode="auto">
          <a:xfrm>
            <a:off x="10377068" y="4454453"/>
            <a:ext cx="401144" cy="578303"/>
          </a:xfrm>
          <a:prstGeom prst="rect">
            <a:avLst/>
          </a:prstGeom>
          <a:noFill/>
          <a:ln w="1905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lang="de-CH" sz="1100"/>
          </a:p>
        </xdr:txBody>
      </xdr:sp>
    </xdr:grpSp>
    <xdr:clientData/>
  </xdr:twoCellAnchor>
  <xdr:twoCellAnchor editAs="oneCell">
    <xdr:from>
      <xdr:col>17</xdr:col>
      <xdr:colOff>219023</xdr:colOff>
      <xdr:row>25</xdr:row>
      <xdr:rowOff>41368</xdr:rowOff>
    </xdr:from>
    <xdr:to>
      <xdr:col>21</xdr:col>
      <xdr:colOff>228548</xdr:colOff>
      <xdr:row>26</xdr:row>
      <xdr:rowOff>146144</xdr:rowOff>
    </xdr:to>
    <xdr:pic>
      <xdr:nvPicPr>
        <xdr:cNvPr id="18"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14350659" y="4007232"/>
          <a:ext cx="3334616" cy="260639"/>
        </a:xfrm>
        <a:prstGeom prst="rect">
          <a:avLst/>
        </a:prstGeom>
        <a:noFill/>
        <a:ln w="1">
          <a:noFill/>
          <a:miter lim="800000"/>
          <a:headEnd/>
          <a:tailEnd type="none" w="med" len="med"/>
        </a:ln>
        <a:effectLst/>
      </xdr:spPr>
    </xdr:pic>
    <xdr:clientData/>
  </xdr:twoCellAnchor>
  <xdr:twoCellAnchor editAs="oneCell">
    <xdr:from>
      <xdr:col>9</xdr:col>
      <xdr:colOff>28655</xdr:colOff>
      <xdr:row>33</xdr:row>
      <xdr:rowOff>131949</xdr:rowOff>
    </xdr:from>
    <xdr:to>
      <xdr:col>16</xdr:col>
      <xdr:colOff>714455</xdr:colOff>
      <xdr:row>42</xdr:row>
      <xdr:rowOff>120183</xdr:rowOff>
    </xdr:to>
    <xdr:pic>
      <xdr:nvPicPr>
        <xdr:cNvPr id="19" name="Picture 4"/>
        <xdr:cNvPicPr>
          <a:picLocks noChangeAspect="1" noChangeArrowheads="1"/>
        </xdr:cNvPicPr>
      </xdr:nvPicPr>
      <xdr:blipFill>
        <a:blip xmlns:r="http://schemas.openxmlformats.org/officeDocument/2006/relationships" r:embed="rId7" cstate="print"/>
        <a:srcRect/>
        <a:stretch>
          <a:fillRect/>
        </a:stretch>
      </xdr:blipFill>
      <xdr:spPr bwMode="auto">
        <a:xfrm>
          <a:off x="7510110" y="5604494"/>
          <a:ext cx="6504709" cy="1400175"/>
        </a:xfrm>
        <a:prstGeom prst="rect">
          <a:avLst/>
        </a:prstGeom>
        <a:noFill/>
        <a:ln w="1">
          <a:noFill/>
          <a:miter lim="800000"/>
          <a:headEnd/>
          <a:tailEnd type="none" w="med" len="med"/>
        </a:ln>
        <a:effectLst/>
      </xdr:spPr>
    </xdr:pic>
    <xdr:clientData/>
  </xdr:twoCellAnchor>
  <xdr:twoCellAnchor editAs="oneCell">
    <xdr:from>
      <xdr:col>17</xdr:col>
      <xdr:colOff>164726</xdr:colOff>
      <xdr:row>33</xdr:row>
      <xdr:rowOff>63912</xdr:rowOff>
    </xdr:from>
    <xdr:to>
      <xdr:col>21</xdr:col>
      <xdr:colOff>460000</xdr:colOff>
      <xdr:row>46</xdr:row>
      <xdr:rowOff>98624</xdr:rowOff>
    </xdr:to>
    <xdr:pic>
      <xdr:nvPicPr>
        <xdr:cNvPr id="20" name="Picture 5"/>
        <xdr:cNvPicPr>
          <a:picLocks noChangeAspect="1" noChangeArrowheads="1"/>
        </xdr:cNvPicPr>
      </xdr:nvPicPr>
      <xdr:blipFill>
        <a:blip xmlns:r="http://schemas.openxmlformats.org/officeDocument/2006/relationships" r:embed="rId8" cstate="print"/>
        <a:srcRect/>
        <a:stretch>
          <a:fillRect/>
        </a:stretch>
      </xdr:blipFill>
      <xdr:spPr bwMode="auto">
        <a:xfrm>
          <a:off x="14296362" y="5536457"/>
          <a:ext cx="3620365" cy="2074182"/>
        </a:xfrm>
        <a:prstGeom prst="rect">
          <a:avLst/>
        </a:prstGeom>
        <a:noFill/>
        <a:ln w="1">
          <a:noFill/>
          <a:miter lim="800000"/>
          <a:headEnd/>
          <a:tailEnd type="none" w="med" len="med"/>
        </a:ln>
        <a:effectLst/>
      </xdr:spPr>
    </xdr:pic>
    <xdr:clientData/>
  </xdr:twoCellAnchor>
  <xdr:twoCellAnchor editAs="oneCell">
    <xdr:from>
      <xdr:col>9</xdr:col>
      <xdr:colOff>28655</xdr:colOff>
      <xdr:row>49</xdr:row>
      <xdr:rowOff>63913</xdr:rowOff>
    </xdr:from>
    <xdr:to>
      <xdr:col>15</xdr:col>
      <xdr:colOff>66755</xdr:colOff>
      <xdr:row>56</xdr:row>
      <xdr:rowOff>121062</xdr:rowOff>
    </xdr:to>
    <xdr:pic>
      <xdr:nvPicPr>
        <xdr:cNvPr id="21" name="Picture 7"/>
        <xdr:cNvPicPr>
          <a:picLocks noChangeAspect="1" noChangeArrowheads="1"/>
        </xdr:cNvPicPr>
      </xdr:nvPicPr>
      <xdr:blipFill>
        <a:blip xmlns:r="http://schemas.openxmlformats.org/officeDocument/2006/relationships" r:embed="rId9" cstate="print"/>
        <a:srcRect/>
        <a:stretch>
          <a:fillRect/>
        </a:stretch>
      </xdr:blipFill>
      <xdr:spPr bwMode="auto">
        <a:xfrm>
          <a:off x="7510110" y="8515186"/>
          <a:ext cx="5025736" cy="1148195"/>
        </a:xfrm>
        <a:prstGeom prst="rect">
          <a:avLst/>
        </a:prstGeom>
        <a:noFill/>
        <a:ln w="1">
          <a:noFill/>
          <a:miter lim="800000"/>
          <a:headEnd/>
          <a:tailEnd type="none" w="med" len="med"/>
        </a:ln>
        <a:effectLst/>
      </xdr:spPr>
    </xdr:pic>
    <xdr:clientData/>
  </xdr:twoCellAnchor>
  <xdr:twoCellAnchor editAs="oneCell">
    <xdr:from>
      <xdr:col>17</xdr:col>
      <xdr:colOff>153387</xdr:colOff>
      <xdr:row>46</xdr:row>
      <xdr:rowOff>177305</xdr:rowOff>
    </xdr:from>
    <xdr:to>
      <xdr:col>21</xdr:col>
      <xdr:colOff>467711</xdr:colOff>
      <xdr:row>58</xdr:row>
      <xdr:rowOff>5167</xdr:rowOff>
    </xdr:to>
    <xdr:pic>
      <xdr:nvPicPr>
        <xdr:cNvPr id="22" name="Picture 8"/>
        <xdr:cNvPicPr>
          <a:picLocks noChangeAspect="1" noChangeArrowheads="1"/>
        </xdr:cNvPicPr>
      </xdr:nvPicPr>
      <xdr:blipFill>
        <a:blip xmlns:r="http://schemas.openxmlformats.org/officeDocument/2006/relationships" r:embed="rId10" cstate="print"/>
        <a:srcRect/>
        <a:stretch>
          <a:fillRect/>
        </a:stretch>
      </xdr:blipFill>
      <xdr:spPr bwMode="auto">
        <a:xfrm>
          <a:off x="14285023" y="8126350"/>
          <a:ext cx="3639415" cy="1727819"/>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6:I323"/>
  <sheetViews>
    <sheetView showGridLines="0" zoomScaleNormal="100" workbookViewId="0"/>
  </sheetViews>
  <sheetFormatPr baseColWidth="10" defaultColWidth="11" defaultRowHeight="12.75"/>
  <cols>
    <col min="1" max="1" width="11" style="77"/>
    <col min="2" max="2" width="3.25" style="77" customWidth="1"/>
    <col min="3" max="3" width="11" style="77" customWidth="1"/>
    <col min="4" max="8" width="11" style="77"/>
    <col min="9" max="9" width="18" style="77" customWidth="1"/>
    <col min="10" max="16384" width="11" style="77"/>
  </cols>
  <sheetData>
    <row r="6" spans="2:8" ht="12.75" customHeight="1"/>
    <row r="10" spans="2:8">
      <c r="B10" s="115" t="s">
        <v>290</v>
      </c>
      <c r="C10" s="115"/>
      <c r="D10" s="115"/>
      <c r="E10" s="115"/>
      <c r="F10" s="115"/>
      <c r="G10" s="115"/>
      <c r="H10" s="115"/>
    </row>
    <row r="11" spans="2:8">
      <c r="B11" s="115"/>
      <c r="C11" s="115"/>
      <c r="D11" s="115"/>
      <c r="E11" s="115"/>
      <c r="F11" s="115"/>
      <c r="G11" s="115"/>
      <c r="H11" s="115"/>
    </row>
    <row r="12" spans="2:8">
      <c r="B12" s="115"/>
      <c r="C12" s="115"/>
      <c r="D12" s="115"/>
      <c r="E12" s="115"/>
      <c r="F12" s="115"/>
      <c r="G12" s="115"/>
      <c r="H12" s="115"/>
    </row>
    <row r="13" spans="2:8">
      <c r="B13" s="115"/>
      <c r="C13" s="115"/>
      <c r="D13" s="115"/>
      <c r="E13" s="115"/>
      <c r="F13" s="115"/>
      <c r="G13" s="115"/>
      <c r="H13" s="115"/>
    </row>
    <row r="14" spans="2:8">
      <c r="B14" s="115"/>
      <c r="C14" s="115"/>
      <c r="D14" s="115"/>
      <c r="E14" s="115"/>
      <c r="F14" s="115"/>
      <c r="G14" s="115"/>
      <c r="H14" s="115"/>
    </row>
    <row r="15" spans="2:8">
      <c r="B15" s="115"/>
      <c r="C15" s="115"/>
      <c r="D15" s="115"/>
      <c r="E15" s="115"/>
      <c r="F15" s="115"/>
      <c r="G15" s="115"/>
      <c r="H15" s="115"/>
    </row>
    <row r="16" spans="2:8">
      <c r="B16" s="115"/>
      <c r="C16" s="115"/>
      <c r="D16" s="115"/>
      <c r="E16" s="115"/>
      <c r="F16" s="115"/>
      <c r="G16" s="115"/>
      <c r="H16" s="115"/>
    </row>
    <row r="17" spans="2:8">
      <c r="B17" s="115"/>
      <c r="C17" s="115"/>
      <c r="D17" s="115"/>
      <c r="E17" s="115"/>
      <c r="F17" s="115"/>
      <c r="G17" s="115"/>
      <c r="H17" s="115"/>
    </row>
    <row r="18" spans="2:8">
      <c r="B18" s="115"/>
      <c r="C18" s="115"/>
      <c r="D18" s="115"/>
      <c r="E18" s="115"/>
      <c r="F18" s="115"/>
      <c r="G18" s="115"/>
      <c r="H18" s="115"/>
    </row>
    <row r="19" spans="2:8">
      <c r="B19" s="115"/>
      <c r="C19" s="115"/>
      <c r="D19" s="115"/>
      <c r="E19" s="115"/>
      <c r="F19" s="115"/>
      <c r="G19" s="115"/>
      <c r="H19" s="115"/>
    </row>
    <row r="20" spans="2:8">
      <c r="B20" s="115"/>
      <c r="C20" s="115"/>
      <c r="D20" s="115"/>
      <c r="E20" s="115"/>
      <c r="F20" s="115"/>
      <c r="G20" s="115"/>
      <c r="H20" s="115"/>
    </row>
    <row r="21" spans="2:8">
      <c r="B21" s="115"/>
      <c r="C21" s="115"/>
      <c r="D21" s="115"/>
      <c r="E21" s="115"/>
      <c r="F21" s="115"/>
      <c r="G21" s="115"/>
      <c r="H21" s="115"/>
    </row>
    <row r="22" spans="2:8">
      <c r="B22" s="115"/>
      <c r="C22" s="115"/>
      <c r="D22" s="115"/>
      <c r="E22" s="115"/>
      <c r="F22" s="115"/>
      <c r="G22" s="115"/>
      <c r="H22" s="115"/>
    </row>
    <row r="23" spans="2:8">
      <c r="B23" s="115"/>
      <c r="C23" s="115"/>
      <c r="D23" s="115"/>
      <c r="E23" s="115"/>
      <c r="F23" s="115"/>
      <c r="G23" s="115"/>
      <c r="H23" s="115"/>
    </row>
    <row r="24" spans="2:8">
      <c r="B24" s="115"/>
      <c r="C24" s="115"/>
      <c r="D24" s="115"/>
      <c r="E24" s="115"/>
      <c r="F24" s="115"/>
      <c r="G24" s="115"/>
      <c r="H24" s="115"/>
    </row>
    <row r="25" spans="2:8">
      <c r="B25" s="115"/>
      <c r="C25" s="115"/>
      <c r="D25" s="115"/>
      <c r="E25" s="115"/>
      <c r="F25" s="115"/>
      <c r="G25" s="115"/>
      <c r="H25" s="115"/>
    </row>
    <row r="26" spans="2:8">
      <c r="B26" s="115"/>
      <c r="C26" s="115"/>
      <c r="D26" s="115"/>
      <c r="E26" s="115"/>
      <c r="F26" s="115"/>
      <c r="G26" s="115"/>
      <c r="H26" s="115"/>
    </row>
    <row r="27" spans="2:8">
      <c r="B27" s="115"/>
      <c r="C27" s="115"/>
      <c r="D27" s="115"/>
      <c r="E27" s="115"/>
      <c r="F27" s="115"/>
      <c r="G27" s="115"/>
      <c r="H27" s="115"/>
    </row>
    <row r="28" spans="2:8">
      <c r="B28" s="115"/>
      <c r="C28" s="115"/>
      <c r="D28" s="115"/>
      <c r="E28" s="115"/>
      <c r="F28" s="115"/>
      <c r="G28" s="115"/>
      <c r="H28" s="115"/>
    </row>
    <row r="29" spans="2:8">
      <c r="B29" s="115"/>
      <c r="C29" s="115"/>
      <c r="D29" s="115"/>
      <c r="E29" s="115"/>
      <c r="F29" s="115"/>
      <c r="G29" s="115"/>
      <c r="H29" s="115"/>
    </row>
    <row r="30" spans="2:8">
      <c r="B30" s="115"/>
      <c r="C30" s="115"/>
      <c r="D30" s="115"/>
      <c r="E30" s="115"/>
      <c r="F30" s="115"/>
      <c r="G30" s="115"/>
      <c r="H30" s="115"/>
    </row>
    <row r="31" spans="2:8" ht="12.75" customHeight="1">
      <c r="B31" s="115"/>
      <c r="C31" s="115"/>
      <c r="D31" s="115"/>
      <c r="E31" s="115"/>
      <c r="F31" s="115"/>
      <c r="G31" s="115"/>
      <c r="H31" s="115"/>
    </row>
    <row r="32" spans="2:8">
      <c r="B32" s="115"/>
      <c r="C32" s="115"/>
      <c r="D32" s="115"/>
      <c r="E32" s="115"/>
      <c r="F32" s="115"/>
      <c r="G32" s="115"/>
      <c r="H32" s="115"/>
    </row>
    <row r="33" spans="2:9">
      <c r="B33" s="115"/>
      <c r="C33" s="115"/>
      <c r="D33" s="115"/>
      <c r="E33" s="115"/>
      <c r="F33" s="115"/>
      <c r="G33" s="115"/>
      <c r="H33" s="115"/>
    </row>
    <row r="34" spans="2:9">
      <c r="B34" s="115"/>
      <c r="C34" s="115"/>
      <c r="D34" s="115"/>
      <c r="E34" s="115"/>
      <c r="F34" s="115"/>
      <c r="G34" s="115"/>
      <c r="H34" s="115"/>
    </row>
    <row r="35" spans="2:9">
      <c r="B35" s="115"/>
      <c r="C35" s="115"/>
      <c r="D35" s="115"/>
      <c r="E35" s="115"/>
      <c r="F35" s="115"/>
      <c r="G35" s="115"/>
      <c r="H35" s="115"/>
      <c r="I35" s="76"/>
    </row>
    <row r="36" spans="2:9">
      <c r="B36" s="146"/>
      <c r="C36" s="146"/>
      <c r="D36" s="146"/>
      <c r="E36" s="146"/>
      <c r="F36" s="146"/>
      <c r="G36" s="146"/>
      <c r="H36" s="146"/>
    </row>
    <row r="37" spans="2:9">
      <c r="B37" s="150" t="s">
        <v>235</v>
      </c>
      <c r="C37" s="150"/>
      <c r="D37" s="150"/>
      <c r="E37" s="150"/>
      <c r="F37" s="150"/>
      <c r="G37" s="150"/>
      <c r="H37" s="150"/>
    </row>
    <row r="38" spans="2:9" ht="12.75" customHeight="1">
      <c r="B38" s="147" t="s">
        <v>213</v>
      </c>
      <c r="C38" s="140" t="s">
        <v>285</v>
      </c>
      <c r="D38" s="140"/>
      <c r="E38" s="140"/>
      <c r="F38" s="140"/>
      <c r="G38" s="140"/>
      <c r="H38" s="140"/>
    </row>
    <row r="39" spans="2:9">
      <c r="B39" s="147"/>
      <c r="C39" s="140"/>
      <c r="D39" s="140"/>
      <c r="E39" s="140"/>
      <c r="F39" s="140"/>
      <c r="G39" s="140"/>
      <c r="H39" s="140"/>
    </row>
    <row r="40" spans="2:9">
      <c r="B40" s="147"/>
      <c r="C40" s="140"/>
      <c r="D40" s="140"/>
      <c r="E40" s="140"/>
      <c r="F40" s="140"/>
      <c r="G40" s="140"/>
      <c r="H40" s="140"/>
    </row>
    <row r="41" spans="2:9">
      <c r="B41" s="147"/>
      <c r="C41" s="140"/>
      <c r="D41" s="140"/>
      <c r="E41" s="140"/>
      <c r="F41" s="140"/>
      <c r="G41" s="140"/>
      <c r="H41" s="140"/>
    </row>
    <row r="42" spans="2:9">
      <c r="B42" s="147"/>
      <c r="C42" s="140"/>
      <c r="D42" s="140"/>
      <c r="E42" s="140"/>
      <c r="F42" s="140"/>
      <c r="G42" s="140"/>
      <c r="H42" s="140"/>
    </row>
    <row r="43" spans="2:9">
      <c r="B43" s="147"/>
      <c r="C43" s="140"/>
      <c r="D43" s="140"/>
      <c r="E43" s="140"/>
      <c r="F43" s="140"/>
      <c r="G43" s="140"/>
      <c r="H43" s="140"/>
    </row>
    <row r="44" spans="2:9">
      <c r="B44" s="147"/>
      <c r="C44" s="140"/>
      <c r="D44" s="140"/>
      <c r="E44" s="140"/>
      <c r="F44" s="140"/>
      <c r="G44" s="140"/>
      <c r="H44" s="140"/>
    </row>
    <row r="45" spans="2:9" ht="12.75" customHeight="1">
      <c r="B45" s="147"/>
      <c r="C45" s="140"/>
      <c r="D45" s="140"/>
      <c r="E45" s="140"/>
      <c r="F45" s="140"/>
      <c r="G45" s="140"/>
      <c r="H45" s="140"/>
    </row>
    <row r="46" spans="2:9">
      <c r="B46" s="147"/>
      <c r="C46" s="140"/>
      <c r="D46" s="140"/>
      <c r="E46" s="140"/>
      <c r="F46" s="140"/>
      <c r="G46" s="140"/>
      <c r="H46" s="140"/>
    </row>
    <row r="47" spans="2:9" ht="12.75" customHeight="1">
      <c r="B47" s="147"/>
      <c r="C47" s="140"/>
      <c r="D47" s="140"/>
      <c r="E47" s="140"/>
      <c r="F47" s="140"/>
      <c r="G47" s="140"/>
      <c r="H47" s="140"/>
    </row>
    <row r="48" spans="2:9">
      <c r="B48" s="147"/>
      <c r="C48" s="140"/>
      <c r="D48" s="140"/>
      <c r="E48" s="140"/>
      <c r="F48" s="140"/>
      <c r="G48" s="140"/>
      <c r="H48" s="140"/>
    </row>
    <row r="49" spans="2:9">
      <c r="B49" s="147"/>
      <c r="C49" s="140"/>
      <c r="D49" s="140"/>
      <c r="E49" s="140"/>
      <c r="F49" s="140"/>
      <c r="G49" s="140"/>
      <c r="H49" s="140"/>
    </row>
    <row r="50" spans="2:9">
      <c r="B50" s="147"/>
      <c r="C50" s="140"/>
      <c r="D50" s="140"/>
      <c r="E50" s="140"/>
      <c r="F50" s="140"/>
      <c r="G50" s="140"/>
      <c r="H50" s="140"/>
    </row>
    <row r="51" spans="2:9">
      <c r="B51" s="147"/>
      <c r="C51" s="140"/>
      <c r="D51" s="140"/>
      <c r="E51" s="140"/>
      <c r="F51" s="140"/>
      <c r="G51" s="140"/>
      <c r="H51" s="140"/>
    </row>
    <row r="52" spans="2:9">
      <c r="B52" s="147"/>
      <c r="C52" s="140"/>
      <c r="D52" s="140"/>
      <c r="E52" s="140"/>
      <c r="F52" s="140"/>
      <c r="G52" s="140"/>
      <c r="H52" s="140"/>
    </row>
    <row r="53" spans="2:9">
      <c r="B53" s="147"/>
      <c r="C53" s="140"/>
      <c r="D53" s="140"/>
      <c r="E53" s="140"/>
      <c r="F53" s="140"/>
      <c r="G53" s="140"/>
      <c r="H53" s="140"/>
    </row>
    <row r="54" spans="2:9">
      <c r="B54" s="147" t="s">
        <v>214</v>
      </c>
      <c r="C54" s="140" t="s">
        <v>218</v>
      </c>
      <c r="D54" s="140"/>
      <c r="E54" s="140"/>
      <c r="F54" s="140"/>
      <c r="G54" s="140"/>
      <c r="H54" s="140"/>
    </row>
    <row r="55" spans="2:9">
      <c r="B55" s="147"/>
      <c r="C55" s="119"/>
      <c r="D55" s="119"/>
      <c r="E55" s="119"/>
      <c r="F55" s="119"/>
      <c r="G55" s="119"/>
      <c r="H55" s="119"/>
    </row>
    <row r="56" spans="2:9">
      <c r="B56" s="147"/>
      <c r="C56" s="122"/>
      <c r="D56" s="140" t="s">
        <v>215</v>
      </c>
      <c r="E56" s="140"/>
      <c r="F56" s="140"/>
      <c r="G56" s="140"/>
      <c r="H56" s="140"/>
      <c r="I56" s="118" t="s">
        <v>225</v>
      </c>
    </row>
    <row r="57" spans="2:9">
      <c r="B57" s="147"/>
      <c r="C57" s="122"/>
      <c r="D57" s="140"/>
      <c r="E57" s="140"/>
      <c r="F57" s="140"/>
      <c r="G57" s="140"/>
      <c r="H57" s="140"/>
      <c r="I57" s="118"/>
    </row>
    <row r="58" spans="2:9">
      <c r="B58" s="147"/>
      <c r="C58" s="119"/>
      <c r="D58" s="119"/>
      <c r="E58" s="119"/>
      <c r="F58" s="119"/>
      <c r="G58" s="119"/>
      <c r="H58" s="119"/>
      <c r="I58" s="118"/>
    </row>
    <row r="59" spans="2:9">
      <c r="B59" s="147"/>
      <c r="C59" s="121"/>
      <c r="D59" s="140" t="s">
        <v>216</v>
      </c>
      <c r="E59" s="140"/>
      <c r="F59" s="140"/>
      <c r="G59" s="140"/>
      <c r="H59" s="140"/>
      <c r="I59" s="118"/>
    </row>
    <row r="60" spans="2:9">
      <c r="B60" s="147"/>
      <c r="C60" s="121"/>
      <c r="D60" s="140"/>
      <c r="E60" s="140"/>
      <c r="F60" s="140"/>
      <c r="G60" s="140"/>
      <c r="H60" s="140"/>
      <c r="I60" s="118"/>
    </row>
    <row r="61" spans="2:9">
      <c r="B61" s="147"/>
      <c r="C61" s="119"/>
      <c r="D61" s="119"/>
      <c r="E61" s="119"/>
      <c r="F61" s="119"/>
      <c r="G61" s="119"/>
      <c r="H61" s="119"/>
      <c r="I61" s="118"/>
    </row>
    <row r="62" spans="2:9">
      <c r="B62" s="147"/>
      <c r="C62" s="120"/>
      <c r="D62" s="140" t="s">
        <v>217</v>
      </c>
      <c r="E62" s="140"/>
      <c r="F62" s="140"/>
      <c r="G62" s="140"/>
      <c r="H62" s="140"/>
      <c r="I62" s="118"/>
    </row>
    <row r="63" spans="2:9">
      <c r="B63" s="147"/>
      <c r="C63" s="120"/>
      <c r="D63" s="140"/>
      <c r="E63" s="140"/>
      <c r="F63" s="140"/>
      <c r="G63" s="140"/>
      <c r="H63" s="140"/>
      <c r="I63" s="118"/>
    </row>
    <row r="64" spans="2:9">
      <c r="B64" s="147"/>
      <c r="C64" s="119"/>
      <c r="D64" s="119"/>
      <c r="E64" s="119"/>
      <c r="F64" s="119"/>
      <c r="G64" s="119"/>
      <c r="H64" s="119"/>
      <c r="I64" s="118"/>
    </row>
    <row r="65" spans="2:9">
      <c r="B65" s="147"/>
      <c r="C65" s="141"/>
      <c r="D65" s="140" t="s">
        <v>270</v>
      </c>
      <c r="E65" s="140"/>
      <c r="F65" s="140"/>
      <c r="G65" s="140"/>
      <c r="H65" s="140"/>
      <c r="I65" s="118"/>
    </row>
    <row r="66" spans="2:9" ht="12.6" customHeight="1">
      <c r="B66" s="147"/>
      <c r="C66" s="141"/>
      <c r="D66" s="140"/>
      <c r="E66" s="140"/>
      <c r="F66" s="140"/>
      <c r="G66" s="140"/>
      <c r="H66" s="140"/>
      <c r="I66" s="118"/>
    </row>
    <row r="67" spans="2:9" ht="12.75" customHeight="1">
      <c r="B67" s="147"/>
      <c r="C67" s="126"/>
      <c r="D67" s="126"/>
      <c r="E67" s="126"/>
      <c r="F67" s="126"/>
      <c r="G67" s="126"/>
      <c r="H67" s="126"/>
      <c r="I67" s="118"/>
    </row>
    <row r="68" spans="2:9">
      <c r="B68" s="147"/>
      <c r="C68" s="151" t="s">
        <v>219</v>
      </c>
      <c r="D68" s="137" t="s">
        <v>220</v>
      </c>
      <c r="E68" s="138"/>
      <c r="F68" s="138"/>
      <c r="G68" s="138"/>
      <c r="H68" s="138"/>
      <c r="I68" s="118"/>
    </row>
    <row r="69" spans="2:9">
      <c r="B69" s="147"/>
      <c r="C69" s="151"/>
      <c r="D69" s="138"/>
      <c r="E69" s="138"/>
      <c r="F69" s="138"/>
      <c r="G69" s="138"/>
      <c r="H69" s="138"/>
      <c r="I69" s="118"/>
    </row>
    <row r="70" spans="2:9">
      <c r="B70" s="147"/>
      <c r="C70" s="126"/>
      <c r="D70" s="126"/>
      <c r="E70" s="126"/>
      <c r="F70" s="126"/>
      <c r="G70" s="126"/>
      <c r="H70" s="129"/>
      <c r="I70" s="118"/>
    </row>
    <row r="71" spans="2:9" ht="12.75" customHeight="1">
      <c r="B71" s="147"/>
      <c r="C71" s="135" t="s">
        <v>219</v>
      </c>
      <c r="D71" s="137" t="s">
        <v>233</v>
      </c>
      <c r="E71" s="138"/>
      <c r="F71" s="138"/>
      <c r="G71" s="138"/>
      <c r="H71" s="139"/>
      <c r="I71" s="118"/>
    </row>
    <row r="72" spans="2:9">
      <c r="B72" s="147"/>
      <c r="C72" s="136"/>
      <c r="D72" s="138"/>
      <c r="E72" s="138"/>
      <c r="F72" s="138"/>
      <c r="G72" s="138"/>
      <c r="H72" s="139"/>
      <c r="I72" s="118"/>
    </row>
    <row r="73" spans="2:9">
      <c r="B73" s="147"/>
      <c r="C73" s="126"/>
      <c r="D73" s="126"/>
      <c r="E73" s="126"/>
      <c r="F73" s="126"/>
      <c r="G73" s="126"/>
      <c r="H73" s="127"/>
      <c r="I73" s="118"/>
    </row>
    <row r="74" spans="2:9">
      <c r="B74" s="147"/>
      <c r="C74" s="148" t="s">
        <v>223</v>
      </c>
      <c r="D74" s="132" t="s">
        <v>237</v>
      </c>
      <c r="E74" s="132"/>
      <c r="F74" s="132"/>
      <c r="G74" s="132"/>
      <c r="H74" s="132"/>
      <c r="I74" s="118"/>
    </row>
    <row r="75" spans="2:9">
      <c r="B75" s="147"/>
      <c r="C75" s="149"/>
      <c r="D75" s="132"/>
      <c r="E75" s="132"/>
      <c r="F75" s="132"/>
      <c r="G75" s="132"/>
      <c r="H75" s="132"/>
      <c r="I75" s="118"/>
    </row>
    <row r="76" spans="2:9">
      <c r="B76" s="147"/>
      <c r="C76" s="126"/>
      <c r="D76" s="126"/>
      <c r="E76" s="126"/>
      <c r="F76" s="126"/>
      <c r="G76" s="126"/>
      <c r="H76" s="129"/>
      <c r="I76" s="118"/>
    </row>
    <row r="77" spans="2:9" ht="12.75" customHeight="1">
      <c r="B77" s="147"/>
      <c r="C77" s="133" t="s">
        <v>222</v>
      </c>
      <c r="D77" s="132" t="s">
        <v>238</v>
      </c>
      <c r="E77" s="132"/>
      <c r="F77" s="132"/>
      <c r="G77" s="132"/>
      <c r="H77" s="132"/>
      <c r="I77" s="118"/>
    </row>
    <row r="78" spans="2:9">
      <c r="B78" s="147"/>
      <c r="C78" s="134"/>
      <c r="D78" s="132"/>
      <c r="E78" s="132"/>
      <c r="F78" s="132"/>
      <c r="G78" s="132"/>
      <c r="H78" s="132"/>
      <c r="I78" s="118"/>
    </row>
    <row r="79" spans="2:9">
      <c r="B79" s="147"/>
      <c r="C79" s="126"/>
      <c r="D79" s="126"/>
      <c r="E79" s="126"/>
      <c r="F79" s="126"/>
      <c r="G79" s="126"/>
      <c r="H79" s="129"/>
      <c r="I79" s="118"/>
    </row>
    <row r="80" spans="2:9" ht="12.75" customHeight="1">
      <c r="B80" s="147"/>
      <c r="C80" s="130" t="s">
        <v>221</v>
      </c>
      <c r="D80" s="132" t="s">
        <v>239</v>
      </c>
      <c r="E80" s="132"/>
      <c r="F80" s="132"/>
      <c r="G80" s="132"/>
      <c r="H80" s="132"/>
      <c r="I80" s="118"/>
    </row>
    <row r="81" spans="2:9">
      <c r="B81" s="147"/>
      <c r="C81" s="131"/>
      <c r="D81" s="132"/>
      <c r="E81" s="132"/>
      <c r="F81" s="132"/>
      <c r="G81" s="132"/>
      <c r="H81" s="132"/>
      <c r="I81" s="118"/>
    </row>
    <row r="82" spans="2:9">
      <c r="B82" s="147"/>
      <c r="C82" s="126"/>
      <c r="D82" s="126"/>
      <c r="E82" s="126"/>
      <c r="F82" s="126"/>
      <c r="G82" s="126"/>
      <c r="H82" s="126"/>
      <c r="I82" s="126"/>
    </row>
    <row r="83" spans="2:9">
      <c r="B83" s="147"/>
      <c r="C83" s="117"/>
      <c r="D83" s="115" t="s">
        <v>286</v>
      </c>
      <c r="E83" s="116"/>
      <c r="F83" s="116"/>
      <c r="G83" s="116"/>
      <c r="H83" s="116"/>
      <c r="I83" s="128" t="s">
        <v>287</v>
      </c>
    </row>
    <row r="84" spans="2:9">
      <c r="B84" s="147"/>
      <c r="C84" s="117"/>
      <c r="D84" s="116"/>
      <c r="E84" s="116"/>
      <c r="F84" s="116"/>
      <c r="G84" s="116"/>
      <c r="H84" s="116"/>
      <c r="I84" s="128"/>
    </row>
    <row r="85" spans="2:9">
      <c r="B85" s="147"/>
      <c r="C85" s="114"/>
      <c r="D85" s="114"/>
      <c r="E85" s="114"/>
      <c r="F85" s="114"/>
      <c r="G85" s="114"/>
      <c r="H85" s="114"/>
      <c r="I85" s="102"/>
    </row>
    <row r="86" spans="2:9" ht="12.75" customHeight="1">
      <c r="B86" s="142" t="s">
        <v>226</v>
      </c>
      <c r="C86" s="115" t="s">
        <v>227</v>
      </c>
      <c r="D86" s="115"/>
      <c r="E86" s="115"/>
      <c r="F86" s="115"/>
      <c r="G86" s="115"/>
      <c r="H86" s="115"/>
      <c r="I86" s="78"/>
    </row>
    <row r="87" spans="2:9" ht="12.75" customHeight="1">
      <c r="B87" s="142"/>
      <c r="C87" s="115"/>
      <c r="D87" s="115"/>
      <c r="E87" s="115"/>
      <c r="F87" s="115"/>
      <c r="G87" s="115"/>
      <c r="H87" s="115"/>
      <c r="I87" s="78"/>
    </row>
    <row r="88" spans="2:9" ht="12.75" customHeight="1">
      <c r="B88" s="142"/>
      <c r="C88" s="115"/>
      <c r="D88" s="115"/>
      <c r="E88" s="115"/>
      <c r="F88" s="115"/>
      <c r="G88" s="115"/>
      <c r="H88" s="115"/>
      <c r="I88" s="78"/>
    </row>
    <row r="89" spans="2:9" ht="12.75" customHeight="1">
      <c r="B89" s="142" t="s">
        <v>228</v>
      </c>
      <c r="C89" s="115" t="s">
        <v>299</v>
      </c>
      <c r="D89" s="115"/>
      <c r="E89" s="115"/>
      <c r="F89" s="115"/>
      <c r="G89" s="115"/>
      <c r="H89" s="115"/>
      <c r="I89" s="78"/>
    </row>
    <row r="90" spans="2:9">
      <c r="B90" s="142"/>
      <c r="C90" s="115"/>
      <c r="D90" s="115"/>
      <c r="E90" s="115"/>
      <c r="F90" s="115"/>
      <c r="G90" s="115"/>
      <c r="H90" s="115"/>
    </row>
    <row r="91" spans="2:9" ht="12.75" customHeight="1">
      <c r="B91" s="142"/>
      <c r="C91" s="115"/>
      <c r="D91" s="115"/>
      <c r="E91" s="115"/>
      <c r="F91" s="115"/>
      <c r="G91" s="115"/>
      <c r="H91" s="115"/>
    </row>
    <row r="92" spans="2:9">
      <c r="B92" s="142"/>
      <c r="C92" s="115"/>
      <c r="D92" s="115"/>
      <c r="E92" s="115"/>
      <c r="F92" s="115"/>
      <c r="G92" s="115"/>
      <c r="H92" s="115"/>
    </row>
    <row r="93" spans="2:9">
      <c r="B93" s="142"/>
      <c r="C93" s="115"/>
      <c r="D93" s="115"/>
      <c r="E93" s="115"/>
      <c r="F93" s="115"/>
      <c r="G93" s="115"/>
      <c r="H93" s="115"/>
    </row>
    <row r="94" spans="2:9">
      <c r="B94" s="142"/>
      <c r="C94" s="115"/>
      <c r="D94" s="115"/>
      <c r="E94" s="115"/>
      <c r="F94" s="115"/>
      <c r="G94" s="115"/>
      <c r="H94" s="115"/>
    </row>
    <row r="95" spans="2:9" ht="12.75" customHeight="1">
      <c r="B95" s="142" t="s">
        <v>236</v>
      </c>
      <c r="C95" s="115" t="s">
        <v>276</v>
      </c>
      <c r="D95" s="115"/>
      <c r="E95" s="115"/>
      <c r="F95" s="115"/>
      <c r="G95" s="115"/>
      <c r="H95" s="115"/>
    </row>
    <row r="96" spans="2:9">
      <c r="B96" s="142"/>
      <c r="C96" s="115"/>
      <c r="D96" s="115"/>
      <c r="E96" s="115"/>
      <c r="F96" s="115"/>
      <c r="G96" s="115"/>
      <c r="H96" s="115"/>
    </row>
    <row r="97" spans="2:8">
      <c r="B97" s="142"/>
      <c r="C97" s="115"/>
      <c r="D97" s="115"/>
      <c r="E97" s="115"/>
      <c r="F97" s="115"/>
      <c r="G97" s="115"/>
      <c r="H97" s="115"/>
    </row>
    <row r="98" spans="2:8" ht="12.75" customHeight="1">
      <c r="B98" s="142" t="s">
        <v>252</v>
      </c>
      <c r="C98" s="115" t="s">
        <v>271</v>
      </c>
      <c r="D98" s="115"/>
      <c r="E98" s="115"/>
      <c r="F98" s="115"/>
      <c r="G98" s="115"/>
      <c r="H98" s="115"/>
    </row>
    <row r="99" spans="2:8">
      <c r="B99" s="142"/>
      <c r="C99" s="115"/>
      <c r="D99" s="115"/>
      <c r="E99" s="115"/>
      <c r="F99" s="115"/>
      <c r="G99" s="115"/>
      <c r="H99" s="115"/>
    </row>
    <row r="100" spans="2:8">
      <c r="B100" s="142"/>
      <c r="C100" s="115"/>
      <c r="D100" s="115"/>
      <c r="E100" s="115"/>
      <c r="F100" s="115"/>
      <c r="G100" s="115"/>
      <c r="H100" s="115"/>
    </row>
    <row r="101" spans="2:8">
      <c r="B101" s="142"/>
      <c r="C101" s="115"/>
      <c r="D101" s="115"/>
      <c r="E101" s="115"/>
      <c r="F101" s="115"/>
      <c r="G101" s="115"/>
      <c r="H101" s="115"/>
    </row>
    <row r="102" spans="2:8" ht="12.75" customHeight="1">
      <c r="B102" s="142"/>
      <c r="C102" s="115"/>
      <c r="D102" s="115"/>
      <c r="E102" s="115"/>
      <c r="F102" s="115"/>
      <c r="G102" s="115"/>
      <c r="H102" s="115"/>
    </row>
    <row r="103" spans="2:8">
      <c r="B103" s="142"/>
      <c r="C103" s="115"/>
      <c r="D103" s="115"/>
      <c r="E103" s="115"/>
      <c r="F103" s="115"/>
      <c r="G103" s="115"/>
      <c r="H103" s="115"/>
    </row>
    <row r="104" spans="2:8">
      <c r="B104" s="142"/>
      <c r="C104" s="115"/>
      <c r="D104" s="115"/>
      <c r="E104" s="115"/>
      <c r="F104" s="115"/>
      <c r="G104" s="115"/>
      <c r="H104" s="115"/>
    </row>
    <row r="105" spans="2:8">
      <c r="B105" s="142"/>
      <c r="C105" s="115"/>
      <c r="D105" s="115"/>
      <c r="E105" s="115"/>
      <c r="F105" s="115"/>
      <c r="G105" s="115"/>
      <c r="H105" s="115"/>
    </row>
    <row r="106" spans="2:8" ht="12.75" customHeight="1">
      <c r="B106" s="142" t="s">
        <v>253</v>
      </c>
      <c r="C106" s="115" t="s">
        <v>288</v>
      </c>
      <c r="D106" s="115"/>
      <c r="E106" s="115"/>
      <c r="F106" s="115"/>
      <c r="G106" s="115"/>
      <c r="H106" s="115"/>
    </row>
    <row r="107" spans="2:8">
      <c r="B107" s="142"/>
      <c r="C107" s="115"/>
      <c r="D107" s="115"/>
      <c r="E107" s="115"/>
      <c r="F107" s="115"/>
      <c r="G107" s="115"/>
      <c r="H107" s="115"/>
    </row>
    <row r="108" spans="2:8">
      <c r="B108" s="142"/>
      <c r="C108" s="115"/>
      <c r="D108" s="115"/>
      <c r="E108" s="115"/>
      <c r="F108" s="115"/>
      <c r="G108" s="115"/>
      <c r="H108" s="115"/>
    </row>
    <row r="109" spans="2:8">
      <c r="B109" s="142"/>
      <c r="C109" s="115"/>
      <c r="D109" s="115"/>
      <c r="E109" s="115"/>
      <c r="F109" s="115"/>
      <c r="G109" s="115"/>
      <c r="H109" s="115"/>
    </row>
    <row r="110" spans="2:8">
      <c r="B110" s="142"/>
      <c r="C110" s="115"/>
      <c r="D110" s="115"/>
      <c r="E110" s="115"/>
      <c r="F110" s="115"/>
      <c r="G110" s="115"/>
      <c r="H110" s="115"/>
    </row>
    <row r="111" spans="2:8">
      <c r="B111" s="142" t="s">
        <v>254</v>
      </c>
      <c r="C111" s="144" t="s">
        <v>255</v>
      </c>
      <c r="D111" s="144"/>
      <c r="E111" s="144"/>
      <c r="F111" s="144"/>
      <c r="G111" s="144"/>
      <c r="H111" s="144"/>
    </row>
    <row r="112" spans="2:8">
      <c r="B112" s="142"/>
      <c r="C112" s="125" t="s">
        <v>213</v>
      </c>
      <c r="D112" s="123" t="s">
        <v>245</v>
      </c>
      <c r="E112" s="124"/>
      <c r="F112" s="124"/>
      <c r="G112" s="124"/>
      <c r="H112" s="124"/>
    </row>
    <row r="113" spans="2:8">
      <c r="B113" s="142"/>
      <c r="C113" s="125"/>
      <c r="D113" s="101"/>
      <c r="E113" s="101"/>
      <c r="F113" s="101"/>
      <c r="G113" s="101"/>
      <c r="H113" s="101"/>
    </row>
    <row r="114" spans="2:8">
      <c r="B114" s="142"/>
      <c r="C114" s="125"/>
      <c r="D114" s="101"/>
      <c r="E114" s="101"/>
      <c r="F114" s="101"/>
      <c r="G114" s="101"/>
      <c r="H114" s="101"/>
    </row>
    <row r="115" spans="2:8">
      <c r="B115" s="142"/>
      <c r="C115" s="125"/>
      <c r="D115" s="86"/>
      <c r="E115" s="86"/>
      <c r="F115" s="86"/>
      <c r="G115" s="86"/>
      <c r="H115" s="86"/>
    </row>
    <row r="116" spans="2:8">
      <c r="B116" s="142"/>
      <c r="C116" s="125"/>
      <c r="D116" s="86"/>
      <c r="E116" s="86"/>
      <c r="F116" s="86"/>
      <c r="G116" s="86"/>
      <c r="H116" s="86"/>
    </row>
    <row r="117" spans="2:8">
      <c r="B117" s="142"/>
      <c r="C117" s="125"/>
      <c r="D117" s="86"/>
      <c r="E117" s="86"/>
      <c r="F117" s="86"/>
      <c r="G117" s="86"/>
      <c r="H117" s="86"/>
    </row>
    <row r="118" spans="2:8">
      <c r="B118" s="142"/>
      <c r="C118" s="125"/>
      <c r="D118" s="86"/>
      <c r="E118" s="86"/>
      <c r="F118" s="86"/>
      <c r="G118" s="86"/>
      <c r="H118" s="86"/>
    </row>
    <row r="119" spans="2:8">
      <c r="B119" s="142"/>
      <c r="C119" s="125" t="s">
        <v>214</v>
      </c>
      <c r="D119" s="144" t="s">
        <v>256</v>
      </c>
      <c r="E119" s="145"/>
      <c r="F119" s="145"/>
      <c r="G119" s="145"/>
      <c r="H119" s="145"/>
    </row>
    <row r="120" spans="2:8">
      <c r="B120" s="142"/>
      <c r="C120" s="125"/>
      <c r="D120" s="89"/>
      <c r="E120" s="90"/>
      <c r="F120" s="90"/>
      <c r="G120" s="90"/>
      <c r="H120" s="90"/>
    </row>
    <row r="121" spans="2:8">
      <c r="B121" s="142"/>
      <c r="C121" s="125"/>
      <c r="D121" s="88"/>
      <c r="E121" s="88"/>
      <c r="F121" s="88"/>
      <c r="G121" s="88"/>
      <c r="H121" s="88"/>
    </row>
    <row r="122" spans="2:8">
      <c r="B122" s="142"/>
      <c r="C122" s="125"/>
      <c r="D122" s="88"/>
      <c r="E122" s="88"/>
      <c r="F122" s="88"/>
      <c r="G122" s="88"/>
      <c r="H122" s="88"/>
    </row>
    <row r="123" spans="2:8">
      <c r="B123" s="142"/>
      <c r="C123" s="125"/>
      <c r="D123" s="89"/>
      <c r="E123" s="89"/>
      <c r="F123" s="89"/>
      <c r="G123" s="89"/>
      <c r="H123" s="89"/>
    </row>
    <row r="124" spans="2:8">
      <c r="B124" s="142"/>
      <c r="C124" s="125"/>
      <c r="D124" s="85"/>
      <c r="E124" s="85"/>
      <c r="F124" s="85"/>
      <c r="G124" s="85"/>
      <c r="H124" s="85"/>
    </row>
    <row r="125" spans="2:8">
      <c r="B125" s="142"/>
      <c r="C125" s="125"/>
      <c r="D125" s="85"/>
      <c r="E125" s="85"/>
      <c r="F125" s="85"/>
      <c r="G125" s="85"/>
      <c r="H125" s="85"/>
    </row>
    <row r="126" spans="2:8">
      <c r="B126" s="142"/>
      <c r="C126" s="125"/>
      <c r="D126" s="89"/>
      <c r="E126" s="90"/>
      <c r="F126" s="90"/>
      <c r="G126" s="90"/>
      <c r="H126" s="90"/>
    </row>
    <row r="127" spans="2:8">
      <c r="B127" s="142"/>
      <c r="C127" s="125"/>
      <c r="D127" s="88"/>
      <c r="E127" s="88"/>
      <c r="F127" s="88"/>
      <c r="G127" s="88"/>
      <c r="H127" s="88"/>
    </row>
    <row r="128" spans="2:8">
      <c r="B128" s="142"/>
      <c r="C128" s="125"/>
      <c r="D128" s="88"/>
      <c r="E128" s="88"/>
      <c r="F128" s="88"/>
      <c r="G128" s="88"/>
      <c r="H128" s="88"/>
    </row>
    <row r="129" spans="2:8">
      <c r="B129" s="142"/>
      <c r="C129" s="125"/>
      <c r="D129" s="87"/>
      <c r="E129" s="87"/>
      <c r="F129" s="87"/>
      <c r="G129" s="87"/>
      <c r="H129" s="87"/>
    </row>
    <row r="130" spans="2:8">
      <c r="B130" s="142"/>
      <c r="C130" s="125"/>
    </row>
    <row r="131" spans="2:8">
      <c r="B131" s="142"/>
      <c r="C131" s="125"/>
    </row>
    <row r="132" spans="2:8">
      <c r="B132" s="142"/>
      <c r="C132" s="125" t="s">
        <v>226</v>
      </c>
      <c r="D132" s="123" t="s">
        <v>272</v>
      </c>
      <c r="E132" s="124"/>
      <c r="F132" s="124"/>
      <c r="G132" s="124"/>
      <c r="H132" s="124"/>
    </row>
    <row r="133" spans="2:8">
      <c r="B133" s="142"/>
      <c r="C133" s="125"/>
    </row>
    <row r="134" spans="2:8">
      <c r="B134" s="142"/>
      <c r="C134" s="125"/>
    </row>
    <row r="135" spans="2:8">
      <c r="B135" s="142"/>
      <c r="C135" s="125"/>
    </row>
    <row r="136" spans="2:8">
      <c r="B136" s="142"/>
      <c r="C136" s="125"/>
    </row>
    <row r="137" spans="2:8">
      <c r="B137" s="142"/>
      <c r="C137" s="125"/>
    </row>
    <row r="138" spans="2:8">
      <c r="B138" s="142"/>
      <c r="C138" s="125"/>
    </row>
    <row r="139" spans="2:8">
      <c r="B139" s="142"/>
      <c r="C139" s="125"/>
    </row>
    <row r="140" spans="2:8">
      <c r="B140" s="142"/>
      <c r="C140" s="125"/>
    </row>
    <row r="141" spans="2:8">
      <c r="B141" s="142"/>
      <c r="C141" s="125" t="s">
        <v>228</v>
      </c>
      <c r="D141" s="123" t="s">
        <v>257</v>
      </c>
      <c r="E141" s="123"/>
      <c r="F141" s="123"/>
      <c r="G141" s="123"/>
      <c r="H141" s="123"/>
    </row>
    <row r="142" spans="2:8">
      <c r="B142" s="142"/>
      <c r="C142" s="125"/>
    </row>
    <row r="143" spans="2:8">
      <c r="B143" s="142"/>
      <c r="C143" s="125"/>
    </row>
    <row r="144" spans="2:8">
      <c r="B144" s="142"/>
      <c r="C144" s="125"/>
    </row>
    <row r="145" spans="2:8">
      <c r="B145" s="142"/>
      <c r="C145" s="125"/>
    </row>
    <row r="146" spans="2:8">
      <c r="B146" s="142"/>
      <c r="C146" s="125"/>
    </row>
    <row r="147" spans="2:8">
      <c r="B147" s="142"/>
      <c r="C147" s="125"/>
    </row>
    <row r="148" spans="2:8">
      <c r="B148" s="142"/>
      <c r="C148" s="125"/>
    </row>
    <row r="149" spans="2:8">
      <c r="B149" s="142"/>
      <c r="C149" s="125"/>
    </row>
    <row r="150" spans="2:8">
      <c r="B150" s="142"/>
      <c r="C150" s="125"/>
    </row>
    <row r="151" spans="2:8">
      <c r="B151" s="142"/>
      <c r="C151" s="125" t="s">
        <v>236</v>
      </c>
      <c r="D151" s="115" t="s">
        <v>258</v>
      </c>
      <c r="E151" s="115"/>
      <c r="F151" s="115"/>
      <c r="G151" s="115"/>
      <c r="H151" s="115"/>
    </row>
    <row r="152" spans="2:8">
      <c r="B152" s="142"/>
      <c r="C152" s="125"/>
      <c r="D152" s="115"/>
      <c r="E152" s="115"/>
      <c r="F152" s="115"/>
      <c r="G152" s="115"/>
      <c r="H152" s="115"/>
    </row>
    <row r="153" spans="2:8">
      <c r="B153" s="142"/>
      <c r="C153" s="125"/>
    </row>
    <row r="154" spans="2:8">
      <c r="B154" s="142"/>
      <c r="C154" s="125"/>
    </row>
    <row r="155" spans="2:8">
      <c r="B155" s="142"/>
      <c r="C155" s="125"/>
    </row>
    <row r="156" spans="2:8">
      <c r="B156" s="142"/>
      <c r="C156" s="125"/>
    </row>
    <row r="157" spans="2:8">
      <c r="B157" s="142"/>
      <c r="C157" s="125"/>
    </row>
    <row r="158" spans="2:8">
      <c r="B158" s="142"/>
      <c r="C158" s="125"/>
    </row>
    <row r="159" spans="2:8">
      <c r="B159" s="142"/>
      <c r="C159" s="125"/>
    </row>
    <row r="160" spans="2:8">
      <c r="B160" s="142"/>
      <c r="C160" s="125"/>
    </row>
    <row r="161" spans="2:8">
      <c r="B161" s="142"/>
      <c r="C161" s="125"/>
    </row>
    <row r="162" spans="2:8">
      <c r="B162" s="142"/>
      <c r="C162" s="125"/>
    </row>
    <row r="163" spans="2:8">
      <c r="B163" s="142"/>
      <c r="C163" s="125"/>
    </row>
    <row r="164" spans="2:8">
      <c r="B164" s="142"/>
      <c r="C164" s="125"/>
    </row>
    <row r="165" spans="2:8">
      <c r="B165" s="142"/>
      <c r="C165" s="125"/>
    </row>
    <row r="166" spans="2:8">
      <c r="B166" s="142"/>
      <c r="C166" s="125" t="s">
        <v>252</v>
      </c>
      <c r="D166" s="123" t="s">
        <v>273</v>
      </c>
      <c r="E166" s="124"/>
      <c r="F166" s="124"/>
      <c r="G166" s="124"/>
      <c r="H166" s="124"/>
    </row>
    <row r="167" spans="2:8">
      <c r="B167" s="142"/>
      <c r="C167" s="125"/>
    </row>
    <row r="168" spans="2:8">
      <c r="B168" s="142"/>
      <c r="C168" s="125"/>
    </row>
    <row r="169" spans="2:8">
      <c r="B169" s="142"/>
      <c r="C169" s="125"/>
    </row>
    <row r="170" spans="2:8">
      <c r="B170" s="142"/>
      <c r="C170" s="125"/>
    </row>
    <row r="171" spans="2:8">
      <c r="B171" s="142"/>
      <c r="C171" s="125"/>
    </row>
    <row r="172" spans="2:8">
      <c r="B172" s="142"/>
      <c r="C172" s="125"/>
    </row>
    <row r="173" spans="2:8">
      <c r="B173" s="142"/>
      <c r="C173" s="125"/>
    </row>
    <row r="174" spans="2:8">
      <c r="B174" s="142"/>
      <c r="C174" s="125"/>
    </row>
    <row r="175" spans="2:8">
      <c r="B175" s="142"/>
      <c r="C175" s="125"/>
    </row>
    <row r="176" spans="2:8">
      <c r="B176" s="142"/>
      <c r="C176" s="125"/>
    </row>
    <row r="177" spans="2:8">
      <c r="B177" s="142"/>
      <c r="C177" s="125" t="s">
        <v>253</v>
      </c>
      <c r="D177" s="123" t="s">
        <v>259</v>
      </c>
      <c r="E177" s="123"/>
      <c r="F177" s="123"/>
      <c r="G177" s="123"/>
      <c r="H177" s="123"/>
    </row>
    <row r="178" spans="2:8">
      <c r="B178" s="142"/>
      <c r="C178" s="125"/>
      <c r="D178" s="153" t="s">
        <v>260</v>
      </c>
      <c r="E178" s="126"/>
      <c r="F178" s="126"/>
      <c r="G178" s="126"/>
      <c r="H178" s="126"/>
    </row>
    <row r="179" spans="2:8">
      <c r="B179" s="142"/>
      <c r="C179" s="125"/>
    </row>
    <row r="180" spans="2:8">
      <c r="B180" s="142"/>
      <c r="C180" s="125"/>
    </row>
    <row r="181" spans="2:8">
      <c r="B181" s="142"/>
      <c r="C181" s="125"/>
    </row>
    <row r="182" spans="2:8">
      <c r="B182" s="142"/>
      <c r="C182" s="125"/>
    </row>
    <row r="183" spans="2:8">
      <c r="B183" s="142"/>
      <c r="C183" s="125"/>
    </row>
    <row r="184" spans="2:8">
      <c r="B184" s="142"/>
      <c r="C184" s="125"/>
    </row>
    <row r="185" spans="2:8">
      <c r="B185" s="142"/>
      <c r="C185" s="125"/>
    </row>
    <row r="186" spans="2:8">
      <c r="B186" s="142"/>
      <c r="C186" s="125"/>
    </row>
    <row r="187" spans="2:8">
      <c r="B187" s="142"/>
      <c r="C187" s="125"/>
    </row>
    <row r="188" spans="2:8">
      <c r="B188" s="142"/>
      <c r="C188" s="125"/>
    </row>
    <row r="189" spans="2:8">
      <c r="B189" s="142"/>
      <c r="C189" s="125"/>
    </row>
    <row r="190" spans="2:8">
      <c r="B190" s="142"/>
      <c r="C190" s="125"/>
    </row>
    <row r="191" spans="2:8">
      <c r="B191" s="142"/>
      <c r="C191" s="125"/>
    </row>
    <row r="192" spans="2:8">
      <c r="B192" s="142"/>
      <c r="C192" s="125"/>
    </row>
    <row r="193" spans="2:8">
      <c r="B193" s="142"/>
      <c r="C193" s="125"/>
    </row>
    <row r="194" spans="2:8">
      <c r="B194" s="142"/>
      <c r="C194" s="125"/>
    </row>
    <row r="195" spans="2:8">
      <c r="B195" s="142"/>
      <c r="C195" s="125"/>
    </row>
    <row r="196" spans="2:8">
      <c r="B196" s="142"/>
      <c r="C196" s="125"/>
    </row>
    <row r="197" spans="2:8">
      <c r="B197" s="142"/>
      <c r="C197" s="125"/>
    </row>
    <row r="198" spans="2:8">
      <c r="B198" s="142"/>
      <c r="C198" s="125"/>
    </row>
    <row r="199" spans="2:8">
      <c r="B199" s="142"/>
      <c r="C199" s="125"/>
    </row>
    <row r="200" spans="2:8">
      <c r="B200" s="142"/>
      <c r="C200" s="125"/>
    </row>
    <row r="201" spans="2:8">
      <c r="B201" s="142"/>
      <c r="C201" s="125"/>
    </row>
    <row r="202" spans="2:8">
      <c r="B202" s="142"/>
      <c r="C202" s="125"/>
    </row>
    <row r="203" spans="2:8">
      <c r="B203" s="142"/>
      <c r="C203" s="125"/>
    </row>
    <row r="204" spans="2:8">
      <c r="B204" s="142"/>
      <c r="C204" s="125"/>
    </row>
    <row r="205" spans="2:8">
      <c r="B205" s="142"/>
      <c r="C205" s="125" t="s">
        <v>254</v>
      </c>
      <c r="D205" s="115" t="s">
        <v>274</v>
      </c>
      <c r="E205" s="115"/>
      <c r="F205" s="115"/>
      <c r="G205" s="115"/>
      <c r="H205" s="115"/>
    </row>
    <row r="206" spans="2:8">
      <c r="B206" s="142"/>
      <c r="C206" s="125"/>
      <c r="D206" s="115"/>
      <c r="E206" s="115"/>
      <c r="F206" s="115"/>
      <c r="G206" s="115"/>
      <c r="H206" s="115"/>
    </row>
    <row r="207" spans="2:8">
      <c r="B207" s="142"/>
      <c r="C207" s="125"/>
    </row>
    <row r="208" spans="2:8">
      <c r="B208" s="142"/>
      <c r="C208" s="125"/>
    </row>
    <row r="209" spans="2:8">
      <c r="B209" s="142"/>
      <c r="C209" s="125"/>
    </row>
    <row r="210" spans="2:8">
      <c r="B210" s="142"/>
      <c r="C210" s="125"/>
    </row>
    <row r="211" spans="2:8">
      <c r="B211" s="142"/>
      <c r="C211" s="125"/>
    </row>
    <row r="212" spans="2:8">
      <c r="B212" s="142"/>
      <c r="C212" s="125"/>
    </row>
    <row r="213" spans="2:8">
      <c r="B213" s="142"/>
      <c r="C213" s="125"/>
    </row>
    <row r="214" spans="2:8">
      <c r="B214" s="142"/>
      <c r="C214" s="125"/>
    </row>
    <row r="215" spans="2:8">
      <c r="B215" s="142"/>
      <c r="C215" s="125"/>
    </row>
    <row r="216" spans="2:8">
      <c r="B216" s="142"/>
      <c r="C216" s="125"/>
    </row>
    <row r="217" spans="2:8">
      <c r="B217" s="142"/>
      <c r="C217" s="125"/>
    </row>
    <row r="218" spans="2:8">
      <c r="B218" s="142"/>
      <c r="C218" s="125" t="s">
        <v>261</v>
      </c>
      <c r="D218" s="143" t="s">
        <v>262</v>
      </c>
      <c r="E218" s="152"/>
      <c r="F218" s="152"/>
      <c r="G218" s="152"/>
      <c r="H218" s="152"/>
    </row>
    <row r="219" spans="2:8">
      <c r="B219" s="142"/>
      <c r="C219" s="125"/>
    </row>
    <row r="220" spans="2:8">
      <c r="B220" s="142"/>
      <c r="C220" s="125"/>
    </row>
    <row r="221" spans="2:8">
      <c r="B221" s="142"/>
      <c r="C221" s="125"/>
    </row>
    <row r="222" spans="2:8">
      <c r="B222" s="142"/>
      <c r="C222" s="125"/>
    </row>
    <row r="223" spans="2:8">
      <c r="B223" s="142"/>
      <c r="C223" s="125"/>
    </row>
    <row r="224" spans="2:8">
      <c r="B224" s="142"/>
      <c r="C224" s="125"/>
    </row>
    <row r="225" spans="2:3">
      <c r="B225" s="142"/>
      <c r="C225" s="125"/>
    </row>
    <row r="226" spans="2:3">
      <c r="B226" s="142"/>
      <c r="C226" s="125"/>
    </row>
    <row r="227" spans="2:3">
      <c r="B227" s="142"/>
      <c r="C227" s="125"/>
    </row>
    <row r="228" spans="2:3">
      <c r="B228" s="142"/>
      <c r="C228" s="125"/>
    </row>
    <row r="229" spans="2:3">
      <c r="B229" s="142"/>
      <c r="C229" s="125"/>
    </row>
    <row r="230" spans="2:3">
      <c r="B230" s="142"/>
      <c r="C230" s="125"/>
    </row>
    <row r="231" spans="2:3">
      <c r="B231" s="142"/>
      <c r="C231" s="125"/>
    </row>
    <row r="232" spans="2:3">
      <c r="B232" s="142"/>
      <c r="C232" s="125"/>
    </row>
    <row r="233" spans="2:3">
      <c r="B233" s="142"/>
      <c r="C233" s="125"/>
    </row>
    <row r="234" spans="2:3">
      <c r="B234" s="142"/>
      <c r="C234" s="125"/>
    </row>
    <row r="235" spans="2:3">
      <c r="B235" s="142"/>
      <c r="C235" s="125"/>
    </row>
    <row r="236" spans="2:3">
      <c r="B236" s="142"/>
      <c r="C236" s="125"/>
    </row>
    <row r="237" spans="2:3">
      <c r="B237" s="142"/>
      <c r="C237" s="125"/>
    </row>
    <row r="238" spans="2:3">
      <c r="B238" s="142"/>
      <c r="C238" s="125"/>
    </row>
    <row r="239" spans="2:3">
      <c r="B239" s="142"/>
      <c r="C239" s="125"/>
    </row>
    <row r="240" spans="2:3">
      <c r="B240" s="142"/>
      <c r="C240" s="125"/>
    </row>
    <row r="241" spans="2:8">
      <c r="B241" s="142"/>
      <c r="C241" s="125"/>
    </row>
    <row r="242" spans="2:8">
      <c r="B242" s="142"/>
      <c r="C242" s="125"/>
    </row>
    <row r="243" spans="2:8">
      <c r="B243" s="142"/>
      <c r="C243" s="125"/>
    </row>
    <row r="244" spans="2:8">
      <c r="B244" s="142"/>
      <c r="C244" s="125" t="s">
        <v>263</v>
      </c>
      <c r="D244" s="143" t="s">
        <v>264</v>
      </c>
      <c r="E244" s="143"/>
      <c r="F244" s="143"/>
      <c r="G244" s="143"/>
      <c r="H244" s="143"/>
    </row>
    <row r="245" spans="2:8">
      <c r="B245" s="142"/>
      <c r="C245" s="125"/>
    </row>
    <row r="246" spans="2:8">
      <c r="B246" s="142"/>
      <c r="C246" s="125"/>
    </row>
    <row r="247" spans="2:8">
      <c r="B247" s="142"/>
      <c r="C247" s="125"/>
    </row>
    <row r="248" spans="2:8">
      <c r="B248" s="142"/>
      <c r="C248" s="125"/>
    </row>
    <row r="249" spans="2:8">
      <c r="B249" s="142"/>
      <c r="C249" s="125"/>
    </row>
    <row r="250" spans="2:8">
      <c r="B250" s="142"/>
      <c r="C250" s="125"/>
    </row>
    <row r="251" spans="2:8">
      <c r="B251" s="142"/>
      <c r="C251" s="125"/>
    </row>
    <row r="252" spans="2:8">
      <c r="B252" s="142"/>
      <c r="C252" s="125"/>
    </row>
    <row r="253" spans="2:8">
      <c r="B253" s="142"/>
      <c r="C253" s="125"/>
    </row>
    <row r="254" spans="2:8">
      <c r="B254" s="142"/>
      <c r="C254" s="125"/>
    </row>
    <row r="255" spans="2:8">
      <c r="B255" s="142"/>
      <c r="C255" s="125"/>
    </row>
    <row r="256" spans="2:8">
      <c r="B256" s="142"/>
      <c r="C256" s="125"/>
    </row>
    <row r="257" spans="2:8">
      <c r="B257" s="142"/>
      <c r="C257" s="125"/>
    </row>
    <row r="258" spans="2:8">
      <c r="B258" s="142"/>
      <c r="C258" s="125"/>
    </row>
    <row r="259" spans="2:8">
      <c r="B259" s="142"/>
      <c r="C259" s="125"/>
    </row>
    <row r="260" spans="2:8">
      <c r="B260" s="142"/>
      <c r="C260" s="125"/>
    </row>
    <row r="261" spans="2:8">
      <c r="B261" s="142"/>
      <c r="C261" s="125"/>
    </row>
    <row r="262" spans="2:8">
      <c r="B262" s="142"/>
      <c r="C262" s="125"/>
    </row>
    <row r="263" spans="2:8">
      <c r="B263" s="142"/>
      <c r="C263" s="125"/>
    </row>
    <row r="264" spans="2:8">
      <c r="B264" s="142"/>
      <c r="C264" s="125"/>
    </row>
    <row r="265" spans="2:8" ht="12.75" customHeight="1">
      <c r="B265" s="142"/>
      <c r="C265" s="125"/>
    </row>
    <row r="266" spans="2:8">
      <c r="B266" s="142"/>
      <c r="C266" s="125"/>
    </row>
    <row r="267" spans="2:8">
      <c r="B267" s="142"/>
      <c r="C267" s="125"/>
    </row>
    <row r="268" spans="2:8">
      <c r="B268" s="142"/>
      <c r="C268" s="125"/>
    </row>
    <row r="269" spans="2:8">
      <c r="B269" s="142"/>
      <c r="C269" s="125"/>
    </row>
    <row r="270" spans="2:8">
      <c r="B270" s="142"/>
      <c r="C270" s="103" t="s">
        <v>265</v>
      </c>
      <c r="D270" s="123" t="s">
        <v>266</v>
      </c>
      <c r="E270" s="124"/>
      <c r="F270" s="124"/>
      <c r="G270" s="124"/>
      <c r="H270" s="124"/>
    </row>
    <row r="271" spans="2:8">
      <c r="B271" s="142"/>
      <c r="C271" s="125" t="s">
        <v>267</v>
      </c>
      <c r="D271" s="137" t="s">
        <v>268</v>
      </c>
      <c r="E271" s="137"/>
      <c r="F271" s="137"/>
      <c r="G271" s="137"/>
      <c r="H271" s="137"/>
    </row>
    <row r="272" spans="2:8">
      <c r="B272" s="142"/>
      <c r="C272" s="125"/>
      <c r="D272" s="84"/>
      <c r="E272" s="84"/>
      <c r="F272" s="84"/>
      <c r="G272" s="84"/>
      <c r="H272" s="84"/>
    </row>
    <row r="273" spans="2:8">
      <c r="B273" s="142"/>
      <c r="C273" s="125"/>
      <c r="D273" s="84"/>
      <c r="E273" s="84"/>
      <c r="F273" s="84"/>
      <c r="G273" s="84"/>
      <c r="H273" s="84"/>
    </row>
    <row r="274" spans="2:8">
      <c r="B274" s="142"/>
      <c r="C274" s="125"/>
      <c r="D274" s="84"/>
      <c r="E274" s="84"/>
      <c r="F274" s="84"/>
      <c r="G274" s="84"/>
      <c r="H274" s="84"/>
    </row>
    <row r="275" spans="2:8">
      <c r="B275" s="142"/>
      <c r="C275" s="125"/>
      <c r="D275" s="84"/>
      <c r="E275" s="84"/>
      <c r="F275" s="84"/>
      <c r="G275" s="84"/>
      <c r="H275" s="84"/>
    </row>
    <row r="276" spans="2:8">
      <c r="B276" s="142"/>
      <c r="C276" s="125"/>
      <c r="D276" s="84"/>
      <c r="E276" s="84"/>
      <c r="F276" s="84"/>
      <c r="G276" s="84"/>
      <c r="H276" s="84"/>
    </row>
    <row r="277" spans="2:8">
      <c r="B277" s="142"/>
      <c r="C277" s="125"/>
    </row>
    <row r="278" spans="2:8">
      <c r="B278" s="142"/>
      <c r="C278" s="125"/>
    </row>
    <row r="279" spans="2:8">
      <c r="B279" s="142"/>
      <c r="C279" s="125"/>
    </row>
    <row r="280" spans="2:8">
      <c r="B280" s="142"/>
      <c r="C280" s="125"/>
    </row>
    <row r="281" spans="2:8">
      <c r="B281" s="142"/>
      <c r="C281" s="125"/>
    </row>
    <row r="282" spans="2:8">
      <c r="B282" s="142"/>
      <c r="C282" s="125"/>
    </row>
    <row r="283" spans="2:8" ht="12.75" customHeight="1">
      <c r="B283" s="142"/>
      <c r="C283" s="125"/>
    </row>
    <row r="284" spans="2:8" ht="12.75" customHeight="1">
      <c r="B284" s="142"/>
      <c r="C284" s="125" t="s">
        <v>269</v>
      </c>
      <c r="D284" s="115" t="s">
        <v>275</v>
      </c>
      <c r="E284" s="115"/>
      <c r="F284" s="115"/>
      <c r="G284" s="115"/>
      <c r="H284" s="115"/>
    </row>
    <row r="285" spans="2:8">
      <c r="B285" s="142"/>
      <c r="C285" s="125"/>
      <c r="D285" s="115"/>
      <c r="E285" s="115"/>
      <c r="F285" s="115"/>
      <c r="G285" s="115"/>
      <c r="H285" s="115"/>
    </row>
    <row r="286" spans="2:8">
      <c r="B286" s="142"/>
      <c r="C286" s="125"/>
      <c r="D286" s="115"/>
      <c r="E286" s="115"/>
      <c r="F286" s="115"/>
      <c r="G286" s="115"/>
      <c r="H286" s="115"/>
    </row>
    <row r="287" spans="2:8">
      <c r="B287" s="142"/>
      <c r="C287" s="125"/>
      <c r="D287" s="115"/>
      <c r="E287" s="115"/>
      <c r="F287" s="115"/>
      <c r="G287" s="115"/>
      <c r="H287" s="115"/>
    </row>
    <row r="288" spans="2:8">
      <c r="B288" s="142"/>
      <c r="C288" s="125"/>
      <c r="D288" s="115"/>
      <c r="E288" s="115"/>
      <c r="F288" s="115"/>
      <c r="G288" s="115"/>
      <c r="H288" s="115"/>
    </row>
    <row r="289" spans="2:8" ht="12.75" customHeight="1">
      <c r="B289" s="142" t="s">
        <v>261</v>
      </c>
      <c r="C289" s="142" t="s">
        <v>289</v>
      </c>
      <c r="D289" s="142"/>
      <c r="E289" s="142"/>
      <c r="F289" s="142"/>
      <c r="G289" s="142"/>
      <c r="H289" s="142"/>
    </row>
    <row r="290" spans="2:8">
      <c r="B290" s="142"/>
      <c r="C290" s="142"/>
      <c r="D290" s="142"/>
      <c r="E290" s="142"/>
      <c r="F290" s="142"/>
      <c r="G290" s="142"/>
      <c r="H290" s="142"/>
    </row>
    <row r="291" spans="2:8">
      <c r="B291" s="156" t="s">
        <v>263</v>
      </c>
      <c r="C291" s="155" t="s">
        <v>282</v>
      </c>
      <c r="D291" s="155"/>
      <c r="E291" s="155"/>
      <c r="F291" s="155"/>
      <c r="G291" s="155"/>
      <c r="H291" s="155"/>
    </row>
    <row r="292" spans="2:8">
      <c r="B292" s="156"/>
      <c r="C292" s="155"/>
      <c r="D292" s="155"/>
      <c r="E292" s="155"/>
      <c r="F292" s="155"/>
      <c r="G292" s="155"/>
      <c r="H292" s="155"/>
    </row>
    <row r="293" spans="2:8">
      <c r="B293" s="156"/>
      <c r="C293" s="155"/>
      <c r="D293" s="155"/>
      <c r="E293" s="155"/>
      <c r="F293" s="155"/>
      <c r="G293" s="155"/>
      <c r="H293" s="155"/>
    </row>
    <row r="294" spans="2:8">
      <c r="B294" s="156"/>
      <c r="C294" s="155"/>
      <c r="D294" s="155"/>
      <c r="E294" s="155"/>
      <c r="F294" s="155"/>
      <c r="G294" s="155"/>
      <c r="H294" s="155"/>
    </row>
    <row r="295" spans="2:8">
      <c r="B295" s="156"/>
      <c r="C295" s="155"/>
      <c r="D295" s="155"/>
      <c r="E295" s="155"/>
      <c r="F295" s="155"/>
      <c r="G295" s="155"/>
      <c r="H295" s="155"/>
    </row>
    <row r="296" spans="2:8">
      <c r="B296" s="156"/>
      <c r="C296" s="155"/>
      <c r="D296" s="155"/>
      <c r="E296" s="155"/>
      <c r="F296" s="155"/>
      <c r="G296" s="155"/>
      <c r="H296" s="155"/>
    </row>
    <row r="297" spans="2:8">
      <c r="C297" s="79"/>
    </row>
    <row r="299" spans="2:8" ht="12.75" customHeight="1">
      <c r="B299" s="154" t="s">
        <v>291</v>
      </c>
      <c r="C299" s="154"/>
      <c r="D299" s="154"/>
      <c r="E299" s="154"/>
      <c r="F299" s="154"/>
      <c r="G299" s="154"/>
      <c r="H299" s="154"/>
    </row>
    <row r="300" spans="2:8">
      <c r="B300" s="154"/>
      <c r="C300" s="154"/>
      <c r="D300" s="154"/>
      <c r="E300" s="154"/>
      <c r="F300" s="154"/>
      <c r="G300" s="154"/>
      <c r="H300" s="154"/>
    </row>
    <row r="301" spans="2:8">
      <c r="B301" s="154"/>
      <c r="C301" s="154"/>
      <c r="D301" s="154"/>
      <c r="E301" s="154"/>
      <c r="F301" s="154"/>
      <c r="G301" s="154"/>
      <c r="H301" s="154"/>
    </row>
    <row r="302" spans="2:8">
      <c r="B302" s="154"/>
      <c r="C302" s="154"/>
      <c r="D302" s="154"/>
      <c r="E302" s="154"/>
      <c r="F302" s="154"/>
      <c r="G302" s="154"/>
      <c r="H302" s="154"/>
    </row>
    <row r="305" spans="3:8">
      <c r="C305" s="157">
        <v>41194</v>
      </c>
      <c r="D305" s="158" t="s">
        <v>292</v>
      </c>
      <c r="E305" s="113" t="s">
        <v>293</v>
      </c>
      <c r="F305" s="113"/>
      <c r="G305" s="113"/>
      <c r="H305" s="113"/>
    </row>
    <row r="306" spans="3:8">
      <c r="C306" s="157"/>
      <c r="D306" s="158"/>
      <c r="E306" s="113"/>
      <c r="F306" s="113"/>
      <c r="G306" s="113"/>
      <c r="H306" s="113"/>
    </row>
    <row r="307" spans="3:8">
      <c r="C307" s="157"/>
      <c r="D307" s="158"/>
      <c r="E307" s="113"/>
      <c r="F307" s="113"/>
      <c r="G307" s="113"/>
      <c r="H307" s="113"/>
    </row>
    <row r="308" spans="3:8" ht="12.6" customHeight="1">
      <c r="C308" s="107">
        <v>41194</v>
      </c>
      <c r="D308" s="108" t="s">
        <v>294</v>
      </c>
      <c r="E308" s="113" t="s">
        <v>295</v>
      </c>
      <c r="F308" s="113"/>
      <c r="G308" s="113"/>
      <c r="H308" s="113"/>
    </row>
    <row r="309" spans="3:8" ht="12.75" customHeight="1">
      <c r="C309" s="111">
        <v>41948</v>
      </c>
      <c r="D309" s="112" t="s">
        <v>300</v>
      </c>
      <c r="E309" s="113" t="s">
        <v>301</v>
      </c>
      <c r="F309" s="113"/>
      <c r="G309" s="113"/>
      <c r="H309" s="113"/>
    </row>
    <row r="310" spans="3:8">
      <c r="C310" s="111"/>
      <c r="D310" s="112"/>
      <c r="E310" s="113"/>
      <c r="F310" s="113"/>
      <c r="G310" s="113"/>
      <c r="H310" s="113"/>
    </row>
    <row r="311" spans="3:8">
      <c r="C311" s="111"/>
      <c r="D311" s="112"/>
      <c r="E311" s="113"/>
      <c r="F311" s="113"/>
      <c r="G311" s="113"/>
      <c r="H311" s="113"/>
    </row>
    <row r="312" spans="3:8">
      <c r="C312" s="111"/>
      <c r="D312" s="112"/>
      <c r="E312" s="113"/>
      <c r="F312" s="113"/>
      <c r="G312" s="113"/>
      <c r="H312" s="113"/>
    </row>
    <row r="313" spans="3:8">
      <c r="C313" s="111"/>
      <c r="D313" s="112"/>
      <c r="E313" s="113"/>
      <c r="F313" s="113"/>
      <c r="G313" s="113"/>
      <c r="H313" s="113"/>
    </row>
    <row r="314" spans="3:8">
      <c r="C314" s="111"/>
      <c r="D314" s="112"/>
      <c r="E314" s="113"/>
      <c r="F314" s="113"/>
      <c r="G314" s="113"/>
      <c r="H314" s="113"/>
    </row>
    <row r="315" spans="3:8" ht="12.75" customHeight="1">
      <c r="C315" s="111">
        <v>41967</v>
      </c>
      <c r="D315" s="112" t="s">
        <v>304</v>
      </c>
      <c r="E315" s="113" t="s">
        <v>305</v>
      </c>
      <c r="F315" s="113"/>
      <c r="G315" s="113"/>
      <c r="H315" s="113"/>
    </row>
    <row r="316" spans="3:8">
      <c r="C316" s="111"/>
      <c r="D316" s="112"/>
      <c r="E316" s="113"/>
      <c r="F316" s="113"/>
      <c r="G316" s="113"/>
      <c r="H316" s="113"/>
    </row>
    <row r="317" spans="3:8">
      <c r="C317" s="111"/>
      <c r="D317" s="112"/>
      <c r="E317" s="109"/>
      <c r="F317" s="109"/>
      <c r="G317" s="109"/>
      <c r="H317" s="109"/>
    </row>
    <row r="318" spans="3:8">
      <c r="C318" s="111"/>
      <c r="D318" s="112"/>
      <c r="E318" s="109"/>
      <c r="F318" s="109"/>
      <c r="G318" s="109"/>
      <c r="H318" s="109"/>
    </row>
    <row r="319" spans="3:8">
      <c r="C319" s="111"/>
      <c r="D319" s="112"/>
      <c r="E319" s="109"/>
      <c r="F319" s="109"/>
      <c r="G319" s="109"/>
      <c r="H319" s="109"/>
    </row>
    <row r="320" spans="3:8">
      <c r="C320" s="111"/>
      <c r="D320" s="112"/>
      <c r="E320" s="109"/>
      <c r="F320" s="109"/>
      <c r="G320" s="109"/>
      <c r="H320" s="109"/>
    </row>
    <row r="321" spans="3:8">
      <c r="C321" s="111"/>
      <c r="E321" s="109"/>
      <c r="F321" s="109"/>
      <c r="G321" s="109"/>
      <c r="H321" s="109"/>
    </row>
    <row r="322" spans="3:8">
      <c r="E322" s="110"/>
      <c r="F322" s="110"/>
      <c r="G322" s="110"/>
      <c r="H322" s="110"/>
    </row>
    <row r="323" spans="3:8">
      <c r="E323" s="110"/>
      <c r="F323" s="110"/>
      <c r="G323" s="110"/>
      <c r="H323" s="110"/>
    </row>
  </sheetData>
  <sheetProtection password="CC29" sheet="1" objects="1" scenarios="1"/>
  <mergeCells count="89">
    <mergeCell ref="C291:H296"/>
    <mergeCell ref="B291:B296"/>
    <mergeCell ref="E305:H307"/>
    <mergeCell ref="C305:C307"/>
    <mergeCell ref="D305:D307"/>
    <mergeCell ref="B86:B88"/>
    <mergeCell ref="C89:H94"/>
    <mergeCell ref="C95:H97"/>
    <mergeCell ref="B95:B97"/>
    <mergeCell ref="D284:H288"/>
    <mergeCell ref="C284:C288"/>
    <mergeCell ref="D205:H206"/>
    <mergeCell ref="C205:C217"/>
    <mergeCell ref="D218:H218"/>
    <mergeCell ref="C218:C243"/>
    <mergeCell ref="D166:H166"/>
    <mergeCell ref="C166:C176"/>
    <mergeCell ref="D177:H177"/>
    <mergeCell ref="D178:H178"/>
    <mergeCell ref="C177:C204"/>
    <mergeCell ref="D270:H270"/>
    <mergeCell ref="B10:H35"/>
    <mergeCell ref="B36:H36"/>
    <mergeCell ref="B38:B53"/>
    <mergeCell ref="C38:H53"/>
    <mergeCell ref="B54:B85"/>
    <mergeCell ref="C74:C75"/>
    <mergeCell ref="D74:H75"/>
    <mergeCell ref="B37:H37"/>
    <mergeCell ref="C67:H67"/>
    <mergeCell ref="C68:C69"/>
    <mergeCell ref="D68:H69"/>
    <mergeCell ref="C70:H70"/>
    <mergeCell ref="C54:H54"/>
    <mergeCell ref="D56:H57"/>
    <mergeCell ref="D59:H60"/>
    <mergeCell ref="D62:H63"/>
    <mergeCell ref="C55:H55"/>
    <mergeCell ref="B89:B94"/>
    <mergeCell ref="C244:C269"/>
    <mergeCell ref="D244:H244"/>
    <mergeCell ref="C111:H111"/>
    <mergeCell ref="D119:H119"/>
    <mergeCell ref="C98:H105"/>
    <mergeCell ref="B98:B105"/>
    <mergeCell ref="C106:H110"/>
    <mergeCell ref="B106:B110"/>
    <mergeCell ref="B111:B288"/>
    <mergeCell ref="D141:H141"/>
    <mergeCell ref="D151:H152"/>
    <mergeCell ref="C151:C165"/>
    <mergeCell ref="C119:C131"/>
    <mergeCell ref="D112:H112"/>
    <mergeCell ref="I83:I84"/>
    <mergeCell ref="C79:H79"/>
    <mergeCell ref="C82:I82"/>
    <mergeCell ref="C76:H76"/>
    <mergeCell ref="C80:C81"/>
    <mergeCell ref="D80:H81"/>
    <mergeCell ref="C77:C78"/>
    <mergeCell ref="D77:H78"/>
    <mergeCell ref="I56:I81"/>
    <mergeCell ref="C58:H58"/>
    <mergeCell ref="C61:H61"/>
    <mergeCell ref="C64:H64"/>
    <mergeCell ref="C62:C63"/>
    <mergeCell ref="C59:C60"/>
    <mergeCell ref="C56:C57"/>
    <mergeCell ref="C73:H73"/>
    <mergeCell ref="C71:C72"/>
    <mergeCell ref="D71:H72"/>
    <mergeCell ref="D65:H66"/>
    <mergeCell ref="C65:C66"/>
    <mergeCell ref="E315:H316"/>
    <mergeCell ref="E309:H314"/>
    <mergeCell ref="C85:H85"/>
    <mergeCell ref="D83:H84"/>
    <mergeCell ref="C83:C84"/>
    <mergeCell ref="D132:H132"/>
    <mergeCell ref="C132:C140"/>
    <mergeCell ref="C141:C150"/>
    <mergeCell ref="C271:C283"/>
    <mergeCell ref="C86:H88"/>
    <mergeCell ref="C112:C118"/>
    <mergeCell ref="D271:H271"/>
    <mergeCell ref="E308:H308"/>
    <mergeCell ref="B299:H302"/>
    <mergeCell ref="B289:B290"/>
    <mergeCell ref="C289:H290"/>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DY1189"/>
  <sheetViews>
    <sheetView tabSelected="1" topLeftCell="CO1" zoomScale="70" zoomScaleNormal="70" zoomScaleSheetLayoutView="85" zoomScalePageLayoutView="70" workbookViewId="0">
      <selection activeCell="CR2" sqref="CR2"/>
    </sheetView>
  </sheetViews>
  <sheetFormatPr baseColWidth="10" defaultColWidth="0" defaultRowHeight="12.75"/>
  <cols>
    <col min="1" max="1" width="4.625" style="13" customWidth="1"/>
    <col min="2" max="2" width="2.875" style="33" customWidth="1"/>
    <col min="3" max="3" width="2.875" style="13" customWidth="1"/>
    <col min="4" max="4" width="3.125" style="19" customWidth="1"/>
    <col min="5" max="9" width="1.375" style="13" customWidth="1"/>
    <col min="10" max="15" width="4" style="13" customWidth="1"/>
    <col min="16" max="30" width="1.875" style="13" customWidth="1"/>
    <col min="31" max="31" width="3.625" style="13" customWidth="1"/>
    <col min="32" max="32" width="2.875" style="33" customWidth="1"/>
    <col min="33" max="33" width="2.875" style="13" customWidth="1"/>
    <col min="34" max="34" width="3.125" style="19" customWidth="1"/>
    <col min="35" max="39" width="1.375" style="13" customWidth="1"/>
    <col min="40" max="45" width="4" style="13" customWidth="1"/>
    <col min="46" max="60" width="1.875" style="13" customWidth="1"/>
    <col min="61" max="61" width="3.625" style="13" customWidth="1"/>
    <col min="62" max="62" width="2.875" style="33" customWidth="1"/>
    <col min="63" max="63" width="2.875" style="13" customWidth="1"/>
    <col min="64" max="64" width="3.125" style="19" customWidth="1"/>
    <col min="65" max="69" width="1.375" style="13" customWidth="1"/>
    <col min="70" max="75" width="4" style="13" customWidth="1"/>
    <col min="76" max="90" width="1.875" style="13" customWidth="1"/>
    <col min="91" max="91" width="4.625" style="13" customWidth="1"/>
    <col min="92" max="94" width="8.875" style="13" customWidth="1"/>
    <col min="95" max="95" width="14.125" style="13" customWidth="1"/>
    <col min="96" max="105" width="8.875" style="13" customWidth="1"/>
    <col min="106" max="106" width="13.875" style="13" customWidth="1"/>
    <col min="107" max="107" width="8.875" style="40" customWidth="1"/>
    <col min="108" max="108" width="10.125" style="42" customWidth="1"/>
    <col min="109" max="109" width="18.25" style="13" customWidth="1"/>
    <col min="110" max="110" width="10.25" style="13" customWidth="1"/>
    <col min="111" max="115" width="8.875" style="13" customWidth="1"/>
    <col min="116" max="116" width="8.875" style="19" customWidth="1"/>
    <col min="117" max="1749" width="8.875" style="13" customWidth="1"/>
    <col min="1750" max="16384" width="0" style="13" hidden="1"/>
  </cols>
  <sheetData>
    <row r="1" spans="1:129" ht="34.9" customHeight="1">
      <c r="D1" s="23"/>
      <c r="E1" s="1"/>
      <c r="F1" s="1"/>
      <c r="G1" s="1"/>
      <c r="H1" s="1"/>
      <c r="I1" s="1"/>
      <c r="J1" s="1"/>
      <c r="K1" s="1"/>
      <c r="L1" s="1"/>
      <c r="M1" s="1"/>
      <c r="N1" s="1"/>
      <c r="P1" s="1"/>
      <c r="R1" s="18"/>
      <c r="S1" s="18"/>
      <c r="T1" s="18"/>
      <c r="U1" s="159" t="s">
        <v>281</v>
      </c>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8"/>
      <c r="BO1" s="162">
        <f>CR2</f>
        <v>2016</v>
      </c>
      <c r="BP1" s="162"/>
      <c r="BQ1" s="162"/>
      <c r="BR1" s="162"/>
      <c r="BS1" s="162"/>
      <c r="BT1" s="162"/>
      <c r="BU1" s="106"/>
      <c r="CC1" s="18"/>
      <c r="CD1" s="18"/>
      <c r="CE1" s="18"/>
      <c r="CF1" s="18"/>
      <c r="CL1" s="18"/>
      <c r="CM1" s="18"/>
      <c r="CN1" s="18"/>
      <c r="CO1" s="18"/>
      <c r="CP1" s="18"/>
      <c r="CQ1" s="18"/>
      <c r="CR1" s="18"/>
      <c r="CS1" s="18"/>
      <c r="CT1" s="18"/>
      <c r="CU1" s="18"/>
      <c r="CV1" s="18"/>
      <c r="CW1" s="18"/>
      <c r="CX1" s="18"/>
      <c r="CY1" s="18"/>
      <c r="CZ1" s="18"/>
      <c r="DA1" s="18"/>
      <c r="DB1" s="19">
        <f>IF(DM1=0,0,IF(COUNTIF($DM$1:$DM$200,DM1)=1,DM1,IF(COUNTIF($DM$1:$DM$200,DM1)=2,IF(COUNTIF(#REF!,DM1)=0,DM1,DM1+0.5),"Terminkollision 1")))</f>
        <v>0</v>
      </c>
      <c r="DC1" s="41"/>
      <c r="DD1" s="59"/>
      <c r="DE1" s="18"/>
      <c r="DF1" s="18"/>
      <c r="DG1" s="18"/>
      <c r="DH1" s="18"/>
      <c r="DI1" s="18"/>
      <c r="DJ1" s="18"/>
      <c r="DK1" s="18"/>
      <c r="DL1" s="19">
        <f>IF(DB1&lt;&gt;0,IF(COUNTIF(DB$1:DB$200,DB1)&gt;1,"F1",IF(COUNTIF($CP$30:$CP$56,DB1)&gt;0,"F2","0")),0)</f>
        <v>0</v>
      </c>
      <c r="DM1" s="18"/>
      <c r="DN1" s="18"/>
      <c r="DO1" s="18"/>
      <c r="DP1" s="18"/>
      <c r="DQ1" s="18"/>
      <c r="DR1" s="18"/>
      <c r="DS1" s="18"/>
      <c r="DT1" s="18"/>
      <c r="DU1" s="18"/>
      <c r="DV1" s="18"/>
      <c r="DW1" s="18"/>
      <c r="DX1" s="18"/>
      <c r="DY1" s="18"/>
    </row>
    <row r="2" spans="1:129" ht="13.15" customHeight="1">
      <c r="B2" s="60"/>
      <c r="C2" s="1"/>
      <c r="D2" s="23"/>
      <c r="E2" s="1"/>
      <c r="F2" s="1"/>
      <c r="G2" s="1"/>
      <c r="H2" s="1"/>
      <c r="I2" s="1"/>
      <c r="J2" s="1"/>
      <c r="K2" s="1"/>
      <c r="L2" s="1"/>
      <c r="M2" s="1"/>
      <c r="N2" s="1"/>
      <c r="O2" s="1"/>
      <c r="P2" s="1"/>
      <c r="Q2" s="1"/>
      <c r="R2" s="1"/>
      <c r="S2" s="1"/>
      <c r="T2" s="1"/>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
      <c r="BO2" s="162"/>
      <c r="BP2" s="162"/>
      <c r="BQ2" s="162"/>
      <c r="BR2" s="162"/>
      <c r="BS2" s="162"/>
      <c r="BT2" s="162"/>
      <c r="BU2" s="106"/>
      <c r="BV2" s="1"/>
      <c r="BW2" s="1"/>
      <c r="BX2" s="1"/>
      <c r="BY2" s="1"/>
      <c r="BZ2" s="1"/>
      <c r="CA2" s="1"/>
      <c r="CB2" s="1"/>
      <c r="CC2" s="1"/>
      <c r="CD2" s="1"/>
      <c r="CE2" s="1"/>
      <c r="CF2" s="1"/>
      <c r="CG2" s="1"/>
      <c r="CH2" s="1"/>
      <c r="CI2" s="1"/>
      <c r="CJ2" s="1"/>
      <c r="CK2" s="1"/>
      <c r="CL2" s="1"/>
      <c r="CQ2" s="83" t="s">
        <v>67</v>
      </c>
      <c r="CR2" s="72">
        <v>2016</v>
      </c>
      <c r="CV2" s="171" t="s">
        <v>212</v>
      </c>
      <c r="CW2" s="171"/>
      <c r="CX2" s="75">
        <f>IF(CV2="Hilfszellen an",1,0)</f>
        <v>0</v>
      </c>
      <c r="CY2" s="75"/>
      <c r="CZ2" s="75"/>
      <c r="DB2" s="19">
        <f>IF(DM2=0,0,IF(COUNTIF($DM$1:$DM$200,DM2)=1,DM2,IF(COUNTIF($DM$1:$DM$200,DM2)=2,IF(COUNTIF($DM$1:$DM1,DM2)=0,DM2,DM2+0.5),"Terminkollision 1")))</f>
        <v>0</v>
      </c>
      <c r="DD2" s="163" t="s">
        <v>188</v>
      </c>
      <c r="DE2" s="163"/>
      <c r="DK2" s="22"/>
      <c r="DL2" s="19">
        <f t="shared" ref="DL2:DL65" si="0">IF(DB2&lt;&gt;0,IF(COUNTIF(DB$1:DB$200,DB2)&gt;1,"F1",IF(COUNTIF($CP$30:$CP$56,DB2)&gt;0,"F2","0")),0)</f>
        <v>0</v>
      </c>
    </row>
    <row r="3" spans="1:129" ht="13.15" customHeight="1">
      <c r="B3" s="60"/>
      <c r="C3" s="1"/>
      <c r="D3" s="23"/>
      <c r="E3" s="1"/>
      <c r="F3" s="1"/>
      <c r="G3" s="1"/>
      <c r="H3" s="1"/>
      <c r="I3" s="1"/>
      <c r="J3" s="1"/>
      <c r="K3" s="1"/>
      <c r="L3" s="1"/>
      <c r="M3" s="1"/>
      <c r="P3" s="1">
        <v>1</v>
      </c>
      <c r="Q3" s="13">
        <v>2</v>
      </c>
      <c r="R3" s="1">
        <v>3</v>
      </c>
      <c r="S3" s="13">
        <v>4</v>
      </c>
      <c r="T3" s="1">
        <v>5</v>
      </c>
      <c r="U3" s="13">
        <v>6</v>
      </c>
      <c r="V3" s="1">
        <v>7</v>
      </c>
      <c r="W3" s="13">
        <v>8</v>
      </c>
      <c r="X3" s="1">
        <v>9</v>
      </c>
      <c r="Y3" s="13">
        <v>10</v>
      </c>
      <c r="Z3" s="1">
        <v>11</v>
      </c>
      <c r="AA3" s="13">
        <v>12</v>
      </c>
      <c r="AB3" s="1">
        <v>13</v>
      </c>
      <c r="AC3" s="13">
        <v>14</v>
      </c>
      <c r="AD3" s="1">
        <v>15</v>
      </c>
      <c r="AE3" s="106"/>
      <c r="AF3" s="106"/>
      <c r="AG3" s="106"/>
      <c r="AH3" s="106"/>
      <c r="AI3" s="106"/>
      <c r="AJ3" s="106"/>
      <c r="AK3" s="106"/>
      <c r="AL3" s="106"/>
      <c r="AM3" s="106"/>
      <c r="AN3" s="106"/>
      <c r="AO3" s="106"/>
      <c r="AP3" s="106"/>
      <c r="AQ3" s="106"/>
      <c r="AR3" s="106"/>
      <c r="AS3" s="106"/>
      <c r="AT3" s="1">
        <v>1</v>
      </c>
      <c r="AU3" s="13">
        <v>2</v>
      </c>
      <c r="AV3" s="1">
        <v>3</v>
      </c>
      <c r="AW3" s="13">
        <v>4</v>
      </c>
      <c r="AX3" s="1">
        <v>5</v>
      </c>
      <c r="AY3" s="13">
        <v>6</v>
      </c>
      <c r="AZ3" s="1">
        <v>7</v>
      </c>
      <c r="BA3" s="13">
        <v>8</v>
      </c>
      <c r="BB3" s="1">
        <v>9</v>
      </c>
      <c r="BC3" s="13">
        <v>10</v>
      </c>
      <c r="BD3" s="1">
        <v>11</v>
      </c>
      <c r="BE3" s="13">
        <v>12</v>
      </c>
      <c r="BF3" s="1">
        <v>13</v>
      </c>
      <c r="BG3" s="13">
        <v>14</v>
      </c>
      <c r="BH3" s="1">
        <v>15</v>
      </c>
      <c r="BI3" s="106"/>
      <c r="BJ3" s="106"/>
      <c r="BK3" s="106"/>
      <c r="BL3" s="106"/>
      <c r="BM3" s="106"/>
      <c r="BN3" s="1"/>
      <c r="BO3" s="106"/>
      <c r="BP3" s="106"/>
      <c r="BQ3" s="106"/>
      <c r="BR3" s="106"/>
      <c r="BS3" s="106"/>
      <c r="BT3" s="106"/>
      <c r="BU3" s="106"/>
      <c r="BV3" s="1"/>
      <c r="BW3" s="1"/>
      <c r="BX3" s="1">
        <v>1</v>
      </c>
      <c r="BY3" s="13">
        <v>2</v>
      </c>
      <c r="BZ3" s="1">
        <v>3</v>
      </c>
      <c r="CA3" s="13">
        <v>4</v>
      </c>
      <c r="CB3" s="1">
        <v>5</v>
      </c>
      <c r="CC3" s="13">
        <v>6</v>
      </c>
      <c r="CD3" s="1">
        <v>7</v>
      </c>
      <c r="CE3" s="13">
        <v>8</v>
      </c>
      <c r="CF3" s="1">
        <v>9</v>
      </c>
      <c r="CG3" s="13">
        <v>10</v>
      </c>
      <c r="CH3" s="1">
        <v>11</v>
      </c>
      <c r="CI3" s="13">
        <v>12</v>
      </c>
      <c r="CJ3" s="1">
        <v>13</v>
      </c>
      <c r="CK3" s="13">
        <v>14</v>
      </c>
      <c r="CL3" s="1">
        <v>15</v>
      </c>
      <c r="CQ3" s="19" t="s">
        <v>211</v>
      </c>
      <c r="CR3" s="13">
        <f>IF(MOD(CR2,4)=0,1,0)</f>
        <v>1</v>
      </c>
      <c r="CV3" s="75"/>
      <c r="CW3" s="75"/>
      <c r="CX3" s="75"/>
      <c r="CY3" s="75"/>
      <c r="CZ3" s="75"/>
      <c r="DB3" s="19">
        <f>IF(DM3=0,0,IF(COUNTIF($DM$1:$DM$200,DM3)=1,DM3,IF(COUNTIF($DM$1:$DM$200,DM3)=2,IF(COUNTIF($DM$1:$DM2,DM3)=0,DM3,DM3+0.5),"Terminkollision 1")))</f>
        <v>0</v>
      </c>
      <c r="DD3" s="163" t="s">
        <v>101</v>
      </c>
      <c r="DE3" s="163"/>
      <c r="DF3" s="81" t="s">
        <v>75</v>
      </c>
      <c r="DG3" s="81" t="s">
        <v>149</v>
      </c>
      <c r="DH3" s="81" t="s">
        <v>229</v>
      </c>
      <c r="DI3" s="81" t="s">
        <v>67</v>
      </c>
      <c r="DJ3" s="81" t="s">
        <v>230</v>
      </c>
      <c r="DK3" s="81" t="s">
        <v>231</v>
      </c>
      <c r="DL3" s="19">
        <f t="shared" si="0"/>
        <v>0</v>
      </c>
    </row>
    <row r="4" spans="1:129">
      <c r="B4" s="60"/>
      <c r="C4" s="1"/>
      <c r="D4" s="23"/>
      <c r="E4" s="1"/>
      <c r="F4" s="1"/>
      <c r="G4" s="1"/>
      <c r="H4" s="1"/>
      <c r="I4" s="1"/>
      <c r="J4" s="1"/>
      <c r="K4" s="1"/>
      <c r="L4" s="1"/>
      <c r="M4" s="1"/>
      <c r="N4" s="1"/>
      <c r="O4" s="1"/>
      <c r="P4" s="1"/>
      <c r="Q4" s="1"/>
      <c r="R4" s="1"/>
      <c r="S4" s="1"/>
      <c r="T4" s="1"/>
      <c r="U4" s="1"/>
      <c r="V4" s="1"/>
      <c r="W4" s="1"/>
      <c r="X4" s="1"/>
      <c r="Y4" s="1"/>
      <c r="Z4" s="1"/>
      <c r="AA4" s="1"/>
      <c r="AB4" s="1"/>
      <c r="AC4" s="1"/>
      <c r="AD4" s="1"/>
      <c r="AF4" s="60"/>
      <c r="AG4" s="1"/>
      <c r="AH4" s="23"/>
      <c r="AI4" s="1"/>
      <c r="AJ4" s="1"/>
      <c r="AK4" s="1"/>
      <c r="AL4" s="1"/>
      <c r="AM4" s="1"/>
      <c r="AN4" s="1"/>
      <c r="AO4" s="1"/>
      <c r="AP4" s="1"/>
      <c r="AQ4" s="1"/>
      <c r="AR4" s="1"/>
      <c r="AS4" s="1"/>
      <c r="AT4" s="1"/>
      <c r="AU4" s="1"/>
      <c r="AV4" s="1"/>
      <c r="AW4" s="1"/>
      <c r="AX4" s="1"/>
      <c r="AY4" s="1"/>
      <c r="AZ4" s="1"/>
      <c r="BA4" s="1"/>
      <c r="BB4" s="1"/>
      <c r="BC4" s="1"/>
      <c r="BD4" s="1"/>
      <c r="BE4" s="1"/>
      <c r="BF4" s="1"/>
      <c r="BG4" s="1"/>
      <c r="BH4" s="1"/>
      <c r="BI4" s="1"/>
      <c r="BJ4" s="60"/>
      <c r="BK4" s="1"/>
      <c r="BL4" s="23"/>
      <c r="BM4" s="1"/>
      <c r="BN4" s="1"/>
      <c r="BO4" s="1"/>
      <c r="BP4" s="1"/>
      <c r="BQ4" s="1"/>
      <c r="BR4" s="1"/>
      <c r="BS4" s="1"/>
      <c r="BT4" s="1"/>
      <c r="BU4" s="1"/>
      <c r="BV4" s="1"/>
      <c r="BW4" s="1"/>
      <c r="BX4" s="1"/>
      <c r="BY4" s="1"/>
      <c r="BZ4" s="1"/>
      <c r="CA4" s="1"/>
      <c r="CB4" s="1"/>
      <c r="CC4" s="1"/>
      <c r="CD4" s="1"/>
      <c r="CE4" s="1"/>
      <c r="CF4" s="1"/>
      <c r="CG4" s="1"/>
      <c r="CH4" s="1"/>
      <c r="CI4" s="1"/>
      <c r="CJ4" s="1"/>
      <c r="CK4" s="1"/>
      <c r="CL4" s="1"/>
      <c r="CR4" s="1"/>
      <c r="CU4" s="1"/>
      <c r="CV4" s="75"/>
      <c r="CW4" s="75"/>
      <c r="CX4" s="75">
        <f>CX2</f>
        <v>0</v>
      </c>
      <c r="CY4" s="75" t="s">
        <v>209</v>
      </c>
      <c r="CZ4" s="75"/>
      <c r="DB4" s="19">
        <f>IF(DM4=0,0,IF(COUNTIF($DM$1:$DM$200,DM4)=1,DM4,IF(COUNTIF($DM$1:$DM$200,DM4)=2,IF(COUNTIF($DM$1:$DM3,DM4)=0,DM4,DM4+0.5),"Terminkollision 1")))</f>
        <v>4</v>
      </c>
      <c r="DC4" s="40">
        <f>IF(DD4&lt;&gt;0,VLOOKUP(DD4,$CQ$194:$CR$208,2,FALSE),0)</f>
        <v>3</v>
      </c>
      <c r="DD4" s="71" t="s">
        <v>195</v>
      </c>
      <c r="DE4" s="13" t="s">
        <v>101</v>
      </c>
      <c r="DF4" s="13">
        <f t="shared" ref="DF4:DF35" si="1">TRUNC((DK4-WEEKDAY(DK4,2)-DATE(YEAR(DK4+4-WEEKDAY(DK4,2)),1,-10))/7)</f>
        <v>1</v>
      </c>
      <c r="DG4" s="13">
        <f>DAY(DK4)</f>
        <v>4</v>
      </c>
      <c r="DH4" s="13">
        <f>MONTH(DK4)</f>
        <v>1</v>
      </c>
      <c r="DI4" s="13">
        <f>YEAR(DK4)</f>
        <v>2016</v>
      </c>
      <c r="DJ4" s="13" t="str">
        <f t="shared" ref="DJ4:DJ35" si="2">IF(WEEKDAY(DK4,2)=1,"Mo",IF(WEEKDAY(DK4,2)=2,"Di",IF(WEEKDAY(DK4,2)=3,"Mi",IF(WEEKDAY(DK4,2)=4,"Do",IF(WEEKDAY(DK4,2)=5,"Fr",IF(WEEKDAY(DK4,2)=6,"Sa","So"))))))</f>
        <v>Mo</v>
      </c>
      <c r="DK4" s="22">
        <f>IF(YEAR($CP$29)=YEAR($CP$29+(WEEKDAY($CP$29,2)&gt;1)*7+(1-WEEKDAY($CP$29,2))),$CP$29+(WEEKDAY($CP$29,2)&gt;1)*7+(1-WEEKDAY($CP$29,2)),"")</f>
        <v>40911</v>
      </c>
      <c r="DL4" s="19" t="str">
        <f t="shared" si="0"/>
        <v>0</v>
      </c>
      <c r="DM4" s="13">
        <f t="shared" ref="DM4:DM35" si="3">IF(ISNA(VLOOKUP(DK4,$CW$30:$CW$69,1,FALSE)),IF(AND(DF4&lt;&gt;$CR$7,DF4&lt;&gt;$CS$7,DF4&lt;&gt;$CT$7,DF4&lt;&gt;$CR$8,DF4&lt;&gt;$CR$9,DF4&lt;&gt;$CR$10,DF4&lt;&gt;$CS$10,DF4&lt;&gt;$CR$11,DF4&lt;&gt;$CS$11,DF4&lt;&gt;$CT$11,DF4&lt;&gt;$CU$11,DF4&lt;&gt;$CV$11,DF4&lt;&gt;$CR$12,DF4&lt;&gt;$CS$12),IF(YEAR(DK4)=$CR$2,1+DK4-$CP$29,0),0),0)</f>
        <v>4</v>
      </c>
    </row>
    <row r="5" spans="1:129">
      <c r="B5" s="61"/>
      <c r="C5" s="12" t="s">
        <v>21</v>
      </c>
      <c r="D5" s="23"/>
      <c r="E5" s="1"/>
      <c r="F5" s="1"/>
      <c r="G5" s="11" t="s">
        <v>22</v>
      </c>
      <c r="H5" s="11"/>
      <c r="I5" s="1"/>
      <c r="J5" s="1" t="s">
        <v>23</v>
      </c>
      <c r="K5" s="1"/>
      <c r="L5" s="1"/>
      <c r="M5" s="1"/>
      <c r="N5" s="1"/>
      <c r="O5" s="1"/>
      <c r="P5" s="1" t="s">
        <v>24</v>
      </c>
      <c r="Q5" s="1"/>
      <c r="R5" s="1"/>
      <c r="S5" s="1"/>
      <c r="T5" s="1"/>
      <c r="U5" s="1"/>
      <c r="V5" s="1"/>
      <c r="W5" s="1"/>
      <c r="X5" s="1"/>
      <c r="Y5" s="1"/>
      <c r="Z5" s="1"/>
      <c r="AA5" s="1"/>
      <c r="AB5" s="1"/>
      <c r="AC5" s="1"/>
      <c r="AD5" s="1"/>
      <c r="AE5" s="1"/>
      <c r="AF5" s="60"/>
      <c r="AG5" s="12" t="s">
        <v>25</v>
      </c>
      <c r="AH5" s="23"/>
      <c r="AI5" s="1"/>
      <c r="AJ5" s="1"/>
      <c r="AK5" s="11" t="s">
        <v>22</v>
      </c>
      <c r="AL5" s="11"/>
      <c r="AM5" s="1"/>
      <c r="AN5" s="1" t="s">
        <v>23</v>
      </c>
      <c r="AO5" s="1"/>
      <c r="AP5" s="1"/>
      <c r="AQ5" s="1"/>
      <c r="AR5" s="1"/>
      <c r="AS5" s="1"/>
      <c r="AT5" s="1" t="s">
        <v>24</v>
      </c>
      <c r="AU5" s="1"/>
      <c r="AV5" s="1"/>
      <c r="AW5" s="1"/>
      <c r="AX5" s="1"/>
      <c r="AY5" s="1"/>
      <c r="AZ5" s="1"/>
      <c r="BA5" s="1"/>
      <c r="BB5" s="1"/>
      <c r="BC5" s="1"/>
      <c r="BD5" s="1"/>
      <c r="BE5" s="1"/>
      <c r="BF5" s="1"/>
      <c r="BG5" s="1"/>
      <c r="BH5" s="1"/>
      <c r="BI5" s="1"/>
      <c r="BJ5" s="60"/>
      <c r="BK5" s="12" t="s">
        <v>26</v>
      </c>
      <c r="BL5" s="23"/>
      <c r="BM5" s="1"/>
      <c r="BN5" s="1"/>
      <c r="BO5" s="11" t="s">
        <v>22</v>
      </c>
      <c r="BP5" s="11"/>
      <c r="BQ5" s="1"/>
      <c r="BR5" s="1" t="s">
        <v>23</v>
      </c>
      <c r="BS5" s="1"/>
      <c r="BT5" s="1"/>
      <c r="BU5" s="1"/>
      <c r="BV5" s="1"/>
      <c r="BW5" s="1"/>
      <c r="BX5" s="1" t="s">
        <v>24</v>
      </c>
      <c r="BY5" s="1"/>
      <c r="BZ5" s="1"/>
      <c r="CA5" s="1"/>
      <c r="CB5" s="1"/>
      <c r="CC5" s="1"/>
      <c r="CD5" s="1"/>
      <c r="CE5" s="1"/>
      <c r="CF5" s="1"/>
      <c r="CG5" s="1"/>
      <c r="CH5" s="1"/>
      <c r="CI5" s="1"/>
      <c r="CJ5" s="1"/>
      <c r="CK5" s="1"/>
      <c r="CL5" s="1"/>
      <c r="CV5" s="75"/>
      <c r="CW5" s="75"/>
      <c r="CX5" s="75">
        <f>CX2</f>
        <v>0</v>
      </c>
      <c r="CY5" s="75" t="s">
        <v>208</v>
      </c>
      <c r="CZ5" s="75"/>
      <c r="DB5" s="19">
        <f>IF(DM5=0,0,IF(COUNTIF($DM$1:$DM$200,DM5)=1,DM5,IF(COUNTIF($DM$1:$DM$200,DM5)=2,IF(COUNTIF($DM$1:$DM4,DM5)=0,DM5,DM5+0.5),"Terminkollision 1")))</f>
        <v>11</v>
      </c>
      <c r="DC5" s="42">
        <f t="shared" ref="DC5:DC68" si="4">IF(DD5&lt;&gt;0,VLOOKUP(DD5,$CQ$194:$CR$208,2,FALSE),0)</f>
        <v>3</v>
      </c>
      <c r="DD5" s="71" t="s">
        <v>195</v>
      </c>
      <c r="DE5" s="13" t="s">
        <v>101</v>
      </c>
      <c r="DF5" s="13">
        <f t="shared" si="1"/>
        <v>2</v>
      </c>
      <c r="DG5" s="13">
        <f t="shared" ref="DG5:DG56" si="5">DAY(DK5)</f>
        <v>11</v>
      </c>
      <c r="DH5" s="13">
        <f t="shared" ref="DH5:DH56" si="6">MONTH(DK5)</f>
        <v>1</v>
      </c>
      <c r="DI5" s="13">
        <f t="shared" ref="DI5:DI56" si="7">YEAR(DK5)</f>
        <v>2016</v>
      </c>
      <c r="DJ5" s="13" t="str">
        <f t="shared" si="2"/>
        <v>Mo</v>
      </c>
      <c r="DK5" s="22">
        <f t="shared" ref="DK5:DK36" si="8">DK4+7</f>
        <v>40918</v>
      </c>
      <c r="DL5" s="19" t="str">
        <f t="shared" si="0"/>
        <v>0</v>
      </c>
      <c r="DM5" s="13">
        <f t="shared" si="3"/>
        <v>11</v>
      </c>
    </row>
    <row r="6" spans="1:129">
      <c r="B6" s="60"/>
      <c r="C6" s="10">
        <v>1</v>
      </c>
      <c r="D6" s="24"/>
      <c r="E6" s="1"/>
      <c r="F6" s="14" t="s">
        <v>29</v>
      </c>
      <c r="G6" s="14" t="s">
        <v>27</v>
      </c>
      <c r="H6" s="14" t="s">
        <v>28</v>
      </c>
      <c r="I6" s="1"/>
      <c r="J6" s="10" t="s">
        <v>30</v>
      </c>
      <c r="K6" s="10"/>
      <c r="L6" s="10"/>
      <c r="M6" s="10"/>
      <c r="N6" s="10"/>
      <c r="O6" s="10"/>
      <c r="P6" s="15"/>
      <c r="Q6" s="16" t="s">
        <v>31</v>
      </c>
      <c r="R6" s="15"/>
      <c r="S6" s="15"/>
      <c r="T6" s="16" t="s">
        <v>32</v>
      </c>
      <c r="U6" s="15"/>
      <c r="V6" s="15"/>
      <c r="W6" s="16" t="s">
        <v>33</v>
      </c>
      <c r="X6" s="15"/>
      <c r="Y6" s="15"/>
      <c r="Z6" s="16" t="s">
        <v>34</v>
      </c>
      <c r="AA6" s="15"/>
      <c r="AB6" s="15"/>
      <c r="AC6" s="16" t="s">
        <v>35</v>
      </c>
      <c r="AD6" s="1"/>
      <c r="AE6" s="1"/>
      <c r="AF6" s="60"/>
      <c r="AG6" s="10">
        <v>2</v>
      </c>
      <c r="AH6" s="24"/>
      <c r="AI6" s="1"/>
      <c r="AJ6" s="14" t="s">
        <v>29</v>
      </c>
      <c r="AK6" s="14" t="s">
        <v>27</v>
      </c>
      <c r="AL6" s="14" t="s">
        <v>28</v>
      </c>
      <c r="AM6" s="1"/>
      <c r="AN6" s="10" t="s">
        <v>30</v>
      </c>
      <c r="AO6" s="10"/>
      <c r="AP6" s="10"/>
      <c r="AQ6" s="10"/>
      <c r="AR6" s="10"/>
      <c r="AS6" s="10"/>
      <c r="AT6" s="15"/>
      <c r="AU6" s="16" t="s">
        <v>31</v>
      </c>
      <c r="AV6" s="15"/>
      <c r="AW6" s="15"/>
      <c r="AX6" s="16" t="s">
        <v>32</v>
      </c>
      <c r="AY6" s="15"/>
      <c r="AZ6" s="15"/>
      <c r="BA6" s="16" t="s">
        <v>33</v>
      </c>
      <c r="BB6" s="15"/>
      <c r="BC6" s="15"/>
      <c r="BD6" s="16" t="s">
        <v>34</v>
      </c>
      <c r="BE6" s="15"/>
      <c r="BF6" s="15"/>
      <c r="BG6" s="16" t="s">
        <v>35</v>
      </c>
      <c r="BH6" s="1"/>
      <c r="BI6" s="1"/>
      <c r="BJ6" s="60"/>
      <c r="BK6" s="10">
        <v>3</v>
      </c>
      <c r="BL6" s="24"/>
      <c r="BM6" s="1"/>
      <c r="BN6" s="14" t="s">
        <v>29</v>
      </c>
      <c r="BO6" s="14" t="s">
        <v>27</v>
      </c>
      <c r="BP6" s="14" t="s">
        <v>28</v>
      </c>
      <c r="BQ6" s="1"/>
      <c r="BR6" s="10" t="s">
        <v>30</v>
      </c>
      <c r="BS6" s="10"/>
      <c r="BT6" s="10"/>
      <c r="BU6" s="10"/>
      <c r="BV6" s="10"/>
      <c r="BW6" s="10"/>
      <c r="BX6" s="15"/>
      <c r="BY6" s="16" t="s">
        <v>31</v>
      </c>
      <c r="BZ6" s="15"/>
      <c r="CA6" s="15"/>
      <c r="CB6" s="16" t="s">
        <v>32</v>
      </c>
      <c r="CC6" s="15"/>
      <c r="CD6" s="15"/>
      <c r="CE6" s="16" t="s">
        <v>33</v>
      </c>
      <c r="CF6" s="15"/>
      <c r="CG6" s="15"/>
      <c r="CH6" s="16" t="s">
        <v>34</v>
      </c>
      <c r="CI6" s="15"/>
      <c r="CJ6" s="15"/>
      <c r="CK6" s="16" t="s">
        <v>35</v>
      </c>
      <c r="CL6" s="1"/>
      <c r="CQ6" s="28" t="s">
        <v>68</v>
      </c>
      <c r="CR6" s="81" t="s">
        <v>75</v>
      </c>
      <c r="CV6" s="75"/>
      <c r="CW6" s="75"/>
      <c r="CX6" s="75">
        <f>CX2</f>
        <v>0</v>
      </c>
      <c r="CY6" s="75" t="s">
        <v>210</v>
      </c>
      <c r="CZ6" s="75"/>
      <c r="DB6" s="19">
        <f>IF(DM6=0,0,IF(COUNTIF($DM$1:$DM$200,DM6)=1,DM6,IF(COUNTIF($DM$1:$DM$200,DM6)=2,IF(COUNTIF($DM$1:$DM5,DM6)=0,DM6,DM6+0.5),"Terminkollision 1")))</f>
        <v>0</v>
      </c>
      <c r="DC6" s="42">
        <f t="shared" si="4"/>
        <v>3</v>
      </c>
      <c r="DD6" s="71" t="s">
        <v>195</v>
      </c>
      <c r="DE6" s="13" t="s">
        <v>101</v>
      </c>
      <c r="DF6" s="13">
        <f t="shared" si="1"/>
        <v>3</v>
      </c>
      <c r="DG6" s="13">
        <f t="shared" si="5"/>
        <v>18</v>
      </c>
      <c r="DH6" s="13">
        <f t="shared" si="6"/>
        <v>1</v>
      </c>
      <c r="DI6" s="13">
        <f t="shared" si="7"/>
        <v>2016</v>
      </c>
      <c r="DJ6" s="13" t="str">
        <f t="shared" si="2"/>
        <v>Mo</v>
      </c>
      <c r="DK6" s="22">
        <f t="shared" si="8"/>
        <v>40925</v>
      </c>
      <c r="DL6" s="19">
        <f t="shared" si="0"/>
        <v>0</v>
      </c>
      <c r="DM6" s="13">
        <f t="shared" si="3"/>
        <v>0</v>
      </c>
    </row>
    <row r="7" spans="1:129" ht="12.75" customHeight="1">
      <c r="A7" s="13">
        <v>1</v>
      </c>
      <c r="B7" s="172">
        <f>TRUNC((DATE($CR$2,C$6,C7)-WEEKDAY(DATE($CR$2,C$6,C7),2)-DATE(YEAR(DATE($CR$2,C$6,C7)+4-WEEKDAY(DATE($CR$2,C$6,C7),2)),1,-10))/7)</f>
        <v>53</v>
      </c>
      <c r="C7" s="172">
        <v>1</v>
      </c>
      <c r="D7" s="176" t="str">
        <f>IF(WEEKDAY(DATE($CR$2,1,1),2)=1,"Mo",IF(WEEKDAY(DATE($CR$2,1,1),2)=2,"Di",IF(WEEKDAY(DATE($CR$2,1,1),2)=3,"Mi",IF(WEEKDAY(DATE($CR$2,1,1),2)=4,"Do",IF(WEEKDAY(DATE($CR$2,1,1),2)=5,"Fr",IF(WEEKDAY(DATE($CR$2,1,1),2)=6,"Sa","So"))))))</f>
        <v>Fr</v>
      </c>
      <c r="E7" s="2"/>
      <c r="F7" s="164">
        <f>IF(OR(OR(B7=$CR$7,B11=$CR$7,B7=$CS$7,B11=$CS$7,B7=$CT$7,B11=$CT$7,B7=$CR$8,B11=$CR$8,B7=$CR$9,B11=$CR$9,B7=$CR$10,B11=$CR$10,B7=$CS$10,B11=$CS$10,B7=$CR$11,B11=$CR$11,B7=$CS$11,B11=$CS$11,B7=$CT$11,B11=$CT$11,B7=$CU$11,B11=$CU$11,B7=$CV$11,B11=$CV$11,B7=$CR$12,B11=$CR$12,B7=$CS$12,B11=$CS$12),OR($A8=$CP$30,$A8=$CP$31,$A8=$CP$32,$A8=$CP$33,$A8=$CP$34,$A8=$CP$35,$A8=$CP$36,$A8=$CP$37,$A8=$CP$38,$A8=$CP$39,$A8=$CP$40,$A8=$CP$41),OR($A8=$CP$44,$A8=$CP$45,$A8=$CP$46,$A8=$CP$47,$A8=$CP$48,$A8=$CP$49,$A8=$CP$50)),1,"")</f>
        <v>1</v>
      </c>
      <c r="G7" s="164">
        <f>IF(OR(OR(B7=$CR$15,B11=$CR$15,B7=$CS$15,B11=$CS$15,B7=$CT$15,B11=$CT$15,B7=$CR$16,B11=$CR$16,B7=$CS$16,B11=$CS$16,B7=$CR$17,B11=$CR$17,B7=$CS$17,B11=$CS$17,B7=$CR$18,B11=$CR$18,B7=$CS$18,B11=$CS$18,B7=$CT$18,B11=$CT$18,B7=$CU$18,B11=$CU$18,B7=$CV$18,B11=$CV$18,B7=$CR$19,B11=$CR$19,B7=$CS$19,B11=$CS$19),OR($A8=$CP$30,$A8=$CP$31,$A8=$CP$32,$A8=$CP$33,$A8=$CP$34,$A8=$CP$35,$A8=$CP$36,$A8=$CP$37,$A8=$CP$38,$A8=$CP$39,$A8=$CP$40,$A8=$CP$41),OR($A8=$CP$44,$A8=$CP$45,$A8=$CP$46,$A8=$CP$47,$A8=$CP$48,$A8=$CP$49,$A8=$CP$50)),1,"")</f>
        <v>1</v>
      </c>
      <c r="H7" s="164">
        <f>IF(OR(OR(B7=$CR$22,B11=$CR$22,B7=$CS$22,B11=$CS$22,B7=$CT$22,B11=$CT$22,B7=$CR$23,B11=$CR$23,B7=$CS$23,B11=$CS$23,B7=$CR$24,B11=$CR$24,B7=$CS$24,B11=$CS$24,B7=$CR$25,B11=$CR$25,B7=$CS$25,B11=$CS$25,B7=$CT$25,B11=$CT$25,B7=$CU$25,B11=$CU$25,B7=$CV$25,B11=$CV$25,B7=$CR$26,B11=$CR$26,B7=$CS$26,B11=$CS$26),OR($A8=$CP$30,$A8=$CP$31,$A8=$CP$32,$A8=$CP$33,$A8=$CP$34,$A8=$CP$35,$A8=$CP$36,$A8=$CP$37,$A8=$CP$38,$A8=$CP$39,$A8=$CP$40,$A8=$CP$41),OR($A8=$CP$44,$A8=$CP$45,$A8=$CP$46,$A8=$CP$47,$A8=$CP$48,$A8=$CP$49,$A8=$CP$50)),1,"")</f>
        <v>1</v>
      </c>
      <c r="I7" s="2"/>
      <c r="J7" s="1" t="str">
        <f>IF(ISNA(VLOOKUP(A7,$DB$1:$DE$200,4,FALSE)),"",VLOOKUP(A7,$DB$1:$DE$200,4,FALSE))</f>
        <v/>
      </c>
      <c r="K7" s="1"/>
      <c r="L7" s="1"/>
      <c r="M7" s="1"/>
      <c r="N7" s="1"/>
      <c r="O7" s="1"/>
      <c r="P7" s="5" t="str">
        <f t="array" ref="P7">IF(ISNA(INDEX($DC$1:$DC$770,MATCH($A7&amp;P$3,$DB$1:$DB$770&amp;$DC$1:$DC$770,0))),"",IF(ISNA(INDEX($DC$1:$DC$200,MATCH($A7&amp;P$3,$DB$1:$DB$200&amp;$DC$1:$DC$200,0))),IF(INDEX($DC$201:$DC$770,MATCH($A7&amp;P$3,$DB$201:$DB$770&amp;$DC$201:$DC$770,0))=P$3,2,""),IF(INDEX($DC$1:$DC$200,MATCH($A7&amp;P$3,$DB$1:$DB$200&amp;$DC$1:$DC$200,0))=P$3,1,"")))</f>
        <v/>
      </c>
      <c r="Q7" s="6" t="str">
        <f t="array" ref="Q7">IF(ISNA(INDEX($DC$1:$DC$770,MATCH($A7&amp;Q$3,$DB$1:$DB$770&amp;$DC$1:$DC$770,0))),"",IF(ISNA(INDEX($DC$1:$DC$200,MATCH($A7&amp;Q$3,$DB$1:$DB$200&amp;$DC$1:$DC$200,0))),IF(INDEX($DC$201:$DC$770,MATCH($A7&amp;Q$3,$DB$201:$DB$770&amp;$DC$201:$DC$770,0))=Q$3,2,""),IF(INDEX($DC$1:$DC$200,MATCH($A7&amp;Q$3,$DB$1:$DB$200&amp;$DC$1:$DC$200,0))=Q$3,1,"")))</f>
        <v/>
      </c>
      <c r="R7" s="6">
        <f t="array" ref="R7">IF(ISNA(INDEX($DC$1:$DC$770,MATCH($A7&amp;R$3,$DB$1:$DB$770&amp;$DC$1:$DC$770,0))),"",IF(ISNA(INDEX($DC$1:$DC$200,MATCH($A7&amp;R$3,$DB$1:$DB$200&amp;$DC$1:$DC$200,0))),IF(INDEX($DC$201:$DC$770,MATCH($A7&amp;R$3,$DB$201:$DB$770&amp;$DC$201:$DC$770,0))=R$3,2,""),IF(INDEX($DC$1:$DC$200,MATCH($A7&amp;R$3,$DB$1:$DB$200&amp;$DC$1:$DC$200,0))=R$3,1,"")))</f>
        <v>2</v>
      </c>
      <c r="S7" s="5" t="str">
        <f t="array" ref="S7">IF(ISNA(INDEX($DC$1:$DC$770,MATCH($A7&amp;S$3,$DB$1:$DB$770&amp;$DC$1:$DC$770,0))),"",IF(ISNA(INDEX($DC$1:$DC$200,MATCH($A7&amp;S$3,$DB$1:$DB$200&amp;$DC$1:$DC$200,0))),IF(INDEX($DC$201:$DC$770,MATCH($A7&amp;S$3,$DB$201:$DB$770&amp;$DC$201:$DC$770,0))=S$3,2,""),IF(INDEX($DC$1:$DC$200,MATCH($A7&amp;S$3,$DB$1:$DB$200&amp;$DC$1:$DC$200,0))=S$3,1,"")))</f>
        <v/>
      </c>
      <c r="T7" s="6" t="str">
        <f t="array" ref="T7">IF(ISNA(INDEX($DC$1:$DC$770,MATCH($A7&amp;T$3,$DB$1:$DB$770&amp;$DC$1:$DC$770,0))),"",IF(ISNA(INDEX($DC$1:$DC$200,MATCH($A7&amp;T$3,$DB$1:$DB$200&amp;$DC$1:$DC$200,0))),IF(INDEX($DC$201:$DC$770,MATCH($A7&amp;T$3,$DB$201:$DB$770&amp;$DC$201:$DC$770,0))=T$3,2,""),IF(INDEX($DC$1:$DC$200,MATCH($A7&amp;T$3,$DB$1:$DB$200&amp;$DC$1:$DC$200,0))=T$3,1,"")))</f>
        <v/>
      </c>
      <c r="U7" s="7" t="str">
        <f t="array" ref="U7">IF(ISNA(INDEX($DC$1:$DC$770,MATCH($A7&amp;U$3,$DB$1:$DB$770&amp;$DC$1:$DC$770,0))),"",IF(ISNA(INDEX($DC$1:$DC$200,MATCH($A7&amp;U$3,$DB$1:$DB$200&amp;$DC$1:$DC$200,0))),IF(INDEX($DC$201:$DC$770,MATCH($A7&amp;U$3,$DB$201:$DB$770&amp;$DC$201:$DC$770,0))=U$3,2,""),IF(INDEX($DC$1:$DC$200,MATCH($A7&amp;U$3,$DB$1:$DB$200&amp;$DC$1:$DC$200,0))=U$3,1,"")))</f>
        <v/>
      </c>
      <c r="V7" s="6" t="str">
        <f t="array" ref="V7">IF(ISNA(INDEX($DC$1:$DC$770,MATCH($A7&amp;V$3,$DB$1:$DB$770&amp;$DC$1:$DC$770,0))),"",IF(ISNA(INDEX($DC$1:$DC$200,MATCH($A7&amp;V$3,$DB$1:$DB$200&amp;$DC$1:$DC$200,0))),IF(INDEX($DC$201:$DC$770,MATCH($A7&amp;V$3,$DB$201:$DB$770&amp;$DC$201:$DC$770,0))=V$3,2,""),IF(INDEX($DC$1:$DC$200,MATCH($A7&amp;V$3,$DB$1:$DB$200&amp;$DC$1:$DC$200,0))=V$3,1,"")))</f>
        <v/>
      </c>
      <c r="W7" s="6" t="str">
        <f t="array" ref="W7">IF(ISNA(INDEX($DC$1:$DC$770,MATCH($A7&amp;W$3,$DB$1:$DB$770&amp;$DC$1:$DC$770,0))),"",IF(ISNA(INDEX($DC$1:$DC$200,MATCH($A7&amp;W$3,$DB$1:$DB$200&amp;$DC$1:$DC$200,0))),IF(INDEX($DC$201:$DC$770,MATCH($A7&amp;W$3,$DB$201:$DB$770&amp;$DC$201:$DC$770,0))=W$3,2,""),IF(INDEX($DC$1:$DC$200,MATCH($A7&amp;W$3,$DB$1:$DB$200&amp;$DC$1:$DC$200,0))=W$3,1,"")))</f>
        <v/>
      </c>
      <c r="X7" s="6" t="str">
        <f t="array" ref="X7">IF(ISNA(INDEX($DC$1:$DC$770,MATCH($A7&amp;X$3,$DB$1:$DB$770&amp;$DC$1:$DC$770,0))),"",IF(ISNA(INDEX($DC$1:$DC$200,MATCH($A7&amp;X$3,$DB$1:$DB$200&amp;$DC$1:$DC$200,0))),IF(INDEX($DC$201:$DC$770,MATCH($A7&amp;X$3,$DB$201:$DB$770&amp;$DC$201:$DC$770,0))=X$3,2,""),IF(INDEX($DC$1:$DC$200,MATCH($A7&amp;X$3,$DB$1:$DB$200&amp;$DC$1:$DC$200,0))=X$3,1,"")))</f>
        <v/>
      </c>
      <c r="Y7" s="5" t="str">
        <f t="array" ref="Y7">IF(ISNA(INDEX($DC$1:$DC$770,MATCH($A7&amp;Y$3,$DB$1:$DB$770&amp;$DC$1:$DC$770,0))),"",IF(ISNA(INDEX($DC$1:$DC$200,MATCH($A7&amp;Y$3,$DB$1:$DB$200&amp;$DC$1:$DC$200,0))),IF(INDEX($DC$201:$DC$770,MATCH($A7&amp;Y$3,$DB$201:$DB$770&amp;$DC$201:$DC$770,0))=Y$3,2,""),IF(INDEX($DC$1:$DC$200,MATCH($A7&amp;Y$3,$DB$1:$DB$200&amp;$DC$1:$DC$200,0))=Y$3,1,"")))</f>
        <v/>
      </c>
      <c r="Z7" s="6" t="str">
        <f t="array" ref="Z7">IF(ISNA(INDEX($DC$1:$DC$770,MATCH($A7&amp;Z$3,$DB$1:$DB$770&amp;$DC$1:$DC$770,0))),"",IF(ISNA(INDEX($DC$1:$DC$200,MATCH($A7&amp;Z$3,$DB$1:$DB$200&amp;$DC$1:$DC$200,0))),IF(INDEX($DC$201:$DC$770,MATCH($A7&amp;Z$3,$DB$201:$DB$770&amp;$DC$201:$DC$770,0))=Z$3,2,""),IF(INDEX($DC$1:$DC$200,MATCH($A7&amp;Z$3,$DB$1:$DB$200&amp;$DC$1:$DC$200,0))=Z$3,1,"")))</f>
        <v/>
      </c>
      <c r="AA7" s="7" t="str">
        <f t="array" ref="AA7">IF(ISNA(INDEX($DC$1:$DC$770,MATCH($A7&amp;AA$3,$DB$1:$DB$770&amp;$DC$1:$DC$770,0))),"",IF(ISNA(INDEX($DC$1:$DC$200,MATCH($A7&amp;AA$3,$DB$1:$DB$200&amp;$DC$1:$DC$200,0))),IF(INDEX($DC$201:$DC$770,MATCH($A7&amp;AA$3,$DB$201:$DB$770&amp;$DC$201:$DC$770,0))=AA$3,2,""),IF(INDEX($DC$1:$DC$200,MATCH($A7&amp;AA$3,$DB$1:$DB$200&amp;$DC$1:$DC$200,0))=AA$3,1,"")))</f>
        <v/>
      </c>
      <c r="AB7" s="6" t="str">
        <f t="array" ref="AB7">IF(ISNA(INDEX($DC$1:$DC$770,MATCH($A7&amp;AB$3,$DB$1:$DB$770&amp;$DC$1:$DC$770,0))),"",IF(ISNA(INDEX($DC$1:$DC$200,MATCH($A7&amp;AB$3,$DB$1:$DB$200&amp;$DC$1:$DC$200,0))),IF(INDEX($DC$201:$DC$770,MATCH($A7&amp;AB$3,$DB$201:$DB$770&amp;$DC$201:$DC$770,0))=AB$3,2,""),IF(INDEX($DC$1:$DC$200,MATCH($A7&amp;AB$3,$DB$1:$DB$200&amp;$DC$1:$DC$200,0))=AB$3,1,"")))</f>
        <v/>
      </c>
      <c r="AC7" s="6" t="str">
        <f t="array" ref="AC7">IF(ISNA(INDEX($DC$1:$DC$770,MATCH($A7&amp;AC$3,$DB$1:$DB$770&amp;$DC$1:$DC$770,0))),"",IF(ISNA(INDEX($DC$1:$DC$200,MATCH($A7&amp;AC$3,$DB$1:$DB$200&amp;$DC$1:$DC$200,0))),IF(INDEX($DC$201:$DC$770,MATCH($A7&amp;AC$3,$DB$201:$DB$770&amp;$DC$201:$DC$770,0))=AC$3,2,""),IF(INDEX($DC$1:$DC$200,MATCH($A7&amp;AC$3,$DB$1:$DB$200&amp;$DC$1:$DC$200,0))=AC$3,1,"")))</f>
        <v/>
      </c>
      <c r="AD7" s="7" t="str">
        <f t="array" ref="AD7">IF(ISNA(INDEX($DC$1:$DC$770,MATCH($A7&amp;AD$3,$DB$1:$DB$770&amp;$DC$1:$DC$770,0))),"",IF(ISNA(INDEX($DC$1:$DC$200,MATCH($A7&amp;AD$3,$DB$1:$DB$200&amp;$DC$1:$DC$200,0))),IF(INDEX($DC$201:$DC$770,MATCH($A7&amp;AD$3,$DB$201:$DB$770&amp;$DC$201:$DC$770,0))=AD$3,2,""),IF(INDEX($DC$1:$DC$200,MATCH($A7&amp;AD$3,$DB$1:$DB$200&amp;$DC$1:$DC$200,0))=AD$3,1,"")))</f>
        <v/>
      </c>
      <c r="AE7" s="44">
        <v>32</v>
      </c>
      <c r="AF7" s="184">
        <f>TRUNC((DATE($CR$2,AG$6,AG7)-WEEKDAY(DATE($CR$2,AG$6,AG7),2)-DATE(YEAR(DATE($CR$2,AG$6,AG7)+4-WEEKDAY(DATE($CR$2,AG$6,AG7),2)),1,-10))/7)</f>
        <v>5</v>
      </c>
      <c r="AG7" s="172">
        <v>1</v>
      </c>
      <c r="AH7" s="176" t="str">
        <f>IF(D67="Mo","Di",IF(D67="Di","Mi",IF(D67="Mi","Do",IF(D67="Do","Fr",IF(D67="Fr","Sa",IF(D67="Sa","So","Mo"))))))</f>
        <v>Mo</v>
      </c>
      <c r="AI7" s="2"/>
      <c r="AJ7" s="164" t="str">
        <f>IF(OR(OR(AF7=$CR$7,AF11=$CR$7,AF7=$CS$7,AF11=$CS$7,AF7=$CT$7,AF11=$CT$7,AF7=$CR$8,AF11=$CR$8,AF7=$CR$9,AF11=$CR$9,AF7=$CR$10,AF11=$CR$10,AF7=$CS$10,AF11=$CS$10,AF7=$CR$11,AF11=$CR$11,AF7=$CS$11,AF11=$CS$11,AF7=$CT$11,AF11=$CT$11,AF7=$CU$11,AF11=$CU$11,AF7=$CV$11,AF11=$CV$11,AF7=$CR$12,AF11=$CR$12,AF7=$CS$12,AF11=$CS$12),OR($AE8=$CP$30,$AE8=$CP$31,$AE8=$CP$32,$AE8=$CP$33,$AE8=$CP$34,$AE8=$CP$35,$AE8=$CP$36,$AE8=$CP$37,$AE8=$CP$38,$AE8=$CP$39,$AE8=$CP$40,$AE8=$CP$41),OR($AE8=$CP$44,$AE8=$CP$45,$AE8=$CP$46,$AE8=$CP$47,$AE8=$CP$48,$AE8=$CP$49,$AE8=$CP$50)),1,"")</f>
        <v/>
      </c>
      <c r="AK7" s="164">
        <f>IF(OR(OR(AF7=$CR$15,AF11=$CR$15,AF7=$CS$15,AF11=$CS$15,AF7=$CT$15,AF11=$CT$15,AF7=$CR$16,AF11=$CR$16,AF7=$CS$16,AF11=$CS$16,AF7=$CR$17,AF11=$CR$17,AF7=$CS$17,AF11=$CS$17,AF7=$CR$18,AF11=$CR$18,AF7=$CS$18,AF11=$CS$18,AF7=$CT$18,AF11=$CT$18,AF7=$CU$18,AF11=$CU$18,AF7=$CV$18,AF11=$CV$18,AF7=$CR$19,AF11=$CR$19,AF7=$CS$19,AF11=$CS$19),OR($AE8=$CP$30,$AE8=$CP$31,$AE8=$CP$32,$AE8=$CP$33,$AE8=$CP$34,$AE8=$CP$35,$AE8=$CP$36,$AE8=$CP$37,$AE8=$CP$38,$AE8=$CP$39,$AE8=$CP$40,$AE8=$CP$41),OR($AE8=$CP$44,$AE8=$CP$45,$AE8=$CP$46,$AE8=$CP$47,$AE8=$CP$48,$AE8=$CP$49,$AE8=$CP$50)),1,"")</f>
        <v>1</v>
      </c>
      <c r="AL7" s="164" t="str">
        <f>IF(OR(OR(AF7=$CR$22,AF11=$CR$22,AF7=$CS$22,AF11=$CS$22,AF7=$CT$22,AF11=$CT$22,AF7=$CR$23,AF11=$CR$23,AF7=$CS$23,AF11=$CS$23,AF7=$CR$24,AF11=$CR$24,AF7=$CS$24,AF11=$CS$24,AF7=$CR$25,AF11=$CR$25,AF7=$CS$25,AF11=$CS$25,AF7=$CT$25,AF11=$CT$25,AF7=$CU$25,AF11=$CU$25,AF7=$CV$25,AF11=$CV$25,AF7=$CR$26,AF11=$CR$26,AF7=$CS$26,AF11=$CS$26),OR($AE8=$CP$30,$AE8=$CP$31,$AE8=$CP$32,$AE8=$CP$33,$AE8=$CP$34,$AE8=$CP$35,$AE8=$CP$36,$AE8=$CP$37,$AE8=$CP$38,$AE8=$CP$39,$AE8=$CP$40,$AE8=$CP$41),OR($AE8=$CP$44,$AE8=$CP$45,$AE8=$CP$46,$AE8=$CP$47,$AE8=$CP$48,$AE8=$CP$49,$AE8=$CP$50)),1,"")</f>
        <v/>
      </c>
      <c r="AM7" s="2"/>
      <c r="AN7" s="6" t="str">
        <f>IF(ISNA(VLOOKUP(AE7,$DB$1:$DE$200,4,FALSE)),"",VLOOKUP(AE7,$DB$1:$DE$200,4,FALSE))</f>
        <v>Cevi-Turnen</v>
      </c>
      <c r="AO7" s="6"/>
      <c r="AP7" s="6"/>
      <c r="AQ7" s="6"/>
      <c r="AR7" s="6"/>
      <c r="AS7" s="6"/>
      <c r="AT7" s="5" t="str">
        <f t="array" ref="AT7">IF(ISNA(INDEX($DC$1:$DC$770,MATCH($AE7&amp;AT$3,$DB$1:$DB$770&amp;$DC$1:$DC$770,0))),"",IF(ISNA(INDEX($DC$1:$DC$200,MATCH($AE7&amp;AT$3,$DB$1:$DB$200&amp;$DC$1:$DC$200,0))),IF(INDEX($DC$201:$DC$770,MATCH($AE7&amp;AT$3,$DB$201:$DB$770&amp;$DC$201:$DC$770,0))=AT$3,2,""),IF(INDEX($DC$1:$DC$200,MATCH($AE7&amp;AT$3,$DB$1:$DB$200&amp;$DC$1:$DC$200,0))=AT$3,1,"")))</f>
        <v/>
      </c>
      <c r="AU7" s="6" t="str">
        <f t="array" ref="AU7">IF(ISNA(INDEX($DC$1:$DC$770,MATCH($AE7&amp;AU$3,$DB$1:$DB$770&amp;$DC$1:$DC$770,0))),"",IF(ISNA(INDEX($DC$1:$DC$200,MATCH($AE7&amp;AU$3,$DB$1:$DB$200&amp;$DC$1:$DC$200,0))),IF(INDEX($DC$201:$DC$770,MATCH($AE7&amp;AU$3,$DB$201:$DB$770&amp;$DC$201:$DC$770,0))=AU$3,2,""),IF(INDEX($DC$1:$DC$200,MATCH($AE7&amp;AU$3,$DB$1:$DB$200&amp;$DC$1:$DC$200,0))=AU$3,1,"")))</f>
        <v/>
      </c>
      <c r="AV7" s="6">
        <f t="array" ref="AV7">IF(ISNA(INDEX($DC$1:$DC$770,MATCH($AE7&amp;AV$3,$DB$1:$DB$770&amp;$DC$1:$DC$770,0))),"",IF(ISNA(INDEX($DC$1:$DC$200,MATCH($AE7&amp;AV$3,$DB$1:$DB$200&amp;$DC$1:$DC$200,0))),IF(INDEX($DC$201:$DC$770,MATCH($AE7&amp;AV$3,$DB$201:$DB$770&amp;$DC$201:$DC$770,0))=AV$3,2,""),IF(INDEX($DC$1:$DC$200,MATCH($AE7&amp;AV$3,$DB$1:$DB$200&amp;$DC$1:$DC$200,0))=AV$3,1,"")))</f>
        <v>1</v>
      </c>
      <c r="AW7" s="5" t="str">
        <f t="array" ref="AW7">IF(ISNA(INDEX($DC$1:$DC$770,MATCH($AE7&amp;AW$3,$DB$1:$DB$770&amp;$DC$1:$DC$770,0))),"",IF(ISNA(INDEX($DC$1:$DC$200,MATCH($AE7&amp;AW$3,$DB$1:$DB$200&amp;$DC$1:$DC$200,0))),IF(INDEX($DC$201:$DC$770,MATCH($AE7&amp;AW$3,$DB$201:$DB$770&amp;$DC$201:$DC$770,0))=AW$3,2,""),IF(INDEX($DC$1:$DC$200,MATCH($AE7&amp;AW$3,$DB$1:$DB$200&amp;$DC$1:$DC$200,0))=AW$3,1,"")))</f>
        <v/>
      </c>
      <c r="AX7" s="6" t="str">
        <f t="array" ref="AX7">IF(ISNA(INDEX($DC$1:$DC$770,MATCH($AE7&amp;AX$3,$DB$1:$DB$770&amp;$DC$1:$DC$770,0))),"",IF(ISNA(INDEX($DC$1:$DC$200,MATCH($AE7&amp;AX$3,$DB$1:$DB$200&amp;$DC$1:$DC$200,0))),IF(INDEX($DC$201:$DC$770,MATCH($AE7&amp;AX$3,$DB$201:$DB$770&amp;$DC$201:$DC$770,0))=AX$3,2,""),IF(INDEX($DC$1:$DC$200,MATCH($AE7&amp;AX$3,$DB$1:$DB$200&amp;$DC$1:$DC$200,0))=AX$3,1,"")))</f>
        <v/>
      </c>
      <c r="AY7" s="7" t="str">
        <f t="array" ref="AY7">IF(ISNA(INDEX($DC$1:$DC$770,MATCH($AE7&amp;AY$3,$DB$1:$DB$770&amp;$DC$1:$DC$770,0))),"",IF(ISNA(INDEX($DC$1:$DC$200,MATCH($AE7&amp;AY$3,$DB$1:$DB$200&amp;$DC$1:$DC$200,0))),IF(INDEX($DC$201:$DC$770,MATCH($AE7&amp;AY$3,$DB$201:$DB$770&amp;$DC$201:$DC$770,0))=AY$3,2,""),IF(INDEX($DC$1:$DC$200,MATCH($AE7&amp;AY$3,$DB$1:$DB$200&amp;$DC$1:$DC$200,0))=AY$3,1,"")))</f>
        <v/>
      </c>
      <c r="AZ7" s="6" t="str">
        <f t="array" ref="AZ7">IF(ISNA(INDEX($DC$1:$DC$770,MATCH($AE7&amp;AZ$3,$DB$1:$DB$770&amp;$DC$1:$DC$770,0))),"",IF(ISNA(INDEX($DC$1:$DC$200,MATCH($AE7&amp;AZ$3,$DB$1:$DB$200&amp;$DC$1:$DC$200,0))),IF(INDEX($DC$201:$DC$770,MATCH($AE7&amp;AZ$3,$DB$201:$DB$770&amp;$DC$201:$DC$770,0))=AZ$3,2,""),IF(INDEX($DC$1:$DC$200,MATCH($AE7&amp;AZ$3,$DB$1:$DB$200&amp;$DC$1:$DC$200,0))=AZ$3,1,"")))</f>
        <v/>
      </c>
      <c r="BA7" s="6" t="str">
        <f t="array" ref="BA7">IF(ISNA(INDEX($DC$1:$DC$770,MATCH($AE7&amp;BA$3,$DB$1:$DB$770&amp;$DC$1:$DC$770,0))),"",IF(ISNA(INDEX($DC$1:$DC$200,MATCH($AE7&amp;BA$3,$DB$1:$DB$200&amp;$DC$1:$DC$200,0))),IF(INDEX($DC$201:$DC$770,MATCH($AE7&amp;BA$3,$DB$201:$DB$770&amp;$DC$201:$DC$770,0))=BA$3,2,""),IF(INDEX($DC$1:$DC$200,MATCH($AE7&amp;BA$3,$DB$1:$DB$200&amp;$DC$1:$DC$200,0))=BA$3,1,"")))</f>
        <v/>
      </c>
      <c r="BB7" s="6" t="str">
        <f t="array" ref="BB7">IF(ISNA(INDEX($DC$1:$DC$770,MATCH($AE7&amp;BB$3,$DB$1:$DB$770&amp;$DC$1:$DC$770,0))),"",IF(ISNA(INDEX($DC$1:$DC$200,MATCH($AE7&amp;BB$3,$DB$1:$DB$200&amp;$DC$1:$DC$200,0))),IF(INDEX($DC$201:$DC$770,MATCH($AE7&amp;BB$3,$DB$201:$DB$770&amp;$DC$201:$DC$770,0))=BB$3,2,""),IF(INDEX($DC$1:$DC$200,MATCH($AE7&amp;BB$3,$DB$1:$DB$200&amp;$DC$1:$DC$200,0))=BB$3,1,"")))</f>
        <v/>
      </c>
      <c r="BC7" s="5" t="str">
        <f t="array" ref="BC7">IF(ISNA(INDEX($DC$1:$DC$770,MATCH($AE7&amp;BC$3,$DB$1:$DB$770&amp;$DC$1:$DC$770,0))),"",IF(ISNA(INDEX($DC$1:$DC$200,MATCH($AE7&amp;BC$3,$DB$1:$DB$200&amp;$DC$1:$DC$200,0))),IF(INDEX($DC$201:$DC$770,MATCH($AE7&amp;BC$3,$DB$201:$DB$770&amp;$DC$201:$DC$770,0))=BC$3,2,""),IF(INDEX($DC$1:$DC$200,MATCH($AE7&amp;BC$3,$DB$1:$DB$200&amp;$DC$1:$DC$200,0))=BC$3,1,"")))</f>
        <v/>
      </c>
      <c r="BD7" s="6" t="str">
        <f t="array" ref="BD7">IF(ISNA(INDEX($DC$1:$DC$770,MATCH($AE7&amp;BD$3,$DB$1:$DB$770&amp;$DC$1:$DC$770,0))),"",IF(ISNA(INDEX($DC$1:$DC$200,MATCH($AE7&amp;BD$3,$DB$1:$DB$200&amp;$DC$1:$DC$200,0))),IF(INDEX($DC$201:$DC$770,MATCH($AE7&amp;BD$3,$DB$201:$DB$770&amp;$DC$201:$DC$770,0))=BD$3,2,""),IF(INDEX($DC$1:$DC$200,MATCH($AE7&amp;BD$3,$DB$1:$DB$200&amp;$DC$1:$DC$200,0))=BD$3,1,"")))</f>
        <v/>
      </c>
      <c r="BE7" s="7" t="str">
        <f t="array" ref="BE7">IF(ISNA(INDEX($DC$1:$DC$770,MATCH($AE7&amp;BE$3,$DB$1:$DB$770&amp;$DC$1:$DC$770,0))),"",IF(ISNA(INDEX($DC$1:$DC$200,MATCH($AE7&amp;BE$3,$DB$1:$DB$200&amp;$DC$1:$DC$200,0))),IF(INDEX($DC$201:$DC$770,MATCH($AE7&amp;BE$3,$DB$201:$DB$770&amp;$DC$201:$DC$770,0))=BE$3,2,""),IF(INDEX($DC$1:$DC$200,MATCH($AE7&amp;BE$3,$DB$1:$DB$200&amp;$DC$1:$DC$200,0))=BE$3,1,"")))</f>
        <v/>
      </c>
      <c r="BF7" s="6" t="str">
        <f t="array" ref="BF7">IF(ISNA(INDEX($DC$1:$DC$770,MATCH($AE7&amp;BF$3,$DB$1:$DB$770&amp;$DC$1:$DC$770,0))),"",IF(ISNA(INDEX($DC$1:$DC$200,MATCH($AE7&amp;BF$3,$DB$1:$DB$200&amp;$DC$1:$DC$200,0))),IF(INDEX($DC$201:$DC$770,MATCH($AE7&amp;BF$3,$DB$201:$DB$770&amp;$DC$201:$DC$770,0))=BF$3,2,""),IF(INDEX($DC$1:$DC$200,MATCH($AE7&amp;BF$3,$DB$1:$DB$200&amp;$DC$1:$DC$200,0))=BF$3,1,"")))</f>
        <v/>
      </c>
      <c r="BG7" s="6" t="str">
        <f t="array" ref="BG7">IF(ISNA(INDEX($DC$1:$DC$770,MATCH($AE7&amp;BG$3,$DB$1:$DB$770&amp;$DC$1:$DC$770,0))),"",IF(ISNA(INDEX($DC$1:$DC$200,MATCH($AE7&amp;BG$3,$DB$1:$DB$200&amp;$DC$1:$DC$200,0))),IF(INDEX($DC$201:$DC$770,MATCH($AE7&amp;BG$3,$DB$201:$DB$770&amp;$DC$201:$DC$770,0))=BG$3,2,""),IF(INDEX($DC$1:$DC$200,MATCH($AE7&amp;BG$3,$DB$1:$DB$200&amp;$DC$1:$DC$200,0))=BG$3,1,"")))</f>
        <v/>
      </c>
      <c r="BH7" s="7" t="str">
        <f t="array" ref="BH7">IF(ISNA(INDEX($DC$1:$DC$770,MATCH($AE7&amp;BH$3,$DB$1:$DB$770&amp;$DC$1:$DC$770,0))),"",IF(ISNA(INDEX($DC$1:$DC$200,MATCH($AE7&amp;BH$3,$DB$1:$DB$200&amp;$DC$1:$DC$200,0))),IF(INDEX($DC$201:$DC$770,MATCH($AE7&amp;BH$3,$DB$201:$DB$770&amp;$DC$201:$DC$770,0))=BH$3,2,""),IF(INDEX($DC$1:$DC$200,MATCH($AE7&amp;BH$3,$DB$1:$DB$200&amp;$DC$1:$DC$200,0))=BH$3,1,"")))</f>
        <v/>
      </c>
      <c r="BI7" s="3">
        <f>IF(AG63=29,61,60)</f>
        <v>61</v>
      </c>
      <c r="BJ7" s="184">
        <f>TRUNC((DATE($CR$2,BK$6,BK7)-WEEKDAY(DATE($CR$2,BK$6,BK7),2)-DATE(YEAR(DATE($CR$2,BK$6,BK7)+4-WEEKDAY(DATE($CR$2,BK$6,BK7),2)),1,-10))/7)</f>
        <v>9</v>
      </c>
      <c r="BK7" s="172">
        <v>1</v>
      </c>
      <c r="BL7" s="176" t="str">
        <f>IF(WEEKDAY(DATE($CR$2,3,1),2)=1,"Mo",IF(WEEKDAY(DATE($CR$2,3,1),2)=2,"Di",IF(WEEKDAY(DATE($CR$2,3,1),2)=3,"Mi",IF(WEEKDAY(DATE($CR$2,3,1),2)=4,"Do",IF(WEEKDAY(DATE($CR$2,3,1),2)=5,"Fr",IF(WEEKDAY(DATE($CR$2,3,1),2)=6,"Sa","So"))))))</f>
        <v>Di</v>
      </c>
      <c r="BM7" s="2"/>
      <c r="BN7" s="164" t="str">
        <f>IF(OR(OR(BJ7=$CR$7,BJ11=$CR$7,BJ7=$CS$7,BJ11=$CS$7,BJ7=$CT$7,BJ11=$CT$7,BJ7=$CR$8,BJ11=$CR$8,BJ7=$CR$9,BJ11=$CR$9,BJ7=$CR$10,BJ11=$CR$10,BJ7=$CS$10,BJ11=$CS$10,BJ7=$CR$11,BJ11=$CR$11,BJ7=$CS$11,BJ11=$CS$11,BJ7=$CT$11,BJ11=$CT$11,BJ7=$CU$11,BJ11=$CU$11,BJ7=$CV$11,BJ11=$CV$11,BJ7=$CR$12,BJ11=$CR$12,BJ7=$CS$12,BJ11=$CS$12),OR($BI8=$CP$30,$BI8=$CP$31,$BI8=$CP$32,$BI8=$CP$33,$BI8=$CP$34,$BI8=$CP$35,$BI8=$CP$36,$BI8=$CP$37,$BI8=$CP$38,$BI8=$CP$39,$BI8=$CP$40,$BI8=$CP$41),OR($BI8=$CP$44,$BI8=$CP$45,$BI8=$CP$46,$BI8=$CP$47,$BI8=$CP$48,$BI8=$CP$49,$BI8=$CP$50)),1,"")</f>
        <v/>
      </c>
      <c r="BO7" s="164" t="str">
        <f>IF(OR(OR(BJ7=$CR$15,BJ11=$CR$15,BJ7=$CS$15,BJ11=$CS$15,BJ7=$CT$15,BJ11=$CT$15,BJ7=$CR$16,BJ11=$CR$16,BJ7=$CS$16,BJ11=$CS$16,BJ7=$CR$17,BJ11=$CR$17,BJ7=$CS$17,BJ11=$CS$17,BJ7=$CR$18,BJ11=$CR$18,BJ7=$CS$18,BJ11=$CS$18,BJ7=$CT$18,BJ11=$CT$18,BJ7=$CU$18,BJ11=$CU$18,BJ7=$CV$18,BJ11=$CV$18,BJ7=$CR$19,BJ11=$CR$19,BJ7=$CS$19,BJ11=$CS$19),OR($BI8=$CP$30,$BI8=$CP$31,$BI8=$CP$32,$BI8=$CP$33,$BI8=$CP$34,$BI8=$CP$35,$BI8=$CP$36,$BI8=$CP$37,$BI8=$CP$38,$BI8=$CP$39,$BI8=$CP$40,$BI8=$CP$41),OR($BI8=$CP$44,$BI8=$CP$45,$BI8=$CP$46,$BI8=$CP$47,$BI8=$CP$48,$BI8=$CP$49,$BI8=$CP$50)),1,"")</f>
        <v/>
      </c>
      <c r="BP7" s="164" t="str">
        <f>IF(OR(OR(BJ7=$CR$22,BJ11=$CR$22,BJ7=$CS$22,BJ11=$CS$22,BJ7=$CT$22,BJ11=$CT$22,BJ7=$CR$23,BJ11=$CR$23,BJ7=$CS$23,BJ11=$CS$23,BJ7=$CR$24,BJ11=$CR$24,BJ7=$CS$24,BJ11=$CS$24,BJ7=$CR$25,BJ11=$CR$25,BJ7=$CS$25,BJ11=$CS$25,BJ7=$CT$25,BJ11=$CT$25,BJ7=$CU$25,BJ11=$CU$25,BJ7=$CV$25,BJ11=$CV$25,BJ7=$CR$26,BJ11=$CR$26,BJ7=$CS$26,BJ11=$CS$26),OR($BI8=$CP$30,$BI8=$CP$31,$BI8=$CP$32,$BI8=$CP$33,$BI8=$CP$34,$BI8=$CP$35,$BI8=$CP$36,$BI8=$CP$37,$BI8=$CP$38,$BI8=$CP$39,$BI8=$CP$40,$BI8=$CP$41),OR($BI8=$CP$44,$BI8=$CP$45,$BI8=$CP$46,$BI8=$CP$47,$BI8=$CP$48,$BI8=$CP$49,$BI8=$CP$50)),1,"")</f>
        <v/>
      </c>
      <c r="BQ7" s="2"/>
      <c r="BR7" s="6" t="str">
        <f>IF(ISNA(VLOOKUP(BI7,$DB$1:$DE$200,4,FALSE)),"",VLOOKUP(BI7,$DB$1:$DE$200,4,FALSE))</f>
        <v/>
      </c>
      <c r="BS7" s="6"/>
      <c r="BT7" s="6"/>
      <c r="BU7" s="6"/>
      <c r="BV7" s="6"/>
      <c r="BW7" s="6"/>
      <c r="BX7" s="5" t="str">
        <f t="array" ref="BX7">IF(ISNA(INDEX($DC$1:$DC$770,MATCH($BI7&amp;BX$3,$DB$1:$DB$770&amp;$DC$1:$DC$770,0))),"",IF(ISNA(INDEX($DC$1:$DC$200,MATCH($BI7&amp;BX$3,$DB$1:$DB$200&amp;$DC$1:$DC$200,0))),IF(INDEX($DC$201:$DC$770,MATCH($BI7&amp;BX$3,$DB$201:$DB$770&amp;$DC$201:$DC$770,0))=BX$3,2,""),IF(INDEX($DC$1:$DC$200,MATCH($BI7&amp;BX$3,$DB$1:$DB$200&amp;$DC$1:$DC$200,0))=BX$3,1,"")))</f>
        <v/>
      </c>
      <c r="BY7" s="6" t="str">
        <f t="array" ref="BY7">IF(ISNA(INDEX($DC$1:$DC$770,MATCH($BI7&amp;BY$3,$DB$1:$DB$770&amp;$DC$1:$DC$770,0))),"",IF(ISNA(INDEX($DC$1:$DC$200,MATCH($BI7&amp;BY$3,$DB$1:$DB$200&amp;$DC$1:$DC$200,0))),IF(INDEX($DC$201:$DC$770,MATCH($BI7&amp;BY$3,$DB$201:$DB$770&amp;$DC$201:$DC$770,0))=BY$3,2,""),IF(INDEX($DC$1:$DC$200,MATCH($BI7&amp;BY$3,$DB$1:$DB$200&amp;$DC$1:$DC$200,0))=BY$3,1,"")))</f>
        <v/>
      </c>
      <c r="BZ7" s="6" t="str">
        <f t="array" ref="BZ7">IF(ISNA(INDEX($DC$1:$DC$770,MATCH($BI7&amp;BZ$3,$DB$1:$DB$770&amp;$DC$1:$DC$770,0))),"",IF(ISNA(INDEX($DC$1:$DC$200,MATCH($BI7&amp;BZ$3,$DB$1:$DB$200&amp;$DC$1:$DC$200,0))),IF(INDEX($DC$201:$DC$770,MATCH($BI7&amp;BZ$3,$DB$201:$DB$770&amp;$DC$201:$DC$770,0))=BZ$3,2,""),IF(INDEX($DC$1:$DC$200,MATCH($BI7&amp;BZ$3,$DB$1:$DB$200&amp;$DC$1:$DC$200,0))=BZ$3,1,"")))</f>
        <v/>
      </c>
      <c r="CA7" s="5" t="str">
        <f t="array" ref="CA7">IF(ISNA(INDEX($DC$1:$DC$770,MATCH($BI7&amp;CA$3,$DB$1:$DB$770&amp;$DC$1:$DC$770,0))),"",IF(ISNA(INDEX($DC$1:$DC$200,MATCH($BI7&amp;CA$3,$DB$1:$DB$200&amp;$DC$1:$DC$200,0))),IF(INDEX($DC$201:$DC$770,MATCH($BI7&amp;CA$3,$DB$201:$DB$770&amp;$DC$201:$DC$770,0))=CA$3,2,""),IF(INDEX($DC$1:$DC$200,MATCH($BI7&amp;CA$3,$DB$1:$DB$200&amp;$DC$1:$DC$200,0))=CA$3,1,"")))</f>
        <v/>
      </c>
      <c r="CB7" s="6" t="str">
        <f t="array" ref="CB7">IF(ISNA(INDEX($DC$1:$DC$770,MATCH($BI7&amp;CB$3,$DB$1:$DB$770&amp;$DC$1:$DC$770,0))),"",IF(ISNA(INDEX($DC$1:$DC$200,MATCH($BI7&amp;CB$3,$DB$1:$DB$200&amp;$DC$1:$DC$200,0))),IF(INDEX($DC$201:$DC$770,MATCH($BI7&amp;CB$3,$DB$201:$DB$770&amp;$DC$201:$DC$770,0))=CB$3,2,""),IF(INDEX($DC$1:$DC$200,MATCH($BI7&amp;CB$3,$DB$1:$DB$200&amp;$DC$1:$DC$200,0))=CB$3,1,"")))</f>
        <v/>
      </c>
      <c r="CC7" s="7" t="str">
        <f t="array" ref="CC7">IF(ISNA(INDEX($DC$1:$DC$770,MATCH($BI7&amp;CC$3,$DB$1:$DB$770&amp;$DC$1:$DC$770,0))),"",IF(ISNA(INDEX($DC$1:$DC$200,MATCH($BI7&amp;CC$3,$DB$1:$DB$200&amp;$DC$1:$DC$200,0))),IF(INDEX($DC$201:$DC$770,MATCH($BI7&amp;CC$3,$DB$201:$DB$770&amp;$DC$201:$DC$770,0))=CC$3,2,""),IF(INDEX($DC$1:$DC$200,MATCH($BI7&amp;CC$3,$DB$1:$DB$200&amp;$DC$1:$DC$200,0))=CC$3,1,"")))</f>
        <v/>
      </c>
      <c r="CD7" s="6" t="str">
        <f t="array" ref="CD7">IF(ISNA(INDEX($DC$1:$DC$770,MATCH($BI7&amp;CD$3,$DB$1:$DB$770&amp;$DC$1:$DC$770,0))),"",IF(ISNA(INDEX($DC$1:$DC$200,MATCH($BI7&amp;CD$3,$DB$1:$DB$200&amp;$DC$1:$DC$200,0))),IF(INDEX($DC$201:$DC$770,MATCH($BI7&amp;CD$3,$DB$201:$DB$770&amp;$DC$201:$DC$770,0))=CD$3,2,""),IF(INDEX($DC$1:$DC$200,MATCH($BI7&amp;CD$3,$DB$1:$DB$200&amp;$DC$1:$DC$200,0))=CD$3,1,"")))</f>
        <v/>
      </c>
      <c r="CE7" s="6" t="str">
        <f t="array" ref="CE7">IF(ISNA(INDEX($DC$1:$DC$770,MATCH($BI7&amp;CE$3,$DB$1:$DB$770&amp;$DC$1:$DC$770,0))),"",IF(ISNA(INDEX($DC$1:$DC$200,MATCH($BI7&amp;CE$3,$DB$1:$DB$200&amp;$DC$1:$DC$200,0))),IF(INDEX($DC$201:$DC$770,MATCH($BI7&amp;CE$3,$DB$201:$DB$770&amp;$DC$201:$DC$770,0))=CE$3,2,""),IF(INDEX($DC$1:$DC$200,MATCH($BI7&amp;CE$3,$DB$1:$DB$200&amp;$DC$1:$DC$200,0))=CE$3,1,"")))</f>
        <v/>
      </c>
      <c r="CF7" s="6" t="str">
        <f t="array" ref="CF7">IF(ISNA(INDEX($DC$1:$DC$770,MATCH($BI7&amp;CF$3,$DB$1:$DB$770&amp;$DC$1:$DC$770,0))),"",IF(ISNA(INDEX($DC$1:$DC$200,MATCH($BI7&amp;CF$3,$DB$1:$DB$200&amp;$DC$1:$DC$200,0))),IF(INDEX($DC$201:$DC$770,MATCH($BI7&amp;CF$3,$DB$201:$DB$770&amp;$DC$201:$DC$770,0))=CF$3,2,""),IF(INDEX($DC$1:$DC$200,MATCH($BI7&amp;CF$3,$DB$1:$DB$200&amp;$DC$1:$DC$200,0))=CF$3,1,"")))</f>
        <v/>
      </c>
      <c r="CG7" s="5" t="str">
        <f t="array" ref="CG7">IF(ISNA(INDEX($DC$1:$DC$770,MATCH($BI7&amp;CG$3,$DB$1:$DB$770&amp;$DC$1:$DC$770,0))),"",IF(ISNA(INDEX($DC$1:$DC$200,MATCH($BI7&amp;CG$3,$DB$1:$DB$200&amp;$DC$1:$DC$200,0))),IF(INDEX($DC$201:$DC$770,MATCH($BI7&amp;CG$3,$DB$201:$DB$770&amp;$DC$201:$DC$770,0))=CG$3,2,""),IF(INDEX($DC$1:$DC$200,MATCH($BI7&amp;CG$3,$DB$1:$DB$200&amp;$DC$1:$DC$200,0))=CG$3,1,"")))</f>
        <v/>
      </c>
      <c r="CH7" s="6" t="str">
        <f t="array" ref="CH7">IF(ISNA(INDEX($DC$1:$DC$770,MATCH($BI7&amp;CH$3,$DB$1:$DB$770&amp;$DC$1:$DC$770,0))),"",IF(ISNA(INDEX($DC$1:$DC$200,MATCH($BI7&amp;CH$3,$DB$1:$DB$200&amp;$DC$1:$DC$200,0))),IF(INDEX($DC$201:$DC$770,MATCH($BI7&amp;CH$3,$DB$201:$DB$770&amp;$DC$201:$DC$770,0))=CH$3,2,""),IF(INDEX($DC$1:$DC$200,MATCH($BI7&amp;CH$3,$DB$1:$DB$200&amp;$DC$1:$DC$200,0))=CH$3,1,"")))</f>
        <v/>
      </c>
      <c r="CI7" s="7" t="str">
        <f t="array" ref="CI7">IF(ISNA(INDEX($DC$1:$DC$770,MATCH($BI7&amp;CI$3,$DB$1:$DB$770&amp;$DC$1:$DC$770,0))),"",IF(ISNA(INDEX($DC$1:$DC$200,MATCH($BI7&amp;CI$3,$DB$1:$DB$200&amp;$DC$1:$DC$200,0))),IF(INDEX($DC$201:$DC$770,MATCH($BI7&amp;CI$3,$DB$201:$DB$770&amp;$DC$201:$DC$770,0))=CI$3,2,""),IF(INDEX($DC$1:$DC$200,MATCH($BI7&amp;CI$3,$DB$1:$DB$200&amp;$DC$1:$DC$200,0))=CI$3,1,"")))</f>
        <v/>
      </c>
      <c r="CJ7" s="6" t="str">
        <f t="array" ref="CJ7">IF(ISNA(INDEX($DC$1:$DC$770,MATCH($BI7&amp;CJ$3,$DB$1:$DB$770&amp;$DC$1:$DC$770,0))),"",IF(ISNA(INDEX($DC$1:$DC$200,MATCH($BI7&amp;CJ$3,$DB$1:$DB$200&amp;$DC$1:$DC$200,0))),IF(INDEX($DC$201:$DC$770,MATCH($BI7&amp;CJ$3,$DB$201:$DB$770&amp;$DC$201:$DC$770,0))=CJ$3,2,""),IF(INDEX($DC$1:$DC$200,MATCH($BI7&amp;CJ$3,$DB$1:$DB$200&amp;$DC$1:$DC$200,0))=CJ$3,1,"")))</f>
        <v/>
      </c>
      <c r="CK7" s="6" t="str">
        <f t="array" ref="CK7">IF(ISNA(INDEX($DC$1:$DC$770,MATCH($BI7&amp;CK$3,$DB$1:$DB$770&amp;$DC$1:$DC$770,0))),"",IF(ISNA(INDEX($DC$1:$DC$200,MATCH($BI7&amp;CK$3,$DB$1:$DB$200&amp;$DC$1:$DC$200,0))),IF(INDEX($DC$201:$DC$770,MATCH($BI7&amp;CK$3,$DB$201:$DB$770&amp;$DC$201:$DC$770,0))=CK$3,2,""),IF(INDEX($DC$1:$DC$200,MATCH($BI7&amp;CK$3,$DB$1:$DB$200&amp;$DC$1:$DC$200,0))=CK$3,1,"")))</f>
        <v/>
      </c>
      <c r="CL7" s="7" t="str">
        <f t="array" ref="CL7">IF(ISNA(INDEX($DC$1:$DC$770,MATCH($BI7&amp;CL$3,$DB$1:$DB$770&amp;$DC$1:$DC$770,0))),"",IF(ISNA(INDEX($DC$1:$DC$200,MATCH($BI7&amp;CL$3,$DB$1:$DB$200&amp;$DC$1:$DC$200,0))),IF(INDEX($DC$201:$DC$770,MATCH($BI7&amp;CL$3,$DB$201:$DB$770&amp;$DC$201:$DC$770,0))=CL$3,2,""),IF(INDEX($DC$1:$DC$200,MATCH($BI7&amp;CL$3,$DB$1:$DB$200&amp;$DC$1:$DC$200,0))=CL$3,1,"")))</f>
        <v/>
      </c>
      <c r="CQ7" s="13" t="s">
        <v>69</v>
      </c>
      <c r="CR7" s="13">
        <v>52</v>
      </c>
      <c r="CS7" s="33">
        <v>53</v>
      </c>
      <c r="CT7" s="13">
        <f>IF(OR($B$7=1,$B$7=52),1,99)</f>
        <v>99</v>
      </c>
      <c r="CV7" s="75"/>
      <c r="CW7" s="75"/>
      <c r="CX7" s="75">
        <f>CX2</f>
        <v>0</v>
      </c>
      <c r="CY7" s="75" t="s">
        <v>173</v>
      </c>
      <c r="CZ7" s="75"/>
      <c r="DB7" s="19">
        <f>IF(DM7=0,0,IF(COUNTIF($DM$1:$DM$200,DM7)=1,DM7,IF(COUNTIF($DM$1:$DM$200,DM7)=2,IF(COUNTIF($DM$1:$DM6,DM7)=0,DM7,DM7+0.5),"Terminkollision 1")))</f>
        <v>25</v>
      </c>
      <c r="DC7" s="42">
        <f t="shared" si="4"/>
        <v>3</v>
      </c>
      <c r="DD7" s="71" t="s">
        <v>195</v>
      </c>
      <c r="DE7" s="13" t="s">
        <v>101</v>
      </c>
      <c r="DF7" s="13">
        <f t="shared" si="1"/>
        <v>4</v>
      </c>
      <c r="DG7" s="13">
        <f t="shared" si="5"/>
        <v>25</v>
      </c>
      <c r="DH7" s="13">
        <f t="shared" si="6"/>
        <v>1</v>
      </c>
      <c r="DI7" s="13">
        <f t="shared" si="7"/>
        <v>2016</v>
      </c>
      <c r="DJ7" s="13" t="str">
        <f t="shared" si="2"/>
        <v>Mo</v>
      </c>
      <c r="DK7" s="22">
        <f t="shared" si="8"/>
        <v>40932</v>
      </c>
      <c r="DL7" s="19" t="str">
        <f t="shared" si="0"/>
        <v>0</v>
      </c>
      <c r="DM7" s="13">
        <f t="shared" si="3"/>
        <v>25</v>
      </c>
    </row>
    <row r="8" spans="1:129">
      <c r="A8" s="13">
        <v>1.5</v>
      </c>
      <c r="B8" s="179"/>
      <c r="C8" s="173"/>
      <c r="D8" s="178"/>
      <c r="E8" s="2"/>
      <c r="F8" s="165"/>
      <c r="G8" s="165"/>
      <c r="H8" s="165"/>
      <c r="I8" s="2"/>
      <c r="J8" s="9" t="str">
        <f>IF(ISNA(VLOOKUP(A8,$CP$30:$CQ$56,2,FALSE)),IF(ISNA(VLOOKUP(A8,$DB$1:$DE$200,4,FALSE)),"",VLOOKUP(A8,$DB$1:$DE$200,4,FALSE)),VLOOKUP(A8,$CP$30:$CQ$56,2,FALSE))</f>
        <v>Neujahr</v>
      </c>
      <c r="K8" s="10"/>
      <c r="L8" s="10"/>
      <c r="M8" s="10"/>
      <c r="N8" s="10"/>
      <c r="O8" s="10"/>
      <c r="P8" s="9" t="str">
        <f t="array" ref="P8">IF(ISNA(INDEX($DC$201:$DC$770,MATCH($A7&amp;P$3,$DB$201:$DB$770&amp;$DC$201:$DC$770,0))),IF(ISNA(INDEX($DC$1:$DC$200,MATCH($A8&amp;P$3,$DB$1:$DB$200&amp;$DC$1:$DC$200,0))),"",IF(INDEX($DC$1:$DC$200,MATCH($A8&amp;P$3,$DB$1:$DB$200&amp;$DC$1:$DC$200,0))=P$3,1,"")),IF(INDEX($DC$201:$DC$770,MATCH($A7&amp;P$3,$DB$201:$DB$770&amp;$DC$201:$DC$770,0))=P$3,2,""))</f>
        <v/>
      </c>
      <c r="Q8" s="10" t="str">
        <f t="array" ref="Q8">IF(ISNA(INDEX($DC$201:$DC$770,MATCH($A7&amp;Q$3,$DB$201:$DB$770&amp;$DC$201:$DC$770,0))),IF(ISNA(INDEX($DC$1:$DC$200,MATCH($A8&amp;Q$3,$DB$1:$DB$200&amp;$DC$1:$DC$200,0))),"",IF(INDEX($DC$1:$DC$200,MATCH($A8&amp;Q$3,$DB$1:$DB$200&amp;$DC$1:$DC$200,0))=Q$3,1,"")),IF(INDEX($DC$201:$DC$770,MATCH($A7&amp;Q$3,$DB$201:$DB$770&amp;$DC$201:$DC$770,0))=Q$3,2,""))</f>
        <v/>
      </c>
      <c r="R8" s="10">
        <f t="array" ref="R8">IF(ISNA(INDEX($DC$201:$DC$770,MATCH($A7&amp;R$3,$DB$201:$DB$770&amp;$DC$201:$DC$770,0))),IF(ISNA(INDEX($DC$1:$DC$200,MATCH($A8&amp;R$3,$DB$1:$DB$200&amp;$DC$1:$DC$200,0))),"",IF(INDEX($DC$1:$DC$200,MATCH($A8&amp;R$3,$DB$1:$DB$200&amp;$DC$1:$DC$200,0))=R$3,1,"")),IF(INDEX($DC$201:$DC$770,MATCH($A7&amp;R$3,$DB$201:$DB$770&amp;$DC$201:$DC$770,0))=R$3,2,""))</f>
        <v>2</v>
      </c>
      <c r="S8" s="9" t="str">
        <f t="array" ref="S8">IF(ISNA(INDEX($DC$201:$DC$770,MATCH($A7&amp;S$3,$DB$201:$DB$770&amp;$DC$201:$DC$770,0))),IF(ISNA(INDEX($DC$1:$DC$200,MATCH($A8&amp;S$3,$DB$1:$DB$200&amp;$DC$1:$DC$200,0))),"",IF(INDEX($DC$1:$DC$200,MATCH($A8&amp;S$3,$DB$1:$DB$200&amp;$DC$1:$DC$200,0))=S$3,1,"")),IF(INDEX($DC$201:$DC$770,MATCH($A7&amp;S$3,$DB$201:$DB$770&amp;$DC$201:$DC$770,0))=S$3,2,""))</f>
        <v/>
      </c>
      <c r="T8" s="10" t="str">
        <f t="array" ref="T8">IF(ISNA(INDEX($DC$201:$DC$770,MATCH($A7&amp;T$3,$DB$201:$DB$770&amp;$DC$201:$DC$770,0))),IF(ISNA(INDEX($DC$1:$DC$200,MATCH($A8&amp;T$3,$DB$1:$DB$200&amp;$DC$1:$DC$200,0))),"",IF(INDEX($DC$1:$DC$200,MATCH($A8&amp;T$3,$DB$1:$DB$200&amp;$DC$1:$DC$200,0))=T$3,1,"")),IF(INDEX($DC$201:$DC$770,MATCH($A7&amp;T$3,$DB$201:$DB$770&amp;$DC$201:$DC$770,0))=T$3,2,""))</f>
        <v/>
      </c>
      <c r="U8" s="8" t="str">
        <f t="array" ref="U8">IF(ISNA(INDEX($DC$201:$DC$770,MATCH($A7&amp;U$3,$DB$201:$DB$770&amp;$DC$201:$DC$770,0))),IF(ISNA(INDEX($DC$1:$DC$200,MATCH($A8&amp;U$3,$DB$1:$DB$200&amp;$DC$1:$DC$200,0))),"",IF(INDEX($DC$1:$DC$200,MATCH($A8&amp;U$3,$DB$1:$DB$200&amp;$DC$1:$DC$200,0))=U$3,1,"")),IF(INDEX($DC$201:$DC$770,MATCH($A7&amp;U$3,$DB$201:$DB$770&amp;$DC$201:$DC$770,0))=U$3,2,""))</f>
        <v/>
      </c>
      <c r="V8" s="10" t="str">
        <f t="array" ref="V8">IF(ISNA(INDEX($DC$201:$DC$770,MATCH($A7&amp;V$3,$DB$201:$DB$770&amp;$DC$201:$DC$770,0))),IF(ISNA(INDEX($DC$1:$DC$200,MATCH($A8&amp;V$3,$DB$1:$DB$200&amp;$DC$1:$DC$200,0))),"",IF(INDEX($DC$1:$DC$200,MATCH($A8&amp;V$3,$DB$1:$DB$200&amp;$DC$1:$DC$200,0))=V$3,1,"")),IF(INDEX($DC$201:$DC$770,MATCH($A7&amp;V$3,$DB$201:$DB$770&amp;$DC$201:$DC$770,0))=V$3,2,""))</f>
        <v/>
      </c>
      <c r="W8" s="10" t="str">
        <f t="array" ref="W8">IF(ISNA(INDEX($DC$201:$DC$770,MATCH($A7&amp;W$3,$DB$201:$DB$770&amp;$DC$201:$DC$770,0))),IF(ISNA(INDEX($DC$1:$DC$200,MATCH($A8&amp;W$3,$DB$1:$DB$200&amp;$DC$1:$DC$200,0))),"",IF(INDEX($DC$1:$DC$200,MATCH($A8&amp;W$3,$DB$1:$DB$200&amp;$DC$1:$DC$200,0))=W$3,1,"")),IF(INDEX($DC$201:$DC$770,MATCH($A7&amp;W$3,$DB$201:$DB$770&amp;$DC$201:$DC$770,0))=W$3,2,""))</f>
        <v/>
      </c>
      <c r="X8" s="10" t="str">
        <f t="array" ref="X8">IF(ISNA(INDEX($DC$201:$DC$770,MATCH($A7&amp;X$3,$DB$201:$DB$770&amp;$DC$201:$DC$770,0))),IF(ISNA(INDEX($DC$1:$DC$200,MATCH($A8&amp;X$3,$DB$1:$DB$200&amp;$DC$1:$DC$200,0))),"",IF(INDEX($DC$1:$DC$200,MATCH($A8&amp;X$3,$DB$1:$DB$200&amp;$DC$1:$DC$200,0))=X$3,1,"")),IF(INDEX($DC$201:$DC$770,MATCH($A7&amp;X$3,$DB$201:$DB$770&amp;$DC$201:$DC$770,0))=X$3,2,""))</f>
        <v/>
      </c>
      <c r="Y8" s="9" t="str">
        <f t="array" ref="Y8">IF(ISNA(INDEX($DC$201:$DC$770,MATCH($A7&amp;Y$3,$DB$201:$DB$770&amp;$DC$201:$DC$770,0))),IF(ISNA(INDEX($DC$1:$DC$200,MATCH($A8&amp;Y$3,$DB$1:$DB$200&amp;$DC$1:$DC$200,0))),"",IF(INDEX($DC$1:$DC$200,MATCH($A8&amp;Y$3,$DB$1:$DB$200&amp;$DC$1:$DC$200,0))=Y$3,1,"")),IF(INDEX($DC$201:$DC$770,MATCH($A7&amp;Y$3,$DB$201:$DB$770&amp;$DC$201:$DC$770,0))=Y$3,2,""))</f>
        <v/>
      </c>
      <c r="Z8" s="10" t="str">
        <f t="array" ref="Z8">IF(ISNA(INDEX($DC$201:$DC$770,MATCH($A7&amp;Z$3,$DB$201:$DB$770&amp;$DC$201:$DC$770,0))),IF(ISNA(INDEX($DC$1:$DC$200,MATCH($A8&amp;Z$3,$DB$1:$DB$200&amp;$DC$1:$DC$200,0))),"",IF(INDEX($DC$1:$DC$200,MATCH($A8&amp;Z$3,$DB$1:$DB$200&amp;$DC$1:$DC$200,0))=Z$3,1,"")),IF(INDEX($DC$201:$DC$770,MATCH($A7&amp;Z$3,$DB$201:$DB$770&amp;$DC$201:$DC$770,0))=Z$3,2,""))</f>
        <v/>
      </c>
      <c r="AA8" s="8" t="str">
        <f t="array" ref="AA8">IF(ISNA(INDEX($DC$201:$DC$770,MATCH($A7&amp;AA$3,$DB$201:$DB$770&amp;$DC$201:$DC$770,0))),IF(ISNA(INDEX($DC$1:$DC$200,MATCH($A8&amp;AA$3,$DB$1:$DB$200&amp;$DC$1:$DC$200,0))),"",IF(INDEX($DC$1:$DC$200,MATCH($A8&amp;AA$3,$DB$1:$DB$200&amp;$DC$1:$DC$200,0))=AA$3,1,"")),IF(INDEX($DC$201:$DC$770,MATCH($A7&amp;AA$3,$DB$201:$DB$770&amp;$DC$201:$DC$770,0))=AA$3,2,""))</f>
        <v/>
      </c>
      <c r="AB8" s="10" t="str">
        <f t="array" ref="AB8">IF(ISNA(INDEX($DC$201:$DC$770,MATCH($A7&amp;AB$3,$DB$201:$DB$770&amp;$DC$201:$DC$770,0))),IF(ISNA(INDEX($DC$1:$DC$200,MATCH($A8&amp;AB$3,$DB$1:$DB$200&amp;$DC$1:$DC$200,0))),"",IF(INDEX($DC$1:$DC$200,MATCH($A8&amp;AB$3,$DB$1:$DB$200&amp;$DC$1:$DC$200,0))=AB$3,1,"")),IF(INDEX($DC$201:$DC$770,MATCH($A7&amp;AB$3,$DB$201:$DB$770&amp;$DC$201:$DC$770,0))=AB$3,2,""))</f>
        <v/>
      </c>
      <c r="AC8" s="10" t="str">
        <f t="array" ref="AC8">IF(ISNA(INDEX($DC$201:$DC$770,MATCH($A7&amp;AC$3,$DB$201:$DB$770&amp;$DC$201:$DC$770,0))),IF(ISNA(INDEX($DC$1:$DC$200,MATCH($A8&amp;AC$3,$DB$1:$DB$200&amp;$DC$1:$DC$200,0))),"",IF(INDEX($DC$1:$DC$200,MATCH($A8&amp;AC$3,$DB$1:$DB$200&amp;$DC$1:$DC$200,0))=AC$3,1,"")),IF(INDEX($DC$201:$DC$770,MATCH($A7&amp;AC$3,$DB$201:$DB$770&amp;$DC$201:$DC$770,0))=AC$3,2,""))</f>
        <v/>
      </c>
      <c r="AD8" s="8" t="str">
        <f t="array" ref="AD8">IF(ISNA(INDEX($DC$201:$DC$770,MATCH($A7&amp;AD$3,$DB$201:$DB$770&amp;$DC$201:$DC$770,0))),IF(ISNA(INDEX($DC$1:$DC$200,MATCH($A8&amp;AD$3,$DB$1:$DB$200&amp;$DC$1:$DC$200,0))),"",IF(INDEX($DC$1:$DC$200,MATCH($A8&amp;AD$3,$DB$1:$DB$200&amp;$DC$1:$DC$200,0))=AD$3,1,"")),IF(INDEX($DC$201:$DC$770,MATCH($A7&amp;AD$3,$DB$201:$DB$770&amp;$DC$201:$DC$770,0))=AD$3,2,""))</f>
        <v/>
      </c>
      <c r="AE8" s="44">
        <v>32.5</v>
      </c>
      <c r="AF8" s="174"/>
      <c r="AG8" s="173"/>
      <c r="AH8" s="178"/>
      <c r="AI8" s="2"/>
      <c r="AJ8" s="165"/>
      <c r="AK8" s="165"/>
      <c r="AL8" s="165"/>
      <c r="AM8" s="2"/>
      <c r="AN8" s="10" t="str">
        <f>IF(ISNA(VLOOKUP(AE8,$CP$30:$CQ$56,2,FALSE)),IF(ISNA(VLOOKUP(AE8,$DB$1:$DE$200,4,FALSE)),"",VLOOKUP(AE8,$DB$1:$DE$200,4,FALSE)),VLOOKUP(AE8,$CP$30:$CQ$56,2,FALSE))</f>
        <v/>
      </c>
      <c r="AO8" s="10"/>
      <c r="AP8" s="10"/>
      <c r="AQ8" s="10"/>
      <c r="AR8" s="10"/>
      <c r="AS8" s="10"/>
      <c r="AT8" s="9" t="str">
        <f t="array" ref="AT8">IF(ISNA(INDEX($DC$201:$DC$770,MATCH($AE7&amp;AT$3,$DB$201:$DB$770&amp;$DC$201:$DC$770,0))),IF(ISNA(INDEX($DC$1:$DC$200,MATCH($AE8&amp;AT$3,$DB$1:$DB$200&amp;$DC$1:$DC$200,0))),"",IF(INDEX($DC$1:$DC$200,MATCH($AE8&amp;AT$3,$DB$1:$DB$200&amp;$DC$1:$DC$200,0))=AT$3,1,"")),IF(INDEX($DC$201:$DC$770,MATCH($AE7&amp;AT$3,$DB$201:$DB$770&amp;$DC$201:$DC$770,0))=AT$3,2,""))</f>
        <v/>
      </c>
      <c r="AU8" s="10" t="str">
        <f t="array" ref="AU8">IF(ISNA(INDEX($DC$201:$DC$770,MATCH($AE7&amp;AU$3,$DB$201:$DB$770&amp;$DC$201:$DC$770,0))),IF(ISNA(INDEX($DC$1:$DC$200,MATCH($AE8&amp;AU$3,$DB$1:$DB$200&amp;$DC$1:$DC$200,0))),"",IF(INDEX($DC$1:$DC$200,MATCH($AE8&amp;AU$3,$DB$1:$DB$200&amp;$DC$1:$DC$200,0))=AU$3,1,"")),IF(INDEX($DC$201:$DC$770,MATCH($AE7&amp;AU$3,$DB$201:$DB$770&amp;$DC$201:$DC$770,0))=AU$3,2,""))</f>
        <v/>
      </c>
      <c r="AV8" s="10" t="str">
        <f t="array" ref="AV8">IF(ISNA(INDEX($DC$201:$DC$770,MATCH($AE7&amp;AV$3,$DB$201:$DB$770&amp;$DC$201:$DC$770,0))),IF(ISNA(INDEX($DC$1:$DC$200,MATCH($AE8&amp;AV$3,$DB$1:$DB$200&amp;$DC$1:$DC$200,0))),"",IF(INDEX($DC$1:$DC$200,MATCH($AE8&amp;AV$3,$DB$1:$DB$200&amp;$DC$1:$DC$200,0))=AV$3,1,"")),IF(INDEX($DC$201:$DC$770,MATCH($AE7&amp;AV$3,$DB$201:$DB$770&amp;$DC$201:$DC$770,0))=AV$3,2,""))</f>
        <v/>
      </c>
      <c r="AW8" s="9" t="str">
        <f t="array" ref="AW8">IF(ISNA(INDEX($DC$201:$DC$770,MATCH($AE7&amp;AW$3,$DB$201:$DB$770&amp;$DC$201:$DC$770,0))),IF(ISNA(INDEX($DC$1:$DC$200,MATCH($AE8&amp;AW$3,$DB$1:$DB$200&amp;$DC$1:$DC$200,0))),"",IF(INDEX($DC$1:$DC$200,MATCH($AE8&amp;AW$3,$DB$1:$DB$200&amp;$DC$1:$DC$200,0))=AW$3,1,"")),IF(INDEX($DC$201:$DC$770,MATCH($AE7&amp;AW$3,$DB$201:$DB$770&amp;$DC$201:$DC$770,0))=AW$3,2,""))</f>
        <v/>
      </c>
      <c r="AX8" s="10" t="str">
        <f t="array" ref="AX8">IF(ISNA(INDEX($DC$201:$DC$770,MATCH($AE7&amp;AX$3,$DB$201:$DB$770&amp;$DC$201:$DC$770,0))),IF(ISNA(INDEX($DC$1:$DC$200,MATCH($AE8&amp;AX$3,$DB$1:$DB$200&amp;$DC$1:$DC$200,0))),"",IF(INDEX($DC$1:$DC$200,MATCH($AE8&amp;AX$3,$DB$1:$DB$200&amp;$DC$1:$DC$200,0))=AX$3,1,"")),IF(INDEX($DC$201:$DC$770,MATCH($AE7&amp;AX$3,$DB$201:$DB$770&amp;$DC$201:$DC$770,0))=AX$3,2,""))</f>
        <v/>
      </c>
      <c r="AY8" s="8" t="str">
        <f t="array" ref="AY8">IF(ISNA(INDEX($DC$201:$DC$770,MATCH($AE7&amp;AY$3,$DB$201:$DB$770&amp;$DC$201:$DC$770,0))),IF(ISNA(INDEX($DC$1:$DC$200,MATCH($AE8&amp;AY$3,$DB$1:$DB$200&amp;$DC$1:$DC$200,0))),"",IF(INDEX($DC$1:$DC$200,MATCH($AE8&amp;AY$3,$DB$1:$DB$200&amp;$DC$1:$DC$200,0))=AY$3,1,"")),IF(INDEX($DC$201:$DC$770,MATCH($AE7&amp;AY$3,$DB$201:$DB$770&amp;$DC$201:$DC$770,0))=AY$3,2,""))</f>
        <v/>
      </c>
      <c r="AZ8" s="10" t="str">
        <f t="array" ref="AZ8">IF(ISNA(INDEX($DC$201:$DC$770,MATCH($AE7&amp;AZ$3,$DB$201:$DB$770&amp;$DC$201:$DC$770,0))),IF(ISNA(INDEX($DC$1:$DC$200,MATCH($AE8&amp;AZ$3,$DB$1:$DB$200&amp;$DC$1:$DC$200,0))),"",IF(INDEX($DC$1:$DC$200,MATCH($AE8&amp;AZ$3,$DB$1:$DB$200&amp;$DC$1:$DC$200,0))=AZ$3,1,"")),IF(INDEX($DC$201:$DC$770,MATCH($AE7&amp;AZ$3,$DB$201:$DB$770&amp;$DC$201:$DC$770,0))=AZ$3,2,""))</f>
        <v/>
      </c>
      <c r="BA8" s="10" t="str">
        <f t="array" ref="BA8">IF(ISNA(INDEX($DC$201:$DC$770,MATCH($AE7&amp;BA$3,$DB$201:$DB$770&amp;$DC$201:$DC$770,0))),IF(ISNA(INDEX($DC$1:$DC$200,MATCH($AE8&amp;BA$3,$DB$1:$DB$200&amp;$DC$1:$DC$200,0))),"",IF(INDEX($DC$1:$DC$200,MATCH($AE8&amp;BA$3,$DB$1:$DB$200&amp;$DC$1:$DC$200,0))=BA$3,1,"")),IF(INDEX($DC$201:$DC$770,MATCH($AE7&amp;BA$3,$DB$201:$DB$770&amp;$DC$201:$DC$770,0))=BA$3,2,""))</f>
        <v/>
      </c>
      <c r="BB8" s="10" t="str">
        <f t="array" ref="BB8">IF(ISNA(INDEX($DC$201:$DC$770,MATCH($AE7&amp;BB$3,$DB$201:$DB$770&amp;$DC$201:$DC$770,0))),IF(ISNA(INDEX($DC$1:$DC$200,MATCH($AE8&amp;BB$3,$DB$1:$DB$200&amp;$DC$1:$DC$200,0))),"",IF(INDEX($DC$1:$DC$200,MATCH($AE8&amp;BB$3,$DB$1:$DB$200&amp;$DC$1:$DC$200,0))=BB$3,1,"")),IF(INDEX($DC$201:$DC$770,MATCH($AE7&amp;BB$3,$DB$201:$DB$770&amp;$DC$201:$DC$770,0))=BB$3,2,""))</f>
        <v/>
      </c>
      <c r="BC8" s="9" t="str">
        <f t="array" ref="BC8">IF(ISNA(INDEX($DC$201:$DC$770,MATCH($AE7&amp;BC$3,$DB$201:$DB$770&amp;$DC$201:$DC$770,0))),IF(ISNA(INDEX($DC$1:$DC$200,MATCH($AE8&amp;BC$3,$DB$1:$DB$200&amp;$DC$1:$DC$200,0))),"",IF(INDEX($DC$1:$DC$200,MATCH($AE8&amp;BC$3,$DB$1:$DB$200&amp;$DC$1:$DC$200,0))=BC$3,1,"")),IF(INDEX($DC$201:$DC$770,MATCH($AE7&amp;BC$3,$DB$201:$DB$770&amp;$DC$201:$DC$770,0))=BC$3,2,""))</f>
        <v/>
      </c>
      <c r="BD8" s="10" t="str">
        <f t="array" ref="BD8">IF(ISNA(INDEX($DC$201:$DC$770,MATCH($AE7&amp;BD$3,$DB$201:$DB$770&amp;$DC$201:$DC$770,0))),IF(ISNA(INDEX($DC$1:$DC$200,MATCH($AE8&amp;BD$3,$DB$1:$DB$200&amp;$DC$1:$DC$200,0))),"",IF(INDEX($DC$1:$DC$200,MATCH($AE8&amp;BD$3,$DB$1:$DB$200&amp;$DC$1:$DC$200,0))=BD$3,1,"")),IF(INDEX($DC$201:$DC$770,MATCH($AE7&amp;BD$3,$DB$201:$DB$770&amp;$DC$201:$DC$770,0))=BD$3,2,""))</f>
        <v/>
      </c>
      <c r="BE8" s="8" t="str">
        <f t="array" ref="BE8">IF(ISNA(INDEX($DC$201:$DC$770,MATCH($AE7&amp;BE$3,$DB$201:$DB$770&amp;$DC$201:$DC$770,0))),IF(ISNA(INDEX($DC$1:$DC$200,MATCH($AE8&amp;BE$3,$DB$1:$DB$200&amp;$DC$1:$DC$200,0))),"",IF(INDEX($DC$1:$DC$200,MATCH($AE8&amp;BE$3,$DB$1:$DB$200&amp;$DC$1:$DC$200,0))=BE$3,1,"")),IF(INDEX($DC$201:$DC$770,MATCH($AE7&amp;BE$3,$DB$201:$DB$770&amp;$DC$201:$DC$770,0))=BE$3,2,""))</f>
        <v/>
      </c>
      <c r="BF8" s="10" t="str">
        <f t="array" ref="BF8">IF(ISNA(INDEX($DC$201:$DC$770,MATCH($AE7&amp;BF$3,$DB$201:$DB$770&amp;$DC$201:$DC$770,0))),IF(ISNA(INDEX($DC$1:$DC$200,MATCH($AE8&amp;BF$3,$DB$1:$DB$200&amp;$DC$1:$DC$200,0))),"",IF(INDEX($DC$1:$DC$200,MATCH($AE8&amp;BF$3,$DB$1:$DB$200&amp;$DC$1:$DC$200,0))=BF$3,1,"")),IF(INDEX($DC$201:$DC$770,MATCH($AE7&amp;BF$3,$DB$201:$DB$770&amp;$DC$201:$DC$770,0))=BF$3,2,""))</f>
        <v/>
      </c>
      <c r="BG8" s="10" t="str">
        <f t="array" ref="BG8">IF(ISNA(INDEX($DC$201:$DC$770,MATCH($AE7&amp;BG$3,$DB$201:$DB$770&amp;$DC$201:$DC$770,0))),IF(ISNA(INDEX($DC$1:$DC$200,MATCH($AE8&amp;BG$3,$DB$1:$DB$200&amp;$DC$1:$DC$200,0))),"",IF(INDEX($DC$1:$DC$200,MATCH($AE8&amp;BG$3,$DB$1:$DB$200&amp;$DC$1:$DC$200,0))=BG$3,1,"")),IF(INDEX($DC$201:$DC$770,MATCH($AE7&amp;BG$3,$DB$201:$DB$770&amp;$DC$201:$DC$770,0))=BG$3,2,""))</f>
        <v/>
      </c>
      <c r="BH8" s="8" t="str">
        <f t="array" ref="BH8">IF(ISNA(INDEX($DC$201:$DC$770,MATCH($AE7&amp;BH$3,$DB$201:$DB$770&amp;$DC$201:$DC$770,0))),IF(ISNA(INDEX($DC$1:$DC$200,MATCH($AE8&amp;BH$3,$DB$1:$DB$200&amp;$DC$1:$DC$200,0))),"",IF(INDEX($DC$1:$DC$200,MATCH($AE8&amp;BH$3,$DB$1:$DB$200&amp;$DC$1:$DC$200,0))=BH$3,1,"")),IF(INDEX($DC$201:$DC$770,MATCH($AE7&amp;BH$3,$DB$201:$DB$770&amp;$DC$201:$DC$770,0))=BH$3,2,""))</f>
        <v/>
      </c>
      <c r="BI8" s="3">
        <f>BI7+0.5</f>
        <v>61.5</v>
      </c>
      <c r="BJ8" s="174"/>
      <c r="BK8" s="173"/>
      <c r="BL8" s="178"/>
      <c r="BM8" s="2"/>
      <c r="BN8" s="165"/>
      <c r="BO8" s="165"/>
      <c r="BP8" s="165"/>
      <c r="BQ8" s="2"/>
      <c r="BR8" s="10" t="str">
        <f>IF(ISNA(VLOOKUP(BI8,$CP$30:$CQ$56,2,FALSE)),IF(ISNA(VLOOKUP(BI8,$DB$1:$DE$200,4,FALSE)),"",VLOOKUP(BI8,$DB$1:$DE$200,4,FALSE)),VLOOKUP(BI8,$CP$30:$CQ$56,2,FALSE))</f>
        <v/>
      </c>
      <c r="BS8" s="10"/>
      <c r="BT8" s="10"/>
      <c r="BU8" s="10"/>
      <c r="BV8" s="10"/>
      <c r="BW8" s="10"/>
      <c r="BX8" s="9" t="str">
        <f t="array" ref="BX8">IF(ISNA(INDEX($DC$201:$DC$770,MATCH($BI7&amp;BX$3,$DB$201:$DB$770&amp;$DC$201:$DC$770,0))),IF(ISNA(INDEX($DC$1:$DC$200,MATCH($BI8&amp;BX$3,$DB$1:$DB$200&amp;$DC$1:$DC$200,0))),"",IF(INDEX($DC$1:$DC$200,MATCH($BI8&amp;BX$3,$DB$1:$DB$200&amp;$DC$1:$DC$200,0))=BX$3,1,"")),IF(INDEX($DC$201:$DC$770,MATCH($BI7&amp;BX$3,$DB$201:$DB$770&amp;$DC$201:$DC$770,0))=BX$3,2,""))</f>
        <v/>
      </c>
      <c r="BY8" s="10" t="str">
        <f t="array" ref="BY8">IF(ISNA(INDEX($DC$201:$DC$770,MATCH($BI7&amp;BY$3,$DB$201:$DB$770&amp;$DC$201:$DC$770,0))),IF(ISNA(INDEX($DC$1:$DC$200,MATCH($BI8&amp;BY$3,$DB$1:$DB$200&amp;$DC$1:$DC$200,0))),"",IF(INDEX($DC$1:$DC$200,MATCH($BI8&amp;BY$3,$DB$1:$DB$200&amp;$DC$1:$DC$200,0))=BY$3,1,"")),IF(INDEX($DC$201:$DC$770,MATCH($BI7&amp;BY$3,$DB$201:$DB$770&amp;$DC$201:$DC$770,0))=BY$3,2,""))</f>
        <v/>
      </c>
      <c r="BZ8" s="10" t="str">
        <f t="array" ref="BZ8">IF(ISNA(INDEX($DC$201:$DC$770,MATCH($BI7&amp;BZ$3,$DB$201:$DB$770&amp;$DC$201:$DC$770,0))),IF(ISNA(INDEX($DC$1:$DC$200,MATCH($BI8&amp;BZ$3,$DB$1:$DB$200&amp;$DC$1:$DC$200,0))),"",IF(INDEX($DC$1:$DC$200,MATCH($BI8&amp;BZ$3,$DB$1:$DB$200&amp;$DC$1:$DC$200,0))=BZ$3,1,"")),IF(INDEX($DC$201:$DC$770,MATCH($BI7&amp;BZ$3,$DB$201:$DB$770&amp;$DC$201:$DC$770,0))=BZ$3,2,""))</f>
        <v/>
      </c>
      <c r="CA8" s="9" t="str">
        <f t="array" ref="CA8">IF(ISNA(INDEX($DC$201:$DC$770,MATCH($BI7&amp;CA$3,$DB$201:$DB$770&amp;$DC$201:$DC$770,0))),IF(ISNA(INDEX($DC$1:$DC$200,MATCH($BI8&amp;CA$3,$DB$1:$DB$200&amp;$DC$1:$DC$200,0))),"",IF(INDEX($DC$1:$DC$200,MATCH($BI8&amp;CA$3,$DB$1:$DB$200&amp;$DC$1:$DC$200,0))=CA$3,1,"")),IF(INDEX($DC$201:$DC$770,MATCH($BI7&amp;CA$3,$DB$201:$DB$770&amp;$DC$201:$DC$770,0))=CA$3,2,""))</f>
        <v/>
      </c>
      <c r="CB8" s="10" t="str">
        <f t="array" ref="CB8">IF(ISNA(INDEX($DC$201:$DC$770,MATCH($BI7&amp;CB$3,$DB$201:$DB$770&amp;$DC$201:$DC$770,0))),IF(ISNA(INDEX($DC$1:$DC$200,MATCH($BI8&amp;CB$3,$DB$1:$DB$200&amp;$DC$1:$DC$200,0))),"",IF(INDEX($DC$1:$DC$200,MATCH($BI8&amp;CB$3,$DB$1:$DB$200&amp;$DC$1:$DC$200,0))=CB$3,1,"")),IF(INDEX($DC$201:$DC$770,MATCH($BI7&amp;CB$3,$DB$201:$DB$770&amp;$DC$201:$DC$770,0))=CB$3,2,""))</f>
        <v/>
      </c>
      <c r="CC8" s="8" t="str">
        <f t="array" ref="CC8">IF(ISNA(INDEX($DC$201:$DC$770,MATCH($BI7&amp;CC$3,$DB$201:$DB$770&amp;$DC$201:$DC$770,0))),IF(ISNA(INDEX($DC$1:$DC$200,MATCH($BI8&amp;CC$3,$DB$1:$DB$200&amp;$DC$1:$DC$200,0))),"",IF(INDEX($DC$1:$DC$200,MATCH($BI8&amp;CC$3,$DB$1:$DB$200&amp;$DC$1:$DC$200,0))=CC$3,1,"")),IF(INDEX($DC$201:$DC$770,MATCH($BI7&amp;CC$3,$DB$201:$DB$770&amp;$DC$201:$DC$770,0))=CC$3,2,""))</f>
        <v/>
      </c>
      <c r="CD8" s="10" t="str">
        <f t="array" ref="CD8">IF(ISNA(INDEX($DC$201:$DC$770,MATCH($BI7&amp;CD$3,$DB$201:$DB$770&amp;$DC$201:$DC$770,0))),IF(ISNA(INDEX($DC$1:$DC$200,MATCH($BI8&amp;CD$3,$DB$1:$DB$200&amp;$DC$1:$DC$200,0))),"",IF(INDEX($DC$1:$DC$200,MATCH($BI8&amp;CD$3,$DB$1:$DB$200&amp;$DC$1:$DC$200,0))=CD$3,1,"")),IF(INDEX($DC$201:$DC$770,MATCH($BI7&amp;CD$3,$DB$201:$DB$770&amp;$DC$201:$DC$770,0))=CD$3,2,""))</f>
        <v/>
      </c>
      <c r="CE8" s="10" t="str">
        <f t="array" ref="CE8">IF(ISNA(INDEX($DC$201:$DC$770,MATCH($BI7&amp;CE$3,$DB$201:$DB$770&amp;$DC$201:$DC$770,0))),IF(ISNA(INDEX($DC$1:$DC$200,MATCH($BI8&amp;CE$3,$DB$1:$DB$200&amp;$DC$1:$DC$200,0))),"",IF(INDEX($DC$1:$DC$200,MATCH($BI8&amp;CE$3,$DB$1:$DB$200&amp;$DC$1:$DC$200,0))=CE$3,1,"")),IF(INDEX($DC$201:$DC$770,MATCH($BI7&amp;CE$3,$DB$201:$DB$770&amp;$DC$201:$DC$770,0))=CE$3,2,""))</f>
        <v/>
      </c>
      <c r="CF8" s="10" t="str">
        <f t="array" ref="CF8">IF(ISNA(INDEX($DC$201:$DC$770,MATCH($BI7&amp;CF$3,$DB$201:$DB$770&amp;$DC$201:$DC$770,0))),IF(ISNA(INDEX($DC$1:$DC$200,MATCH($BI8&amp;CF$3,$DB$1:$DB$200&amp;$DC$1:$DC$200,0))),"",IF(INDEX($DC$1:$DC$200,MATCH($BI8&amp;CF$3,$DB$1:$DB$200&amp;$DC$1:$DC$200,0))=CF$3,1,"")),IF(INDEX($DC$201:$DC$770,MATCH($BI7&amp;CF$3,$DB$201:$DB$770&amp;$DC$201:$DC$770,0))=CF$3,2,""))</f>
        <v/>
      </c>
      <c r="CG8" s="9" t="str">
        <f t="array" ref="CG8">IF(ISNA(INDEX($DC$201:$DC$770,MATCH($BI7&amp;CG$3,$DB$201:$DB$770&amp;$DC$201:$DC$770,0))),IF(ISNA(INDEX($DC$1:$DC$200,MATCH($BI8&amp;CG$3,$DB$1:$DB$200&amp;$DC$1:$DC$200,0))),"",IF(INDEX($DC$1:$DC$200,MATCH($BI8&amp;CG$3,$DB$1:$DB$200&amp;$DC$1:$DC$200,0))=CG$3,1,"")),IF(INDEX($DC$201:$DC$770,MATCH($BI7&amp;CG$3,$DB$201:$DB$770&amp;$DC$201:$DC$770,0))=CG$3,2,""))</f>
        <v/>
      </c>
      <c r="CH8" s="10" t="str">
        <f t="array" ref="CH8">IF(ISNA(INDEX($DC$201:$DC$770,MATCH($BI7&amp;CH$3,$DB$201:$DB$770&amp;$DC$201:$DC$770,0))),IF(ISNA(INDEX($DC$1:$DC$200,MATCH($BI8&amp;CH$3,$DB$1:$DB$200&amp;$DC$1:$DC$200,0))),"",IF(INDEX($DC$1:$DC$200,MATCH($BI8&amp;CH$3,$DB$1:$DB$200&amp;$DC$1:$DC$200,0))=CH$3,1,"")),IF(INDEX($DC$201:$DC$770,MATCH($BI7&amp;CH$3,$DB$201:$DB$770&amp;$DC$201:$DC$770,0))=CH$3,2,""))</f>
        <v/>
      </c>
      <c r="CI8" s="8" t="str">
        <f t="array" ref="CI8">IF(ISNA(INDEX($DC$201:$DC$770,MATCH($BI7&amp;CI$3,$DB$201:$DB$770&amp;$DC$201:$DC$770,0))),IF(ISNA(INDEX($DC$1:$DC$200,MATCH($BI8&amp;CI$3,$DB$1:$DB$200&amp;$DC$1:$DC$200,0))),"",IF(INDEX($DC$1:$DC$200,MATCH($BI8&amp;CI$3,$DB$1:$DB$200&amp;$DC$1:$DC$200,0))=CI$3,1,"")),IF(INDEX($DC$201:$DC$770,MATCH($BI7&amp;CI$3,$DB$201:$DB$770&amp;$DC$201:$DC$770,0))=CI$3,2,""))</f>
        <v/>
      </c>
      <c r="CJ8" s="10" t="str">
        <f t="array" ref="CJ8">IF(ISNA(INDEX($DC$201:$DC$770,MATCH($BI7&amp;CJ$3,$DB$201:$DB$770&amp;$DC$201:$DC$770,0))),IF(ISNA(INDEX($DC$1:$DC$200,MATCH($BI8&amp;CJ$3,$DB$1:$DB$200&amp;$DC$1:$DC$200,0))),"",IF(INDEX($DC$1:$DC$200,MATCH($BI8&amp;CJ$3,$DB$1:$DB$200&amp;$DC$1:$DC$200,0))=CJ$3,1,"")),IF(INDEX($DC$201:$DC$770,MATCH($BI7&amp;CJ$3,$DB$201:$DB$770&amp;$DC$201:$DC$770,0))=CJ$3,2,""))</f>
        <v/>
      </c>
      <c r="CK8" s="10" t="str">
        <f t="array" ref="CK8">IF(ISNA(INDEX($DC$201:$DC$770,MATCH($BI7&amp;CK$3,$DB$201:$DB$770&amp;$DC$201:$DC$770,0))),IF(ISNA(INDEX($DC$1:$DC$200,MATCH($BI8&amp;CK$3,$DB$1:$DB$200&amp;$DC$1:$DC$200,0))),"",IF(INDEX($DC$1:$DC$200,MATCH($BI8&amp;CK$3,$DB$1:$DB$200&amp;$DC$1:$DC$200,0))=CK$3,1,"")),IF(INDEX($DC$201:$DC$770,MATCH($BI7&amp;CK$3,$DB$201:$DB$770&amp;$DC$201:$DC$770,0))=CK$3,2,""))</f>
        <v/>
      </c>
      <c r="CL8" s="8" t="str">
        <f t="array" ref="CL8">IF(ISNA(INDEX($DC$201:$DC$770,MATCH($BI7&amp;CL$3,$DB$201:$DB$770&amp;$DC$201:$DC$770,0))),IF(ISNA(INDEX($DC$1:$DC$200,MATCH($BI8&amp;CL$3,$DB$1:$DB$200&amp;$DC$1:$DC$200,0))),"",IF(INDEX($DC$1:$DC$200,MATCH($BI8&amp;CL$3,$DB$1:$DB$200&amp;$DC$1:$DC$200,0))=CL$3,1,"")),IF(INDEX($DC$201:$DC$770,MATCH($BI7&amp;CL$3,$DB$201:$DB$770&amp;$DC$201:$DC$770,0))=CL$3,2,""))</f>
        <v/>
      </c>
      <c r="CQ8" s="13" t="s">
        <v>70</v>
      </c>
      <c r="CR8" s="13">
        <v>7</v>
      </c>
      <c r="CV8" s="74"/>
      <c r="CW8" s="74"/>
      <c r="CX8" s="74"/>
      <c r="CY8" s="74"/>
      <c r="CZ8" s="75"/>
      <c r="DB8" s="19">
        <f>IF(DM8=0,0,IF(COUNTIF($DM$1:$DM$200,DM8)=1,DM8,IF(COUNTIF($DM$1:$DM$200,DM8)=2,IF(COUNTIF($DM$1:$DM7,DM8)=0,DM8,DM8+0.5),"Terminkollision 1")))</f>
        <v>32</v>
      </c>
      <c r="DC8" s="42">
        <f t="shared" si="4"/>
        <v>3</v>
      </c>
      <c r="DD8" s="71" t="s">
        <v>195</v>
      </c>
      <c r="DE8" s="13" t="s">
        <v>101</v>
      </c>
      <c r="DF8" s="13">
        <f t="shared" si="1"/>
        <v>5</v>
      </c>
      <c r="DG8" s="13">
        <f t="shared" si="5"/>
        <v>1</v>
      </c>
      <c r="DH8" s="13">
        <f t="shared" si="6"/>
        <v>2</v>
      </c>
      <c r="DI8" s="13">
        <f t="shared" si="7"/>
        <v>2016</v>
      </c>
      <c r="DJ8" s="13" t="str">
        <f t="shared" si="2"/>
        <v>Mo</v>
      </c>
      <c r="DK8" s="22">
        <f t="shared" si="8"/>
        <v>40939</v>
      </c>
      <c r="DL8" s="19" t="str">
        <f t="shared" si="0"/>
        <v>0</v>
      </c>
      <c r="DM8" s="13">
        <f t="shared" si="3"/>
        <v>32</v>
      </c>
    </row>
    <row r="9" spans="1:129">
      <c r="A9" s="13">
        <v>2</v>
      </c>
      <c r="B9" s="174">
        <f>TRUNC((DATE($CR$2,C$6,C9)-WEEKDAY(DATE($CR$2,C$6,C9),2)-DATE(YEAR(DATE($CR$2,C$6,C9)+4-WEEKDAY(DATE($CR$2,C$6,C9),2)),1,-10))/7)</f>
        <v>53</v>
      </c>
      <c r="C9" s="172">
        <v>2</v>
      </c>
      <c r="D9" s="176" t="str">
        <f>IF(D7="Mo","Di",IF(D7="Di","Mi",IF(D7="Mi","Do",IF(D7="Do","Fr",IF(D7="Fr","Sa",IF(D7="Sa","So","Mo"))))))</f>
        <v>Sa</v>
      </c>
      <c r="E9" s="2"/>
      <c r="F9" s="164">
        <f t="shared" ref="F9" si="9">IF(OR(OR(B9=$CR$7,B13=$CR$7,B9=$CS$7,B13=$CS$7,B9=$CT$7,B13=$CT$7,B9=$CR$8,B13=$CR$8,B9=$CR$9,B13=$CR$9,B9=$CR$10,B13=$CR$10,B9=$CS$10,B13=$CS$10,B9=$CR$11,B13=$CR$11,B9=$CS$11,B13=$CS$11,B9=$CT$11,B13=$CT$11,B9=$CU$11,B13=$CU$11,B9=$CV$11,B13=$CV$11,B9=$CR$12,B13=$CR$12,B9=$CS$12,B13=$CS$12),OR($A10=$CP$30,$A10=$CP$31,$A10=$CP$32,$A10=$CP$33,$A10=$CP$34,$A10=$CP$35,$A10=$CP$36,$A10=$CP$37,$A10=$CP$38,$A10=$CP$39,$A10=$CP$40,$A10=$CP$41),OR($A10=$CP$44,$A10=$CP$45,$A10=$CP$46,$A10=$CP$47,$A10=$CP$48,$A10=$CP$49,$A10=$CP$50)),1,"")</f>
        <v>1</v>
      </c>
      <c r="G9" s="164">
        <f t="shared" ref="G9" si="10">IF(OR(OR(B9=$CR$15,B13=$CR$15,B9=$CS$15,B13=$CS$15,B9=$CT$15,B13=$CT$15,B9=$CR$16,B13=$CR$16,B9=$CS$16,B13=$CS$16,B9=$CR$17,B13=$CR$17,B9=$CS$17,B13=$CS$17,B9=$CR$18,B13=$CR$18,B9=$CS$18,B13=$CS$18,B9=$CT$18,B13=$CT$18,B9=$CU$18,B13=$CU$18,B9=$CV$18,B13=$CV$18,B9=$CR$19,B13=$CR$19,B9=$CS$19,B13=$CS$19),OR($A10=$CP$30,$A10=$CP$31,$A10=$CP$32,$A10=$CP$33,$A10=$CP$34,$A10=$CP$35,$A10=$CP$36,$A10=$CP$37,$A10=$CP$38,$A10=$CP$39,$A10=$CP$40,$A10=$CP$41),OR($A10=$CP$44,$A10=$CP$45,$A10=$CP$46,$A10=$CP$47,$A10=$CP$48,$A10=$CP$49,$A10=$CP$50)),1,"")</f>
        <v>1</v>
      </c>
      <c r="H9" s="164">
        <f t="shared" ref="H9" si="11">IF(OR(OR(B9=$CR$22,B13=$CR$22,B9=$CS$22,B13=$CS$22,B9=$CT$22,B13=$CT$22,B9=$CR$23,B13=$CR$23,B9=$CS$23,B13=$CS$23,B9=$CR$24,B13=$CR$24,B9=$CS$24,B13=$CS$24,B9=$CR$25,B13=$CR$25,B9=$CS$25,B13=$CS$25,B9=$CT$25,B13=$CT$25,B9=$CU$25,B13=$CU$25,B9=$CV$25,B13=$CV$25,B9=$CR$26,B13=$CR$26,B9=$CS$26,B13=$CS$26),OR($A10=$CP$30,$A10=$CP$31,$A10=$CP$32,$A10=$CP$33,$A10=$CP$34,$A10=$CP$35,$A10=$CP$36,$A10=$CP$37,$A10=$CP$38,$A10=$CP$39,$A10=$CP$40,$A10=$CP$41),OR($A10=$CP$44,$A10=$CP$45,$A10=$CP$46,$A10=$CP$47,$A10=$CP$48,$A10=$CP$49,$A10=$CP$50)),1,"")</f>
        <v>1</v>
      </c>
      <c r="I9" s="2"/>
      <c r="J9" s="1" t="str">
        <f t="shared" ref="J9" si="12">IF(ISNA(VLOOKUP(A9,$DB$1:$DE$200,4,FALSE)),"",VLOOKUP(A9,$DB$1:$DE$200,4,FALSE))</f>
        <v/>
      </c>
      <c r="K9" s="1"/>
      <c r="L9" s="1"/>
      <c r="M9" s="1"/>
      <c r="N9" s="1"/>
      <c r="O9" s="1"/>
      <c r="P9" s="5" t="str">
        <f t="array" ref="P9">IF(ISNA(INDEX($DC$1:$DC$770,MATCH($A9&amp;P$3,$DB$1:$DB$770&amp;$DC$1:$DC$770,0))),"",IF(ISNA(INDEX($DC$1:$DC$200,MATCH($A9&amp;P$3,$DB$1:$DB$200&amp;$DC$1:$DC$200,0))),IF(INDEX($DC$201:$DC$770,MATCH($A9&amp;P$3,$DB$201:$DB$770&amp;$DC$201:$DC$770,0))=P$3,2,""),IF(INDEX($DC$1:$DC$200,MATCH($A9&amp;P$3,$DB$1:$DB$200&amp;$DC$1:$DC$200,0))=P$3,1,"")))</f>
        <v/>
      </c>
      <c r="Q9" s="6" t="str">
        <f t="array" ref="Q9">IF(ISNA(INDEX($DC$1:$DC$770,MATCH($A9&amp;Q$3,$DB$1:$DB$770&amp;$DC$1:$DC$770,0))),"",IF(ISNA(INDEX($DC$1:$DC$200,MATCH($A9&amp;Q$3,$DB$1:$DB$200&amp;$DC$1:$DC$200,0))),IF(INDEX($DC$201:$DC$770,MATCH($A9&amp;Q$3,$DB$201:$DB$770&amp;$DC$201:$DC$770,0))=Q$3,2,""),IF(INDEX($DC$1:$DC$200,MATCH($A9&amp;Q$3,$DB$1:$DB$200&amp;$DC$1:$DC$200,0))=Q$3,1,"")))</f>
        <v/>
      </c>
      <c r="R9" s="6">
        <f t="array" ref="R9">IF(ISNA(INDEX($DC$1:$DC$770,MATCH($A9&amp;R$3,$DB$1:$DB$770&amp;$DC$1:$DC$770,0))),"",IF(ISNA(INDEX($DC$1:$DC$200,MATCH($A9&amp;R$3,$DB$1:$DB$200&amp;$DC$1:$DC$200,0))),IF(INDEX($DC$201:$DC$770,MATCH($A9&amp;R$3,$DB$201:$DB$770&amp;$DC$201:$DC$770,0))=R$3,2,""),IF(INDEX($DC$1:$DC$200,MATCH($A9&amp;R$3,$DB$1:$DB$200&amp;$DC$1:$DC$200,0))=R$3,1,"")))</f>
        <v>2</v>
      </c>
      <c r="S9" s="5" t="str">
        <f t="array" ref="S9">IF(ISNA(INDEX($DC$1:$DC$770,MATCH($A9&amp;S$3,$DB$1:$DB$770&amp;$DC$1:$DC$770,0))),"",IF(ISNA(INDEX($DC$1:$DC$200,MATCH($A9&amp;S$3,$DB$1:$DB$200&amp;$DC$1:$DC$200,0))),IF(INDEX($DC$201:$DC$770,MATCH($A9&amp;S$3,$DB$201:$DB$770&amp;$DC$201:$DC$770,0))=S$3,2,""),IF(INDEX($DC$1:$DC$200,MATCH($A9&amp;S$3,$DB$1:$DB$200&amp;$DC$1:$DC$200,0))=S$3,1,"")))</f>
        <v/>
      </c>
      <c r="T9" s="6" t="str">
        <f t="array" ref="T9">IF(ISNA(INDEX($DC$1:$DC$770,MATCH($A9&amp;T$3,$DB$1:$DB$770&amp;$DC$1:$DC$770,0))),"",IF(ISNA(INDEX($DC$1:$DC$200,MATCH($A9&amp;T$3,$DB$1:$DB$200&amp;$DC$1:$DC$200,0))),IF(INDEX($DC$201:$DC$770,MATCH($A9&amp;T$3,$DB$201:$DB$770&amp;$DC$201:$DC$770,0))=T$3,2,""),IF(INDEX($DC$1:$DC$200,MATCH($A9&amp;T$3,$DB$1:$DB$200&amp;$DC$1:$DC$200,0))=T$3,1,"")))</f>
        <v/>
      </c>
      <c r="U9" s="7" t="str">
        <f t="array" ref="U9">IF(ISNA(INDEX($DC$1:$DC$770,MATCH($A9&amp;U$3,$DB$1:$DB$770&amp;$DC$1:$DC$770,0))),"",IF(ISNA(INDEX($DC$1:$DC$200,MATCH($A9&amp;U$3,$DB$1:$DB$200&amp;$DC$1:$DC$200,0))),IF(INDEX($DC$201:$DC$770,MATCH($A9&amp;U$3,$DB$201:$DB$770&amp;$DC$201:$DC$770,0))=U$3,2,""),IF(INDEX($DC$1:$DC$200,MATCH($A9&amp;U$3,$DB$1:$DB$200&amp;$DC$1:$DC$200,0))=U$3,1,"")))</f>
        <v/>
      </c>
      <c r="V9" s="6" t="str">
        <f t="array" ref="V9">IF(ISNA(INDEX($DC$1:$DC$770,MATCH($A9&amp;V$3,$DB$1:$DB$770&amp;$DC$1:$DC$770,0))),"",IF(ISNA(INDEX($DC$1:$DC$200,MATCH($A9&amp;V$3,$DB$1:$DB$200&amp;$DC$1:$DC$200,0))),IF(INDEX($DC$201:$DC$770,MATCH($A9&amp;V$3,$DB$201:$DB$770&amp;$DC$201:$DC$770,0))=V$3,2,""),IF(INDEX($DC$1:$DC$200,MATCH($A9&amp;V$3,$DB$1:$DB$200&amp;$DC$1:$DC$200,0))=V$3,1,"")))</f>
        <v/>
      </c>
      <c r="W9" s="6" t="str">
        <f t="array" ref="W9">IF(ISNA(INDEX($DC$1:$DC$770,MATCH($A9&amp;W$3,$DB$1:$DB$770&amp;$DC$1:$DC$770,0))),"",IF(ISNA(INDEX($DC$1:$DC$200,MATCH($A9&amp;W$3,$DB$1:$DB$200&amp;$DC$1:$DC$200,0))),IF(INDEX($DC$201:$DC$770,MATCH($A9&amp;W$3,$DB$201:$DB$770&amp;$DC$201:$DC$770,0))=W$3,2,""),IF(INDEX($DC$1:$DC$200,MATCH($A9&amp;W$3,$DB$1:$DB$200&amp;$DC$1:$DC$200,0))=W$3,1,"")))</f>
        <v/>
      </c>
      <c r="X9" s="6" t="str">
        <f t="array" ref="X9">IF(ISNA(INDEX($DC$1:$DC$770,MATCH($A9&amp;X$3,$DB$1:$DB$770&amp;$DC$1:$DC$770,0))),"",IF(ISNA(INDEX($DC$1:$DC$200,MATCH($A9&amp;X$3,$DB$1:$DB$200&amp;$DC$1:$DC$200,0))),IF(INDEX($DC$201:$DC$770,MATCH($A9&amp;X$3,$DB$201:$DB$770&amp;$DC$201:$DC$770,0))=X$3,2,""),IF(INDEX($DC$1:$DC$200,MATCH($A9&amp;X$3,$DB$1:$DB$200&amp;$DC$1:$DC$200,0))=X$3,1,"")))</f>
        <v/>
      </c>
      <c r="Y9" s="5" t="str">
        <f t="array" ref="Y9">IF(ISNA(INDEX($DC$1:$DC$770,MATCH($A9&amp;Y$3,$DB$1:$DB$770&amp;$DC$1:$DC$770,0))),"",IF(ISNA(INDEX($DC$1:$DC$200,MATCH($A9&amp;Y$3,$DB$1:$DB$200&amp;$DC$1:$DC$200,0))),IF(INDEX($DC$201:$DC$770,MATCH($A9&amp;Y$3,$DB$201:$DB$770&amp;$DC$201:$DC$770,0))=Y$3,2,""),IF(INDEX($DC$1:$DC$200,MATCH($A9&amp;Y$3,$DB$1:$DB$200&amp;$DC$1:$DC$200,0))=Y$3,1,"")))</f>
        <v/>
      </c>
      <c r="Z9" s="6" t="str">
        <f t="array" ref="Z9">IF(ISNA(INDEX($DC$1:$DC$770,MATCH($A9&amp;Z$3,$DB$1:$DB$770&amp;$DC$1:$DC$770,0))),"",IF(ISNA(INDEX($DC$1:$DC$200,MATCH($A9&amp;Z$3,$DB$1:$DB$200&amp;$DC$1:$DC$200,0))),IF(INDEX($DC$201:$DC$770,MATCH($A9&amp;Z$3,$DB$201:$DB$770&amp;$DC$201:$DC$770,0))=Z$3,2,""),IF(INDEX($DC$1:$DC$200,MATCH($A9&amp;Z$3,$DB$1:$DB$200&amp;$DC$1:$DC$200,0))=Z$3,1,"")))</f>
        <v/>
      </c>
      <c r="AA9" s="7" t="str">
        <f t="array" ref="AA9">IF(ISNA(INDEX($DC$1:$DC$770,MATCH($A9&amp;AA$3,$DB$1:$DB$770&amp;$DC$1:$DC$770,0))),"",IF(ISNA(INDEX($DC$1:$DC$200,MATCH($A9&amp;AA$3,$DB$1:$DB$200&amp;$DC$1:$DC$200,0))),IF(INDEX($DC$201:$DC$770,MATCH($A9&amp;AA$3,$DB$201:$DB$770&amp;$DC$201:$DC$770,0))=AA$3,2,""),IF(INDEX($DC$1:$DC$200,MATCH($A9&amp;AA$3,$DB$1:$DB$200&amp;$DC$1:$DC$200,0))=AA$3,1,"")))</f>
        <v/>
      </c>
      <c r="AB9" s="6" t="str">
        <f t="array" ref="AB9">IF(ISNA(INDEX($DC$1:$DC$770,MATCH($A9&amp;AB$3,$DB$1:$DB$770&amp;$DC$1:$DC$770,0))),"",IF(ISNA(INDEX($DC$1:$DC$200,MATCH($A9&amp;AB$3,$DB$1:$DB$200&amp;$DC$1:$DC$200,0))),IF(INDEX($DC$201:$DC$770,MATCH($A9&amp;AB$3,$DB$201:$DB$770&amp;$DC$201:$DC$770,0))=AB$3,2,""),IF(INDEX($DC$1:$DC$200,MATCH($A9&amp;AB$3,$DB$1:$DB$200&amp;$DC$1:$DC$200,0))=AB$3,1,"")))</f>
        <v/>
      </c>
      <c r="AC9" s="6" t="str">
        <f t="array" ref="AC9">IF(ISNA(INDEX($DC$1:$DC$770,MATCH($A9&amp;AC$3,$DB$1:$DB$770&amp;$DC$1:$DC$770,0))),"",IF(ISNA(INDEX($DC$1:$DC$200,MATCH($A9&amp;AC$3,$DB$1:$DB$200&amp;$DC$1:$DC$200,0))),IF(INDEX($DC$201:$DC$770,MATCH($A9&amp;AC$3,$DB$201:$DB$770&amp;$DC$201:$DC$770,0))=AC$3,2,""),IF(INDEX($DC$1:$DC$200,MATCH($A9&amp;AC$3,$DB$1:$DB$200&amp;$DC$1:$DC$200,0))=AC$3,1,"")))</f>
        <v/>
      </c>
      <c r="AD9" s="7" t="str">
        <f t="array" ref="AD9">IF(ISNA(INDEX($DC$1:$DC$770,MATCH($A9&amp;AD$3,$DB$1:$DB$770&amp;$DC$1:$DC$770,0))),"",IF(ISNA(INDEX($DC$1:$DC$200,MATCH($A9&amp;AD$3,$DB$1:$DB$200&amp;$DC$1:$DC$200,0))),IF(INDEX($DC$201:$DC$770,MATCH($A9&amp;AD$3,$DB$201:$DB$770&amp;$DC$201:$DC$770,0))=AD$3,2,""),IF(INDEX($DC$1:$DC$200,MATCH($A9&amp;AD$3,$DB$1:$DB$200&amp;$DC$1:$DC$200,0))=AD$3,1,"")))</f>
        <v/>
      </c>
      <c r="AE9" s="43">
        <v>33</v>
      </c>
      <c r="AF9" s="174">
        <f>TRUNC((DATE($CR$2,AG$6,AG9)-WEEKDAY(DATE($CR$2,AG$6,AG9),2)-DATE(YEAR(DATE($CR$2,AG$6,AG9)+4-WEEKDAY(DATE($CR$2,AG$6,AG9),2)),1,-10))/7)</f>
        <v>5</v>
      </c>
      <c r="AG9" s="172">
        <v>2</v>
      </c>
      <c r="AH9" s="176" t="str">
        <f t="shared" ref="AH9:AH61" si="13">IF(AH7="Mo","Di",IF(AH7="Di","Mi",IF(AH7="Mi","Do",IF(AH7="Do","Fr",IF(AH7="Fr","Sa",IF(AH7="Sa","So","Mo"))))))</f>
        <v>Di</v>
      </c>
      <c r="AI9" s="2"/>
      <c r="AJ9" s="164" t="str">
        <f t="shared" ref="AJ9" si="14">IF(OR(OR(AF9=$CR$7,AF13=$CR$7,AF9=$CS$7,AF13=$CS$7,AF9=$CT$7,AF13=$CT$7,AF9=$CR$8,AF13=$CR$8,AF9=$CR$9,AF13=$CR$9,AF9=$CR$10,AF13=$CR$10,AF9=$CS$10,AF13=$CS$10,AF9=$CR$11,AF13=$CR$11,AF9=$CS$11,AF13=$CS$11,AF9=$CT$11,AF13=$CT$11,AF9=$CU$11,AF13=$CU$11,AF9=$CV$11,AF13=$CV$11,AF9=$CR$12,AF13=$CR$12,AF9=$CS$12,AF13=$CS$12),OR($AE10=$CP$30,$AE10=$CP$31,$AE10=$CP$32,$AE10=$CP$33,$AE10=$CP$34,$AE10=$CP$35,$AE10=$CP$36,$AE10=$CP$37,$AE10=$CP$38,$AE10=$CP$39,$AE10=$CP$40,$AE10=$CP$41),OR($AE10=$CP$44,$AE10=$CP$45,$AE10=$CP$46,$AE10=$CP$47,$AE10=$CP$48,$AE10=$CP$49,$AE10=$CP$50)),1,"")</f>
        <v/>
      </c>
      <c r="AK9" s="164">
        <f t="shared" ref="AK9" si="15">IF(OR(OR(AF9=$CR$15,AF13=$CR$15,AF9=$CS$15,AF13=$CS$15,AF9=$CT$15,AF13=$CT$15,AF9=$CR$16,AF13=$CR$16,AF9=$CS$16,AF13=$CS$16,AF9=$CR$17,AF13=$CR$17,AF9=$CS$17,AF13=$CS$17,AF9=$CR$18,AF13=$CR$18,AF9=$CS$18,AF13=$CS$18,AF9=$CT$18,AF13=$CT$18,AF9=$CU$18,AF13=$CU$18,AF9=$CV$18,AF13=$CV$18,AF9=$CR$19,AF13=$CR$19,AF9=$CS$19,AF13=$CS$19),OR($AE10=$CP$30,$AE10=$CP$31,$AE10=$CP$32,$AE10=$CP$33,$AE10=$CP$34,$AE10=$CP$35,$AE10=$CP$36,$AE10=$CP$37,$AE10=$CP$38,$AE10=$CP$39,$AE10=$CP$40,$AE10=$CP$41),OR($AE10=$CP$44,$AE10=$CP$45,$AE10=$CP$46,$AE10=$CP$47,$AE10=$CP$48,$AE10=$CP$49,$AE10=$CP$50)),1,"")</f>
        <v>1</v>
      </c>
      <c r="AL9" s="164" t="str">
        <f t="shared" ref="AL9" si="16">IF(OR(OR(AF9=$CR$22,AF13=$CR$22,AF9=$CS$22,AF13=$CS$22,AF9=$CT$22,AF13=$CT$22,AF9=$CR$23,AF13=$CR$23,AF9=$CS$23,AF13=$CS$23,AF9=$CR$24,AF13=$CR$24,AF9=$CS$24,AF13=$CS$24,AF9=$CR$25,AF13=$CR$25,AF9=$CS$25,AF13=$CS$25,AF9=$CT$25,AF13=$CT$25,AF9=$CU$25,AF13=$CU$25,AF9=$CV$25,AF13=$CV$25,AF9=$CR$26,AF13=$CR$26,AF9=$CS$26,AF13=$CS$26),OR($AE10=$CP$30,$AE10=$CP$31,$AE10=$CP$32,$AE10=$CP$33,$AE10=$CP$34,$AE10=$CP$35,$AE10=$CP$36,$AE10=$CP$37,$AE10=$CP$38,$AE10=$CP$39,$AE10=$CP$40,$AE10=$CP$41),OR($AE10=$CP$44,$AE10=$CP$45,$AE10=$CP$46,$AE10=$CP$47,$AE10=$CP$48,$AE10=$CP$49,$AE10=$CP$50)),1,"")</f>
        <v/>
      </c>
      <c r="AM9" s="2"/>
      <c r="AN9" s="6" t="str">
        <f t="shared" ref="AN9" si="17">IF(ISNA(VLOOKUP(AE9,$DB$1:$DE$200,4,FALSE)),"",VLOOKUP(AE9,$DB$1:$DE$200,4,FALSE))</f>
        <v/>
      </c>
      <c r="AO9" s="6"/>
      <c r="AP9" s="6"/>
      <c r="AQ9" s="6"/>
      <c r="AR9" s="6"/>
      <c r="AS9" s="6"/>
      <c r="AT9" s="5" t="str">
        <f t="array" ref="AT9">IF(ISNA(INDEX($DC$1:$DC$770,MATCH($AE9&amp;AT$3,$DB$1:$DB$770&amp;$DC$1:$DC$770,0))),"",IF(ISNA(INDEX($DC$1:$DC$200,MATCH($AE9&amp;AT$3,$DB$1:$DB$200&amp;$DC$1:$DC$200,0))),IF(INDEX($DC$201:$DC$770,MATCH($AE9&amp;AT$3,$DB$201:$DB$770&amp;$DC$201:$DC$770,0))=AT$3,2,""),IF(INDEX($DC$1:$DC$200,MATCH($AE9&amp;AT$3,$DB$1:$DB$200&amp;$DC$1:$DC$200,0))=AT$3,1,"")))</f>
        <v/>
      </c>
      <c r="AU9" s="6" t="str">
        <f t="array" ref="AU9">IF(ISNA(INDEX($DC$1:$DC$770,MATCH($AE9&amp;AU$3,$DB$1:$DB$770&amp;$DC$1:$DC$770,0))),"",IF(ISNA(INDEX($DC$1:$DC$200,MATCH($AE9&amp;AU$3,$DB$1:$DB$200&amp;$DC$1:$DC$200,0))),IF(INDEX($DC$201:$DC$770,MATCH($AE9&amp;AU$3,$DB$201:$DB$770&amp;$DC$201:$DC$770,0))=AU$3,2,""),IF(INDEX($DC$1:$DC$200,MATCH($AE9&amp;AU$3,$DB$1:$DB$200&amp;$DC$1:$DC$200,0))=AU$3,1,"")))</f>
        <v/>
      </c>
      <c r="AV9" s="6" t="str">
        <f t="array" ref="AV9">IF(ISNA(INDEX($DC$1:$DC$770,MATCH($AE9&amp;AV$3,$DB$1:$DB$770&amp;$DC$1:$DC$770,0))),"",IF(ISNA(INDEX($DC$1:$DC$200,MATCH($AE9&amp;AV$3,$DB$1:$DB$200&amp;$DC$1:$DC$200,0))),IF(INDEX($DC$201:$DC$770,MATCH($AE9&amp;AV$3,$DB$201:$DB$770&amp;$DC$201:$DC$770,0))=AV$3,2,""),IF(INDEX($DC$1:$DC$200,MATCH($AE9&amp;AV$3,$DB$1:$DB$200&amp;$DC$1:$DC$200,0))=AV$3,1,"")))</f>
        <v/>
      </c>
      <c r="AW9" s="5" t="str">
        <f t="array" ref="AW9">IF(ISNA(INDEX($DC$1:$DC$770,MATCH($AE9&amp;AW$3,$DB$1:$DB$770&amp;$DC$1:$DC$770,0))),"",IF(ISNA(INDEX($DC$1:$DC$200,MATCH($AE9&amp;AW$3,$DB$1:$DB$200&amp;$DC$1:$DC$200,0))),IF(INDEX($DC$201:$DC$770,MATCH($AE9&amp;AW$3,$DB$201:$DB$770&amp;$DC$201:$DC$770,0))=AW$3,2,""),IF(INDEX($DC$1:$DC$200,MATCH($AE9&amp;AW$3,$DB$1:$DB$200&amp;$DC$1:$DC$200,0))=AW$3,1,"")))</f>
        <v/>
      </c>
      <c r="AX9" s="6" t="str">
        <f t="array" ref="AX9">IF(ISNA(INDEX($DC$1:$DC$770,MATCH($AE9&amp;AX$3,$DB$1:$DB$770&amp;$DC$1:$DC$770,0))),"",IF(ISNA(INDEX($DC$1:$DC$200,MATCH($AE9&amp;AX$3,$DB$1:$DB$200&amp;$DC$1:$DC$200,0))),IF(INDEX($DC$201:$DC$770,MATCH($AE9&amp;AX$3,$DB$201:$DB$770&amp;$DC$201:$DC$770,0))=AX$3,2,""),IF(INDEX($DC$1:$DC$200,MATCH($AE9&amp;AX$3,$DB$1:$DB$200&amp;$DC$1:$DC$200,0))=AX$3,1,"")))</f>
        <v/>
      </c>
      <c r="AY9" s="7" t="str">
        <f t="array" ref="AY9">IF(ISNA(INDEX($DC$1:$DC$770,MATCH($AE9&amp;AY$3,$DB$1:$DB$770&amp;$DC$1:$DC$770,0))),"",IF(ISNA(INDEX($DC$1:$DC$200,MATCH($AE9&amp;AY$3,$DB$1:$DB$200&amp;$DC$1:$DC$200,0))),IF(INDEX($DC$201:$DC$770,MATCH($AE9&amp;AY$3,$DB$201:$DB$770&amp;$DC$201:$DC$770,0))=AY$3,2,""),IF(INDEX($DC$1:$DC$200,MATCH($AE9&amp;AY$3,$DB$1:$DB$200&amp;$DC$1:$DC$200,0))=AY$3,1,"")))</f>
        <v/>
      </c>
      <c r="AZ9" s="6" t="str">
        <f t="array" ref="AZ9">IF(ISNA(INDEX($DC$1:$DC$770,MATCH($AE9&amp;AZ$3,$DB$1:$DB$770&amp;$DC$1:$DC$770,0))),"",IF(ISNA(INDEX($DC$1:$DC$200,MATCH($AE9&amp;AZ$3,$DB$1:$DB$200&amp;$DC$1:$DC$200,0))),IF(INDEX($DC$201:$DC$770,MATCH($AE9&amp;AZ$3,$DB$201:$DB$770&amp;$DC$201:$DC$770,0))=AZ$3,2,""),IF(INDEX($DC$1:$DC$200,MATCH($AE9&amp;AZ$3,$DB$1:$DB$200&amp;$DC$1:$DC$200,0))=AZ$3,1,"")))</f>
        <v/>
      </c>
      <c r="BA9" s="6" t="str">
        <f t="array" ref="BA9">IF(ISNA(INDEX($DC$1:$DC$770,MATCH($AE9&amp;BA$3,$DB$1:$DB$770&amp;$DC$1:$DC$770,0))),"",IF(ISNA(INDEX($DC$1:$DC$200,MATCH($AE9&amp;BA$3,$DB$1:$DB$200&amp;$DC$1:$DC$200,0))),IF(INDEX($DC$201:$DC$770,MATCH($AE9&amp;BA$3,$DB$201:$DB$770&amp;$DC$201:$DC$770,0))=BA$3,2,""),IF(INDEX($DC$1:$DC$200,MATCH($AE9&amp;BA$3,$DB$1:$DB$200&amp;$DC$1:$DC$200,0))=BA$3,1,"")))</f>
        <v/>
      </c>
      <c r="BB9" s="6" t="str">
        <f t="array" ref="BB9">IF(ISNA(INDEX($DC$1:$DC$770,MATCH($AE9&amp;BB$3,$DB$1:$DB$770&amp;$DC$1:$DC$770,0))),"",IF(ISNA(INDEX($DC$1:$DC$200,MATCH($AE9&amp;BB$3,$DB$1:$DB$200&amp;$DC$1:$DC$200,0))),IF(INDEX($DC$201:$DC$770,MATCH($AE9&amp;BB$3,$DB$201:$DB$770&amp;$DC$201:$DC$770,0))=BB$3,2,""),IF(INDEX($DC$1:$DC$200,MATCH($AE9&amp;BB$3,$DB$1:$DB$200&amp;$DC$1:$DC$200,0))=BB$3,1,"")))</f>
        <v/>
      </c>
      <c r="BC9" s="5" t="str">
        <f t="array" ref="BC9">IF(ISNA(INDEX($DC$1:$DC$770,MATCH($AE9&amp;BC$3,$DB$1:$DB$770&amp;$DC$1:$DC$770,0))),"",IF(ISNA(INDEX($DC$1:$DC$200,MATCH($AE9&amp;BC$3,$DB$1:$DB$200&amp;$DC$1:$DC$200,0))),IF(INDEX($DC$201:$DC$770,MATCH($AE9&amp;BC$3,$DB$201:$DB$770&amp;$DC$201:$DC$770,0))=BC$3,2,""),IF(INDEX($DC$1:$DC$200,MATCH($AE9&amp;BC$3,$DB$1:$DB$200&amp;$DC$1:$DC$200,0))=BC$3,1,"")))</f>
        <v/>
      </c>
      <c r="BD9" s="6" t="str">
        <f t="array" ref="BD9">IF(ISNA(INDEX($DC$1:$DC$770,MATCH($AE9&amp;BD$3,$DB$1:$DB$770&amp;$DC$1:$DC$770,0))),"",IF(ISNA(INDEX($DC$1:$DC$200,MATCH($AE9&amp;BD$3,$DB$1:$DB$200&amp;$DC$1:$DC$200,0))),IF(INDEX($DC$201:$DC$770,MATCH($AE9&amp;BD$3,$DB$201:$DB$770&amp;$DC$201:$DC$770,0))=BD$3,2,""),IF(INDEX($DC$1:$DC$200,MATCH($AE9&amp;BD$3,$DB$1:$DB$200&amp;$DC$1:$DC$200,0))=BD$3,1,"")))</f>
        <v/>
      </c>
      <c r="BE9" s="7" t="str">
        <f t="array" ref="BE9">IF(ISNA(INDEX($DC$1:$DC$770,MATCH($AE9&amp;BE$3,$DB$1:$DB$770&amp;$DC$1:$DC$770,0))),"",IF(ISNA(INDEX($DC$1:$DC$200,MATCH($AE9&amp;BE$3,$DB$1:$DB$200&amp;$DC$1:$DC$200,0))),IF(INDEX($DC$201:$DC$770,MATCH($AE9&amp;BE$3,$DB$201:$DB$770&amp;$DC$201:$DC$770,0))=BE$3,2,""),IF(INDEX($DC$1:$DC$200,MATCH($AE9&amp;BE$3,$DB$1:$DB$200&amp;$DC$1:$DC$200,0))=BE$3,1,"")))</f>
        <v/>
      </c>
      <c r="BF9" s="6" t="str">
        <f t="array" ref="BF9">IF(ISNA(INDEX($DC$1:$DC$770,MATCH($AE9&amp;BF$3,$DB$1:$DB$770&amp;$DC$1:$DC$770,0))),"",IF(ISNA(INDEX($DC$1:$DC$200,MATCH($AE9&amp;BF$3,$DB$1:$DB$200&amp;$DC$1:$DC$200,0))),IF(INDEX($DC$201:$DC$770,MATCH($AE9&amp;BF$3,$DB$201:$DB$770&amp;$DC$201:$DC$770,0))=BF$3,2,""),IF(INDEX($DC$1:$DC$200,MATCH($AE9&amp;BF$3,$DB$1:$DB$200&amp;$DC$1:$DC$200,0))=BF$3,1,"")))</f>
        <v/>
      </c>
      <c r="BG9" s="6" t="str">
        <f t="array" ref="BG9">IF(ISNA(INDEX($DC$1:$DC$770,MATCH($AE9&amp;BG$3,$DB$1:$DB$770&amp;$DC$1:$DC$770,0))),"",IF(ISNA(INDEX($DC$1:$DC$200,MATCH($AE9&amp;BG$3,$DB$1:$DB$200&amp;$DC$1:$DC$200,0))),IF(INDEX($DC$201:$DC$770,MATCH($AE9&amp;BG$3,$DB$201:$DB$770&amp;$DC$201:$DC$770,0))=BG$3,2,""),IF(INDEX($DC$1:$DC$200,MATCH($AE9&amp;BG$3,$DB$1:$DB$200&amp;$DC$1:$DC$200,0))=BG$3,1,"")))</f>
        <v/>
      </c>
      <c r="BH9" s="7" t="str">
        <f t="array" ref="BH9">IF(ISNA(INDEX($DC$1:$DC$770,MATCH($AE9&amp;BH$3,$DB$1:$DB$770&amp;$DC$1:$DC$770,0))),"",IF(ISNA(INDEX($DC$1:$DC$200,MATCH($AE9&amp;BH$3,$DB$1:$DB$200&amp;$DC$1:$DC$200,0))),IF(INDEX($DC$201:$DC$770,MATCH($AE9&amp;BH$3,$DB$201:$DB$770&amp;$DC$201:$DC$770,0))=BH$3,2,""),IF(INDEX($DC$1:$DC$200,MATCH($AE9&amp;BH$3,$DB$1:$DB$200&amp;$DC$1:$DC$200,0))=BH$3,1,"")))</f>
        <v/>
      </c>
      <c r="BI9" s="2">
        <f>BI7+1</f>
        <v>62</v>
      </c>
      <c r="BJ9" s="174">
        <f>TRUNC((DATE($CR$2,BK$6,BK9)-WEEKDAY(DATE($CR$2,BK$6,BK9),2)-DATE(YEAR(DATE($CR$2,BK$6,BK9)+4-WEEKDAY(DATE($CR$2,BK$6,BK9),2)),1,-10))/7)</f>
        <v>9</v>
      </c>
      <c r="BK9" s="172">
        <v>2</v>
      </c>
      <c r="BL9" s="176" t="str">
        <f t="shared" ref="BL9:BL67" si="18">IF(BL7="Mo","Di",IF(BL7="Di","Mi",IF(BL7="Mi","Do",IF(BL7="Do","Fr",IF(BL7="Fr","Sa",IF(BL7="Sa","So","Mo"))))))</f>
        <v>Mi</v>
      </c>
      <c r="BM9" s="2"/>
      <c r="BN9" s="164" t="str">
        <f t="shared" ref="BN9" si="19">IF(OR(OR(BJ9=$CR$7,BJ13=$CR$7,BJ9=$CS$7,BJ13=$CS$7,BJ9=$CT$7,BJ13=$CT$7,BJ9=$CR$8,BJ13=$CR$8,BJ9=$CR$9,BJ13=$CR$9,BJ9=$CR$10,BJ13=$CR$10,BJ9=$CS$10,BJ13=$CS$10,BJ9=$CR$11,BJ13=$CR$11,BJ9=$CS$11,BJ13=$CS$11,BJ9=$CT$11,BJ13=$CT$11,BJ9=$CU$11,BJ13=$CU$11,BJ9=$CV$11,BJ13=$CV$11,BJ9=$CR$12,BJ13=$CR$12,BJ9=$CS$12,BJ13=$CS$12),OR($BI10=$CP$30,$BI10=$CP$31,$BI10=$CP$32,$BI10=$CP$33,$BI10=$CP$34,$BI10=$CP$35,$BI10=$CP$36,$BI10=$CP$37,$BI10=$CP$38,$BI10=$CP$39,$BI10=$CP$40,$BI10=$CP$41),OR($BI10=$CP$44,$BI10=$CP$45,$BI10=$CP$46,$BI10=$CP$47,$BI10=$CP$48,$BI10=$CP$49,$BI10=$CP$50)),1,"")</f>
        <v/>
      </c>
      <c r="BO9" s="164" t="str">
        <f t="shared" ref="BO9" si="20">IF(OR(OR(BJ9=$CR$15,BJ13=$CR$15,BJ9=$CS$15,BJ13=$CS$15,BJ9=$CT$15,BJ13=$CT$15,BJ9=$CR$16,BJ13=$CR$16,BJ9=$CS$16,BJ13=$CS$16,BJ9=$CR$17,BJ13=$CR$17,BJ9=$CS$17,BJ13=$CS$17,BJ9=$CR$18,BJ13=$CR$18,BJ9=$CS$18,BJ13=$CS$18,BJ9=$CT$18,BJ13=$CT$18,BJ9=$CU$18,BJ13=$CU$18,BJ9=$CV$18,BJ13=$CV$18,BJ9=$CR$19,BJ13=$CR$19,BJ9=$CS$19,BJ13=$CS$19),OR($BI10=$CP$30,$BI10=$CP$31,$BI10=$CP$32,$BI10=$CP$33,$BI10=$CP$34,$BI10=$CP$35,$BI10=$CP$36,$BI10=$CP$37,$BI10=$CP$38,$BI10=$CP$39,$BI10=$CP$40,$BI10=$CP$41),OR($BI10=$CP$44,$BI10=$CP$45,$BI10=$CP$46,$BI10=$CP$47,$BI10=$CP$48,$BI10=$CP$49,$BI10=$CP$50)),1,"")</f>
        <v/>
      </c>
      <c r="BP9" s="164" t="str">
        <f t="shared" ref="BP9" si="21">IF(OR(OR(BJ9=$CR$22,BJ13=$CR$22,BJ9=$CS$22,BJ13=$CS$22,BJ9=$CT$22,BJ13=$CT$22,BJ9=$CR$23,BJ13=$CR$23,BJ9=$CS$23,BJ13=$CS$23,BJ9=$CR$24,BJ13=$CR$24,BJ9=$CS$24,BJ13=$CS$24,BJ9=$CR$25,BJ13=$CR$25,BJ9=$CS$25,BJ13=$CS$25,BJ9=$CT$25,BJ13=$CT$25,BJ9=$CU$25,BJ13=$CU$25,BJ9=$CV$25,BJ13=$CV$25,BJ9=$CR$26,BJ13=$CR$26,BJ9=$CS$26,BJ13=$CS$26),OR($BI10=$CP$30,$BI10=$CP$31,$BI10=$CP$32,$BI10=$CP$33,$BI10=$CP$34,$BI10=$CP$35,$BI10=$CP$36,$BI10=$CP$37,$BI10=$CP$38,$BI10=$CP$39,$BI10=$CP$40,$BI10=$CP$41),OR($BI10=$CP$44,$BI10=$CP$45,$BI10=$CP$46,$BI10=$CP$47,$BI10=$CP$48,$BI10=$CP$49,$BI10=$CP$50)),1,"")</f>
        <v/>
      </c>
      <c r="BQ9" s="2"/>
      <c r="BR9" s="6" t="str">
        <f t="shared" ref="BR9" si="22">IF(ISNA(VLOOKUP(BI9,$DB$1:$DE$200,4,FALSE)),"",VLOOKUP(BI9,$DB$1:$DE$200,4,FALSE))</f>
        <v>Cevi-Lädeli</v>
      </c>
      <c r="BS9" s="6"/>
      <c r="BT9" s="6"/>
      <c r="BU9" s="6"/>
      <c r="BV9" s="6"/>
      <c r="BW9" s="6"/>
      <c r="BX9" s="5" t="str">
        <f t="array" ref="BX9">IF(ISNA(INDEX($DC$1:$DC$770,MATCH($BI9&amp;BX$3,$DB$1:$DB$770&amp;$DC$1:$DC$770,0))),"",IF(ISNA(INDEX($DC$1:$DC$200,MATCH($BI9&amp;BX$3,$DB$1:$DB$200&amp;$DC$1:$DC$200,0))),IF(INDEX($DC$201:$DC$770,MATCH($BI9&amp;BX$3,$DB$201:$DB$770&amp;$DC$201:$DC$770,0))=BX$3,2,""),IF(INDEX($DC$1:$DC$200,MATCH($BI9&amp;BX$3,$DB$1:$DB$200&amp;$DC$1:$DC$200,0))=BX$3,1,"")))</f>
        <v/>
      </c>
      <c r="BY9" s="6" t="str">
        <f t="array" ref="BY9">IF(ISNA(INDEX($DC$1:$DC$770,MATCH($BI9&amp;BY$3,$DB$1:$DB$770&amp;$DC$1:$DC$770,0))),"",IF(ISNA(INDEX($DC$1:$DC$200,MATCH($BI9&amp;BY$3,$DB$1:$DB$200&amp;$DC$1:$DC$200,0))),IF(INDEX($DC$201:$DC$770,MATCH($BI9&amp;BY$3,$DB$201:$DB$770&amp;$DC$201:$DC$770,0))=BY$3,2,""),IF(INDEX($DC$1:$DC$200,MATCH($BI9&amp;BY$3,$DB$1:$DB$200&amp;$DC$1:$DC$200,0))=BY$3,1,"")))</f>
        <v/>
      </c>
      <c r="BZ9" s="6">
        <f t="array" ref="BZ9">IF(ISNA(INDEX($DC$1:$DC$770,MATCH($BI9&amp;BZ$3,$DB$1:$DB$770&amp;$DC$1:$DC$770,0))),"",IF(ISNA(INDEX($DC$1:$DC$200,MATCH($BI9&amp;BZ$3,$DB$1:$DB$200&amp;$DC$1:$DC$200,0))),IF(INDEX($DC$201:$DC$770,MATCH($BI9&amp;BZ$3,$DB$201:$DB$770&amp;$DC$201:$DC$770,0))=BZ$3,2,""),IF(INDEX($DC$1:$DC$200,MATCH($BI9&amp;BZ$3,$DB$1:$DB$200&amp;$DC$1:$DC$200,0))=BZ$3,1,"")))</f>
        <v>1</v>
      </c>
      <c r="CA9" s="5" t="str">
        <f t="array" ref="CA9">IF(ISNA(INDEX($DC$1:$DC$770,MATCH($BI9&amp;CA$3,$DB$1:$DB$770&amp;$DC$1:$DC$770,0))),"",IF(ISNA(INDEX($DC$1:$DC$200,MATCH($BI9&amp;CA$3,$DB$1:$DB$200&amp;$DC$1:$DC$200,0))),IF(INDEX($DC$201:$DC$770,MATCH($BI9&amp;CA$3,$DB$201:$DB$770&amp;$DC$201:$DC$770,0))=CA$3,2,""),IF(INDEX($DC$1:$DC$200,MATCH($BI9&amp;CA$3,$DB$1:$DB$200&amp;$DC$1:$DC$200,0))=CA$3,1,"")))</f>
        <v/>
      </c>
      <c r="CB9" s="6" t="str">
        <f t="array" ref="CB9">IF(ISNA(INDEX($DC$1:$DC$770,MATCH($BI9&amp;CB$3,$DB$1:$DB$770&amp;$DC$1:$DC$770,0))),"",IF(ISNA(INDEX($DC$1:$DC$200,MATCH($BI9&amp;CB$3,$DB$1:$DB$200&amp;$DC$1:$DC$200,0))),IF(INDEX($DC$201:$DC$770,MATCH($BI9&amp;CB$3,$DB$201:$DB$770&amp;$DC$201:$DC$770,0))=CB$3,2,""),IF(INDEX($DC$1:$DC$200,MATCH($BI9&amp;CB$3,$DB$1:$DB$200&amp;$DC$1:$DC$200,0))=CB$3,1,"")))</f>
        <v/>
      </c>
      <c r="CC9" s="7" t="str">
        <f t="array" ref="CC9">IF(ISNA(INDEX($DC$1:$DC$770,MATCH($BI9&amp;CC$3,$DB$1:$DB$770&amp;$DC$1:$DC$770,0))),"",IF(ISNA(INDEX($DC$1:$DC$200,MATCH($BI9&amp;CC$3,$DB$1:$DB$200&amp;$DC$1:$DC$200,0))),IF(INDEX($DC$201:$DC$770,MATCH($BI9&amp;CC$3,$DB$201:$DB$770&amp;$DC$201:$DC$770,0))=CC$3,2,""),IF(INDEX($DC$1:$DC$200,MATCH($BI9&amp;CC$3,$DB$1:$DB$200&amp;$DC$1:$DC$200,0))=CC$3,1,"")))</f>
        <v/>
      </c>
      <c r="CD9" s="6" t="str">
        <f t="array" ref="CD9">IF(ISNA(INDEX($DC$1:$DC$770,MATCH($BI9&amp;CD$3,$DB$1:$DB$770&amp;$DC$1:$DC$770,0))),"",IF(ISNA(INDEX($DC$1:$DC$200,MATCH($BI9&amp;CD$3,$DB$1:$DB$200&amp;$DC$1:$DC$200,0))),IF(INDEX($DC$201:$DC$770,MATCH($BI9&amp;CD$3,$DB$201:$DB$770&amp;$DC$201:$DC$770,0))=CD$3,2,""),IF(INDEX($DC$1:$DC$200,MATCH($BI9&amp;CD$3,$DB$1:$DB$200&amp;$DC$1:$DC$200,0))=CD$3,1,"")))</f>
        <v/>
      </c>
      <c r="CE9" s="6" t="str">
        <f t="array" ref="CE9">IF(ISNA(INDEX($DC$1:$DC$770,MATCH($BI9&amp;CE$3,$DB$1:$DB$770&amp;$DC$1:$DC$770,0))),"",IF(ISNA(INDEX($DC$1:$DC$200,MATCH($BI9&amp;CE$3,$DB$1:$DB$200&amp;$DC$1:$DC$200,0))),IF(INDEX($DC$201:$DC$770,MATCH($BI9&amp;CE$3,$DB$201:$DB$770&amp;$DC$201:$DC$770,0))=CE$3,2,""),IF(INDEX($DC$1:$DC$200,MATCH($BI9&amp;CE$3,$DB$1:$DB$200&amp;$DC$1:$DC$200,0))=CE$3,1,"")))</f>
        <v/>
      </c>
      <c r="CF9" s="6" t="str">
        <f t="array" ref="CF9">IF(ISNA(INDEX($DC$1:$DC$770,MATCH($BI9&amp;CF$3,$DB$1:$DB$770&amp;$DC$1:$DC$770,0))),"",IF(ISNA(INDEX($DC$1:$DC$200,MATCH($BI9&amp;CF$3,$DB$1:$DB$200&amp;$DC$1:$DC$200,0))),IF(INDEX($DC$201:$DC$770,MATCH($BI9&amp;CF$3,$DB$201:$DB$770&amp;$DC$201:$DC$770,0))=CF$3,2,""),IF(INDEX($DC$1:$DC$200,MATCH($BI9&amp;CF$3,$DB$1:$DB$200&amp;$DC$1:$DC$200,0))=CF$3,1,"")))</f>
        <v/>
      </c>
      <c r="CG9" s="5" t="str">
        <f t="array" ref="CG9">IF(ISNA(INDEX($DC$1:$DC$770,MATCH($BI9&amp;CG$3,$DB$1:$DB$770&amp;$DC$1:$DC$770,0))),"",IF(ISNA(INDEX($DC$1:$DC$200,MATCH($BI9&amp;CG$3,$DB$1:$DB$200&amp;$DC$1:$DC$200,0))),IF(INDEX($DC$201:$DC$770,MATCH($BI9&amp;CG$3,$DB$201:$DB$770&amp;$DC$201:$DC$770,0))=CG$3,2,""),IF(INDEX($DC$1:$DC$200,MATCH($BI9&amp;CG$3,$DB$1:$DB$200&amp;$DC$1:$DC$200,0))=CG$3,1,"")))</f>
        <v/>
      </c>
      <c r="CH9" s="6" t="str">
        <f t="array" ref="CH9">IF(ISNA(INDEX($DC$1:$DC$770,MATCH($BI9&amp;CH$3,$DB$1:$DB$770&amp;$DC$1:$DC$770,0))),"",IF(ISNA(INDEX($DC$1:$DC$200,MATCH($BI9&amp;CH$3,$DB$1:$DB$200&amp;$DC$1:$DC$200,0))),IF(INDEX($DC$201:$DC$770,MATCH($BI9&amp;CH$3,$DB$201:$DB$770&amp;$DC$201:$DC$770,0))=CH$3,2,""),IF(INDEX($DC$1:$DC$200,MATCH($BI9&amp;CH$3,$DB$1:$DB$200&amp;$DC$1:$DC$200,0))=CH$3,1,"")))</f>
        <v/>
      </c>
      <c r="CI9" s="7" t="str">
        <f t="array" ref="CI9">IF(ISNA(INDEX($DC$1:$DC$770,MATCH($BI9&amp;CI$3,$DB$1:$DB$770&amp;$DC$1:$DC$770,0))),"",IF(ISNA(INDEX($DC$1:$DC$200,MATCH($BI9&amp;CI$3,$DB$1:$DB$200&amp;$DC$1:$DC$200,0))),IF(INDEX($DC$201:$DC$770,MATCH($BI9&amp;CI$3,$DB$201:$DB$770&amp;$DC$201:$DC$770,0))=CI$3,2,""),IF(INDEX($DC$1:$DC$200,MATCH($BI9&amp;CI$3,$DB$1:$DB$200&amp;$DC$1:$DC$200,0))=CI$3,1,"")))</f>
        <v/>
      </c>
      <c r="CJ9" s="6" t="str">
        <f t="array" ref="CJ9">IF(ISNA(INDEX($DC$1:$DC$770,MATCH($BI9&amp;CJ$3,$DB$1:$DB$770&amp;$DC$1:$DC$770,0))),"",IF(ISNA(INDEX($DC$1:$DC$200,MATCH($BI9&amp;CJ$3,$DB$1:$DB$200&amp;$DC$1:$DC$200,0))),IF(INDEX($DC$201:$DC$770,MATCH($BI9&amp;CJ$3,$DB$201:$DB$770&amp;$DC$201:$DC$770,0))=CJ$3,2,""),IF(INDEX($DC$1:$DC$200,MATCH($BI9&amp;CJ$3,$DB$1:$DB$200&amp;$DC$1:$DC$200,0))=CJ$3,1,"")))</f>
        <v/>
      </c>
      <c r="CK9" s="6" t="str">
        <f t="array" ref="CK9">IF(ISNA(INDEX($DC$1:$DC$770,MATCH($BI9&amp;CK$3,$DB$1:$DB$770&amp;$DC$1:$DC$770,0))),"",IF(ISNA(INDEX($DC$1:$DC$200,MATCH($BI9&amp;CK$3,$DB$1:$DB$200&amp;$DC$1:$DC$200,0))),IF(INDEX($DC$201:$DC$770,MATCH($BI9&amp;CK$3,$DB$201:$DB$770&amp;$DC$201:$DC$770,0))=CK$3,2,""),IF(INDEX($DC$1:$DC$200,MATCH($BI9&amp;CK$3,$DB$1:$DB$200&amp;$DC$1:$DC$200,0))=CK$3,1,"")))</f>
        <v/>
      </c>
      <c r="CL9" s="7" t="str">
        <f t="array" ref="CL9">IF(ISNA(INDEX($DC$1:$DC$770,MATCH($BI9&amp;CL$3,$DB$1:$DB$770&amp;$DC$1:$DC$770,0))),"",IF(ISNA(INDEX($DC$1:$DC$200,MATCH($BI9&amp;CL$3,$DB$1:$DB$200&amp;$DC$1:$DC$200,0))),IF(INDEX($DC$201:$DC$770,MATCH($BI9&amp;CL$3,$DB$201:$DB$770&amp;$DC$201:$DC$770,0))=CL$3,2,""),IF(INDEX($DC$1:$DC$200,MATCH($BI9&amp;CL$3,$DB$1:$DB$200&amp;$DC$1:$DC$200,0))=CL$3,1,"")))</f>
        <v/>
      </c>
      <c r="CQ9" s="13" t="s">
        <v>71</v>
      </c>
      <c r="CR9" s="13">
        <v>17</v>
      </c>
      <c r="DB9" s="19">
        <f>IF(DM9=0,0,IF(COUNTIF($DM$1:$DM$200,DM9)=1,DM9,IF(COUNTIF($DM$1:$DM$200,DM9)=2,IF(COUNTIF($DM$1:$DM8,DM9)=0,DM9,DM9+0.5),"Terminkollision 1")))</f>
        <v>39</v>
      </c>
      <c r="DC9" s="42">
        <f t="shared" si="4"/>
        <v>3</v>
      </c>
      <c r="DD9" s="71" t="s">
        <v>195</v>
      </c>
      <c r="DE9" s="13" t="s">
        <v>101</v>
      </c>
      <c r="DF9" s="13">
        <f t="shared" si="1"/>
        <v>6</v>
      </c>
      <c r="DG9" s="13">
        <f t="shared" si="5"/>
        <v>8</v>
      </c>
      <c r="DH9" s="13">
        <f t="shared" si="6"/>
        <v>2</v>
      </c>
      <c r="DI9" s="13">
        <f t="shared" si="7"/>
        <v>2016</v>
      </c>
      <c r="DJ9" s="13" t="str">
        <f t="shared" si="2"/>
        <v>Mo</v>
      </c>
      <c r="DK9" s="22">
        <f t="shared" si="8"/>
        <v>40946</v>
      </c>
      <c r="DL9" s="19" t="str">
        <f t="shared" si="0"/>
        <v>0</v>
      </c>
      <c r="DM9" s="13">
        <f t="shared" si="3"/>
        <v>39</v>
      </c>
    </row>
    <row r="10" spans="1:129">
      <c r="A10" s="13">
        <v>2.5</v>
      </c>
      <c r="B10" s="174"/>
      <c r="C10" s="173"/>
      <c r="D10" s="178"/>
      <c r="E10" s="2"/>
      <c r="F10" s="165"/>
      <c r="G10" s="165"/>
      <c r="H10" s="165"/>
      <c r="I10" s="2"/>
      <c r="J10" s="9" t="str">
        <f t="shared" ref="J10" si="23">IF(ISNA(VLOOKUP(A10,$CP$30:$CQ$56,2,FALSE)),IF(ISNA(VLOOKUP(A10,$DB$1:$DE$200,4,FALSE)),"",VLOOKUP(A10,$DB$1:$DE$200,4,FALSE)),VLOOKUP(A10,$CP$30:$CQ$56,2,FALSE))</f>
        <v/>
      </c>
      <c r="K10" s="10"/>
      <c r="L10" s="10"/>
      <c r="M10" s="10"/>
      <c r="N10" s="10"/>
      <c r="O10" s="8"/>
      <c r="P10" s="9" t="str">
        <f t="array" ref="P10">IF(ISNA(INDEX($DC$201:$DC$770,MATCH($A9&amp;P$3,$DB$201:$DB$770&amp;$DC$201:$DC$770,0))),IF(ISNA(INDEX($DC$1:$DC$200,MATCH($A10&amp;P$3,$DB$1:$DB$200&amp;$DC$1:$DC$200,0))),"",IF(INDEX($DC$1:$DC$200,MATCH($A10&amp;P$3,$DB$1:$DB$200&amp;$DC$1:$DC$200,0))=P$3,1,"")),IF(INDEX($DC$201:$DC$770,MATCH($A9&amp;P$3,$DB$201:$DB$770&amp;$DC$201:$DC$770,0))=P$3,2,""))</f>
        <v/>
      </c>
      <c r="Q10" s="10" t="str">
        <f t="array" ref="Q10">IF(ISNA(INDEX($DC$201:$DC$770,MATCH($A9&amp;Q$3,$DB$201:$DB$770&amp;$DC$201:$DC$770,0))),IF(ISNA(INDEX($DC$1:$DC$200,MATCH($A10&amp;Q$3,$DB$1:$DB$200&amp;$DC$1:$DC$200,0))),"",IF(INDEX($DC$1:$DC$200,MATCH($A10&amp;Q$3,$DB$1:$DB$200&amp;$DC$1:$DC$200,0))=Q$3,1,"")),IF(INDEX($DC$201:$DC$770,MATCH($A9&amp;Q$3,$DB$201:$DB$770&amp;$DC$201:$DC$770,0))=Q$3,2,""))</f>
        <v/>
      </c>
      <c r="R10" s="10">
        <f t="array" ref="R10">IF(ISNA(INDEX($DC$201:$DC$770,MATCH($A9&amp;R$3,$DB$201:$DB$770&amp;$DC$201:$DC$770,0))),IF(ISNA(INDEX($DC$1:$DC$200,MATCH($A10&amp;R$3,$DB$1:$DB$200&amp;$DC$1:$DC$200,0))),"",IF(INDEX($DC$1:$DC$200,MATCH($A10&amp;R$3,$DB$1:$DB$200&amp;$DC$1:$DC$200,0))=R$3,1,"")),IF(INDEX($DC$201:$DC$770,MATCH($A9&amp;R$3,$DB$201:$DB$770&amp;$DC$201:$DC$770,0))=R$3,2,""))</f>
        <v>2</v>
      </c>
      <c r="S10" s="9" t="str">
        <f t="array" ref="S10">IF(ISNA(INDEX($DC$201:$DC$770,MATCH($A9&amp;S$3,$DB$201:$DB$770&amp;$DC$201:$DC$770,0))),IF(ISNA(INDEX($DC$1:$DC$200,MATCH($A10&amp;S$3,$DB$1:$DB$200&amp;$DC$1:$DC$200,0))),"",IF(INDEX($DC$1:$DC$200,MATCH($A10&amp;S$3,$DB$1:$DB$200&amp;$DC$1:$DC$200,0))=S$3,1,"")),IF(INDEX($DC$201:$DC$770,MATCH($A9&amp;S$3,$DB$201:$DB$770&amp;$DC$201:$DC$770,0))=S$3,2,""))</f>
        <v/>
      </c>
      <c r="T10" s="10" t="str">
        <f t="array" ref="T10">IF(ISNA(INDEX($DC$201:$DC$770,MATCH($A9&amp;T$3,$DB$201:$DB$770&amp;$DC$201:$DC$770,0))),IF(ISNA(INDEX($DC$1:$DC$200,MATCH($A10&amp;T$3,$DB$1:$DB$200&amp;$DC$1:$DC$200,0))),"",IF(INDEX($DC$1:$DC$200,MATCH($A10&amp;T$3,$DB$1:$DB$200&amp;$DC$1:$DC$200,0))=T$3,1,"")),IF(INDEX($DC$201:$DC$770,MATCH($A9&amp;T$3,$DB$201:$DB$770&amp;$DC$201:$DC$770,0))=T$3,2,""))</f>
        <v/>
      </c>
      <c r="U10" s="8" t="str">
        <f t="array" ref="U10">IF(ISNA(INDEX($DC$201:$DC$770,MATCH($A9&amp;U$3,$DB$201:$DB$770&amp;$DC$201:$DC$770,0))),IF(ISNA(INDEX($DC$1:$DC$200,MATCH($A10&amp;U$3,$DB$1:$DB$200&amp;$DC$1:$DC$200,0))),"",IF(INDEX($DC$1:$DC$200,MATCH($A10&amp;U$3,$DB$1:$DB$200&amp;$DC$1:$DC$200,0))=U$3,1,"")),IF(INDEX($DC$201:$DC$770,MATCH($A9&amp;U$3,$DB$201:$DB$770&amp;$DC$201:$DC$770,0))=U$3,2,""))</f>
        <v/>
      </c>
      <c r="V10" s="10" t="str">
        <f t="array" ref="V10">IF(ISNA(INDEX($DC$201:$DC$770,MATCH($A9&amp;V$3,$DB$201:$DB$770&amp;$DC$201:$DC$770,0))),IF(ISNA(INDEX($DC$1:$DC$200,MATCH($A10&amp;V$3,$DB$1:$DB$200&amp;$DC$1:$DC$200,0))),"",IF(INDEX($DC$1:$DC$200,MATCH($A10&amp;V$3,$DB$1:$DB$200&amp;$DC$1:$DC$200,0))=V$3,1,"")),IF(INDEX($DC$201:$DC$770,MATCH($A9&amp;V$3,$DB$201:$DB$770&amp;$DC$201:$DC$770,0))=V$3,2,""))</f>
        <v/>
      </c>
      <c r="W10" s="10" t="str">
        <f t="array" ref="W10">IF(ISNA(INDEX($DC$201:$DC$770,MATCH($A9&amp;W$3,$DB$201:$DB$770&amp;$DC$201:$DC$770,0))),IF(ISNA(INDEX($DC$1:$DC$200,MATCH($A10&amp;W$3,$DB$1:$DB$200&amp;$DC$1:$DC$200,0))),"",IF(INDEX($DC$1:$DC$200,MATCH($A10&amp;W$3,$DB$1:$DB$200&amp;$DC$1:$DC$200,0))=W$3,1,"")),IF(INDEX($DC$201:$DC$770,MATCH($A9&amp;W$3,$DB$201:$DB$770&amp;$DC$201:$DC$770,0))=W$3,2,""))</f>
        <v/>
      </c>
      <c r="X10" s="10" t="str">
        <f t="array" ref="X10">IF(ISNA(INDEX($DC$201:$DC$770,MATCH($A9&amp;X$3,$DB$201:$DB$770&amp;$DC$201:$DC$770,0))),IF(ISNA(INDEX($DC$1:$DC$200,MATCH($A10&amp;X$3,$DB$1:$DB$200&amp;$DC$1:$DC$200,0))),"",IF(INDEX($DC$1:$DC$200,MATCH($A10&amp;X$3,$DB$1:$DB$200&amp;$DC$1:$DC$200,0))=X$3,1,"")),IF(INDEX($DC$201:$DC$770,MATCH($A9&amp;X$3,$DB$201:$DB$770&amp;$DC$201:$DC$770,0))=X$3,2,""))</f>
        <v/>
      </c>
      <c r="Y10" s="9" t="str">
        <f t="array" ref="Y10">IF(ISNA(INDEX($DC$201:$DC$770,MATCH($A9&amp;Y$3,$DB$201:$DB$770&amp;$DC$201:$DC$770,0))),IF(ISNA(INDEX($DC$1:$DC$200,MATCH($A10&amp;Y$3,$DB$1:$DB$200&amp;$DC$1:$DC$200,0))),"",IF(INDEX($DC$1:$DC$200,MATCH($A10&amp;Y$3,$DB$1:$DB$200&amp;$DC$1:$DC$200,0))=Y$3,1,"")),IF(INDEX($DC$201:$DC$770,MATCH($A9&amp;Y$3,$DB$201:$DB$770&amp;$DC$201:$DC$770,0))=Y$3,2,""))</f>
        <v/>
      </c>
      <c r="Z10" s="10" t="str">
        <f t="array" ref="Z10">IF(ISNA(INDEX($DC$201:$DC$770,MATCH($A9&amp;Z$3,$DB$201:$DB$770&amp;$DC$201:$DC$770,0))),IF(ISNA(INDEX($DC$1:$DC$200,MATCH($A10&amp;Z$3,$DB$1:$DB$200&amp;$DC$1:$DC$200,0))),"",IF(INDEX($DC$1:$DC$200,MATCH($A10&amp;Z$3,$DB$1:$DB$200&amp;$DC$1:$DC$200,0))=Z$3,1,"")),IF(INDEX($DC$201:$DC$770,MATCH($A9&amp;Z$3,$DB$201:$DB$770&amp;$DC$201:$DC$770,0))=Z$3,2,""))</f>
        <v/>
      </c>
      <c r="AA10" s="8" t="str">
        <f t="array" ref="AA10">IF(ISNA(INDEX($DC$201:$DC$770,MATCH($A9&amp;AA$3,$DB$201:$DB$770&amp;$DC$201:$DC$770,0))),IF(ISNA(INDEX($DC$1:$DC$200,MATCH($A10&amp;AA$3,$DB$1:$DB$200&amp;$DC$1:$DC$200,0))),"",IF(INDEX($DC$1:$DC$200,MATCH($A10&amp;AA$3,$DB$1:$DB$200&amp;$DC$1:$DC$200,0))=AA$3,1,"")),IF(INDEX($DC$201:$DC$770,MATCH($A9&amp;AA$3,$DB$201:$DB$770&amp;$DC$201:$DC$770,0))=AA$3,2,""))</f>
        <v/>
      </c>
      <c r="AB10" s="10" t="str">
        <f t="array" ref="AB10">IF(ISNA(INDEX($DC$201:$DC$770,MATCH($A9&amp;AB$3,$DB$201:$DB$770&amp;$DC$201:$DC$770,0))),IF(ISNA(INDEX($DC$1:$DC$200,MATCH($A10&amp;AB$3,$DB$1:$DB$200&amp;$DC$1:$DC$200,0))),"",IF(INDEX($DC$1:$DC$200,MATCH($A10&amp;AB$3,$DB$1:$DB$200&amp;$DC$1:$DC$200,0))=AB$3,1,"")),IF(INDEX($DC$201:$DC$770,MATCH($A9&amp;AB$3,$DB$201:$DB$770&amp;$DC$201:$DC$770,0))=AB$3,2,""))</f>
        <v/>
      </c>
      <c r="AC10" s="10" t="str">
        <f t="array" ref="AC10">IF(ISNA(INDEX($DC$201:$DC$770,MATCH($A9&amp;AC$3,$DB$201:$DB$770&amp;$DC$201:$DC$770,0))),IF(ISNA(INDEX($DC$1:$DC$200,MATCH($A10&amp;AC$3,$DB$1:$DB$200&amp;$DC$1:$DC$200,0))),"",IF(INDEX($DC$1:$DC$200,MATCH($A10&amp;AC$3,$DB$1:$DB$200&amp;$DC$1:$DC$200,0))=AC$3,1,"")),IF(INDEX($DC$201:$DC$770,MATCH($A9&amp;AC$3,$DB$201:$DB$770&amp;$DC$201:$DC$770,0))=AC$3,2,""))</f>
        <v/>
      </c>
      <c r="AD10" s="8" t="str">
        <f t="array" ref="AD10">IF(ISNA(INDEX($DC$201:$DC$770,MATCH($A9&amp;AD$3,$DB$201:$DB$770&amp;$DC$201:$DC$770,0))),IF(ISNA(INDEX($DC$1:$DC$200,MATCH($A10&amp;AD$3,$DB$1:$DB$200&amp;$DC$1:$DC$200,0))),"",IF(INDEX($DC$1:$DC$200,MATCH($A10&amp;AD$3,$DB$1:$DB$200&amp;$DC$1:$DC$200,0))=AD$3,1,"")),IF(INDEX($DC$201:$DC$770,MATCH($A9&amp;AD$3,$DB$201:$DB$770&amp;$DC$201:$DC$770,0))=AD$3,2,""))</f>
        <v/>
      </c>
      <c r="AE10" s="43">
        <v>33.5</v>
      </c>
      <c r="AF10" s="174"/>
      <c r="AG10" s="185"/>
      <c r="AH10" s="177"/>
      <c r="AI10" s="2"/>
      <c r="AJ10" s="165"/>
      <c r="AK10" s="165"/>
      <c r="AL10" s="165"/>
      <c r="AM10" s="2"/>
      <c r="AN10" s="10" t="str">
        <f t="shared" ref="AN10" si="24">IF(ISNA(VLOOKUP(AE10,$CP$30:$CQ$56,2,FALSE)),IF(ISNA(VLOOKUP(AE10,$DB$1:$DE$200,4,FALSE)),"",VLOOKUP(AE10,$DB$1:$DE$200,4,FALSE)),VLOOKUP(AE10,$CP$30:$CQ$56,2,FALSE))</f>
        <v/>
      </c>
      <c r="AO10" s="10"/>
      <c r="AP10" s="10"/>
      <c r="AQ10" s="10"/>
      <c r="AR10" s="10"/>
      <c r="AS10" s="10"/>
      <c r="AT10" s="9" t="str">
        <f t="array" ref="AT10">IF(ISNA(INDEX($DC$201:$DC$770,MATCH($AE9&amp;AT$3,$DB$201:$DB$770&amp;$DC$201:$DC$770,0))),IF(ISNA(INDEX($DC$1:$DC$200,MATCH($AE10&amp;AT$3,$DB$1:$DB$200&amp;$DC$1:$DC$200,0))),"",IF(INDEX($DC$1:$DC$200,MATCH($AE10&amp;AT$3,$DB$1:$DB$200&amp;$DC$1:$DC$200,0))=AT$3,1,"")),IF(INDEX($DC$201:$DC$770,MATCH($AE9&amp;AT$3,$DB$201:$DB$770&amp;$DC$201:$DC$770,0))=AT$3,2,""))</f>
        <v/>
      </c>
      <c r="AU10" s="10" t="str">
        <f t="array" ref="AU10">IF(ISNA(INDEX($DC$201:$DC$770,MATCH($AE9&amp;AU$3,$DB$201:$DB$770&amp;$DC$201:$DC$770,0))),IF(ISNA(INDEX($DC$1:$DC$200,MATCH($AE10&amp;AU$3,$DB$1:$DB$200&amp;$DC$1:$DC$200,0))),"",IF(INDEX($DC$1:$DC$200,MATCH($AE10&amp;AU$3,$DB$1:$DB$200&amp;$DC$1:$DC$200,0))=AU$3,1,"")),IF(INDEX($DC$201:$DC$770,MATCH($AE9&amp;AU$3,$DB$201:$DB$770&amp;$DC$201:$DC$770,0))=AU$3,2,""))</f>
        <v/>
      </c>
      <c r="AV10" s="10" t="str">
        <f t="array" ref="AV10">IF(ISNA(INDEX($DC$201:$DC$770,MATCH($AE9&amp;AV$3,$DB$201:$DB$770&amp;$DC$201:$DC$770,0))),IF(ISNA(INDEX($DC$1:$DC$200,MATCH($AE10&amp;AV$3,$DB$1:$DB$200&amp;$DC$1:$DC$200,0))),"",IF(INDEX($DC$1:$DC$200,MATCH($AE10&amp;AV$3,$DB$1:$DB$200&amp;$DC$1:$DC$200,0))=AV$3,1,"")),IF(INDEX($DC$201:$DC$770,MATCH($AE9&amp;AV$3,$DB$201:$DB$770&amp;$DC$201:$DC$770,0))=AV$3,2,""))</f>
        <v/>
      </c>
      <c r="AW10" s="9" t="str">
        <f t="array" ref="AW10">IF(ISNA(INDEX($DC$201:$DC$770,MATCH($AE9&amp;AW$3,$DB$201:$DB$770&amp;$DC$201:$DC$770,0))),IF(ISNA(INDEX($DC$1:$DC$200,MATCH($AE10&amp;AW$3,$DB$1:$DB$200&amp;$DC$1:$DC$200,0))),"",IF(INDEX($DC$1:$DC$200,MATCH($AE10&amp;AW$3,$DB$1:$DB$200&amp;$DC$1:$DC$200,0))=AW$3,1,"")),IF(INDEX($DC$201:$DC$770,MATCH($AE9&amp;AW$3,$DB$201:$DB$770&amp;$DC$201:$DC$770,0))=AW$3,2,""))</f>
        <v/>
      </c>
      <c r="AX10" s="10" t="str">
        <f t="array" ref="AX10">IF(ISNA(INDEX($DC$201:$DC$770,MATCH($AE9&amp;AX$3,$DB$201:$DB$770&amp;$DC$201:$DC$770,0))),IF(ISNA(INDEX($DC$1:$DC$200,MATCH($AE10&amp;AX$3,$DB$1:$DB$200&amp;$DC$1:$DC$200,0))),"",IF(INDEX($DC$1:$DC$200,MATCH($AE10&amp;AX$3,$DB$1:$DB$200&amp;$DC$1:$DC$200,0))=AX$3,1,"")),IF(INDEX($DC$201:$DC$770,MATCH($AE9&amp;AX$3,$DB$201:$DB$770&amp;$DC$201:$DC$770,0))=AX$3,2,""))</f>
        <v/>
      </c>
      <c r="AY10" s="8" t="str">
        <f t="array" ref="AY10">IF(ISNA(INDEX($DC$201:$DC$770,MATCH($AE9&amp;AY$3,$DB$201:$DB$770&amp;$DC$201:$DC$770,0))),IF(ISNA(INDEX($DC$1:$DC$200,MATCH($AE10&amp;AY$3,$DB$1:$DB$200&amp;$DC$1:$DC$200,0))),"",IF(INDEX($DC$1:$DC$200,MATCH($AE10&amp;AY$3,$DB$1:$DB$200&amp;$DC$1:$DC$200,0))=AY$3,1,"")),IF(INDEX($DC$201:$DC$770,MATCH($AE9&amp;AY$3,$DB$201:$DB$770&amp;$DC$201:$DC$770,0))=AY$3,2,""))</f>
        <v/>
      </c>
      <c r="AZ10" s="10" t="str">
        <f t="array" ref="AZ10">IF(ISNA(INDEX($DC$201:$DC$770,MATCH($AE9&amp;AZ$3,$DB$201:$DB$770&amp;$DC$201:$DC$770,0))),IF(ISNA(INDEX($DC$1:$DC$200,MATCH($AE10&amp;AZ$3,$DB$1:$DB$200&amp;$DC$1:$DC$200,0))),"",IF(INDEX($DC$1:$DC$200,MATCH($AE10&amp;AZ$3,$DB$1:$DB$200&amp;$DC$1:$DC$200,0))=AZ$3,1,"")),IF(INDEX($DC$201:$DC$770,MATCH($AE9&amp;AZ$3,$DB$201:$DB$770&amp;$DC$201:$DC$770,0))=AZ$3,2,""))</f>
        <v/>
      </c>
      <c r="BA10" s="10" t="str">
        <f t="array" ref="BA10">IF(ISNA(INDEX($DC$201:$DC$770,MATCH($AE9&amp;BA$3,$DB$201:$DB$770&amp;$DC$201:$DC$770,0))),IF(ISNA(INDEX($DC$1:$DC$200,MATCH($AE10&amp;BA$3,$DB$1:$DB$200&amp;$DC$1:$DC$200,0))),"",IF(INDEX($DC$1:$DC$200,MATCH($AE10&amp;BA$3,$DB$1:$DB$200&amp;$DC$1:$DC$200,0))=BA$3,1,"")),IF(INDEX($DC$201:$DC$770,MATCH($AE9&amp;BA$3,$DB$201:$DB$770&amp;$DC$201:$DC$770,0))=BA$3,2,""))</f>
        <v/>
      </c>
      <c r="BB10" s="10" t="str">
        <f t="array" ref="BB10">IF(ISNA(INDEX($DC$201:$DC$770,MATCH($AE9&amp;BB$3,$DB$201:$DB$770&amp;$DC$201:$DC$770,0))),IF(ISNA(INDEX($DC$1:$DC$200,MATCH($AE10&amp;BB$3,$DB$1:$DB$200&amp;$DC$1:$DC$200,0))),"",IF(INDEX($DC$1:$DC$200,MATCH($AE10&amp;BB$3,$DB$1:$DB$200&amp;$DC$1:$DC$200,0))=BB$3,1,"")),IF(INDEX($DC$201:$DC$770,MATCH($AE9&amp;BB$3,$DB$201:$DB$770&amp;$DC$201:$DC$770,0))=BB$3,2,""))</f>
        <v/>
      </c>
      <c r="BC10" s="9" t="str">
        <f t="array" ref="BC10">IF(ISNA(INDEX($DC$201:$DC$770,MATCH($AE9&amp;BC$3,$DB$201:$DB$770&amp;$DC$201:$DC$770,0))),IF(ISNA(INDEX($DC$1:$DC$200,MATCH($AE10&amp;BC$3,$DB$1:$DB$200&amp;$DC$1:$DC$200,0))),"",IF(INDEX($DC$1:$DC$200,MATCH($AE10&amp;BC$3,$DB$1:$DB$200&amp;$DC$1:$DC$200,0))=BC$3,1,"")),IF(INDEX($DC$201:$DC$770,MATCH($AE9&amp;BC$3,$DB$201:$DB$770&amp;$DC$201:$DC$770,0))=BC$3,2,""))</f>
        <v/>
      </c>
      <c r="BD10" s="10" t="str">
        <f t="array" ref="BD10">IF(ISNA(INDEX($DC$201:$DC$770,MATCH($AE9&amp;BD$3,$DB$201:$DB$770&amp;$DC$201:$DC$770,0))),IF(ISNA(INDEX($DC$1:$DC$200,MATCH($AE10&amp;BD$3,$DB$1:$DB$200&amp;$DC$1:$DC$200,0))),"",IF(INDEX($DC$1:$DC$200,MATCH($AE10&amp;BD$3,$DB$1:$DB$200&amp;$DC$1:$DC$200,0))=BD$3,1,"")),IF(INDEX($DC$201:$DC$770,MATCH($AE9&amp;BD$3,$DB$201:$DB$770&amp;$DC$201:$DC$770,0))=BD$3,2,""))</f>
        <v/>
      </c>
      <c r="BE10" s="8" t="str">
        <f t="array" ref="BE10">IF(ISNA(INDEX($DC$201:$DC$770,MATCH($AE9&amp;BE$3,$DB$201:$DB$770&amp;$DC$201:$DC$770,0))),IF(ISNA(INDEX($DC$1:$DC$200,MATCH($AE10&amp;BE$3,$DB$1:$DB$200&amp;$DC$1:$DC$200,0))),"",IF(INDEX($DC$1:$DC$200,MATCH($AE10&amp;BE$3,$DB$1:$DB$200&amp;$DC$1:$DC$200,0))=BE$3,1,"")),IF(INDEX($DC$201:$DC$770,MATCH($AE9&amp;BE$3,$DB$201:$DB$770&amp;$DC$201:$DC$770,0))=BE$3,2,""))</f>
        <v/>
      </c>
      <c r="BF10" s="10" t="str">
        <f t="array" ref="BF10">IF(ISNA(INDEX($DC$201:$DC$770,MATCH($AE9&amp;BF$3,$DB$201:$DB$770&amp;$DC$201:$DC$770,0))),IF(ISNA(INDEX($DC$1:$DC$200,MATCH($AE10&amp;BF$3,$DB$1:$DB$200&amp;$DC$1:$DC$200,0))),"",IF(INDEX($DC$1:$DC$200,MATCH($AE10&amp;BF$3,$DB$1:$DB$200&amp;$DC$1:$DC$200,0))=BF$3,1,"")),IF(INDEX($DC$201:$DC$770,MATCH($AE9&amp;BF$3,$DB$201:$DB$770&amp;$DC$201:$DC$770,0))=BF$3,2,""))</f>
        <v/>
      </c>
      <c r="BG10" s="10" t="str">
        <f t="array" ref="BG10">IF(ISNA(INDEX($DC$201:$DC$770,MATCH($AE9&amp;BG$3,$DB$201:$DB$770&amp;$DC$201:$DC$770,0))),IF(ISNA(INDEX($DC$1:$DC$200,MATCH($AE10&amp;BG$3,$DB$1:$DB$200&amp;$DC$1:$DC$200,0))),"",IF(INDEX($DC$1:$DC$200,MATCH($AE10&amp;BG$3,$DB$1:$DB$200&amp;$DC$1:$DC$200,0))=BG$3,1,"")),IF(INDEX($DC$201:$DC$770,MATCH($AE9&amp;BG$3,$DB$201:$DB$770&amp;$DC$201:$DC$770,0))=BG$3,2,""))</f>
        <v/>
      </c>
      <c r="BH10" s="8" t="str">
        <f t="array" ref="BH10">IF(ISNA(INDEX($DC$201:$DC$770,MATCH($AE9&amp;BH$3,$DB$201:$DB$770&amp;$DC$201:$DC$770,0))),IF(ISNA(INDEX($DC$1:$DC$200,MATCH($AE10&amp;BH$3,$DB$1:$DB$200&amp;$DC$1:$DC$200,0))),"",IF(INDEX($DC$1:$DC$200,MATCH($AE10&amp;BH$3,$DB$1:$DB$200&amp;$DC$1:$DC$200,0))=BH$3,1,"")),IF(INDEX($DC$201:$DC$770,MATCH($AE9&amp;BH$3,$DB$201:$DB$770&amp;$DC$201:$DC$770,0))=BH$3,2,""))</f>
        <v/>
      </c>
      <c r="BI10" s="2">
        <f>BI9+0.5</f>
        <v>62.5</v>
      </c>
      <c r="BJ10" s="174"/>
      <c r="BK10" s="173"/>
      <c r="BL10" s="177"/>
      <c r="BM10" s="2"/>
      <c r="BN10" s="165"/>
      <c r="BO10" s="165"/>
      <c r="BP10" s="165"/>
      <c r="BQ10" s="2"/>
      <c r="BR10" s="10" t="str">
        <f t="shared" ref="BR10" si="25">IF(ISNA(VLOOKUP(BI10,$CP$30:$CQ$56,2,FALSE)),IF(ISNA(VLOOKUP(BI10,$DB$1:$DE$200,4,FALSE)),"",VLOOKUP(BI10,$DB$1:$DE$200,4,FALSE)),VLOOKUP(BI10,$CP$30:$CQ$56,2,FALSE))</f>
        <v/>
      </c>
      <c r="BS10" s="10"/>
      <c r="BT10" s="10"/>
      <c r="BU10" s="10"/>
      <c r="BV10" s="10"/>
      <c r="BW10" s="10"/>
      <c r="BX10" s="9" t="str">
        <f t="array" ref="BX10">IF(ISNA(INDEX($DC$201:$DC$770,MATCH($BI9&amp;BX$3,$DB$201:$DB$770&amp;$DC$201:$DC$770,0))),IF(ISNA(INDEX($DC$1:$DC$200,MATCH($BI10&amp;BX$3,$DB$1:$DB$200&amp;$DC$1:$DC$200,0))),"",IF(INDEX($DC$1:$DC$200,MATCH($BI10&amp;BX$3,$DB$1:$DB$200&amp;$DC$1:$DC$200,0))=BX$3,1,"")),IF(INDEX($DC$201:$DC$770,MATCH($BI9&amp;BX$3,$DB$201:$DB$770&amp;$DC$201:$DC$770,0))=BX$3,2,""))</f>
        <v/>
      </c>
      <c r="BY10" s="10" t="str">
        <f t="array" ref="BY10">IF(ISNA(INDEX($DC$201:$DC$770,MATCH($BI9&amp;BY$3,$DB$201:$DB$770&amp;$DC$201:$DC$770,0))),IF(ISNA(INDEX($DC$1:$DC$200,MATCH($BI10&amp;BY$3,$DB$1:$DB$200&amp;$DC$1:$DC$200,0))),"",IF(INDEX($DC$1:$DC$200,MATCH($BI10&amp;BY$3,$DB$1:$DB$200&amp;$DC$1:$DC$200,0))=BY$3,1,"")),IF(INDEX($DC$201:$DC$770,MATCH($BI9&amp;BY$3,$DB$201:$DB$770&amp;$DC$201:$DC$770,0))=BY$3,2,""))</f>
        <v/>
      </c>
      <c r="BZ10" s="10" t="str">
        <f t="array" ref="BZ10">IF(ISNA(INDEX($DC$201:$DC$770,MATCH($BI9&amp;BZ$3,$DB$201:$DB$770&amp;$DC$201:$DC$770,0))),IF(ISNA(INDEX($DC$1:$DC$200,MATCH($BI10&amp;BZ$3,$DB$1:$DB$200&amp;$DC$1:$DC$200,0))),"",IF(INDEX($DC$1:$DC$200,MATCH($BI10&amp;BZ$3,$DB$1:$DB$200&amp;$DC$1:$DC$200,0))=BZ$3,1,"")),IF(INDEX($DC$201:$DC$770,MATCH($BI9&amp;BZ$3,$DB$201:$DB$770&amp;$DC$201:$DC$770,0))=BZ$3,2,""))</f>
        <v/>
      </c>
      <c r="CA10" s="9" t="str">
        <f t="array" ref="CA10">IF(ISNA(INDEX($DC$201:$DC$770,MATCH($BI9&amp;CA$3,$DB$201:$DB$770&amp;$DC$201:$DC$770,0))),IF(ISNA(INDEX($DC$1:$DC$200,MATCH($BI10&amp;CA$3,$DB$1:$DB$200&amp;$DC$1:$DC$200,0))),"",IF(INDEX($DC$1:$DC$200,MATCH($BI10&amp;CA$3,$DB$1:$DB$200&amp;$DC$1:$DC$200,0))=CA$3,1,"")),IF(INDEX($DC$201:$DC$770,MATCH($BI9&amp;CA$3,$DB$201:$DB$770&amp;$DC$201:$DC$770,0))=CA$3,2,""))</f>
        <v/>
      </c>
      <c r="CB10" s="10" t="str">
        <f t="array" ref="CB10">IF(ISNA(INDEX($DC$201:$DC$770,MATCH($BI9&amp;CB$3,$DB$201:$DB$770&amp;$DC$201:$DC$770,0))),IF(ISNA(INDEX($DC$1:$DC$200,MATCH($BI10&amp;CB$3,$DB$1:$DB$200&amp;$DC$1:$DC$200,0))),"",IF(INDEX($DC$1:$DC$200,MATCH($BI10&amp;CB$3,$DB$1:$DB$200&amp;$DC$1:$DC$200,0))=CB$3,1,"")),IF(INDEX($DC$201:$DC$770,MATCH($BI9&amp;CB$3,$DB$201:$DB$770&amp;$DC$201:$DC$770,0))=CB$3,2,""))</f>
        <v/>
      </c>
      <c r="CC10" s="8" t="str">
        <f t="array" ref="CC10">IF(ISNA(INDEX($DC$201:$DC$770,MATCH($BI9&amp;CC$3,$DB$201:$DB$770&amp;$DC$201:$DC$770,0))),IF(ISNA(INDEX($DC$1:$DC$200,MATCH($BI10&amp;CC$3,$DB$1:$DB$200&amp;$DC$1:$DC$200,0))),"",IF(INDEX($DC$1:$DC$200,MATCH($BI10&amp;CC$3,$DB$1:$DB$200&amp;$DC$1:$DC$200,0))=CC$3,1,"")),IF(INDEX($DC$201:$DC$770,MATCH($BI9&amp;CC$3,$DB$201:$DB$770&amp;$DC$201:$DC$770,0))=CC$3,2,""))</f>
        <v/>
      </c>
      <c r="CD10" s="10" t="str">
        <f t="array" ref="CD10">IF(ISNA(INDEX($DC$201:$DC$770,MATCH($BI9&amp;CD$3,$DB$201:$DB$770&amp;$DC$201:$DC$770,0))),IF(ISNA(INDEX($DC$1:$DC$200,MATCH($BI10&amp;CD$3,$DB$1:$DB$200&amp;$DC$1:$DC$200,0))),"",IF(INDEX($DC$1:$DC$200,MATCH($BI10&amp;CD$3,$DB$1:$DB$200&amp;$DC$1:$DC$200,0))=CD$3,1,"")),IF(INDEX($DC$201:$DC$770,MATCH($BI9&amp;CD$3,$DB$201:$DB$770&amp;$DC$201:$DC$770,0))=CD$3,2,""))</f>
        <v/>
      </c>
      <c r="CE10" s="10" t="str">
        <f t="array" ref="CE10">IF(ISNA(INDEX($DC$201:$DC$770,MATCH($BI9&amp;CE$3,$DB$201:$DB$770&amp;$DC$201:$DC$770,0))),IF(ISNA(INDEX($DC$1:$DC$200,MATCH($BI10&amp;CE$3,$DB$1:$DB$200&amp;$DC$1:$DC$200,0))),"",IF(INDEX($DC$1:$DC$200,MATCH($BI10&amp;CE$3,$DB$1:$DB$200&amp;$DC$1:$DC$200,0))=CE$3,1,"")),IF(INDEX($DC$201:$DC$770,MATCH($BI9&amp;CE$3,$DB$201:$DB$770&amp;$DC$201:$DC$770,0))=CE$3,2,""))</f>
        <v/>
      </c>
      <c r="CF10" s="10" t="str">
        <f t="array" ref="CF10">IF(ISNA(INDEX($DC$201:$DC$770,MATCH($BI9&amp;CF$3,$DB$201:$DB$770&amp;$DC$201:$DC$770,0))),IF(ISNA(INDEX($DC$1:$DC$200,MATCH($BI10&amp;CF$3,$DB$1:$DB$200&amp;$DC$1:$DC$200,0))),"",IF(INDEX($DC$1:$DC$200,MATCH($BI10&amp;CF$3,$DB$1:$DB$200&amp;$DC$1:$DC$200,0))=CF$3,1,"")),IF(INDEX($DC$201:$DC$770,MATCH($BI9&amp;CF$3,$DB$201:$DB$770&amp;$DC$201:$DC$770,0))=CF$3,2,""))</f>
        <v/>
      </c>
      <c r="CG10" s="9" t="str">
        <f t="array" ref="CG10">IF(ISNA(INDEX($DC$201:$DC$770,MATCH($BI9&amp;CG$3,$DB$201:$DB$770&amp;$DC$201:$DC$770,0))),IF(ISNA(INDEX($DC$1:$DC$200,MATCH($BI10&amp;CG$3,$DB$1:$DB$200&amp;$DC$1:$DC$200,0))),"",IF(INDEX($DC$1:$DC$200,MATCH($BI10&amp;CG$3,$DB$1:$DB$200&amp;$DC$1:$DC$200,0))=CG$3,1,"")),IF(INDEX($DC$201:$DC$770,MATCH($BI9&amp;CG$3,$DB$201:$DB$770&amp;$DC$201:$DC$770,0))=CG$3,2,""))</f>
        <v/>
      </c>
      <c r="CH10" s="10" t="str">
        <f t="array" ref="CH10">IF(ISNA(INDEX($DC$201:$DC$770,MATCH($BI9&amp;CH$3,$DB$201:$DB$770&amp;$DC$201:$DC$770,0))),IF(ISNA(INDEX($DC$1:$DC$200,MATCH($BI10&amp;CH$3,$DB$1:$DB$200&amp;$DC$1:$DC$200,0))),"",IF(INDEX($DC$1:$DC$200,MATCH($BI10&amp;CH$3,$DB$1:$DB$200&amp;$DC$1:$DC$200,0))=CH$3,1,"")),IF(INDEX($DC$201:$DC$770,MATCH($BI9&amp;CH$3,$DB$201:$DB$770&amp;$DC$201:$DC$770,0))=CH$3,2,""))</f>
        <v/>
      </c>
      <c r="CI10" s="8" t="str">
        <f t="array" ref="CI10">IF(ISNA(INDEX($DC$201:$DC$770,MATCH($BI9&amp;CI$3,$DB$201:$DB$770&amp;$DC$201:$DC$770,0))),IF(ISNA(INDEX($DC$1:$DC$200,MATCH($BI10&amp;CI$3,$DB$1:$DB$200&amp;$DC$1:$DC$200,0))),"",IF(INDEX($DC$1:$DC$200,MATCH($BI10&amp;CI$3,$DB$1:$DB$200&amp;$DC$1:$DC$200,0))=CI$3,1,"")),IF(INDEX($DC$201:$DC$770,MATCH($BI9&amp;CI$3,$DB$201:$DB$770&amp;$DC$201:$DC$770,0))=CI$3,2,""))</f>
        <v/>
      </c>
      <c r="CJ10" s="10" t="str">
        <f t="array" ref="CJ10">IF(ISNA(INDEX($DC$201:$DC$770,MATCH($BI9&amp;CJ$3,$DB$201:$DB$770&amp;$DC$201:$DC$770,0))),IF(ISNA(INDEX($DC$1:$DC$200,MATCH($BI10&amp;CJ$3,$DB$1:$DB$200&amp;$DC$1:$DC$200,0))),"",IF(INDEX($DC$1:$DC$200,MATCH($BI10&amp;CJ$3,$DB$1:$DB$200&amp;$DC$1:$DC$200,0))=CJ$3,1,"")),IF(INDEX($DC$201:$DC$770,MATCH($BI9&amp;CJ$3,$DB$201:$DB$770&amp;$DC$201:$DC$770,0))=CJ$3,2,""))</f>
        <v/>
      </c>
      <c r="CK10" s="10" t="str">
        <f t="array" ref="CK10">IF(ISNA(INDEX($DC$201:$DC$770,MATCH($BI9&amp;CK$3,$DB$201:$DB$770&amp;$DC$201:$DC$770,0))),IF(ISNA(INDEX($DC$1:$DC$200,MATCH($BI10&amp;CK$3,$DB$1:$DB$200&amp;$DC$1:$DC$200,0))),"",IF(INDEX($DC$1:$DC$200,MATCH($BI10&amp;CK$3,$DB$1:$DB$200&amp;$DC$1:$DC$200,0))=CK$3,1,"")),IF(INDEX($DC$201:$DC$770,MATCH($BI9&amp;CK$3,$DB$201:$DB$770&amp;$DC$201:$DC$770,0))=CK$3,2,""))</f>
        <v/>
      </c>
      <c r="CL10" s="8" t="str">
        <f t="array" ref="CL10">IF(ISNA(INDEX($DC$201:$DC$770,MATCH($BI9&amp;CL$3,$DB$201:$DB$770&amp;$DC$201:$DC$770,0))),IF(ISNA(INDEX($DC$1:$DC$200,MATCH($BI10&amp;CL$3,$DB$1:$DB$200&amp;$DC$1:$DC$200,0))),"",IF(INDEX($DC$1:$DC$200,MATCH($BI10&amp;CL$3,$DB$1:$DB$200&amp;$DC$1:$DC$200,0))=CL$3,1,"")),IF(INDEX($DC$201:$DC$770,MATCH($BI9&amp;CL$3,$DB$201:$DB$770&amp;$DC$201:$DC$770,0))=CL$3,2,""))</f>
        <v/>
      </c>
      <c r="CQ10" s="13" t="s">
        <v>72</v>
      </c>
      <c r="CR10" s="13">
        <v>22</v>
      </c>
      <c r="CS10" s="13">
        <v>23</v>
      </c>
      <c r="DB10" s="19">
        <f>IF(DM10=0,0,IF(COUNTIF($DM$1:$DM$200,DM10)=1,DM10,IF(COUNTIF($DM$1:$DM$200,DM10)=2,IF(COUNTIF($DM$1:$DM9,DM10)=0,DM10,DM10+0.5),"Terminkollision 1")))</f>
        <v>0</v>
      </c>
      <c r="DC10" s="42">
        <f t="shared" si="4"/>
        <v>3</v>
      </c>
      <c r="DD10" s="71" t="s">
        <v>195</v>
      </c>
      <c r="DE10" s="13" t="s">
        <v>101</v>
      </c>
      <c r="DF10" s="13">
        <f t="shared" si="1"/>
        <v>7</v>
      </c>
      <c r="DG10" s="13">
        <f t="shared" si="5"/>
        <v>15</v>
      </c>
      <c r="DH10" s="13">
        <f t="shared" si="6"/>
        <v>2</v>
      </c>
      <c r="DI10" s="13">
        <f t="shared" si="7"/>
        <v>2016</v>
      </c>
      <c r="DJ10" s="13" t="str">
        <f t="shared" si="2"/>
        <v>Mo</v>
      </c>
      <c r="DK10" s="22">
        <f t="shared" si="8"/>
        <v>40953</v>
      </c>
      <c r="DL10" s="19">
        <f t="shared" si="0"/>
        <v>0</v>
      </c>
      <c r="DM10" s="13">
        <f t="shared" si="3"/>
        <v>0</v>
      </c>
      <c r="DN10" s="33"/>
      <c r="DO10" s="33"/>
    </row>
    <row r="11" spans="1:129" ht="12.75" customHeight="1">
      <c r="A11" s="13">
        <v>3</v>
      </c>
      <c r="B11" s="174">
        <f>TRUNC((DATE($CR$2,C$6,C11)-WEEKDAY(DATE($CR$2,C$6,C11),2)-DATE(YEAR(DATE($CR$2,C$6,C11)+4-WEEKDAY(DATE($CR$2,C$6,C11),2)),1,-10))/7)</f>
        <v>53</v>
      </c>
      <c r="C11" s="172">
        <v>3</v>
      </c>
      <c r="D11" s="176" t="str">
        <f t="shared" ref="D11" si="26">IF(D9="Mo","Di",IF(D9="Di","Mi",IF(D9="Mi","Do",IF(D9="Do","Fr",IF(D9="Fr","Sa",IF(D9="Sa","So","Mo"))))))</f>
        <v>So</v>
      </c>
      <c r="E11" s="2"/>
      <c r="F11" s="164">
        <f t="shared" ref="F11" si="27">IF(OR(OR(B11=$CR$7,B15=$CR$7,B11=$CS$7,B15=$CS$7,B11=$CT$7,B15=$CT$7,B11=$CR$8,B15=$CR$8,B11=$CR$9,B15=$CR$9,B11=$CR$10,B15=$CR$10,B11=$CS$10,B15=$CS$10,B11=$CR$11,B15=$CR$11,B11=$CS$11,B15=$CS$11,B11=$CT$11,B15=$CT$11,B11=$CU$11,B15=$CU$11,B11=$CV$11,B15=$CV$11,B11=$CR$12,B15=$CR$12,B11=$CS$12,B15=$CS$12),OR($A12=$CP$30,$A12=$CP$31,$A12=$CP$32,$A12=$CP$33,$A12=$CP$34,$A12=$CP$35,$A12=$CP$36,$A12=$CP$37,$A12=$CP$38,$A12=$CP$39,$A12=$CP$40,$A12=$CP$41),OR($A12=$CP$44,$A12=$CP$45,$A12=$CP$46,$A12=$CP$47,$A12=$CP$48,$A12=$CP$49,$A12=$CP$50)),1,"")</f>
        <v>1</v>
      </c>
      <c r="G11" s="164">
        <f t="shared" ref="G11" si="28">IF(OR(OR(B11=$CR$15,B15=$CR$15,B11=$CS$15,B15=$CS$15,B11=$CT$15,B15=$CT$15,B11=$CR$16,B15=$CR$16,B11=$CS$16,B15=$CS$16,B11=$CR$17,B15=$CR$17,B11=$CS$17,B15=$CS$17,B11=$CR$18,B15=$CR$18,B11=$CS$18,B15=$CS$18,B11=$CT$18,B15=$CT$18,B11=$CU$18,B15=$CU$18,B11=$CV$18,B15=$CV$18,B11=$CR$19,B15=$CR$19,B11=$CS$19,B15=$CS$19),OR($A12=$CP$30,$A12=$CP$31,$A12=$CP$32,$A12=$CP$33,$A12=$CP$34,$A12=$CP$35,$A12=$CP$36,$A12=$CP$37,$A12=$CP$38,$A12=$CP$39,$A12=$CP$40,$A12=$CP$41),OR($A12=$CP$44,$A12=$CP$45,$A12=$CP$46,$A12=$CP$47,$A12=$CP$48,$A12=$CP$49,$A12=$CP$50)),1,"")</f>
        <v>1</v>
      </c>
      <c r="H11" s="164">
        <f t="shared" ref="H11" si="29">IF(OR(OR(B11=$CR$22,B15=$CR$22,B11=$CS$22,B15=$CS$22,B11=$CT$22,B15=$CT$22,B11=$CR$23,B15=$CR$23,B11=$CS$23,B15=$CS$23,B11=$CR$24,B15=$CR$24,B11=$CS$24,B15=$CS$24,B11=$CR$25,B15=$CR$25,B11=$CS$25,B15=$CS$25,B11=$CT$25,B15=$CT$25,B11=$CU$25,B15=$CU$25,B11=$CV$25,B15=$CV$25,B11=$CR$26,B15=$CR$26,B11=$CS$26,B15=$CS$26),OR($A12=$CP$30,$A12=$CP$31,$A12=$CP$32,$A12=$CP$33,$A12=$CP$34,$A12=$CP$35,$A12=$CP$36,$A12=$CP$37,$A12=$CP$38,$A12=$CP$39,$A12=$CP$40,$A12=$CP$41),OR($A12=$CP$44,$A12=$CP$45,$A12=$CP$46,$A12=$CP$47,$A12=$CP$48,$A12=$CP$49,$A12=$CP$50)),1,"")</f>
        <v>1</v>
      </c>
      <c r="I11" s="2"/>
      <c r="J11" s="1" t="str">
        <f t="shared" ref="J11" si="30">IF(ISNA(VLOOKUP(A11,$DB$1:$DE$200,4,FALSE)),"",VLOOKUP(A11,$DB$1:$DE$200,4,FALSE))</f>
        <v/>
      </c>
      <c r="K11" s="1"/>
      <c r="L11" s="1"/>
      <c r="M11" s="1"/>
      <c r="N11" s="1"/>
      <c r="O11" s="1"/>
      <c r="P11" s="5" t="str">
        <f t="array" ref="P11">IF(ISNA(INDEX($DC$1:$DC$770,MATCH($A11&amp;P$3,$DB$1:$DB$770&amp;$DC$1:$DC$770,0))),"",IF(ISNA(INDEX($DC$1:$DC$200,MATCH($A11&amp;P$3,$DB$1:$DB$200&amp;$DC$1:$DC$200,0))),IF(INDEX($DC$201:$DC$770,MATCH($A11&amp;P$3,$DB$201:$DB$770&amp;$DC$201:$DC$770,0))=P$3,2,""),IF(INDEX($DC$1:$DC$200,MATCH($A11&amp;P$3,$DB$1:$DB$200&amp;$DC$1:$DC$200,0))=P$3,1,"")))</f>
        <v/>
      </c>
      <c r="Q11" s="6" t="str">
        <f t="array" ref="Q11">IF(ISNA(INDEX($DC$1:$DC$770,MATCH($A11&amp;Q$3,$DB$1:$DB$770&amp;$DC$1:$DC$770,0))),"",IF(ISNA(INDEX($DC$1:$DC$200,MATCH($A11&amp;Q$3,$DB$1:$DB$200&amp;$DC$1:$DC$200,0))),IF(INDEX($DC$201:$DC$770,MATCH($A11&amp;Q$3,$DB$201:$DB$770&amp;$DC$201:$DC$770,0))=Q$3,2,""),IF(INDEX($DC$1:$DC$200,MATCH($A11&amp;Q$3,$DB$1:$DB$200&amp;$DC$1:$DC$200,0))=Q$3,1,"")))</f>
        <v/>
      </c>
      <c r="R11" s="6" t="str">
        <f t="array" ref="R11">IF(ISNA(INDEX($DC$1:$DC$770,MATCH($A11&amp;R$3,$DB$1:$DB$770&amp;$DC$1:$DC$770,0))),"",IF(ISNA(INDEX($DC$1:$DC$200,MATCH($A11&amp;R$3,$DB$1:$DB$200&amp;$DC$1:$DC$200,0))),IF(INDEX($DC$201:$DC$770,MATCH($A11&amp;R$3,$DB$201:$DB$770&amp;$DC$201:$DC$770,0))=R$3,2,""),IF(INDEX($DC$1:$DC$200,MATCH($A11&amp;R$3,$DB$1:$DB$200&amp;$DC$1:$DC$200,0))=R$3,1,"")))</f>
        <v/>
      </c>
      <c r="S11" s="5" t="str">
        <f t="array" ref="S11">IF(ISNA(INDEX($DC$1:$DC$770,MATCH($A11&amp;S$3,$DB$1:$DB$770&amp;$DC$1:$DC$770,0))),"",IF(ISNA(INDEX($DC$1:$DC$200,MATCH($A11&amp;S$3,$DB$1:$DB$200&amp;$DC$1:$DC$200,0))),IF(INDEX($DC$201:$DC$770,MATCH($A11&amp;S$3,$DB$201:$DB$770&amp;$DC$201:$DC$770,0))=S$3,2,""),IF(INDEX($DC$1:$DC$200,MATCH($A11&amp;S$3,$DB$1:$DB$200&amp;$DC$1:$DC$200,0))=S$3,1,"")))</f>
        <v/>
      </c>
      <c r="T11" s="6" t="str">
        <f t="array" ref="T11">IF(ISNA(INDEX($DC$1:$DC$770,MATCH($A11&amp;T$3,$DB$1:$DB$770&amp;$DC$1:$DC$770,0))),"",IF(ISNA(INDEX($DC$1:$DC$200,MATCH($A11&amp;T$3,$DB$1:$DB$200&amp;$DC$1:$DC$200,0))),IF(INDEX($DC$201:$DC$770,MATCH($A11&amp;T$3,$DB$201:$DB$770&amp;$DC$201:$DC$770,0))=T$3,2,""),IF(INDEX($DC$1:$DC$200,MATCH($A11&amp;T$3,$DB$1:$DB$200&amp;$DC$1:$DC$200,0))=T$3,1,"")))</f>
        <v/>
      </c>
      <c r="U11" s="7" t="str">
        <f t="array" ref="U11">IF(ISNA(INDEX($DC$1:$DC$770,MATCH($A11&amp;U$3,$DB$1:$DB$770&amp;$DC$1:$DC$770,0))),"",IF(ISNA(INDEX($DC$1:$DC$200,MATCH($A11&amp;U$3,$DB$1:$DB$200&amp;$DC$1:$DC$200,0))),IF(INDEX($DC$201:$DC$770,MATCH($A11&amp;U$3,$DB$201:$DB$770&amp;$DC$201:$DC$770,0))=U$3,2,""),IF(INDEX($DC$1:$DC$200,MATCH($A11&amp;U$3,$DB$1:$DB$200&amp;$DC$1:$DC$200,0))=U$3,1,"")))</f>
        <v/>
      </c>
      <c r="V11" s="6" t="str">
        <f t="array" ref="V11">IF(ISNA(INDEX($DC$1:$DC$770,MATCH($A11&amp;V$3,$DB$1:$DB$770&amp;$DC$1:$DC$770,0))),"",IF(ISNA(INDEX($DC$1:$DC$200,MATCH($A11&amp;V$3,$DB$1:$DB$200&amp;$DC$1:$DC$200,0))),IF(INDEX($DC$201:$DC$770,MATCH($A11&amp;V$3,$DB$201:$DB$770&amp;$DC$201:$DC$770,0))=V$3,2,""),IF(INDEX($DC$1:$DC$200,MATCH($A11&amp;V$3,$DB$1:$DB$200&amp;$DC$1:$DC$200,0))=V$3,1,"")))</f>
        <v/>
      </c>
      <c r="W11" s="6" t="str">
        <f t="array" ref="W11">IF(ISNA(INDEX($DC$1:$DC$770,MATCH($A11&amp;W$3,$DB$1:$DB$770&amp;$DC$1:$DC$770,0))),"",IF(ISNA(INDEX($DC$1:$DC$200,MATCH($A11&amp;W$3,$DB$1:$DB$200&amp;$DC$1:$DC$200,0))),IF(INDEX($DC$201:$DC$770,MATCH($A11&amp;W$3,$DB$201:$DB$770&amp;$DC$201:$DC$770,0))=W$3,2,""),IF(INDEX($DC$1:$DC$200,MATCH($A11&amp;W$3,$DB$1:$DB$200&amp;$DC$1:$DC$200,0))=W$3,1,"")))</f>
        <v/>
      </c>
      <c r="X11" s="6" t="str">
        <f t="array" ref="X11">IF(ISNA(INDEX($DC$1:$DC$770,MATCH($A11&amp;X$3,$DB$1:$DB$770&amp;$DC$1:$DC$770,0))),"",IF(ISNA(INDEX($DC$1:$DC$200,MATCH($A11&amp;X$3,$DB$1:$DB$200&amp;$DC$1:$DC$200,0))),IF(INDEX($DC$201:$DC$770,MATCH($A11&amp;X$3,$DB$201:$DB$770&amp;$DC$201:$DC$770,0))=X$3,2,""),IF(INDEX($DC$1:$DC$200,MATCH($A11&amp;X$3,$DB$1:$DB$200&amp;$DC$1:$DC$200,0))=X$3,1,"")))</f>
        <v/>
      </c>
      <c r="Y11" s="5" t="str">
        <f t="array" ref="Y11">IF(ISNA(INDEX($DC$1:$DC$770,MATCH($A11&amp;Y$3,$DB$1:$DB$770&amp;$DC$1:$DC$770,0))),"",IF(ISNA(INDEX($DC$1:$DC$200,MATCH($A11&amp;Y$3,$DB$1:$DB$200&amp;$DC$1:$DC$200,0))),IF(INDEX($DC$201:$DC$770,MATCH($A11&amp;Y$3,$DB$201:$DB$770&amp;$DC$201:$DC$770,0))=Y$3,2,""),IF(INDEX($DC$1:$DC$200,MATCH($A11&amp;Y$3,$DB$1:$DB$200&amp;$DC$1:$DC$200,0))=Y$3,1,"")))</f>
        <v/>
      </c>
      <c r="Z11" s="6" t="str">
        <f t="array" ref="Z11">IF(ISNA(INDEX($DC$1:$DC$770,MATCH($A11&amp;Z$3,$DB$1:$DB$770&amp;$DC$1:$DC$770,0))),"",IF(ISNA(INDEX($DC$1:$DC$200,MATCH($A11&amp;Z$3,$DB$1:$DB$200&amp;$DC$1:$DC$200,0))),IF(INDEX($DC$201:$DC$770,MATCH($A11&amp;Z$3,$DB$201:$DB$770&amp;$DC$201:$DC$770,0))=Z$3,2,""),IF(INDEX($DC$1:$DC$200,MATCH($A11&amp;Z$3,$DB$1:$DB$200&amp;$DC$1:$DC$200,0))=Z$3,1,"")))</f>
        <v/>
      </c>
      <c r="AA11" s="7" t="str">
        <f t="array" ref="AA11">IF(ISNA(INDEX($DC$1:$DC$770,MATCH($A11&amp;AA$3,$DB$1:$DB$770&amp;$DC$1:$DC$770,0))),"",IF(ISNA(INDEX($DC$1:$DC$200,MATCH($A11&amp;AA$3,$DB$1:$DB$200&amp;$DC$1:$DC$200,0))),IF(INDEX($DC$201:$DC$770,MATCH($A11&amp;AA$3,$DB$201:$DB$770&amp;$DC$201:$DC$770,0))=AA$3,2,""),IF(INDEX($DC$1:$DC$200,MATCH($A11&amp;AA$3,$DB$1:$DB$200&amp;$DC$1:$DC$200,0))=AA$3,1,"")))</f>
        <v/>
      </c>
      <c r="AB11" s="6" t="str">
        <f t="array" ref="AB11">IF(ISNA(INDEX($DC$1:$DC$770,MATCH($A11&amp;AB$3,$DB$1:$DB$770&amp;$DC$1:$DC$770,0))),"",IF(ISNA(INDEX($DC$1:$DC$200,MATCH($A11&amp;AB$3,$DB$1:$DB$200&amp;$DC$1:$DC$200,0))),IF(INDEX($DC$201:$DC$770,MATCH($A11&amp;AB$3,$DB$201:$DB$770&amp;$DC$201:$DC$770,0))=AB$3,2,""),IF(INDEX($DC$1:$DC$200,MATCH($A11&amp;AB$3,$DB$1:$DB$200&amp;$DC$1:$DC$200,0))=AB$3,1,"")))</f>
        <v/>
      </c>
      <c r="AC11" s="6" t="str">
        <f t="array" ref="AC11">IF(ISNA(INDEX($DC$1:$DC$770,MATCH($A11&amp;AC$3,$DB$1:$DB$770&amp;$DC$1:$DC$770,0))),"",IF(ISNA(INDEX($DC$1:$DC$200,MATCH($A11&amp;AC$3,$DB$1:$DB$200&amp;$DC$1:$DC$200,0))),IF(INDEX($DC$201:$DC$770,MATCH($A11&amp;AC$3,$DB$201:$DB$770&amp;$DC$201:$DC$770,0))=AC$3,2,""),IF(INDEX($DC$1:$DC$200,MATCH($A11&amp;AC$3,$DB$1:$DB$200&amp;$DC$1:$DC$200,0))=AC$3,1,"")))</f>
        <v/>
      </c>
      <c r="AD11" s="7" t="str">
        <f t="array" ref="AD11">IF(ISNA(INDEX($DC$1:$DC$770,MATCH($A11&amp;AD$3,$DB$1:$DB$770&amp;$DC$1:$DC$770,0))),"",IF(ISNA(INDEX($DC$1:$DC$200,MATCH($A11&amp;AD$3,$DB$1:$DB$200&amp;$DC$1:$DC$200,0))),IF(INDEX($DC$201:$DC$770,MATCH($A11&amp;AD$3,$DB$201:$DB$770&amp;$DC$201:$DC$770,0))=AD$3,2,""),IF(INDEX($DC$1:$DC$200,MATCH($A11&amp;AD$3,$DB$1:$DB$200&amp;$DC$1:$DC$200,0))=AD$3,1,"")))</f>
        <v/>
      </c>
      <c r="AE11" s="43">
        <v>34</v>
      </c>
      <c r="AF11" s="174">
        <f>TRUNC((DATE($CR$2,AG$6,AG11)-WEEKDAY(DATE($CR$2,AG$6,AG11),2)-DATE(YEAR(DATE($CR$2,AG$6,AG11)+4-WEEKDAY(DATE($CR$2,AG$6,AG11),2)),1,-10))/7)</f>
        <v>5</v>
      </c>
      <c r="AG11" s="172">
        <v>3</v>
      </c>
      <c r="AH11" s="176" t="str">
        <f t="shared" si="13"/>
        <v>Mi</v>
      </c>
      <c r="AI11" s="2"/>
      <c r="AJ11" s="164" t="str">
        <f t="shared" ref="AJ11" si="31">IF(OR(OR(AF11=$CR$7,AF15=$CR$7,AF11=$CS$7,AF15=$CS$7,AF11=$CT$7,AF15=$CT$7,AF11=$CR$8,AF15=$CR$8,AF11=$CR$9,AF15=$CR$9,AF11=$CR$10,AF15=$CR$10,AF11=$CS$10,AF15=$CS$10,AF11=$CR$11,AF15=$CR$11,AF11=$CS$11,AF15=$CS$11,AF11=$CT$11,AF15=$CT$11,AF11=$CU$11,AF15=$CU$11,AF11=$CV$11,AF15=$CV$11,AF11=$CR$12,AF15=$CR$12,AF11=$CS$12,AF15=$CS$12),OR($AE12=$CP$30,$AE12=$CP$31,$AE12=$CP$32,$AE12=$CP$33,$AE12=$CP$34,$AE12=$CP$35,$AE12=$CP$36,$AE12=$CP$37,$AE12=$CP$38,$AE12=$CP$39,$AE12=$CP$40,$AE12=$CP$41),OR($AE12=$CP$44,$AE12=$CP$45,$AE12=$CP$46,$AE12=$CP$47,$AE12=$CP$48,$AE12=$CP$49,$AE12=$CP$50)),1,"")</f>
        <v/>
      </c>
      <c r="AK11" s="164">
        <f t="shared" ref="AK11" si="32">IF(OR(OR(AF11=$CR$15,AF15=$CR$15,AF11=$CS$15,AF15=$CS$15,AF11=$CT$15,AF15=$CT$15,AF11=$CR$16,AF15=$CR$16,AF11=$CS$16,AF15=$CS$16,AF11=$CR$17,AF15=$CR$17,AF11=$CS$17,AF15=$CS$17,AF11=$CR$18,AF15=$CR$18,AF11=$CS$18,AF15=$CS$18,AF11=$CT$18,AF15=$CT$18,AF11=$CU$18,AF15=$CU$18,AF11=$CV$18,AF15=$CV$18,AF11=$CR$19,AF15=$CR$19,AF11=$CS$19,AF15=$CS$19),OR($AE12=$CP$30,$AE12=$CP$31,$AE12=$CP$32,$AE12=$CP$33,$AE12=$CP$34,$AE12=$CP$35,$AE12=$CP$36,$AE12=$CP$37,$AE12=$CP$38,$AE12=$CP$39,$AE12=$CP$40,$AE12=$CP$41),OR($AE12=$CP$44,$AE12=$CP$45,$AE12=$CP$46,$AE12=$CP$47,$AE12=$CP$48,$AE12=$CP$49,$AE12=$CP$50)),1,"")</f>
        <v>1</v>
      </c>
      <c r="AL11" s="164" t="str">
        <f t="shared" ref="AL11" si="33">IF(OR(OR(AF11=$CR$22,AF15=$CR$22,AF11=$CS$22,AF15=$CS$22,AF11=$CT$22,AF15=$CT$22,AF11=$CR$23,AF15=$CR$23,AF11=$CS$23,AF15=$CS$23,AF11=$CR$24,AF15=$CR$24,AF11=$CS$24,AF15=$CS$24,AF11=$CR$25,AF15=$CR$25,AF11=$CS$25,AF15=$CS$25,AF11=$CT$25,AF15=$CT$25,AF11=$CU$25,AF15=$CU$25,AF11=$CV$25,AF15=$CV$25,AF11=$CR$26,AF15=$CR$26,AF11=$CS$26,AF15=$CS$26),OR($AE12=$CP$30,$AE12=$CP$31,$AE12=$CP$32,$AE12=$CP$33,$AE12=$CP$34,$AE12=$CP$35,$AE12=$CP$36,$AE12=$CP$37,$AE12=$CP$38,$AE12=$CP$39,$AE12=$CP$40,$AE12=$CP$41),OR($AE12=$CP$44,$AE12=$CP$45,$AE12=$CP$46,$AE12=$CP$47,$AE12=$CP$48,$AE12=$CP$49,$AE12=$CP$50)),1,"")</f>
        <v/>
      </c>
      <c r="AM11" s="2"/>
      <c r="AN11" s="6" t="str">
        <f t="shared" ref="AN11" si="34">IF(ISNA(VLOOKUP(AE11,$DB$1:$DE$200,4,FALSE)),"",VLOOKUP(AE11,$DB$1:$DE$200,4,FALSE))</f>
        <v>Cevi-Lädeli</v>
      </c>
      <c r="AO11" s="6"/>
      <c r="AP11" s="6"/>
      <c r="AQ11" s="6"/>
      <c r="AR11" s="6"/>
      <c r="AS11" s="6"/>
      <c r="AT11" s="5" t="str">
        <f t="array" ref="AT11">IF(ISNA(INDEX($DC$1:$DC$770,MATCH($AE11&amp;AT$3,$DB$1:$DB$770&amp;$DC$1:$DC$770,0))),"",IF(ISNA(INDEX($DC$1:$DC$200,MATCH($AE11&amp;AT$3,$DB$1:$DB$200&amp;$DC$1:$DC$200,0))),IF(INDEX($DC$201:$DC$770,MATCH($AE11&amp;AT$3,$DB$201:$DB$770&amp;$DC$201:$DC$770,0))=AT$3,2,""),IF(INDEX($DC$1:$DC$200,MATCH($AE11&amp;AT$3,$DB$1:$DB$200&amp;$DC$1:$DC$200,0))=AT$3,1,"")))</f>
        <v/>
      </c>
      <c r="AU11" s="6" t="str">
        <f t="array" ref="AU11">IF(ISNA(INDEX($DC$1:$DC$770,MATCH($AE11&amp;AU$3,$DB$1:$DB$770&amp;$DC$1:$DC$770,0))),"",IF(ISNA(INDEX($DC$1:$DC$200,MATCH($AE11&amp;AU$3,$DB$1:$DB$200&amp;$DC$1:$DC$200,0))),IF(INDEX($DC$201:$DC$770,MATCH($AE11&amp;AU$3,$DB$201:$DB$770&amp;$DC$201:$DC$770,0))=AU$3,2,""),IF(INDEX($DC$1:$DC$200,MATCH($AE11&amp;AU$3,$DB$1:$DB$200&amp;$DC$1:$DC$200,0))=AU$3,1,"")))</f>
        <v/>
      </c>
      <c r="AV11" s="6">
        <f t="array" ref="AV11">IF(ISNA(INDEX($DC$1:$DC$770,MATCH($AE11&amp;AV$3,$DB$1:$DB$770&amp;$DC$1:$DC$770,0))),"",IF(ISNA(INDEX($DC$1:$DC$200,MATCH($AE11&amp;AV$3,$DB$1:$DB$200&amp;$DC$1:$DC$200,0))),IF(INDEX($DC$201:$DC$770,MATCH($AE11&amp;AV$3,$DB$201:$DB$770&amp;$DC$201:$DC$770,0))=AV$3,2,""),IF(INDEX($DC$1:$DC$200,MATCH($AE11&amp;AV$3,$DB$1:$DB$200&amp;$DC$1:$DC$200,0))=AV$3,1,"")))</f>
        <v>1</v>
      </c>
      <c r="AW11" s="5" t="str">
        <f t="array" ref="AW11">IF(ISNA(INDEX($DC$1:$DC$770,MATCH($AE11&amp;AW$3,$DB$1:$DB$770&amp;$DC$1:$DC$770,0))),"",IF(ISNA(INDEX($DC$1:$DC$200,MATCH($AE11&amp;AW$3,$DB$1:$DB$200&amp;$DC$1:$DC$200,0))),IF(INDEX($DC$201:$DC$770,MATCH($AE11&amp;AW$3,$DB$201:$DB$770&amp;$DC$201:$DC$770,0))=AW$3,2,""),IF(INDEX($DC$1:$DC$200,MATCH($AE11&amp;AW$3,$DB$1:$DB$200&amp;$DC$1:$DC$200,0))=AW$3,1,"")))</f>
        <v/>
      </c>
      <c r="AX11" s="6" t="str">
        <f t="array" ref="AX11">IF(ISNA(INDEX($DC$1:$DC$770,MATCH($AE11&amp;AX$3,$DB$1:$DB$770&amp;$DC$1:$DC$770,0))),"",IF(ISNA(INDEX($DC$1:$DC$200,MATCH($AE11&amp;AX$3,$DB$1:$DB$200&amp;$DC$1:$DC$200,0))),IF(INDEX($DC$201:$DC$770,MATCH($AE11&amp;AX$3,$DB$201:$DB$770&amp;$DC$201:$DC$770,0))=AX$3,2,""),IF(INDEX($DC$1:$DC$200,MATCH($AE11&amp;AX$3,$DB$1:$DB$200&amp;$DC$1:$DC$200,0))=AX$3,1,"")))</f>
        <v/>
      </c>
      <c r="AY11" s="7" t="str">
        <f t="array" ref="AY11">IF(ISNA(INDEX($DC$1:$DC$770,MATCH($AE11&amp;AY$3,$DB$1:$DB$770&amp;$DC$1:$DC$770,0))),"",IF(ISNA(INDEX($DC$1:$DC$200,MATCH($AE11&amp;AY$3,$DB$1:$DB$200&amp;$DC$1:$DC$200,0))),IF(INDEX($DC$201:$DC$770,MATCH($AE11&amp;AY$3,$DB$201:$DB$770&amp;$DC$201:$DC$770,0))=AY$3,2,""),IF(INDEX($DC$1:$DC$200,MATCH($AE11&amp;AY$3,$DB$1:$DB$200&amp;$DC$1:$DC$200,0))=AY$3,1,"")))</f>
        <v/>
      </c>
      <c r="AZ11" s="6" t="str">
        <f t="array" ref="AZ11">IF(ISNA(INDEX($DC$1:$DC$770,MATCH($AE11&amp;AZ$3,$DB$1:$DB$770&amp;$DC$1:$DC$770,0))),"",IF(ISNA(INDEX($DC$1:$DC$200,MATCH($AE11&amp;AZ$3,$DB$1:$DB$200&amp;$DC$1:$DC$200,0))),IF(INDEX($DC$201:$DC$770,MATCH($AE11&amp;AZ$3,$DB$201:$DB$770&amp;$DC$201:$DC$770,0))=AZ$3,2,""),IF(INDEX($DC$1:$DC$200,MATCH($AE11&amp;AZ$3,$DB$1:$DB$200&amp;$DC$1:$DC$200,0))=AZ$3,1,"")))</f>
        <v/>
      </c>
      <c r="BA11" s="6" t="str">
        <f t="array" ref="BA11">IF(ISNA(INDEX($DC$1:$DC$770,MATCH($AE11&amp;BA$3,$DB$1:$DB$770&amp;$DC$1:$DC$770,0))),"",IF(ISNA(INDEX($DC$1:$DC$200,MATCH($AE11&amp;BA$3,$DB$1:$DB$200&amp;$DC$1:$DC$200,0))),IF(INDEX($DC$201:$DC$770,MATCH($AE11&amp;BA$3,$DB$201:$DB$770&amp;$DC$201:$DC$770,0))=BA$3,2,""),IF(INDEX($DC$1:$DC$200,MATCH($AE11&amp;BA$3,$DB$1:$DB$200&amp;$DC$1:$DC$200,0))=BA$3,1,"")))</f>
        <v/>
      </c>
      <c r="BB11" s="6" t="str">
        <f t="array" ref="BB11">IF(ISNA(INDEX($DC$1:$DC$770,MATCH($AE11&amp;BB$3,$DB$1:$DB$770&amp;$DC$1:$DC$770,0))),"",IF(ISNA(INDEX($DC$1:$DC$200,MATCH($AE11&amp;BB$3,$DB$1:$DB$200&amp;$DC$1:$DC$200,0))),IF(INDEX($DC$201:$DC$770,MATCH($AE11&amp;BB$3,$DB$201:$DB$770&amp;$DC$201:$DC$770,0))=BB$3,2,""),IF(INDEX($DC$1:$DC$200,MATCH($AE11&amp;BB$3,$DB$1:$DB$200&amp;$DC$1:$DC$200,0))=BB$3,1,"")))</f>
        <v/>
      </c>
      <c r="BC11" s="5" t="str">
        <f t="array" ref="BC11">IF(ISNA(INDEX($DC$1:$DC$770,MATCH($AE11&amp;BC$3,$DB$1:$DB$770&amp;$DC$1:$DC$770,0))),"",IF(ISNA(INDEX($DC$1:$DC$200,MATCH($AE11&amp;BC$3,$DB$1:$DB$200&amp;$DC$1:$DC$200,0))),IF(INDEX($DC$201:$DC$770,MATCH($AE11&amp;BC$3,$DB$201:$DB$770&amp;$DC$201:$DC$770,0))=BC$3,2,""),IF(INDEX($DC$1:$DC$200,MATCH($AE11&amp;BC$3,$DB$1:$DB$200&amp;$DC$1:$DC$200,0))=BC$3,1,"")))</f>
        <v/>
      </c>
      <c r="BD11" s="6" t="str">
        <f t="array" ref="BD11">IF(ISNA(INDEX($DC$1:$DC$770,MATCH($AE11&amp;BD$3,$DB$1:$DB$770&amp;$DC$1:$DC$770,0))),"",IF(ISNA(INDEX($DC$1:$DC$200,MATCH($AE11&amp;BD$3,$DB$1:$DB$200&amp;$DC$1:$DC$200,0))),IF(INDEX($DC$201:$DC$770,MATCH($AE11&amp;BD$3,$DB$201:$DB$770&amp;$DC$201:$DC$770,0))=BD$3,2,""),IF(INDEX($DC$1:$DC$200,MATCH($AE11&amp;BD$3,$DB$1:$DB$200&amp;$DC$1:$DC$200,0))=BD$3,1,"")))</f>
        <v/>
      </c>
      <c r="BE11" s="7" t="str">
        <f t="array" ref="BE11">IF(ISNA(INDEX($DC$1:$DC$770,MATCH($AE11&amp;BE$3,$DB$1:$DB$770&amp;$DC$1:$DC$770,0))),"",IF(ISNA(INDEX($DC$1:$DC$200,MATCH($AE11&amp;BE$3,$DB$1:$DB$200&amp;$DC$1:$DC$200,0))),IF(INDEX($DC$201:$DC$770,MATCH($AE11&amp;BE$3,$DB$201:$DB$770&amp;$DC$201:$DC$770,0))=BE$3,2,""),IF(INDEX($DC$1:$DC$200,MATCH($AE11&amp;BE$3,$DB$1:$DB$200&amp;$DC$1:$DC$200,0))=BE$3,1,"")))</f>
        <v/>
      </c>
      <c r="BF11" s="6" t="str">
        <f t="array" ref="BF11">IF(ISNA(INDEX($DC$1:$DC$770,MATCH($AE11&amp;BF$3,$DB$1:$DB$770&amp;$DC$1:$DC$770,0))),"",IF(ISNA(INDEX($DC$1:$DC$200,MATCH($AE11&amp;BF$3,$DB$1:$DB$200&amp;$DC$1:$DC$200,0))),IF(INDEX($DC$201:$DC$770,MATCH($AE11&amp;BF$3,$DB$201:$DB$770&amp;$DC$201:$DC$770,0))=BF$3,2,""),IF(INDEX($DC$1:$DC$200,MATCH($AE11&amp;BF$3,$DB$1:$DB$200&amp;$DC$1:$DC$200,0))=BF$3,1,"")))</f>
        <v/>
      </c>
      <c r="BG11" s="6" t="str">
        <f t="array" ref="BG11">IF(ISNA(INDEX($DC$1:$DC$770,MATCH($AE11&amp;BG$3,$DB$1:$DB$770&amp;$DC$1:$DC$770,0))),"",IF(ISNA(INDEX($DC$1:$DC$200,MATCH($AE11&amp;BG$3,$DB$1:$DB$200&amp;$DC$1:$DC$200,0))),IF(INDEX($DC$201:$DC$770,MATCH($AE11&amp;BG$3,$DB$201:$DB$770&amp;$DC$201:$DC$770,0))=BG$3,2,""),IF(INDEX($DC$1:$DC$200,MATCH($AE11&amp;BG$3,$DB$1:$DB$200&amp;$DC$1:$DC$200,0))=BG$3,1,"")))</f>
        <v/>
      </c>
      <c r="BH11" s="7" t="str">
        <f t="array" ref="BH11">IF(ISNA(INDEX($DC$1:$DC$770,MATCH($AE11&amp;BH$3,$DB$1:$DB$770&amp;$DC$1:$DC$770,0))),"",IF(ISNA(INDEX($DC$1:$DC$200,MATCH($AE11&amp;BH$3,$DB$1:$DB$200&amp;$DC$1:$DC$200,0))),IF(INDEX($DC$201:$DC$770,MATCH($AE11&amp;BH$3,$DB$201:$DB$770&amp;$DC$201:$DC$770,0))=BH$3,2,""),IF(INDEX($DC$1:$DC$200,MATCH($AE11&amp;BH$3,$DB$1:$DB$200&amp;$DC$1:$DC$200,0))=BH$3,1,"")))</f>
        <v/>
      </c>
      <c r="BI11" s="2">
        <f>BI9+1</f>
        <v>63</v>
      </c>
      <c r="BJ11" s="174">
        <f>TRUNC((DATE($CR$2,BK$6,BK11)-WEEKDAY(DATE($CR$2,BK$6,BK11),2)-DATE(YEAR(DATE($CR$2,BK$6,BK11)+4-WEEKDAY(DATE($CR$2,BK$6,BK11),2)),1,-10))/7)</f>
        <v>9</v>
      </c>
      <c r="BK11" s="172">
        <v>3</v>
      </c>
      <c r="BL11" s="176" t="str">
        <f t="shared" si="18"/>
        <v>Do</v>
      </c>
      <c r="BM11" s="2"/>
      <c r="BN11" s="164" t="str">
        <f t="shared" ref="BN11" si="35">IF(OR(OR(BJ11=$CR$7,BJ15=$CR$7,BJ11=$CS$7,BJ15=$CS$7,BJ11=$CT$7,BJ15=$CT$7,BJ11=$CR$8,BJ15=$CR$8,BJ11=$CR$9,BJ15=$CR$9,BJ11=$CR$10,BJ15=$CR$10,BJ11=$CS$10,BJ15=$CS$10,BJ11=$CR$11,BJ15=$CR$11,BJ11=$CS$11,BJ15=$CS$11,BJ11=$CT$11,BJ15=$CT$11,BJ11=$CU$11,BJ15=$CU$11,BJ11=$CV$11,BJ15=$CV$11,BJ11=$CR$12,BJ15=$CR$12,BJ11=$CS$12,BJ15=$CS$12),OR($BI12=$CP$30,$BI12=$CP$31,$BI12=$CP$32,$BI12=$CP$33,$BI12=$CP$34,$BI12=$CP$35,$BI12=$CP$36,$BI12=$CP$37,$BI12=$CP$38,$BI12=$CP$39,$BI12=$CP$40,$BI12=$CP$41),OR($BI12=$CP$44,$BI12=$CP$45,$BI12=$CP$46,$BI12=$CP$47,$BI12=$CP$48,$BI12=$CP$49,$BI12=$CP$50)),1,"")</f>
        <v/>
      </c>
      <c r="BO11" s="164" t="str">
        <f t="shared" ref="BO11" si="36">IF(OR(OR(BJ11=$CR$15,BJ15=$CR$15,BJ11=$CS$15,BJ15=$CS$15,BJ11=$CT$15,BJ15=$CT$15,BJ11=$CR$16,BJ15=$CR$16,BJ11=$CS$16,BJ15=$CS$16,BJ11=$CR$17,BJ15=$CR$17,BJ11=$CS$17,BJ15=$CS$17,BJ11=$CR$18,BJ15=$CR$18,BJ11=$CS$18,BJ15=$CS$18,BJ11=$CT$18,BJ15=$CT$18,BJ11=$CU$18,BJ15=$CU$18,BJ11=$CV$18,BJ15=$CV$18,BJ11=$CR$19,BJ15=$CR$19,BJ11=$CS$19,BJ15=$CS$19),OR($BI12=$CP$30,$BI12=$CP$31,$BI12=$CP$32,$BI12=$CP$33,$BI12=$CP$34,$BI12=$CP$35,$BI12=$CP$36,$BI12=$CP$37,$BI12=$CP$38,$BI12=$CP$39,$BI12=$CP$40,$BI12=$CP$41),OR($BI12=$CP$44,$BI12=$CP$45,$BI12=$CP$46,$BI12=$CP$47,$BI12=$CP$48,$BI12=$CP$49,$BI12=$CP$50)),1,"")</f>
        <v/>
      </c>
      <c r="BP11" s="164" t="str">
        <f t="shared" ref="BP11" si="37">IF(OR(OR(BJ11=$CR$22,BJ15=$CR$22,BJ11=$CS$22,BJ15=$CS$22,BJ11=$CT$22,BJ15=$CT$22,BJ11=$CR$23,BJ15=$CR$23,BJ11=$CS$23,BJ15=$CS$23,BJ11=$CR$24,BJ15=$CR$24,BJ11=$CS$24,BJ15=$CS$24,BJ11=$CR$25,BJ15=$CR$25,BJ11=$CS$25,BJ15=$CS$25,BJ11=$CT$25,BJ15=$CT$25,BJ11=$CU$25,BJ15=$CU$25,BJ11=$CV$25,BJ15=$CV$25,BJ11=$CR$26,BJ15=$CR$26,BJ11=$CS$26,BJ15=$CS$26),OR($BI12=$CP$30,$BI12=$CP$31,$BI12=$CP$32,$BI12=$CP$33,$BI12=$CP$34,$BI12=$CP$35,$BI12=$CP$36,$BI12=$CP$37,$BI12=$CP$38,$BI12=$CP$39,$BI12=$CP$40,$BI12=$CP$41),OR($BI12=$CP$44,$BI12=$CP$45,$BI12=$CP$46,$BI12=$CP$47,$BI12=$CP$48,$BI12=$CP$49,$BI12=$CP$50)),1,"")</f>
        <v/>
      </c>
      <c r="BQ11" s="2"/>
      <c r="BR11" s="6" t="str">
        <f t="shared" ref="BR11" si="38">IF(ISNA(VLOOKUP(BI11,$DB$1:$DE$200,4,FALSE)),"",VLOOKUP(BI11,$DB$1:$DE$200,4,FALSE))</f>
        <v/>
      </c>
      <c r="BS11" s="6"/>
      <c r="BT11" s="6"/>
      <c r="BU11" s="6"/>
      <c r="BV11" s="6"/>
      <c r="BW11" s="6"/>
      <c r="BX11" s="5" t="str">
        <f t="array" ref="BX11">IF(ISNA(INDEX($DC$1:$DC$770,MATCH($BI11&amp;BX$3,$DB$1:$DB$770&amp;$DC$1:$DC$770,0))),"",IF(ISNA(INDEX($DC$1:$DC$200,MATCH($BI11&amp;BX$3,$DB$1:$DB$200&amp;$DC$1:$DC$200,0))),IF(INDEX($DC$201:$DC$770,MATCH($BI11&amp;BX$3,$DB$201:$DB$770&amp;$DC$201:$DC$770,0))=BX$3,2,""),IF(INDEX($DC$1:$DC$200,MATCH($BI11&amp;BX$3,$DB$1:$DB$200&amp;$DC$1:$DC$200,0))=BX$3,1,"")))</f>
        <v/>
      </c>
      <c r="BY11" s="6" t="str">
        <f t="array" ref="BY11">IF(ISNA(INDEX($DC$1:$DC$770,MATCH($BI11&amp;BY$3,$DB$1:$DB$770&amp;$DC$1:$DC$770,0))),"",IF(ISNA(INDEX($DC$1:$DC$200,MATCH($BI11&amp;BY$3,$DB$1:$DB$200&amp;$DC$1:$DC$200,0))),IF(INDEX($DC$201:$DC$770,MATCH($BI11&amp;BY$3,$DB$201:$DB$770&amp;$DC$201:$DC$770,0))=BY$3,2,""),IF(INDEX($DC$1:$DC$200,MATCH($BI11&amp;BY$3,$DB$1:$DB$200&amp;$DC$1:$DC$200,0))=BY$3,1,"")))</f>
        <v/>
      </c>
      <c r="BZ11" s="6" t="str">
        <f t="array" ref="BZ11">IF(ISNA(INDEX($DC$1:$DC$770,MATCH($BI11&amp;BZ$3,$DB$1:$DB$770&amp;$DC$1:$DC$770,0))),"",IF(ISNA(INDEX($DC$1:$DC$200,MATCH($BI11&amp;BZ$3,$DB$1:$DB$200&amp;$DC$1:$DC$200,0))),IF(INDEX($DC$201:$DC$770,MATCH($BI11&amp;BZ$3,$DB$201:$DB$770&amp;$DC$201:$DC$770,0))=BZ$3,2,""),IF(INDEX($DC$1:$DC$200,MATCH($BI11&amp;BZ$3,$DB$1:$DB$200&amp;$DC$1:$DC$200,0))=BZ$3,1,"")))</f>
        <v/>
      </c>
      <c r="CA11" s="5" t="str">
        <f t="array" ref="CA11">IF(ISNA(INDEX($DC$1:$DC$770,MATCH($BI11&amp;CA$3,$DB$1:$DB$770&amp;$DC$1:$DC$770,0))),"",IF(ISNA(INDEX($DC$1:$DC$200,MATCH($BI11&amp;CA$3,$DB$1:$DB$200&amp;$DC$1:$DC$200,0))),IF(INDEX($DC$201:$DC$770,MATCH($BI11&amp;CA$3,$DB$201:$DB$770&amp;$DC$201:$DC$770,0))=CA$3,2,""),IF(INDEX($DC$1:$DC$200,MATCH($BI11&amp;CA$3,$DB$1:$DB$200&amp;$DC$1:$DC$200,0))=CA$3,1,"")))</f>
        <v/>
      </c>
      <c r="CB11" s="6" t="str">
        <f t="array" ref="CB11">IF(ISNA(INDEX($DC$1:$DC$770,MATCH($BI11&amp;CB$3,$DB$1:$DB$770&amp;$DC$1:$DC$770,0))),"",IF(ISNA(INDEX($DC$1:$DC$200,MATCH($BI11&amp;CB$3,$DB$1:$DB$200&amp;$DC$1:$DC$200,0))),IF(INDEX($DC$201:$DC$770,MATCH($BI11&amp;CB$3,$DB$201:$DB$770&amp;$DC$201:$DC$770,0))=CB$3,2,""),IF(INDEX($DC$1:$DC$200,MATCH($BI11&amp;CB$3,$DB$1:$DB$200&amp;$DC$1:$DC$200,0))=CB$3,1,"")))</f>
        <v/>
      </c>
      <c r="CC11" s="7" t="str">
        <f t="array" ref="CC11">IF(ISNA(INDEX($DC$1:$DC$770,MATCH($BI11&amp;CC$3,$DB$1:$DB$770&amp;$DC$1:$DC$770,0))),"",IF(ISNA(INDEX($DC$1:$DC$200,MATCH($BI11&amp;CC$3,$DB$1:$DB$200&amp;$DC$1:$DC$200,0))),IF(INDEX($DC$201:$DC$770,MATCH($BI11&amp;CC$3,$DB$201:$DB$770&amp;$DC$201:$DC$770,0))=CC$3,2,""),IF(INDEX($DC$1:$DC$200,MATCH($BI11&amp;CC$3,$DB$1:$DB$200&amp;$DC$1:$DC$200,0))=CC$3,1,"")))</f>
        <v/>
      </c>
      <c r="CD11" s="6" t="str">
        <f t="array" ref="CD11">IF(ISNA(INDEX($DC$1:$DC$770,MATCH($BI11&amp;CD$3,$DB$1:$DB$770&amp;$DC$1:$DC$770,0))),"",IF(ISNA(INDEX($DC$1:$DC$200,MATCH($BI11&amp;CD$3,$DB$1:$DB$200&amp;$DC$1:$DC$200,0))),IF(INDEX($DC$201:$DC$770,MATCH($BI11&amp;CD$3,$DB$201:$DB$770&amp;$DC$201:$DC$770,0))=CD$3,2,""),IF(INDEX($DC$1:$DC$200,MATCH($BI11&amp;CD$3,$DB$1:$DB$200&amp;$DC$1:$DC$200,0))=CD$3,1,"")))</f>
        <v/>
      </c>
      <c r="CE11" s="6" t="str">
        <f t="array" ref="CE11">IF(ISNA(INDEX($DC$1:$DC$770,MATCH($BI11&amp;CE$3,$DB$1:$DB$770&amp;$DC$1:$DC$770,0))),"",IF(ISNA(INDEX($DC$1:$DC$200,MATCH($BI11&amp;CE$3,$DB$1:$DB$200&amp;$DC$1:$DC$200,0))),IF(INDEX($DC$201:$DC$770,MATCH($BI11&amp;CE$3,$DB$201:$DB$770&amp;$DC$201:$DC$770,0))=CE$3,2,""),IF(INDEX($DC$1:$DC$200,MATCH($BI11&amp;CE$3,$DB$1:$DB$200&amp;$DC$1:$DC$200,0))=CE$3,1,"")))</f>
        <v/>
      </c>
      <c r="CF11" s="6" t="str">
        <f t="array" ref="CF11">IF(ISNA(INDEX($DC$1:$DC$770,MATCH($BI11&amp;CF$3,$DB$1:$DB$770&amp;$DC$1:$DC$770,0))),"",IF(ISNA(INDEX($DC$1:$DC$200,MATCH($BI11&amp;CF$3,$DB$1:$DB$200&amp;$DC$1:$DC$200,0))),IF(INDEX($DC$201:$DC$770,MATCH($BI11&amp;CF$3,$DB$201:$DB$770&amp;$DC$201:$DC$770,0))=CF$3,2,""),IF(INDEX($DC$1:$DC$200,MATCH($BI11&amp;CF$3,$DB$1:$DB$200&amp;$DC$1:$DC$200,0))=CF$3,1,"")))</f>
        <v/>
      </c>
      <c r="CG11" s="5" t="str">
        <f t="array" ref="CG11">IF(ISNA(INDEX($DC$1:$DC$770,MATCH($BI11&amp;CG$3,$DB$1:$DB$770&amp;$DC$1:$DC$770,0))),"",IF(ISNA(INDEX($DC$1:$DC$200,MATCH($BI11&amp;CG$3,$DB$1:$DB$200&amp;$DC$1:$DC$200,0))),IF(INDEX($DC$201:$DC$770,MATCH($BI11&amp;CG$3,$DB$201:$DB$770&amp;$DC$201:$DC$770,0))=CG$3,2,""),IF(INDEX($DC$1:$DC$200,MATCH($BI11&amp;CG$3,$DB$1:$DB$200&amp;$DC$1:$DC$200,0))=CG$3,1,"")))</f>
        <v/>
      </c>
      <c r="CH11" s="6" t="str">
        <f t="array" ref="CH11">IF(ISNA(INDEX($DC$1:$DC$770,MATCH($BI11&amp;CH$3,$DB$1:$DB$770&amp;$DC$1:$DC$770,0))),"",IF(ISNA(INDEX($DC$1:$DC$200,MATCH($BI11&amp;CH$3,$DB$1:$DB$200&amp;$DC$1:$DC$200,0))),IF(INDEX($DC$201:$DC$770,MATCH($BI11&amp;CH$3,$DB$201:$DB$770&amp;$DC$201:$DC$770,0))=CH$3,2,""),IF(INDEX($DC$1:$DC$200,MATCH($BI11&amp;CH$3,$DB$1:$DB$200&amp;$DC$1:$DC$200,0))=CH$3,1,"")))</f>
        <v/>
      </c>
      <c r="CI11" s="7" t="str">
        <f t="array" ref="CI11">IF(ISNA(INDEX($DC$1:$DC$770,MATCH($BI11&amp;CI$3,$DB$1:$DB$770&amp;$DC$1:$DC$770,0))),"",IF(ISNA(INDEX($DC$1:$DC$200,MATCH($BI11&amp;CI$3,$DB$1:$DB$200&amp;$DC$1:$DC$200,0))),IF(INDEX($DC$201:$DC$770,MATCH($BI11&amp;CI$3,$DB$201:$DB$770&amp;$DC$201:$DC$770,0))=CI$3,2,""),IF(INDEX($DC$1:$DC$200,MATCH($BI11&amp;CI$3,$DB$1:$DB$200&amp;$DC$1:$DC$200,0))=CI$3,1,"")))</f>
        <v/>
      </c>
      <c r="CJ11" s="6" t="str">
        <f t="array" ref="CJ11">IF(ISNA(INDEX($DC$1:$DC$770,MATCH($BI11&amp;CJ$3,$DB$1:$DB$770&amp;$DC$1:$DC$770,0))),"",IF(ISNA(INDEX($DC$1:$DC$200,MATCH($BI11&amp;CJ$3,$DB$1:$DB$200&amp;$DC$1:$DC$200,0))),IF(INDEX($DC$201:$DC$770,MATCH($BI11&amp;CJ$3,$DB$201:$DB$770&amp;$DC$201:$DC$770,0))=CJ$3,2,""),IF(INDEX($DC$1:$DC$200,MATCH($BI11&amp;CJ$3,$DB$1:$DB$200&amp;$DC$1:$DC$200,0))=CJ$3,1,"")))</f>
        <v/>
      </c>
      <c r="CK11" s="6" t="str">
        <f t="array" ref="CK11">IF(ISNA(INDEX($DC$1:$DC$770,MATCH($BI11&amp;CK$3,$DB$1:$DB$770&amp;$DC$1:$DC$770,0))),"",IF(ISNA(INDEX($DC$1:$DC$200,MATCH($BI11&amp;CK$3,$DB$1:$DB$200&amp;$DC$1:$DC$200,0))),IF(INDEX($DC$201:$DC$770,MATCH($BI11&amp;CK$3,$DB$201:$DB$770&amp;$DC$201:$DC$770,0))=CK$3,2,""),IF(INDEX($DC$1:$DC$200,MATCH($BI11&amp;CK$3,$DB$1:$DB$200&amp;$DC$1:$DC$200,0))=CK$3,1,"")))</f>
        <v/>
      </c>
      <c r="CL11" s="7" t="str">
        <f t="array" ref="CL11">IF(ISNA(INDEX($DC$1:$DC$770,MATCH($BI11&amp;CL$3,$DB$1:$DB$770&amp;$DC$1:$DC$770,0))),"",IF(ISNA(INDEX($DC$1:$DC$200,MATCH($BI11&amp;CL$3,$DB$1:$DB$200&amp;$DC$1:$DC$200,0))),IF(INDEX($DC$201:$DC$770,MATCH($BI11&amp;CL$3,$DB$201:$DB$770&amp;$DC$201:$DC$770,0))=CL$3,2,""),IF(INDEX($DC$1:$DC$200,MATCH($BI11&amp;CL$3,$DB$1:$DB$200&amp;$DC$1:$DC$200,0))=CL$3,1,"")))</f>
        <v/>
      </c>
      <c r="CQ11" s="13" t="s">
        <v>73</v>
      </c>
      <c r="CR11" s="13">
        <v>29</v>
      </c>
      <c r="CS11" s="13">
        <v>30</v>
      </c>
      <c r="CT11" s="13">
        <v>31</v>
      </c>
      <c r="CU11" s="13">
        <v>32</v>
      </c>
      <c r="CV11" s="13">
        <v>33</v>
      </c>
      <c r="DB11" s="19">
        <f>IF(DM11=0,0,IF(COUNTIF($DM$1:$DM$200,DM11)=1,DM11,IF(COUNTIF($DM$1:$DM$200,DM11)=2,IF(COUNTIF($DM$1:$DM10,DM11)=0,DM11,DM11+0.5),"Terminkollision 1")))</f>
        <v>53</v>
      </c>
      <c r="DC11" s="42">
        <f t="shared" si="4"/>
        <v>3</v>
      </c>
      <c r="DD11" s="71" t="s">
        <v>195</v>
      </c>
      <c r="DE11" s="13" t="s">
        <v>101</v>
      </c>
      <c r="DF11" s="13">
        <f t="shared" si="1"/>
        <v>8</v>
      </c>
      <c r="DG11" s="13">
        <f t="shared" si="5"/>
        <v>22</v>
      </c>
      <c r="DH11" s="13">
        <f t="shared" si="6"/>
        <v>2</v>
      </c>
      <c r="DI11" s="13">
        <f t="shared" si="7"/>
        <v>2016</v>
      </c>
      <c r="DJ11" s="13" t="str">
        <f t="shared" si="2"/>
        <v>Mo</v>
      </c>
      <c r="DK11" s="22">
        <f t="shared" si="8"/>
        <v>40960</v>
      </c>
      <c r="DL11" s="19" t="str">
        <f t="shared" si="0"/>
        <v>0</v>
      </c>
      <c r="DM11" s="13">
        <f t="shared" si="3"/>
        <v>53</v>
      </c>
      <c r="DN11" s="33"/>
      <c r="DO11" s="33"/>
    </row>
    <row r="12" spans="1:129">
      <c r="A12" s="13">
        <v>3.5</v>
      </c>
      <c r="B12" s="174"/>
      <c r="C12" s="173"/>
      <c r="D12" s="178"/>
      <c r="E12" s="2"/>
      <c r="F12" s="165"/>
      <c r="G12" s="165"/>
      <c r="H12" s="165"/>
      <c r="I12" s="2"/>
      <c r="J12" s="9" t="str">
        <f t="shared" ref="J12" si="39">IF(ISNA(VLOOKUP(A12,$CP$30:$CQ$56,2,FALSE)),IF(ISNA(VLOOKUP(A12,$DB$1:$DE$200,4,FALSE)),"",VLOOKUP(A12,$DB$1:$DE$200,4,FALSE)),VLOOKUP(A12,$CP$30:$CQ$56,2,FALSE))</f>
        <v/>
      </c>
      <c r="K12" s="10"/>
      <c r="L12" s="10"/>
      <c r="M12" s="10"/>
      <c r="N12" s="10"/>
      <c r="O12" s="8"/>
      <c r="P12" s="9" t="str">
        <f t="array" ref="P12">IF(ISNA(INDEX($DC$201:$DC$770,MATCH($A11&amp;P$3,$DB$201:$DB$770&amp;$DC$201:$DC$770,0))),IF(ISNA(INDEX($DC$1:$DC$200,MATCH($A12&amp;P$3,$DB$1:$DB$200&amp;$DC$1:$DC$200,0))),"",IF(INDEX($DC$1:$DC$200,MATCH($A12&amp;P$3,$DB$1:$DB$200&amp;$DC$1:$DC$200,0))=P$3,1,"")),IF(INDEX($DC$201:$DC$770,MATCH($A11&amp;P$3,$DB$201:$DB$770&amp;$DC$201:$DC$770,0))=P$3,2,""))</f>
        <v/>
      </c>
      <c r="Q12" s="10" t="str">
        <f t="array" ref="Q12">IF(ISNA(INDEX($DC$201:$DC$770,MATCH($A11&amp;Q$3,$DB$201:$DB$770&amp;$DC$201:$DC$770,0))),IF(ISNA(INDEX($DC$1:$DC$200,MATCH($A12&amp;Q$3,$DB$1:$DB$200&amp;$DC$1:$DC$200,0))),"",IF(INDEX($DC$1:$DC$200,MATCH($A12&amp;Q$3,$DB$1:$DB$200&amp;$DC$1:$DC$200,0))=Q$3,1,"")),IF(INDEX($DC$201:$DC$770,MATCH($A11&amp;Q$3,$DB$201:$DB$770&amp;$DC$201:$DC$770,0))=Q$3,2,""))</f>
        <v/>
      </c>
      <c r="R12" s="10" t="str">
        <f t="array" ref="R12">IF(ISNA(INDEX($DC$201:$DC$770,MATCH($A11&amp;R$3,$DB$201:$DB$770&amp;$DC$201:$DC$770,0))),IF(ISNA(INDEX($DC$1:$DC$200,MATCH($A12&amp;R$3,$DB$1:$DB$200&amp;$DC$1:$DC$200,0))),"",IF(INDEX($DC$1:$DC$200,MATCH($A12&amp;R$3,$DB$1:$DB$200&amp;$DC$1:$DC$200,0))=R$3,1,"")),IF(INDEX($DC$201:$DC$770,MATCH($A11&amp;R$3,$DB$201:$DB$770&amp;$DC$201:$DC$770,0))=R$3,2,""))</f>
        <v/>
      </c>
      <c r="S12" s="9" t="str">
        <f t="array" ref="S12">IF(ISNA(INDEX($DC$201:$DC$770,MATCH($A11&amp;S$3,$DB$201:$DB$770&amp;$DC$201:$DC$770,0))),IF(ISNA(INDEX($DC$1:$DC$200,MATCH($A12&amp;S$3,$DB$1:$DB$200&amp;$DC$1:$DC$200,0))),"",IF(INDEX($DC$1:$DC$200,MATCH($A12&amp;S$3,$DB$1:$DB$200&amp;$DC$1:$DC$200,0))=S$3,1,"")),IF(INDEX($DC$201:$DC$770,MATCH($A11&amp;S$3,$DB$201:$DB$770&amp;$DC$201:$DC$770,0))=S$3,2,""))</f>
        <v/>
      </c>
      <c r="T12" s="10" t="str">
        <f t="array" ref="T12">IF(ISNA(INDEX($DC$201:$DC$770,MATCH($A11&amp;T$3,$DB$201:$DB$770&amp;$DC$201:$DC$770,0))),IF(ISNA(INDEX($DC$1:$DC$200,MATCH($A12&amp;T$3,$DB$1:$DB$200&amp;$DC$1:$DC$200,0))),"",IF(INDEX($DC$1:$DC$200,MATCH($A12&amp;T$3,$DB$1:$DB$200&amp;$DC$1:$DC$200,0))=T$3,1,"")),IF(INDEX($DC$201:$DC$770,MATCH($A11&amp;T$3,$DB$201:$DB$770&amp;$DC$201:$DC$770,0))=T$3,2,""))</f>
        <v/>
      </c>
      <c r="U12" s="8" t="str">
        <f t="array" ref="U12">IF(ISNA(INDEX($DC$201:$DC$770,MATCH($A11&amp;U$3,$DB$201:$DB$770&amp;$DC$201:$DC$770,0))),IF(ISNA(INDEX($DC$1:$DC$200,MATCH($A12&amp;U$3,$DB$1:$DB$200&amp;$DC$1:$DC$200,0))),"",IF(INDEX($DC$1:$DC$200,MATCH($A12&amp;U$3,$DB$1:$DB$200&amp;$DC$1:$DC$200,0))=U$3,1,"")),IF(INDEX($DC$201:$DC$770,MATCH($A11&amp;U$3,$DB$201:$DB$770&amp;$DC$201:$DC$770,0))=U$3,2,""))</f>
        <v/>
      </c>
      <c r="V12" s="10" t="str">
        <f t="array" ref="V12">IF(ISNA(INDEX($DC$201:$DC$770,MATCH($A11&amp;V$3,$DB$201:$DB$770&amp;$DC$201:$DC$770,0))),IF(ISNA(INDEX($DC$1:$DC$200,MATCH($A12&amp;V$3,$DB$1:$DB$200&amp;$DC$1:$DC$200,0))),"",IF(INDEX($DC$1:$DC$200,MATCH($A12&amp;V$3,$DB$1:$DB$200&amp;$DC$1:$DC$200,0))=V$3,1,"")),IF(INDEX($DC$201:$DC$770,MATCH($A11&amp;V$3,$DB$201:$DB$770&amp;$DC$201:$DC$770,0))=V$3,2,""))</f>
        <v/>
      </c>
      <c r="W12" s="10" t="str">
        <f t="array" ref="W12">IF(ISNA(INDEX($DC$201:$DC$770,MATCH($A11&amp;W$3,$DB$201:$DB$770&amp;$DC$201:$DC$770,0))),IF(ISNA(INDEX($DC$1:$DC$200,MATCH($A12&amp;W$3,$DB$1:$DB$200&amp;$DC$1:$DC$200,0))),"",IF(INDEX($DC$1:$DC$200,MATCH($A12&amp;W$3,$DB$1:$DB$200&amp;$DC$1:$DC$200,0))=W$3,1,"")),IF(INDEX($DC$201:$DC$770,MATCH($A11&amp;W$3,$DB$201:$DB$770&amp;$DC$201:$DC$770,0))=W$3,2,""))</f>
        <v/>
      </c>
      <c r="X12" s="10" t="str">
        <f t="array" ref="X12">IF(ISNA(INDEX($DC$201:$DC$770,MATCH($A11&amp;X$3,$DB$201:$DB$770&amp;$DC$201:$DC$770,0))),IF(ISNA(INDEX($DC$1:$DC$200,MATCH($A12&amp;X$3,$DB$1:$DB$200&amp;$DC$1:$DC$200,0))),"",IF(INDEX($DC$1:$DC$200,MATCH($A12&amp;X$3,$DB$1:$DB$200&amp;$DC$1:$DC$200,0))=X$3,1,"")),IF(INDEX($DC$201:$DC$770,MATCH($A11&amp;X$3,$DB$201:$DB$770&amp;$DC$201:$DC$770,0))=X$3,2,""))</f>
        <v/>
      </c>
      <c r="Y12" s="9" t="str">
        <f t="array" ref="Y12">IF(ISNA(INDEX($DC$201:$DC$770,MATCH($A11&amp;Y$3,$DB$201:$DB$770&amp;$DC$201:$DC$770,0))),IF(ISNA(INDEX($DC$1:$DC$200,MATCH($A12&amp;Y$3,$DB$1:$DB$200&amp;$DC$1:$DC$200,0))),"",IF(INDEX($DC$1:$DC$200,MATCH($A12&amp;Y$3,$DB$1:$DB$200&amp;$DC$1:$DC$200,0))=Y$3,1,"")),IF(INDEX($DC$201:$DC$770,MATCH($A11&amp;Y$3,$DB$201:$DB$770&amp;$DC$201:$DC$770,0))=Y$3,2,""))</f>
        <v/>
      </c>
      <c r="Z12" s="10" t="str">
        <f t="array" ref="Z12">IF(ISNA(INDEX($DC$201:$DC$770,MATCH($A11&amp;Z$3,$DB$201:$DB$770&amp;$DC$201:$DC$770,0))),IF(ISNA(INDEX($DC$1:$DC$200,MATCH($A12&amp;Z$3,$DB$1:$DB$200&amp;$DC$1:$DC$200,0))),"",IF(INDEX($DC$1:$DC$200,MATCH($A12&amp;Z$3,$DB$1:$DB$200&amp;$DC$1:$DC$200,0))=Z$3,1,"")),IF(INDEX($DC$201:$DC$770,MATCH($A11&amp;Z$3,$DB$201:$DB$770&amp;$DC$201:$DC$770,0))=Z$3,2,""))</f>
        <v/>
      </c>
      <c r="AA12" s="8" t="str">
        <f t="array" ref="AA12">IF(ISNA(INDEX($DC$201:$DC$770,MATCH($A11&amp;AA$3,$DB$201:$DB$770&amp;$DC$201:$DC$770,0))),IF(ISNA(INDEX($DC$1:$DC$200,MATCH($A12&amp;AA$3,$DB$1:$DB$200&amp;$DC$1:$DC$200,0))),"",IF(INDEX($DC$1:$DC$200,MATCH($A12&amp;AA$3,$DB$1:$DB$200&amp;$DC$1:$DC$200,0))=AA$3,1,"")),IF(INDEX($DC$201:$DC$770,MATCH($A11&amp;AA$3,$DB$201:$DB$770&amp;$DC$201:$DC$770,0))=AA$3,2,""))</f>
        <v/>
      </c>
      <c r="AB12" s="10" t="str">
        <f t="array" ref="AB12">IF(ISNA(INDEX($DC$201:$DC$770,MATCH($A11&amp;AB$3,$DB$201:$DB$770&amp;$DC$201:$DC$770,0))),IF(ISNA(INDEX($DC$1:$DC$200,MATCH($A12&amp;AB$3,$DB$1:$DB$200&amp;$DC$1:$DC$200,0))),"",IF(INDEX($DC$1:$DC$200,MATCH($A12&amp;AB$3,$DB$1:$DB$200&amp;$DC$1:$DC$200,0))=AB$3,1,"")),IF(INDEX($DC$201:$DC$770,MATCH($A11&amp;AB$3,$DB$201:$DB$770&amp;$DC$201:$DC$770,0))=AB$3,2,""))</f>
        <v/>
      </c>
      <c r="AC12" s="10" t="str">
        <f t="array" ref="AC12">IF(ISNA(INDEX($DC$201:$DC$770,MATCH($A11&amp;AC$3,$DB$201:$DB$770&amp;$DC$201:$DC$770,0))),IF(ISNA(INDEX($DC$1:$DC$200,MATCH($A12&amp;AC$3,$DB$1:$DB$200&amp;$DC$1:$DC$200,0))),"",IF(INDEX($DC$1:$DC$200,MATCH($A12&amp;AC$3,$DB$1:$DB$200&amp;$DC$1:$DC$200,0))=AC$3,1,"")),IF(INDEX($DC$201:$DC$770,MATCH($A11&amp;AC$3,$DB$201:$DB$770&amp;$DC$201:$DC$770,0))=AC$3,2,""))</f>
        <v/>
      </c>
      <c r="AD12" s="8" t="str">
        <f t="array" ref="AD12">IF(ISNA(INDEX($DC$201:$DC$770,MATCH($A11&amp;AD$3,$DB$201:$DB$770&amp;$DC$201:$DC$770,0))),IF(ISNA(INDEX($DC$1:$DC$200,MATCH($A12&amp;AD$3,$DB$1:$DB$200&amp;$DC$1:$DC$200,0))),"",IF(INDEX($DC$1:$DC$200,MATCH($A12&amp;AD$3,$DB$1:$DB$200&amp;$DC$1:$DC$200,0))=AD$3,1,"")),IF(INDEX($DC$201:$DC$770,MATCH($A11&amp;AD$3,$DB$201:$DB$770&amp;$DC$201:$DC$770,0))=AD$3,2,""))</f>
        <v/>
      </c>
      <c r="AE12" s="43">
        <v>34.5</v>
      </c>
      <c r="AF12" s="174"/>
      <c r="AG12" s="185"/>
      <c r="AH12" s="177"/>
      <c r="AI12" s="2"/>
      <c r="AJ12" s="165"/>
      <c r="AK12" s="165"/>
      <c r="AL12" s="165"/>
      <c r="AM12" s="2"/>
      <c r="AN12" s="10" t="str">
        <f t="shared" ref="AN12" si="40">IF(ISNA(VLOOKUP(AE12,$CP$30:$CQ$56,2,FALSE)),IF(ISNA(VLOOKUP(AE12,$DB$1:$DE$200,4,FALSE)),"",VLOOKUP(AE12,$DB$1:$DE$200,4,FALSE)),VLOOKUP(AE12,$CP$30:$CQ$56,2,FALSE))</f>
        <v/>
      </c>
      <c r="AO12" s="10"/>
      <c r="AP12" s="10"/>
      <c r="AQ12" s="10"/>
      <c r="AR12" s="10"/>
      <c r="AS12" s="10"/>
      <c r="AT12" s="9" t="str">
        <f t="array" ref="AT12">IF(ISNA(INDEX($DC$201:$DC$770,MATCH($AE11&amp;AT$3,$DB$201:$DB$770&amp;$DC$201:$DC$770,0))),IF(ISNA(INDEX($DC$1:$DC$200,MATCH($AE12&amp;AT$3,$DB$1:$DB$200&amp;$DC$1:$DC$200,0))),"",IF(INDEX($DC$1:$DC$200,MATCH($AE12&amp;AT$3,$DB$1:$DB$200&amp;$DC$1:$DC$200,0))=AT$3,1,"")),IF(INDEX($DC$201:$DC$770,MATCH($AE11&amp;AT$3,$DB$201:$DB$770&amp;$DC$201:$DC$770,0))=AT$3,2,""))</f>
        <v/>
      </c>
      <c r="AU12" s="10" t="str">
        <f t="array" ref="AU12">IF(ISNA(INDEX($DC$201:$DC$770,MATCH($AE11&amp;AU$3,$DB$201:$DB$770&amp;$DC$201:$DC$770,0))),IF(ISNA(INDEX($DC$1:$DC$200,MATCH($AE12&amp;AU$3,$DB$1:$DB$200&amp;$DC$1:$DC$200,0))),"",IF(INDEX($DC$1:$DC$200,MATCH($AE12&amp;AU$3,$DB$1:$DB$200&amp;$DC$1:$DC$200,0))=AU$3,1,"")),IF(INDEX($DC$201:$DC$770,MATCH($AE11&amp;AU$3,$DB$201:$DB$770&amp;$DC$201:$DC$770,0))=AU$3,2,""))</f>
        <v/>
      </c>
      <c r="AV12" s="10" t="str">
        <f t="array" ref="AV12">IF(ISNA(INDEX($DC$201:$DC$770,MATCH($AE11&amp;AV$3,$DB$201:$DB$770&amp;$DC$201:$DC$770,0))),IF(ISNA(INDEX($DC$1:$DC$200,MATCH($AE12&amp;AV$3,$DB$1:$DB$200&amp;$DC$1:$DC$200,0))),"",IF(INDEX($DC$1:$DC$200,MATCH($AE12&amp;AV$3,$DB$1:$DB$200&amp;$DC$1:$DC$200,0))=AV$3,1,"")),IF(INDEX($DC$201:$DC$770,MATCH($AE11&amp;AV$3,$DB$201:$DB$770&amp;$DC$201:$DC$770,0))=AV$3,2,""))</f>
        <v/>
      </c>
      <c r="AW12" s="9" t="str">
        <f t="array" ref="AW12">IF(ISNA(INDEX($DC$201:$DC$770,MATCH($AE11&amp;AW$3,$DB$201:$DB$770&amp;$DC$201:$DC$770,0))),IF(ISNA(INDEX($DC$1:$DC$200,MATCH($AE12&amp;AW$3,$DB$1:$DB$200&amp;$DC$1:$DC$200,0))),"",IF(INDEX($DC$1:$DC$200,MATCH($AE12&amp;AW$3,$DB$1:$DB$200&amp;$DC$1:$DC$200,0))=AW$3,1,"")),IF(INDEX($DC$201:$DC$770,MATCH($AE11&amp;AW$3,$DB$201:$DB$770&amp;$DC$201:$DC$770,0))=AW$3,2,""))</f>
        <v/>
      </c>
      <c r="AX12" s="10" t="str">
        <f t="array" ref="AX12">IF(ISNA(INDEX($DC$201:$DC$770,MATCH($AE11&amp;AX$3,$DB$201:$DB$770&amp;$DC$201:$DC$770,0))),IF(ISNA(INDEX($DC$1:$DC$200,MATCH($AE12&amp;AX$3,$DB$1:$DB$200&amp;$DC$1:$DC$200,0))),"",IF(INDEX($DC$1:$DC$200,MATCH($AE12&amp;AX$3,$DB$1:$DB$200&amp;$DC$1:$DC$200,0))=AX$3,1,"")),IF(INDEX($DC$201:$DC$770,MATCH($AE11&amp;AX$3,$DB$201:$DB$770&amp;$DC$201:$DC$770,0))=AX$3,2,""))</f>
        <v/>
      </c>
      <c r="AY12" s="8" t="str">
        <f t="array" ref="AY12">IF(ISNA(INDEX($DC$201:$DC$770,MATCH($AE11&amp;AY$3,$DB$201:$DB$770&amp;$DC$201:$DC$770,0))),IF(ISNA(INDEX($DC$1:$DC$200,MATCH($AE12&amp;AY$3,$DB$1:$DB$200&amp;$DC$1:$DC$200,0))),"",IF(INDEX($DC$1:$DC$200,MATCH($AE12&amp;AY$3,$DB$1:$DB$200&amp;$DC$1:$DC$200,0))=AY$3,1,"")),IF(INDEX($DC$201:$DC$770,MATCH($AE11&amp;AY$3,$DB$201:$DB$770&amp;$DC$201:$DC$770,0))=AY$3,2,""))</f>
        <v/>
      </c>
      <c r="AZ12" s="10" t="str">
        <f t="array" ref="AZ12">IF(ISNA(INDEX($DC$201:$DC$770,MATCH($AE11&amp;AZ$3,$DB$201:$DB$770&amp;$DC$201:$DC$770,0))),IF(ISNA(INDEX($DC$1:$DC$200,MATCH($AE12&amp;AZ$3,$DB$1:$DB$200&amp;$DC$1:$DC$200,0))),"",IF(INDEX($DC$1:$DC$200,MATCH($AE12&amp;AZ$3,$DB$1:$DB$200&amp;$DC$1:$DC$200,0))=AZ$3,1,"")),IF(INDEX($DC$201:$DC$770,MATCH($AE11&amp;AZ$3,$DB$201:$DB$770&amp;$DC$201:$DC$770,0))=AZ$3,2,""))</f>
        <v/>
      </c>
      <c r="BA12" s="10" t="str">
        <f t="array" ref="BA12">IF(ISNA(INDEX($DC$201:$DC$770,MATCH($AE11&amp;BA$3,$DB$201:$DB$770&amp;$DC$201:$DC$770,0))),IF(ISNA(INDEX($DC$1:$DC$200,MATCH($AE12&amp;BA$3,$DB$1:$DB$200&amp;$DC$1:$DC$200,0))),"",IF(INDEX($DC$1:$DC$200,MATCH($AE12&amp;BA$3,$DB$1:$DB$200&amp;$DC$1:$DC$200,0))=BA$3,1,"")),IF(INDEX($DC$201:$DC$770,MATCH($AE11&amp;BA$3,$DB$201:$DB$770&amp;$DC$201:$DC$770,0))=BA$3,2,""))</f>
        <v/>
      </c>
      <c r="BB12" s="10" t="str">
        <f t="array" ref="BB12">IF(ISNA(INDEX($DC$201:$DC$770,MATCH($AE11&amp;BB$3,$DB$201:$DB$770&amp;$DC$201:$DC$770,0))),IF(ISNA(INDEX($DC$1:$DC$200,MATCH($AE12&amp;BB$3,$DB$1:$DB$200&amp;$DC$1:$DC$200,0))),"",IF(INDEX($DC$1:$DC$200,MATCH($AE12&amp;BB$3,$DB$1:$DB$200&amp;$DC$1:$DC$200,0))=BB$3,1,"")),IF(INDEX($DC$201:$DC$770,MATCH($AE11&amp;BB$3,$DB$201:$DB$770&amp;$DC$201:$DC$770,0))=BB$3,2,""))</f>
        <v/>
      </c>
      <c r="BC12" s="9" t="str">
        <f t="array" ref="BC12">IF(ISNA(INDEX($DC$201:$DC$770,MATCH($AE11&amp;BC$3,$DB$201:$DB$770&amp;$DC$201:$DC$770,0))),IF(ISNA(INDEX($DC$1:$DC$200,MATCH($AE12&amp;BC$3,$DB$1:$DB$200&amp;$DC$1:$DC$200,0))),"",IF(INDEX($DC$1:$DC$200,MATCH($AE12&amp;BC$3,$DB$1:$DB$200&amp;$DC$1:$DC$200,0))=BC$3,1,"")),IF(INDEX($DC$201:$DC$770,MATCH($AE11&amp;BC$3,$DB$201:$DB$770&amp;$DC$201:$DC$770,0))=BC$3,2,""))</f>
        <v/>
      </c>
      <c r="BD12" s="10" t="str">
        <f t="array" ref="BD12">IF(ISNA(INDEX($DC$201:$DC$770,MATCH($AE11&amp;BD$3,$DB$201:$DB$770&amp;$DC$201:$DC$770,0))),IF(ISNA(INDEX($DC$1:$DC$200,MATCH($AE12&amp;BD$3,$DB$1:$DB$200&amp;$DC$1:$DC$200,0))),"",IF(INDEX($DC$1:$DC$200,MATCH($AE12&amp;BD$3,$DB$1:$DB$200&amp;$DC$1:$DC$200,0))=BD$3,1,"")),IF(INDEX($DC$201:$DC$770,MATCH($AE11&amp;BD$3,$DB$201:$DB$770&amp;$DC$201:$DC$770,0))=BD$3,2,""))</f>
        <v/>
      </c>
      <c r="BE12" s="8" t="str">
        <f t="array" ref="BE12">IF(ISNA(INDEX($DC$201:$DC$770,MATCH($AE11&amp;BE$3,$DB$201:$DB$770&amp;$DC$201:$DC$770,0))),IF(ISNA(INDEX($DC$1:$DC$200,MATCH($AE12&amp;BE$3,$DB$1:$DB$200&amp;$DC$1:$DC$200,0))),"",IF(INDEX($DC$1:$DC$200,MATCH($AE12&amp;BE$3,$DB$1:$DB$200&amp;$DC$1:$DC$200,0))=BE$3,1,"")),IF(INDEX($DC$201:$DC$770,MATCH($AE11&amp;BE$3,$DB$201:$DB$770&amp;$DC$201:$DC$770,0))=BE$3,2,""))</f>
        <v/>
      </c>
      <c r="BF12" s="10" t="str">
        <f t="array" ref="BF12">IF(ISNA(INDEX($DC$201:$DC$770,MATCH($AE11&amp;BF$3,$DB$201:$DB$770&amp;$DC$201:$DC$770,0))),IF(ISNA(INDEX($DC$1:$DC$200,MATCH($AE12&amp;BF$3,$DB$1:$DB$200&amp;$DC$1:$DC$200,0))),"",IF(INDEX($DC$1:$DC$200,MATCH($AE12&amp;BF$3,$DB$1:$DB$200&amp;$DC$1:$DC$200,0))=BF$3,1,"")),IF(INDEX($DC$201:$DC$770,MATCH($AE11&amp;BF$3,$DB$201:$DB$770&amp;$DC$201:$DC$770,0))=BF$3,2,""))</f>
        <v/>
      </c>
      <c r="BG12" s="10" t="str">
        <f t="array" ref="BG12">IF(ISNA(INDEX($DC$201:$DC$770,MATCH($AE11&amp;BG$3,$DB$201:$DB$770&amp;$DC$201:$DC$770,0))),IF(ISNA(INDEX($DC$1:$DC$200,MATCH($AE12&amp;BG$3,$DB$1:$DB$200&amp;$DC$1:$DC$200,0))),"",IF(INDEX($DC$1:$DC$200,MATCH($AE12&amp;BG$3,$DB$1:$DB$200&amp;$DC$1:$DC$200,0))=BG$3,1,"")),IF(INDEX($DC$201:$DC$770,MATCH($AE11&amp;BG$3,$DB$201:$DB$770&amp;$DC$201:$DC$770,0))=BG$3,2,""))</f>
        <v/>
      </c>
      <c r="BH12" s="8" t="str">
        <f t="array" ref="BH12">IF(ISNA(INDEX($DC$201:$DC$770,MATCH($AE11&amp;BH$3,$DB$201:$DB$770&amp;$DC$201:$DC$770,0))),IF(ISNA(INDEX($DC$1:$DC$200,MATCH($AE12&amp;BH$3,$DB$1:$DB$200&amp;$DC$1:$DC$200,0))),"",IF(INDEX($DC$1:$DC$200,MATCH($AE12&amp;BH$3,$DB$1:$DB$200&amp;$DC$1:$DC$200,0))=BH$3,1,"")),IF(INDEX($DC$201:$DC$770,MATCH($AE11&amp;BH$3,$DB$201:$DB$770&amp;$DC$201:$DC$770,0))=BH$3,2,""))</f>
        <v/>
      </c>
      <c r="BI12" s="2">
        <f>BI11+0.5</f>
        <v>63.5</v>
      </c>
      <c r="BJ12" s="174"/>
      <c r="BK12" s="173"/>
      <c r="BL12" s="177"/>
      <c r="BM12" s="2"/>
      <c r="BN12" s="165"/>
      <c r="BO12" s="165"/>
      <c r="BP12" s="165"/>
      <c r="BQ12" s="2"/>
      <c r="BR12" s="10" t="str">
        <f t="shared" ref="BR12" si="41">IF(ISNA(VLOOKUP(BI12,$CP$30:$CQ$56,2,FALSE)),IF(ISNA(VLOOKUP(BI12,$DB$1:$DE$200,4,FALSE)),"",VLOOKUP(BI12,$DB$1:$DE$200,4,FALSE)),VLOOKUP(BI12,$CP$30:$CQ$56,2,FALSE))</f>
        <v/>
      </c>
      <c r="BS12" s="10"/>
      <c r="BT12" s="10"/>
      <c r="BU12" s="10"/>
      <c r="BV12" s="10"/>
      <c r="BW12" s="10"/>
      <c r="BX12" s="9" t="str">
        <f t="array" ref="BX12">IF(ISNA(INDEX($DC$201:$DC$770,MATCH($BI11&amp;BX$3,$DB$201:$DB$770&amp;$DC$201:$DC$770,0))),IF(ISNA(INDEX($DC$1:$DC$200,MATCH($BI12&amp;BX$3,$DB$1:$DB$200&amp;$DC$1:$DC$200,0))),"",IF(INDEX($DC$1:$DC$200,MATCH($BI12&amp;BX$3,$DB$1:$DB$200&amp;$DC$1:$DC$200,0))=BX$3,1,"")),IF(INDEX($DC$201:$DC$770,MATCH($BI11&amp;BX$3,$DB$201:$DB$770&amp;$DC$201:$DC$770,0))=BX$3,2,""))</f>
        <v/>
      </c>
      <c r="BY12" s="10" t="str">
        <f t="array" ref="BY12">IF(ISNA(INDEX($DC$201:$DC$770,MATCH($BI11&amp;BY$3,$DB$201:$DB$770&amp;$DC$201:$DC$770,0))),IF(ISNA(INDEX($DC$1:$DC$200,MATCH($BI12&amp;BY$3,$DB$1:$DB$200&amp;$DC$1:$DC$200,0))),"",IF(INDEX($DC$1:$DC$200,MATCH($BI12&amp;BY$3,$DB$1:$DB$200&amp;$DC$1:$DC$200,0))=BY$3,1,"")),IF(INDEX($DC$201:$DC$770,MATCH($BI11&amp;BY$3,$DB$201:$DB$770&amp;$DC$201:$DC$770,0))=BY$3,2,""))</f>
        <v/>
      </c>
      <c r="BZ12" s="10" t="str">
        <f t="array" ref="BZ12">IF(ISNA(INDEX($DC$201:$DC$770,MATCH($BI11&amp;BZ$3,$DB$201:$DB$770&amp;$DC$201:$DC$770,0))),IF(ISNA(INDEX($DC$1:$DC$200,MATCH($BI12&amp;BZ$3,$DB$1:$DB$200&amp;$DC$1:$DC$200,0))),"",IF(INDEX($DC$1:$DC$200,MATCH($BI12&amp;BZ$3,$DB$1:$DB$200&amp;$DC$1:$DC$200,0))=BZ$3,1,"")),IF(INDEX($DC$201:$DC$770,MATCH($BI11&amp;BZ$3,$DB$201:$DB$770&amp;$DC$201:$DC$770,0))=BZ$3,2,""))</f>
        <v/>
      </c>
      <c r="CA12" s="9" t="str">
        <f t="array" ref="CA12">IF(ISNA(INDEX($DC$201:$DC$770,MATCH($BI11&amp;CA$3,$DB$201:$DB$770&amp;$DC$201:$DC$770,0))),IF(ISNA(INDEX($DC$1:$DC$200,MATCH($BI12&amp;CA$3,$DB$1:$DB$200&amp;$DC$1:$DC$200,0))),"",IF(INDEX($DC$1:$DC$200,MATCH($BI12&amp;CA$3,$DB$1:$DB$200&amp;$DC$1:$DC$200,0))=CA$3,1,"")),IF(INDEX($DC$201:$DC$770,MATCH($BI11&amp;CA$3,$DB$201:$DB$770&amp;$DC$201:$DC$770,0))=CA$3,2,""))</f>
        <v/>
      </c>
      <c r="CB12" s="10" t="str">
        <f t="array" ref="CB12">IF(ISNA(INDEX($DC$201:$DC$770,MATCH($BI11&amp;CB$3,$DB$201:$DB$770&amp;$DC$201:$DC$770,0))),IF(ISNA(INDEX($DC$1:$DC$200,MATCH($BI12&amp;CB$3,$DB$1:$DB$200&amp;$DC$1:$DC$200,0))),"",IF(INDEX($DC$1:$DC$200,MATCH($BI12&amp;CB$3,$DB$1:$DB$200&amp;$DC$1:$DC$200,0))=CB$3,1,"")),IF(INDEX($DC$201:$DC$770,MATCH($BI11&amp;CB$3,$DB$201:$DB$770&amp;$DC$201:$DC$770,0))=CB$3,2,""))</f>
        <v/>
      </c>
      <c r="CC12" s="8" t="str">
        <f t="array" ref="CC12">IF(ISNA(INDEX($DC$201:$DC$770,MATCH($BI11&amp;CC$3,$DB$201:$DB$770&amp;$DC$201:$DC$770,0))),IF(ISNA(INDEX($DC$1:$DC$200,MATCH($BI12&amp;CC$3,$DB$1:$DB$200&amp;$DC$1:$DC$200,0))),"",IF(INDEX($DC$1:$DC$200,MATCH($BI12&amp;CC$3,$DB$1:$DB$200&amp;$DC$1:$DC$200,0))=CC$3,1,"")),IF(INDEX($DC$201:$DC$770,MATCH($BI11&amp;CC$3,$DB$201:$DB$770&amp;$DC$201:$DC$770,0))=CC$3,2,""))</f>
        <v/>
      </c>
      <c r="CD12" s="10" t="str">
        <f t="array" ref="CD12">IF(ISNA(INDEX($DC$201:$DC$770,MATCH($BI11&amp;CD$3,$DB$201:$DB$770&amp;$DC$201:$DC$770,0))),IF(ISNA(INDEX($DC$1:$DC$200,MATCH($BI12&amp;CD$3,$DB$1:$DB$200&amp;$DC$1:$DC$200,0))),"",IF(INDEX($DC$1:$DC$200,MATCH($BI12&amp;CD$3,$DB$1:$DB$200&amp;$DC$1:$DC$200,0))=CD$3,1,"")),IF(INDEX($DC$201:$DC$770,MATCH($BI11&amp;CD$3,$DB$201:$DB$770&amp;$DC$201:$DC$770,0))=CD$3,2,""))</f>
        <v/>
      </c>
      <c r="CE12" s="10" t="str">
        <f t="array" ref="CE12">IF(ISNA(INDEX($DC$201:$DC$770,MATCH($BI11&amp;CE$3,$DB$201:$DB$770&amp;$DC$201:$DC$770,0))),IF(ISNA(INDEX($DC$1:$DC$200,MATCH($BI12&amp;CE$3,$DB$1:$DB$200&amp;$DC$1:$DC$200,0))),"",IF(INDEX($DC$1:$DC$200,MATCH($BI12&amp;CE$3,$DB$1:$DB$200&amp;$DC$1:$DC$200,0))=CE$3,1,"")),IF(INDEX($DC$201:$DC$770,MATCH($BI11&amp;CE$3,$DB$201:$DB$770&amp;$DC$201:$DC$770,0))=CE$3,2,""))</f>
        <v/>
      </c>
      <c r="CF12" s="10" t="str">
        <f t="array" ref="CF12">IF(ISNA(INDEX($DC$201:$DC$770,MATCH($BI11&amp;CF$3,$DB$201:$DB$770&amp;$DC$201:$DC$770,0))),IF(ISNA(INDEX($DC$1:$DC$200,MATCH($BI12&amp;CF$3,$DB$1:$DB$200&amp;$DC$1:$DC$200,0))),"",IF(INDEX($DC$1:$DC$200,MATCH($BI12&amp;CF$3,$DB$1:$DB$200&amp;$DC$1:$DC$200,0))=CF$3,1,"")),IF(INDEX($DC$201:$DC$770,MATCH($BI11&amp;CF$3,$DB$201:$DB$770&amp;$DC$201:$DC$770,0))=CF$3,2,""))</f>
        <v/>
      </c>
      <c r="CG12" s="9" t="str">
        <f t="array" ref="CG12">IF(ISNA(INDEX($DC$201:$DC$770,MATCH($BI11&amp;CG$3,$DB$201:$DB$770&amp;$DC$201:$DC$770,0))),IF(ISNA(INDEX($DC$1:$DC$200,MATCH($BI12&amp;CG$3,$DB$1:$DB$200&amp;$DC$1:$DC$200,0))),"",IF(INDEX($DC$1:$DC$200,MATCH($BI12&amp;CG$3,$DB$1:$DB$200&amp;$DC$1:$DC$200,0))=CG$3,1,"")),IF(INDEX($DC$201:$DC$770,MATCH($BI11&amp;CG$3,$DB$201:$DB$770&amp;$DC$201:$DC$770,0))=CG$3,2,""))</f>
        <v/>
      </c>
      <c r="CH12" s="10" t="str">
        <f t="array" ref="CH12">IF(ISNA(INDEX($DC$201:$DC$770,MATCH($BI11&amp;CH$3,$DB$201:$DB$770&amp;$DC$201:$DC$770,0))),IF(ISNA(INDEX($DC$1:$DC$200,MATCH($BI12&amp;CH$3,$DB$1:$DB$200&amp;$DC$1:$DC$200,0))),"",IF(INDEX($DC$1:$DC$200,MATCH($BI12&amp;CH$3,$DB$1:$DB$200&amp;$DC$1:$DC$200,0))=CH$3,1,"")),IF(INDEX($DC$201:$DC$770,MATCH($BI11&amp;CH$3,$DB$201:$DB$770&amp;$DC$201:$DC$770,0))=CH$3,2,""))</f>
        <v/>
      </c>
      <c r="CI12" s="8" t="str">
        <f t="array" ref="CI12">IF(ISNA(INDEX($DC$201:$DC$770,MATCH($BI11&amp;CI$3,$DB$201:$DB$770&amp;$DC$201:$DC$770,0))),IF(ISNA(INDEX($DC$1:$DC$200,MATCH($BI12&amp;CI$3,$DB$1:$DB$200&amp;$DC$1:$DC$200,0))),"",IF(INDEX($DC$1:$DC$200,MATCH($BI12&amp;CI$3,$DB$1:$DB$200&amp;$DC$1:$DC$200,0))=CI$3,1,"")),IF(INDEX($DC$201:$DC$770,MATCH($BI11&amp;CI$3,$DB$201:$DB$770&amp;$DC$201:$DC$770,0))=CI$3,2,""))</f>
        <v/>
      </c>
      <c r="CJ12" s="10" t="str">
        <f t="array" ref="CJ12">IF(ISNA(INDEX($DC$201:$DC$770,MATCH($BI11&amp;CJ$3,$DB$201:$DB$770&amp;$DC$201:$DC$770,0))),IF(ISNA(INDEX($DC$1:$DC$200,MATCH($BI12&amp;CJ$3,$DB$1:$DB$200&amp;$DC$1:$DC$200,0))),"",IF(INDEX($DC$1:$DC$200,MATCH($BI12&amp;CJ$3,$DB$1:$DB$200&amp;$DC$1:$DC$200,0))=CJ$3,1,"")),IF(INDEX($DC$201:$DC$770,MATCH($BI11&amp;CJ$3,$DB$201:$DB$770&amp;$DC$201:$DC$770,0))=CJ$3,2,""))</f>
        <v/>
      </c>
      <c r="CK12" s="10" t="str">
        <f t="array" ref="CK12">IF(ISNA(INDEX($DC$201:$DC$770,MATCH($BI11&amp;CK$3,$DB$201:$DB$770&amp;$DC$201:$DC$770,0))),IF(ISNA(INDEX($DC$1:$DC$200,MATCH($BI12&amp;CK$3,$DB$1:$DB$200&amp;$DC$1:$DC$200,0))),"",IF(INDEX($DC$1:$DC$200,MATCH($BI12&amp;CK$3,$DB$1:$DB$200&amp;$DC$1:$DC$200,0))=CK$3,1,"")),IF(INDEX($DC$201:$DC$770,MATCH($BI11&amp;CK$3,$DB$201:$DB$770&amp;$DC$201:$DC$770,0))=CK$3,2,""))</f>
        <v/>
      </c>
      <c r="CL12" s="8" t="str">
        <f t="array" ref="CL12">IF(ISNA(INDEX($DC$201:$DC$770,MATCH($BI11&amp;CL$3,$DB$201:$DB$770&amp;$DC$201:$DC$770,0))),IF(ISNA(INDEX($DC$1:$DC$200,MATCH($BI12&amp;CL$3,$DB$1:$DB$200&amp;$DC$1:$DC$200,0))),"",IF(INDEX($DC$1:$DC$200,MATCH($BI12&amp;CL$3,$DB$1:$DB$200&amp;$DC$1:$DC$200,0))=CL$3,1,"")),IF(INDEX($DC$201:$DC$770,MATCH($BI11&amp;CL$3,$DB$201:$DB$770&amp;$DC$201:$DC$770,0))=CL$3,2,""))</f>
        <v/>
      </c>
      <c r="CQ12" s="13" t="s">
        <v>74</v>
      </c>
      <c r="CR12" s="13">
        <v>41</v>
      </c>
      <c r="CS12" s="13">
        <v>42</v>
      </c>
      <c r="DB12" s="19">
        <f>IF(DM12=0,0,IF(COUNTIF($DM$1:$DM$200,DM12)=1,DM12,IF(COUNTIF($DM$1:$DM$200,DM12)=2,IF(COUNTIF($DM$1:$DM11,DM12)=0,DM12,DM12+0.5),"Terminkollision 1")))</f>
        <v>60</v>
      </c>
      <c r="DC12" s="42">
        <f t="shared" si="4"/>
        <v>3</v>
      </c>
      <c r="DD12" s="71" t="s">
        <v>195</v>
      </c>
      <c r="DE12" s="13" t="s">
        <v>101</v>
      </c>
      <c r="DF12" s="13">
        <f t="shared" si="1"/>
        <v>9</v>
      </c>
      <c r="DG12" s="13">
        <f t="shared" si="5"/>
        <v>29</v>
      </c>
      <c r="DH12" s="13">
        <f t="shared" si="6"/>
        <v>2</v>
      </c>
      <c r="DI12" s="13">
        <f t="shared" si="7"/>
        <v>2016</v>
      </c>
      <c r="DJ12" s="13" t="str">
        <f t="shared" si="2"/>
        <v>Mo</v>
      </c>
      <c r="DK12" s="22">
        <f t="shared" si="8"/>
        <v>40967</v>
      </c>
      <c r="DL12" s="19" t="str">
        <f t="shared" si="0"/>
        <v>0</v>
      </c>
      <c r="DM12" s="13">
        <f t="shared" si="3"/>
        <v>60</v>
      </c>
      <c r="DN12" s="33"/>
      <c r="DO12" s="33"/>
    </row>
    <row r="13" spans="1:129">
      <c r="A13" s="13">
        <v>4</v>
      </c>
      <c r="B13" s="174">
        <f>TRUNC((DATE($CR$2,C$6,C13)-WEEKDAY(DATE($CR$2,C$6,C13),2)-DATE(YEAR(DATE($CR$2,C$6,C13)+4-WEEKDAY(DATE($CR$2,C$6,C13),2)),1,-10))/7)</f>
        <v>1</v>
      </c>
      <c r="C13" s="172">
        <v>4</v>
      </c>
      <c r="D13" s="176" t="str">
        <f t="shared" ref="D13" si="42">IF(D11="Mo","Di",IF(D11="Di","Mi",IF(D11="Mi","Do",IF(D11="Do","Fr",IF(D11="Fr","Sa",IF(D11="Sa","So","Mo"))))))</f>
        <v>Mo</v>
      </c>
      <c r="E13" s="2"/>
      <c r="F13" s="164" t="str">
        <f t="shared" ref="F13" si="43">IF(OR(OR(B13=$CR$7,B17=$CR$7,B13=$CS$7,B17=$CS$7,B13=$CT$7,B17=$CT$7,B13=$CR$8,B17=$CR$8,B13=$CR$9,B17=$CR$9,B13=$CR$10,B17=$CR$10,B13=$CS$10,B17=$CS$10,B13=$CR$11,B17=$CR$11,B13=$CS$11,B17=$CS$11,B13=$CT$11,B17=$CT$11,B13=$CU$11,B17=$CU$11,B13=$CV$11,B17=$CV$11,B13=$CR$12,B17=$CR$12,B13=$CS$12,B17=$CS$12),OR($A14=$CP$30,$A14=$CP$31,$A14=$CP$32,$A14=$CP$33,$A14=$CP$34,$A14=$CP$35,$A14=$CP$36,$A14=$CP$37,$A14=$CP$38,$A14=$CP$39,$A14=$CP$40,$A14=$CP$41),OR($A14=$CP$44,$A14=$CP$45,$A14=$CP$46,$A14=$CP$47,$A14=$CP$48,$A14=$CP$49,$A14=$CP$50)),1,"")</f>
        <v/>
      </c>
      <c r="G13" s="164" t="str">
        <f t="shared" ref="G13" si="44">IF(OR(OR(B13=$CR$15,B17=$CR$15,B13=$CS$15,B17=$CS$15,B13=$CT$15,B17=$CT$15,B13=$CR$16,B17=$CR$16,B13=$CS$16,B17=$CS$16,B13=$CR$17,B17=$CR$17,B13=$CS$17,B17=$CS$17,B13=$CR$18,B17=$CR$18,B13=$CS$18,B17=$CS$18,B13=$CT$18,B17=$CT$18,B13=$CU$18,B17=$CU$18,B13=$CV$18,B17=$CV$18,B13=$CR$19,B17=$CR$19,B13=$CS$19,B17=$CS$19),OR($A14=$CP$30,$A14=$CP$31,$A14=$CP$32,$A14=$CP$33,$A14=$CP$34,$A14=$CP$35,$A14=$CP$36,$A14=$CP$37,$A14=$CP$38,$A14=$CP$39,$A14=$CP$40,$A14=$CP$41),OR($A14=$CP$44,$A14=$CP$45,$A14=$CP$46,$A14=$CP$47,$A14=$CP$48,$A14=$CP$49,$A14=$CP$50)),1,"")</f>
        <v/>
      </c>
      <c r="H13" s="164" t="str">
        <f t="shared" ref="H13" si="45">IF(OR(OR(B13=$CR$22,B17=$CR$22,B13=$CS$22,B17=$CS$22,B13=$CT$22,B17=$CT$22,B13=$CR$23,B17=$CR$23,B13=$CS$23,B17=$CS$23,B13=$CR$24,B17=$CR$24,B13=$CS$24,B17=$CS$24,B13=$CR$25,B17=$CR$25,B13=$CS$25,B17=$CS$25,B13=$CT$25,B17=$CT$25,B13=$CU$25,B17=$CU$25,B13=$CV$25,B17=$CV$25,B13=$CR$26,B17=$CR$26,B13=$CS$26,B17=$CS$26),OR($A14=$CP$30,$A14=$CP$31,$A14=$CP$32,$A14=$CP$33,$A14=$CP$34,$A14=$CP$35,$A14=$CP$36,$A14=$CP$37,$A14=$CP$38,$A14=$CP$39,$A14=$CP$40,$A14=$CP$41),OR($A14=$CP$44,$A14=$CP$45,$A14=$CP$46,$A14=$CP$47,$A14=$CP$48,$A14=$CP$49,$A14=$CP$50)),1,"")</f>
        <v/>
      </c>
      <c r="I13" s="2"/>
      <c r="J13" s="1" t="str">
        <f t="shared" ref="J13" si="46">IF(ISNA(VLOOKUP(A13,$DB$1:$DE$200,4,FALSE)),"",VLOOKUP(A13,$DB$1:$DE$200,4,FALSE))</f>
        <v>Cevi-Turnen</v>
      </c>
      <c r="K13" s="1"/>
      <c r="L13" s="1"/>
      <c r="M13" s="1"/>
      <c r="N13" s="1"/>
      <c r="O13" s="1"/>
      <c r="P13" s="5" t="str">
        <f t="array" ref="P13">IF(ISNA(INDEX($DC$1:$DC$770,MATCH($A13&amp;P$3,$DB$1:$DB$770&amp;$DC$1:$DC$770,0))),"",IF(ISNA(INDEX($DC$1:$DC$200,MATCH($A13&amp;P$3,$DB$1:$DB$200&amp;$DC$1:$DC$200,0))),IF(INDEX($DC$201:$DC$770,MATCH($A13&amp;P$3,$DB$201:$DB$770&amp;$DC$201:$DC$770,0))=P$3,2,""),IF(INDEX($DC$1:$DC$200,MATCH($A13&amp;P$3,$DB$1:$DB$200&amp;$DC$1:$DC$200,0))=P$3,1,"")))</f>
        <v/>
      </c>
      <c r="Q13" s="6" t="str">
        <f t="array" ref="Q13">IF(ISNA(INDEX($DC$1:$DC$770,MATCH($A13&amp;Q$3,$DB$1:$DB$770&amp;$DC$1:$DC$770,0))),"",IF(ISNA(INDEX($DC$1:$DC$200,MATCH($A13&amp;Q$3,$DB$1:$DB$200&amp;$DC$1:$DC$200,0))),IF(INDEX($DC$201:$DC$770,MATCH($A13&amp;Q$3,$DB$201:$DB$770&amp;$DC$201:$DC$770,0))=Q$3,2,""),IF(INDEX($DC$1:$DC$200,MATCH($A13&amp;Q$3,$DB$1:$DB$200&amp;$DC$1:$DC$200,0))=Q$3,1,"")))</f>
        <v/>
      </c>
      <c r="R13" s="6">
        <f t="array" ref="R13">IF(ISNA(INDEX($DC$1:$DC$770,MATCH($A13&amp;R$3,$DB$1:$DB$770&amp;$DC$1:$DC$770,0))),"",IF(ISNA(INDEX($DC$1:$DC$200,MATCH($A13&amp;R$3,$DB$1:$DB$200&amp;$DC$1:$DC$200,0))),IF(INDEX($DC$201:$DC$770,MATCH($A13&amp;R$3,$DB$201:$DB$770&amp;$DC$201:$DC$770,0))=R$3,2,""),IF(INDEX($DC$1:$DC$200,MATCH($A13&amp;R$3,$DB$1:$DB$200&amp;$DC$1:$DC$200,0))=R$3,1,"")))</f>
        <v>1</v>
      </c>
      <c r="S13" s="5" t="str">
        <f t="array" ref="S13">IF(ISNA(INDEX($DC$1:$DC$770,MATCH($A13&amp;S$3,$DB$1:$DB$770&amp;$DC$1:$DC$770,0))),"",IF(ISNA(INDEX($DC$1:$DC$200,MATCH($A13&amp;S$3,$DB$1:$DB$200&amp;$DC$1:$DC$200,0))),IF(INDEX($DC$201:$DC$770,MATCH($A13&amp;S$3,$DB$201:$DB$770&amp;$DC$201:$DC$770,0))=S$3,2,""),IF(INDEX($DC$1:$DC$200,MATCH($A13&amp;S$3,$DB$1:$DB$200&amp;$DC$1:$DC$200,0))=S$3,1,"")))</f>
        <v/>
      </c>
      <c r="T13" s="6" t="str">
        <f t="array" ref="T13">IF(ISNA(INDEX($DC$1:$DC$770,MATCH($A13&amp;T$3,$DB$1:$DB$770&amp;$DC$1:$DC$770,0))),"",IF(ISNA(INDEX($DC$1:$DC$200,MATCH($A13&amp;T$3,$DB$1:$DB$200&amp;$DC$1:$DC$200,0))),IF(INDEX($DC$201:$DC$770,MATCH($A13&amp;T$3,$DB$201:$DB$770&amp;$DC$201:$DC$770,0))=T$3,2,""),IF(INDEX($DC$1:$DC$200,MATCH($A13&amp;T$3,$DB$1:$DB$200&amp;$DC$1:$DC$200,0))=T$3,1,"")))</f>
        <v/>
      </c>
      <c r="U13" s="7" t="str">
        <f t="array" ref="U13">IF(ISNA(INDEX($DC$1:$DC$770,MATCH($A13&amp;U$3,$DB$1:$DB$770&amp;$DC$1:$DC$770,0))),"",IF(ISNA(INDEX($DC$1:$DC$200,MATCH($A13&amp;U$3,$DB$1:$DB$200&amp;$DC$1:$DC$200,0))),IF(INDEX($DC$201:$DC$770,MATCH($A13&amp;U$3,$DB$201:$DB$770&amp;$DC$201:$DC$770,0))=U$3,2,""),IF(INDEX($DC$1:$DC$200,MATCH($A13&amp;U$3,$DB$1:$DB$200&amp;$DC$1:$DC$200,0))=U$3,1,"")))</f>
        <v/>
      </c>
      <c r="V13" s="6" t="str">
        <f t="array" ref="V13">IF(ISNA(INDEX($DC$1:$DC$770,MATCH($A13&amp;V$3,$DB$1:$DB$770&amp;$DC$1:$DC$770,0))),"",IF(ISNA(INDEX($DC$1:$DC$200,MATCH($A13&amp;V$3,$DB$1:$DB$200&amp;$DC$1:$DC$200,0))),IF(INDEX($DC$201:$DC$770,MATCH($A13&amp;V$3,$DB$201:$DB$770&amp;$DC$201:$DC$770,0))=V$3,2,""),IF(INDEX($DC$1:$DC$200,MATCH($A13&amp;V$3,$DB$1:$DB$200&amp;$DC$1:$DC$200,0))=V$3,1,"")))</f>
        <v/>
      </c>
      <c r="W13" s="6" t="str">
        <f t="array" ref="W13">IF(ISNA(INDEX($DC$1:$DC$770,MATCH($A13&amp;W$3,$DB$1:$DB$770&amp;$DC$1:$DC$770,0))),"",IF(ISNA(INDEX($DC$1:$DC$200,MATCH($A13&amp;W$3,$DB$1:$DB$200&amp;$DC$1:$DC$200,0))),IF(INDEX($DC$201:$DC$770,MATCH($A13&amp;W$3,$DB$201:$DB$770&amp;$DC$201:$DC$770,0))=W$3,2,""),IF(INDEX($DC$1:$DC$200,MATCH($A13&amp;W$3,$DB$1:$DB$200&amp;$DC$1:$DC$200,0))=W$3,1,"")))</f>
        <v/>
      </c>
      <c r="X13" s="6" t="str">
        <f t="array" ref="X13">IF(ISNA(INDEX($DC$1:$DC$770,MATCH($A13&amp;X$3,$DB$1:$DB$770&amp;$DC$1:$DC$770,0))),"",IF(ISNA(INDEX($DC$1:$DC$200,MATCH($A13&amp;X$3,$DB$1:$DB$200&amp;$DC$1:$DC$200,0))),IF(INDEX($DC$201:$DC$770,MATCH($A13&amp;X$3,$DB$201:$DB$770&amp;$DC$201:$DC$770,0))=X$3,2,""),IF(INDEX($DC$1:$DC$200,MATCH($A13&amp;X$3,$DB$1:$DB$200&amp;$DC$1:$DC$200,0))=X$3,1,"")))</f>
        <v/>
      </c>
      <c r="Y13" s="5" t="str">
        <f t="array" ref="Y13">IF(ISNA(INDEX($DC$1:$DC$770,MATCH($A13&amp;Y$3,$DB$1:$DB$770&amp;$DC$1:$DC$770,0))),"",IF(ISNA(INDEX($DC$1:$DC$200,MATCH($A13&amp;Y$3,$DB$1:$DB$200&amp;$DC$1:$DC$200,0))),IF(INDEX($DC$201:$DC$770,MATCH($A13&amp;Y$3,$DB$201:$DB$770&amp;$DC$201:$DC$770,0))=Y$3,2,""),IF(INDEX($DC$1:$DC$200,MATCH($A13&amp;Y$3,$DB$1:$DB$200&amp;$DC$1:$DC$200,0))=Y$3,1,"")))</f>
        <v/>
      </c>
      <c r="Z13" s="6" t="str">
        <f t="array" ref="Z13">IF(ISNA(INDEX($DC$1:$DC$770,MATCH($A13&amp;Z$3,$DB$1:$DB$770&amp;$DC$1:$DC$770,0))),"",IF(ISNA(INDEX($DC$1:$DC$200,MATCH($A13&amp;Z$3,$DB$1:$DB$200&amp;$DC$1:$DC$200,0))),IF(INDEX($DC$201:$DC$770,MATCH($A13&amp;Z$3,$DB$201:$DB$770&amp;$DC$201:$DC$770,0))=Z$3,2,""),IF(INDEX($DC$1:$DC$200,MATCH($A13&amp;Z$3,$DB$1:$DB$200&amp;$DC$1:$DC$200,0))=Z$3,1,"")))</f>
        <v/>
      </c>
      <c r="AA13" s="7" t="str">
        <f t="array" ref="AA13">IF(ISNA(INDEX($DC$1:$DC$770,MATCH($A13&amp;AA$3,$DB$1:$DB$770&amp;$DC$1:$DC$770,0))),"",IF(ISNA(INDEX($DC$1:$DC$200,MATCH($A13&amp;AA$3,$DB$1:$DB$200&amp;$DC$1:$DC$200,0))),IF(INDEX($DC$201:$DC$770,MATCH($A13&amp;AA$3,$DB$201:$DB$770&amp;$DC$201:$DC$770,0))=AA$3,2,""),IF(INDEX($DC$1:$DC$200,MATCH($A13&amp;AA$3,$DB$1:$DB$200&amp;$DC$1:$DC$200,0))=AA$3,1,"")))</f>
        <v/>
      </c>
      <c r="AB13" s="6" t="str">
        <f t="array" ref="AB13">IF(ISNA(INDEX($DC$1:$DC$770,MATCH($A13&amp;AB$3,$DB$1:$DB$770&amp;$DC$1:$DC$770,0))),"",IF(ISNA(INDEX($DC$1:$DC$200,MATCH($A13&amp;AB$3,$DB$1:$DB$200&amp;$DC$1:$DC$200,0))),IF(INDEX($DC$201:$DC$770,MATCH($A13&amp;AB$3,$DB$201:$DB$770&amp;$DC$201:$DC$770,0))=AB$3,2,""),IF(INDEX($DC$1:$DC$200,MATCH($A13&amp;AB$3,$DB$1:$DB$200&amp;$DC$1:$DC$200,0))=AB$3,1,"")))</f>
        <v/>
      </c>
      <c r="AC13" s="6" t="str">
        <f t="array" ref="AC13">IF(ISNA(INDEX($DC$1:$DC$770,MATCH($A13&amp;AC$3,$DB$1:$DB$770&amp;$DC$1:$DC$770,0))),"",IF(ISNA(INDEX($DC$1:$DC$200,MATCH($A13&amp;AC$3,$DB$1:$DB$200&amp;$DC$1:$DC$200,0))),IF(INDEX($DC$201:$DC$770,MATCH($A13&amp;AC$3,$DB$201:$DB$770&amp;$DC$201:$DC$770,0))=AC$3,2,""),IF(INDEX($DC$1:$DC$200,MATCH($A13&amp;AC$3,$DB$1:$DB$200&amp;$DC$1:$DC$200,0))=AC$3,1,"")))</f>
        <v/>
      </c>
      <c r="AD13" s="7" t="str">
        <f t="array" ref="AD13">IF(ISNA(INDEX($DC$1:$DC$770,MATCH($A13&amp;AD$3,$DB$1:$DB$770&amp;$DC$1:$DC$770,0))),"",IF(ISNA(INDEX($DC$1:$DC$200,MATCH($A13&amp;AD$3,$DB$1:$DB$200&amp;$DC$1:$DC$200,0))),IF(INDEX($DC$201:$DC$770,MATCH($A13&amp;AD$3,$DB$201:$DB$770&amp;$DC$201:$DC$770,0))=AD$3,2,""),IF(INDEX($DC$1:$DC$200,MATCH($A13&amp;AD$3,$DB$1:$DB$200&amp;$DC$1:$DC$200,0))=AD$3,1,"")))</f>
        <v/>
      </c>
      <c r="AE13" s="43">
        <v>35</v>
      </c>
      <c r="AF13" s="174">
        <f>TRUNC((DATE($CR$2,AG$6,AG13)-WEEKDAY(DATE($CR$2,AG$6,AG13),2)-DATE(YEAR(DATE($CR$2,AG$6,AG13)+4-WEEKDAY(DATE($CR$2,AG$6,AG13),2)),1,-10))/7)</f>
        <v>5</v>
      </c>
      <c r="AG13" s="172">
        <v>4</v>
      </c>
      <c r="AH13" s="176" t="str">
        <f t="shared" si="13"/>
        <v>Do</v>
      </c>
      <c r="AI13" s="2"/>
      <c r="AJ13" s="164" t="str">
        <f t="shared" ref="AJ13" si="47">IF(OR(OR(AF13=$CR$7,AF17=$CR$7,AF13=$CS$7,AF17=$CS$7,AF13=$CT$7,AF17=$CT$7,AF13=$CR$8,AF17=$CR$8,AF13=$CR$9,AF17=$CR$9,AF13=$CR$10,AF17=$CR$10,AF13=$CS$10,AF17=$CS$10,AF13=$CR$11,AF17=$CR$11,AF13=$CS$11,AF17=$CS$11,AF13=$CT$11,AF17=$CT$11,AF13=$CU$11,AF17=$CU$11,AF13=$CV$11,AF17=$CV$11,AF13=$CR$12,AF17=$CR$12,AF13=$CS$12,AF17=$CS$12),OR($AE14=$CP$30,$AE14=$CP$31,$AE14=$CP$32,$AE14=$CP$33,$AE14=$CP$34,$AE14=$CP$35,$AE14=$CP$36,$AE14=$CP$37,$AE14=$CP$38,$AE14=$CP$39,$AE14=$CP$40,$AE14=$CP$41),OR($AE14=$CP$44,$AE14=$CP$45,$AE14=$CP$46,$AE14=$CP$47,$AE14=$CP$48,$AE14=$CP$49,$AE14=$CP$50)),1,"")</f>
        <v/>
      </c>
      <c r="AK13" s="164">
        <f t="shared" ref="AK13" si="48">IF(OR(OR(AF13=$CR$15,AF17=$CR$15,AF13=$CS$15,AF17=$CS$15,AF13=$CT$15,AF17=$CT$15,AF13=$CR$16,AF17=$CR$16,AF13=$CS$16,AF17=$CS$16,AF13=$CR$17,AF17=$CR$17,AF13=$CS$17,AF17=$CS$17,AF13=$CR$18,AF17=$CR$18,AF13=$CS$18,AF17=$CS$18,AF13=$CT$18,AF17=$CT$18,AF13=$CU$18,AF17=$CU$18,AF13=$CV$18,AF17=$CV$18,AF13=$CR$19,AF17=$CR$19,AF13=$CS$19,AF17=$CS$19),OR($AE14=$CP$30,$AE14=$CP$31,$AE14=$CP$32,$AE14=$CP$33,$AE14=$CP$34,$AE14=$CP$35,$AE14=$CP$36,$AE14=$CP$37,$AE14=$CP$38,$AE14=$CP$39,$AE14=$CP$40,$AE14=$CP$41),OR($AE14=$CP$44,$AE14=$CP$45,$AE14=$CP$46,$AE14=$CP$47,$AE14=$CP$48,$AE14=$CP$49,$AE14=$CP$50)),1,"")</f>
        <v>1</v>
      </c>
      <c r="AL13" s="164" t="str">
        <f t="shared" ref="AL13" si="49">IF(OR(OR(AF13=$CR$22,AF17=$CR$22,AF13=$CS$22,AF17=$CS$22,AF13=$CT$22,AF17=$CT$22,AF13=$CR$23,AF17=$CR$23,AF13=$CS$23,AF17=$CS$23,AF13=$CR$24,AF17=$CR$24,AF13=$CS$24,AF17=$CS$24,AF13=$CR$25,AF17=$CR$25,AF13=$CS$25,AF17=$CS$25,AF13=$CT$25,AF17=$CT$25,AF13=$CU$25,AF17=$CU$25,AF13=$CV$25,AF17=$CV$25,AF13=$CR$26,AF17=$CR$26,AF13=$CS$26,AF17=$CS$26),OR($AE14=$CP$30,$AE14=$CP$31,$AE14=$CP$32,$AE14=$CP$33,$AE14=$CP$34,$AE14=$CP$35,$AE14=$CP$36,$AE14=$CP$37,$AE14=$CP$38,$AE14=$CP$39,$AE14=$CP$40,$AE14=$CP$41),OR($AE14=$CP$44,$AE14=$CP$45,$AE14=$CP$46,$AE14=$CP$47,$AE14=$CP$48,$AE14=$CP$49,$AE14=$CP$50)),1,"")</f>
        <v/>
      </c>
      <c r="AM13" s="2"/>
      <c r="AN13" s="6" t="str">
        <f t="shared" ref="AN13" si="50">IF(ISNA(VLOOKUP(AE13,$DB$1:$DE$200,4,FALSE)),"",VLOOKUP(AE13,$DB$1:$DE$200,4,FALSE))</f>
        <v/>
      </c>
      <c r="AO13" s="6"/>
      <c r="AP13" s="6"/>
      <c r="AQ13" s="6"/>
      <c r="AR13" s="6"/>
      <c r="AS13" s="6"/>
      <c r="AT13" s="5" t="str">
        <f t="array" ref="AT13">IF(ISNA(INDEX($DC$1:$DC$770,MATCH($AE13&amp;AT$3,$DB$1:$DB$770&amp;$DC$1:$DC$770,0))),"",IF(ISNA(INDEX($DC$1:$DC$200,MATCH($AE13&amp;AT$3,$DB$1:$DB$200&amp;$DC$1:$DC$200,0))),IF(INDEX($DC$201:$DC$770,MATCH($AE13&amp;AT$3,$DB$201:$DB$770&amp;$DC$201:$DC$770,0))=AT$3,2,""),IF(INDEX($DC$1:$DC$200,MATCH($AE13&amp;AT$3,$DB$1:$DB$200&amp;$DC$1:$DC$200,0))=AT$3,1,"")))</f>
        <v/>
      </c>
      <c r="AU13" s="6" t="str">
        <f t="array" ref="AU13">IF(ISNA(INDEX($DC$1:$DC$770,MATCH($AE13&amp;AU$3,$DB$1:$DB$770&amp;$DC$1:$DC$770,0))),"",IF(ISNA(INDEX($DC$1:$DC$200,MATCH($AE13&amp;AU$3,$DB$1:$DB$200&amp;$DC$1:$DC$200,0))),IF(INDEX($DC$201:$DC$770,MATCH($AE13&amp;AU$3,$DB$201:$DB$770&amp;$DC$201:$DC$770,0))=AU$3,2,""),IF(INDEX($DC$1:$DC$200,MATCH($AE13&amp;AU$3,$DB$1:$DB$200&amp;$DC$1:$DC$200,0))=AU$3,1,"")))</f>
        <v/>
      </c>
      <c r="AV13" s="6" t="str">
        <f t="array" ref="AV13">IF(ISNA(INDEX($DC$1:$DC$770,MATCH($AE13&amp;AV$3,$DB$1:$DB$770&amp;$DC$1:$DC$770,0))),"",IF(ISNA(INDEX($DC$1:$DC$200,MATCH($AE13&amp;AV$3,$DB$1:$DB$200&amp;$DC$1:$DC$200,0))),IF(INDEX($DC$201:$DC$770,MATCH($AE13&amp;AV$3,$DB$201:$DB$770&amp;$DC$201:$DC$770,0))=AV$3,2,""),IF(INDEX($DC$1:$DC$200,MATCH($AE13&amp;AV$3,$DB$1:$DB$200&amp;$DC$1:$DC$200,0))=AV$3,1,"")))</f>
        <v/>
      </c>
      <c r="AW13" s="5" t="str">
        <f t="array" ref="AW13">IF(ISNA(INDEX($DC$1:$DC$770,MATCH($AE13&amp;AW$3,$DB$1:$DB$770&amp;$DC$1:$DC$770,0))),"",IF(ISNA(INDEX($DC$1:$DC$200,MATCH($AE13&amp;AW$3,$DB$1:$DB$200&amp;$DC$1:$DC$200,0))),IF(INDEX($DC$201:$DC$770,MATCH($AE13&amp;AW$3,$DB$201:$DB$770&amp;$DC$201:$DC$770,0))=AW$3,2,""),IF(INDEX($DC$1:$DC$200,MATCH($AE13&amp;AW$3,$DB$1:$DB$200&amp;$DC$1:$DC$200,0))=AW$3,1,"")))</f>
        <v/>
      </c>
      <c r="AX13" s="6" t="str">
        <f t="array" ref="AX13">IF(ISNA(INDEX($DC$1:$DC$770,MATCH($AE13&amp;AX$3,$DB$1:$DB$770&amp;$DC$1:$DC$770,0))),"",IF(ISNA(INDEX($DC$1:$DC$200,MATCH($AE13&amp;AX$3,$DB$1:$DB$200&amp;$DC$1:$DC$200,0))),IF(INDEX($DC$201:$DC$770,MATCH($AE13&amp;AX$3,$DB$201:$DB$770&amp;$DC$201:$DC$770,0))=AX$3,2,""),IF(INDEX($DC$1:$DC$200,MATCH($AE13&amp;AX$3,$DB$1:$DB$200&amp;$DC$1:$DC$200,0))=AX$3,1,"")))</f>
        <v/>
      </c>
      <c r="AY13" s="7" t="str">
        <f t="array" ref="AY13">IF(ISNA(INDEX($DC$1:$DC$770,MATCH($AE13&amp;AY$3,$DB$1:$DB$770&amp;$DC$1:$DC$770,0))),"",IF(ISNA(INDEX($DC$1:$DC$200,MATCH($AE13&amp;AY$3,$DB$1:$DB$200&amp;$DC$1:$DC$200,0))),IF(INDEX($DC$201:$DC$770,MATCH($AE13&amp;AY$3,$DB$201:$DB$770&amp;$DC$201:$DC$770,0))=AY$3,2,""),IF(INDEX($DC$1:$DC$200,MATCH($AE13&amp;AY$3,$DB$1:$DB$200&amp;$DC$1:$DC$200,0))=AY$3,1,"")))</f>
        <v/>
      </c>
      <c r="AZ13" s="6" t="str">
        <f t="array" ref="AZ13">IF(ISNA(INDEX($DC$1:$DC$770,MATCH($AE13&amp;AZ$3,$DB$1:$DB$770&amp;$DC$1:$DC$770,0))),"",IF(ISNA(INDEX($DC$1:$DC$200,MATCH($AE13&amp;AZ$3,$DB$1:$DB$200&amp;$DC$1:$DC$200,0))),IF(INDEX($DC$201:$DC$770,MATCH($AE13&amp;AZ$3,$DB$201:$DB$770&amp;$DC$201:$DC$770,0))=AZ$3,2,""),IF(INDEX($DC$1:$DC$200,MATCH($AE13&amp;AZ$3,$DB$1:$DB$200&amp;$DC$1:$DC$200,0))=AZ$3,1,"")))</f>
        <v/>
      </c>
      <c r="BA13" s="6" t="str">
        <f t="array" ref="BA13">IF(ISNA(INDEX($DC$1:$DC$770,MATCH($AE13&amp;BA$3,$DB$1:$DB$770&amp;$DC$1:$DC$770,0))),"",IF(ISNA(INDEX($DC$1:$DC$200,MATCH($AE13&amp;BA$3,$DB$1:$DB$200&amp;$DC$1:$DC$200,0))),IF(INDEX($DC$201:$DC$770,MATCH($AE13&amp;BA$3,$DB$201:$DB$770&amp;$DC$201:$DC$770,0))=BA$3,2,""),IF(INDEX($DC$1:$DC$200,MATCH($AE13&amp;BA$3,$DB$1:$DB$200&amp;$DC$1:$DC$200,0))=BA$3,1,"")))</f>
        <v/>
      </c>
      <c r="BB13" s="6" t="str">
        <f t="array" ref="BB13">IF(ISNA(INDEX($DC$1:$DC$770,MATCH($AE13&amp;BB$3,$DB$1:$DB$770&amp;$DC$1:$DC$770,0))),"",IF(ISNA(INDEX($DC$1:$DC$200,MATCH($AE13&amp;BB$3,$DB$1:$DB$200&amp;$DC$1:$DC$200,0))),IF(INDEX($DC$201:$DC$770,MATCH($AE13&amp;BB$3,$DB$201:$DB$770&amp;$DC$201:$DC$770,0))=BB$3,2,""),IF(INDEX($DC$1:$DC$200,MATCH($AE13&amp;BB$3,$DB$1:$DB$200&amp;$DC$1:$DC$200,0))=BB$3,1,"")))</f>
        <v/>
      </c>
      <c r="BC13" s="5" t="str">
        <f t="array" ref="BC13">IF(ISNA(INDEX($DC$1:$DC$770,MATCH($AE13&amp;BC$3,$DB$1:$DB$770&amp;$DC$1:$DC$770,0))),"",IF(ISNA(INDEX($DC$1:$DC$200,MATCH($AE13&amp;BC$3,$DB$1:$DB$200&amp;$DC$1:$DC$200,0))),IF(INDEX($DC$201:$DC$770,MATCH($AE13&amp;BC$3,$DB$201:$DB$770&amp;$DC$201:$DC$770,0))=BC$3,2,""),IF(INDEX($DC$1:$DC$200,MATCH($AE13&amp;BC$3,$DB$1:$DB$200&amp;$DC$1:$DC$200,0))=BC$3,1,"")))</f>
        <v/>
      </c>
      <c r="BD13" s="6" t="str">
        <f t="array" ref="BD13">IF(ISNA(INDEX($DC$1:$DC$770,MATCH($AE13&amp;BD$3,$DB$1:$DB$770&amp;$DC$1:$DC$770,0))),"",IF(ISNA(INDEX($DC$1:$DC$200,MATCH($AE13&amp;BD$3,$DB$1:$DB$200&amp;$DC$1:$DC$200,0))),IF(INDEX($DC$201:$DC$770,MATCH($AE13&amp;BD$3,$DB$201:$DB$770&amp;$DC$201:$DC$770,0))=BD$3,2,""),IF(INDEX($DC$1:$DC$200,MATCH($AE13&amp;BD$3,$DB$1:$DB$200&amp;$DC$1:$DC$200,0))=BD$3,1,"")))</f>
        <v/>
      </c>
      <c r="BE13" s="7" t="str">
        <f t="array" ref="BE13">IF(ISNA(INDEX($DC$1:$DC$770,MATCH($AE13&amp;BE$3,$DB$1:$DB$770&amp;$DC$1:$DC$770,0))),"",IF(ISNA(INDEX($DC$1:$DC$200,MATCH($AE13&amp;BE$3,$DB$1:$DB$200&amp;$DC$1:$DC$200,0))),IF(INDEX($DC$201:$DC$770,MATCH($AE13&amp;BE$3,$DB$201:$DB$770&amp;$DC$201:$DC$770,0))=BE$3,2,""),IF(INDEX($DC$1:$DC$200,MATCH($AE13&amp;BE$3,$DB$1:$DB$200&amp;$DC$1:$DC$200,0))=BE$3,1,"")))</f>
        <v/>
      </c>
      <c r="BF13" s="6" t="str">
        <f t="array" ref="BF13">IF(ISNA(INDEX($DC$1:$DC$770,MATCH($AE13&amp;BF$3,$DB$1:$DB$770&amp;$DC$1:$DC$770,0))),"",IF(ISNA(INDEX($DC$1:$DC$200,MATCH($AE13&amp;BF$3,$DB$1:$DB$200&amp;$DC$1:$DC$200,0))),IF(INDEX($DC$201:$DC$770,MATCH($AE13&amp;BF$3,$DB$201:$DB$770&amp;$DC$201:$DC$770,0))=BF$3,2,""),IF(INDEX($DC$1:$DC$200,MATCH($AE13&amp;BF$3,$DB$1:$DB$200&amp;$DC$1:$DC$200,0))=BF$3,1,"")))</f>
        <v/>
      </c>
      <c r="BG13" s="6" t="str">
        <f t="array" ref="BG13">IF(ISNA(INDEX($DC$1:$DC$770,MATCH($AE13&amp;BG$3,$DB$1:$DB$770&amp;$DC$1:$DC$770,0))),"",IF(ISNA(INDEX($DC$1:$DC$200,MATCH($AE13&amp;BG$3,$DB$1:$DB$200&amp;$DC$1:$DC$200,0))),IF(INDEX($DC$201:$DC$770,MATCH($AE13&amp;BG$3,$DB$201:$DB$770&amp;$DC$201:$DC$770,0))=BG$3,2,""),IF(INDEX($DC$1:$DC$200,MATCH($AE13&amp;BG$3,$DB$1:$DB$200&amp;$DC$1:$DC$200,0))=BG$3,1,"")))</f>
        <v/>
      </c>
      <c r="BH13" s="7" t="str">
        <f t="array" ref="BH13">IF(ISNA(INDEX($DC$1:$DC$770,MATCH($AE13&amp;BH$3,$DB$1:$DB$770&amp;$DC$1:$DC$770,0))),"",IF(ISNA(INDEX($DC$1:$DC$200,MATCH($AE13&amp;BH$3,$DB$1:$DB$200&amp;$DC$1:$DC$200,0))),IF(INDEX($DC$201:$DC$770,MATCH($AE13&amp;BH$3,$DB$201:$DB$770&amp;$DC$201:$DC$770,0))=BH$3,2,""),IF(INDEX($DC$1:$DC$200,MATCH($AE13&amp;BH$3,$DB$1:$DB$200&amp;$DC$1:$DC$200,0))=BH$3,1,"")))</f>
        <v/>
      </c>
      <c r="BI13" s="2">
        <f t="shared" ref="BI13" si="51">BI11+1</f>
        <v>64</v>
      </c>
      <c r="BJ13" s="174">
        <f>TRUNC((DATE($CR$2,BK$6,BK13)-WEEKDAY(DATE($CR$2,BK$6,BK13),2)-DATE(YEAR(DATE($CR$2,BK$6,BK13)+4-WEEKDAY(DATE($CR$2,BK$6,BK13),2)),1,-10))/7)</f>
        <v>9</v>
      </c>
      <c r="BK13" s="172">
        <v>4</v>
      </c>
      <c r="BL13" s="176" t="str">
        <f t="shared" si="18"/>
        <v>Fr</v>
      </c>
      <c r="BM13" s="2"/>
      <c r="BN13" s="164" t="str">
        <f t="shared" ref="BN13" si="52">IF(OR(OR(BJ13=$CR$7,BJ17=$CR$7,BJ13=$CS$7,BJ17=$CS$7,BJ13=$CT$7,BJ17=$CT$7,BJ13=$CR$8,BJ17=$CR$8,BJ13=$CR$9,BJ17=$CR$9,BJ13=$CR$10,BJ17=$CR$10,BJ13=$CS$10,BJ17=$CS$10,BJ13=$CR$11,BJ17=$CR$11,BJ13=$CS$11,BJ17=$CS$11,BJ13=$CT$11,BJ17=$CT$11,BJ13=$CU$11,BJ17=$CU$11,BJ13=$CV$11,BJ17=$CV$11,BJ13=$CR$12,BJ17=$CR$12,BJ13=$CS$12,BJ17=$CS$12),OR($BI14=$CP$30,$BI14=$CP$31,$BI14=$CP$32,$BI14=$CP$33,$BI14=$CP$34,$BI14=$CP$35,$BI14=$CP$36,$BI14=$CP$37,$BI14=$CP$38,$BI14=$CP$39,$BI14=$CP$40,$BI14=$CP$41),OR($BI14=$CP$44,$BI14=$CP$45,$BI14=$CP$46,$BI14=$CP$47,$BI14=$CP$48,$BI14=$CP$49,$BI14=$CP$50)),1,"")</f>
        <v/>
      </c>
      <c r="BO13" s="164" t="str">
        <f t="shared" ref="BO13" si="53">IF(OR(OR(BJ13=$CR$15,BJ17=$CR$15,BJ13=$CS$15,BJ17=$CS$15,BJ13=$CT$15,BJ17=$CT$15,BJ13=$CR$16,BJ17=$CR$16,BJ13=$CS$16,BJ17=$CS$16,BJ13=$CR$17,BJ17=$CR$17,BJ13=$CS$17,BJ17=$CS$17,BJ13=$CR$18,BJ17=$CR$18,BJ13=$CS$18,BJ17=$CS$18,BJ13=$CT$18,BJ17=$CT$18,BJ13=$CU$18,BJ17=$CU$18,BJ13=$CV$18,BJ17=$CV$18,BJ13=$CR$19,BJ17=$CR$19,BJ13=$CS$19,BJ17=$CS$19),OR($BI14=$CP$30,$BI14=$CP$31,$BI14=$CP$32,$BI14=$CP$33,$BI14=$CP$34,$BI14=$CP$35,$BI14=$CP$36,$BI14=$CP$37,$BI14=$CP$38,$BI14=$CP$39,$BI14=$CP$40,$BI14=$CP$41),OR($BI14=$CP$44,$BI14=$CP$45,$BI14=$CP$46,$BI14=$CP$47,$BI14=$CP$48,$BI14=$CP$49,$BI14=$CP$50)),1,"")</f>
        <v/>
      </c>
      <c r="BP13" s="164" t="str">
        <f t="shared" ref="BP13" si="54">IF(OR(OR(BJ13=$CR$22,BJ17=$CR$22,BJ13=$CS$22,BJ17=$CS$22,BJ13=$CT$22,BJ17=$CT$22,BJ13=$CR$23,BJ17=$CR$23,BJ13=$CS$23,BJ17=$CS$23,BJ13=$CR$24,BJ17=$CR$24,BJ13=$CS$24,BJ17=$CS$24,BJ13=$CR$25,BJ17=$CR$25,BJ13=$CS$25,BJ17=$CS$25,BJ13=$CT$25,BJ17=$CT$25,BJ13=$CU$25,BJ17=$CU$25,BJ13=$CV$25,BJ17=$CV$25,BJ13=$CR$26,BJ17=$CR$26,BJ13=$CS$26,BJ17=$CS$26),OR($BI14=$CP$30,$BI14=$CP$31,$BI14=$CP$32,$BI14=$CP$33,$BI14=$CP$34,$BI14=$CP$35,$BI14=$CP$36,$BI14=$CP$37,$BI14=$CP$38,$BI14=$CP$39,$BI14=$CP$40,$BI14=$CP$41),OR($BI14=$CP$44,$BI14=$CP$45,$BI14=$CP$46,$BI14=$CP$47,$BI14=$CP$48,$BI14=$CP$49,$BI14=$CP$50)),1,"")</f>
        <v/>
      </c>
      <c r="BQ13" s="2"/>
      <c r="BR13" s="6" t="str">
        <f t="shared" ref="BR13" si="55">IF(ISNA(VLOOKUP(BI13,$DB$1:$DE$200,4,FALSE)),"",VLOOKUP(BI13,$DB$1:$DE$200,4,FALSE))</f>
        <v/>
      </c>
      <c r="BS13" s="6"/>
      <c r="BT13" s="6"/>
      <c r="BU13" s="6"/>
      <c r="BV13" s="6"/>
      <c r="BW13" s="6"/>
      <c r="BX13" s="5" t="str">
        <f t="array" ref="BX13">IF(ISNA(INDEX($DC$1:$DC$770,MATCH($BI13&amp;BX$3,$DB$1:$DB$770&amp;$DC$1:$DC$770,0))),"",IF(ISNA(INDEX($DC$1:$DC$200,MATCH($BI13&amp;BX$3,$DB$1:$DB$200&amp;$DC$1:$DC$200,0))),IF(INDEX($DC$201:$DC$770,MATCH($BI13&amp;BX$3,$DB$201:$DB$770&amp;$DC$201:$DC$770,0))=BX$3,2,""),IF(INDEX($DC$1:$DC$200,MATCH($BI13&amp;BX$3,$DB$1:$DB$200&amp;$DC$1:$DC$200,0))=BX$3,1,"")))</f>
        <v/>
      </c>
      <c r="BY13" s="6" t="str">
        <f t="array" ref="BY13">IF(ISNA(INDEX($DC$1:$DC$770,MATCH($BI13&amp;BY$3,$DB$1:$DB$770&amp;$DC$1:$DC$770,0))),"",IF(ISNA(INDEX($DC$1:$DC$200,MATCH($BI13&amp;BY$3,$DB$1:$DB$200&amp;$DC$1:$DC$200,0))),IF(INDEX($DC$201:$DC$770,MATCH($BI13&amp;BY$3,$DB$201:$DB$770&amp;$DC$201:$DC$770,0))=BY$3,2,""),IF(INDEX($DC$1:$DC$200,MATCH($BI13&amp;BY$3,$DB$1:$DB$200&amp;$DC$1:$DC$200,0))=BY$3,1,"")))</f>
        <v/>
      </c>
      <c r="BZ13" s="6" t="str">
        <f t="array" ref="BZ13">IF(ISNA(INDEX($DC$1:$DC$770,MATCH($BI13&amp;BZ$3,$DB$1:$DB$770&amp;$DC$1:$DC$770,0))),"",IF(ISNA(INDEX($DC$1:$DC$200,MATCH($BI13&amp;BZ$3,$DB$1:$DB$200&amp;$DC$1:$DC$200,0))),IF(INDEX($DC$201:$DC$770,MATCH($BI13&amp;BZ$3,$DB$201:$DB$770&amp;$DC$201:$DC$770,0))=BZ$3,2,""),IF(INDEX($DC$1:$DC$200,MATCH($BI13&amp;BZ$3,$DB$1:$DB$200&amp;$DC$1:$DC$200,0))=BZ$3,1,"")))</f>
        <v/>
      </c>
      <c r="CA13" s="5" t="str">
        <f t="array" ref="CA13">IF(ISNA(INDEX($DC$1:$DC$770,MATCH($BI13&amp;CA$3,$DB$1:$DB$770&amp;$DC$1:$DC$770,0))),"",IF(ISNA(INDEX($DC$1:$DC$200,MATCH($BI13&amp;CA$3,$DB$1:$DB$200&amp;$DC$1:$DC$200,0))),IF(INDEX($DC$201:$DC$770,MATCH($BI13&amp;CA$3,$DB$201:$DB$770&amp;$DC$201:$DC$770,0))=CA$3,2,""),IF(INDEX($DC$1:$DC$200,MATCH($BI13&amp;CA$3,$DB$1:$DB$200&amp;$DC$1:$DC$200,0))=CA$3,1,"")))</f>
        <v/>
      </c>
      <c r="CB13" s="6" t="str">
        <f t="array" ref="CB13">IF(ISNA(INDEX($DC$1:$DC$770,MATCH($BI13&amp;CB$3,$DB$1:$DB$770&amp;$DC$1:$DC$770,0))),"",IF(ISNA(INDEX($DC$1:$DC$200,MATCH($BI13&amp;CB$3,$DB$1:$DB$200&amp;$DC$1:$DC$200,0))),IF(INDEX($DC$201:$DC$770,MATCH($BI13&amp;CB$3,$DB$201:$DB$770&amp;$DC$201:$DC$770,0))=CB$3,2,""),IF(INDEX($DC$1:$DC$200,MATCH($BI13&amp;CB$3,$DB$1:$DB$200&amp;$DC$1:$DC$200,0))=CB$3,1,"")))</f>
        <v/>
      </c>
      <c r="CC13" s="7" t="str">
        <f t="array" ref="CC13">IF(ISNA(INDEX($DC$1:$DC$770,MATCH($BI13&amp;CC$3,$DB$1:$DB$770&amp;$DC$1:$DC$770,0))),"",IF(ISNA(INDEX($DC$1:$DC$200,MATCH($BI13&amp;CC$3,$DB$1:$DB$200&amp;$DC$1:$DC$200,0))),IF(INDEX($DC$201:$DC$770,MATCH($BI13&amp;CC$3,$DB$201:$DB$770&amp;$DC$201:$DC$770,0))=CC$3,2,""),IF(INDEX($DC$1:$DC$200,MATCH($BI13&amp;CC$3,$DB$1:$DB$200&amp;$DC$1:$DC$200,0))=CC$3,1,"")))</f>
        <v/>
      </c>
      <c r="CD13" s="6" t="str">
        <f t="array" ref="CD13">IF(ISNA(INDEX($DC$1:$DC$770,MATCH($BI13&amp;CD$3,$DB$1:$DB$770&amp;$DC$1:$DC$770,0))),"",IF(ISNA(INDEX($DC$1:$DC$200,MATCH($BI13&amp;CD$3,$DB$1:$DB$200&amp;$DC$1:$DC$200,0))),IF(INDEX($DC$201:$DC$770,MATCH($BI13&amp;CD$3,$DB$201:$DB$770&amp;$DC$201:$DC$770,0))=CD$3,2,""),IF(INDEX($DC$1:$DC$200,MATCH($BI13&amp;CD$3,$DB$1:$DB$200&amp;$DC$1:$DC$200,0))=CD$3,1,"")))</f>
        <v/>
      </c>
      <c r="CE13" s="6" t="str">
        <f t="array" ref="CE13">IF(ISNA(INDEX($DC$1:$DC$770,MATCH($BI13&amp;CE$3,$DB$1:$DB$770&amp;$DC$1:$DC$770,0))),"",IF(ISNA(INDEX($DC$1:$DC$200,MATCH($BI13&amp;CE$3,$DB$1:$DB$200&amp;$DC$1:$DC$200,0))),IF(INDEX($DC$201:$DC$770,MATCH($BI13&amp;CE$3,$DB$201:$DB$770&amp;$DC$201:$DC$770,0))=CE$3,2,""),IF(INDEX($DC$1:$DC$200,MATCH($BI13&amp;CE$3,$DB$1:$DB$200&amp;$DC$1:$DC$200,0))=CE$3,1,"")))</f>
        <v/>
      </c>
      <c r="CF13" s="6" t="str">
        <f t="array" ref="CF13">IF(ISNA(INDEX($DC$1:$DC$770,MATCH($BI13&amp;CF$3,$DB$1:$DB$770&amp;$DC$1:$DC$770,0))),"",IF(ISNA(INDEX($DC$1:$DC$200,MATCH($BI13&amp;CF$3,$DB$1:$DB$200&amp;$DC$1:$DC$200,0))),IF(INDEX($DC$201:$DC$770,MATCH($BI13&amp;CF$3,$DB$201:$DB$770&amp;$DC$201:$DC$770,0))=CF$3,2,""),IF(INDEX($DC$1:$DC$200,MATCH($BI13&amp;CF$3,$DB$1:$DB$200&amp;$DC$1:$DC$200,0))=CF$3,1,"")))</f>
        <v/>
      </c>
      <c r="CG13" s="5" t="str">
        <f t="array" ref="CG13">IF(ISNA(INDEX($DC$1:$DC$770,MATCH($BI13&amp;CG$3,$DB$1:$DB$770&amp;$DC$1:$DC$770,0))),"",IF(ISNA(INDEX($DC$1:$DC$200,MATCH($BI13&amp;CG$3,$DB$1:$DB$200&amp;$DC$1:$DC$200,0))),IF(INDEX($DC$201:$DC$770,MATCH($BI13&amp;CG$3,$DB$201:$DB$770&amp;$DC$201:$DC$770,0))=CG$3,2,""),IF(INDEX($DC$1:$DC$200,MATCH($BI13&amp;CG$3,$DB$1:$DB$200&amp;$DC$1:$DC$200,0))=CG$3,1,"")))</f>
        <v/>
      </c>
      <c r="CH13" s="6" t="str">
        <f t="array" ref="CH13">IF(ISNA(INDEX($DC$1:$DC$770,MATCH($BI13&amp;CH$3,$DB$1:$DB$770&amp;$DC$1:$DC$770,0))),"",IF(ISNA(INDEX($DC$1:$DC$200,MATCH($BI13&amp;CH$3,$DB$1:$DB$200&amp;$DC$1:$DC$200,0))),IF(INDEX($DC$201:$DC$770,MATCH($BI13&amp;CH$3,$DB$201:$DB$770&amp;$DC$201:$DC$770,0))=CH$3,2,""),IF(INDEX($DC$1:$DC$200,MATCH($BI13&amp;CH$3,$DB$1:$DB$200&amp;$DC$1:$DC$200,0))=CH$3,1,"")))</f>
        <v/>
      </c>
      <c r="CI13" s="7" t="str">
        <f t="array" ref="CI13">IF(ISNA(INDEX($DC$1:$DC$770,MATCH($BI13&amp;CI$3,$DB$1:$DB$770&amp;$DC$1:$DC$770,0))),"",IF(ISNA(INDEX($DC$1:$DC$200,MATCH($BI13&amp;CI$3,$DB$1:$DB$200&amp;$DC$1:$DC$200,0))),IF(INDEX($DC$201:$DC$770,MATCH($BI13&amp;CI$3,$DB$201:$DB$770&amp;$DC$201:$DC$770,0))=CI$3,2,""),IF(INDEX($DC$1:$DC$200,MATCH($BI13&amp;CI$3,$DB$1:$DB$200&amp;$DC$1:$DC$200,0))=CI$3,1,"")))</f>
        <v/>
      </c>
      <c r="CJ13" s="6" t="str">
        <f t="array" ref="CJ13">IF(ISNA(INDEX($DC$1:$DC$770,MATCH($BI13&amp;CJ$3,$DB$1:$DB$770&amp;$DC$1:$DC$770,0))),"",IF(ISNA(INDEX($DC$1:$DC$200,MATCH($BI13&amp;CJ$3,$DB$1:$DB$200&amp;$DC$1:$DC$200,0))),IF(INDEX($DC$201:$DC$770,MATCH($BI13&amp;CJ$3,$DB$201:$DB$770&amp;$DC$201:$DC$770,0))=CJ$3,2,""),IF(INDEX($DC$1:$DC$200,MATCH($BI13&amp;CJ$3,$DB$1:$DB$200&amp;$DC$1:$DC$200,0))=CJ$3,1,"")))</f>
        <v/>
      </c>
      <c r="CK13" s="6" t="str">
        <f t="array" ref="CK13">IF(ISNA(INDEX($DC$1:$DC$770,MATCH($BI13&amp;CK$3,$DB$1:$DB$770&amp;$DC$1:$DC$770,0))),"",IF(ISNA(INDEX($DC$1:$DC$200,MATCH($BI13&amp;CK$3,$DB$1:$DB$200&amp;$DC$1:$DC$200,0))),IF(INDEX($DC$201:$DC$770,MATCH($BI13&amp;CK$3,$DB$201:$DB$770&amp;$DC$201:$DC$770,0))=CK$3,2,""),IF(INDEX($DC$1:$DC$200,MATCH($BI13&amp;CK$3,$DB$1:$DB$200&amp;$DC$1:$DC$200,0))=CK$3,1,"")))</f>
        <v/>
      </c>
      <c r="CL13" s="7" t="str">
        <f t="array" ref="CL13">IF(ISNA(INDEX($DC$1:$DC$770,MATCH($BI13&amp;CL$3,$DB$1:$DB$770&amp;$DC$1:$DC$770,0))),"",IF(ISNA(INDEX($DC$1:$DC$200,MATCH($BI13&amp;CL$3,$DB$1:$DB$200&amp;$DC$1:$DC$200,0))),IF(INDEX($DC$201:$DC$770,MATCH($BI13&amp;CL$3,$DB$201:$DB$770&amp;$DC$201:$DC$770,0))=CL$3,2,""),IF(INDEX($DC$1:$DC$200,MATCH($BI13&amp;CL$3,$DB$1:$DB$200&amp;$DC$1:$DC$200,0))=CL$3,1,"")))</f>
        <v/>
      </c>
      <c r="DB13" s="19">
        <f>IF(DM13=0,0,IF(COUNTIF($DM$1:$DM$200,DM13)=1,DM13,IF(COUNTIF($DM$1:$DM$200,DM13)=2,IF(COUNTIF($DM$1:$DM12,DM13)=0,DM13,DM13+0.5),"Terminkollision 1")))</f>
        <v>67</v>
      </c>
      <c r="DC13" s="42">
        <f t="shared" si="4"/>
        <v>3</v>
      </c>
      <c r="DD13" s="71" t="s">
        <v>195</v>
      </c>
      <c r="DE13" s="13" t="s">
        <v>101</v>
      </c>
      <c r="DF13" s="13">
        <f t="shared" si="1"/>
        <v>10</v>
      </c>
      <c r="DG13" s="13">
        <f t="shared" si="5"/>
        <v>7</v>
      </c>
      <c r="DH13" s="13">
        <f t="shared" si="6"/>
        <v>3</v>
      </c>
      <c r="DI13" s="13">
        <f t="shared" si="7"/>
        <v>2016</v>
      </c>
      <c r="DJ13" s="13" t="str">
        <f t="shared" si="2"/>
        <v>Mo</v>
      </c>
      <c r="DK13" s="22">
        <f t="shared" si="8"/>
        <v>40974</v>
      </c>
      <c r="DL13" s="19" t="str">
        <f t="shared" si="0"/>
        <v>0</v>
      </c>
      <c r="DM13" s="13">
        <f t="shared" si="3"/>
        <v>67</v>
      </c>
      <c r="DN13" s="33"/>
      <c r="DO13" s="33"/>
    </row>
    <row r="14" spans="1:129">
      <c r="A14" s="13">
        <v>4.5</v>
      </c>
      <c r="B14" s="174"/>
      <c r="C14" s="173"/>
      <c r="D14" s="178"/>
      <c r="E14" s="2"/>
      <c r="F14" s="165"/>
      <c r="G14" s="165"/>
      <c r="H14" s="165"/>
      <c r="I14" s="2"/>
      <c r="J14" s="9" t="str">
        <f t="shared" ref="J14" si="56">IF(ISNA(VLOOKUP(A14,$CP$30:$CQ$56,2,FALSE)),IF(ISNA(VLOOKUP(A14,$DB$1:$DE$200,4,FALSE)),"",VLOOKUP(A14,$DB$1:$DE$200,4,FALSE)),VLOOKUP(A14,$CP$30:$CQ$56,2,FALSE))</f>
        <v/>
      </c>
      <c r="K14" s="10"/>
      <c r="L14" s="10"/>
      <c r="M14" s="10"/>
      <c r="N14" s="10"/>
      <c r="O14" s="8"/>
      <c r="P14" s="9" t="str">
        <f t="array" ref="P14">IF(ISNA(INDEX($DC$201:$DC$770,MATCH($A13&amp;P$3,$DB$201:$DB$770&amp;$DC$201:$DC$770,0))),IF(ISNA(INDEX($DC$1:$DC$200,MATCH($A14&amp;P$3,$DB$1:$DB$200&amp;$DC$1:$DC$200,0))),"",IF(INDEX($DC$1:$DC$200,MATCH($A14&amp;P$3,$DB$1:$DB$200&amp;$DC$1:$DC$200,0))=P$3,1,"")),IF(INDEX($DC$201:$DC$770,MATCH($A13&amp;P$3,$DB$201:$DB$770&amp;$DC$201:$DC$770,0))=P$3,2,""))</f>
        <v/>
      </c>
      <c r="Q14" s="10" t="str">
        <f t="array" ref="Q14">IF(ISNA(INDEX($DC$201:$DC$770,MATCH($A13&amp;Q$3,$DB$201:$DB$770&amp;$DC$201:$DC$770,0))),IF(ISNA(INDEX($DC$1:$DC$200,MATCH($A14&amp;Q$3,$DB$1:$DB$200&amp;$DC$1:$DC$200,0))),"",IF(INDEX($DC$1:$DC$200,MATCH($A14&amp;Q$3,$DB$1:$DB$200&amp;$DC$1:$DC$200,0))=Q$3,1,"")),IF(INDEX($DC$201:$DC$770,MATCH($A13&amp;Q$3,$DB$201:$DB$770&amp;$DC$201:$DC$770,0))=Q$3,2,""))</f>
        <v/>
      </c>
      <c r="R14" s="10" t="str">
        <f t="array" ref="R14">IF(ISNA(INDEX($DC$201:$DC$770,MATCH($A13&amp;R$3,$DB$201:$DB$770&amp;$DC$201:$DC$770,0))),IF(ISNA(INDEX($DC$1:$DC$200,MATCH($A14&amp;R$3,$DB$1:$DB$200&amp;$DC$1:$DC$200,0))),"",IF(INDEX($DC$1:$DC$200,MATCH($A14&amp;R$3,$DB$1:$DB$200&amp;$DC$1:$DC$200,0))=R$3,1,"")),IF(INDEX($DC$201:$DC$770,MATCH($A13&amp;R$3,$DB$201:$DB$770&amp;$DC$201:$DC$770,0))=R$3,2,""))</f>
        <v/>
      </c>
      <c r="S14" s="9" t="str">
        <f t="array" ref="S14">IF(ISNA(INDEX($DC$201:$DC$770,MATCH($A13&amp;S$3,$DB$201:$DB$770&amp;$DC$201:$DC$770,0))),IF(ISNA(INDEX($DC$1:$DC$200,MATCH($A14&amp;S$3,$DB$1:$DB$200&amp;$DC$1:$DC$200,0))),"",IF(INDEX($DC$1:$DC$200,MATCH($A14&amp;S$3,$DB$1:$DB$200&amp;$DC$1:$DC$200,0))=S$3,1,"")),IF(INDEX($DC$201:$DC$770,MATCH($A13&amp;S$3,$DB$201:$DB$770&amp;$DC$201:$DC$770,0))=S$3,2,""))</f>
        <v/>
      </c>
      <c r="T14" s="10" t="str">
        <f t="array" ref="T14">IF(ISNA(INDEX($DC$201:$DC$770,MATCH($A13&amp;T$3,$DB$201:$DB$770&amp;$DC$201:$DC$770,0))),IF(ISNA(INDEX($DC$1:$DC$200,MATCH($A14&amp;T$3,$DB$1:$DB$200&amp;$DC$1:$DC$200,0))),"",IF(INDEX($DC$1:$DC$200,MATCH($A14&amp;T$3,$DB$1:$DB$200&amp;$DC$1:$DC$200,0))=T$3,1,"")),IF(INDEX($DC$201:$DC$770,MATCH($A13&amp;T$3,$DB$201:$DB$770&amp;$DC$201:$DC$770,0))=T$3,2,""))</f>
        <v/>
      </c>
      <c r="U14" s="8" t="str">
        <f t="array" ref="U14">IF(ISNA(INDEX($DC$201:$DC$770,MATCH($A13&amp;U$3,$DB$201:$DB$770&amp;$DC$201:$DC$770,0))),IF(ISNA(INDEX($DC$1:$DC$200,MATCH($A14&amp;U$3,$DB$1:$DB$200&amp;$DC$1:$DC$200,0))),"",IF(INDEX($DC$1:$DC$200,MATCH($A14&amp;U$3,$DB$1:$DB$200&amp;$DC$1:$DC$200,0))=U$3,1,"")),IF(INDEX($DC$201:$DC$770,MATCH($A13&amp;U$3,$DB$201:$DB$770&amp;$DC$201:$DC$770,0))=U$3,2,""))</f>
        <v/>
      </c>
      <c r="V14" s="10" t="str">
        <f t="array" ref="V14">IF(ISNA(INDEX($DC$201:$DC$770,MATCH($A13&amp;V$3,$DB$201:$DB$770&amp;$DC$201:$DC$770,0))),IF(ISNA(INDEX($DC$1:$DC$200,MATCH($A14&amp;V$3,$DB$1:$DB$200&amp;$DC$1:$DC$200,0))),"",IF(INDEX($DC$1:$DC$200,MATCH($A14&amp;V$3,$DB$1:$DB$200&amp;$DC$1:$DC$200,0))=V$3,1,"")),IF(INDEX($DC$201:$DC$770,MATCH($A13&amp;V$3,$DB$201:$DB$770&amp;$DC$201:$DC$770,0))=V$3,2,""))</f>
        <v/>
      </c>
      <c r="W14" s="10" t="str">
        <f t="array" ref="W14">IF(ISNA(INDEX($DC$201:$DC$770,MATCH($A13&amp;W$3,$DB$201:$DB$770&amp;$DC$201:$DC$770,0))),IF(ISNA(INDEX($DC$1:$DC$200,MATCH($A14&amp;W$3,$DB$1:$DB$200&amp;$DC$1:$DC$200,0))),"",IF(INDEX($DC$1:$DC$200,MATCH($A14&amp;W$3,$DB$1:$DB$200&amp;$DC$1:$DC$200,0))=W$3,1,"")),IF(INDEX($DC$201:$DC$770,MATCH($A13&amp;W$3,$DB$201:$DB$770&amp;$DC$201:$DC$770,0))=W$3,2,""))</f>
        <v/>
      </c>
      <c r="X14" s="10" t="str">
        <f t="array" ref="X14">IF(ISNA(INDEX($DC$201:$DC$770,MATCH($A13&amp;X$3,$DB$201:$DB$770&amp;$DC$201:$DC$770,0))),IF(ISNA(INDEX($DC$1:$DC$200,MATCH($A14&amp;X$3,$DB$1:$DB$200&amp;$DC$1:$DC$200,0))),"",IF(INDEX($DC$1:$DC$200,MATCH($A14&amp;X$3,$DB$1:$DB$200&amp;$DC$1:$DC$200,0))=X$3,1,"")),IF(INDEX($DC$201:$DC$770,MATCH($A13&amp;X$3,$DB$201:$DB$770&amp;$DC$201:$DC$770,0))=X$3,2,""))</f>
        <v/>
      </c>
      <c r="Y14" s="9" t="str">
        <f t="array" ref="Y14">IF(ISNA(INDEX($DC$201:$DC$770,MATCH($A13&amp;Y$3,$DB$201:$DB$770&amp;$DC$201:$DC$770,0))),IF(ISNA(INDEX($DC$1:$DC$200,MATCH($A14&amp;Y$3,$DB$1:$DB$200&amp;$DC$1:$DC$200,0))),"",IF(INDEX($DC$1:$DC$200,MATCH($A14&amp;Y$3,$DB$1:$DB$200&amp;$DC$1:$DC$200,0))=Y$3,1,"")),IF(INDEX($DC$201:$DC$770,MATCH($A13&amp;Y$3,$DB$201:$DB$770&amp;$DC$201:$DC$770,0))=Y$3,2,""))</f>
        <v/>
      </c>
      <c r="Z14" s="10" t="str">
        <f t="array" ref="Z14">IF(ISNA(INDEX($DC$201:$DC$770,MATCH($A13&amp;Z$3,$DB$201:$DB$770&amp;$DC$201:$DC$770,0))),IF(ISNA(INDEX($DC$1:$DC$200,MATCH($A14&amp;Z$3,$DB$1:$DB$200&amp;$DC$1:$DC$200,0))),"",IF(INDEX($DC$1:$DC$200,MATCH($A14&amp;Z$3,$DB$1:$DB$200&amp;$DC$1:$DC$200,0))=Z$3,1,"")),IF(INDEX($DC$201:$DC$770,MATCH($A13&amp;Z$3,$DB$201:$DB$770&amp;$DC$201:$DC$770,0))=Z$3,2,""))</f>
        <v/>
      </c>
      <c r="AA14" s="8" t="str">
        <f t="array" ref="AA14">IF(ISNA(INDEX($DC$201:$DC$770,MATCH($A13&amp;AA$3,$DB$201:$DB$770&amp;$DC$201:$DC$770,0))),IF(ISNA(INDEX($DC$1:$DC$200,MATCH($A14&amp;AA$3,$DB$1:$DB$200&amp;$DC$1:$DC$200,0))),"",IF(INDEX($DC$1:$DC$200,MATCH($A14&amp;AA$3,$DB$1:$DB$200&amp;$DC$1:$DC$200,0))=AA$3,1,"")),IF(INDEX($DC$201:$DC$770,MATCH($A13&amp;AA$3,$DB$201:$DB$770&amp;$DC$201:$DC$770,0))=AA$3,2,""))</f>
        <v/>
      </c>
      <c r="AB14" s="10" t="str">
        <f t="array" ref="AB14">IF(ISNA(INDEX($DC$201:$DC$770,MATCH($A13&amp;AB$3,$DB$201:$DB$770&amp;$DC$201:$DC$770,0))),IF(ISNA(INDEX($DC$1:$DC$200,MATCH($A14&amp;AB$3,$DB$1:$DB$200&amp;$DC$1:$DC$200,0))),"",IF(INDEX($DC$1:$DC$200,MATCH($A14&amp;AB$3,$DB$1:$DB$200&amp;$DC$1:$DC$200,0))=AB$3,1,"")),IF(INDEX($DC$201:$DC$770,MATCH($A13&amp;AB$3,$DB$201:$DB$770&amp;$DC$201:$DC$770,0))=AB$3,2,""))</f>
        <v/>
      </c>
      <c r="AC14" s="10" t="str">
        <f t="array" ref="AC14">IF(ISNA(INDEX($DC$201:$DC$770,MATCH($A13&amp;AC$3,$DB$201:$DB$770&amp;$DC$201:$DC$770,0))),IF(ISNA(INDEX($DC$1:$DC$200,MATCH($A14&amp;AC$3,$DB$1:$DB$200&amp;$DC$1:$DC$200,0))),"",IF(INDEX($DC$1:$DC$200,MATCH($A14&amp;AC$3,$DB$1:$DB$200&amp;$DC$1:$DC$200,0))=AC$3,1,"")),IF(INDEX($DC$201:$DC$770,MATCH($A13&amp;AC$3,$DB$201:$DB$770&amp;$DC$201:$DC$770,0))=AC$3,2,""))</f>
        <v/>
      </c>
      <c r="AD14" s="8" t="str">
        <f t="array" ref="AD14">IF(ISNA(INDEX($DC$201:$DC$770,MATCH($A13&amp;AD$3,$DB$201:$DB$770&amp;$DC$201:$DC$770,0))),IF(ISNA(INDEX($DC$1:$DC$200,MATCH($A14&amp;AD$3,$DB$1:$DB$200&amp;$DC$1:$DC$200,0))),"",IF(INDEX($DC$1:$DC$200,MATCH($A14&amp;AD$3,$DB$1:$DB$200&amp;$DC$1:$DC$200,0))=AD$3,1,"")),IF(INDEX($DC$201:$DC$770,MATCH($A13&amp;AD$3,$DB$201:$DB$770&amp;$DC$201:$DC$770,0))=AD$3,2,""))</f>
        <v/>
      </c>
      <c r="AE14" s="43">
        <v>35.5</v>
      </c>
      <c r="AF14" s="174"/>
      <c r="AG14" s="185"/>
      <c r="AH14" s="177"/>
      <c r="AI14" s="2"/>
      <c r="AJ14" s="165"/>
      <c r="AK14" s="165"/>
      <c r="AL14" s="165"/>
      <c r="AM14" s="2"/>
      <c r="AN14" s="10" t="str">
        <f t="shared" ref="AN14" si="57">IF(ISNA(VLOOKUP(AE14,$CP$30:$CQ$56,2,FALSE)),IF(ISNA(VLOOKUP(AE14,$DB$1:$DE$200,4,FALSE)),"",VLOOKUP(AE14,$DB$1:$DE$200,4,FALSE)),VLOOKUP(AE14,$CP$30:$CQ$56,2,FALSE))</f>
        <v/>
      </c>
      <c r="AO14" s="10"/>
      <c r="AP14" s="10"/>
      <c r="AQ14" s="10"/>
      <c r="AR14" s="10"/>
      <c r="AS14" s="10"/>
      <c r="AT14" s="9" t="str">
        <f t="array" ref="AT14">IF(ISNA(INDEX($DC$201:$DC$770,MATCH($AE13&amp;AT$3,$DB$201:$DB$770&amp;$DC$201:$DC$770,0))),IF(ISNA(INDEX($DC$1:$DC$200,MATCH($AE14&amp;AT$3,$DB$1:$DB$200&amp;$DC$1:$DC$200,0))),"",IF(INDEX($DC$1:$DC$200,MATCH($AE14&amp;AT$3,$DB$1:$DB$200&amp;$DC$1:$DC$200,0))=AT$3,1,"")),IF(INDEX($DC$201:$DC$770,MATCH($AE13&amp;AT$3,$DB$201:$DB$770&amp;$DC$201:$DC$770,0))=AT$3,2,""))</f>
        <v/>
      </c>
      <c r="AU14" s="10" t="str">
        <f t="array" ref="AU14">IF(ISNA(INDEX($DC$201:$DC$770,MATCH($AE13&amp;AU$3,$DB$201:$DB$770&amp;$DC$201:$DC$770,0))),IF(ISNA(INDEX($DC$1:$DC$200,MATCH($AE14&amp;AU$3,$DB$1:$DB$200&amp;$DC$1:$DC$200,0))),"",IF(INDEX($DC$1:$DC$200,MATCH($AE14&amp;AU$3,$DB$1:$DB$200&amp;$DC$1:$DC$200,0))=AU$3,1,"")),IF(INDEX($DC$201:$DC$770,MATCH($AE13&amp;AU$3,$DB$201:$DB$770&amp;$DC$201:$DC$770,0))=AU$3,2,""))</f>
        <v/>
      </c>
      <c r="AV14" s="10" t="str">
        <f t="array" ref="AV14">IF(ISNA(INDEX($DC$201:$DC$770,MATCH($AE13&amp;AV$3,$DB$201:$DB$770&amp;$DC$201:$DC$770,0))),IF(ISNA(INDEX($DC$1:$DC$200,MATCH($AE14&amp;AV$3,$DB$1:$DB$200&amp;$DC$1:$DC$200,0))),"",IF(INDEX($DC$1:$DC$200,MATCH($AE14&amp;AV$3,$DB$1:$DB$200&amp;$DC$1:$DC$200,0))=AV$3,1,"")),IF(INDEX($DC$201:$DC$770,MATCH($AE13&amp;AV$3,$DB$201:$DB$770&amp;$DC$201:$DC$770,0))=AV$3,2,""))</f>
        <v/>
      </c>
      <c r="AW14" s="9" t="str">
        <f t="array" ref="AW14">IF(ISNA(INDEX($DC$201:$DC$770,MATCH($AE13&amp;AW$3,$DB$201:$DB$770&amp;$DC$201:$DC$770,0))),IF(ISNA(INDEX($DC$1:$DC$200,MATCH($AE14&amp;AW$3,$DB$1:$DB$200&amp;$DC$1:$DC$200,0))),"",IF(INDEX($DC$1:$DC$200,MATCH($AE14&amp;AW$3,$DB$1:$DB$200&amp;$DC$1:$DC$200,0))=AW$3,1,"")),IF(INDEX($DC$201:$DC$770,MATCH($AE13&amp;AW$3,$DB$201:$DB$770&amp;$DC$201:$DC$770,0))=AW$3,2,""))</f>
        <v/>
      </c>
      <c r="AX14" s="10" t="str">
        <f t="array" ref="AX14">IF(ISNA(INDEX($DC$201:$DC$770,MATCH($AE13&amp;AX$3,$DB$201:$DB$770&amp;$DC$201:$DC$770,0))),IF(ISNA(INDEX($DC$1:$DC$200,MATCH($AE14&amp;AX$3,$DB$1:$DB$200&amp;$DC$1:$DC$200,0))),"",IF(INDEX($DC$1:$DC$200,MATCH($AE14&amp;AX$3,$DB$1:$DB$200&amp;$DC$1:$DC$200,0))=AX$3,1,"")),IF(INDEX($DC$201:$DC$770,MATCH($AE13&amp;AX$3,$DB$201:$DB$770&amp;$DC$201:$DC$770,0))=AX$3,2,""))</f>
        <v/>
      </c>
      <c r="AY14" s="8" t="str">
        <f t="array" ref="AY14">IF(ISNA(INDEX($DC$201:$DC$770,MATCH($AE13&amp;AY$3,$DB$201:$DB$770&amp;$DC$201:$DC$770,0))),IF(ISNA(INDEX($DC$1:$DC$200,MATCH($AE14&amp;AY$3,$DB$1:$DB$200&amp;$DC$1:$DC$200,0))),"",IF(INDEX($DC$1:$DC$200,MATCH($AE14&amp;AY$3,$DB$1:$DB$200&amp;$DC$1:$DC$200,0))=AY$3,1,"")),IF(INDEX($DC$201:$DC$770,MATCH($AE13&amp;AY$3,$DB$201:$DB$770&amp;$DC$201:$DC$770,0))=AY$3,2,""))</f>
        <v/>
      </c>
      <c r="AZ14" s="10" t="str">
        <f t="array" ref="AZ14">IF(ISNA(INDEX($DC$201:$DC$770,MATCH($AE13&amp;AZ$3,$DB$201:$DB$770&amp;$DC$201:$DC$770,0))),IF(ISNA(INDEX($DC$1:$DC$200,MATCH($AE14&amp;AZ$3,$DB$1:$DB$200&amp;$DC$1:$DC$200,0))),"",IF(INDEX($DC$1:$DC$200,MATCH($AE14&amp;AZ$3,$DB$1:$DB$200&amp;$DC$1:$DC$200,0))=AZ$3,1,"")),IF(INDEX($DC$201:$DC$770,MATCH($AE13&amp;AZ$3,$DB$201:$DB$770&amp;$DC$201:$DC$770,0))=AZ$3,2,""))</f>
        <v/>
      </c>
      <c r="BA14" s="10" t="str">
        <f t="array" ref="BA14">IF(ISNA(INDEX($DC$201:$DC$770,MATCH($AE13&amp;BA$3,$DB$201:$DB$770&amp;$DC$201:$DC$770,0))),IF(ISNA(INDEX($DC$1:$DC$200,MATCH($AE14&amp;BA$3,$DB$1:$DB$200&amp;$DC$1:$DC$200,0))),"",IF(INDEX($DC$1:$DC$200,MATCH($AE14&amp;BA$3,$DB$1:$DB$200&amp;$DC$1:$DC$200,0))=BA$3,1,"")),IF(INDEX($DC$201:$DC$770,MATCH($AE13&amp;BA$3,$DB$201:$DB$770&amp;$DC$201:$DC$770,0))=BA$3,2,""))</f>
        <v/>
      </c>
      <c r="BB14" s="10" t="str">
        <f t="array" ref="BB14">IF(ISNA(INDEX($DC$201:$DC$770,MATCH($AE13&amp;BB$3,$DB$201:$DB$770&amp;$DC$201:$DC$770,0))),IF(ISNA(INDEX($DC$1:$DC$200,MATCH($AE14&amp;BB$3,$DB$1:$DB$200&amp;$DC$1:$DC$200,0))),"",IF(INDEX($DC$1:$DC$200,MATCH($AE14&amp;BB$3,$DB$1:$DB$200&amp;$DC$1:$DC$200,0))=BB$3,1,"")),IF(INDEX($DC$201:$DC$770,MATCH($AE13&amp;BB$3,$DB$201:$DB$770&amp;$DC$201:$DC$770,0))=BB$3,2,""))</f>
        <v/>
      </c>
      <c r="BC14" s="9" t="str">
        <f t="array" ref="BC14">IF(ISNA(INDEX($DC$201:$DC$770,MATCH($AE13&amp;BC$3,$DB$201:$DB$770&amp;$DC$201:$DC$770,0))),IF(ISNA(INDEX($DC$1:$DC$200,MATCH($AE14&amp;BC$3,$DB$1:$DB$200&amp;$DC$1:$DC$200,0))),"",IF(INDEX($DC$1:$DC$200,MATCH($AE14&amp;BC$3,$DB$1:$DB$200&amp;$DC$1:$DC$200,0))=BC$3,1,"")),IF(INDEX($DC$201:$DC$770,MATCH($AE13&amp;BC$3,$DB$201:$DB$770&amp;$DC$201:$DC$770,0))=BC$3,2,""))</f>
        <v/>
      </c>
      <c r="BD14" s="10" t="str">
        <f t="array" ref="BD14">IF(ISNA(INDEX($DC$201:$DC$770,MATCH($AE13&amp;BD$3,$DB$201:$DB$770&amp;$DC$201:$DC$770,0))),IF(ISNA(INDEX($DC$1:$DC$200,MATCH($AE14&amp;BD$3,$DB$1:$DB$200&amp;$DC$1:$DC$200,0))),"",IF(INDEX($DC$1:$DC$200,MATCH($AE14&amp;BD$3,$DB$1:$DB$200&amp;$DC$1:$DC$200,0))=BD$3,1,"")),IF(INDEX($DC$201:$DC$770,MATCH($AE13&amp;BD$3,$DB$201:$DB$770&amp;$DC$201:$DC$770,0))=BD$3,2,""))</f>
        <v/>
      </c>
      <c r="BE14" s="8" t="str">
        <f t="array" ref="BE14">IF(ISNA(INDEX($DC$201:$DC$770,MATCH($AE13&amp;BE$3,$DB$201:$DB$770&amp;$DC$201:$DC$770,0))),IF(ISNA(INDEX($DC$1:$DC$200,MATCH($AE14&amp;BE$3,$DB$1:$DB$200&amp;$DC$1:$DC$200,0))),"",IF(INDEX($DC$1:$DC$200,MATCH($AE14&amp;BE$3,$DB$1:$DB$200&amp;$DC$1:$DC$200,0))=BE$3,1,"")),IF(INDEX($DC$201:$DC$770,MATCH($AE13&amp;BE$3,$DB$201:$DB$770&amp;$DC$201:$DC$770,0))=BE$3,2,""))</f>
        <v/>
      </c>
      <c r="BF14" s="10" t="str">
        <f t="array" ref="BF14">IF(ISNA(INDEX($DC$201:$DC$770,MATCH($AE13&amp;BF$3,$DB$201:$DB$770&amp;$DC$201:$DC$770,0))),IF(ISNA(INDEX($DC$1:$DC$200,MATCH($AE14&amp;BF$3,$DB$1:$DB$200&amp;$DC$1:$DC$200,0))),"",IF(INDEX($DC$1:$DC$200,MATCH($AE14&amp;BF$3,$DB$1:$DB$200&amp;$DC$1:$DC$200,0))=BF$3,1,"")),IF(INDEX($DC$201:$DC$770,MATCH($AE13&amp;BF$3,$DB$201:$DB$770&amp;$DC$201:$DC$770,0))=BF$3,2,""))</f>
        <v/>
      </c>
      <c r="BG14" s="10" t="str">
        <f t="array" ref="BG14">IF(ISNA(INDEX($DC$201:$DC$770,MATCH($AE13&amp;BG$3,$DB$201:$DB$770&amp;$DC$201:$DC$770,0))),IF(ISNA(INDEX($DC$1:$DC$200,MATCH($AE14&amp;BG$3,$DB$1:$DB$200&amp;$DC$1:$DC$200,0))),"",IF(INDEX($DC$1:$DC$200,MATCH($AE14&amp;BG$3,$DB$1:$DB$200&amp;$DC$1:$DC$200,0))=BG$3,1,"")),IF(INDEX($DC$201:$DC$770,MATCH($AE13&amp;BG$3,$DB$201:$DB$770&amp;$DC$201:$DC$770,0))=BG$3,2,""))</f>
        <v/>
      </c>
      <c r="BH14" s="8" t="str">
        <f t="array" ref="BH14">IF(ISNA(INDEX($DC$201:$DC$770,MATCH($AE13&amp;BH$3,$DB$201:$DB$770&amp;$DC$201:$DC$770,0))),IF(ISNA(INDEX($DC$1:$DC$200,MATCH($AE14&amp;BH$3,$DB$1:$DB$200&amp;$DC$1:$DC$200,0))),"",IF(INDEX($DC$1:$DC$200,MATCH($AE14&amp;BH$3,$DB$1:$DB$200&amp;$DC$1:$DC$200,0))=BH$3,1,"")),IF(INDEX($DC$201:$DC$770,MATCH($AE13&amp;BH$3,$DB$201:$DB$770&amp;$DC$201:$DC$770,0))=BH$3,2,""))</f>
        <v/>
      </c>
      <c r="BI14" s="2">
        <f t="shared" ref="BI14" si="58">BI13+0.5</f>
        <v>64.5</v>
      </c>
      <c r="BJ14" s="174"/>
      <c r="BK14" s="173"/>
      <c r="BL14" s="177"/>
      <c r="BM14" s="2"/>
      <c r="BN14" s="165"/>
      <c r="BO14" s="165"/>
      <c r="BP14" s="165"/>
      <c r="BQ14" s="2"/>
      <c r="BR14" s="10" t="str">
        <f t="shared" ref="BR14" si="59">IF(ISNA(VLOOKUP(BI14,$CP$30:$CQ$56,2,FALSE)),IF(ISNA(VLOOKUP(BI14,$DB$1:$DE$200,4,FALSE)),"",VLOOKUP(BI14,$DB$1:$DE$200,4,FALSE)),VLOOKUP(BI14,$CP$30:$CQ$56,2,FALSE))</f>
        <v/>
      </c>
      <c r="BS14" s="10"/>
      <c r="BT14" s="10"/>
      <c r="BU14" s="10"/>
      <c r="BV14" s="10"/>
      <c r="BW14" s="10"/>
      <c r="BX14" s="9" t="str">
        <f t="array" ref="BX14">IF(ISNA(INDEX($DC$201:$DC$770,MATCH($BI13&amp;BX$3,$DB$201:$DB$770&amp;$DC$201:$DC$770,0))),IF(ISNA(INDEX($DC$1:$DC$200,MATCH($BI14&amp;BX$3,$DB$1:$DB$200&amp;$DC$1:$DC$200,0))),"",IF(INDEX($DC$1:$DC$200,MATCH($BI14&amp;BX$3,$DB$1:$DB$200&amp;$DC$1:$DC$200,0))=BX$3,1,"")),IF(INDEX($DC$201:$DC$770,MATCH($BI13&amp;BX$3,$DB$201:$DB$770&amp;$DC$201:$DC$770,0))=BX$3,2,""))</f>
        <v/>
      </c>
      <c r="BY14" s="10" t="str">
        <f t="array" ref="BY14">IF(ISNA(INDEX($DC$201:$DC$770,MATCH($BI13&amp;BY$3,$DB$201:$DB$770&amp;$DC$201:$DC$770,0))),IF(ISNA(INDEX($DC$1:$DC$200,MATCH($BI14&amp;BY$3,$DB$1:$DB$200&amp;$DC$1:$DC$200,0))),"",IF(INDEX($DC$1:$DC$200,MATCH($BI14&amp;BY$3,$DB$1:$DB$200&amp;$DC$1:$DC$200,0))=BY$3,1,"")),IF(INDEX($DC$201:$DC$770,MATCH($BI13&amp;BY$3,$DB$201:$DB$770&amp;$DC$201:$DC$770,0))=BY$3,2,""))</f>
        <v/>
      </c>
      <c r="BZ14" s="10" t="str">
        <f t="array" ref="BZ14">IF(ISNA(INDEX($DC$201:$DC$770,MATCH($BI13&amp;BZ$3,$DB$201:$DB$770&amp;$DC$201:$DC$770,0))),IF(ISNA(INDEX($DC$1:$DC$200,MATCH($BI14&amp;BZ$3,$DB$1:$DB$200&amp;$DC$1:$DC$200,0))),"",IF(INDEX($DC$1:$DC$200,MATCH($BI14&amp;BZ$3,$DB$1:$DB$200&amp;$DC$1:$DC$200,0))=BZ$3,1,"")),IF(INDEX($DC$201:$DC$770,MATCH($BI13&amp;BZ$3,$DB$201:$DB$770&amp;$DC$201:$DC$770,0))=BZ$3,2,""))</f>
        <v/>
      </c>
      <c r="CA14" s="9" t="str">
        <f t="array" ref="CA14">IF(ISNA(INDEX($DC$201:$DC$770,MATCH($BI13&amp;CA$3,$DB$201:$DB$770&amp;$DC$201:$DC$770,0))),IF(ISNA(INDEX($DC$1:$DC$200,MATCH($BI14&amp;CA$3,$DB$1:$DB$200&amp;$DC$1:$DC$200,0))),"",IF(INDEX($DC$1:$DC$200,MATCH($BI14&amp;CA$3,$DB$1:$DB$200&amp;$DC$1:$DC$200,0))=CA$3,1,"")),IF(INDEX($DC$201:$DC$770,MATCH($BI13&amp;CA$3,$DB$201:$DB$770&amp;$DC$201:$DC$770,0))=CA$3,2,""))</f>
        <v/>
      </c>
      <c r="CB14" s="10" t="str">
        <f t="array" ref="CB14">IF(ISNA(INDEX($DC$201:$DC$770,MATCH($BI13&amp;CB$3,$DB$201:$DB$770&amp;$DC$201:$DC$770,0))),IF(ISNA(INDEX($DC$1:$DC$200,MATCH($BI14&amp;CB$3,$DB$1:$DB$200&amp;$DC$1:$DC$200,0))),"",IF(INDEX($DC$1:$DC$200,MATCH($BI14&amp;CB$3,$DB$1:$DB$200&amp;$DC$1:$DC$200,0))=CB$3,1,"")),IF(INDEX($DC$201:$DC$770,MATCH($BI13&amp;CB$3,$DB$201:$DB$770&amp;$DC$201:$DC$770,0))=CB$3,2,""))</f>
        <v/>
      </c>
      <c r="CC14" s="8" t="str">
        <f t="array" ref="CC14">IF(ISNA(INDEX($DC$201:$DC$770,MATCH($BI13&amp;CC$3,$DB$201:$DB$770&amp;$DC$201:$DC$770,0))),IF(ISNA(INDEX($DC$1:$DC$200,MATCH($BI14&amp;CC$3,$DB$1:$DB$200&amp;$DC$1:$DC$200,0))),"",IF(INDEX($DC$1:$DC$200,MATCH($BI14&amp;CC$3,$DB$1:$DB$200&amp;$DC$1:$DC$200,0))=CC$3,1,"")),IF(INDEX($DC$201:$DC$770,MATCH($BI13&amp;CC$3,$DB$201:$DB$770&amp;$DC$201:$DC$770,0))=CC$3,2,""))</f>
        <v/>
      </c>
      <c r="CD14" s="10" t="str">
        <f t="array" ref="CD14">IF(ISNA(INDEX($DC$201:$DC$770,MATCH($BI13&amp;CD$3,$DB$201:$DB$770&amp;$DC$201:$DC$770,0))),IF(ISNA(INDEX($DC$1:$DC$200,MATCH($BI14&amp;CD$3,$DB$1:$DB$200&amp;$DC$1:$DC$200,0))),"",IF(INDEX($DC$1:$DC$200,MATCH($BI14&amp;CD$3,$DB$1:$DB$200&amp;$DC$1:$DC$200,0))=CD$3,1,"")),IF(INDEX($DC$201:$DC$770,MATCH($BI13&amp;CD$3,$DB$201:$DB$770&amp;$DC$201:$DC$770,0))=CD$3,2,""))</f>
        <v/>
      </c>
      <c r="CE14" s="10" t="str">
        <f t="array" ref="CE14">IF(ISNA(INDEX($DC$201:$DC$770,MATCH($BI13&amp;CE$3,$DB$201:$DB$770&amp;$DC$201:$DC$770,0))),IF(ISNA(INDEX($DC$1:$DC$200,MATCH($BI14&amp;CE$3,$DB$1:$DB$200&amp;$DC$1:$DC$200,0))),"",IF(INDEX($DC$1:$DC$200,MATCH($BI14&amp;CE$3,$DB$1:$DB$200&amp;$DC$1:$DC$200,0))=CE$3,1,"")),IF(INDEX($DC$201:$DC$770,MATCH($BI13&amp;CE$3,$DB$201:$DB$770&amp;$DC$201:$DC$770,0))=CE$3,2,""))</f>
        <v/>
      </c>
      <c r="CF14" s="10" t="str">
        <f t="array" ref="CF14">IF(ISNA(INDEX($DC$201:$DC$770,MATCH($BI13&amp;CF$3,$DB$201:$DB$770&amp;$DC$201:$DC$770,0))),IF(ISNA(INDEX($DC$1:$DC$200,MATCH($BI14&amp;CF$3,$DB$1:$DB$200&amp;$DC$1:$DC$200,0))),"",IF(INDEX($DC$1:$DC$200,MATCH($BI14&amp;CF$3,$DB$1:$DB$200&amp;$DC$1:$DC$200,0))=CF$3,1,"")),IF(INDEX($DC$201:$DC$770,MATCH($BI13&amp;CF$3,$DB$201:$DB$770&amp;$DC$201:$DC$770,0))=CF$3,2,""))</f>
        <v/>
      </c>
      <c r="CG14" s="9" t="str">
        <f t="array" ref="CG14">IF(ISNA(INDEX($DC$201:$DC$770,MATCH($BI13&amp;CG$3,$DB$201:$DB$770&amp;$DC$201:$DC$770,0))),IF(ISNA(INDEX($DC$1:$DC$200,MATCH($BI14&amp;CG$3,$DB$1:$DB$200&amp;$DC$1:$DC$200,0))),"",IF(INDEX($DC$1:$DC$200,MATCH($BI14&amp;CG$3,$DB$1:$DB$200&amp;$DC$1:$DC$200,0))=CG$3,1,"")),IF(INDEX($DC$201:$DC$770,MATCH($BI13&amp;CG$3,$DB$201:$DB$770&amp;$DC$201:$DC$770,0))=CG$3,2,""))</f>
        <v/>
      </c>
      <c r="CH14" s="10" t="str">
        <f t="array" ref="CH14">IF(ISNA(INDEX($DC$201:$DC$770,MATCH($BI13&amp;CH$3,$DB$201:$DB$770&amp;$DC$201:$DC$770,0))),IF(ISNA(INDEX($DC$1:$DC$200,MATCH($BI14&amp;CH$3,$DB$1:$DB$200&amp;$DC$1:$DC$200,0))),"",IF(INDEX($DC$1:$DC$200,MATCH($BI14&amp;CH$3,$DB$1:$DB$200&amp;$DC$1:$DC$200,0))=CH$3,1,"")),IF(INDEX($DC$201:$DC$770,MATCH($BI13&amp;CH$3,$DB$201:$DB$770&amp;$DC$201:$DC$770,0))=CH$3,2,""))</f>
        <v/>
      </c>
      <c r="CI14" s="8" t="str">
        <f t="array" ref="CI14">IF(ISNA(INDEX($DC$201:$DC$770,MATCH($BI13&amp;CI$3,$DB$201:$DB$770&amp;$DC$201:$DC$770,0))),IF(ISNA(INDEX($DC$1:$DC$200,MATCH($BI14&amp;CI$3,$DB$1:$DB$200&amp;$DC$1:$DC$200,0))),"",IF(INDEX($DC$1:$DC$200,MATCH($BI14&amp;CI$3,$DB$1:$DB$200&amp;$DC$1:$DC$200,0))=CI$3,1,"")),IF(INDEX($DC$201:$DC$770,MATCH($BI13&amp;CI$3,$DB$201:$DB$770&amp;$DC$201:$DC$770,0))=CI$3,2,""))</f>
        <v/>
      </c>
      <c r="CJ14" s="10" t="str">
        <f t="array" ref="CJ14">IF(ISNA(INDEX($DC$201:$DC$770,MATCH($BI13&amp;CJ$3,$DB$201:$DB$770&amp;$DC$201:$DC$770,0))),IF(ISNA(INDEX($DC$1:$DC$200,MATCH($BI14&amp;CJ$3,$DB$1:$DB$200&amp;$DC$1:$DC$200,0))),"",IF(INDEX($DC$1:$DC$200,MATCH($BI14&amp;CJ$3,$DB$1:$DB$200&amp;$DC$1:$DC$200,0))=CJ$3,1,"")),IF(INDEX($DC$201:$DC$770,MATCH($BI13&amp;CJ$3,$DB$201:$DB$770&amp;$DC$201:$DC$770,0))=CJ$3,2,""))</f>
        <v/>
      </c>
      <c r="CK14" s="10" t="str">
        <f t="array" ref="CK14">IF(ISNA(INDEX($DC$201:$DC$770,MATCH($BI13&amp;CK$3,$DB$201:$DB$770&amp;$DC$201:$DC$770,0))),IF(ISNA(INDEX($DC$1:$DC$200,MATCH($BI14&amp;CK$3,$DB$1:$DB$200&amp;$DC$1:$DC$200,0))),"",IF(INDEX($DC$1:$DC$200,MATCH($BI14&amp;CK$3,$DB$1:$DB$200&amp;$DC$1:$DC$200,0))=CK$3,1,"")),IF(INDEX($DC$201:$DC$770,MATCH($BI13&amp;CK$3,$DB$201:$DB$770&amp;$DC$201:$DC$770,0))=CK$3,2,""))</f>
        <v/>
      </c>
      <c r="CL14" s="8" t="str">
        <f t="array" ref="CL14">IF(ISNA(INDEX($DC$201:$DC$770,MATCH($BI13&amp;CL$3,$DB$201:$DB$770&amp;$DC$201:$DC$770,0))),IF(ISNA(INDEX($DC$1:$DC$200,MATCH($BI14&amp;CL$3,$DB$1:$DB$200&amp;$DC$1:$DC$200,0))),"",IF(INDEX($DC$1:$DC$200,MATCH($BI14&amp;CL$3,$DB$1:$DB$200&amp;$DC$1:$DC$200,0))=CL$3,1,"")),IF(INDEX($DC$201:$DC$770,MATCH($BI13&amp;CL$3,$DB$201:$DB$770&amp;$DC$201:$DC$770,0))=CL$3,2,""))</f>
        <v/>
      </c>
      <c r="CQ14" s="28" t="s">
        <v>76</v>
      </c>
      <c r="CR14" s="81" t="s">
        <v>75</v>
      </c>
      <c r="DB14" s="19">
        <f>IF(DM14=0,0,IF(COUNTIF($DM$1:$DM$200,DM14)=1,DM14,IF(COUNTIF($DM$1:$DM$200,DM14)=2,IF(COUNTIF($DM$1:$DM13,DM14)=0,DM14,DM14+0.5),"Terminkollision 1")))</f>
        <v>74</v>
      </c>
      <c r="DC14" s="42">
        <f t="shared" si="4"/>
        <v>3</v>
      </c>
      <c r="DD14" s="71" t="s">
        <v>195</v>
      </c>
      <c r="DE14" s="13" t="s">
        <v>101</v>
      </c>
      <c r="DF14" s="13">
        <f t="shared" si="1"/>
        <v>11</v>
      </c>
      <c r="DG14" s="13">
        <f t="shared" si="5"/>
        <v>14</v>
      </c>
      <c r="DH14" s="13">
        <f t="shared" si="6"/>
        <v>3</v>
      </c>
      <c r="DI14" s="13">
        <f t="shared" si="7"/>
        <v>2016</v>
      </c>
      <c r="DJ14" s="13" t="str">
        <f t="shared" si="2"/>
        <v>Mo</v>
      </c>
      <c r="DK14" s="22">
        <f t="shared" si="8"/>
        <v>40981</v>
      </c>
      <c r="DL14" s="19" t="str">
        <f t="shared" si="0"/>
        <v>0</v>
      </c>
      <c r="DM14" s="13">
        <f t="shared" si="3"/>
        <v>74</v>
      </c>
      <c r="DN14" s="33"/>
      <c r="DO14" s="33"/>
    </row>
    <row r="15" spans="1:129">
      <c r="A15" s="13">
        <v>5</v>
      </c>
      <c r="B15" s="174">
        <f>TRUNC((DATE($CR$2,C$6,C15)-WEEKDAY(DATE($CR$2,C$6,C15),2)-DATE(YEAR(DATE($CR$2,C$6,C15)+4-WEEKDAY(DATE($CR$2,C$6,C15),2)),1,-10))/7)</f>
        <v>1</v>
      </c>
      <c r="C15" s="172">
        <v>5</v>
      </c>
      <c r="D15" s="176" t="str">
        <f t="shared" ref="D15" si="60">IF(D13="Mo","Di",IF(D13="Di","Mi",IF(D13="Mi","Do",IF(D13="Do","Fr",IF(D13="Fr","Sa",IF(D13="Sa","So","Mo"))))))</f>
        <v>Di</v>
      </c>
      <c r="E15" s="2"/>
      <c r="F15" s="164" t="str">
        <f t="shared" ref="F15" si="61">IF(OR(OR(B15=$CR$7,B19=$CR$7,B15=$CS$7,B19=$CS$7,B15=$CT$7,B19=$CT$7,B15=$CR$8,B19=$CR$8,B15=$CR$9,B19=$CR$9,B15=$CR$10,B19=$CR$10,B15=$CS$10,B19=$CS$10,B15=$CR$11,B19=$CR$11,B15=$CS$11,B19=$CS$11,B15=$CT$11,B19=$CT$11,B15=$CU$11,B19=$CU$11,B15=$CV$11,B19=$CV$11,B15=$CR$12,B19=$CR$12,B15=$CS$12,B19=$CS$12),OR($A16=$CP$30,$A16=$CP$31,$A16=$CP$32,$A16=$CP$33,$A16=$CP$34,$A16=$CP$35,$A16=$CP$36,$A16=$CP$37,$A16=$CP$38,$A16=$CP$39,$A16=$CP$40,$A16=$CP$41),OR($A16=$CP$44,$A16=$CP$45,$A16=$CP$46,$A16=$CP$47,$A16=$CP$48,$A16=$CP$49,$A16=$CP$50)),1,"")</f>
        <v/>
      </c>
      <c r="G15" s="164" t="str">
        <f t="shared" ref="G15" si="62">IF(OR(OR(B15=$CR$15,B19=$CR$15,B15=$CS$15,B19=$CS$15,B15=$CT$15,B19=$CT$15,B15=$CR$16,B19=$CR$16,B15=$CS$16,B19=$CS$16,B15=$CR$17,B19=$CR$17,B15=$CS$17,B19=$CS$17,B15=$CR$18,B19=$CR$18,B15=$CS$18,B19=$CS$18,B15=$CT$18,B19=$CT$18,B15=$CU$18,B19=$CU$18,B15=$CV$18,B19=$CV$18,B15=$CR$19,B19=$CR$19,B15=$CS$19,B19=$CS$19),OR($A16=$CP$30,$A16=$CP$31,$A16=$CP$32,$A16=$CP$33,$A16=$CP$34,$A16=$CP$35,$A16=$CP$36,$A16=$CP$37,$A16=$CP$38,$A16=$CP$39,$A16=$CP$40,$A16=$CP$41),OR($A16=$CP$44,$A16=$CP$45,$A16=$CP$46,$A16=$CP$47,$A16=$CP$48,$A16=$CP$49,$A16=$CP$50)),1,"")</f>
        <v/>
      </c>
      <c r="H15" s="164" t="str">
        <f t="shared" ref="H15" si="63">IF(OR(OR(B15=$CR$22,B19=$CR$22,B15=$CS$22,B19=$CS$22,B15=$CT$22,B19=$CT$22,B15=$CR$23,B19=$CR$23,B15=$CS$23,B19=$CS$23,B15=$CR$24,B19=$CR$24,B15=$CS$24,B19=$CS$24,B15=$CR$25,B19=$CR$25,B15=$CS$25,B19=$CS$25,B15=$CT$25,B19=$CT$25,B15=$CU$25,B19=$CU$25,B15=$CV$25,B19=$CV$25,B15=$CR$26,B19=$CR$26,B15=$CS$26,B19=$CS$26),OR($A16=$CP$30,$A16=$CP$31,$A16=$CP$32,$A16=$CP$33,$A16=$CP$34,$A16=$CP$35,$A16=$CP$36,$A16=$CP$37,$A16=$CP$38,$A16=$CP$39,$A16=$CP$40,$A16=$CP$41),OR($A16=$CP$44,$A16=$CP$45,$A16=$CP$46,$A16=$CP$47,$A16=$CP$48,$A16=$CP$49,$A16=$CP$50)),1,"")</f>
        <v/>
      </c>
      <c r="I15" s="2"/>
      <c r="J15" s="1" t="str">
        <f t="shared" ref="J15" si="64">IF(ISNA(VLOOKUP(A15,$DB$1:$DE$200,4,FALSE)),"",VLOOKUP(A15,$DB$1:$DE$200,4,FALSE))</f>
        <v/>
      </c>
      <c r="K15" s="1"/>
      <c r="L15" s="1"/>
      <c r="M15" s="1"/>
      <c r="N15" s="1"/>
      <c r="O15" s="1"/>
      <c r="P15" s="5" t="str">
        <f t="array" ref="P15">IF(ISNA(INDEX($DC$1:$DC$770,MATCH($A15&amp;P$3,$DB$1:$DB$770&amp;$DC$1:$DC$770,0))),"",IF(ISNA(INDEX($DC$1:$DC$200,MATCH($A15&amp;P$3,$DB$1:$DB$200&amp;$DC$1:$DC$200,0))),IF(INDEX($DC$201:$DC$770,MATCH($A15&amp;P$3,$DB$201:$DB$770&amp;$DC$201:$DC$770,0))=P$3,2,""),IF(INDEX($DC$1:$DC$200,MATCH($A15&amp;P$3,$DB$1:$DB$200&amp;$DC$1:$DC$200,0))=P$3,1,"")))</f>
        <v/>
      </c>
      <c r="Q15" s="6" t="str">
        <f t="array" ref="Q15">IF(ISNA(INDEX($DC$1:$DC$770,MATCH($A15&amp;Q$3,$DB$1:$DB$770&amp;$DC$1:$DC$770,0))),"",IF(ISNA(INDEX($DC$1:$DC$200,MATCH($A15&amp;Q$3,$DB$1:$DB$200&amp;$DC$1:$DC$200,0))),IF(INDEX($DC$201:$DC$770,MATCH($A15&amp;Q$3,$DB$201:$DB$770&amp;$DC$201:$DC$770,0))=Q$3,2,""),IF(INDEX($DC$1:$DC$200,MATCH($A15&amp;Q$3,$DB$1:$DB$200&amp;$DC$1:$DC$200,0))=Q$3,1,"")))</f>
        <v/>
      </c>
      <c r="R15" s="6" t="str">
        <f t="array" ref="R15">IF(ISNA(INDEX($DC$1:$DC$770,MATCH($A15&amp;R$3,$DB$1:$DB$770&amp;$DC$1:$DC$770,0))),"",IF(ISNA(INDEX($DC$1:$DC$200,MATCH($A15&amp;R$3,$DB$1:$DB$200&amp;$DC$1:$DC$200,0))),IF(INDEX($DC$201:$DC$770,MATCH($A15&amp;R$3,$DB$201:$DB$770&amp;$DC$201:$DC$770,0))=R$3,2,""),IF(INDEX($DC$1:$DC$200,MATCH($A15&amp;R$3,$DB$1:$DB$200&amp;$DC$1:$DC$200,0))=R$3,1,"")))</f>
        <v/>
      </c>
      <c r="S15" s="5" t="str">
        <f t="array" ref="S15">IF(ISNA(INDEX($DC$1:$DC$770,MATCH($A15&amp;S$3,$DB$1:$DB$770&amp;$DC$1:$DC$770,0))),"",IF(ISNA(INDEX($DC$1:$DC$200,MATCH($A15&amp;S$3,$DB$1:$DB$200&amp;$DC$1:$DC$200,0))),IF(INDEX($DC$201:$DC$770,MATCH($A15&amp;S$3,$DB$201:$DB$770&amp;$DC$201:$DC$770,0))=S$3,2,""),IF(INDEX($DC$1:$DC$200,MATCH($A15&amp;S$3,$DB$1:$DB$200&amp;$DC$1:$DC$200,0))=S$3,1,"")))</f>
        <v/>
      </c>
      <c r="T15" s="6" t="str">
        <f t="array" ref="T15">IF(ISNA(INDEX($DC$1:$DC$770,MATCH($A15&amp;T$3,$DB$1:$DB$770&amp;$DC$1:$DC$770,0))),"",IF(ISNA(INDEX($DC$1:$DC$200,MATCH($A15&amp;T$3,$DB$1:$DB$200&amp;$DC$1:$DC$200,0))),IF(INDEX($DC$201:$DC$770,MATCH($A15&amp;T$3,$DB$201:$DB$770&amp;$DC$201:$DC$770,0))=T$3,2,""),IF(INDEX($DC$1:$DC$200,MATCH($A15&amp;T$3,$DB$1:$DB$200&amp;$DC$1:$DC$200,0))=T$3,1,"")))</f>
        <v/>
      </c>
      <c r="U15" s="7" t="str">
        <f t="array" ref="U15">IF(ISNA(INDEX($DC$1:$DC$770,MATCH($A15&amp;U$3,$DB$1:$DB$770&amp;$DC$1:$DC$770,0))),"",IF(ISNA(INDEX($DC$1:$DC$200,MATCH($A15&amp;U$3,$DB$1:$DB$200&amp;$DC$1:$DC$200,0))),IF(INDEX($DC$201:$DC$770,MATCH($A15&amp;U$3,$DB$201:$DB$770&amp;$DC$201:$DC$770,0))=U$3,2,""),IF(INDEX($DC$1:$DC$200,MATCH($A15&amp;U$3,$DB$1:$DB$200&amp;$DC$1:$DC$200,0))=U$3,1,"")))</f>
        <v/>
      </c>
      <c r="V15" s="6" t="str">
        <f t="array" ref="V15">IF(ISNA(INDEX($DC$1:$DC$770,MATCH($A15&amp;V$3,$DB$1:$DB$770&amp;$DC$1:$DC$770,0))),"",IF(ISNA(INDEX($DC$1:$DC$200,MATCH($A15&amp;V$3,$DB$1:$DB$200&amp;$DC$1:$DC$200,0))),IF(INDEX($DC$201:$DC$770,MATCH($A15&amp;V$3,$DB$201:$DB$770&amp;$DC$201:$DC$770,0))=V$3,2,""),IF(INDEX($DC$1:$DC$200,MATCH($A15&amp;V$3,$DB$1:$DB$200&amp;$DC$1:$DC$200,0))=V$3,1,"")))</f>
        <v/>
      </c>
      <c r="W15" s="6" t="str">
        <f t="array" ref="W15">IF(ISNA(INDEX($DC$1:$DC$770,MATCH($A15&amp;W$3,$DB$1:$DB$770&amp;$DC$1:$DC$770,0))),"",IF(ISNA(INDEX($DC$1:$DC$200,MATCH($A15&amp;W$3,$DB$1:$DB$200&amp;$DC$1:$DC$200,0))),IF(INDEX($DC$201:$DC$770,MATCH($A15&amp;W$3,$DB$201:$DB$770&amp;$DC$201:$DC$770,0))=W$3,2,""),IF(INDEX($DC$1:$DC$200,MATCH($A15&amp;W$3,$DB$1:$DB$200&amp;$DC$1:$DC$200,0))=W$3,1,"")))</f>
        <v/>
      </c>
      <c r="X15" s="6" t="str">
        <f t="array" ref="X15">IF(ISNA(INDEX($DC$1:$DC$770,MATCH($A15&amp;X$3,$DB$1:$DB$770&amp;$DC$1:$DC$770,0))),"",IF(ISNA(INDEX($DC$1:$DC$200,MATCH($A15&amp;X$3,$DB$1:$DB$200&amp;$DC$1:$DC$200,0))),IF(INDEX($DC$201:$DC$770,MATCH($A15&amp;X$3,$DB$201:$DB$770&amp;$DC$201:$DC$770,0))=X$3,2,""),IF(INDEX($DC$1:$DC$200,MATCH($A15&amp;X$3,$DB$1:$DB$200&amp;$DC$1:$DC$200,0))=X$3,1,"")))</f>
        <v/>
      </c>
      <c r="Y15" s="5" t="str">
        <f t="array" ref="Y15">IF(ISNA(INDEX($DC$1:$DC$770,MATCH($A15&amp;Y$3,$DB$1:$DB$770&amp;$DC$1:$DC$770,0))),"",IF(ISNA(INDEX($DC$1:$DC$200,MATCH($A15&amp;Y$3,$DB$1:$DB$200&amp;$DC$1:$DC$200,0))),IF(INDEX($DC$201:$DC$770,MATCH($A15&amp;Y$3,$DB$201:$DB$770&amp;$DC$201:$DC$770,0))=Y$3,2,""),IF(INDEX($DC$1:$DC$200,MATCH($A15&amp;Y$3,$DB$1:$DB$200&amp;$DC$1:$DC$200,0))=Y$3,1,"")))</f>
        <v/>
      </c>
      <c r="Z15" s="6" t="str">
        <f t="array" ref="Z15">IF(ISNA(INDEX($DC$1:$DC$770,MATCH($A15&amp;Z$3,$DB$1:$DB$770&amp;$DC$1:$DC$770,0))),"",IF(ISNA(INDEX($DC$1:$DC$200,MATCH($A15&amp;Z$3,$DB$1:$DB$200&amp;$DC$1:$DC$200,0))),IF(INDEX($DC$201:$DC$770,MATCH($A15&amp;Z$3,$DB$201:$DB$770&amp;$DC$201:$DC$770,0))=Z$3,2,""),IF(INDEX($DC$1:$DC$200,MATCH($A15&amp;Z$3,$DB$1:$DB$200&amp;$DC$1:$DC$200,0))=Z$3,1,"")))</f>
        <v/>
      </c>
      <c r="AA15" s="7" t="str">
        <f t="array" ref="AA15">IF(ISNA(INDEX($DC$1:$DC$770,MATCH($A15&amp;AA$3,$DB$1:$DB$770&amp;$DC$1:$DC$770,0))),"",IF(ISNA(INDEX($DC$1:$DC$200,MATCH($A15&amp;AA$3,$DB$1:$DB$200&amp;$DC$1:$DC$200,0))),IF(INDEX($DC$201:$DC$770,MATCH($A15&amp;AA$3,$DB$201:$DB$770&amp;$DC$201:$DC$770,0))=AA$3,2,""),IF(INDEX($DC$1:$DC$200,MATCH($A15&amp;AA$3,$DB$1:$DB$200&amp;$DC$1:$DC$200,0))=AA$3,1,"")))</f>
        <v/>
      </c>
      <c r="AB15" s="6" t="str">
        <f t="array" ref="AB15">IF(ISNA(INDEX($DC$1:$DC$770,MATCH($A15&amp;AB$3,$DB$1:$DB$770&amp;$DC$1:$DC$770,0))),"",IF(ISNA(INDEX($DC$1:$DC$200,MATCH($A15&amp;AB$3,$DB$1:$DB$200&amp;$DC$1:$DC$200,0))),IF(INDEX($DC$201:$DC$770,MATCH($A15&amp;AB$3,$DB$201:$DB$770&amp;$DC$201:$DC$770,0))=AB$3,2,""),IF(INDEX($DC$1:$DC$200,MATCH($A15&amp;AB$3,$DB$1:$DB$200&amp;$DC$1:$DC$200,0))=AB$3,1,"")))</f>
        <v/>
      </c>
      <c r="AC15" s="6" t="str">
        <f t="array" ref="AC15">IF(ISNA(INDEX($DC$1:$DC$770,MATCH($A15&amp;AC$3,$DB$1:$DB$770&amp;$DC$1:$DC$770,0))),"",IF(ISNA(INDEX($DC$1:$DC$200,MATCH($A15&amp;AC$3,$DB$1:$DB$200&amp;$DC$1:$DC$200,0))),IF(INDEX($DC$201:$DC$770,MATCH($A15&amp;AC$3,$DB$201:$DB$770&amp;$DC$201:$DC$770,0))=AC$3,2,""),IF(INDEX($DC$1:$DC$200,MATCH($A15&amp;AC$3,$DB$1:$DB$200&amp;$DC$1:$DC$200,0))=AC$3,1,"")))</f>
        <v/>
      </c>
      <c r="AD15" s="7" t="str">
        <f t="array" ref="AD15">IF(ISNA(INDEX($DC$1:$DC$770,MATCH($A15&amp;AD$3,$DB$1:$DB$770&amp;$DC$1:$DC$770,0))),"",IF(ISNA(INDEX($DC$1:$DC$200,MATCH($A15&amp;AD$3,$DB$1:$DB$200&amp;$DC$1:$DC$200,0))),IF(INDEX($DC$201:$DC$770,MATCH($A15&amp;AD$3,$DB$201:$DB$770&amp;$DC$201:$DC$770,0))=AD$3,2,""),IF(INDEX($DC$1:$DC$200,MATCH($A15&amp;AD$3,$DB$1:$DB$200&amp;$DC$1:$DC$200,0))=AD$3,1,"")))</f>
        <v/>
      </c>
      <c r="AE15" s="43">
        <v>36</v>
      </c>
      <c r="AF15" s="174">
        <f>TRUNC((DATE($CR$2,AG$6,AG15)-WEEKDAY(DATE($CR$2,AG$6,AG15),2)-DATE(YEAR(DATE($CR$2,AG$6,AG15)+4-WEEKDAY(DATE($CR$2,AG$6,AG15),2)),1,-10))/7)</f>
        <v>5</v>
      </c>
      <c r="AG15" s="172">
        <v>5</v>
      </c>
      <c r="AH15" s="176" t="str">
        <f t="shared" si="13"/>
        <v>Fr</v>
      </c>
      <c r="AI15" s="2"/>
      <c r="AJ15" s="164" t="str">
        <f t="shared" ref="AJ15" si="65">IF(OR(OR(AF15=$CR$7,AF19=$CR$7,AF15=$CS$7,AF19=$CS$7,AF15=$CT$7,AF19=$CT$7,AF15=$CR$8,AF19=$CR$8,AF15=$CR$9,AF19=$CR$9,AF15=$CR$10,AF19=$CR$10,AF15=$CS$10,AF19=$CS$10,AF15=$CR$11,AF19=$CR$11,AF15=$CS$11,AF19=$CS$11,AF15=$CT$11,AF19=$CT$11,AF15=$CU$11,AF19=$CU$11,AF15=$CV$11,AF19=$CV$11,AF15=$CR$12,AF19=$CR$12,AF15=$CS$12,AF19=$CS$12),OR($AE16=$CP$30,$AE16=$CP$31,$AE16=$CP$32,$AE16=$CP$33,$AE16=$CP$34,$AE16=$CP$35,$AE16=$CP$36,$AE16=$CP$37,$AE16=$CP$38,$AE16=$CP$39,$AE16=$CP$40,$AE16=$CP$41),OR($AE16=$CP$44,$AE16=$CP$45,$AE16=$CP$46,$AE16=$CP$47,$AE16=$CP$48,$AE16=$CP$49,$AE16=$CP$50)),1,"")</f>
        <v/>
      </c>
      <c r="AK15" s="164">
        <f t="shared" ref="AK15" si="66">IF(OR(OR(AF15=$CR$15,AF19=$CR$15,AF15=$CS$15,AF19=$CS$15,AF15=$CT$15,AF19=$CT$15,AF15=$CR$16,AF19=$CR$16,AF15=$CS$16,AF19=$CS$16,AF15=$CR$17,AF19=$CR$17,AF15=$CS$17,AF19=$CS$17,AF15=$CR$18,AF19=$CR$18,AF15=$CS$18,AF19=$CS$18,AF15=$CT$18,AF19=$CT$18,AF15=$CU$18,AF19=$CU$18,AF15=$CV$18,AF19=$CV$18,AF15=$CR$19,AF19=$CR$19,AF15=$CS$19,AF19=$CS$19),OR($AE16=$CP$30,$AE16=$CP$31,$AE16=$CP$32,$AE16=$CP$33,$AE16=$CP$34,$AE16=$CP$35,$AE16=$CP$36,$AE16=$CP$37,$AE16=$CP$38,$AE16=$CP$39,$AE16=$CP$40,$AE16=$CP$41),OR($AE16=$CP$44,$AE16=$CP$45,$AE16=$CP$46,$AE16=$CP$47,$AE16=$CP$48,$AE16=$CP$49,$AE16=$CP$50)),1,"")</f>
        <v>1</v>
      </c>
      <c r="AL15" s="164" t="str">
        <f t="shared" ref="AL15" si="67">IF(OR(OR(AF15=$CR$22,AF19=$CR$22,AF15=$CS$22,AF19=$CS$22,AF15=$CT$22,AF19=$CT$22,AF15=$CR$23,AF19=$CR$23,AF15=$CS$23,AF19=$CS$23,AF15=$CR$24,AF19=$CR$24,AF15=$CS$24,AF19=$CS$24,AF15=$CR$25,AF19=$CR$25,AF15=$CS$25,AF19=$CS$25,AF15=$CT$25,AF19=$CT$25,AF15=$CU$25,AF19=$CU$25,AF15=$CV$25,AF19=$CV$25,AF15=$CR$26,AF19=$CR$26,AF15=$CS$26,AF19=$CS$26),OR($AE16=$CP$30,$AE16=$CP$31,$AE16=$CP$32,$AE16=$CP$33,$AE16=$CP$34,$AE16=$CP$35,$AE16=$CP$36,$AE16=$CP$37,$AE16=$CP$38,$AE16=$CP$39,$AE16=$CP$40,$AE16=$CP$41),OR($AE16=$CP$44,$AE16=$CP$45,$AE16=$CP$46,$AE16=$CP$47,$AE16=$CP$48,$AE16=$CP$49,$AE16=$CP$50)),1,"")</f>
        <v/>
      </c>
      <c r="AM15" s="2"/>
      <c r="AN15" s="6" t="str">
        <f t="shared" ref="AN15" si="68">IF(ISNA(VLOOKUP(AE15,$DB$1:$DE$200,4,FALSE)),"",VLOOKUP(AE15,$DB$1:$DE$200,4,FALSE))</f>
        <v/>
      </c>
      <c r="AO15" s="6"/>
      <c r="AP15" s="6"/>
      <c r="AQ15" s="6"/>
      <c r="AR15" s="6"/>
      <c r="AS15" s="6"/>
      <c r="AT15" s="5" t="str">
        <f t="array" ref="AT15">IF(ISNA(INDEX($DC$1:$DC$770,MATCH($AE15&amp;AT$3,$DB$1:$DB$770&amp;$DC$1:$DC$770,0))),"",IF(ISNA(INDEX($DC$1:$DC$200,MATCH($AE15&amp;AT$3,$DB$1:$DB$200&amp;$DC$1:$DC$200,0))),IF(INDEX($DC$201:$DC$770,MATCH($AE15&amp;AT$3,$DB$201:$DB$770&amp;$DC$201:$DC$770,0))=AT$3,2,""),IF(INDEX($DC$1:$DC$200,MATCH($AE15&amp;AT$3,$DB$1:$DB$200&amp;$DC$1:$DC$200,0))=AT$3,1,"")))</f>
        <v/>
      </c>
      <c r="AU15" s="6" t="str">
        <f t="array" ref="AU15">IF(ISNA(INDEX($DC$1:$DC$770,MATCH($AE15&amp;AU$3,$DB$1:$DB$770&amp;$DC$1:$DC$770,0))),"",IF(ISNA(INDEX($DC$1:$DC$200,MATCH($AE15&amp;AU$3,$DB$1:$DB$200&amp;$DC$1:$DC$200,0))),IF(INDEX($DC$201:$DC$770,MATCH($AE15&amp;AU$3,$DB$201:$DB$770&amp;$DC$201:$DC$770,0))=AU$3,2,""),IF(INDEX($DC$1:$DC$200,MATCH($AE15&amp;AU$3,$DB$1:$DB$200&amp;$DC$1:$DC$200,0))=AU$3,1,"")))</f>
        <v/>
      </c>
      <c r="AV15" s="6" t="str">
        <f t="array" ref="AV15">IF(ISNA(INDEX($DC$1:$DC$770,MATCH($AE15&amp;AV$3,$DB$1:$DB$770&amp;$DC$1:$DC$770,0))),"",IF(ISNA(INDEX($DC$1:$DC$200,MATCH($AE15&amp;AV$3,$DB$1:$DB$200&amp;$DC$1:$DC$200,0))),IF(INDEX($DC$201:$DC$770,MATCH($AE15&amp;AV$3,$DB$201:$DB$770&amp;$DC$201:$DC$770,0))=AV$3,2,""),IF(INDEX($DC$1:$DC$200,MATCH($AE15&amp;AV$3,$DB$1:$DB$200&amp;$DC$1:$DC$200,0))=AV$3,1,"")))</f>
        <v/>
      </c>
      <c r="AW15" s="5" t="str">
        <f t="array" ref="AW15">IF(ISNA(INDEX($DC$1:$DC$770,MATCH($AE15&amp;AW$3,$DB$1:$DB$770&amp;$DC$1:$DC$770,0))),"",IF(ISNA(INDEX($DC$1:$DC$200,MATCH($AE15&amp;AW$3,$DB$1:$DB$200&amp;$DC$1:$DC$200,0))),IF(INDEX($DC$201:$DC$770,MATCH($AE15&amp;AW$3,$DB$201:$DB$770&amp;$DC$201:$DC$770,0))=AW$3,2,""),IF(INDEX($DC$1:$DC$200,MATCH($AE15&amp;AW$3,$DB$1:$DB$200&amp;$DC$1:$DC$200,0))=AW$3,1,"")))</f>
        <v/>
      </c>
      <c r="AX15" s="6" t="str">
        <f t="array" ref="AX15">IF(ISNA(INDEX($DC$1:$DC$770,MATCH($AE15&amp;AX$3,$DB$1:$DB$770&amp;$DC$1:$DC$770,0))),"",IF(ISNA(INDEX($DC$1:$DC$200,MATCH($AE15&amp;AX$3,$DB$1:$DB$200&amp;$DC$1:$DC$200,0))),IF(INDEX($DC$201:$DC$770,MATCH($AE15&amp;AX$3,$DB$201:$DB$770&amp;$DC$201:$DC$770,0))=AX$3,2,""),IF(INDEX($DC$1:$DC$200,MATCH($AE15&amp;AX$3,$DB$1:$DB$200&amp;$DC$1:$DC$200,0))=AX$3,1,"")))</f>
        <v/>
      </c>
      <c r="AY15" s="7" t="str">
        <f t="array" ref="AY15">IF(ISNA(INDEX($DC$1:$DC$770,MATCH($AE15&amp;AY$3,$DB$1:$DB$770&amp;$DC$1:$DC$770,0))),"",IF(ISNA(INDEX($DC$1:$DC$200,MATCH($AE15&amp;AY$3,$DB$1:$DB$200&amp;$DC$1:$DC$200,0))),IF(INDEX($DC$201:$DC$770,MATCH($AE15&amp;AY$3,$DB$201:$DB$770&amp;$DC$201:$DC$770,0))=AY$3,2,""),IF(INDEX($DC$1:$DC$200,MATCH($AE15&amp;AY$3,$DB$1:$DB$200&amp;$DC$1:$DC$200,0))=AY$3,1,"")))</f>
        <v/>
      </c>
      <c r="AZ15" s="6" t="str">
        <f t="array" ref="AZ15">IF(ISNA(INDEX($DC$1:$DC$770,MATCH($AE15&amp;AZ$3,$DB$1:$DB$770&amp;$DC$1:$DC$770,0))),"",IF(ISNA(INDEX($DC$1:$DC$200,MATCH($AE15&amp;AZ$3,$DB$1:$DB$200&amp;$DC$1:$DC$200,0))),IF(INDEX($DC$201:$DC$770,MATCH($AE15&amp;AZ$3,$DB$201:$DB$770&amp;$DC$201:$DC$770,0))=AZ$3,2,""),IF(INDEX($DC$1:$DC$200,MATCH($AE15&amp;AZ$3,$DB$1:$DB$200&amp;$DC$1:$DC$200,0))=AZ$3,1,"")))</f>
        <v/>
      </c>
      <c r="BA15" s="6" t="str">
        <f t="array" ref="BA15">IF(ISNA(INDEX($DC$1:$DC$770,MATCH($AE15&amp;BA$3,$DB$1:$DB$770&amp;$DC$1:$DC$770,0))),"",IF(ISNA(INDEX($DC$1:$DC$200,MATCH($AE15&amp;BA$3,$DB$1:$DB$200&amp;$DC$1:$DC$200,0))),IF(INDEX($DC$201:$DC$770,MATCH($AE15&amp;BA$3,$DB$201:$DB$770&amp;$DC$201:$DC$770,0))=BA$3,2,""),IF(INDEX($DC$1:$DC$200,MATCH($AE15&amp;BA$3,$DB$1:$DB$200&amp;$DC$1:$DC$200,0))=BA$3,1,"")))</f>
        <v/>
      </c>
      <c r="BB15" s="6" t="str">
        <f t="array" ref="BB15">IF(ISNA(INDEX($DC$1:$DC$770,MATCH($AE15&amp;BB$3,$DB$1:$DB$770&amp;$DC$1:$DC$770,0))),"",IF(ISNA(INDEX($DC$1:$DC$200,MATCH($AE15&amp;BB$3,$DB$1:$DB$200&amp;$DC$1:$DC$200,0))),IF(INDEX($DC$201:$DC$770,MATCH($AE15&amp;BB$3,$DB$201:$DB$770&amp;$DC$201:$DC$770,0))=BB$3,2,""),IF(INDEX($DC$1:$DC$200,MATCH($AE15&amp;BB$3,$DB$1:$DB$200&amp;$DC$1:$DC$200,0))=BB$3,1,"")))</f>
        <v/>
      </c>
      <c r="BC15" s="5" t="str">
        <f t="array" ref="BC15">IF(ISNA(INDEX($DC$1:$DC$770,MATCH($AE15&amp;BC$3,$DB$1:$DB$770&amp;$DC$1:$DC$770,0))),"",IF(ISNA(INDEX($DC$1:$DC$200,MATCH($AE15&amp;BC$3,$DB$1:$DB$200&amp;$DC$1:$DC$200,0))),IF(INDEX($DC$201:$DC$770,MATCH($AE15&amp;BC$3,$DB$201:$DB$770&amp;$DC$201:$DC$770,0))=BC$3,2,""),IF(INDEX($DC$1:$DC$200,MATCH($AE15&amp;BC$3,$DB$1:$DB$200&amp;$DC$1:$DC$200,0))=BC$3,1,"")))</f>
        <v/>
      </c>
      <c r="BD15" s="6" t="str">
        <f t="array" ref="BD15">IF(ISNA(INDEX($DC$1:$DC$770,MATCH($AE15&amp;BD$3,$DB$1:$DB$770&amp;$DC$1:$DC$770,0))),"",IF(ISNA(INDEX($DC$1:$DC$200,MATCH($AE15&amp;BD$3,$DB$1:$DB$200&amp;$DC$1:$DC$200,0))),IF(INDEX($DC$201:$DC$770,MATCH($AE15&amp;BD$3,$DB$201:$DB$770&amp;$DC$201:$DC$770,0))=BD$3,2,""),IF(INDEX($DC$1:$DC$200,MATCH($AE15&amp;BD$3,$DB$1:$DB$200&amp;$DC$1:$DC$200,0))=BD$3,1,"")))</f>
        <v/>
      </c>
      <c r="BE15" s="7" t="str">
        <f t="array" ref="BE15">IF(ISNA(INDEX($DC$1:$DC$770,MATCH($AE15&amp;BE$3,$DB$1:$DB$770&amp;$DC$1:$DC$770,0))),"",IF(ISNA(INDEX($DC$1:$DC$200,MATCH($AE15&amp;BE$3,$DB$1:$DB$200&amp;$DC$1:$DC$200,0))),IF(INDEX($DC$201:$DC$770,MATCH($AE15&amp;BE$3,$DB$201:$DB$770&amp;$DC$201:$DC$770,0))=BE$3,2,""),IF(INDEX($DC$1:$DC$200,MATCH($AE15&amp;BE$3,$DB$1:$DB$200&amp;$DC$1:$DC$200,0))=BE$3,1,"")))</f>
        <v/>
      </c>
      <c r="BF15" s="6" t="str">
        <f t="array" ref="BF15">IF(ISNA(INDEX($DC$1:$DC$770,MATCH($AE15&amp;BF$3,$DB$1:$DB$770&amp;$DC$1:$DC$770,0))),"",IF(ISNA(INDEX($DC$1:$DC$200,MATCH($AE15&amp;BF$3,$DB$1:$DB$200&amp;$DC$1:$DC$200,0))),IF(INDEX($DC$201:$DC$770,MATCH($AE15&amp;BF$3,$DB$201:$DB$770&amp;$DC$201:$DC$770,0))=BF$3,2,""),IF(INDEX($DC$1:$DC$200,MATCH($AE15&amp;BF$3,$DB$1:$DB$200&amp;$DC$1:$DC$200,0))=BF$3,1,"")))</f>
        <v/>
      </c>
      <c r="BG15" s="6" t="str">
        <f t="array" ref="BG15">IF(ISNA(INDEX($DC$1:$DC$770,MATCH($AE15&amp;BG$3,$DB$1:$DB$770&amp;$DC$1:$DC$770,0))),"",IF(ISNA(INDEX($DC$1:$DC$200,MATCH($AE15&amp;BG$3,$DB$1:$DB$200&amp;$DC$1:$DC$200,0))),IF(INDEX($DC$201:$DC$770,MATCH($AE15&amp;BG$3,$DB$201:$DB$770&amp;$DC$201:$DC$770,0))=BG$3,2,""),IF(INDEX($DC$1:$DC$200,MATCH($AE15&amp;BG$3,$DB$1:$DB$200&amp;$DC$1:$DC$200,0))=BG$3,1,"")))</f>
        <v/>
      </c>
      <c r="BH15" s="7" t="str">
        <f t="array" ref="BH15">IF(ISNA(INDEX($DC$1:$DC$770,MATCH($AE15&amp;BH$3,$DB$1:$DB$770&amp;$DC$1:$DC$770,0))),"",IF(ISNA(INDEX($DC$1:$DC$200,MATCH($AE15&amp;BH$3,$DB$1:$DB$200&amp;$DC$1:$DC$200,0))),IF(INDEX($DC$201:$DC$770,MATCH($AE15&amp;BH$3,$DB$201:$DB$770&amp;$DC$201:$DC$770,0))=BH$3,2,""),IF(INDEX($DC$1:$DC$200,MATCH($AE15&amp;BH$3,$DB$1:$DB$200&amp;$DC$1:$DC$200,0))=BH$3,1,"")))</f>
        <v/>
      </c>
      <c r="BI15" s="2">
        <f t="shared" ref="BI15" si="69">BI13+1</f>
        <v>65</v>
      </c>
      <c r="BJ15" s="174">
        <f>TRUNC((DATE($CR$2,BK$6,BK15)-WEEKDAY(DATE($CR$2,BK$6,BK15),2)-DATE(YEAR(DATE($CR$2,BK$6,BK15)+4-WEEKDAY(DATE($CR$2,BK$6,BK15),2)),1,-10))/7)</f>
        <v>9</v>
      </c>
      <c r="BK15" s="172">
        <v>5</v>
      </c>
      <c r="BL15" s="176" t="str">
        <f t="shared" si="18"/>
        <v>Sa</v>
      </c>
      <c r="BM15" s="2"/>
      <c r="BN15" s="164" t="str">
        <f t="shared" ref="BN15" si="70">IF(OR(OR(BJ15=$CR$7,BJ19=$CR$7,BJ15=$CS$7,BJ19=$CS$7,BJ15=$CT$7,BJ19=$CT$7,BJ15=$CR$8,BJ19=$CR$8,BJ15=$CR$9,BJ19=$CR$9,BJ15=$CR$10,BJ19=$CR$10,BJ15=$CS$10,BJ19=$CS$10,BJ15=$CR$11,BJ19=$CR$11,BJ15=$CS$11,BJ19=$CS$11,BJ15=$CT$11,BJ19=$CT$11,BJ15=$CU$11,BJ19=$CU$11,BJ15=$CV$11,BJ19=$CV$11,BJ15=$CR$12,BJ19=$CR$12,BJ15=$CS$12,BJ19=$CS$12),OR($BI16=$CP$30,$BI16=$CP$31,$BI16=$CP$32,$BI16=$CP$33,$BI16=$CP$34,$BI16=$CP$35,$BI16=$CP$36,$BI16=$CP$37,$BI16=$CP$38,$BI16=$CP$39,$BI16=$CP$40,$BI16=$CP$41),OR($BI16=$CP$44,$BI16=$CP$45,$BI16=$CP$46,$BI16=$CP$47,$BI16=$CP$48,$BI16=$CP$49,$BI16=$CP$50)),1,"")</f>
        <v/>
      </c>
      <c r="BO15" s="164" t="str">
        <f t="shared" ref="BO15" si="71">IF(OR(OR(BJ15=$CR$15,BJ19=$CR$15,BJ15=$CS$15,BJ19=$CS$15,BJ15=$CT$15,BJ19=$CT$15,BJ15=$CR$16,BJ19=$CR$16,BJ15=$CS$16,BJ19=$CS$16,BJ15=$CR$17,BJ19=$CR$17,BJ15=$CS$17,BJ19=$CS$17,BJ15=$CR$18,BJ19=$CR$18,BJ15=$CS$18,BJ19=$CS$18,BJ15=$CT$18,BJ19=$CT$18,BJ15=$CU$18,BJ19=$CU$18,BJ15=$CV$18,BJ19=$CV$18,BJ15=$CR$19,BJ19=$CR$19,BJ15=$CS$19,BJ19=$CS$19),OR($BI16=$CP$30,$BI16=$CP$31,$BI16=$CP$32,$BI16=$CP$33,$BI16=$CP$34,$BI16=$CP$35,$BI16=$CP$36,$BI16=$CP$37,$BI16=$CP$38,$BI16=$CP$39,$BI16=$CP$40,$BI16=$CP$41),OR($BI16=$CP$44,$BI16=$CP$45,$BI16=$CP$46,$BI16=$CP$47,$BI16=$CP$48,$BI16=$CP$49,$BI16=$CP$50)),1,"")</f>
        <v/>
      </c>
      <c r="BP15" s="164" t="str">
        <f t="shared" ref="BP15" si="72">IF(OR(OR(BJ15=$CR$22,BJ19=$CR$22,BJ15=$CS$22,BJ19=$CS$22,BJ15=$CT$22,BJ19=$CT$22,BJ15=$CR$23,BJ19=$CR$23,BJ15=$CS$23,BJ19=$CS$23,BJ15=$CR$24,BJ19=$CR$24,BJ15=$CS$24,BJ19=$CS$24,BJ15=$CR$25,BJ19=$CR$25,BJ15=$CS$25,BJ19=$CS$25,BJ15=$CT$25,BJ19=$CT$25,BJ15=$CU$25,BJ19=$CU$25,BJ15=$CV$25,BJ19=$CV$25,BJ15=$CR$26,BJ19=$CR$26,BJ15=$CS$26,BJ19=$CS$26),OR($BI16=$CP$30,$BI16=$CP$31,$BI16=$CP$32,$BI16=$CP$33,$BI16=$CP$34,$BI16=$CP$35,$BI16=$CP$36,$BI16=$CP$37,$BI16=$CP$38,$BI16=$CP$39,$BI16=$CP$40,$BI16=$CP$41),OR($BI16=$CP$44,$BI16=$CP$45,$BI16=$CP$46,$BI16=$CP$47,$BI16=$CP$48,$BI16=$CP$49,$BI16=$CP$50)),1,"")</f>
        <v/>
      </c>
      <c r="BQ15" s="2"/>
      <c r="BR15" s="6" t="str">
        <f t="shared" ref="BR15" si="73">IF(ISNA(VLOOKUP(BI15,$DB$1:$DE$200,4,FALSE)),"",VLOOKUP(BI15,$DB$1:$DE$200,4,FALSE))</f>
        <v/>
      </c>
      <c r="BS15" s="6"/>
      <c r="BT15" s="6"/>
      <c r="BU15" s="6"/>
      <c r="BV15" s="6"/>
      <c r="BW15" s="6"/>
      <c r="BX15" s="5" t="str">
        <f t="array" ref="BX15">IF(ISNA(INDEX($DC$1:$DC$770,MATCH($BI15&amp;BX$3,$DB$1:$DB$770&amp;$DC$1:$DC$770,0))),"",IF(ISNA(INDEX($DC$1:$DC$200,MATCH($BI15&amp;BX$3,$DB$1:$DB$200&amp;$DC$1:$DC$200,0))),IF(INDEX($DC$201:$DC$770,MATCH($BI15&amp;BX$3,$DB$201:$DB$770&amp;$DC$201:$DC$770,0))=BX$3,2,""),IF(INDEX($DC$1:$DC$200,MATCH($BI15&amp;BX$3,$DB$1:$DB$200&amp;$DC$1:$DC$200,0))=BX$3,1,"")))</f>
        <v/>
      </c>
      <c r="BY15" s="6" t="str">
        <f t="array" ref="BY15">IF(ISNA(INDEX($DC$1:$DC$770,MATCH($BI15&amp;BY$3,$DB$1:$DB$770&amp;$DC$1:$DC$770,0))),"",IF(ISNA(INDEX($DC$1:$DC$200,MATCH($BI15&amp;BY$3,$DB$1:$DB$200&amp;$DC$1:$DC$200,0))),IF(INDEX($DC$201:$DC$770,MATCH($BI15&amp;BY$3,$DB$201:$DB$770&amp;$DC$201:$DC$770,0))=BY$3,2,""),IF(INDEX($DC$1:$DC$200,MATCH($BI15&amp;BY$3,$DB$1:$DB$200&amp;$DC$1:$DC$200,0))=BY$3,1,"")))</f>
        <v/>
      </c>
      <c r="BZ15" s="6" t="str">
        <f t="array" ref="BZ15">IF(ISNA(INDEX($DC$1:$DC$770,MATCH($BI15&amp;BZ$3,$DB$1:$DB$770&amp;$DC$1:$DC$770,0))),"",IF(ISNA(INDEX($DC$1:$DC$200,MATCH($BI15&amp;BZ$3,$DB$1:$DB$200&amp;$DC$1:$DC$200,0))),IF(INDEX($DC$201:$DC$770,MATCH($BI15&amp;BZ$3,$DB$201:$DB$770&amp;$DC$201:$DC$770,0))=BZ$3,2,""),IF(INDEX($DC$1:$DC$200,MATCH($BI15&amp;BZ$3,$DB$1:$DB$200&amp;$DC$1:$DC$200,0))=BZ$3,1,"")))</f>
        <v/>
      </c>
      <c r="CA15" s="5" t="str">
        <f t="array" ref="CA15">IF(ISNA(INDEX($DC$1:$DC$770,MATCH($BI15&amp;CA$3,$DB$1:$DB$770&amp;$DC$1:$DC$770,0))),"",IF(ISNA(INDEX($DC$1:$DC$200,MATCH($BI15&amp;CA$3,$DB$1:$DB$200&amp;$DC$1:$DC$200,0))),IF(INDEX($DC$201:$DC$770,MATCH($BI15&amp;CA$3,$DB$201:$DB$770&amp;$DC$201:$DC$770,0))=CA$3,2,""),IF(INDEX($DC$1:$DC$200,MATCH($BI15&amp;CA$3,$DB$1:$DB$200&amp;$DC$1:$DC$200,0))=CA$3,1,"")))</f>
        <v/>
      </c>
      <c r="CB15" s="6" t="str">
        <f t="array" ref="CB15">IF(ISNA(INDEX($DC$1:$DC$770,MATCH($BI15&amp;CB$3,$DB$1:$DB$770&amp;$DC$1:$DC$770,0))),"",IF(ISNA(INDEX($DC$1:$DC$200,MATCH($BI15&amp;CB$3,$DB$1:$DB$200&amp;$DC$1:$DC$200,0))),IF(INDEX($DC$201:$DC$770,MATCH($BI15&amp;CB$3,$DB$201:$DB$770&amp;$DC$201:$DC$770,0))=CB$3,2,""),IF(INDEX($DC$1:$DC$200,MATCH($BI15&amp;CB$3,$DB$1:$DB$200&amp;$DC$1:$DC$200,0))=CB$3,1,"")))</f>
        <v/>
      </c>
      <c r="CC15" s="7" t="str">
        <f t="array" ref="CC15">IF(ISNA(INDEX($DC$1:$DC$770,MATCH($BI15&amp;CC$3,$DB$1:$DB$770&amp;$DC$1:$DC$770,0))),"",IF(ISNA(INDEX($DC$1:$DC$200,MATCH($BI15&amp;CC$3,$DB$1:$DB$200&amp;$DC$1:$DC$200,0))),IF(INDEX($DC$201:$DC$770,MATCH($BI15&amp;CC$3,$DB$201:$DB$770&amp;$DC$201:$DC$770,0))=CC$3,2,""),IF(INDEX($DC$1:$DC$200,MATCH($BI15&amp;CC$3,$DB$1:$DB$200&amp;$DC$1:$DC$200,0))=CC$3,1,"")))</f>
        <v/>
      </c>
      <c r="CD15" s="6" t="str">
        <f t="array" ref="CD15">IF(ISNA(INDEX($DC$1:$DC$770,MATCH($BI15&amp;CD$3,$DB$1:$DB$770&amp;$DC$1:$DC$770,0))),"",IF(ISNA(INDEX($DC$1:$DC$200,MATCH($BI15&amp;CD$3,$DB$1:$DB$200&amp;$DC$1:$DC$200,0))),IF(INDEX($DC$201:$DC$770,MATCH($BI15&amp;CD$3,$DB$201:$DB$770&amp;$DC$201:$DC$770,0))=CD$3,2,""),IF(INDEX($DC$1:$DC$200,MATCH($BI15&amp;CD$3,$DB$1:$DB$200&amp;$DC$1:$DC$200,0))=CD$3,1,"")))</f>
        <v/>
      </c>
      <c r="CE15" s="6" t="str">
        <f t="array" ref="CE15">IF(ISNA(INDEX($DC$1:$DC$770,MATCH($BI15&amp;CE$3,$DB$1:$DB$770&amp;$DC$1:$DC$770,0))),"",IF(ISNA(INDEX($DC$1:$DC$200,MATCH($BI15&amp;CE$3,$DB$1:$DB$200&amp;$DC$1:$DC$200,0))),IF(INDEX($DC$201:$DC$770,MATCH($BI15&amp;CE$3,$DB$201:$DB$770&amp;$DC$201:$DC$770,0))=CE$3,2,""),IF(INDEX($DC$1:$DC$200,MATCH($BI15&amp;CE$3,$DB$1:$DB$200&amp;$DC$1:$DC$200,0))=CE$3,1,"")))</f>
        <v/>
      </c>
      <c r="CF15" s="6" t="str">
        <f t="array" ref="CF15">IF(ISNA(INDEX($DC$1:$DC$770,MATCH($BI15&amp;CF$3,$DB$1:$DB$770&amp;$DC$1:$DC$770,0))),"",IF(ISNA(INDEX($DC$1:$DC$200,MATCH($BI15&amp;CF$3,$DB$1:$DB$200&amp;$DC$1:$DC$200,0))),IF(INDEX($DC$201:$DC$770,MATCH($BI15&amp;CF$3,$DB$201:$DB$770&amp;$DC$201:$DC$770,0))=CF$3,2,""),IF(INDEX($DC$1:$DC$200,MATCH($BI15&amp;CF$3,$DB$1:$DB$200&amp;$DC$1:$DC$200,0))=CF$3,1,"")))</f>
        <v/>
      </c>
      <c r="CG15" s="5" t="str">
        <f t="array" ref="CG15">IF(ISNA(INDEX($DC$1:$DC$770,MATCH($BI15&amp;CG$3,$DB$1:$DB$770&amp;$DC$1:$DC$770,0))),"",IF(ISNA(INDEX($DC$1:$DC$200,MATCH($BI15&amp;CG$3,$DB$1:$DB$200&amp;$DC$1:$DC$200,0))),IF(INDEX($DC$201:$DC$770,MATCH($BI15&amp;CG$3,$DB$201:$DB$770&amp;$DC$201:$DC$770,0))=CG$3,2,""),IF(INDEX($DC$1:$DC$200,MATCH($BI15&amp;CG$3,$DB$1:$DB$200&amp;$DC$1:$DC$200,0))=CG$3,1,"")))</f>
        <v/>
      </c>
      <c r="CH15" s="6" t="str">
        <f t="array" ref="CH15">IF(ISNA(INDEX($DC$1:$DC$770,MATCH($BI15&amp;CH$3,$DB$1:$DB$770&amp;$DC$1:$DC$770,0))),"",IF(ISNA(INDEX($DC$1:$DC$200,MATCH($BI15&amp;CH$3,$DB$1:$DB$200&amp;$DC$1:$DC$200,0))),IF(INDEX($DC$201:$DC$770,MATCH($BI15&amp;CH$3,$DB$201:$DB$770&amp;$DC$201:$DC$770,0))=CH$3,2,""),IF(INDEX($DC$1:$DC$200,MATCH($BI15&amp;CH$3,$DB$1:$DB$200&amp;$DC$1:$DC$200,0))=CH$3,1,"")))</f>
        <v/>
      </c>
      <c r="CI15" s="7" t="str">
        <f t="array" ref="CI15">IF(ISNA(INDEX($DC$1:$DC$770,MATCH($BI15&amp;CI$3,$DB$1:$DB$770&amp;$DC$1:$DC$770,0))),"",IF(ISNA(INDEX($DC$1:$DC$200,MATCH($BI15&amp;CI$3,$DB$1:$DB$200&amp;$DC$1:$DC$200,0))),IF(INDEX($DC$201:$DC$770,MATCH($BI15&amp;CI$3,$DB$201:$DB$770&amp;$DC$201:$DC$770,0))=CI$3,2,""),IF(INDEX($DC$1:$DC$200,MATCH($BI15&amp;CI$3,$DB$1:$DB$200&amp;$DC$1:$DC$200,0))=CI$3,1,"")))</f>
        <v/>
      </c>
      <c r="CJ15" s="6" t="str">
        <f t="array" ref="CJ15">IF(ISNA(INDEX($DC$1:$DC$770,MATCH($BI15&amp;CJ$3,$DB$1:$DB$770&amp;$DC$1:$DC$770,0))),"",IF(ISNA(INDEX($DC$1:$DC$200,MATCH($BI15&amp;CJ$3,$DB$1:$DB$200&amp;$DC$1:$DC$200,0))),IF(INDEX($DC$201:$DC$770,MATCH($BI15&amp;CJ$3,$DB$201:$DB$770&amp;$DC$201:$DC$770,0))=CJ$3,2,""),IF(INDEX($DC$1:$DC$200,MATCH($BI15&amp;CJ$3,$DB$1:$DB$200&amp;$DC$1:$DC$200,0))=CJ$3,1,"")))</f>
        <v/>
      </c>
      <c r="CK15" s="6" t="str">
        <f t="array" ref="CK15">IF(ISNA(INDEX($DC$1:$DC$770,MATCH($BI15&amp;CK$3,$DB$1:$DB$770&amp;$DC$1:$DC$770,0))),"",IF(ISNA(INDEX($DC$1:$DC$200,MATCH($BI15&amp;CK$3,$DB$1:$DB$200&amp;$DC$1:$DC$200,0))),IF(INDEX($DC$201:$DC$770,MATCH($BI15&amp;CK$3,$DB$201:$DB$770&amp;$DC$201:$DC$770,0))=CK$3,2,""),IF(INDEX($DC$1:$DC$200,MATCH($BI15&amp;CK$3,$DB$1:$DB$200&amp;$DC$1:$DC$200,0))=CK$3,1,"")))</f>
        <v/>
      </c>
      <c r="CL15" s="7" t="str">
        <f t="array" ref="CL15">IF(ISNA(INDEX($DC$1:$DC$770,MATCH($BI15&amp;CL$3,$DB$1:$DB$770&amp;$DC$1:$DC$770,0))),"",IF(ISNA(INDEX($DC$1:$DC$200,MATCH($BI15&amp;CL$3,$DB$1:$DB$200&amp;$DC$1:$DC$200,0))),IF(INDEX($DC$201:$DC$770,MATCH($BI15&amp;CL$3,$DB$201:$DB$770&amp;$DC$201:$DC$770,0))=CL$3,2,""),IF(INDEX($DC$1:$DC$200,MATCH($BI15&amp;CL$3,$DB$1:$DB$200&amp;$DC$1:$DC$200,0))=CL$3,1,"")))</f>
        <v/>
      </c>
      <c r="CN15" s="22"/>
      <c r="CO15" s="22"/>
      <c r="CQ15" s="13" t="s">
        <v>69</v>
      </c>
      <c r="CR15" s="13">
        <v>52</v>
      </c>
      <c r="CS15" s="33">
        <v>53</v>
      </c>
      <c r="CT15" s="13">
        <f>IF(OR($B$7=1,$B$7=52),1,99)</f>
        <v>99</v>
      </c>
      <c r="DB15" s="19">
        <f>IF(DM15=0,0,IF(COUNTIF($DM$1:$DM$200,DM15)=1,DM15,IF(COUNTIF($DM$1:$DM$200,DM15)=2,IF(COUNTIF($DM$1:$DM14,DM15)=0,DM15,DM15+0.5),"Terminkollision 1")))</f>
        <v>81</v>
      </c>
      <c r="DC15" s="42">
        <f t="shared" si="4"/>
        <v>3</v>
      </c>
      <c r="DD15" s="71" t="s">
        <v>195</v>
      </c>
      <c r="DE15" s="13" t="s">
        <v>101</v>
      </c>
      <c r="DF15" s="13">
        <f t="shared" si="1"/>
        <v>12</v>
      </c>
      <c r="DG15" s="13">
        <f t="shared" si="5"/>
        <v>21</v>
      </c>
      <c r="DH15" s="13">
        <f t="shared" si="6"/>
        <v>3</v>
      </c>
      <c r="DI15" s="13">
        <f t="shared" si="7"/>
        <v>2016</v>
      </c>
      <c r="DJ15" s="13" t="str">
        <f t="shared" si="2"/>
        <v>Mo</v>
      </c>
      <c r="DK15" s="22">
        <f t="shared" si="8"/>
        <v>40988</v>
      </c>
      <c r="DL15" s="19" t="str">
        <f t="shared" si="0"/>
        <v>0</v>
      </c>
      <c r="DM15" s="13">
        <f t="shared" si="3"/>
        <v>81</v>
      </c>
      <c r="DN15" s="33"/>
      <c r="DO15" s="33"/>
    </row>
    <row r="16" spans="1:129">
      <c r="A16" s="13">
        <v>5.5</v>
      </c>
      <c r="B16" s="174"/>
      <c r="C16" s="173"/>
      <c r="D16" s="178"/>
      <c r="E16" s="2"/>
      <c r="F16" s="165"/>
      <c r="G16" s="165"/>
      <c r="H16" s="165"/>
      <c r="I16" s="2"/>
      <c r="J16" s="9" t="str">
        <f t="shared" ref="J16" si="74">IF(ISNA(VLOOKUP(A16,$CP$30:$CQ$56,2,FALSE)),IF(ISNA(VLOOKUP(A16,$DB$1:$DE$200,4,FALSE)),"",VLOOKUP(A16,$DB$1:$DE$200,4,FALSE)),VLOOKUP(A16,$CP$30:$CQ$56,2,FALSE))</f>
        <v/>
      </c>
      <c r="K16" s="10"/>
      <c r="L16" s="10"/>
      <c r="M16" s="10"/>
      <c r="N16" s="10"/>
      <c r="O16" s="8"/>
      <c r="P16" s="9" t="str">
        <f t="array" ref="P16">IF(ISNA(INDEX($DC$201:$DC$770,MATCH($A15&amp;P$3,$DB$201:$DB$770&amp;$DC$201:$DC$770,0))),IF(ISNA(INDEX($DC$1:$DC$200,MATCH($A16&amp;P$3,$DB$1:$DB$200&amp;$DC$1:$DC$200,0))),"",IF(INDEX($DC$1:$DC$200,MATCH($A16&amp;P$3,$DB$1:$DB$200&amp;$DC$1:$DC$200,0))=P$3,1,"")),IF(INDEX($DC$201:$DC$770,MATCH($A15&amp;P$3,$DB$201:$DB$770&amp;$DC$201:$DC$770,0))=P$3,2,""))</f>
        <v/>
      </c>
      <c r="Q16" s="10" t="str">
        <f t="array" ref="Q16">IF(ISNA(INDEX($DC$201:$DC$770,MATCH($A15&amp;Q$3,$DB$201:$DB$770&amp;$DC$201:$DC$770,0))),IF(ISNA(INDEX($DC$1:$DC$200,MATCH($A16&amp;Q$3,$DB$1:$DB$200&amp;$DC$1:$DC$200,0))),"",IF(INDEX($DC$1:$DC$200,MATCH($A16&amp;Q$3,$DB$1:$DB$200&amp;$DC$1:$DC$200,0))=Q$3,1,"")),IF(INDEX($DC$201:$DC$770,MATCH($A15&amp;Q$3,$DB$201:$DB$770&amp;$DC$201:$DC$770,0))=Q$3,2,""))</f>
        <v/>
      </c>
      <c r="R16" s="10" t="str">
        <f t="array" ref="R16">IF(ISNA(INDEX($DC$201:$DC$770,MATCH($A15&amp;R$3,$DB$201:$DB$770&amp;$DC$201:$DC$770,0))),IF(ISNA(INDEX($DC$1:$DC$200,MATCH($A16&amp;R$3,$DB$1:$DB$200&amp;$DC$1:$DC$200,0))),"",IF(INDEX($DC$1:$DC$200,MATCH($A16&amp;R$3,$DB$1:$DB$200&amp;$DC$1:$DC$200,0))=R$3,1,"")),IF(INDEX($DC$201:$DC$770,MATCH($A15&amp;R$3,$DB$201:$DB$770&amp;$DC$201:$DC$770,0))=R$3,2,""))</f>
        <v/>
      </c>
      <c r="S16" s="9" t="str">
        <f t="array" ref="S16">IF(ISNA(INDEX($DC$201:$DC$770,MATCH($A15&amp;S$3,$DB$201:$DB$770&amp;$DC$201:$DC$770,0))),IF(ISNA(INDEX($DC$1:$DC$200,MATCH($A16&amp;S$3,$DB$1:$DB$200&amp;$DC$1:$DC$200,0))),"",IF(INDEX($DC$1:$DC$200,MATCH($A16&amp;S$3,$DB$1:$DB$200&amp;$DC$1:$DC$200,0))=S$3,1,"")),IF(INDEX($DC$201:$DC$770,MATCH($A15&amp;S$3,$DB$201:$DB$770&amp;$DC$201:$DC$770,0))=S$3,2,""))</f>
        <v/>
      </c>
      <c r="T16" s="10" t="str">
        <f t="array" ref="T16">IF(ISNA(INDEX($DC$201:$DC$770,MATCH($A15&amp;T$3,$DB$201:$DB$770&amp;$DC$201:$DC$770,0))),IF(ISNA(INDEX($DC$1:$DC$200,MATCH($A16&amp;T$3,$DB$1:$DB$200&amp;$DC$1:$DC$200,0))),"",IF(INDEX($DC$1:$DC$200,MATCH($A16&amp;T$3,$DB$1:$DB$200&amp;$DC$1:$DC$200,0))=T$3,1,"")),IF(INDEX($DC$201:$DC$770,MATCH($A15&amp;T$3,$DB$201:$DB$770&amp;$DC$201:$DC$770,0))=T$3,2,""))</f>
        <v/>
      </c>
      <c r="U16" s="8" t="str">
        <f t="array" ref="U16">IF(ISNA(INDEX($DC$201:$DC$770,MATCH($A15&amp;U$3,$DB$201:$DB$770&amp;$DC$201:$DC$770,0))),IF(ISNA(INDEX($DC$1:$DC$200,MATCH($A16&amp;U$3,$DB$1:$DB$200&amp;$DC$1:$DC$200,0))),"",IF(INDEX($DC$1:$DC$200,MATCH($A16&amp;U$3,$DB$1:$DB$200&amp;$DC$1:$DC$200,0))=U$3,1,"")),IF(INDEX($DC$201:$DC$770,MATCH($A15&amp;U$3,$DB$201:$DB$770&amp;$DC$201:$DC$770,0))=U$3,2,""))</f>
        <v/>
      </c>
      <c r="V16" s="10" t="str">
        <f t="array" ref="V16">IF(ISNA(INDEX($DC$201:$DC$770,MATCH($A15&amp;V$3,$DB$201:$DB$770&amp;$DC$201:$DC$770,0))),IF(ISNA(INDEX($DC$1:$DC$200,MATCH($A16&amp;V$3,$DB$1:$DB$200&amp;$DC$1:$DC$200,0))),"",IF(INDEX($DC$1:$DC$200,MATCH($A16&amp;V$3,$DB$1:$DB$200&amp;$DC$1:$DC$200,0))=V$3,1,"")),IF(INDEX($DC$201:$DC$770,MATCH($A15&amp;V$3,$DB$201:$DB$770&amp;$DC$201:$DC$770,0))=V$3,2,""))</f>
        <v/>
      </c>
      <c r="W16" s="10" t="str">
        <f t="array" ref="W16">IF(ISNA(INDEX($DC$201:$DC$770,MATCH($A15&amp;W$3,$DB$201:$DB$770&amp;$DC$201:$DC$770,0))),IF(ISNA(INDEX($DC$1:$DC$200,MATCH($A16&amp;W$3,$DB$1:$DB$200&amp;$DC$1:$DC$200,0))),"",IF(INDEX($DC$1:$DC$200,MATCH($A16&amp;W$3,$DB$1:$DB$200&amp;$DC$1:$DC$200,0))=W$3,1,"")),IF(INDEX($DC$201:$DC$770,MATCH($A15&amp;W$3,$DB$201:$DB$770&amp;$DC$201:$DC$770,0))=W$3,2,""))</f>
        <v/>
      </c>
      <c r="X16" s="10" t="str">
        <f t="array" ref="X16">IF(ISNA(INDEX($DC$201:$DC$770,MATCH($A15&amp;X$3,$DB$201:$DB$770&amp;$DC$201:$DC$770,0))),IF(ISNA(INDEX($DC$1:$DC$200,MATCH($A16&amp;X$3,$DB$1:$DB$200&amp;$DC$1:$DC$200,0))),"",IF(INDEX($DC$1:$DC$200,MATCH($A16&amp;X$3,$DB$1:$DB$200&amp;$DC$1:$DC$200,0))=X$3,1,"")),IF(INDEX($DC$201:$DC$770,MATCH($A15&amp;X$3,$DB$201:$DB$770&amp;$DC$201:$DC$770,0))=X$3,2,""))</f>
        <v/>
      </c>
      <c r="Y16" s="9" t="str">
        <f t="array" ref="Y16">IF(ISNA(INDEX($DC$201:$DC$770,MATCH($A15&amp;Y$3,$DB$201:$DB$770&amp;$DC$201:$DC$770,0))),IF(ISNA(INDEX($DC$1:$DC$200,MATCH($A16&amp;Y$3,$DB$1:$DB$200&amp;$DC$1:$DC$200,0))),"",IF(INDEX($DC$1:$DC$200,MATCH($A16&amp;Y$3,$DB$1:$DB$200&amp;$DC$1:$DC$200,0))=Y$3,1,"")),IF(INDEX($DC$201:$DC$770,MATCH($A15&amp;Y$3,$DB$201:$DB$770&amp;$DC$201:$DC$770,0))=Y$3,2,""))</f>
        <v/>
      </c>
      <c r="Z16" s="10" t="str">
        <f t="array" ref="Z16">IF(ISNA(INDEX($DC$201:$DC$770,MATCH($A15&amp;Z$3,$DB$201:$DB$770&amp;$DC$201:$DC$770,0))),IF(ISNA(INDEX($DC$1:$DC$200,MATCH($A16&amp;Z$3,$DB$1:$DB$200&amp;$DC$1:$DC$200,0))),"",IF(INDEX($DC$1:$DC$200,MATCH($A16&amp;Z$3,$DB$1:$DB$200&amp;$DC$1:$DC$200,0))=Z$3,1,"")),IF(INDEX($DC$201:$DC$770,MATCH($A15&amp;Z$3,$DB$201:$DB$770&amp;$DC$201:$DC$770,0))=Z$3,2,""))</f>
        <v/>
      </c>
      <c r="AA16" s="8" t="str">
        <f t="array" ref="AA16">IF(ISNA(INDEX($DC$201:$DC$770,MATCH($A15&amp;AA$3,$DB$201:$DB$770&amp;$DC$201:$DC$770,0))),IF(ISNA(INDEX($DC$1:$DC$200,MATCH($A16&amp;AA$3,$DB$1:$DB$200&amp;$DC$1:$DC$200,0))),"",IF(INDEX($DC$1:$DC$200,MATCH($A16&amp;AA$3,$DB$1:$DB$200&amp;$DC$1:$DC$200,0))=AA$3,1,"")),IF(INDEX($DC$201:$DC$770,MATCH($A15&amp;AA$3,$DB$201:$DB$770&amp;$DC$201:$DC$770,0))=AA$3,2,""))</f>
        <v/>
      </c>
      <c r="AB16" s="10" t="str">
        <f t="array" ref="AB16">IF(ISNA(INDEX($DC$201:$DC$770,MATCH($A15&amp;AB$3,$DB$201:$DB$770&amp;$DC$201:$DC$770,0))),IF(ISNA(INDEX($DC$1:$DC$200,MATCH($A16&amp;AB$3,$DB$1:$DB$200&amp;$DC$1:$DC$200,0))),"",IF(INDEX($DC$1:$DC$200,MATCH($A16&amp;AB$3,$DB$1:$DB$200&amp;$DC$1:$DC$200,0))=AB$3,1,"")),IF(INDEX($DC$201:$DC$770,MATCH($A15&amp;AB$3,$DB$201:$DB$770&amp;$DC$201:$DC$770,0))=AB$3,2,""))</f>
        <v/>
      </c>
      <c r="AC16" s="10" t="str">
        <f t="array" ref="AC16">IF(ISNA(INDEX($DC$201:$DC$770,MATCH($A15&amp;AC$3,$DB$201:$DB$770&amp;$DC$201:$DC$770,0))),IF(ISNA(INDEX($DC$1:$DC$200,MATCH($A16&amp;AC$3,$DB$1:$DB$200&amp;$DC$1:$DC$200,0))),"",IF(INDEX($DC$1:$DC$200,MATCH($A16&amp;AC$3,$DB$1:$DB$200&amp;$DC$1:$DC$200,0))=AC$3,1,"")),IF(INDEX($DC$201:$DC$770,MATCH($A15&amp;AC$3,$DB$201:$DB$770&amp;$DC$201:$DC$770,0))=AC$3,2,""))</f>
        <v/>
      </c>
      <c r="AD16" s="8" t="str">
        <f t="array" ref="AD16">IF(ISNA(INDEX($DC$201:$DC$770,MATCH($A15&amp;AD$3,$DB$201:$DB$770&amp;$DC$201:$DC$770,0))),IF(ISNA(INDEX($DC$1:$DC$200,MATCH($A16&amp;AD$3,$DB$1:$DB$200&amp;$DC$1:$DC$200,0))),"",IF(INDEX($DC$1:$DC$200,MATCH($A16&amp;AD$3,$DB$1:$DB$200&amp;$DC$1:$DC$200,0))=AD$3,1,"")),IF(INDEX($DC$201:$DC$770,MATCH($A15&amp;AD$3,$DB$201:$DB$770&amp;$DC$201:$DC$770,0))=AD$3,2,""))</f>
        <v/>
      </c>
      <c r="AE16" s="43">
        <v>36.5</v>
      </c>
      <c r="AF16" s="174"/>
      <c r="AG16" s="185"/>
      <c r="AH16" s="177"/>
      <c r="AI16" s="2"/>
      <c r="AJ16" s="165"/>
      <c r="AK16" s="165"/>
      <c r="AL16" s="165"/>
      <c r="AM16" s="2"/>
      <c r="AN16" s="10" t="str">
        <f t="shared" ref="AN16" si="75">IF(ISNA(VLOOKUP(AE16,$CP$30:$CQ$56,2,FALSE)),IF(ISNA(VLOOKUP(AE16,$DB$1:$DE$200,4,FALSE)),"",VLOOKUP(AE16,$DB$1:$DE$200,4,FALSE)),VLOOKUP(AE16,$CP$30:$CQ$56,2,FALSE))</f>
        <v/>
      </c>
      <c r="AO16" s="10"/>
      <c r="AP16" s="10"/>
      <c r="AQ16" s="10"/>
      <c r="AR16" s="10"/>
      <c r="AS16" s="10"/>
      <c r="AT16" s="9" t="str">
        <f t="array" ref="AT16">IF(ISNA(INDEX($DC$201:$DC$770,MATCH($AE15&amp;AT$3,$DB$201:$DB$770&amp;$DC$201:$DC$770,0))),IF(ISNA(INDEX($DC$1:$DC$200,MATCH($AE16&amp;AT$3,$DB$1:$DB$200&amp;$DC$1:$DC$200,0))),"",IF(INDEX($DC$1:$DC$200,MATCH($AE16&amp;AT$3,$DB$1:$DB$200&amp;$DC$1:$DC$200,0))=AT$3,1,"")),IF(INDEX($DC$201:$DC$770,MATCH($AE15&amp;AT$3,$DB$201:$DB$770&amp;$DC$201:$DC$770,0))=AT$3,2,""))</f>
        <v/>
      </c>
      <c r="AU16" s="10" t="str">
        <f t="array" ref="AU16">IF(ISNA(INDEX($DC$201:$DC$770,MATCH($AE15&amp;AU$3,$DB$201:$DB$770&amp;$DC$201:$DC$770,0))),IF(ISNA(INDEX($DC$1:$DC$200,MATCH($AE16&amp;AU$3,$DB$1:$DB$200&amp;$DC$1:$DC$200,0))),"",IF(INDEX($DC$1:$DC$200,MATCH($AE16&amp;AU$3,$DB$1:$DB$200&amp;$DC$1:$DC$200,0))=AU$3,1,"")),IF(INDEX($DC$201:$DC$770,MATCH($AE15&amp;AU$3,$DB$201:$DB$770&amp;$DC$201:$DC$770,0))=AU$3,2,""))</f>
        <v/>
      </c>
      <c r="AV16" s="10" t="str">
        <f t="array" ref="AV16">IF(ISNA(INDEX($DC$201:$DC$770,MATCH($AE15&amp;AV$3,$DB$201:$DB$770&amp;$DC$201:$DC$770,0))),IF(ISNA(INDEX($DC$1:$DC$200,MATCH($AE16&amp;AV$3,$DB$1:$DB$200&amp;$DC$1:$DC$200,0))),"",IF(INDEX($DC$1:$DC$200,MATCH($AE16&amp;AV$3,$DB$1:$DB$200&amp;$DC$1:$DC$200,0))=AV$3,1,"")),IF(INDEX($DC$201:$DC$770,MATCH($AE15&amp;AV$3,$DB$201:$DB$770&amp;$DC$201:$DC$770,0))=AV$3,2,""))</f>
        <v/>
      </c>
      <c r="AW16" s="9" t="str">
        <f t="array" ref="AW16">IF(ISNA(INDEX($DC$201:$DC$770,MATCH($AE15&amp;AW$3,$DB$201:$DB$770&amp;$DC$201:$DC$770,0))),IF(ISNA(INDEX($DC$1:$DC$200,MATCH($AE16&amp;AW$3,$DB$1:$DB$200&amp;$DC$1:$DC$200,0))),"",IF(INDEX($DC$1:$DC$200,MATCH($AE16&amp;AW$3,$DB$1:$DB$200&amp;$DC$1:$DC$200,0))=AW$3,1,"")),IF(INDEX($DC$201:$DC$770,MATCH($AE15&amp;AW$3,$DB$201:$DB$770&amp;$DC$201:$DC$770,0))=AW$3,2,""))</f>
        <v/>
      </c>
      <c r="AX16" s="10" t="str">
        <f t="array" ref="AX16">IF(ISNA(INDEX($DC$201:$DC$770,MATCH($AE15&amp;AX$3,$DB$201:$DB$770&amp;$DC$201:$DC$770,0))),IF(ISNA(INDEX($DC$1:$DC$200,MATCH($AE16&amp;AX$3,$DB$1:$DB$200&amp;$DC$1:$DC$200,0))),"",IF(INDEX($DC$1:$DC$200,MATCH($AE16&amp;AX$3,$DB$1:$DB$200&amp;$DC$1:$DC$200,0))=AX$3,1,"")),IF(INDEX($DC$201:$DC$770,MATCH($AE15&amp;AX$3,$DB$201:$DB$770&amp;$DC$201:$DC$770,0))=AX$3,2,""))</f>
        <v/>
      </c>
      <c r="AY16" s="8" t="str">
        <f t="array" ref="AY16">IF(ISNA(INDEX($DC$201:$DC$770,MATCH($AE15&amp;AY$3,$DB$201:$DB$770&amp;$DC$201:$DC$770,0))),IF(ISNA(INDEX($DC$1:$DC$200,MATCH($AE16&amp;AY$3,$DB$1:$DB$200&amp;$DC$1:$DC$200,0))),"",IF(INDEX($DC$1:$DC$200,MATCH($AE16&amp;AY$3,$DB$1:$DB$200&amp;$DC$1:$DC$200,0))=AY$3,1,"")),IF(INDEX($DC$201:$DC$770,MATCH($AE15&amp;AY$3,$DB$201:$DB$770&amp;$DC$201:$DC$770,0))=AY$3,2,""))</f>
        <v/>
      </c>
      <c r="AZ16" s="10" t="str">
        <f t="array" ref="AZ16">IF(ISNA(INDEX($DC$201:$DC$770,MATCH($AE15&amp;AZ$3,$DB$201:$DB$770&amp;$DC$201:$DC$770,0))),IF(ISNA(INDEX($DC$1:$DC$200,MATCH($AE16&amp;AZ$3,$DB$1:$DB$200&amp;$DC$1:$DC$200,0))),"",IF(INDEX($DC$1:$DC$200,MATCH($AE16&amp;AZ$3,$DB$1:$DB$200&amp;$DC$1:$DC$200,0))=AZ$3,1,"")),IF(INDEX($DC$201:$DC$770,MATCH($AE15&amp;AZ$3,$DB$201:$DB$770&amp;$DC$201:$DC$770,0))=AZ$3,2,""))</f>
        <v/>
      </c>
      <c r="BA16" s="10" t="str">
        <f t="array" ref="BA16">IF(ISNA(INDEX($DC$201:$DC$770,MATCH($AE15&amp;BA$3,$DB$201:$DB$770&amp;$DC$201:$DC$770,0))),IF(ISNA(INDEX($DC$1:$DC$200,MATCH($AE16&amp;BA$3,$DB$1:$DB$200&amp;$DC$1:$DC$200,0))),"",IF(INDEX($DC$1:$DC$200,MATCH($AE16&amp;BA$3,$DB$1:$DB$200&amp;$DC$1:$DC$200,0))=BA$3,1,"")),IF(INDEX($DC$201:$DC$770,MATCH($AE15&amp;BA$3,$DB$201:$DB$770&amp;$DC$201:$DC$770,0))=BA$3,2,""))</f>
        <v/>
      </c>
      <c r="BB16" s="10" t="str">
        <f t="array" ref="BB16">IF(ISNA(INDEX($DC$201:$DC$770,MATCH($AE15&amp;BB$3,$DB$201:$DB$770&amp;$DC$201:$DC$770,0))),IF(ISNA(INDEX($DC$1:$DC$200,MATCH($AE16&amp;BB$3,$DB$1:$DB$200&amp;$DC$1:$DC$200,0))),"",IF(INDEX($DC$1:$DC$200,MATCH($AE16&amp;BB$3,$DB$1:$DB$200&amp;$DC$1:$DC$200,0))=BB$3,1,"")),IF(INDEX($DC$201:$DC$770,MATCH($AE15&amp;BB$3,$DB$201:$DB$770&amp;$DC$201:$DC$770,0))=BB$3,2,""))</f>
        <v/>
      </c>
      <c r="BC16" s="9" t="str">
        <f t="array" ref="BC16">IF(ISNA(INDEX($DC$201:$DC$770,MATCH($AE15&amp;BC$3,$DB$201:$DB$770&amp;$DC$201:$DC$770,0))),IF(ISNA(INDEX($DC$1:$DC$200,MATCH($AE16&amp;BC$3,$DB$1:$DB$200&amp;$DC$1:$DC$200,0))),"",IF(INDEX($DC$1:$DC$200,MATCH($AE16&amp;BC$3,$DB$1:$DB$200&amp;$DC$1:$DC$200,0))=BC$3,1,"")),IF(INDEX($DC$201:$DC$770,MATCH($AE15&amp;BC$3,$DB$201:$DB$770&amp;$DC$201:$DC$770,0))=BC$3,2,""))</f>
        <v/>
      </c>
      <c r="BD16" s="10" t="str">
        <f t="array" ref="BD16">IF(ISNA(INDEX($DC$201:$DC$770,MATCH($AE15&amp;BD$3,$DB$201:$DB$770&amp;$DC$201:$DC$770,0))),IF(ISNA(INDEX($DC$1:$DC$200,MATCH($AE16&amp;BD$3,$DB$1:$DB$200&amp;$DC$1:$DC$200,0))),"",IF(INDEX($DC$1:$DC$200,MATCH($AE16&amp;BD$3,$DB$1:$DB$200&amp;$DC$1:$DC$200,0))=BD$3,1,"")),IF(INDEX($DC$201:$DC$770,MATCH($AE15&amp;BD$3,$DB$201:$DB$770&amp;$DC$201:$DC$770,0))=BD$3,2,""))</f>
        <v/>
      </c>
      <c r="BE16" s="8" t="str">
        <f t="array" ref="BE16">IF(ISNA(INDEX($DC$201:$DC$770,MATCH($AE15&amp;BE$3,$DB$201:$DB$770&amp;$DC$201:$DC$770,0))),IF(ISNA(INDEX($DC$1:$DC$200,MATCH($AE16&amp;BE$3,$DB$1:$DB$200&amp;$DC$1:$DC$200,0))),"",IF(INDEX($DC$1:$DC$200,MATCH($AE16&amp;BE$3,$DB$1:$DB$200&amp;$DC$1:$DC$200,0))=BE$3,1,"")),IF(INDEX($DC$201:$DC$770,MATCH($AE15&amp;BE$3,$DB$201:$DB$770&amp;$DC$201:$DC$770,0))=BE$3,2,""))</f>
        <v/>
      </c>
      <c r="BF16" s="10" t="str">
        <f t="array" ref="BF16">IF(ISNA(INDEX($DC$201:$DC$770,MATCH($AE15&amp;BF$3,$DB$201:$DB$770&amp;$DC$201:$DC$770,0))),IF(ISNA(INDEX($DC$1:$DC$200,MATCH($AE16&amp;BF$3,$DB$1:$DB$200&amp;$DC$1:$DC$200,0))),"",IF(INDEX($DC$1:$DC$200,MATCH($AE16&amp;BF$3,$DB$1:$DB$200&amp;$DC$1:$DC$200,0))=BF$3,1,"")),IF(INDEX($DC$201:$DC$770,MATCH($AE15&amp;BF$3,$DB$201:$DB$770&amp;$DC$201:$DC$770,0))=BF$3,2,""))</f>
        <v/>
      </c>
      <c r="BG16" s="10" t="str">
        <f t="array" ref="BG16">IF(ISNA(INDEX($DC$201:$DC$770,MATCH($AE15&amp;BG$3,$DB$201:$DB$770&amp;$DC$201:$DC$770,0))),IF(ISNA(INDEX($DC$1:$DC$200,MATCH($AE16&amp;BG$3,$DB$1:$DB$200&amp;$DC$1:$DC$200,0))),"",IF(INDEX($DC$1:$DC$200,MATCH($AE16&amp;BG$3,$DB$1:$DB$200&amp;$DC$1:$DC$200,0))=BG$3,1,"")),IF(INDEX($DC$201:$DC$770,MATCH($AE15&amp;BG$3,$DB$201:$DB$770&amp;$DC$201:$DC$770,0))=BG$3,2,""))</f>
        <v/>
      </c>
      <c r="BH16" s="8" t="str">
        <f t="array" ref="BH16">IF(ISNA(INDEX($DC$201:$DC$770,MATCH($AE15&amp;BH$3,$DB$201:$DB$770&amp;$DC$201:$DC$770,0))),IF(ISNA(INDEX($DC$1:$DC$200,MATCH($AE16&amp;BH$3,$DB$1:$DB$200&amp;$DC$1:$DC$200,0))),"",IF(INDEX($DC$1:$DC$200,MATCH($AE16&amp;BH$3,$DB$1:$DB$200&amp;$DC$1:$DC$200,0))=BH$3,1,"")),IF(INDEX($DC$201:$DC$770,MATCH($AE15&amp;BH$3,$DB$201:$DB$770&amp;$DC$201:$DC$770,0))=BH$3,2,""))</f>
        <v/>
      </c>
      <c r="BI16" s="2">
        <f t="shared" ref="BI16" si="76">BI15+0.5</f>
        <v>65.5</v>
      </c>
      <c r="BJ16" s="174"/>
      <c r="BK16" s="173"/>
      <c r="BL16" s="177"/>
      <c r="BM16" s="2"/>
      <c r="BN16" s="165"/>
      <c r="BO16" s="165"/>
      <c r="BP16" s="165"/>
      <c r="BQ16" s="2"/>
      <c r="BR16" s="10" t="str">
        <f t="shared" ref="BR16" si="77">IF(ISNA(VLOOKUP(BI16,$CP$30:$CQ$56,2,FALSE)),IF(ISNA(VLOOKUP(BI16,$DB$1:$DE$200,4,FALSE)),"",VLOOKUP(BI16,$DB$1:$DE$200,4,FALSE)),VLOOKUP(BI16,$CP$30:$CQ$56,2,FALSE))</f>
        <v/>
      </c>
      <c r="BS16" s="10"/>
      <c r="BT16" s="10"/>
      <c r="BU16" s="10"/>
      <c r="BV16" s="10"/>
      <c r="BW16" s="10"/>
      <c r="BX16" s="9" t="str">
        <f t="array" ref="BX16">IF(ISNA(INDEX($DC$201:$DC$770,MATCH($BI15&amp;BX$3,$DB$201:$DB$770&amp;$DC$201:$DC$770,0))),IF(ISNA(INDEX($DC$1:$DC$200,MATCH($BI16&amp;BX$3,$DB$1:$DB$200&amp;$DC$1:$DC$200,0))),"",IF(INDEX($DC$1:$DC$200,MATCH($BI16&amp;BX$3,$DB$1:$DB$200&amp;$DC$1:$DC$200,0))=BX$3,1,"")),IF(INDEX($DC$201:$DC$770,MATCH($BI15&amp;BX$3,$DB$201:$DB$770&amp;$DC$201:$DC$770,0))=BX$3,2,""))</f>
        <v/>
      </c>
      <c r="BY16" s="10" t="str">
        <f t="array" ref="BY16">IF(ISNA(INDEX($DC$201:$DC$770,MATCH($BI15&amp;BY$3,$DB$201:$DB$770&amp;$DC$201:$DC$770,0))),IF(ISNA(INDEX($DC$1:$DC$200,MATCH($BI16&amp;BY$3,$DB$1:$DB$200&amp;$DC$1:$DC$200,0))),"",IF(INDEX($DC$1:$DC$200,MATCH($BI16&amp;BY$3,$DB$1:$DB$200&amp;$DC$1:$DC$200,0))=BY$3,1,"")),IF(INDEX($DC$201:$DC$770,MATCH($BI15&amp;BY$3,$DB$201:$DB$770&amp;$DC$201:$DC$770,0))=BY$3,2,""))</f>
        <v/>
      </c>
      <c r="BZ16" s="10" t="str">
        <f t="array" ref="BZ16">IF(ISNA(INDEX($DC$201:$DC$770,MATCH($BI15&amp;BZ$3,$DB$201:$DB$770&amp;$DC$201:$DC$770,0))),IF(ISNA(INDEX($DC$1:$DC$200,MATCH($BI16&amp;BZ$3,$DB$1:$DB$200&amp;$DC$1:$DC$200,0))),"",IF(INDEX($DC$1:$DC$200,MATCH($BI16&amp;BZ$3,$DB$1:$DB$200&amp;$DC$1:$DC$200,0))=BZ$3,1,"")),IF(INDEX($DC$201:$DC$770,MATCH($BI15&amp;BZ$3,$DB$201:$DB$770&amp;$DC$201:$DC$770,0))=BZ$3,2,""))</f>
        <v/>
      </c>
      <c r="CA16" s="9" t="str">
        <f t="array" ref="CA16">IF(ISNA(INDEX($DC$201:$DC$770,MATCH($BI15&amp;CA$3,$DB$201:$DB$770&amp;$DC$201:$DC$770,0))),IF(ISNA(INDEX($DC$1:$DC$200,MATCH($BI16&amp;CA$3,$DB$1:$DB$200&amp;$DC$1:$DC$200,0))),"",IF(INDEX($DC$1:$DC$200,MATCH($BI16&amp;CA$3,$DB$1:$DB$200&amp;$DC$1:$DC$200,0))=CA$3,1,"")),IF(INDEX($DC$201:$DC$770,MATCH($BI15&amp;CA$3,$DB$201:$DB$770&amp;$DC$201:$DC$770,0))=CA$3,2,""))</f>
        <v/>
      </c>
      <c r="CB16" s="10" t="str">
        <f t="array" ref="CB16">IF(ISNA(INDEX($DC$201:$DC$770,MATCH($BI15&amp;CB$3,$DB$201:$DB$770&amp;$DC$201:$DC$770,0))),IF(ISNA(INDEX($DC$1:$DC$200,MATCH($BI16&amp;CB$3,$DB$1:$DB$200&amp;$DC$1:$DC$200,0))),"",IF(INDEX($DC$1:$DC$200,MATCH($BI16&amp;CB$3,$DB$1:$DB$200&amp;$DC$1:$DC$200,0))=CB$3,1,"")),IF(INDEX($DC$201:$DC$770,MATCH($BI15&amp;CB$3,$DB$201:$DB$770&amp;$DC$201:$DC$770,0))=CB$3,2,""))</f>
        <v/>
      </c>
      <c r="CC16" s="8" t="str">
        <f t="array" ref="CC16">IF(ISNA(INDEX($DC$201:$DC$770,MATCH($BI15&amp;CC$3,$DB$201:$DB$770&amp;$DC$201:$DC$770,0))),IF(ISNA(INDEX($DC$1:$DC$200,MATCH($BI16&amp;CC$3,$DB$1:$DB$200&amp;$DC$1:$DC$200,0))),"",IF(INDEX($DC$1:$DC$200,MATCH($BI16&amp;CC$3,$DB$1:$DB$200&amp;$DC$1:$DC$200,0))=CC$3,1,"")),IF(INDEX($DC$201:$DC$770,MATCH($BI15&amp;CC$3,$DB$201:$DB$770&amp;$DC$201:$DC$770,0))=CC$3,2,""))</f>
        <v/>
      </c>
      <c r="CD16" s="10" t="str">
        <f t="array" ref="CD16">IF(ISNA(INDEX($DC$201:$DC$770,MATCH($BI15&amp;CD$3,$DB$201:$DB$770&amp;$DC$201:$DC$770,0))),IF(ISNA(INDEX($DC$1:$DC$200,MATCH($BI16&amp;CD$3,$DB$1:$DB$200&amp;$DC$1:$DC$200,0))),"",IF(INDEX($DC$1:$DC$200,MATCH($BI16&amp;CD$3,$DB$1:$DB$200&amp;$DC$1:$DC$200,0))=CD$3,1,"")),IF(INDEX($DC$201:$DC$770,MATCH($BI15&amp;CD$3,$DB$201:$DB$770&amp;$DC$201:$DC$770,0))=CD$3,2,""))</f>
        <v/>
      </c>
      <c r="CE16" s="10" t="str">
        <f t="array" ref="CE16">IF(ISNA(INDEX($DC$201:$DC$770,MATCH($BI15&amp;CE$3,$DB$201:$DB$770&amp;$DC$201:$DC$770,0))),IF(ISNA(INDEX($DC$1:$DC$200,MATCH($BI16&amp;CE$3,$DB$1:$DB$200&amp;$DC$1:$DC$200,0))),"",IF(INDEX($DC$1:$DC$200,MATCH($BI16&amp;CE$3,$DB$1:$DB$200&amp;$DC$1:$DC$200,0))=CE$3,1,"")),IF(INDEX($DC$201:$DC$770,MATCH($BI15&amp;CE$3,$DB$201:$DB$770&amp;$DC$201:$DC$770,0))=CE$3,2,""))</f>
        <v/>
      </c>
      <c r="CF16" s="10" t="str">
        <f t="array" ref="CF16">IF(ISNA(INDEX($DC$201:$DC$770,MATCH($BI15&amp;CF$3,$DB$201:$DB$770&amp;$DC$201:$DC$770,0))),IF(ISNA(INDEX($DC$1:$DC$200,MATCH($BI16&amp;CF$3,$DB$1:$DB$200&amp;$DC$1:$DC$200,0))),"",IF(INDEX($DC$1:$DC$200,MATCH($BI16&amp;CF$3,$DB$1:$DB$200&amp;$DC$1:$DC$200,0))=CF$3,1,"")),IF(INDEX($DC$201:$DC$770,MATCH($BI15&amp;CF$3,$DB$201:$DB$770&amp;$DC$201:$DC$770,0))=CF$3,2,""))</f>
        <v/>
      </c>
      <c r="CG16" s="9" t="str">
        <f t="array" ref="CG16">IF(ISNA(INDEX($DC$201:$DC$770,MATCH($BI15&amp;CG$3,$DB$201:$DB$770&amp;$DC$201:$DC$770,0))),IF(ISNA(INDEX($DC$1:$DC$200,MATCH($BI16&amp;CG$3,$DB$1:$DB$200&amp;$DC$1:$DC$200,0))),"",IF(INDEX($DC$1:$DC$200,MATCH($BI16&amp;CG$3,$DB$1:$DB$200&amp;$DC$1:$DC$200,0))=CG$3,1,"")),IF(INDEX($DC$201:$DC$770,MATCH($BI15&amp;CG$3,$DB$201:$DB$770&amp;$DC$201:$DC$770,0))=CG$3,2,""))</f>
        <v/>
      </c>
      <c r="CH16" s="10" t="str">
        <f t="array" ref="CH16">IF(ISNA(INDEX($DC$201:$DC$770,MATCH($BI15&amp;CH$3,$DB$201:$DB$770&amp;$DC$201:$DC$770,0))),IF(ISNA(INDEX($DC$1:$DC$200,MATCH($BI16&amp;CH$3,$DB$1:$DB$200&amp;$DC$1:$DC$200,0))),"",IF(INDEX($DC$1:$DC$200,MATCH($BI16&amp;CH$3,$DB$1:$DB$200&amp;$DC$1:$DC$200,0))=CH$3,1,"")),IF(INDEX($DC$201:$DC$770,MATCH($BI15&amp;CH$3,$DB$201:$DB$770&amp;$DC$201:$DC$770,0))=CH$3,2,""))</f>
        <v/>
      </c>
      <c r="CI16" s="8" t="str">
        <f t="array" ref="CI16">IF(ISNA(INDEX($DC$201:$DC$770,MATCH($BI15&amp;CI$3,$DB$201:$DB$770&amp;$DC$201:$DC$770,0))),IF(ISNA(INDEX($DC$1:$DC$200,MATCH($BI16&amp;CI$3,$DB$1:$DB$200&amp;$DC$1:$DC$200,0))),"",IF(INDEX($DC$1:$DC$200,MATCH($BI16&amp;CI$3,$DB$1:$DB$200&amp;$DC$1:$DC$200,0))=CI$3,1,"")),IF(INDEX($DC$201:$DC$770,MATCH($BI15&amp;CI$3,$DB$201:$DB$770&amp;$DC$201:$DC$770,0))=CI$3,2,""))</f>
        <v/>
      </c>
      <c r="CJ16" s="10" t="str">
        <f t="array" ref="CJ16">IF(ISNA(INDEX($DC$201:$DC$770,MATCH($BI15&amp;CJ$3,$DB$201:$DB$770&amp;$DC$201:$DC$770,0))),IF(ISNA(INDEX($DC$1:$DC$200,MATCH($BI16&amp;CJ$3,$DB$1:$DB$200&amp;$DC$1:$DC$200,0))),"",IF(INDEX($DC$1:$DC$200,MATCH($BI16&amp;CJ$3,$DB$1:$DB$200&amp;$DC$1:$DC$200,0))=CJ$3,1,"")),IF(INDEX($DC$201:$DC$770,MATCH($BI15&amp;CJ$3,$DB$201:$DB$770&amp;$DC$201:$DC$770,0))=CJ$3,2,""))</f>
        <v/>
      </c>
      <c r="CK16" s="10" t="str">
        <f t="array" ref="CK16">IF(ISNA(INDEX($DC$201:$DC$770,MATCH($BI15&amp;CK$3,$DB$201:$DB$770&amp;$DC$201:$DC$770,0))),IF(ISNA(INDEX($DC$1:$DC$200,MATCH($BI16&amp;CK$3,$DB$1:$DB$200&amp;$DC$1:$DC$200,0))),"",IF(INDEX($DC$1:$DC$200,MATCH($BI16&amp;CK$3,$DB$1:$DB$200&amp;$DC$1:$DC$200,0))=CK$3,1,"")),IF(INDEX($DC$201:$DC$770,MATCH($BI15&amp;CK$3,$DB$201:$DB$770&amp;$DC$201:$DC$770,0))=CK$3,2,""))</f>
        <v/>
      </c>
      <c r="CL16" s="8" t="str">
        <f t="array" ref="CL16">IF(ISNA(INDEX($DC$201:$DC$770,MATCH($BI15&amp;CL$3,$DB$201:$DB$770&amp;$DC$201:$DC$770,0))),IF(ISNA(INDEX($DC$1:$DC$200,MATCH($BI16&amp;CL$3,$DB$1:$DB$200&amp;$DC$1:$DC$200,0))),"",IF(INDEX($DC$1:$DC$200,MATCH($BI16&amp;CL$3,$DB$1:$DB$200&amp;$DC$1:$DC$200,0))=CL$3,1,"")),IF(INDEX($DC$201:$DC$770,MATCH($BI15&amp;CL$3,$DB$201:$DB$770&amp;$DC$201:$DC$770,0))=CL$3,2,""))</f>
        <v/>
      </c>
      <c r="CQ16" s="13" t="s">
        <v>70</v>
      </c>
      <c r="CR16" s="13">
        <v>5</v>
      </c>
      <c r="CS16" s="13">
        <v>6</v>
      </c>
      <c r="DB16" s="19">
        <f>IF(DM16=0,0,IF(COUNTIF($DM$1:$DM$200,DM16)=1,DM16,IF(COUNTIF($DM$1:$DM$200,DM16)=2,IF(COUNTIF($DM$1:$DM15,DM16)=0,DM16,DM16+0.5),"Terminkollision 1")))</f>
        <v>88</v>
      </c>
      <c r="DC16" s="42">
        <f t="shared" si="4"/>
        <v>3</v>
      </c>
      <c r="DD16" s="71" t="s">
        <v>195</v>
      </c>
      <c r="DE16" s="13" t="s">
        <v>101</v>
      </c>
      <c r="DF16" s="13">
        <f t="shared" si="1"/>
        <v>13</v>
      </c>
      <c r="DG16" s="13">
        <f t="shared" si="5"/>
        <v>28</v>
      </c>
      <c r="DH16" s="13">
        <f t="shared" si="6"/>
        <v>3</v>
      </c>
      <c r="DI16" s="13">
        <f t="shared" si="7"/>
        <v>2016</v>
      </c>
      <c r="DJ16" s="13" t="str">
        <f t="shared" si="2"/>
        <v>Mo</v>
      </c>
      <c r="DK16" s="22">
        <f t="shared" si="8"/>
        <v>40995</v>
      </c>
      <c r="DL16" s="19" t="str">
        <f t="shared" si="0"/>
        <v>0</v>
      </c>
      <c r="DM16" s="13">
        <f t="shared" si="3"/>
        <v>88</v>
      </c>
      <c r="DN16" s="33"/>
      <c r="DO16" s="33"/>
    </row>
    <row r="17" spans="1:117" ht="15">
      <c r="A17" s="13">
        <v>6</v>
      </c>
      <c r="B17" s="174">
        <f>TRUNC((DATE($CR$2,C$6,C17)-WEEKDAY(DATE($CR$2,C$6,C17),2)-DATE(YEAR(DATE($CR$2,C$6,C17)+4-WEEKDAY(DATE($CR$2,C$6,C17),2)),1,-10))/7)</f>
        <v>1</v>
      </c>
      <c r="C17" s="172">
        <v>6</v>
      </c>
      <c r="D17" s="176" t="str">
        <f t="shared" ref="D17" si="78">IF(D15="Mo","Di",IF(D15="Di","Mi",IF(D15="Mi","Do",IF(D15="Do","Fr",IF(D15="Fr","Sa",IF(D15="Sa","So","Mo"))))))</f>
        <v>Mi</v>
      </c>
      <c r="E17" s="2"/>
      <c r="F17" s="164" t="str">
        <f t="shared" ref="F17" si="79">IF(OR(OR(B17=$CR$7,B21=$CR$7,B17=$CS$7,B21=$CS$7,B17=$CT$7,B21=$CT$7,B17=$CR$8,B21=$CR$8,B17=$CR$9,B21=$CR$9,B17=$CR$10,B21=$CR$10,B17=$CS$10,B21=$CS$10,B17=$CR$11,B21=$CR$11,B17=$CS$11,B21=$CS$11,B17=$CT$11,B21=$CT$11,B17=$CU$11,B21=$CU$11,B17=$CV$11,B21=$CV$11,B17=$CR$12,B21=$CR$12,B17=$CS$12,B21=$CS$12),OR($A18=$CP$30,$A18=$CP$31,$A18=$CP$32,$A18=$CP$33,$A18=$CP$34,$A18=$CP$35,$A18=$CP$36,$A18=$CP$37,$A18=$CP$38,$A18=$CP$39,$A18=$CP$40,$A18=$CP$41),OR($A18=$CP$44,$A18=$CP$45,$A18=$CP$46,$A18=$CP$47,$A18=$CP$48,$A18=$CP$49,$A18=$CP$50)),1,"")</f>
        <v/>
      </c>
      <c r="G17" s="164" t="str">
        <f t="shared" ref="G17" si="80">IF(OR(OR(B17=$CR$15,B21=$CR$15,B17=$CS$15,B21=$CS$15,B17=$CT$15,B21=$CT$15,B17=$CR$16,B21=$CR$16,B17=$CS$16,B21=$CS$16,B17=$CR$17,B21=$CR$17,B17=$CS$17,B21=$CS$17,B17=$CR$18,B21=$CR$18,B17=$CS$18,B21=$CS$18,B17=$CT$18,B21=$CT$18,B17=$CU$18,B21=$CU$18,B17=$CV$18,B21=$CV$18,B17=$CR$19,B21=$CR$19,B17=$CS$19,B21=$CS$19),OR($A18=$CP$30,$A18=$CP$31,$A18=$CP$32,$A18=$CP$33,$A18=$CP$34,$A18=$CP$35,$A18=$CP$36,$A18=$CP$37,$A18=$CP$38,$A18=$CP$39,$A18=$CP$40,$A18=$CP$41),OR($A18=$CP$44,$A18=$CP$45,$A18=$CP$46,$A18=$CP$47,$A18=$CP$48,$A18=$CP$49,$A18=$CP$50)),1,"")</f>
        <v/>
      </c>
      <c r="H17" s="164" t="str">
        <f t="shared" ref="H17" si="81">IF(OR(OR(B17=$CR$22,B21=$CR$22,B17=$CS$22,B21=$CS$22,B17=$CT$22,B21=$CT$22,B17=$CR$23,B21=$CR$23,B17=$CS$23,B21=$CS$23,B17=$CR$24,B21=$CR$24,B17=$CS$24,B21=$CS$24,B17=$CR$25,B21=$CR$25,B17=$CS$25,B21=$CS$25,B17=$CT$25,B21=$CT$25,B17=$CU$25,B21=$CU$25,B17=$CV$25,B21=$CV$25,B17=$CR$26,B21=$CR$26,B17=$CS$26,B21=$CS$26),OR($A18=$CP$30,$A18=$CP$31,$A18=$CP$32,$A18=$CP$33,$A18=$CP$34,$A18=$CP$35,$A18=$CP$36,$A18=$CP$37,$A18=$CP$38,$A18=$CP$39,$A18=$CP$40,$A18=$CP$41),OR($A18=$CP$44,$A18=$CP$45,$A18=$CP$46,$A18=$CP$47,$A18=$CP$48,$A18=$CP$49,$A18=$CP$50)),1,"")</f>
        <v/>
      </c>
      <c r="I17" s="2"/>
      <c r="J17" s="1" t="str">
        <f t="shared" ref="J17" si="82">IF(ISNA(VLOOKUP(A17,$DB$1:$DE$200,4,FALSE)),"",VLOOKUP(A17,$DB$1:$DE$200,4,FALSE))</f>
        <v>Cevi-Lädeli</v>
      </c>
      <c r="K17" s="1"/>
      <c r="L17" s="1"/>
      <c r="M17" s="1"/>
      <c r="N17" s="1"/>
      <c r="O17" s="1"/>
      <c r="P17" s="5" t="str">
        <f t="array" ref="P17">IF(ISNA(INDEX($DC$1:$DC$770,MATCH($A17&amp;P$3,$DB$1:$DB$770&amp;$DC$1:$DC$770,0))),"",IF(ISNA(INDEX($DC$1:$DC$200,MATCH($A17&amp;P$3,$DB$1:$DB$200&amp;$DC$1:$DC$200,0))),IF(INDEX($DC$201:$DC$770,MATCH($A17&amp;P$3,$DB$201:$DB$770&amp;$DC$201:$DC$770,0))=P$3,2,""),IF(INDEX($DC$1:$DC$200,MATCH($A17&amp;P$3,$DB$1:$DB$200&amp;$DC$1:$DC$200,0))=P$3,1,"")))</f>
        <v/>
      </c>
      <c r="Q17" s="6" t="str">
        <f t="array" ref="Q17">IF(ISNA(INDEX($DC$1:$DC$770,MATCH($A17&amp;Q$3,$DB$1:$DB$770&amp;$DC$1:$DC$770,0))),"",IF(ISNA(INDEX($DC$1:$DC$200,MATCH($A17&amp;Q$3,$DB$1:$DB$200&amp;$DC$1:$DC$200,0))),IF(INDEX($DC$201:$DC$770,MATCH($A17&amp;Q$3,$DB$201:$DB$770&amp;$DC$201:$DC$770,0))=Q$3,2,""),IF(INDEX($DC$1:$DC$200,MATCH($A17&amp;Q$3,$DB$1:$DB$200&amp;$DC$1:$DC$200,0))=Q$3,1,"")))</f>
        <v/>
      </c>
      <c r="R17" s="6">
        <f t="array" ref="R17">IF(ISNA(INDEX($DC$1:$DC$770,MATCH($A17&amp;R$3,$DB$1:$DB$770&amp;$DC$1:$DC$770,0))),"",IF(ISNA(INDEX($DC$1:$DC$200,MATCH($A17&amp;R$3,$DB$1:$DB$200&amp;$DC$1:$DC$200,0))),IF(INDEX($DC$201:$DC$770,MATCH($A17&amp;R$3,$DB$201:$DB$770&amp;$DC$201:$DC$770,0))=R$3,2,""),IF(INDEX($DC$1:$DC$200,MATCH($A17&amp;R$3,$DB$1:$DB$200&amp;$DC$1:$DC$200,0))=R$3,1,"")))</f>
        <v>1</v>
      </c>
      <c r="S17" s="5" t="str">
        <f t="array" ref="S17">IF(ISNA(INDEX($DC$1:$DC$770,MATCH($A17&amp;S$3,$DB$1:$DB$770&amp;$DC$1:$DC$770,0))),"",IF(ISNA(INDEX($DC$1:$DC$200,MATCH($A17&amp;S$3,$DB$1:$DB$200&amp;$DC$1:$DC$200,0))),IF(INDEX($DC$201:$DC$770,MATCH($A17&amp;S$3,$DB$201:$DB$770&amp;$DC$201:$DC$770,0))=S$3,2,""),IF(INDEX($DC$1:$DC$200,MATCH($A17&amp;S$3,$DB$1:$DB$200&amp;$DC$1:$DC$200,0))=S$3,1,"")))</f>
        <v/>
      </c>
      <c r="T17" s="6" t="str">
        <f t="array" ref="T17">IF(ISNA(INDEX($DC$1:$DC$770,MATCH($A17&amp;T$3,$DB$1:$DB$770&amp;$DC$1:$DC$770,0))),"",IF(ISNA(INDEX($DC$1:$DC$200,MATCH($A17&amp;T$3,$DB$1:$DB$200&amp;$DC$1:$DC$200,0))),IF(INDEX($DC$201:$DC$770,MATCH($A17&amp;T$3,$DB$201:$DB$770&amp;$DC$201:$DC$770,0))=T$3,2,""),IF(INDEX($DC$1:$DC$200,MATCH($A17&amp;T$3,$DB$1:$DB$200&amp;$DC$1:$DC$200,0))=T$3,1,"")))</f>
        <v/>
      </c>
      <c r="U17" s="7" t="str">
        <f t="array" ref="U17">IF(ISNA(INDEX($DC$1:$DC$770,MATCH($A17&amp;U$3,$DB$1:$DB$770&amp;$DC$1:$DC$770,0))),"",IF(ISNA(INDEX($DC$1:$DC$200,MATCH($A17&amp;U$3,$DB$1:$DB$200&amp;$DC$1:$DC$200,0))),IF(INDEX($DC$201:$DC$770,MATCH($A17&amp;U$3,$DB$201:$DB$770&amp;$DC$201:$DC$770,0))=U$3,2,""),IF(INDEX($DC$1:$DC$200,MATCH($A17&amp;U$3,$DB$1:$DB$200&amp;$DC$1:$DC$200,0))=U$3,1,"")))</f>
        <v/>
      </c>
      <c r="V17" s="6" t="str">
        <f t="array" ref="V17">IF(ISNA(INDEX($DC$1:$DC$770,MATCH($A17&amp;V$3,$DB$1:$DB$770&amp;$DC$1:$DC$770,0))),"",IF(ISNA(INDEX($DC$1:$DC$200,MATCH($A17&amp;V$3,$DB$1:$DB$200&amp;$DC$1:$DC$200,0))),IF(INDEX($DC$201:$DC$770,MATCH($A17&amp;V$3,$DB$201:$DB$770&amp;$DC$201:$DC$770,0))=V$3,2,""),IF(INDEX($DC$1:$DC$200,MATCH($A17&amp;V$3,$DB$1:$DB$200&amp;$DC$1:$DC$200,0))=V$3,1,"")))</f>
        <v/>
      </c>
      <c r="W17" s="6" t="str">
        <f t="array" ref="W17">IF(ISNA(INDEX($DC$1:$DC$770,MATCH($A17&amp;W$3,$DB$1:$DB$770&amp;$DC$1:$DC$770,0))),"",IF(ISNA(INDEX($DC$1:$DC$200,MATCH($A17&amp;W$3,$DB$1:$DB$200&amp;$DC$1:$DC$200,0))),IF(INDEX($DC$201:$DC$770,MATCH($A17&amp;W$3,$DB$201:$DB$770&amp;$DC$201:$DC$770,0))=W$3,2,""),IF(INDEX($DC$1:$DC$200,MATCH($A17&amp;W$3,$DB$1:$DB$200&amp;$DC$1:$DC$200,0))=W$3,1,"")))</f>
        <v/>
      </c>
      <c r="X17" s="6" t="str">
        <f t="array" ref="X17">IF(ISNA(INDEX($DC$1:$DC$770,MATCH($A17&amp;X$3,$DB$1:$DB$770&amp;$DC$1:$DC$770,0))),"",IF(ISNA(INDEX($DC$1:$DC$200,MATCH($A17&amp;X$3,$DB$1:$DB$200&amp;$DC$1:$DC$200,0))),IF(INDEX($DC$201:$DC$770,MATCH($A17&amp;X$3,$DB$201:$DB$770&amp;$DC$201:$DC$770,0))=X$3,2,""),IF(INDEX($DC$1:$DC$200,MATCH($A17&amp;X$3,$DB$1:$DB$200&amp;$DC$1:$DC$200,0))=X$3,1,"")))</f>
        <v/>
      </c>
      <c r="Y17" s="5" t="str">
        <f t="array" ref="Y17">IF(ISNA(INDEX($DC$1:$DC$770,MATCH($A17&amp;Y$3,$DB$1:$DB$770&amp;$DC$1:$DC$770,0))),"",IF(ISNA(INDEX($DC$1:$DC$200,MATCH($A17&amp;Y$3,$DB$1:$DB$200&amp;$DC$1:$DC$200,0))),IF(INDEX($DC$201:$DC$770,MATCH($A17&amp;Y$3,$DB$201:$DB$770&amp;$DC$201:$DC$770,0))=Y$3,2,""),IF(INDEX($DC$1:$DC$200,MATCH($A17&amp;Y$3,$DB$1:$DB$200&amp;$DC$1:$DC$200,0))=Y$3,1,"")))</f>
        <v/>
      </c>
      <c r="Z17" s="6" t="str">
        <f t="array" ref="Z17">IF(ISNA(INDEX($DC$1:$DC$770,MATCH($A17&amp;Z$3,$DB$1:$DB$770&amp;$DC$1:$DC$770,0))),"",IF(ISNA(INDEX($DC$1:$DC$200,MATCH($A17&amp;Z$3,$DB$1:$DB$200&amp;$DC$1:$DC$200,0))),IF(INDEX($DC$201:$DC$770,MATCH($A17&amp;Z$3,$DB$201:$DB$770&amp;$DC$201:$DC$770,0))=Z$3,2,""),IF(INDEX($DC$1:$DC$200,MATCH($A17&amp;Z$3,$DB$1:$DB$200&amp;$DC$1:$DC$200,0))=Z$3,1,"")))</f>
        <v/>
      </c>
      <c r="AA17" s="7" t="str">
        <f t="array" ref="AA17">IF(ISNA(INDEX($DC$1:$DC$770,MATCH($A17&amp;AA$3,$DB$1:$DB$770&amp;$DC$1:$DC$770,0))),"",IF(ISNA(INDEX($DC$1:$DC$200,MATCH($A17&amp;AA$3,$DB$1:$DB$200&amp;$DC$1:$DC$200,0))),IF(INDEX($DC$201:$DC$770,MATCH($A17&amp;AA$3,$DB$201:$DB$770&amp;$DC$201:$DC$770,0))=AA$3,2,""),IF(INDEX($DC$1:$DC$200,MATCH($A17&amp;AA$3,$DB$1:$DB$200&amp;$DC$1:$DC$200,0))=AA$3,1,"")))</f>
        <v/>
      </c>
      <c r="AB17" s="6" t="str">
        <f t="array" ref="AB17">IF(ISNA(INDEX($DC$1:$DC$770,MATCH($A17&amp;AB$3,$DB$1:$DB$770&amp;$DC$1:$DC$770,0))),"",IF(ISNA(INDEX($DC$1:$DC$200,MATCH($A17&amp;AB$3,$DB$1:$DB$200&amp;$DC$1:$DC$200,0))),IF(INDEX($DC$201:$DC$770,MATCH($A17&amp;AB$3,$DB$201:$DB$770&amp;$DC$201:$DC$770,0))=AB$3,2,""),IF(INDEX($DC$1:$DC$200,MATCH($A17&amp;AB$3,$DB$1:$DB$200&amp;$DC$1:$DC$200,0))=AB$3,1,"")))</f>
        <v/>
      </c>
      <c r="AC17" s="6" t="str">
        <f t="array" ref="AC17">IF(ISNA(INDEX($DC$1:$DC$770,MATCH($A17&amp;AC$3,$DB$1:$DB$770&amp;$DC$1:$DC$770,0))),"",IF(ISNA(INDEX($DC$1:$DC$200,MATCH($A17&amp;AC$3,$DB$1:$DB$200&amp;$DC$1:$DC$200,0))),IF(INDEX($DC$201:$DC$770,MATCH($A17&amp;AC$3,$DB$201:$DB$770&amp;$DC$201:$DC$770,0))=AC$3,2,""),IF(INDEX($DC$1:$DC$200,MATCH($A17&amp;AC$3,$DB$1:$DB$200&amp;$DC$1:$DC$200,0))=AC$3,1,"")))</f>
        <v/>
      </c>
      <c r="AD17" s="7" t="str">
        <f t="array" ref="AD17">IF(ISNA(INDEX($DC$1:$DC$770,MATCH($A17&amp;AD$3,$DB$1:$DB$770&amp;$DC$1:$DC$770,0))),"",IF(ISNA(INDEX($DC$1:$DC$200,MATCH($A17&amp;AD$3,$DB$1:$DB$200&amp;$DC$1:$DC$200,0))),IF(INDEX($DC$201:$DC$770,MATCH($A17&amp;AD$3,$DB$201:$DB$770&amp;$DC$201:$DC$770,0))=AD$3,2,""),IF(INDEX($DC$1:$DC$200,MATCH($A17&amp;AD$3,$DB$1:$DB$200&amp;$DC$1:$DC$200,0))=AD$3,1,"")))</f>
        <v/>
      </c>
      <c r="AE17" s="43">
        <v>37</v>
      </c>
      <c r="AF17" s="174">
        <f>TRUNC((DATE($CR$2,AG$6,AG17)-WEEKDAY(DATE($CR$2,AG$6,AG17),2)-DATE(YEAR(DATE($CR$2,AG$6,AG17)+4-WEEKDAY(DATE($CR$2,AG$6,AG17),2)),1,-10))/7)</f>
        <v>5</v>
      </c>
      <c r="AG17" s="172">
        <v>6</v>
      </c>
      <c r="AH17" s="176" t="str">
        <f t="shared" si="13"/>
        <v>Sa</v>
      </c>
      <c r="AI17" s="2"/>
      <c r="AJ17" s="164" t="str">
        <f t="shared" ref="AJ17" si="83">IF(OR(OR(AF17=$CR$7,AF21=$CR$7,AF17=$CS$7,AF21=$CS$7,AF17=$CT$7,AF21=$CT$7,AF17=$CR$8,AF21=$CR$8,AF17=$CR$9,AF21=$CR$9,AF17=$CR$10,AF21=$CR$10,AF17=$CS$10,AF21=$CS$10,AF17=$CR$11,AF21=$CR$11,AF17=$CS$11,AF21=$CS$11,AF17=$CT$11,AF21=$CT$11,AF17=$CU$11,AF21=$CU$11,AF17=$CV$11,AF21=$CV$11,AF17=$CR$12,AF21=$CR$12,AF17=$CS$12,AF21=$CS$12),OR($AE18=$CP$30,$AE18=$CP$31,$AE18=$CP$32,$AE18=$CP$33,$AE18=$CP$34,$AE18=$CP$35,$AE18=$CP$36,$AE18=$CP$37,$AE18=$CP$38,$AE18=$CP$39,$AE18=$CP$40,$AE18=$CP$41),OR($AE18=$CP$44,$AE18=$CP$45,$AE18=$CP$46,$AE18=$CP$47,$AE18=$CP$48,$AE18=$CP$49,$AE18=$CP$50)),1,"")</f>
        <v/>
      </c>
      <c r="AK17" s="164">
        <f t="shared" ref="AK17" si="84">IF(OR(OR(AF17=$CR$15,AF21=$CR$15,AF17=$CS$15,AF21=$CS$15,AF17=$CT$15,AF21=$CT$15,AF17=$CR$16,AF21=$CR$16,AF17=$CS$16,AF21=$CS$16,AF17=$CR$17,AF21=$CR$17,AF17=$CS$17,AF21=$CS$17,AF17=$CR$18,AF21=$CR$18,AF17=$CS$18,AF21=$CS$18,AF17=$CT$18,AF21=$CT$18,AF17=$CU$18,AF21=$CU$18,AF17=$CV$18,AF21=$CV$18,AF17=$CR$19,AF21=$CR$19,AF17=$CS$19,AF21=$CS$19),OR($AE18=$CP$30,$AE18=$CP$31,$AE18=$CP$32,$AE18=$CP$33,$AE18=$CP$34,$AE18=$CP$35,$AE18=$CP$36,$AE18=$CP$37,$AE18=$CP$38,$AE18=$CP$39,$AE18=$CP$40,$AE18=$CP$41),OR($AE18=$CP$44,$AE18=$CP$45,$AE18=$CP$46,$AE18=$CP$47,$AE18=$CP$48,$AE18=$CP$49,$AE18=$CP$50)),1,"")</f>
        <v>1</v>
      </c>
      <c r="AL17" s="164">
        <f t="shared" ref="AL17" si="85">IF(OR(OR(AF17=$CR$22,AF21=$CR$22,AF17=$CS$22,AF21=$CS$22,AF17=$CT$22,AF21=$CT$22,AF17=$CR$23,AF21=$CR$23,AF17=$CS$23,AF21=$CS$23,AF17=$CR$24,AF21=$CR$24,AF17=$CS$24,AF21=$CS$24,AF17=$CR$25,AF21=$CR$25,AF17=$CS$25,AF21=$CS$25,AF17=$CT$25,AF21=$CT$25,AF17=$CU$25,AF21=$CU$25,AF17=$CV$25,AF21=$CV$25,AF17=$CR$26,AF21=$CR$26,AF17=$CS$26,AF21=$CS$26),OR($AE18=$CP$30,$AE18=$CP$31,$AE18=$CP$32,$AE18=$CP$33,$AE18=$CP$34,$AE18=$CP$35,$AE18=$CP$36,$AE18=$CP$37,$AE18=$CP$38,$AE18=$CP$39,$AE18=$CP$40,$AE18=$CP$41),OR($AE18=$CP$44,$AE18=$CP$45,$AE18=$CP$46,$AE18=$CP$47,$AE18=$CP$48,$AE18=$CP$49,$AE18=$CP$50)),1,"")</f>
        <v>1</v>
      </c>
      <c r="AM17" s="2"/>
      <c r="AN17" s="6" t="str">
        <f t="shared" ref="AN17" si="86">IF(ISNA(VLOOKUP(AE17,$DB$1:$DE$200,4,FALSE)),"",VLOOKUP(AE17,$DB$1:$DE$200,4,FALSE))</f>
        <v/>
      </c>
      <c r="AO17" s="6"/>
      <c r="AP17" s="6"/>
      <c r="AQ17" s="6"/>
      <c r="AR17" s="6"/>
      <c r="AS17" s="6"/>
      <c r="AT17" s="5" t="str">
        <f t="array" ref="AT17">IF(ISNA(INDEX($DC$1:$DC$770,MATCH($AE17&amp;AT$3,$DB$1:$DB$770&amp;$DC$1:$DC$770,0))),"",IF(ISNA(INDEX($DC$1:$DC$200,MATCH($AE17&amp;AT$3,$DB$1:$DB$200&amp;$DC$1:$DC$200,0))),IF(INDEX($DC$201:$DC$770,MATCH($AE17&amp;AT$3,$DB$201:$DB$770&amp;$DC$201:$DC$770,0))=AT$3,2,""),IF(INDEX($DC$1:$DC$200,MATCH($AE17&amp;AT$3,$DB$1:$DB$200&amp;$DC$1:$DC$200,0))=AT$3,1,"")))</f>
        <v/>
      </c>
      <c r="AU17" s="6" t="str">
        <f t="array" ref="AU17">IF(ISNA(INDEX($DC$1:$DC$770,MATCH($AE17&amp;AU$3,$DB$1:$DB$770&amp;$DC$1:$DC$770,0))),"",IF(ISNA(INDEX($DC$1:$DC$200,MATCH($AE17&amp;AU$3,$DB$1:$DB$200&amp;$DC$1:$DC$200,0))),IF(INDEX($DC$201:$DC$770,MATCH($AE17&amp;AU$3,$DB$201:$DB$770&amp;$DC$201:$DC$770,0))=AU$3,2,""),IF(INDEX($DC$1:$DC$200,MATCH($AE17&amp;AU$3,$DB$1:$DB$200&amp;$DC$1:$DC$200,0))=AU$3,1,"")))</f>
        <v/>
      </c>
      <c r="AV17" s="6" t="str">
        <f t="array" ref="AV17">IF(ISNA(INDEX($DC$1:$DC$770,MATCH($AE17&amp;AV$3,$DB$1:$DB$770&amp;$DC$1:$DC$770,0))),"",IF(ISNA(INDEX($DC$1:$DC$200,MATCH($AE17&amp;AV$3,$DB$1:$DB$200&amp;$DC$1:$DC$200,0))),IF(INDEX($DC$201:$DC$770,MATCH($AE17&amp;AV$3,$DB$201:$DB$770&amp;$DC$201:$DC$770,0))=AV$3,2,""),IF(INDEX($DC$1:$DC$200,MATCH($AE17&amp;AV$3,$DB$1:$DB$200&amp;$DC$1:$DC$200,0))=AV$3,1,"")))</f>
        <v/>
      </c>
      <c r="AW17" s="5" t="str">
        <f t="array" ref="AW17">IF(ISNA(INDEX($DC$1:$DC$770,MATCH($AE17&amp;AW$3,$DB$1:$DB$770&amp;$DC$1:$DC$770,0))),"",IF(ISNA(INDEX($DC$1:$DC$200,MATCH($AE17&amp;AW$3,$DB$1:$DB$200&amp;$DC$1:$DC$200,0))),IF(INDEX($DC$201:$DC$770,MATCH($AE17&amp;AW$3,$DB$201:$DB$770&amp;$DC$201:$DC$770,0))=AW$3,2,""),IF(INDEX($DC$1:$DC$200,MATCH($AE17&amp;AW$3,$DB$1:$DB$200&amp;$DC$1:$DC$200,0))=AW$3,1,"")))</f>
        <v/>
      </c>
      <c r="AX17" s="6" t="str">
        <f t="array" ref="AX17">IF(ISNA(INDEX($DC$1:$DC$770,MATCH($AE17&amp;AX$3,$DB$1:$DB$770&amp;$DC$1:$DC$770,0))),"",IF(ISNA(INDEX($DC$1:$DC$200,MATCH($AE17&amp;AX$3,$DB$1:$DB$200&amp;$DC$1:$DC$200,0))),IF(INDEX($DC$201:$DC$770,MATCH($AE17&amp;AX$3,$DB$201:$DB$770&amp;$DC$201:$DC$770,0))=AX$3,2,""),IF(INDEX($DC$1:$DC$200,MATCH($AE17&amp;AX$3,$DB$1:$DB$200&amp;$DC$1:$DC$200,0))=AX$3,1,"")))</f>
        <v/>
      </c>
      <c r="AY17" s="7" t="str">
        <f t="array" ref="AY17">IF(ISNA(INDEX($DC$1:$DC$770,MATCH($AE17&amp;AY$3,$DB$1:$DB$770&amp;$DC$1:$DC$770,0))),"",IF(ISNA(INDEX($DC$1:$DC$200,MATCH($AE17&amp;AY$3,$DB$1:$DB$200&amp;$DC$1:$DC$200,0))),IF(INDEX($DC$201:$DC$770,MATCH($AE17&amp;AY$3,$DB$201:$DB$770&amp;$DC$201:$DC$770,0))=AY$3,2,""),IF(INDEX($DC$1:$DC$200,MATCH($AE17&amp;AY$3,$DB$1:$DB$200&amp;$DC$1:$DC$200,0))=AY$3,1,"")))</f>
        <v/>
      </c>
      <c r="AZ17" s="6" t="str">
        <f t="array" ref="AZ17">IF(ISNA(INDEX($DC$1:$DC$770,MATCH($AE17&amp;AZ$3,$DB$1:$DB$770&amp;$DC$1:$DC$770,0))),"",IF(ISNA(INDEX($DC$1:$DC$200,MATCH($AE17&amp;AZ$3,$DB$1:$DB$200&amp;$DC$1:$DC$200,0))),IF(INDEX($DC$201:$DC$770,MATCH($AE17&amp;AZ$3,$DB$201:$DB$770&amp;$DC$201:$DC$770,0))=AZ$3,2,""),IF(INDEX($DC$1:$DC$200,MATCH($AE17&amp;AZ$3,$DB$1:$DB$200&amp;$DC$1:$DC$200,0))=AZ$3,1,"")))</f>
        <v/>
      </c>
      <c r="BA17" s="6" t="str">
        <f t="array" ref="BA17">IF(ISNA(INDEX($DC$1:$DC$770,MATCH($AE17&amp;BA$3,$DB$1:$DB$770&amp;$DC$1:$DC$770,0))),"",IF(ISNA(INDEX($DC$1:$DC$200,MATCH($AE17&amp;BA$3,$DB$1:$DB$200&amp;$DC$1:$DC$200,0))),IF(INDEX($DC$201:$DC$770,MATCH($AE17&amp;BA$3,$DB$201:$DB$770&amp;$DC$201:$DC$770,0))=BA$3,2,""),IF(INDEX($DC$1:$DC$200,MATCH($AE17&amp;BA$3,$DB$1:$DB$200&amp;$DC$1:$DC$200,0))=BA$3,1,"")))</f>
        <v/>
      </c>
      <c r="BB17" s="6" t="str">
        <f t="array" ref="BB17">IF(ISNA(INDEX($DC$1:$DC$770,MATCH($AE17&amp;BB$3,$DB$1:$DB$770&amp;$DC$1:$DC$770,0))),"",IF(ISNA(INDEX($DC$1:$DC$200,MATCH($AE17&amp;BB$3,$DB$1:$DB$200&amp;$DC$1:$DC$200,0))),IF(INDEX($DC$201:$DC$770,MATCH($AE17&amp;BB$3,$DB$201:$DB$770&amp;$DC$201:$DC$770,0))=BB$3,2,""),IF(INDEX($DC$1:$DC$200,MATCH($AE17&amp;BB$3,$DB$1:$DB$200&amp;$DC$1:$DC$200,0))=BB$3,1,"")))</f>
        <v/>
      </c>
      <c r="BC17" s="5" t="str">
        <f t="array" ref="BC17">IF(ISNA(INDEX($DC$1:$DC$770,MATCH($AE17&amp;BC$3,$DB$1:$DB$770&amp;$DC$1:$DC$770,0))),"",IF(ISNA(INDEX($DC$1:$DC$200,MATCH($AE17&amp;BC$3,$DB$1:$DB$200&amp;$DC$1:$DC$200,0))),IF(INDEX($DC$201:$DC$770,MATCH($AE17&amp;BC$3,$DB$201:$DB$770&amp;$DC$201:$DC$770,0))=BC$3,2,""),IF(INDEX($DC$1:$DC$200,MATCH($AE17&amp;BC$3,$DB$1:$DB$200&amp;$DC$1:$DC$200,0))=BC$3,1,"")))</f>
        <v/>
      </c>
      <c r="BD17" s="6" t="str">
        <f t="array" ref="BD17">IF(ISNA(INDEX($DC$1:$DC$770,MATCH($AE17&amp;BD$3,$DB$1:$DB$770&amp;$DC$1:$DC$770,0))),"",IF(ISNA(INDEX($DC$1:$DC$200,MATCH($AE17&amp;BD$3,$DB$1:$DB$200&amp;$DC$1:$DC$200,0))),IF(INDEX($DC$201:$DC$770,MATCH($AE17&amp;BD$3,$DB$201:$DB$770&amp;$DC$201:$DC$770,0))=BD$3,2,""),IF(INDEX($DC$1:$DC$200,MATCH($AE17&amp;BD$3,$DB$1:$DB$200&amp;$DC$1:$DC$200,0))=BD$3,1,"")))</f>
        <v/>
      </c>
      <c r="BE17" s="7" t="str">
        <f t="array" ref="BE17">IF(ISNA(INDEX($DC$1:$DC$770,MATCH($AE17&amp;BE$3,$DB$1:$DB$770&amp;$DC$1:$DC$770,0))),"",IF(ISNA(INDEX($DC$1:$DC$200,MATCH($AE17&amp;BE$3,$DB$1:$DB$200&amp;$DC$1:$DC$200,0))),IF(INDEX($DC$201:$DC$770,MATCH($AE17&amp;BE$3,$DB$201:$DB$770&amp;$DC$201:$DC$770,0))=BE$3,2,""),IF(INDEX($DC$1:$DC$200,MATCH($AE17&amp;BE$3,$DB$1:$DB$200&amp;$DC$1:$DC$200,0))=BE$3,1,"")))</f>
        <v/>
      </c>
      <c r="BF17" s="6" t="str">
        <f t="array" ref="BF17">IF(ISNA(INDEX($DC$1:$DC$770,MATCH($AE17&amp;BF$3,$DB$1:$DB$770&amp;$DC$1:$DC$770,0))),"",IF(ISNA(INDEX($DC$1:$DC$200,MATCH($AE17&amp;BF$3,$DB$1:$DB$200&amp;$DC$1:$DC$200,0))),IF(INDEX($DC$201:$DC$770,MATCH($AE17&amp;BF$3,$DB$201:$DB$770&amp;$DC$201:$DC$770,0))=BF$3,2,""),IF(INDEX($DC$1:$DC$200,MATCH($AE17&amp;BF$3,$DB$1:$DB$200&amp;$DC$1:$DC$200,0))=BF$3,1,"")))</f>
        <v/>
      </c>
      <c r="BG17" s="6" t="str">
        <f t="array" ref="BG17">IF(ISNA(INDEX($DC$1:$DC$770,MATCH($AE17&amp;BG$3,$DB$1:$DB$770&amp;$DC$1:$DC$770,0))),"",IF(ISNA(INDEX($DC$1:$DC$200,MATCH($AE17&amp;BG$3,$DB$1:$DB$200&amp;$DC$1:$DC$200,0))),IF(INDEX($DC$201:$DC$770,MATCH($AE17&amp;BG$3,$DB$201:$DB$770&amp;$DC$201:$DC$770,0))=BG$3,2,""),IF(INDEX($DC$1:$DC$200,MATCH($AE17&amp;BG$3,$DB$1:$DB$200&amp;$DC$1:$DC$200,0))=BG$3,1,"")))</f>
        <v/>
      </c>
      <c r="BH17" s="7" t="str">
        <f t="array" ref="BH17">IF(ISNA(INDEX($DC$1:$DC$770,MATCH($AE17&amp;BH$3,$DB$1:$DB$770&amp;$DC$1:$DC$770,0))),"",IF(ISNA(INDEX($DC$1:$DC$200,MATCH($AE17&amp;BH$3,$DB$1:$DB$200&amp;$DC$1:$DC$200,0))),IF(INDEX($DC$201:$DC$770,MATCH($AE17&amp;BH$3,$DB$201:$DB$770&amp;$DC$201:$DC$770,0))=BH$3,2,""),IF(INDEX($DC$1:$DC$200,MATCH($AE17&amp;BH$3,$DB$1:$DB$200&amp;$DC$1:$DC$200,0))=BH$3,1,"")))</f>
        <v/>
      </c>
      <c r="BI17" s="2">
        <f t="shared" ref="BI17" si="87">BI15+1</f>
        <v>66</v>
      </c>
      <c r="BJ17" s="174">
        <f>TRUNC((DATE($CR$2,BK$6,BK17)-WEEKDAY(DATE($CR$2,BK$6,BK17),2)-DATE(YEAR(DATE($CR$2,BK$6,BK17)+4-WEEKDAY(DATE($CR$2,BK$6,BK17),2)),1,-10))/7)</f>
        <v>9</v>
      </c>
      <c r="BK17" s="172">
        <v>6</v>
      </c>
      <c r="BL17" s="176" t="str">
        <f t="shared" si="18"/>
        <v>So</v>
      </c>
      <c r="BM17" s="2"/>
      <c r="BN17" s="164" t="str">
        <f t="shared" ref="BN17" si="88">IF(OR(OR(BJ17=$CR$7,BJ21=$CR$7,BJ17=$CS$7,BJ21=$CS$7,BJ17=$CT$7,BJ21=$CT$7,BJ17=$CR$8,BJ21=$CR$8,BJ17=$CR$9,BJ21=$CR$9,BJ17=$CR$10,BJ21=$CR$10,BJ17=$CS$10,BJ21=$CS$10,BJ17=$CR$11,BJ21=$CR$11,BJ17=$CS$11,BJ21=$CS$11,BJ17=$CT$11,BJ21=$CT$11,BJ17=$CU$11,BJ21=$CU$11,BJ17=$CV$11,BJ21=$CV$11,BJ17=$CR$12,BJ21=$CR$12,BJ17=$CS$12,BJ21=$CS$12),OR($BI18=$CP$30,$BI18=$CP$31,$BI18=$CP$32,$BI18=$CP$33,$BI18=$CP$34,$BI18=$CP$35,$BI18=$CP$36,$BI18=$CP$37,$BI18=$CP$38,$BI18=$CP$39,$BI18=$CP$40,$BI18=$CP$41),OR($BI18=$CP$44,$BI18=$CP$45,$BI18=$CP$46,$BI18=$CP$47,$BI18=$CP$48,$BI18=$CP$49,$BI18=$CP$50)),1,"")</f>
        <v/>
      </c>
      <c r="BO17" s="164" t="str">
        <f t="shared" ref="BO17" si="89">IF(OR(OR(BJ17=$CR$15,BJ21=$CR$15,BJ17=$CS$15,BJ21=$CS$15,BJ17=$CT$15,BJ21=$CT$15,BJ17=$CR$16,BJ21=$CR$16,BJ17=$CS$16,BJ21=$CS$16,BJ17=$CR$17,BJ21=$CR$17,BJ17=$CS$17,BJ21=$CS$17,BJ17=$CR$18,BJ21=$CR$18,BJ17=$CS$18,BJ21=$CS$18,BJ17=$CT$18,BJ21=$CT$18,BJ17=$CU$18,BJ21=$CU$18,BJ17=$CV$18,BJ21=$CV$18,BJ17=$CR$19,BJ21=$CR$19,BJ17=$CS$19,BJ21=$CS$19),OR($BI18=$CP$30,$BI18=$CP$31,$BI18=$CP$32,$BI18=$CP$33,$BI18=$CP$34,$BI18=$CP$35,$BI18=$CP$36,$BI18=$CP$37,$BI18=$CP$38,$BI18=$CP$39,$BI18=$CP$40,$BI18=$CP$41),OR($BI18=$CP$44,$BI18=$CP$45,$BI18=$CP$46,$BI18=$CP$47,$BI18=$CP$48,$BI18=$CP$49,$BI18=$CP$50)),1,"")</f>
        <v/>
      </c>
      <c r="BP17" s="164" t="str">
        <f t="shared" ref="BP17" si="90">IF(OR(OR(BJ17=$CR$22,BJ21=$CR$22,BJ17=$CS$22,BJ21=$CS$22,BJ17=$CT$22,BJ21=$CT$22,BJ17=$CR$23,BJ21=$CR$23,BJ17=$CS$23,BJ21=$CS$23,BJ17=$CR$24,BJ21=$CR$24,BJ17=$CS$24,BJ21=$CS$24,BJ17=$CR$25,BJ21=$CR$25,BJ17=$CS$25,BJ21=$CS$25,BJ17=$CT$25,BJ21=$CT$25,BJ17=$CU$25,BJ21=$CU$25,BJ17=$CV$25,BJ21=$CV$25,BJ17=$CR$26,BJ21=$CR$26,BJ17=$CS$26,BJ21=$CS$26),OR($BI18=$CP$30,$BI18=$CP$31,$BI18=$CP$32,$BI18=$CP$33,$BI18=$CP$34,$BI18=$CP$35,$BI18=$CP$36,$BI18=$CP$37,$BI18=$CP$38,$BI18=$CP$39,$BI18=$CP$40,$BI18=$CP$41),OR($BI18=$CP$44,$BI18=$CP$45,$BI18=$CP$46,$BI18=$CP$47,$BI18=$CP$48,$BI18=$CP$49,$BI18=$CP$50)),1,"")</f>
        <v/>
      </c>
      <c r="BQ17" s="2"/>
      <c r="BR17" s="6" t="str">
        <f t="shared" ref="BR17" si="91">IF(ISNA(VLOOKUP(BI17,$DB$1:$DE$200,4,FALSE)),"",VLOOKUP(BI17,$DB$1:$DE$200,4,FALSE))</f>
        <v/>
      </c>
      <c r="BS17" s="6"/>
      <c r="BT17" s="6"/>
      <c r="BU17" s="6"/>
      <c r="BV17" s="6"/>
      <c r="BW17" s="6"/>
      <c r="BX17" s="5" t="str">
        <f t="array" ref="BX17">IF(ISNA(INDEX($DC$1:$DC$770,MATCH($BI17&amp;BX$3,$DB$1:$DB$770&amp;$DC$1:$DC$770,0))),"",IF(ISNA(INDEX($DC$1:$DC$200,MATCH($BI17&amp;BX$3,$DB$1:$DB$200&amp;$DC$1:$DC$200,0))),IF(INDEX($DC$201:$DC$770,MATCH($BI17&amp;BX$3,$DB$201:$DB$770&amp;$DC$201:$DC$770,0))=BX$3,2,""),IF(INDEX($DC$1:$DC$200,MATCH($BI17&amp;BX$3,$DB$1:$DB$200&amp;$DC$1:$DC$200,0))=BX$3,1,"")))</f>
        <v/>
      </c>
      <c r="BY17" s="6" t="str">
        <f t="array" ref="BY17">IF(ISNA(INDEX($DC$1:$DC$770,MATCH($BI17&amp;BY$3,$DB$1:$DB$770&amp;$DC$1:$DC$770,0))),"",IF(ISNA(INDEX($DC$1:$DC$200,MATCH($BI17&amp;BY$3,$DB$1:$DB$200&amp;$DC$1:$DC$200,0))),IF(INDEX($DC$201:$DC$770,MATCH($BI17&amp;BY$3,$DB$201:$DB$770&amp;$DC$201:$DC$770,0))=BY$3,2,""),IF(INDEX($DC$1:$DC$200,MATCH($BI17&amp;BY$3,$DB$1:$DB$200&amp;$DC$1:$DC$200,0))=BY$3,1,"")))</f>
        <v/>
      </c>
      <c r="BZ17" s="6" t="str">
        <f t="array" ref="BZ17">IF(ISNA(INDEX($DC$1:$DC$770,MATCH($BI17&amp;BZ$3,$DB$1:$DB$770&amp;$DC$1:$DC$770,0))),"",IF(ISNA(INDEX($DC$1:$DC$200,MATCH($BI17&amp;BZ$3,$DB$1:$DB$200&amp;$DC$1:$DC$200,0))),IF(INDEX($DC$201:$DC$770,MATCH($BI17&amp;BZ$3,$DB$201:$DB$770&amp;$DC$201:$DC$770,0))=BZ$3,2,""),IF(INDEX($DC$1:$DC$200,MATCH($BI17&amp;BZ$3,$DB$1:$DB$200&amp;$DC$1:$DC$200,0))=BZ$3,1,"")))</f>
        <v/>
      </c>
      <c r="CA17" s="5" t="str">
        <f t="array" ref="CA17">IF(ISNA(INDEX($DC$1:$DC$770,MATCH($BI17&amp;CA$3,$DB$1:$DB$770&amp;$DC$1:$DC$770,0))),"",IF(ISNA(INDEX($DC$1:$DC$200,MATCH($BI17&amp;CA$3,$DB$1:$DB$200&amp;$DC$1:$DC$200,0))),IF(INDEX($DC$201:$DC$770,MATCH($BI17&amp;CA$3,$DB$201:$DB$770&amp;$DC$201:$DC$770,0))=CA$3,2,""),IF(INDEX($DC$1:$DC$200,MATCH($BI17&amp;CA$3,$DB$1:$DB$200&amp;$DC$1:$DC$200,0))=CA$3,1,"")))</f>
        <v/>
      </c>
      <c r="CB17" s="6" t="str">
        <f t="array" ref="CB17">IF(ISNA(INDEX($DC$1:$DC$770,MATCH($BI17&amp;CB$3,$DB$1:$DB$770&amp;$DC$1:$DC$770,0))),"",IF(ISNA(INDEX($DC$1:$DC$200,MATCH($BI17&amp;CB$3,$DB$1:$DB$200&amp;$DC$1:$DC$200,0))),IF(INDEX($DC$201:$DC$770,MATCH($BI17&amp;CB$3,$DB$201:$DB$770&amp;$DC$201:$DC$770,0))=CB$3,2,""),IF(INDEX($DC$1:$DC$200,MATCH($BI17&amp;CB$3,$DB$1:$DB$200&amp;$DC$1:$DC$200,0))=CB$3,1,"")))</f>
        <v/>
      </c>
      <c r="CC17" s="7" t="str">
        <f t="array" ref="CC17">IF(ISNA(INDEX($DC$1:$DC$770,MATCH($BI17&amp;CC$3,$DB$1:$DB$770&amp;$DC$1:$DC$770,0))),"",IF(ISNA(INDEX($DC$1:$DC$200,MATCH($BI17&amp;CC$3,$DB$1:$DB$200&amp;$DC$1:$DC$200,0))),IF(INDEX($DC$201:$DC$770,MATCH($BI17&amp;CC$3,$DB$201:$DB$770&amp;$DC$201:$DC$770,0))=CC$3,2,""),IF(INDEX($DC$1:$DC$200,MATCH($BI17&amp;CC$3,$DB$1:$DB$200&amp;$DC$1:$DC$200,0))=CC$3,1,"")))</f>
        <v/>
      </c>
      <c r="CD17" s="6" t="str">
        <f t="array" ref="CD17">IF(ISNA(INDEX($DC$1:$DC$770,MATCH($BI17&amp;CD$3,$DB$1:$DB$770&amp;$DC$1:$DC$770,0))),"",IF(ISNA(INDEX($DC$1:$DC$200,MATCH($BI17&amp;CD$3,$DB$1:$DB$200&amp;$DC$1:$DC$200,0))),IF(INDEX($DC$201:$DC$770,MATCH($BI17&amp;CD$3,$DB$201:$DB$770&amp;$DC$201:$DC$770,0))=CD$3,2,""),IF(INDEX($DC$1:$DC$200,MATCH($BI17&amp;CD$3,$DB$1:$DB$200&amp;$DC$1:$DC$200,0))=CD$3,1,"")))</f>
        <v/>
      </c>
      <c r="CE17" s="6" t="str">
        <f t="array" ref="CE17">IF(ISNA(INDEX($DC$1:$DC$770,MATCH($BI17&amp;CE$3,$DB$1:$DB$770&amp;$DC$1:$DC$770,0))),"",IF(ISNA(INDEX($DC$1:$DC$200,MATCH($BI17&amp;CE$3,$DB$1:$DB$200&amp;$DC$1:$DC$200,0))),IF(INDEX($DC$201:$DC$770,MATCH($BI17&amp;CE$3,$DB$201:$DB$770&amp;$DC$201:$DC$770,0))=CE$3,2,""),IF(INDEX($DC$1:$DC$200,MATCH($BI17&amp;CE$3,$DB$1:$DB$200&amp;$DC$1:$DC$200,0))=CE$3,1,"")))</f>
        <v/>
      </c>
      <c r="CF17" s="6" t="str">
        <f t="array" ref="CF17">IF(ISNA(INDEX($DC$1:$DC$770,MATCH($BI17&amp;CF$3,$DB$1:$DB$770&amp;$DC$1:$DC$770,0))),"",IF(ISNA(INDEX($DC$1:$DC$200,MATCH($BI17&amp;CF$3,$DB$1:$DB$200&amp;$DC$1:$DC$200,0))),IF(INDEX($DC$201:$DC$770,MATCH($BI17&amp;CF$3,$DB$201:$DB$770&amp;$DC$201:$DC$770,0))=CF$3,2,""),IF(INDEX($DC$1:$DC$200,MATCH($BI17&amp;CF$3,$DB$1:$DB$200&amp;$DC$1:$DC$200,0))=CF$3,1,"")))</f>
        <v/>
      </c>
      <c r="CG17" s="5" t="str">
        <f t="array" ref="CG17">IF(ISNA(INDEX($DC$1:$DC$770,MATCH($BI17&amp;CG$3,$DB$1:$DB$770&amp;$DC$1:$DC$770,0))),"",IF(ISNA(INDEX($DC$1:$DC$200,MATCH($BI17&amp;CG$3,$DB$1:$DB$200&amp;$DC$1:$DC$200,0))),IF(INDEX($DC$201:$DC$770,MATCH($BI17&amp;CG$3,$DB$201:$DB$770&amp;$DC$201:$DC$770,0))=CG$3,2,""),IF(INDEX($DC$1:$DC$200,MATCH($BI17&amp;CG$3,$DB$1:$DB$200&amp;$DC$1:$DC$200,0))=CG$3,1,"")))</f>
        <v/>
      </c>
      <c r="CH17" s="6" t="str">
        <f t="array" ref="CH17">IF(ISNA(INDEX($DC$1:$DC$770,MATCH($BI17&amp;CH$3,$DB$1:$DB$770&amp;$DC$1:$DC$770,0))),"",IF(ISNA(INDEX($DC$1:$DC$200,MATCH($BI17&amp;CH$3,$DB$1:$DB$200&amp;$DC$1:$DC$200,0))),IF(INDEX($DC$201:$DC$770,MATCH($BI17&amp;CH$3,$DB$201:$DB$770&amp;$DC$201:$DC$770,0))=CH$3,2,""),IF(INDEX($DC$1:$DC$200,MATCH($BI17&amp;CH$3,$DB$1:$DB$200&amp;$DC$1:$DC$200,0))=CH$3,1,"")))</f>
        <v/>
      </c>
      <c r="CI17" s="7" t="str">
        <f t="array" ref="CI17">IF(ISNA(INDEX($DC$1:$DC$770,MATCH($BI17&amp;CI$3,$DB$1:$DB$770&amp;$DC$1:$DC$770,0))),"",IF(ISNA(INDEX($DC$1:$DC$200,MATCH($BI17&amp;CI$3,$DB$1:$DB$200&amp;$DC$1:$DC$200,0))),IF(INDEX($DC$201:$DC$770,MATCH($BI17&amp;CI$3,$DB$201:$DB$770&amp;$DC$201:$DC$770,0))=CI$3,2,""),IF(INDEX($DC$1:$DC$200,MATCH($BI17&amp;CI$3,$DB$1:$DB$200&amp;$DC$1:$DC$200,0))=CI$3,1,"")))</f>
        <v/>
      </c>
      <c r="CJ17" s="6" t="str">
        <f t="array" ref="CJ17">IF(ISNA(INDEX($DC$1:$DC$770,MATCH($BI17&amp;CJ$3,$DB$1:$DB$770&amp;$DC$1:$DC$770,0))),"",IF(ISNA(INDEX($DC$1:$DC$200,MATCH($BI17&amp;CJ$3,$DB$1:$DB$200&amp;$DC$1:$DC$200,0))),IF(INDEX($DC$201:$DC$770,MATCH($BI17&amp;CJ$3,$DB$201:$DB$770&amp;$DC$201:$DC$770,0))=CJ$3,2,""),IF(INDEX($DC$1:$DC$200,MATCH($BI17&amp;CJ$3,$DB$1:$DB$200&amp;$DC$1:$DC$200,0))=CJ$3,1,"")))</f>
        <v/>
      </c>
      <c r="CK17" s="6" t="str">
        <f t="array" ref="CK17">IF(ISNA(INDEX($DC$1:$DC$770,MATCH($BI17&amp;CK$3,$DB$1:$DB$770&amp;$DC$1:$DC$770,0))),"",IF(ISNA(INDEX($DC$1:$DC$200,MATCH($BI17&amp;CK$3,$DB$1:$DB$200&amp;$DC$1:$DC$200,0))),IF(INDEX($DC$201:$DC$770,MATCH($BI17&amp;CK$3,$DB$201:$DB$770&amp;$DC$201:$DC$770,0))=CK$3,2,""),IF(INDEX($DC$1:$DC$200,MATCH($BI17&amp;CK$3,$DB$1:$DB$200&amp;$DC$1:$DC$200,0))=CK$3,1,"")))</f>
        <v/>
      </c>
      <c r="CL17" s="7" t="str">
        <f t="array" ref="CL17">IF(ISNA(INDEX($DC$1:$DC$770,MATCH($BI17&amp;CL$3,$DB$1:$DB$770&amp;$DC$1:$DC$770,0))),"",IF(ISNA(INDEX($DC$1:$DC$200,MATCH($BI17&amp;CL$3,$DB$1:$DB$200&amp;$DC$1:$DC$200,0))),IF(INDEX($DC$201:$DC$770,MATCH($BI17&amp;CL$3,$DB$201:$DB$770&amp;$DC$201:$DC$770,0))=CL$3,2,""),IF(INDEX($DC$1:$DC$200,MATCH($BI17&amp;CL$3,$DB$1:$DB$200&amp;$DC$1:$DC$200,0))=CL$3,1,"")))</f>
        <v/>
      </c>
      <c r="CN17" s="21"/>
      <c r="CO17" s="39"/>
      <c r="CQ17" s="13" t="s">
        <v>71</v>
      </c>
      <c r="CR17" s="13">
        <v>17</v>
      </c>
      <c r="CS17" s="13">
        <v>18</v>
      </c>
      <c r="DB17" s="19">
        <f>IF(DM17=0,0,IF(COUNTIF($DM$1:$DM$200,DM17)=1,DM17,IF(COUNTIF($DM$1:$DM$200,DM17)=2,IF(COUNTIF($DM$1:$DM16,DM17)=0,DM17,DM17+0.5),"Terminkollision 1")))</f>
        <v>95</v>
      </c>
      <c r="DC17" s="42">
        <f t="shared" si="4"/>
        <v>3</v>
      </c>
      <c r="DD17" s="71" t="s">
        <v>195</v>
      </c>
      <c r="DE17" s="13" t="s">
        <v>101</v>
      </c>
      <c r="DF17" s="13">
        <f t="shared" si="1"/>
        <v>14</v>
      </c>
      <c r="DG17" s="13">
        <f t="shared" si="5"/>
        <v>4</v>
      </c>
      <c r="DH17" s="13">
        <f t="shared" si="6"/>
        <v>4</v>
      </c>
      <c r="DI17" s="13">
        <f t="shared" si="7"/>
        <v>2016</v>
      </c>
      <c r="DJ17" s="13" t="str">
        <f t="shared" si="2"/>
        <v>Mo</v>
      </c>
      <c r="DK17" s="22">
        <f t="shared" si="8"/>
        <v>41002</v>
      </c>
      <c r="DL17" s="19" t="str">
        <f t="shared" si="0"/>
        <v>0</v>
      </c>
      <c r="DM17" s="13">
        <f t="shared" si="3"/>
        <v>95</v>
      </c>
    </row>
    <row r="18" spans="1:117">
      <c r="A18" s="13">
        <v>6.5</v>
      </c>
      <c r="B18" s="174"/>
      <c r="C18" s="173"/>
      <c r="D18" s="178"/>
      <c r="E18" s="2"/>
      <c r="F18" s="165"/>
      <c r="G18" s="165"/>
      <c r="H18" s="165"/>
      <c r="I18" s="2"/>
      <c r="J18" s="9" t="str">
        <f t="shared" ref="J18" si="92">IF(ISNA(VLOOKUP(A18,$CP$30:$CQ$56,2,FALSE)),IF(ISNA(VLOOKUP(A18,$DB$1:$DE$200,4,FALSE)),"",VLOOKUP(A18,$DB$1:$DE$200,4,FALSE)),VLOOKUP(A18,$CP$30:$CQ$56,2,FALSE))</f>
        <v>Heilige drei Könige</v>
      </c>
      <c r="K18" s="10"/>
      <c r="L18" s="10"/>
      <c r="M18" s="10"/>
      <c r="N18" s="10"/>
      <c r="O18" s="8"/>
      <c r="P18" s="9" t="str">
        <f t="array" ref="P18">IF(ISNA(INDEX($DC$201:$DC$770,MATCH($A17&amp;P$3,$DB$201:$DB$770&amp;$DC$201:$DC$770,0))),IF(ISNA(INDEX($DC$1:$DC$200,MATCH($A18&amp;P$3,$DB$1:$DB$200&amp;$DC$1:$DC$200,0))),"",IF(INDEX($DC$1:$DC$200,MATCH($A18&amp;P$3,$DB$1:$DB$200&amp;$DC$1:$DC$200,0))=P$3,1,"")),IF(INDEX($DC$201:$DC$770,MATCH($A17&amp;P$3,$DB$201:$DB$770&amp;$DC$201:$DC$770,0))=P$3,2,""))</f>
        <v/>
      </c>
      <c r="Q18" s="10" t="str">
        <f t="array" ref="Q18">IF(ISNA(INDEX($DC$201:$DC$770,MATCH($A17&amp;Q$3,$DB$201:$DB$770&amp;$DC$201:$DC$770,0))),IF(ISNA(INDEX($DC$1:$DC$200,MATCH($A18&amp;Q$3,$DB$1:$DB$200&amp;$DC$1:$DC$200,0))),"",IF(INDEX($DC$1:$DC$200,MATCH($A18&amp;Q$3,$DB$1:$DB$200&amp;$DC$1:$DC$200,0))=Q$3,1,"")),IF(INDEX($DC$201:$DC$770,MATCH($A17&amp;Q$3,$DB$201:$DB$770&amp;$DC$201:$DC$770,0))=Q$3,2,""))</f>
        <v/>
      </c>
      <c r="R18" s="10" t="str">
        <f t="array" ref="R18">IF(ISNA(INDEX($DC$201:$DC$770,MATCH($A17&amp;R$3,$DB$201:$DB$770&amp;$DC$201:$DC$770,0))),IF(ISNA(INDEX($DC$1:$DC$200,MATCH($A18&amp;R$3,$DB$1:$DB$200&amp;$DC$1:$DC$200,0))),"",IF(INDEX($DC$1:$DC$200,MATCH($A18&amp;R$3,$DB$1:$DB$200&amp;$DC$1:$DC$200,0))=R$3,1,"")),IF(INDEX($DC$201:$DC$770,MATCH($A17&amp;R$3,$DB$201:$DB$770&amp;$DC$201:$DC$770,0))=R$3,2,""))</f>
        <v/>
      </c>
      <c r="S18" s="9" t="str">
        <f t="array" ref="S18">IF(ISNA(INDEX($DC$201:$DC$770,MATCH($A17&amp;S$3,$DB$201:$DB$770&amp;$DC$201:$DC$770,0))),IF(ISNA(INDEX($DC$1:$DC$200,MATCH($A18&amp;S$3,$DB$1:$DB$200&amp;$DC$1:$DC$200,0))),"",IF(INDEX($DC$1:$DC$200,MATCH($A18&amp;S$3,$DB$1:$DB$200&amp;$DC$1:$DC$200,0))=S$3,1,"")),IF(INDEX($DC$201:$DC$770,MATCH($A17&amp;S$3,$DB$201:$DB$770&amp;$DC$201:$DC$770,0))=S$3,2,""))</f>
        <v/>
      </c>
      <c r="T18" s="10" t="str">
        <f t="array" ref="T18">IF(ISNA(INDEX($DC$201:$DC$770,MATCH($A17&amp;T$3,$DB$201:$DB$770&amp;$DC$201:$DC$770,0))),IF(ISNA(INDEX($DC$1:$DC$200,MATCH($A18&amp;T$3,$DB$1:$DB$200&amp;$DC$1:$DC$200,0))),"",IF(INDEX($DC$1:$DC$200,MATCH($A18&amp;T$3,$DB$1:$DB$200&amp;$DC$1:$DC$200,0))=T$3,1,"")),IF(INDEX($DC$201:$DC$770,MATCH($A17&amp;T$3,$DB$201:$DB$770&amp;$DC$201:$DC$770,0))=T$3,2,""))</f>
        <v/>
      </c>
      <c r="U18" s="8" t="str">
        <f t="array" ref="U18">IF(ISNA(INDEX($DC$201:$DC$770,MATCH($A17&amp;U$3,$DB$201:$DB$770&amp;$DC$201:$DC$770,0))),IF(ISNA(INDEX($DC$1:$DC$200,MATCH($A18&amp;U$3,$DB$1:$DB$200&amp;$DC$1:$DC$200,0))),"",IF(INDEX($DC$1:$DC$200,MATCH($A18&amp;U$3,$DB$1:$DB$200&amp;$DC$1:$DC$200,0))=U$3,1,"")),IF(INDEX($DC$201:$DC$770,MATCH($A17&amp;U$3,$DB$201:$DB$770&amp;$DC$201:$DC$770,0))=U$3,2,""))</f>
        <v/>
      </c>
      <c r="V18" s="10" t="str">
        <f t="array" ref="V18">IF(ISNA(INDEX($DC$201:$DC$770,MATCH($A17&amp;V$3,$DB$201:$DB$770&amp;$DC$201:$DC$770,0))),IF(ISNA(INDEX($DC$1:$DC$200,MATCH($A18&amp;V$3,$DB$1:$DB$200&amp;$DC$1:$DC$200,0))),"",IF(INDEX($DC$1:$DC$200,MATCH($A18&amp;V$3,$DB$1:$DB$200&amp;$DC$1:$DC$200,0))=V$3,1,"")),IF(INDEX($DC$201:$DC$770,MATCH($A17&amp;V$3,$DB$201:$DB$770&amp;$DC$201:$DC$770,0))=V$3,2,""))</f>
        <v/>
      </c>
      <c r="W18" s="10" t="str">
        <f t="array" ref="W18">IF(ISNA(INDEX($DC$201:$DC$770,MATCH($A17&amp;W$3,$DB$201:$DB$770&amp;$DC$201:$DC$770,0))),IF(ISNA(INDEX($DC$1:$DC$200,MATCH($A18&amp;W$3,$DB$1:$DB$200&amp;$DC$1:$DC$200,0))),"",IF(INDEX($DC$1:$DC$200,MATCH($A18&amp;W$3,$DB$1:$DB$200&amp;$DC$1:$DC$200,0))=W$3,1,"")),IF(INDEX($DC$201:$DC$770,MATCH($A17&amp;W$3,$DB$201:$DB$770&amp;$DC$201:$DC$770,0))=W$3,2,""))</f>
        <v/>
      </c>
      <c r="X18" s="10" t="str">
        <f t="array" ref="X18">IF(ISNA(INDEX($DC$201:$DC$770,MATCH($A17&amp;X$3,$DB$201:$DB$770&amp;$DC$201:$DC$770,0))),IF(ISNA(INDEX($DC$1:$DC$200,MATCH($A18&amp;X$3,$DB$1:$DB$200&amp;$DC$1:$DC$200,0))),"",IF(INDEX($DC$1:$DC$200,MATCH($A18&amp;X$3,$DB$1:$DB$200&amp;$DC$1:$DC$200,0))=X$3,1,"")),IF(INDEX($DC$201:$DC$770,MATCH($A17&amp;X$3,$DB$201:$DB$770&amp;$DC$201:$DC$770,0))=X$3,2,""))</f>
        <v/>
      </c>
      <c r="Y18" s="9" t="str">
        <f t="array" ref="Y18">IF(ISNA(INDEX($DC$201:$DC$770,MATCH($A17&amp;Y$3,$DB$201:$DB$770&amp;$DC$201:$DC$770,0))),IF(ISNA(INDEX($DC$1:$DC$200,MATCH($A18&amp;Y$3,$DB$1:$DB$200&amp;$DC$1:$DC$200,0))),"",IF(INDEX($DC$1:$DC$200,MATCH($A18&amp;Y$3,$DB$1:$DB$200&amp;$DC$1:$DC$200,0))=Y$3,1,"")),IF(INDEX($DC$201:$DC$770,MATCH($A17&amp;Y$3,$DB$201:$DB$770&amp;$DC$201:$DC$770,0))=Y$3,2,""))</f>
        <v/>
      </c>
      <c r="Z18" s="10" t="str">
        <f t="array" ref="Z18">IF(ISNA(INDEX($DC$201:$DC$770,MATCH($A17&amp;Z$3,$DB$201:$DB$770&amp;$DC$201:$DC$770,0))),IF(ISNA(INDEX($DC$1:$DC$200,MATCH($A18&amp;Z$3,$DB$1:$DB$200&amp;$DC$1:$DC$200,0))),"",IF(INDEX($DC$1:$DC$200,MATCH($A18&amp;Z$3,$DB$1:$DB$200&amp;$DC$1:$DC$200,0))=Z$3,1,"")),IF(INDEX($DC$201:$DC$770,MATCH($A17&amp;Z$3,$DB$201:$DB$770&amp;$DC$201:$DC$770,0))=Z$3,2,""))</f>
        <v/>
      </c>
      <c r="AA18" s="8" t="str">
        <f t="array" ref="AA18">IF(ISNA(INDEX($DC$201:$DC$770,MATCH($A17&amp;AA$3,$DB$201:$DB$770&amp;$DC$201:$DC$770,0))),IF(ISNA(INDEX($DC$1:$DC$200,MATCH($A18&amp;AA$3,$DB$1:$DB$200&amp;$DC$1:$DC$200,0))),"",IF(INDEX($DC$1:$DC$200,MATCH($A18&amp;AA$3,$DB$1:$DB$200&amp;$DC$1:$DC$200,0))=AA$3,1,"")),IF(INDEX($DC$201:$DC$770,MATCH($A17&amp;AA$3,$DB$201:$DB$770&amp;$DC$201:$DC$770,0))=AA$3,2,""))</f>
        <v/>
      </c>
      <c r="AB18" s="10" t="str">
        <f t="array" ref="AB18">IF(ISNA(INDEX($DC$201:$DC$770,MATCH($A17&amp;AB$3,$DB$201:$DB$770&amp;$DC$201:$DC$770,0))),IF(ISNA(INDEX($DC$1:$DC$200,MATCH($A18&amp;AB$3,$DB$1:$DB$200&amp;$DC$1:$DC$200,0))),"",IF(INDEX($DC$1:$DC$200,MATCH($A18&amp;AB$3,$DB$1:$DB$200&amp;$DC$1:$DC$200,0))=AB$3,1,"")),IF(INDEX($DC$201:$DC$770,MATCH($A17&amp;AB$3,$DB$201:$DB$770&amp;$DC$201:$DC$770,0))=AB$3,2,""))</f>
        <v/>
      </c>
      <c r="AC18" s="10" t="str">
        <f t="array" ref="AC18">IF(ISNA(INDEX($DC$201:$DC$770,MATCH($A17&amp;AC$3,$DB$201:$DB$770&amp;$DC$201:$DC$770,0))),IF(ISNA(INDEX($DC$1:$DC$200,MATCH($A18&amp;AC$3,$DB$1:$DB$200&amp;$DC$1:$DC$200,0))),"",IF(INDEX($DC$1:$DC$200,MATCH($A18&amp;AC$3,$DB$1:$DB$200&amp;$DC$1:$DC$200,0))=AC$3,1,"")),IF(INDEX($DC$201:$DC$770,MATCH($A17&amp;AC$3,$DB$201:$DB$770&amp;$DC$201:$DC$770,0))=AC$3,2,""))</f>
        <v/>
      </c>
      <c r="AD18" s="8" t="str">
        <f t="array" ref="AD18">IF(ISNA(INDEX($DC$201:$DC$770,MATCH($A17&amp;AD$3,$DB$201:$DB$770&amp;$DC$201:$DC$770,0))),IF(ISNA(INDEX($DC$1:$DC$200,MATCH($A18&amp;AD$3,$DB$1:$DB$200&amp;$DC$1:$DC$200,0))),"",IF(INDEX($DC$1:$DC$200,MATCH($A18&amp;AD$3,$DB$1:$DB$200&amp;$DC$1:$DC$200,0))=AD$3,1,"")),IF(INDEX($DC$201:$DC$770,MATCH($A17&amp;AD$3,$DB$201:$DB$770&amp;$DC$201:$DC$770,0))=AD$3,2,""))</f>
        <v/>
      </c>
      <c r="AE18" s="43">
        <v>37.5</v>
      </c>
      <c r="AF18" s="174"/>
      <c r="AG18" s="185"/>
      <c r="AH18" s="177"/>
      <c r="AI18" s="2"/>
      <c r="AJ18" s="165"/>
      <c r="AK18" s="165"/>
      <c r="AL18" s="165"/>
      <c r="AM18" s="2"/>
      <c r="AN18" s="10" t="str">
        <f t="shared" ref="AN18" si="93">IF(ISNA(VLOOKUP(AE18,$CP$30:$CQ$56,2,FALSE)),IF(ISNA(VLOOKUP(AE18,$DB$1:$DE$200,4,FALSE)),"",VLOOKUP(AE18,$DB$1:$DE$200,4,FALSE)),VLOOKUP(AE18,$CP$30:$CQ$56,2,FALSE))</f>
        <v/>
      </c>
      <c r="AO18" s="10"/>
      <c r="AP18" s="10"/>
      <c r="AQ18" s="10"/>
      <c r="AR18" s="10"/>
      <c r="AS18" s="10"/>
      <c r="AT18" s="9" t="str">
        <f t="array" ref="AT18">IF(ISNA(INDEX($DC$201:$DC$770,MATCH($AE17&amp;AT$3,$DB$201:$DB$770&amp;$DC$201:$DC$770,0))),IF(ISNA(INDEX($DC$1:$DC$200,MATCH($AE18&amp;AT$3,$DB$1:$DB$200&amp;$DC$1:$DC$200,0))),"",IF(INDEX($DC$1:$DC$200,MATCH($AE18&amp;AT$3,$DB$1:$DB$200&amp;$DC$1:$DC$200,0))=AT$3,1,"")),IF(INDEX($DC$201:$DC$770,MATCH($AE17&amp;AT$3,$DB$201:$DB$770&amp;$DC$201:$DC$770,0))=AT$3,2,""))</f>
        <v/>
      </c>
      <c r="AU18" s="10" t="str">
        <f t="array" ref="AU18">IF(ISNA(INDEX($DC$201:$DC$770,MATCH($AE17&amp;AU$3,$DB$201:$DB$770&amp;$DC$201:$DC$770,0))),IF(ISNA(INDEX($DC$1:$DC$200,MATCH($AE18&amp;AU$3,$DB$1:$DB$200&amp;$DC$1:$DC$200,0))),"",IF(INDEX($DC$1:$DC$200,MATCH($AE18&amp;AU$3,$DB$1:$DB$200&amp;$DC$1:$DC$200,0))=AU$3,1,"")),IF(INDEX($DC$201:$DC$770,MATCH($AE17&amp;AU$3,$DB$201:$DB$770&amp;$DC$201:$DC$770,0))=AU$3,2,""))</f>
        <v/>
      </c>
      <c r="AV18" s="10" t="str">
        <f t="array" ref="AV18">IF(ISNA(INDEX($DC$201:$DC$770,MATCH($AE17&amp;AV$3,$DB$201:$DB$770&amp;$DC$201:$DC$770,0))),IF(ISNA(INDEX($DC$1:$DC$200,MATCH($AE18&amp;AV$3,$DB$1:$DB$200&amp;$DC$1:$DC$200,0))),"",IF(INDEX($DC$1:$DC$200,MATCH($AE18&amp;AV$3,$DB$1:$DB$200&amp;$DC$1:$DC$200,0))=AV$3,1,"")),IF(INDEX($DC$201:$DC$770,MATCH($AE17&amp;AV$3,$DB$201:$DB$770&amp;$DC$201:$DC$770,0))=AV$3,2,""))</f>
        <v/>
      </c>
      <c r="AW18" s="9" t="str">
        <f t="array" ref="AW18">IF(ISNA(INDEX($DC$201:$DC$770,MATCH($AE17&amp;AW$3,$DB$201:$DB$770&amp;$DC$201:$DC$770,0))),IF(ISNA(INDEX($DC$1:$DC$200,MATCH($AE18&amp;AW$3,$DB$1:$DB$200&amp;$DC$1:$DC$200,0))),"",IF(INDEX($DC$1:$DC$200,MATCH($AE18&amp;AW$3,$DB$1:$DB$200&amp;$DC$1:$DC$200,0))=AW$3,1,"")),IF(INDEX($DC$201:$DC$770,MATCH($AE17&amp;AW$3,$DB$201:$DB$770&amp;$DC$201:$DC$770,0))=AW$3,2,""))</f>
        <v/>
      </c>
      <c r="AX18" s="10" t="str">
        <f t="array" ref="AX18">IF(ISNA(INDEX($DC$201:$DC$770,MATCH($AE17&amp;AX$3,$DB$201:$DB$770&amp;$DC$201:$DC$770,0))),IF(ISNA(INDEX($DC$1:$DC$200,MATCH($AE18&amp;AX$3,$DB$1:$DB$200&amp;$DC$1:$DC$200,0))),"",IF(INDEX($DC$1:$DC$200,MATCH($AE18&amp;AX$3,$DB$1:$DB$200&amp;$DC$1:$DC$200,0))=AX$3,1,"")),IF(INDEX($DC$201:$DC$770,MATCH($AE17&amp;AX$3,$DB$201:$DB$770&amp;$DC$201:$DC$770,0))=AX$3,2,""))</f>
        <v/>
      </c>
      <c r="AY18" s="8" t="str">
        <f t="array" ref="AY18">IF(ISNA(INDEX($DC$201:$DC$770,MATCH($AE17&amp;AY$3,$DB$201:$DB$770&amp;$DC$201:$DC$770,0))),IF(ISNA(INDEX($DC$1:$DC$200,MATCH($AE18&amp;AY$3,$DB$1:$DB$200&amp;$DC$1:$DC$200,0))),"",IF(INDEX($DC$1:$DC$200,MATCH($AE18&amp;AY$3,$DB$1:$DB$200&amp;$DC$1:$DC$200,0))=AY$3,1,"")),IF(INDEX($DC$201:$DC$770,MATCH($AE17&amp;AY$3,$DB$201:$DB$770&amp;$DC$201:$DC$770,0))=AY$3,2,""))</f>
        <v/>
      </c>
      <c r="AZ18" s="10" t="str">
        <f t="array" ref="AZ18">IF(ISNA(INDEX($DC$201:$DC$770,MATCH($AE17&amp;AZ$3,$DB$201:$DB$770&amp;$DC$201:$DC$770,0))),IF(ISNA(INDEX($DC$1:$DC$200,MATCH($AE18&amp;AZ$3,$DB$1:$DB$200&amp;$DC$1:$DC$200,0))),"",IF(INDEX($DC$1:$DC$200,MATCH($AE18&amp;AZ$3,$DB$1:$DB$200&amp;$DC$1:$DC$200,0))=AZ$3,1,"")),IF(INDEX($DC$201:$DC$770,MATCH($AE17&amp;AZ$3,$DB$201:$DB$770&amp;$DC$201:$DC$770,0))=AZ$3,2,""))</f>
        <v/>
      </c>
      <c r="BA18" s="10" t="str">
        <f t="array" ref="BA18">IF(ISNA(INDEX($DC$201:$DC$770,MATCH($AE17&amp;BA$3,$DB$201:$DB$770&amp;$DC$201:$DC$770,0))),IF(ISNA(INDEX($DC$1:$DC$200,MATCH($AE18&amp;BA$3,$DB$1:$DB$200&amp;$DC$1:$DC$200,0))),"",IF(INDEX($DC$1:$DC$200,MATCH($AE18&amp;BA$3,$DB$1:$DB$200&amp;$DC$1:$DC$200,0))=BA$3,1,"")),IF(INDEX($DC$201:$DC$770,MATCH($AE17&amp;BA$3,$DB$201:$DB$770&amp;$DC$201:$DC$770,0))=BA$3,2,""))</f>
        <v/>
      </c>
      <c r="BB18" s="10" t="str">
        <f t="array" ref="BB18">IF(ISNA(INDEX($DC$201:$DC$770,MATCH($AE17&amp;BB$3,$DB$201:$DB$770&amp;$DC$201:$DC$770,0))),IF(ISNA(INDEX($DC$1:$DC$200,MATCH($AE18&amp;BB$3,$DB$1:$DB$200&amp;$DC$1:$DC$200,0))),"",IF(INDEX($DC$1:$DC$200,MATCH($AE18&amp;BB$3,$DB$1:$DB$200&amp;$DC$1:$DC$200,0))=BB$3,1,"")),IF(INDEX($DC$201:$DC$770,MATCH($AE17&amp;BB$3,$DB$201:$DB$770&amp;$DC$201:$DC$770,0))=BB$3,2,""))</f>
        <v/>
      </c>
      <c r="BC18" s="9" t="str">
        <f t="array" ref="BC18">IF(ISNA(INDEX($DC$201:$DC$770,MATCH($AE17&amp;BC$3,$DB$201:$DB$770&amp;$DC$201:$DC$770,0))),IF(ISNA(INDEX($DC$1:$DC$200,MATCH($AE18&amp;BC$3,$DB$1:$DB$200&amp;$DC$1:$DC$200,0))),"",IF(INDEX($DC$1:$DC$200,MATCH($AE18&amp;BC$3,$DB$1:$DB$200&amp;$DC$1:$DC$200,0))=BC$3,1,"")),IF(INDEX($DC$201:$DC$770,MATCH($AE17&amp;BC$3,$DB$201:$DB$770&amp;$DC$201:$DC$770,0))=BC$3,2,""))</f>
        <v/>
      </c>
      <c r="BD18" s="10" t="str">
        <f t="array" ref="BD18">IF(ISNA(INDEX($DC$201:$DC$770,MATCH($AE17&amp;BD$3,$DB$201:$DB$770&amp;$DC$201:$DC$770,0))),IF(ISNA(INDEX($DC$1:$DC$200,MATCH($AE18&amp;BD$3,$DB$1:$DB$200&amp;$DC$1:$DC$200,0))),"",IF(INDEX($DC$1:$DC$200,MATCH($AE18&amp;BD$3,$DB$1:$DB$200&amp;$DC$1:$DC$200,0))=BD$3,1,"")),IF(INDEX($DC$201:$DC$770,MATCH($AE17&amp;BD$3,$DB$201:$DB$770&amp;$DC$201:$DC$770,0))=BD$3,2,""))</f>
        <v/>
      </c>
      <c r="BE18" s="8" t="str">
        <f t="array" ref="BE18">IF(ISNA(INDEX($DC$201:$DC$770,MATCH($AE17&amp;BE$3,$DB$201:$DB$770&amp;$DC$201:$DC$770,0))),IF(ISNA(INDEX($DC$1:$DC$200,MATCH($AE18&amp;BE$3,$DB$1:$DB$200&amp;$DC$1:$DC$200,0))),"",IF(INDEX($DC$1:$DC$200,MATCH($AE18&amp;BE$3,$DB$1:$DB$200&amp;$DC$1:$DC$200,0))=BE$3,1,"")),IF(INDEX($DC$201:$DC$770,MATCH($AE17&amp;BE$3,$DB$201:$DB$770&amp;$DC$201:$DC$770,0))=BE$3,2,""))</f>
        <v/>
      </c>
      <c r="BF18" s="10" t="str">
        <f t="array" ref="BF18">IF(ISNA(INDEX($DC$201:$DC$770,MATCH($AE17&amp;BF$3,$DB$201:$DB$770&amp;$DC$201:$DC$770,0))),IF(ISNA(INDEX($DC$1:$DC$200,MATCH($AE18&amp;BF$3,$DB$1:$DB$200&amp;$DC$1:$DC$200,0))),"",IF(INDEX($DC$1:$DC$200,MATCH($AE18&amp;BF$3,$DB$1:$DB$200&amp;$DC$1:$DC$200,0))=BF$3,1,"")),IF(INDEX($DC$201:$DC$770,MATCH($AE17&amp;BF$3,$DB$201:$DB$770&amp;$DC$201:$DC$770,0))=BF$3,2,""))</f>
        <v/>
      </c>
      <c r="BG18" s="10" t="str">
        <f t="array" ref="BG18">IF(ISNA(INDEX($DC$201:$DC$770,MATCH($AE17&amp;BG$3,$DB$201:$DB$770&amp;$DC$201:$DC$770,0))),IF(ISNA(INDEX($DC$1:$DC$200,MATCH($AE18&amp;BG$3,$DB$1:$DB$200&amp;$DC$1:$DC$200,0))),"",IF(INDEX($DC$1:$DC$200,MATCH($AE18&amp;BG$3,$DB$1:$DB$200&amp;$DC$1:$DC$200,0))=BG$3,1,"")),IF(INDEX($DC$201:$DC$770,MATCH($AE17&amp;BG$3,$DB$201:$DB$770&amp;$DC$201:$DC$770,0))=BG$3,2,""))</f>
        <v/>
      </c>
      <c r="BH18" s="8" t="str">
        <f t="array" ref="BH18">IF(ISNA(INDEX($DC$201:$DC$770,MATCH($AE17&amp;BH$3,$DB$201:$DB$770&amp;$DC$201:$DC$770,0))),IF(ISNA(INDEX($DC$1:$DC$200,MATCH($AE18&amp;BH$3,$DB$1:$DB$200&amp;$DC$1:$DC$200,0))),"",IF(INDEX($DC$1:$DC$200,MATCH($AE18&amp;BH$3,$DB$1:$DB$200&amp;$DC$1:$DC$200,0))=BH$3,1,"")),IF(INDEX($DC$201:$DC$770,MATCH($AE17&amp;BH$3,$DB$201:$DB$770&amp;$DC$201:$DC$770,0))=BH$3,2,""))</f>
        <v/>
      </c>
      <c r="BI18" s="2">
        <f t="shared" ref="BI18" si="94">BI17+0.5</f>
        <v>66.5</v>
      </c>
      <c r="BJ18" s="174"/>
      <c r="BK18" s="173"/>
      <c r="BL18" s="177"/>
      <c r="BM18" s="2"/>
      <c r="BN18" s="165"/>
      <c r="BO18" s="165"/>
      <c r="BP18" s="165"/>
      <c r="BQ18" s="2"/>
      <c r="BR18" s="10" t="str">
        <f t="shared" ref="BR18" si="95">IF(ISNA(VLOOKUP(BI18,$CP$30:$CQ$56,2,FALSE)),IF(ISNA(VLOOKUP(BI18,$DB$1:$DE$200,4,FALSE)),"",VLOOKUP(BI18,$DB$1:$DE$200,4,FALSE)),VLOOKUP(BI18,$CP$30:$CQ$56,2,FALSE))</f>
        <v/>
      </c>
      <c r="BS18" s="10"/>
      <c r="BT18" s="10"/>
      <c r="BU18" s="10"/>
      <c r="BV18" s="10"/>
      <c r="BW18" s="10"/>
      <c r="BX18" s="9" t="str">
        <f t="array" ref="BX18">IF(ISNA(INDEX($DC$201:$DC$770,MATCH($BI17&amp;BX$3,$DB$201:$DB$770&amp;$DC$201:$DC$770,0))),IF(ISNA(INDEX($DC$1:$DC$200,MATCH($BI18&amp;BX$3,$DB$1:$DB$200&amp;$DC$1:$DC$200,0))),"",IF(INDEX($DC$1:$DC$200,MATCH($BI18&amp;BX$3,$DB$1:$DB$200&amp;$DC$1:$DC$200,0))=BX$3,1,"")),IF(INDEX($DC$201:$DC$770,MATCH($BI17&amp;BX$3,$DB$201:$DB$770&amp;$DC$201:$DC$770,0))=BX$3,2,""))</f>
        <v/>
      </c>
      <c r="BY18" s="10" t="str">
        <f t="array" ref="BY18">IF(ISNA(INDEX($DC$201:$DC$770,MATCH($BI17&amp;BY$3,$DB$201:$DB$770&amp;$DC$201:$DC$770,0))),IF(ISNA(INDEX($DC$1:$DC$200,MATCH($BI18&amp;BY$3,$DB$1:$DB$200&amp;$DC$1:$DC$200,0))),"",IF(INDEX($DC$1:$DC$200,MATCH($BI18&amp;BY$3,$DB$1:$DB$200&amp;$DC$1:$DC$200,0))=BY$3,1,"")),IF(INDEX($DC$201:$DC$770,MATCH($BI17&amp;BY$3,$DB$201:$DB$770&amp;$DC$201:$DC$770,0))=BY$3,2,""))</f>
        <v/>
      </c>
      <c r="BZ18" s="10" t="str">
        <f t="array" ref="BZ18">IF(ISNA(INDEX($DC$201:$DC$770,MATCH($BI17&amp;BZ$3,$DB$201:$DB$770&amp;$DC$201:$DC$770,0))),IF(ISNA(INDEX($DC$1:$DC$200,MATCH($BI18&amp;BZ$3,$DB$1:$DB$200&amp;$DC$1:$DC$200,0))),"",IF(INDEX($DC$1:$DC$200,MATCH($BI18&amp;BZ$3,$DB$1:$DB$200&amp;$DC$1:$DC$200,0))=BZ$3,1,"")),IF(INDEX($DC$201:$DC$770,MATCH($BI17&amp;BZ$3,$DB$201:$DB$770&amp;$DC$201:$DC$770,0))=BZ$3,2,""))</f>
        <v/>
      </c>
      <c r="CA18" s="9" t="str">
        <f t="array" ref="CA18">IF(ISNA(INDEX($DC$201:$DC$770,MATCH($BI17&amp;CA$3,$DB$201:$DB$770&amp;$DC$201:$DC$770,0))),IF(ISNA(INDEX($DC$1:$DC$200,MATCH($BI18&amp;CA$3,$DB$1:$DB$200&amp;$DC$1:$DC$200,0))),"",IF(INDEX($DC$1:$DC$200,MATCH($BI18&amp;CA$3,$DB$1:$DB$200&amp;$DC$1:$DC$200,0))=CA$3,1,"")),IF(INDEX($DC$201:$DC$770,MATCH($BI17&amp;CA$3,$DB$201:$DB$770&amp;$DC$201:$DC$770,0))=CA$3,2,""))</f>
        <v/>
      </c>
      <c r="CB18" s="10" t="str">
        <f t="array" ref="CB18">IF(ISNA(INDEX($DC$201:$DC$770,MATCH($BI17&amp;CB$3,$DB$201:$DB$770&amp;$DC$201:$DC$770,0))),IF(ISNA(INDEX($DC$1:$DC$200,MATCH($BI18&amp;CB$3,$DB$1:$DB$200&amp;$DC$1:$DC$200,0))),"",IF(INDEX($DC$1:$DC$200,MATCH($BI18&amp;CB$3,$DB$1:$DB$200&amp;$DC$1:$DC$200,0))=CB$3,1,"")),IF(INDEX($DC$201:$DC$770,MATCH($BI17&amp;CB$3,$DB$201:$DB$770&amp;$DC$201:$DC$770,0))=CB$3,2,""))</f>
        <v/>
      </c>
      <c r="CC18" s="8" t="str">
        <f t="array" ref="CC18">IF(ISNA(INDEX($DC$201:$DC$770,MATCH($BI17&amp;CC$3,$DB$201:$DB$770&amp;$DC$201:$DC$770,0))),IF(ISNA(INDEX($DC$1:$DC$200,MATCH($BI18&amp;CC$3,$DB$1:$DB$200&amp;$DC$1:$DC$200,0))),"",IF(INDEX($DC$1:$DC$200,MATCH($BI18&amp;CC$3,$DB$1:$DB$200&amp;$DC$1:$DC$200,0))=CC$3,1,"")),IF(INDEX($DC$201:$DC$770,MATCH($BI17&amp;CC$3,$DB$201:$DB$770&amp;$DC$201:$DC$770,0))=CC$3,2,""))</f>
        <v/>
      </c>
      <c r="CD18" s="10" t="str">
        <f t="array" ref="CD18">IF(ISNA(INDEX($DC$201:$DC$770,MATCH($BI17&amp;CD$3,$DB$201:$DB$770&amp;$DC$201:$DC$770,0))),IF(ISNA(INDEX($DC$1:$DC$200,MATCH($BI18&amp;CD$3,$DB$1:$DB$200&amp;$DC$1:$DC$200,0))),"",IF(INDEX($DC$1:$DC$200,MATCH($BI18&amp;CD$3,$DB$1:$DB$200&amp;$DC$1:$DC$200,0))=CD$3,1,"")),IF(INDEX($DC$201:$DC$770,MATCH($BI17&amp;CD$3,$DB$201:$DB$770&amp;$DC$201:$DC$770,0))=CD$3,2,""))</f>
        <v/>
      </c>
      <c r="CE18" s="10" t="str">
        <f t="array" ref="CE18">IF(ISNA(INDEX($DC$201:$DC$770,MATCH($BI17&amp;CE$3,$DB$201:$DB$770&amp;$DC$201:$DC$770,0))),IF(ISNA(INDEX($DC$1:$DC$200,MATCH($BI18&amp;CE$3,$DB$1:$DB$200&amp;$DC$1:$DC$200,0))),"",IF(INDEX($DC$1:$DC$200,MATCH($BI18&amp;CE$3,$DB$1:$DB$200&amp;$DC$1:$DC$200,0))=CE$3,1,"")),IF(INDEX($DC$201:$DC$770,MATCH($BI17&amp;CE$3,$DB$201:$DB$770&amp;$DC$201:$DC$770,0))=CE$3,2,""))</f>
        <v/>
      </c>
      <c r="CF18" s="10" t="str">
        <f t="array" ref="CF18">IF(ISNA(INDEX($DC$201:$DC$770,MATCH($BI17&amp;CF$3,$DB$201:$DB$770&amp;$DC$201:$DC$770,0))),IF(ISNA(INDEX($DC$1:$DC$200,MATCH($BI18&amp;CF$3,$DB$1:$DB$200&amp;$DC$1:$DC$200,0))),"",IF(INDEX($DC$1:$DC$200,MATCH($BI18&amp;CF$3,$DB$1:$DB$200&amp;$DC$1:$DC$200,0))=CF$3,1,"")),IF(INDEX($DC$201:$DC$770,MATCH($BI17&amp;CF$3,$DB$201:$DB$770&amp;$DC$201:$DC$770,0))=CF$3,2,""))</f>
        <v/>
      </c>
      <c r="CG18" s="9" t="str">
        <f t="array" ref="CG18">IF(ISNA(INDEX($DC$201:$DC$770,MATCH($BI17&amp;CG$3,$DB$201:$DB$770&amp;$DC$201:$DC$770,0))),IF(ISNA(INDEX($DC$1:$DC$200,MATCH($BI18&amp;CG$3,$DB$1:$DB$200&amp;$DC$1:$DC$200,0))),"",IF(INDEX($DC$1:$DC$200,MATCH($BI18&amp;CG$3,$DB$1:$DB$200&amp;$DC$1:$DC$200,0))=CG$3,1,"")),IF(INDEX($DC$201:$DC$770,MATCH($BI17&amp;CG$3,$DB$201:$DB$770&amp;$DC$201:$DC$770,0))=CG$3,2,""))</f>
        <v/>
      </c>
      <c r="CH18" s="10" t="str">
        <f t="array" ref="CH18">IF(ISNA(INDEX($DC$201:$DC$770,MATCH($BI17&amp;CH$3,$DB$201:$DB$770&amp;$DC$201:$DC$770,0))),IF(ISNA(INDEX($DC$1:$DC$200,MATCH($BI18&amp;CH$3,$DB$1:$DB$200&amp;$DC$1:$DC$200,0))),"",IF(INDEX($DC$1:$DC$200,MATCH($BI18&amp;CH$3,$DB$1:$DB$200&amp;$DC$1:$DC$200,0))=CH$3,1,"")),IF(INDEX($DC$201:$DC$770,MATCH($BI17&amp;CH$3,$DB$201:$DB$770&amp;$DC$201:$DC$770,0))=CH$3,2,""))</f>
        <v/>
      </c>
      <c r="CI18" s="8" t="str">
        <f t="array" ref="CI18">IF(ISNA(INDEX($DC$201:$DC$770,MATCH($BI17&amp;CI$3,$DB$201:$DB$770&amp;$DC$201:$DC$770,0))),IF(ISNA(INDEX($DC$1:$DC$200,MATCH($BI18&amp;CI$3,$DB$1:$DB$200&amp;$DC$1:$DC$200,0))),"",IF(INDEX($DC$1:$DC$200,MATCH($BI18&amp;CI$3,$DB$1:$DB$200&amp;$DC$1:$DC$200,0))=CI$3,1,"")),IF(INDEX($DC$201:$DC$770,MATCH($BI17&amp;CI$3,$DB$201:$DB$770&amp;$DC$201:$DC$770,0))=CI$3,2,""))</f>
        <v/>
      </c>
      <c r="CJ18" s="10" t="str">
        <f t="array" ref="CJ18">IF(ISNA(INDEX($DC$201:$DC$770,MATCH($BI17&amp;CJ$3,$DB$201:$DB$770&amp;$DC$201:$DC$770,0))),IF(ISNA(INDEX($DC$1:$DC$200,MATCH($BI18&amp;CJ$3,$DB$1:$DB$200&amp;$DC$1:$DC$200,0))),"",IF(INDEX($DC$1:$DC$200,MATCH($BI18&amp;CJ$3,$DB$1:$DB$200&amp;$DC$1:$DC$200,0))=CJ$3,1,"")),IF(INDEX($DC$201:$DC$770,MATCH($BI17&amp;CJ$3,$DB$201:$DB$770&amp;$DC$201:$DC$770,0))=CJ$3,2,""))</f>
        <v/>
      </c>
      <c r="CK18" s="10" t="str">
        <f t="array" ref="CK18">IF(ISNA(INDEX($DC$201:$DC$770,MATCH($BI17&amp;CK$3,$DB$201:$DB$770&amp;$DC$201:$DC$770,0))),IF(ISNA(INDEX($DC$1:$DC$200,MATCH($BI18&amp;CK$3,$DB$1:$DB$200&amp;$DC$1:$DC$200,0))),"",IF(INDEX($DC$1:$DC$200,MATCH($BI18&amp;CK$3,$DB$1:$DB$200&amp;$DC$1:$DC$200,0))=CK$3,1,"")),IF(INDEX($DC$201:$DC$770,MATCH($BI17&amp;CK$3,$DB$201:$DB$770&amp;$DC$201:$DC$770,0))=CK$3,2,""))</f>
        <v/>
      </c>
      <c r="CL18" s="8" t="str">
        <f t="array" ref="CL18">IF(ISNA(INDEX($DC$201:$DC$770,MATCH($BI17&amp;CL$3,$DB$201:$DB$770&amp;$DC$201:$DC$770,0))),IF(ISNA(INDEX($DC$1:$DC$200,MATCH($BI18&amp;CL$3,$DB$1:$DB$200&amp;$DC$1:$DC$200,0))),"",IF(INDEX($DC$1:$DC$200,MATCH($BI18&amp;CL$3,$DB$1:$DB$200&amp;$DC$1:$DC$200,0))=CL$3,1,"")),IF(INDEX($DC$201:$DC$770,MATCH($BI17&amp;CL$3,$DB$201:$DB$770&amp;$DC$201:$DC$770,0))=CL$3,2,""))</f>
        <v/>
      </c>
      <c r="CQ18" s="13" t="s">
        <v>73</v>
      </c>
      <c r="CR18" s="13">
        <v>29</v>
      </c>
      <c r="CS18" s="13">
        <v>30</v>
      </c>
      <c r="CT18" s="13">
        <v>31</v>
      </c>
      <c r="CU18" s="13">
        <v>32</v>
      </c>
      <c r="CV18" s="13">
        <v>33</v>
      </c>
      <c r="DB18" s="19">
        <f>IF(DM18=0,0,IF(COUNTIF($DM$1:$DM$200,DM18)=1,DM18,IF(COUNTIF($DM$1:$DM$200,DM18)=2,IF(COUNTIF($DM$1:$DM17,DM18)=0,DM18,DM18+0.5),"Terminkollision 1")))</f>
        <v>102</v>
      </c>
      <c r="DC18" s="42">
        <f t="shared" si="4"/>
        <v>3</v>
      </c>
      <c r="DD18" s="71" t="s">
        <v>195</v>
      </c>
      <c r="DE18" s="13" t="s">
        <v>101</v>
      </c>
      <c r="DF18" s="13">
        <f t="shared" si="1"/>
        <v>15</v>
      </c>
      <c r="DG18" s="13">
        <f t="shared" si="5"/>
        <v>11</v>
      </c>
      <c r="DH18" s="13">
        <f t="shared" si="6"/>
        <v>4</v>
      </c>
      <c r="DI18" s="13">
        <f t="shared" si="7"/>
        <v>2016</v>
      </c>
      <c r="DJ18" s="13" t="str">
        <f t="shared" si="2"/>
        <v>Mo</v>
      </c>
      <c r="DK18" s="22">
        <f t="shared" si="8"/>
        <v>41009</v>
      </c>
      <c r="DL18" s="19" t="str">
        <f t="shared" si="0"/>
        <v>0</v>
      </c>
      <c r="DM18" s="13">
        <f t="shared" si="3"/>
        <v>102</v>
      </c>
    </row>
    <row r="19" spans="1:117">
      <c r="A19" s="13">
        <v>7</v>
      </c>
      <c r="B19" s="174">
        <f>TRUNC((DATE($CR$2,C$6,C19)-WEEKDAY(DATE($CR$2,C$6,C19),2)-DATE(YEAR(DATE($CR$2,C$6,C19)+4-WEEKDAY(DATE($CR$2,C$6,C19),2)),1,-10))/7)</f>
        <v>1</v>
      </c>
      <c r="C19" s="172">
        <v>7</v>
      </c>
      <c r="D19" s="176" t="str">
        <f t="shared" ref="D19" si="96">IF(D17="Mo","Di",IF(D17="Di","Mi",IF(D17="Mi","Do",IF(D17="Do","Fr",IF(D17="Fr","Sa",IF(D17="Sa","So","Mo"))))))</f>
        <v>Do</v>
      </c>
      <c r="E19" s="2"/>
      <c r="F19" s="164" t="str">
        <f t="shared" ref="F19" si="97">IF(OR(OR(B19=$CR$7,B23=$CR$7,B19=$CS$7,B23=$CS$7,B19=$CT$7,B23=$CT$7,B19=$CR$8,B23=$CR$8,B19=$CR$9,B23=$CR$9,B19=$CR$10,B23=$CR$10,B19=$CS$10,B23=$CS$10,B19=$CR$11,B23=$CR$11,B19=$CS$11,B23=$CS$11,B19=$CT$11,B23=$CT$11,B19=$CU$11,B23=$CU$11,B19=$CV$11,B23=$CV$11,B19=$CR$12,B23=$CR$12,B19=$CS$12,B23=$CS$12),OR($A20=$CP$30,$A20=$CP$31,$A20=$CP$32,$A20=$CP$33,$A20=$CP$34,$A20=$CP$35,$A20=$CP$36,$A20=$CP$37,$A20=$CP$38,$A20=$CP$39,$A20=$CP$40,$A20=$CP$41),OR($A20=$CP$44,$A20=$CP$45,$A20=$CP$46,$A20=$CP$47,$A20=$CP$48,$A20=$CP$49,$A20=$CP$50)),1,"")</f>
        <v/>
      </c>
      <c r="G19" s="164" t="str">
        <f t="shared" ref="G19" si="98">IF(OR(OR(B19=$CR$15,B23=$CR$15,B19=$CS$15,B23=$CS$15,B19=$CT$15,B23=$CT$15,B19=$CR$16,B23=$CR$16,B19=$CS$16,B23=$CS$16,B19=$CR$17,B23=$CR$17,B19=$CS$17,B23=$CS$17,B19=$CR$18,B23=$CR$18,B19=$CS$18,B23=$CS$18,B19=$CT$18,B23=$CT$18,B19=$CU$18,B23=$CU$18,B19=$CV$18,B23=$CV$18,B19=$CR$19,B23=$CR$19,B19=$CS$19,B23=$CS$19),OR($A20=$CP$30,$A20=$CP$31,$A20=$CP$32,$A20=$CP$33,$A20=$CP$34,$A20=$CP$35,$A20=$CP$36,$A20=$CP$37,$A20=$CP$38,$A20=$CP$39,$A20=$CP$40,$A20=$CP$41),OR($A20=$CP$44,$A20=$CP$45,$A20=$CP$46,$A20=$CP$47,$A20=$CP$48,$A20=$CP$49,$A20=$CP$50)),1,"")</f>
        <v/>
      </c>
      <c r="H19" s="164" t="str">
        <f t="shared" ref="H19" si="99">IF(OR(OR(B19=$CR$22,B23=$CR$22,B19=$CS$22,B23=$CS$22,B19=$CT$22,B23=$CT$22,B19=$CR$23,B23=$CR$23,B19=$CS$23,B23=$CS$23,B19=$CR$24,B23=$CR$24,B19=$CS$24,B23=$CS$24,B19=$CR$25,B23=$CR$25,B19=$CS$25,B23=$CS$25,B19=$CT$25,B23=$CT$25,B19=$CU$25,B23=$CU$25,B19=$CV$25,B23=$CV$25,B19=$CR$26,B23=$CR$26,B19=$CS$26,B23=$CS$26),OR($A20=$CP$30,$A20=$CP$31,$A20=$CP$32,$A20=$CP$33,$A20=$CP$34,$A20=$CP$35,$A20=$CP$36,$A20=$CP$37,$A20=$CP$38,$A20=$CP$39,$A20=$CP$40,$A20=$CP$41),OR($A20=$CP$44,$A20=$CP$45,$A20=$CP$46,$A20=$CP$47,$A20=$CP$48,$A20=$CP$49,$A20=$CP$50)),1,"")</f>
        <v/>
      </c>
      <c r="I19" s="2"/>
      <c r="J19" s="1" t="str">
        <f t="shared" ref="J19" si="100">IF(ISNA(VLOOKUP(A19,$DB$1:$DE$200,4,FALSE)),"",VLOOKUP(A19,$DB$1:$DE$200,4,FALSE))</f>
        <v/>
      </c>
      <c r="K19" s="1"/>
      <c r="L19" s="1"/>
      <c r="M19" s="1"/>
      <c r="N19" s="1"/>
      <c r="O19" s="1"/>
      <c r="P19" s="5" t="str">
        <f t="array" ref="P19">IF(ISNA(INDEX($DC$1:$DC$770,MATCH($A19&amp;P$3,$DB$1:$DB$770&amp;$DC$1:$DC$770,0))),"",IF(ISNA(INDEX($DC$1:$DC$200,MATCH($A19&amp;P$3,$DB$1:$DB$200&amp;$DC$1:$DC$200,0))),IF(INDEX($DC$201:$DC$770,MATCH($A19&amp;P$3,$DB$201:$DB$770&amp;$DC$201:$DC$770,0))=P$3,2,""),IF(INDEX($DC$1:$DC$200,MATCH($A19&amp;P$3,$DB$1:$DB$200&amp;$DC$1:$DC$200,0))=P$3,1,"")))</f>
        <v/>
      </c>
      <c r="Q19" s="6" t="str">
        <f t="array" ref="Q19">IF(ISNA(INDEX($DC$1:$DC$770,MATCH($A19&amp;Q$3,$DB$1:$DB$770&amp;$DC$1:$DC$770,0))),"",IF(ISNA(INDEX($DC$1:$DC$200,MATCH($A19&amp;Q$3,$DB$1:$DB$200&amp;$DC$1:$DC$200,0))),IF(INDEX($DC$201:$DC$770,MATCH($A19&amp;Q$3,$DB$201:$DB$770&amp;$DC$201:$DC$770,0))=Q$3,2,""),IF(INDEX($DC$1:$DC$200,MATCH($A19&amp;Q$3,$DB$1:$DB$200&amp;$DC$1:$DC$200,0))=Q$3,1,"")))</f>
        <v/>
      </c>
      <c r="R19" s="6" t="str">
        <f t="array" ref="R19">IF(ISNA(INDEX($DC$1:$DC$770,MATCH($A19&amp;R$3,$DB$1:$DB$770&amp;$DC$1:$DC$770,0))),"",IF(ISNA(INDEX($DC$1:$DC$200,MATCH($A19&amp;R$3,$DB$1:$DB$200&amp;$DC$1:$DC$200,0))),IF(INDEX($DC$201:$DC$770,MATCH($A19&amp;R$3,$DB$201:$DB$770&amp;$DC$201:$DC$770,0))=R$3,2,""),IF(INDEX($DC$1:$DC$200,MATCH($A19&amp;R$3,$DB$1:$DB$200&amp;$DC$1:$DC$200,0))=R$3,1,"")))</f>
        <v/>
      </c>
      <c r="S19" s="5" t="str">
        <f t="array" ref="S19">IF(ISNA(INDEX($DC$1:$DC$770,MATCH($A19&amp;S$3,$DB$1:$DB$770&amp;$DC$1:$DC$770,0))),"",IF(ISNA(INDEX($DC$1:$DC$200,MATCH($A19&amp;S$3,$DB$1:$DB$200&amp;$DC$1:$DC$200,0))),IF(INDEX($DC$201:$DC$770,MATCH($A19&amp;S$3,$DB$201:$DB$770&amp;$DC$201:$DC$770,0))=S$3,2,""),IF(INDEX($DC$1:$DC$200,MATCH($A19&amp;S$3,$DB$1:$DB$200&amp;$DC$1:$DC$200,0))=S$3,1,"")))</f>
        <v/>
      </c>
      <c r="T19" s="6" t="str">
        <f t="array" ref="T19">IF(ISNA(INDEX($DC$1:$DC$770,MATCH($A19&amp;T$3,$DB$1:$DB$770&amp;$DC$1:$DC$770,0))),"",IF(ISNA(INDEX($DC$1:$DC$200,MATCH($A19&amp;T$3,$DB$1:$DB$200&amp;$DC$1:$DC$200,0))),IF(INDEX($DC$201:$DC$770,MATCH($A19&amp;T$3,$DB$201:$DB$770&amp;$DC$201:$DC$770,0))=T$3,2,""),IF(INDEX($DC$1:$DC$200,MATCH($A19&amp;T$3,$DB$1:$DB$200&amp;$DC$1:$DC$200,0))=T$3,1,"")))</f>
        <v/>
      </c>
      <c r="U19" s="7" t="str">
        <f t="array" ref="U19">IF(ISNA(INDEX($DC$1:$DC$770,MATCH($A19&amp;U$3,$DB$1:$DB$770&amp;$DC$1:$DC$770,0))),"",IF(ISNA(INDEX($DC$1:$DC$200,MATCH($A19&amp;U$3,$DB$1:$DB$200&amp;$DC$1:$DC$200,0))),IF(INDEX($DC$201:$DC$770,MATCH($A19&amp;U$3,$DB$201:$DB$770&amp;$DC$201:$DC$770,0))=U$3,2,""),IF(INDEX($DC$1:$DC$200,MATCH($A19&amp;U$3,$DB$1:$DB$200&amp;$DC$1:$DC$200,0))=U$3,1,"")))</f>
        <v/>
      </c>
      <c r="V19" s="6" t="str">
        <f t="array" ref="V19">IF(ISNA(INDEX($DC$1:$DC$770,MATCH($A19&amp;V$3,$DB$1:$DB$770&amp;$DC$1:$DC$770,0))),"",IF(ISNA(INDEX($DC$1:$DC$200,MATCH($A19&amp;V$3,$DB$1:$DB$200&amp;$DC$1:$DC$200,0))),IF(INDEX($DC$201:$DC$770,MATCH($A19&amp;V$3,$DB$201:$DB$770&amp;$DC$201:$DC$770,0))=V$3,2,""),IF(INDEX($DC$1:$DC$200,MATCH($A19&amp;V$3,$DB$1:$DB$200&amp;$DC$1:$DC$200,0))=V$3,1,"")))</f>
        <v/>
      </c>
      <c r="W19" s="6" t="str">
        <f t="array" ref="W19">IF(ISNA(INDEX($DC$1:$DC$770,MATCH($A19&amp;W$3,$DB$1:$DB$770&amp;$DC$1:$DC$770,0))),"",IF(ISNA(INDEX($DC$1:$DC$200,MATCH($A19&amp;W$3,$DB$1:$DB$200&amp;$DC$1:$DC$200,0))),IF(INDEX($DC$201:$DC$770,MATCH($A19&amp;W$3,$DB$201:$DB$770&amp;$DC$201:$DC$770,0))=W$3,2,""),IF(INDEX($DC$1:$DC$200,MATCH($A19&amp;W$3,$DB$1:$DB$200&amp;$DC$1:$DC$200,0))=W$3,1,"")))</f>
        <v/>
      </c>
      <c r="X19" s="6" t="str">
        <f t="array" ref="X19">IF(ISNA(INDEX($DC$1:$DC$770,MATCH($A19&amp;X$3,$DB$1:$DB$770&amp;$DC$1:$DC$770,0))),"",IF(ISNA(INDEX($DC$1:$DC$200,MATCH($A19&amp;X$3,$DB$1:$DB$200&amp;$DC$1:$DC$200,0))),IF(INDEX($DC$201:$DC$770,MATCH($A19&amp;X$3,$DB$201:$DB$770&amp;$DC$201:$DC$770,0))=X$3,2,""),IF(INDEX($DC$1:$DC$200,MATCH($A19&amp;X$3,$DB$1:$DB$200&amp;$DC$1:$DC$200,0))=X$3,1,"")))</f>
        <v/>
      </c>
      <c r="Y19" s="5" t="str">
        <f t="array" ref="Y19">IF(ISNA(INDEX($DC$1:$DC$770,MATCH($A19&amp;Y$3,$DB$1:$DB$770&amp;$DC$1:$DC$770,0))),"",IF(ISNA(INDEX($DC$1:$DC$200,MATCH($A19&amp;Y$3,$DB$1:$DB$200&amp;$DC$1:$DC$200,0))),IF(INDEX($DC$201:$DC$770,MATCH($A19&amp;Y$3,$DB$201:$DB$770&amp;$DC$201:$DC$770,0))=Y$3,2,""),IF(INDEX($DC$1:$DC$200,MATCH($A19&amp;Y$3,$DB$1:$DB$200&amp;$DC$1:$DC$200,0))=Y$3,1,"")))</f>
        <v/>
      </c>
      <c r="Z19" s="6" t="str">
        <f t="array" ref="Z19">IF(ISNA(INDEX($DC$1:$DC$770,MATCH($A19&amp;Z$3,$DB$1:$DB$770&amp;$DC$1:$DC$770,0))),"",IF(ISNA(INDEX($DC$1:$DC$200,MATCH($A19&amp;Z$3,$DB$1:$DB$200&amp;$DC$1:$DC$200,0))),IF(INDEX($DC$201:$DC$770,MATCH($A19&amp;Z$3,$DB$201:$DB$770&amp;$DC$201:$DC$770,0))=Z$3,2,""),IF(INDEX($DC$1:$DC$200,MATCH($A19&amp;Z$3,$DB$1:$DB$200&amp;$DC$1:$DC$200,0))=Z$3,1,"")))</f>
        <v/>
      </c>
      <c r="AA19" s="7" t="str">
        <f t="array" ref="AA19">IF(ISNA(INDEX($DC$1:$DC$770,MATCH($A19&amp;AA$3,$DB$1:$DB$770&amp;$DC$1:$DC$770,0))),"",IF(ISNA(INDEX($DC$1:$DC$200,MATCH($A19&amp;AA$3,$DB$1:$DB$200&amp;$DC$1:$DC$200,0))),IF(INDEX($DC$201:$DC$770,MATCH($A19&amp;AA$3,$DB$201:$DB$770&amp;$DC$201:$DC$770,0))=AA$3,2,""),IF(INDEX($DC$1:$DC$200,MATCH($A19&amp;AA$3,$DB$1:$DB$200&amp;$DC$1:$DC$200,0))=AA$3,1,"")))</f>
        <v/>
      </c>
      <c r="AB19" s="6" t="str">
        <f t="array" ref="AB19">IF(ISNA(INDEX($DC$1:$DC$770,MATCH($A19&amp;AB$3,$DB$1:$DB$770&amp;$DC$1:$DC$770,0))),"",IF(ISNA(INDEX($DC$1:$DC$200,MATCH($A19&amp;AB$3,$DB$1:$DB$200&amp;$DC$1:$DC$200,0))),IF(INDEX($DC$201:$DC$770,MATCH($A19&amp;AB$3,$DB$201:$DB$770&amp;$DC$201:$DC$770,0))=AB$3,2,""),IF(INDEX($DC$1:$DC$200,MATCH($A19&amp;AB$3,$DB$1:$DB$200&amp;$DC$1:$DC$200,0))=AB$3,1,"")))</f>
        <v/>
      </c>
      <c r="AC19" s="6" t="str">
        <f t="array" ref="AC19">IF(ISNA(INDEX($DC$1:$DC$770,MATCH($A19&amp;AC$3,$DB$1:$DB$770&amp;$DC$1:$DC$770,0))),"",IF(ISNA(INDEX($DC$1:$DC$200,MATCH($A19&amp;AC$3,$DB$1:$DB$200&amp;$DC$1:$DC$200,0))),IF(INDEX($DC$201:$DC$770,MATCH($A19&amp;AC$3,$DB$201:$DB$770&amp;$DC$201:$DC$770,0))=AC$3,2,""),IF(INDEX($DC$1:$DC$200,MATCH($A19&amp;AC$3,$DB$1:$DB$200&amp;$DC$1:$DC$200,0))=AC$3,1,"")))</f>
        <v/>
      </c>
      <c r="AD19" s="7" t="str">
        <f t="array" ref="AD19">IF(ISNA(INDEX($DC$1:$DC$770,MATCH($A19&amp;AD$3,$DB$1:$DB$770&amp;$DC$1:$DC$770,0))),"",IF(ISNA(INDEX($DC$1:$DC$200,MATCH($A19&amp;AD$3,$DB$1:$DB$200&amp;$DC$1:$DC$200,0))),IF(INDEX($DC$201:$DC$770,MATCH($A19&amp;AD$3,$DB$201:$DB$770&amp;$DC$201:$DC$770,0))=AD$3,2,""),IF(INDEX($DC$1:$DC$200,MATCH($A19&amp;AD$3,$DB$1:$DB$200&amp;$DC$1:$DC$200,0))=AD$3,1,"")))</f>
        <v/>
      </c>
      <c r="AE19" s="43">
        <v>38</v>
      </c>
      <c r="AF19" s="174">
        <f>TRUNC((DATE($CR$2,AG$6,AG19)-WEEKDAY(DATE($CR$2,AG$6,AG19),2)-DATE(YEAR(DATE($CR$2,AG$6,AG19)+4-WEEKDAY(DATE($CR$2,AG$6,AG19),2)),1,-10))/7)</f>
        <v>5</v>
      </c>
      <c r="AG19" s="172">
        <v>7</v>
      </c>
      <c r="AH19" s="176" t="str">
        <f t="shared" si="13"/>
        <v>So</v>
      </c>
      <c r="AI19" s="2"/>
      <c r="AJ19" s="164" t="str">
        <f t="shared" ref="AJ19" si="101">IF(OR(OR(AF19=$CR$7,AF23=$CR$7,AF19=$CS$7,AF23=$CS$7,AF19=$CT$7,AF23=$CT$7,AF19=$CR$8,AF23=$CR$8,AF19=$CR$9,AF23=$CR$9,AF19=$CR$10,AF23=$CR$10,AF19=$CS$10,AF23=$CS$10,AF19=$CR$11,AF23=$CR$11,AF19=$CS$11,AF23=$CS$11,AF19=$CT$11,AF23=$CT$11,AF19=$CU$11,AF23=$CU$11,AF19=$CV$11,AF23=$CV$11,AF19=$CR$12,AF23=$CR$12,AF19=$CS$12,AF23=$CS$12),OR($AE20=$CP$30,$AE20=$CP$31,$AE20=$CP$32,$AE20=$CP$33,$AE20=$CP$34,$AE20=$CP$35,$AE20=$CP$36,$AE20=$CP$37,$AE20=$CP$38,$AE20=$CP$39,$AE20=$CP$40,$AE20=$CP$41),OR($AE20=$CP$44,$AE20=$CP$45,$AE20=$CP$46,$AE20=$CP$47,$AE20=$CP$48,$AE20=$CP$49,$AE20=$CP$50)),1,"")</f>
        <v/>
      </c>
      <c r="AK19" s="164">
        <f t="shared" ref="AK19" si="102">IF(OR(OR(AF19=$CR$15,AF23=$CR$15,AF19=$CS$15,AF23=$CS$15,AF19=$CT$15,AF23=$CT$15,AF19=$CR$16,AF23=$CR$16,AF19=$CS$16,AF23=$CS$16,AF19=$CR$17,AF23=$CR$17,AF19=$CS$17,AF23=$CS$17,AF19=$CR$18,AF23=$CR$18,AF19=$CS$18,AF23=$CS$18,AF19=$CT$18,AF23=$CT$18,AF19=$CU$18,AF23=$CU$18,AF19=$CV$18,AF23=$CV$18,AF19=$CR$19,AF23=$CR$19,AF19=$CS$19,AF23=$CS$19),OR($AE20=$CP$30,$AE20=$CP$31,$AE20=$CP$32,$AE20=$CP$33,$AE20=$CP$34,$AE20=$CP$35,$AE20=$CP$36,$AE20=$CP$37,$AE20=$CP$38,$AE20=$CP$39,$AE20=$CP$40,$AE20=$CP$41),OR($AE20=$CP$44,$AE20=$CP$45,$AE20=$CP$46,$AE20=$CP$47,$AE20=$CP$48,$AE20=$CP$49,$AE20=$CP$50)),1,"")</f>
        <v>1</v>
      </c>
      <c r="AL19" s="164">
        <f t="shared" ref="AL19" si="103">IF(OR(OR(AF19=$CR$22,AF23=$CR$22,AF19=$CS$22,AF23=$CS$22,AF19=$CT$22,AF23=$CT$22,AF19=$CR$23,AF23=$CR$23,AF19=$CS$23,AF23=$CS$23,AF19=$CR$24,AF23=$CR$24,AF19=$CS$24,AF23=$CS$24,AF19=$CR$25,AF23=$CR$25,AF19=$CS$25,AF23=$CS$25,AF19=$CT$25,AF23=$CT$25,AF19=$CU$25,AF23=$CU$25,AF19=$CV$25,AF23=$CV$25,AF19=$CR$26,AF23=$CR$26,AF19=$CS$26,AF23=$CS$26),OR($AE20=$CP$30,$AE20=$CP$31,$AE20=$CP$32,$AE20=$CP$33,$AE20=$CP$34,$AE20=$CP$35,$AE20=$CP$36,$AE20=$CP$37,$AE20=$CP$38,$AE20=$CP$39,$AE20=$CP$40,$AE20=$CP$41),OR($AE20=$CP$44,$AE20=$CP$45,$AE20=$CP$46,$AE20=$CP$47,$AE20=$CP$48,$AE20=$CP$49,$AE20=$CP$50)),1,"")</f>
        <v>1</v>
      </c>
      <c r="AM19" s="2"/>
      <c r="AN19" s="6" t="str">
        <f t="shared" ref="AN19" si="104">IF(ISNA(VLOOKUP(AE19,$DB$1:$DE$200,4,FALSE)),"",VLOOKUP(AE19,$DB$1:$DE$200,4,FALSE))</f>
        <v/>
      </c>
      <c r="AO19" s="6"/>
      <c r="AP19" s="6"/>
      <c r="AQ19" s="6"/>
      <c r="AR19" s="6"/>
      <c r="AS19" s="6"/>
      <c r="AT19" s="5" t="str">
        <f t="array" ref="AT19">IF(ISNA(INDEX($DC$1:$DC$770,MATCH($AE19&amp;AT$3,$DB$1:$DB$770&amp;$DC$1:$DC$770,0))),"",IF(ISNA(INDEX($DC$1:$DC$200,MATCH($AE19&amp;AT$3,$DB$1:$DB$200&amp;$DC$1:$DC$200,0))),IF(INDEX($DC$201:$DC$770,MATCH($AE19&amp;AT$3,$DB$201:$DB$770&amp;$DC$201:$DC$770,0))=AT$3,2,""),IF(INDEX($DC$1:$DC$200,MATCH($AE19&amp;AT$3,$DB$1:$DB$200&amp;$DC$1:$DC$200,0))=AT$3,1,"")))</f>
        <v/>
      </c>
      <c r="AU19" s="6" t="str">
        <f t="array" ref="AU19">IF(ISNA(INDEX($DC$1:$DC$770,MATCH($AE19&amp;AU$3,$DB$1:$DB$770&amp;$DC$1:$DC$770,0))),"",IF(ISNA(INDEX($DC$1:$DC$200,MATCH($AE19&amp;AU$3,$DB$1:$DB$200&amp;$DC$1:$DC$200,0))),IF(INDEX($DC$201:$DC$770,MATCH($AE19&amp;AU$3,$DB$201:$DB$770&amp;$DC$201:$DC$770,0))=AU$3,2,""),IF(INDEX($DC$1:$DC$200,MATCH($AE19&amp;AU$3,$DB$1:$DB$200&amp;$DC$1:$DC$200,0))=AU$3,1,"")))</f>
        <v/>
      </c>
      <c r="AV19" s="6" t="str">
        <f t="array" ref="AV19">IF(ISNA(INDEX($DC$1:$DC$770,MATCH($AE19&amp;AV$3,$DB$1:$DB$770&amp;$DC$1:$DC$770,0))),"",IF(ISNA(INDEX($DC$1:$DC$200,MATCH($AE19&amp;AV$3,$DB$1:$DB$200&amp;$DC$1:$DC$200,0))),IF(INDEX($DC$201:$DC$770,MATCH($AE19&amp;AV$3,$DB$201:$DB$770&amp;$DC$201:$DC$770,0))=AV$3,2,""),IF(INDEX($DC$1:$DC$200,MATCH($AE19&amp;AV$3,$DB$1:$DB$200&amp;$DC$1:$DC$200,0))=AV$3,1,"")))</f>
        <v/>
      </c>
      <c r="AW19" s="5" t="str">
        <f t="array" ref="AW19">IF(ISNA(INDEX($DC$1:$DC$770,MATCH($AE19&amp;AW$3,$DB$1:$DB$770&amp;$DC$1:$DC$770,0))),"",IF(ISNA(INDEX($DC$1:$DC$200,MATCH($AE19&amp;AW$3,$DB$1:$DB$200&amp;$DC$1:$DC$200,0))),IF(INDEX($DC$201:$DC$770,MATCH($AE19&amp;AW$3,$DB$201:$DB$770&amp;$DC$201:$DC$770,0))=AW$3,2,""),IF(INDEX($DC$1:$DC$200,MATCH($AE19&amp;AW$3,$DB$1:$DB$200&amp;$DC$1:$DC$200,0))=AW$3,1,"")))</f>
        <v/>
      </c>
      <c r="AX19" s="6" t="str">
        <f t="array" ref="AX19">IF(ISNA(INDEX($DC$1:$DC$770,MATCH($AE19&amp;AX$3,$DB$1:$DB$770&amp;$DC$1:$DC$770,0))),"",IF(ISNA(INDEX($DC$1:$DC$200,MATCH($AE19&amp;AX$3,$DB$1:$DB$200&amp;$DC$1:$DC$200,0))),IF(INDEX($DC$201:$DC$770,MATCH($AE19&amp;AX$3,$DB$201:$DB$770&amp;$DC$201:$DC$770,0))=AX$3,2,""),IF(INDEX($DC$1:$DC$200,MATCH($AE19&amp;AX$3,$DB$1:$DB$200&amp;$DC$1:$DC$200,0))=AX$3,1,"")))</f>
        <v/>
      </c>
      <c r="AY19" s="7" t="str">
        <f t="array" ref="AY19">IF(ISNA(INDEX($DC$1:$DC$770,MATCH($AE19&amp;AY$3,$DB$1:$DB$770&amp;$DC$1:$DC$770,0))),"",IF(ISNA(INDEX($DC$1:$DC$200,MATCH($AE19&amp;AY$3,$DB$1:$DB$200&amp;$DC$1:$DC$200,0))),IF(INDEX($DC$201:$DC$770,MATCH($AE19&amp;AY$3,$DB$201:$DB$770&amp;$DC$201:$DC$770,0))=AY$3,2,""),IF(INDEX($DC$1:$DC$200,MATCH($AE19&amp;AY$3,$DB$1:$DB$200&amp;$DC$1:$DC$200,0))=AY$3,1,"")))</f>
        <v/>
      </c>
      <c r="AZ19" s="6" t="str">
        <f t="array" ref="AZ19">IF(ISNA(INDEX($DC$1:$DC$770,MATCH($AE19&amp;AZ$3,$DB$1:$DB$770&amp;$DC$1:$DC$770,0))),"",IF(ISNA(INDEX($DC$1:$DC$200,MATCH($AE19&amp;AZ$3,$DB$1:$DB$200&amp;$DC$1:$DC$200,0))),IF(INDEX($DC$201:$DC$770,MATCH($AE19&amp;AZ$3,$DB$201:$DB$770&amp;$DC$201:$DC$770,0))=AZ$3,2,""),IF(INDEX($DC$1:$DC$200,MATCH($AE19&amp;AZ$3,$DB$1:$DB$200&amp;$DC$1:$DC$200,0))=AZ$3,1,"")))</f>
        <v/>
      </c>
      <c r="BA19" s="6" t="str">
        <f t="array" ref="BA19">IF(ISNA(INDEX($DC$1:$DC$770,MATCH($AE19&amp;BA$3,$DB$1:$DB$770&amp;$DC$1:$DC$770,0))),"",IF(ISNA(INDEX($DC$1:$DC$200,MATCH($AE19&amp;BA$3,$DB$1:$DB$200&amp;$DC$1:$DC$200,0))),IF(INDEX($DC$201:$DC$770,MATCH($AE19&amp;BA$3,$DB$201:$DB$770&amp;$DC$201:$DC$770,0))=BA$3,2,""),IF(INDEX($DC$1:$DC$200,MATCH($AE19&amp;BA$3,$DB$1:$DB$200&amp;$DC$1:$DC$200,0))=BA$3,1,"")))</f>
        <v/>
      </c>
      <c r="BB19" s="6" t="str">
        <f t="array" ref="BB19">IF(ISNA(INDEX($DC$1:$DC$770,MATCH($AE19&amp;BB$3,$DB$1:$DB$770&amp;$DC$1:$DC$770,0))),"",IF(ISNA(INDEX($DC$1:$DC$200,MATCH($AE19&amp;BB$3,$DB$1:$DB$200&amp;$DC$1:$DC$200,0))),IF(INDEX($DC$201:$DC$770,MATCH($AE19&amp;BB$3,$DB$201:$DB$770&amp;$DC$201:$DC$770,0))=BB$3,2,""),IF(INDEX($DC$1:$DC$200,MATCH($AE19&amp;BB$3,$DB$1:$DB$200&amp;$DC$1:$DC$200,0))=BB$3,1,"")))</f>
        <v/>
      </c>
      <c r="BC19" s="5" t="str">
        <f t="array" ref="BC19">IF(ISNA(INDEX($DC$1:$DC$770,MATCH($AE19&amp;BC$3,$DB$1:$DB$770&amp;$DC$1:$DC$770,0))),"",IF(ISNA(INDEX($DC$1:$DC$200,MATCH($AE19&amp;BC$3,$DB$1:$DB$200&amp;$DC$1:$DC$200,0))),IF(INDEX($DC$201:$DC$770,MATCH($AE19&amp;BC$3,$DB$201:$DB$770&amp;$DC$201:$DC$770,0))=BC$3,2,""),IF(INDEX($DC$1:$DC$200,MATCH($AE19&amp;BC$3,$DB$1:$DB$200&amp;$DC$1:$DC$200,0))=BC$3,1,"")))</f>
        <v/>
      </c>
      <c r="BD19" s="6" t="str">
        <f t="array" ref="BD19">IF(ISNA(INDEX($DC$1:$DC$770,MATCH($AE19&amp;BD$3,$DB$1:$DB$770&amp;$DC$1:$DC$770,0))),"",IF(ISNA(INDEX($DC$1:$DC$200,MATCH($AE19&amp;BD$3,$DB$1:$DB$200&amp;$DC$1:$DC$200,0))),IF(INDEX($DC$201:$DC$770,MATCH($AE19&amp;BD$3,$DB$201:$DB$770&amp;$DC$201:$DC$770,0))=BD$3,2,""),IF(INDEX($DC$1:$DC$200,MATCH($AE19&amp;BD$3,$DB$1:$DB$200&amp;$DC$1:$DC$200,0))=BD$3,1,"")))</f>
        <v/>
      </c>
      <c r="BE19" s="7" t="str">
        <f t="array" ref="BE19">IF(ISNA(INDEX($DC$1:$DC$770,MATCH($AE19&amp;BE$3,$DB$1:$DB$770&amp;$DC$1:$DC$770,0))),"",IF(ISNA(INDEX($DC$1:$DC$200,MATCH($AE19&amp;BE$3,$DB$1:$DB$200&amp;$DC$1:$DC$200,0))),IF(INDEX($DC$201:$DC$770,MATCH($AE19&amp;BE$3,$DB$201:$DB$770&amp;$DC$201:$DC$770,0))=BE$3,2,""),IF(INDEX($DC$1:$DC$200,MATCH($AE19&amp;BE$3,$DB$1:$DB$200&amp;$DC$1:$DC$200,0))=BE$3,1,"")))</f>
        <v/>
      </c>
      <c r="BF19" s="6" t="str">
        <f t="array" ref="BF19">IF(ISNA(INDEX($DC$1:$DC$770,MATCH($AE19&amp;BF$3,$DB$1:$DB$770&amp;$DC$1:$DC$770,0))),"",IF(ISNA(INDEX($DC$1:$DC$200,MATCH($AE19&amp;BF$3,$DB$1:$DB$200&amp;$DC$1:$DC$200,0))),IF(INDEX($DC$201:$DC$770,MATCH($AE19&amp;BF$3,$DB$201:$DB$770&amp;$DC$201:$DC$770,0))=BF$3,2,""),IF(INDEX($DC$1:$DC$200,MATCH($AE19&amp;BF$3,$DB$1:$DB$200&amp;$DC$1:$DC$200,0))=BF$3,1,"")))</f>
        <v/>
      </c>
      <c r="BG19" s="6" t="str">
        <f t="array" ref="BG19">IF(ISNA(INDEX($DC$1:$DC$770,MATCH($AE19&amp;BG$3,$DB$1:$DB$770&amp;$DC$1:$DC$770,0))),"",IF(ISNA(INDEX($DC$1:$DC$200,MATCH($AE19&amp;BG$3,$DB$1:$DB$200&amp;$DC$1:$DC$200,0))),IF(INDEX($DC$201:$DC$770,MATCH($AE19&amp;BG$3,$DB$201:$DB$770&amp;$DC$201:$DC$770,0))=BG$3,2,""),IF(INDEX($DC$1:$DC$200,MATCH($AE19&amp;BG$3,$DB$1:$DB$200&amp;$DC$1:$DC$200,0))=BG$3,1,"")))</f>
        <v/>
      </c>
      <c r="BH19" s="7" t="str">
        <f t="array" ref="BH19">IF(ISNA(INDEX($DC$1:$DC$770,MATCH($AE19&amp;BH$3,$DB$1:$DB$770&amp;$DC$1:$DC$770,0))),"",IF(ISNA(INDEX($DC$1:$DC$200,MATCH($AE19&amp;BH$3,$DB$1:$DB$200&amp;$DC$1:$DC$200,0))),IF(INDEX($DC$201:$DC$770,MATCH($AE19&amp;BH$3,$DB$201:$DB$770&amp;$DC$201:$DC$770,0))=BH$3,2,""),IF(INDEX($DC$1:$DC$200,MATCH($AE19&amp;BH$3,$DB$1:$DB$200&amp;$DC$1:$DC$200,0))=BH$3,1,"")))</f>
        <v/>
      </c>
      <c r="BI19" s="2">
        <f t="shared" ref="BI19" si="105">BI17+1</f>
        <v>67</v>
      </c>
      <c r="BJ19" s="174">
        <f>TRUNC((DATE($CR$2,BK$6,BK19)-WEEKDAY(DATE($CR$2,BK$6,BK19),2)-DATE(YEAR(DATE($CR$2,BK$6,BK19)+4-WEEKDAY(DATE($CR$2,BK$6,BK19),2)),1,-10))/7)</f>
        <v>10</v>
      </c>
      <c r="BK19" s="172">
        <v>7</v>
      </c>
      <c r="BL19" s="176" t="str">
        <f t="shared" si="18"/>
        <v>Mo</v>
      </c>
      <c r="BM19" s="2"/>
      <c r="BN19" s="164" t="str">
        <f t="shared" ref="BN19" si="106">IF(OR(OR(BJ19=$CR$7,BJ23=$CR$7,BJ19=$CS$7,BJ23=$CS$7,BJ19=$CT$7,BJ23=$CT$7,BJ19=$CR$8,BJ23=$CR$8,BJ19=$CR$9,BJ23=$CR$9,BJ19=$CR$10,BJ23=$CR$10,BJ19=$CS$10,BJ23=$CS$10,BJ19=$CR$11,BJ23=$CR$11,BJ19=$CS$11,BJ23=$CS$11,BJ19=$CT$11,BJ23=$CT$11,BJ19=$CU$11,BJ23=$CU$11,BJ19=$CV$11,BJ23=$CV$11,BJ19=$CR$12,BJ23=$CR$12,BJ19=$CS$12,BJ23=$CS$12),OR($BI20=$CP$30,$BI20=$CP$31,$BI20=$CP$32,$BI20=$CP$33,$BI20=$CP$34,$BI20=$CP$35,$BI20=$CP$36,$BI20=$CP$37,$BI20=$CP$38,$BI20=$CP$39,$BI20=$CP$40,$BI20=$CP$41),OR($BI20=$CP$44,$BI20=$CP$45,$BI20=$CP$46,$BI20=$CP$47,$BI20=$CP$48,$BI20=$CP$49,$BI20=$CP$50)),1,"")</f>
        <v/>
      </c>
      <c r="BO19" s="164" t="str">
        <f t="shared" ref="BO19" si="107">IF(OR(OR(BJ19=$CR$15,BJ23=$CR$15,BJ19=$CS$15,BJ23=$CS$15,BJ19=$CT$15,BJ23=$CT$15,BJ19=$CR$16,BJ23=$CR$16,BJ19=$CS$16,BJ23=$CS$16,BJ19=$CR$17,BJ23=$CR$17,BJ19=$CS$17,BJ23=$CS$17,BJ19=$CR$18,BJ23=$CR$18,BJ19=$CS$18,BJ23=$CS$18,BJ19=$CT$18,BJ23=$CT$18,BJ19=$CU$18,BJ23=$CU$18,BJ19=$CV$18,BJ23=$CV$18,BJ19=$CR$19,BJ23=$CR$19,BJ19=$CS$19,BJ23=$CS$19),OR($BI20=$CP$30,$BI20=$CP$31,$BI20=$CP$32,$BI20=$CP$33,$BI20=$CP$34,$BI20=$CP$35,$BI20=$CP$36,$BI20=$CP$37,$BI20=$CP$38,$BI20=$CP$39,$BI20=$CP$40,$BI20=$CP$41),OR($BI20=$CP$44,$BI20=$CP$45,$BI20=$CP$46,$BI20=$CP$47,$BI20=$CP$48,$BI20=$CP$49,$BI20=$CP$50)),1,"")</f>
        <v/>
      </c>
      <c r="BP19" s="164" t="str">
        <f t="shared" ref="BP19" si="108">IF(OR(OR(BJ19=$CR$22,BJ23=$CR$22,BJ19=$CS$22,BJ23=$CS$22,BJ19=$CT$22,BJ23=$CT$22,BJ19=$CR$23,BJ23=$CR$23,BJ19=$CS$23,BJ23=$CS$23,BJ19=$CR$24,BJ23=$CR$24,BJ19=$CS$24,BJ23=$CS$24,BJ19=$CR$25,BJ23=$CR$25,BJ19=$CS$25,BJ23=$CS$25,BJ19=$CT$25,BJ23=$CT$25,BJ19=$CU$25,BJ23=$CU$25,BJ19=$CV$25,BJ23=$CV$25,BJ19=$CR$26,BJ23=$CR$26,BJ19=$CS$26,BJ23=$CS$26),OR($BI20=$CP$30,$BI20=$CP$31,$BI20=$CP$32,$BI20=$CP$33,$BI20=$CP$34,$BI20=$CP$35,$BI20=$CP$36,$BI20=$CP$37,$BI20=$CP$38,$BI20=$CP$39,$BI20=$CP$40,$BI20=$CP$41),OR($BI20=$CP$44,$BI20=$CP$45,$BI20=$CP$46,$BI20=$CP$47,$BI20=$CP$48,$BI20=$CP$49,$BI20=$CP$50)),1,"")</f>
        <v/>
      </c>
      <c r="BQ19" s="2"/>
      <c r="BR19" s="6" t="str">
        <f t="shared" ref="BR19" si="109">IF(ISNA(VLOOKUP(BI19,$DB$1:$DE$200,4,FALSE)),"",VLOOKUP(BI19,$DB$1:$DE$200,4,FALSE))</f>
        <v>Cevi-Turnen</v>
      </c>
      <c r="BS19" s="6"/>
      <c r="BT19" s="6"/>
      <c r="BU19" s="6"/>
      <c r="BV19" s="6"/>
      <c r="BW19" s="6"/>
      <c r="BX19" s="5" t="str">
        <f t="array" ref="BX19">IF(ISNA(INDEX($DC$1:$DC$770,MATCH($BI19&amp;BX$3,$DB$1:$DB$770&amp;$DC$1:$DC$770,0))),"",IF(ISNA(INDEX($DC$1:$DC$200,MATCH($BI19&amp;BX$3,$DB$1:$DB$200&amp;$DC$1:$DC$200,0))),IF(INDEX($DC$201:$DC$770,MATCH($BI19&amp;BX$3,$DB$201:$DB$770&amp;$DC$201:$DC$770,0))=BX$3,2,""),IF(INDEX($DC$1:$DC$200,MATCH($BI19&amp;BX$3,$DB$1:$DB$200&amp;$DC$1:$DC$200,0))=BX$3,1,"")))</f>
        <v/>
      </c>
      <c r="BY19" s="6" t="str">
        <f t="array" ref="BY19">IF(ISNA(INDEX($DC$1:$DC$770,MATCH($BI19&amp;BY$3,$DB$1:$DB$770&amp;$DC$1:$DC$770,0))),"",IF(ISNA(INDEX($DC$1:$DC$200,MATCH($BI19&amp;BY$3,$DB$1:$DB$200&amp;$DC$1:$DC$200,0))),IF(INDEX($DC$201:$DC$770,MATCH($BI19&amp;BY$3,$DB$201:$DB$770&amp;$DC$201:$DC$770,0))=BY$3,2,""),IF(INDEX($DC$1:$DC$200,MATCH($BI19&amp;BY$3,$DB$1:$DB$200&amp;$DC$1:$DC$200,0))=BY$3,1,"")))</f>
        <v/>
      </c>
      <c r="BZ19" s="6">
        <f t="array" ref="BZ19">IF(ISNA(INDEX($DC$1:$DC$770,MATCH($BI19&amp;BZ$3,$DB$1:$DB$770&amp;$DC$1:$DC$770,0))),"",IF(ISNA(INDEX($DC$1:$DC$200,MATCH($BI19&amp;BZ$3,$DB$1:$DB$200&amp;$DC$1:$DC$200,0))),IF(INDEX($DC$201:$DC$770,MATCH($BI19&amp;BZ$3,$DB$201:$DB$770&amp;$DC$201:$DC$770,0))=BZ$3,2,""),IF(INDEX($DC$1:$DC$200,MATCH($BI19&amp;BZ$3,$DB$1:$DB$200&amp;$DC$1:$DC$200,0))=BZ$3,1,"")))</f>
        <v>1</v>
      </c>
      <c r="CA19" s="5" t="str">
        <f t="array" ref="CA19">IF(ISNA(INDEX($DC$1:$DC$770,MATCH($BI19&amp;CA$3,$DB$1:$DB$770&amp;$DC$1:$DC$770,0))),"",IF(ISNA(INDEX($DC$1:$DC$200,MATCH($BI19&amp;CA$3,$DB$1:$DB$200&amp;$DC$1:$DC$200,0))),IF(INDEX($DC$201:$DC$770,MATCH($BI19&amp;CA$3,$DB$201:$DB$770&amp;$DC$201:$DC$770,0))=CA$3,2,""),IF(INDEX($DC$1:$DC$200,MATCH($BI19&amp;CA$3,$DB$1:$DB$200&amp;$DC$1:$DC$200,0))=CA$3,1,"")))</f>
        <v/>
      </c>
      <c r="CB19" s="6" t="str">
        <f t="array" ref="CB19">IF(ISNA(INDEX($DC$1:$DC$770,MATCH($BI19&amp;CB$3,$DB$1:$DB$770&amp;$DC$1:$DC$770,0))),"",IF(ISNA(INDEX($DC$1:$DC$200,MATCH($BI19&amp;CB$3,$DB$1:$DB$200&amp;$DC$1:$DC$200,0))),IF(INDEX($DC$201:$DC$770,MATCH($BI19&amp;CB$3,$DB$201:$DB$770&amp;$DC$201:$DC$770,0))=CB$3,2,""),IF(INDEX($DC$1:$DC$200,MATCH($BI19&amp;CB$3,$DB$1:$DB$200&amp;$DC$1:$DC$200,0))=CB$3,1,"")))</f>
        <v/>
      </c>
      <c r="CC19" s="7" t="str">
        <f t="array" ref="CC19">IF(ISNA(INDEX($DC$1:$DC$770,MATCH($BI19&amp;CC$3,$DB$1:$DB$770&amp;$DC$1:$DC$770,0))),"",IF(ISNA(INDEX($DC$1:$DC$200,MATCH($BI19&amp;CC$3,$DB$1:$DB$200&amp;$DC$1:$DC$200,0))),IF(INDEX($DC$201:$DC$770,MATCH($BI19&amp;CC$3,$DB$201:$DB$770&amp;$DC$201:$DC$770,0))=CC$3,2,""),IF(INDEX($DC$1:$DC$200,MATCH($BI19&amp;CC$3,$DB$1:$DB$200&amp;$DC$1:$DC$200,0))=CC$3,1,"")))</f>
        <v/>
      </c>
      <c r="CD19" s="6" t="str">
        <f t="array" ref="CD19">IF(ISNA(INDEX($DC$1:$DC$770,MATCH($BI19&amp;CD$3,$DB$1:$DB$770&amp;$DC$1:$DC$770,0))),"",IF(ISNA(INDEX($DC$1:$DC$200,MATCH($BI19&amp;CD$3,$DB$1:$DB$200&amp;$DC$1:$DC$200,0))),IF(INDEX($DC$201:$DC$770,MATCH($BI19&amp;CD$3,$DB$201:$DB$770&amp;$DC$201:$DC$770,0))=CD$3,2,""),IF(INDEX($DC$1:$DC$200,MATCH($BI19&amp;CD$3,$DB$1:$DB$200&amp;$DC$1:$DC$200,0))=CD$3,1,"")))</f>
        <v/>
      </c>
      <c r="CE19" s="6" t="str">
        <f t="array" ref="CE19">IF(ISNA(INDEX($DC$1:$DC$770,MATCH($BI19&amp;CE$3,$DB$1:$DB$770&amp;$DC$1:$DC$770,0))),"",IF(ISNA(INDEX($DC$1:$DC$200,MATCH($BI19&amp;CE$3,$DB$1:$DB$200&amp;$DC$1:$DC$200,0))),IF(INDEX($DC$201:$DC$770,MATCH($BI19&amp;CE$3,$DB$201:$DB$770&amp;$DC$201:$DC$770,0))=CE$3,2,""),IF(INDEX($DC$1:$DC$200,MATCH($BI19&amp;CE$3,$DB$1:$DB$200&amp;$DC$1:$DC$200,0))=CE$3,1,"")))</f>
        <v/>
      </c>
      <c r="CF19" s="6" t="str">
        <f t="array" ref="CF19">IF(ISNA(INDEX($DC$1:$DC$770,MATCH($BI19&amp;CF$3,$DB$1:$DB$770&amp;$DC$1:$DC$770,0))),"",IF(ISNA(INDEX($DC$1:$DC$200,MATCH($BI19&amp;CF$3,$DB$1:$DB$200&amp;$DC$1:$DC$200,0))),IF(INDEX($DC$201:$DC$770,MATCH($BI19&amp;CF$3,$DB$201:$DB$770&amp;$DC$201:$DC$770,0))=CF$3,2,""),IF(INDEX($DC$1:$DC$200,MATCH($BI19&amp;CF$3,$DB$1:$DB$200&amp;$DC$1:$DC$200,0))=CF$3,1,"")))</f>
        <v/>
      </c>
      <c r="CG19" s="5" t="str">
        <f t="array" ref="CG19">IF(ISNA(INDEX($DC$1:$DC$770,MATCH($BI19&amp;CG$3,$DB$1:$DB$770&amp;$DC$1:$DC$770,0))),"",IF(ISNA(INDEX($DC$1:$DC$200,MATCH($BI19&amp;CG$3,$DB$1:$DB$200&amp;$DC$1:$DC$200,0))),IF(INDEX($DC$201:$DC$770,MATCH($BI19&amp;CG$3,$DB$201:$DB$770&amp;$DC$201:$DC$770,0))=CG$3,2,""),IF(INDEX($DC$1:$DC$200,MATCH($BI19&amp;CG$3,$DB$1:$DB$200&amp;$DC$1:$DC$200,0))=CG$3,1,"")))</f>
        <v/>
      </c>
      <c r="CH19" s="6" t="str">
        <f t="array" ref="CH19">IF(ISNA(INDEX($DC$1:$DC$770,MATCH($BI19&amp;CH$3,$DB$1:$DB$770&amp;$DC$1:$DC$770,0))),"",IF(ISNA(INDEX($DC$1:$DC$200,MATCH($BI19&amp;CH$3,$DB$1:$DB$200&amp;$DC$1:$DC$200,0))),IF(INDEX($DC$201:$DC$770,MATCH($BI19&amp;CH$3,$DB$201:$DB$770&amp;$DC$201:$DC$770,0))=CH$3,2,""),IF(INDEX($DC$1:$DC$200,MATCH($BI19&amp;CH$3,$DB$1:$DB$200&amp;$DC$1:$DC$200,0))=CH$3,1,"")))</f>
        <v/>
      </c>
      <c r="CI19" s="7" t="str">
        <f t="array" ref="CI19">IF(ISNA(INDEX($DC$1:$DC$770,MATCH($BI19&amp;CI$3,$DB$1:$DB$770&amp;$DC$1:$DC$770,0))),"",IF(ISNA(INDEX($DC$1:$DC$200,MATCH($BI19&amp;CI$3,$DB$1:$DB$200&amp;$DC$1:$DC$200,0))),IF(INDEX($DC$201:$DC$770,MATCH($BI19&amp;CI$3,$DB$201:$DB$770&amp;$DC$201:$DC$770,0))=CI$3,2,""),IF(INDEX($DC$1:$DC$200,MATCH($BI19&amp;CI$3,$DB$1:$DB$200&amp;$DC$1:$DC$200,0))=CI$3,1,"")))</f>
        <v/>
      </c>
      <c r="CJ19" s="6" t="str">
        <f t="array" ref="CJ19">IF(ISNA(INDEX($DC$1:$DC$770,MATCH($BI19&amp;CJ$3,$DB$1:$DB$770&amp;$DC$1:$DC$770,0))),"",IF(ISNA(INDEX($DC$1:$DC$200,MATCH($BI19&amp;CJ$3,$DB$1:$DB$200&amp;$DC$1:$DC$200,0))),IF(INDEX($DC$201:$DC$770,MATCH($BI19&amp;CJ$3,$DB$201:$DB$770&amp;$DC$201:$DC$770,0))=CJ$3,2,""),IF(INDEX($DC$1:$DC$200,MATCH($BI19&amp;CJ$3,$DB$1:$DB$200&amp;$DC$1:$DC$200,0))=CJ$3,1,"")))</f>
        <v/>
      </c>
      <c r="CK19" s="6" t="str">
        <f t="array" ref="CK19">IF(ISNA(INDEX($DC$1:$DC$770,MATCH($BI19&amp;CK$3,$DB$1:$DB$770&amp;$DC$1:$DC$770,0))),"",IF(ISNA(INDEX($DC$1:$DC$200,MATCH($BI19&amp;CK$3,$DB$1:$DB$200&amp;$DC$1:$DC$200,0))),IF(INDEX($DC$201:$DC$770,MATCH($BI19&amp;CK$3,$DB$201:$DB$770&amp;$DC$201:$DC$770,0))=CK$3,2,""),IF(INDEX($DC$1:$DC$200,MATCH($BI19&amp;CK$3,$DB$1:$DB$200&amp;$DC$1:$DC$200,0))=CK$3,1,"")))</f>
        <v/>
      </c>
      <c r="CL19" s="7" t="str">
        <f t="array" ref="CL19">IF(ISNA(INDEX($DC$1:$DC$770,MATCH($BI19&amp;CL$3,$DB$1:$DB$770&amp;$DC$1:$DC$770,0))),"",IF(ISNA(INDEX($DC$1:$DC$200,MATCH($BI19&amp;CL$3,$DB$1:$DB$200&amp;$DC$1:$DC$200,0))),IF(INDEX($DC$201:$DC$770,MATCH($BI19&amp;CL$3,$DB$201:$DB$770&amp;$DC$201:$DC$770,0))=CL$3,2,""),IF(INDEX($DC$1:$DC$200,MATCH($BI19&amp;CL$3,$DB$1:$DB$200&amp;$DC$1:$DC$200,0))=CL$3,1,"")))</f>
        <v/>
      </c>
      <c r="CQ19" s="13" t="s">
        <v>74</v>
      </c>
      <c r="CR19" s="13">
        <v>41</v>
      </c>
      <c r="CS19" s="13">
        <v>42</v>
      </c>
      <c r="DB19" s="19">
        <f>IF(DM19=0,0,IF(COUNTIF($DM$1:$DM$200,DM19)=1,DM19,IF(COUNTIF($DM$1:$DM$200,DM19)=2,IF(COUNTIF($DM$1:$DM18,DM19)=0,DM19,DM19+0.5),"Terminkollision 1")))</f>
        <v>109</v>
      </c>
      <c r="DC19" s="42">
        <f t="shared" si="4"/>
        <v>3</v>
      </c>
      <c r="DD19" s="71" t="s">
        <v>195</v>
      </c>
      <c r="DE19" s="13" t="s">
        <v>101</v>
      </c>
      <c r="DF19" s="13">
        <f t="shared" si="1"/>
        <v>16</v>
      </c>
      <c r="DG19" s="13">
        <f t="shared" si="5"/>
        <v>18</v>
      </c>
      <c r="DH19" s="13">
        <f t="shared" si="6"/>
        <v>4</v>
      </c>
      <c r="DI19" s="13">
        <f t="shared" si="7"/>
        <v>2016</v>
      </c>
      <c r="DJ19" s="13" t="str">
        <f t="shared" si="2"/>
        <v>Mo</v>
      </c>
      <c r="DK19" s="22">
        <f t="shared" si="8"/>
        <v>41016</v>
      </c>
      <c r="DL19" s="19" t="str">
        <f t="shared" si="0"/>
        <v>0</v>
      </c>
      <c r="DM19" s="13">
        <f t="shared" si="3"/>
        <v>109</v>
      </c>
    </row>
    <row r="20" spans="1:117">
      <c r="A20" s="13">
        <v>7.5</v>
      </c>
      <c r="B20" s="174"/>
      <c r="C20" s="173"/>
      <c r="D20" s="178"/>
      <c r="E20" s="2"/>
      <c r="F20" s="165"/>
      <c r="G20" s="165"/>
      <c r="H20" s="165"/>
      <c r="I20" s="2"/>
      <c r="J20" s="9" t="str">
        <f t="shared" ref="J20" si="110">IF(ISNA(VLOOKUP(A20,$CP$30:$CQ$56,2,FALSE)),IF(ISNA(VLOOKUP(A20,$DB$1:$DE$200,4,FALSE)),"",VLOOKUP(A20,$DB$1:$DE$200,4,FALSE)),VLOOKUP(A20,$CP$30:$CQ$56,2,FALSE))</f>
        <v/>
      </c>
      <c r="K20" s="10"/>
      <c r="L20" s="10"/>
      <c r="M20" s="10"/>
      <c r="N20" s="10"/>
      <c r="O20" s="8"/>
      <c r="P20" s="9" t="str">
        <f t="array" ref="P20">IF(ISNA(INDEX($DC$201:$DC$770,MATCH($A19&amp;P$3,$DB$201:$DB$770&amp;$DC$201:$DC$770,0))),IF(ISNA(INDEX($DC$1:$DC$200,MATCH($A20&amp;P$3,$DB$1:$DB$200&amp;$DC$1:$DC$200,0))),"",IF(INDEX($DC$1:$DC$200,MATCH($A20&amp;P$3,$DB$1:$DB$200&amp;$DC$1:$DC$200,0))=P$3,1,"")),IF(INDEX($DC$201:$DC$770,MATCH($A19&amp;P$3,$DB$201:$DB$770&amp;$DC$201:$DC$770,0))=P$3,2,""))</f>
        <v/>
      </c>
      <c r="Q20" s="10" t="str">
        <f t="array" ref="Q20">IF(ISNA(INDEX($DC$201:$DC$770,MATCH($A19&amp;Q$3,$DB$201:$DB$770&amp;$DC$201:$DC$770,0))),IF(ISNA(INDEX($DC$1:$DC$200,MATCH($A20&amp;Q$3,$DB$1:$DB$200&amp;$DC$1:$DC$200,0))),"",IF(INDEX($DC$1:$DC$200,MATCH($A20&amp;Q$3,$DB$1:$DB$200&amp;$DC$1:$DC$200,0))=Q$3,1,"")),IF(INDEX($DC$201:$DC$770,MATCH($A19&amp;Q$3,$DB$201:$DB$770&amp;$DC$201:$DC$770,0))=Q$3,2,""))</f>
        <v/>
      </c>
      <c r="R20" s="10" t="str">
        <f t="array" ref="R20">IF(ISNA(INDEX($DC$201:$DC$770,MATCH($A19&amp;R$3,$DB$201:$DB$770&amp;$DC$201:$DC$770,0))),IF(ISNA(INDEX($DC$1:$DC$200,MATCH($A20&amp;R$3,$DB$1:$DB$200&amp;$DC$1:$DC$200,0))),"",IF(INDEX($DC$1:$DC$200,MATCH($A20&amp;R$3,$DB$1:$DB$200&amp;$DC$1:$DC$200,0))=R$3,1,"")),IF(INDEX($DC$201:$DC$770,MATCH($A19&amp;R$3,$DB$201:$DB$770&amp;$DC$201:$DC$770,0))=R$3,2,""))</f>
        <v/>
      </c>
      <c r="S20" s="9" t="str">
        <f t="array" ref="S20">IF(ISNA(INDEX($DC$201:$DC$770,MATCH($A19&amp;S$3,$DB$201:$DB$770&amp;$DC$201:$DC$770,0))),IF(ISNA(INDEX($DC$1:$DC$200,MATCH($A20&amp;S$3,$DB$1:$DB$200&amp;$DC$1:$DC$200,0))),"",IF(INDEX($DC$1:$DC$200,MATCH($A20&amp;S$3,$DB$1:$DB$200&amp;$DC$1:$DC$200,0))=S$3,1,"")),IF(INDEX($DC$201:$DC$770,MATCH($A19&amp;S$3,$DB$201:$DB$770&amp;$DC$201:$DC$770,0))=S$3,2,""))</f>
        <v/>
      </c>
      <c r="T20" s="10" t="str">
        <f t="array" ref="T20">IF(ISNA(INDEX($DC$201:$DC$770,MATCH($A19&amp;T$3,$DB$201:$DB$770&amp;$DC$201:$DC$770,0))),IF(ISNA(INDEX($DC$1:$DC$200,MATCH($A20&amp;T$3,$DB$1:$DB$200&amp;$DC$1:$DC$200,0))),"",IF(INDEX($DC$1:$DC$200,MATCH($A20&amp;T$3,$DB$1:$DB$200&amp;$DC$1:$DC$200,0))=T$3,1,"")),IF(INDEX($DC$201:$DC$770,MATCH($A19&amp;T$3,$DB$201:$DB$770&amp;$DC$201:$DC$770,0))=T$3,2,""))</f>
        <v/>
      </c>
      <c r="U20" s="8" t="str">
        <f t="array" ref="U20">IF(ISNA(INDEX($DC$201:$DC$770,MATCH($A19&amp;U$3,$DB$201:$DB$770&amp;$DC$201:$DC$770,0))),IF(ISNA(INDEX($DC$1:$DC$200,MATCH($A20&amp;U$3,$DB$1:$DB$200&amp;$DC$1:$DC$200,0))),"",IF(INDEX($DC$1:$DC$200,MATCH($A20&amp;U$3,$DB$1:$DB$200&amp;$DC$1:$DC$200,0))=U$3,1,"")),IF(INDEX($DC$201:$DC$770,MATCH($A19&amp;U$3,$DB$201:$DB$770&amp;$DC$201:$DC$770,0))=U$3,2,""))</f>
        <v/>
      </c>
      <c r="V20" s="10" t="str">
        <f t="array" ref="V20">IF(ISNA(INDEX($DC$201:$DC$770,MATCH($A19&amp;V$3,$DB$201:$DB$770&amp;$DC$201:$DC$770,0))),IF(ISNA(INDEX($DC$1:$DC$200,MATCH($A20&amp;V$3,$DB$1:$DB$200&amp;$DC$1:$DC$200,0))),"",IF(INDEX($DC$1:$DC$200,MATCH($A20&amp;V$3,$DB$1:$DB$200&amp;$DC$1:$DC$200,0))=V$3,1,"")),IF(INDEX($DC$201:$DC$770,MATCH($A19&amp;V$3,$DB$201:$DB$770&amp;$DC$201:$DC$770,0))=V$3,2,""))</f>
        <v/>
      </c>
      <c r="W20" s="10" t="str">
        <f t="array" ref="W20">IF(ISNA(INDEX($DC$201:$DC$770,MATCH($A19&amp;W$3,$DB$201:$DB$770&amp;$DC$201:$DC$770,0))),IF(ISNA(INDEX($DC$1:$DC$200,MATCH($A20&amp;W$3,$DB$1:$DB$200&amp;$DC$1:$DC$200,0))),"",IF(INDEX($DC$1:$DC$200,MATCH($A20&amp;W$3,$DB$1:$DB$200&amp;$DC$1:$DC$200,0))=W$3,1,"")),IF(INDEX($DC$201:$DC$770,MATCH($A19&amp;W$3,$DB$201:$DB$770&amp;$DC$201:$DC$770,0))=W$3,2,""))</f>
        <v/>
      </c>
      <c r="X20" s="10" t="str">
        <f t="array" ref="X20">IF(ISNA(INDEX($DC$201:$DC$770,MATCH($A19&amp;X$3,$DB$201:$DB$770&amp;$DC$201:$DC$770,0))),IF(ISNA(INDEX($DC$1:$DC$200,MATCH($A20&amp;X$3,$DB$1:$DB$200&amp;$DC$1:$DC$200,0))),"",IF(INDEX($DC$1:$DC$200,MATCH($A20&amp;X$3,$DB$1:$DB$200&amp;$DC$1:$DC$200,0))=X$3,1,"")),IF(INDEX($DC$201:$DC$770,MATCH($A19&amp;X$3,$DB$201:$DB$770&amp;$DC$201:$DC$770,0))=X$3,2,""))</f>
        <v/>
      </c>
      <c r="Y20" s="9" t="str">
        <f t="array" ref="Y20">IF(ISNA(INDEX($DC$201:$DC$770,MATCH($A19&amp;Y$3,$DB$201:$DB$770&amp;$DC$201:$DC$770,0))),IF(ISNA(INDEX($DC$1:$DC$200,MATCH($A20&amp;Y$3,$DB$1:$DB$200&amp;$DC$1:$DC$200,0))),"",IF(INDEX($DC$1:$DC$200,MATCH($A20&amp;Y$3,$DB$1:$DB$200&amp;$DC$1:$DC$200,0))=Y$3,1,"")),IF(INDEX($DC$201:$DC$770,MATCH($A19&amp;Y$3,$DB$201:$DB$770&amp;$DC$201:$DC$770,0))=Y$3,2,""))</f>
        <v/>
      </c>
      <c r="Z20" s="10" t="str">
        <f t="array" ref="Z20">IF(ISNA(INDEX($DC$201:$DC$770,MATCH($A19&amp;Z$3,$DB$201:$DB$770&amp;$DC$201:$DC$770,0))),IF(ISNA(INDEX($DC$1:$DC$200,MATCH($A20&amp;Z$3,$DB$1:$DB$200&amp;$DC$1:$DC$200,0))),"",IF(INDEX($DC$1:$DC$200,MATCH($A20&amp;Z$3,$DB$1:$DB$200&amp;$DC$1:$DC$200,0))=Z$3,1,"")),IF(INDEX($DC$201:$DC$770,MATCH($A19&amp;Z$3,$DB$201:$DB$770&amp;$DC$201:$DC$770,0))=Z$3,2,""))</f>
        <v/>
      </c>
      <c r="AA20" s="8" t="str">
        <f t="array" ref="AA20">IF(ISNA(INDEX($DC$201:$DC$770,MATCH($A19&amp;AA$3,$DB$201:$DB$770&amp;$DC$201:$DC$770,0))),IF(ISNA(INDEX($DC$1:$DC$200,MATCH($A20&amp;AA$3,$DB$1:$DB$200&amp;$DC$1:$DC$200,0))),"",IF(INDEX($DC$1:$DC$200,MATCH($A20&amp;AA$3,$DB$1:$DB$200&amp;$DC$1:$DC$200,0))=AA$3,1,"")),IF(INDEX($DC$201:$DC$770,MATCH($A19&amp;AA$3,$DB$201:$DB$770&amp;$DC$201:$DC$770,0))=AA$3,2,""))</f>
        <v/>
      </c>
      <c r="AB20" s="10" t="str">
        <f t="array" ref="AB20">IF(ISNA(INDEX($DC$201:$DC$770,MATCH($A19&amp;AB$3,$DB$201:$DB$770&amp;$DC$201:$DC$770,0))),IF(ISNA(INDEX($DC$1:$DC$200,MATCH($A20&amp;AB$3,$DB$1:$DB$200&amp;$DC$1:$DC$200,0))),"",IF(INDEX($DC$1:$DC$200,MATCH($A20&amp;AB$3,$DB$1:$DB$200&amp;$DC$1:$DC$200,0))=AB$3,1,"")),IF(INDEX($DC$201:$DC$770,MATCH($A19&amp;AB$3,$DB$201:$DB$770&amp;$DC$201:$DC$770,0))=AB$3,2,""))</f>
        <v/>
      </c>
      <c r="AC20" s="10" t="str">
        <f t="array" ref="AC20">IF(ISNA(INDEX($DC$201:$DC$770,MATCH($A19&amp;AC$3,$DB$201:$DB$770&amp;$DC$201:$DC$770,0))),IF(ISNA(INDEX($DC$1:$DC$200,MATCH($A20&amp;AC$3,$DB$1:$DB$200&amp;$DC$1:$DC$200,0))),"",IF(INDEX($DC$1:$DC$200,MATCH($A20&amp;AC$3,$DB$1:$DB$200&amp;$DC$1:$DC$200,0))=AC$3,1,"")),IF(INDEX($DC$201:$DC$770,MATCH($A19&amp;AC$3,$DB$201:$DB$770&amp;$DC$201:$DC$770,0))=AC$3,2,""))</f>
        <v/>
      </c>
      <c r="AD20" s="8" t="str">
        <f t="array" ref="AD20">IF(ISNA(INDEX($DC$201:$DC$770,MATCH($A19&amp;AD$3,$DB$201:$DB$770&amp;$DC$201:$DC$770,0))),IF(ISNA(INDEX($DC$1:$DC$200,MATCH($A20&amp;AD$3,$DB$1:$DB$200&amp;$DC$1:$DC$200,0))),"",IF(INDEX($DC$1:$DC$200,MATCH($A20&amp;AD$3,$DB$1:$DB$200&amp;$DC$1:$DC$200,0))=AD$3,1,"")),IF(INDEX($DC$201:$DC$770,MATCH($A19&amp;AD$3,$DB$201:$DB$770&amp;$DC$201:$DC$770,0))=AD$3,2,""))</f>
        <v/>
      </c>
      <c r="AE20" s="43">
        <v>38.5</v>
      </c>
      <c r="AF20" s="174"/>
      <c r="AG20" s="185"/>
      <c r="AH20" s="177"/>
      <c r="AI20" s="2"/>
      <c r="AJ20" s="165"/>
      <c r="AK20" s="165"/>
      <c r="AL20" s="165"/>
      <c r="AM20" s="2"/>
      <c r="AN20" s="10" t="str">
        <f t="shared" ref="AN20" si="111">IF(ISNA(VLOOKUP(AE20,$CP$30:$CQ$56,2,FALSE)),IF(ISNA(VLOOKUP(AE20,$DB$1:$DE$200,4,FALSE)),"",VLOOKUP(AE20,$DB$1:$DE$200,4,FALSE)),VLOOKUP(AE20,$CP$30:$CQ$56,2,FALSE))</f>
        <v/>
      </c>
      <c r="AO20" s="10"/>
      <c r="AP20" s="10"/>
      <c r="AQ20" s="10"/>
      <c r="AR20" s="10"/>
      <c r="AS20" s="10"/>
      <c r="AT20" s="9" t="str">
        <f t="array" ref="AT20">IF(ISNA(INDEX($DC$201:$DC$770,MATCH($AE19&amp;AT$3,$DB$201:$DB$770&amp;$DC$201:$DC$770,0))),IF(ISNA(INDEX($DC$1:$DC$200,MATCH($AE20&amp;AT$3,$DB$1:$DB$200&amp;$DC$1:$DC$200,0))),"",IF(INDEX($DC$1:$DC$200,MATCH($AE20&amp;AT$3,$DB$1:$DB$200&amp;$DC$1:$DC$200,0))=AT$3,1,"")),IF(INDEX($DC$201:$DC$770,MATCH($AE19&amp;AT$3,$DB$201:$DB$770&amp;$DC$201:$DC$770,0))=AT$3,2,""))</f>
        <v/>
      </c>
      <c r="AU20" s="10" t="str">
        <f t="array" ref="AU20">IF(ISNA(INDEX($DC$201:$DC$770,MATCH($AE19&amp;AU$3,$DB$201:$DB$770&amp;$DC$201:$DC$770,0))),IF(ISNA(INDEX($DC$1:$DC$200,MATCH($AE20&amp;AU$3,$DB$1:$DB$200&amp;$DC$1:$DC$200,0))),"",IF(INDEX($DC$1:$DC$200,MATCH($AE20&amp;AU$3,$DB$1:$DB$200&amp;$DC$1:$DC$200,0))=AU$3,1,"")),IF(INDEX($DC$201:$DC$770,MATCH($AE19&amp;AU$3,$DB$201:$DB$770&amp;$DC$201:$DC$770,0))=AU$3,2,""))</f>
        <v/>
      </c>
      <c r="AV20" s="10" t="str">
        <f t="array" ref="AV20">IF(ISNA(INDEX($DC$201:$DC$770,MATCH($AE19&amp;AV$3,$DB$201:$DB$770&amp;$DC$201:$DC$770,0))),IF(ISNA(INDEX($DC$1:$DC$200,MATCH($AE20&amp;AV$3,$DB$1:$DB$200&amp;$DC$1:$DC$200,0))),"",IF(INDEX($DC$1:$DC$200,MATCH($AE20&amp;AV$3,$DB$1:$DB$200&amp;$DC$1:$DC$200,0))=AV$3,1,"")),IF(INDEX($DC$201:$DC$770,MATCH($AE19&amp;AV$3,$DB$201:$DB$770&amp;$DC$201:$DC$770,0))=AV$3,2,""))</f>
        <v/>
      </c>
      <c r="AW20" s="9" t="str">
        <f t="array" ref="AW20">IF(ISNA(INDEX($DC$201:$DC$770,MATCH($AE19&amp;AW$3,$DB$201:$DB$770&amp;$DC$201:$DC$770,0))),IF(ISNA(INDEX($DC$1:$DC$200,MATCH($AE20&amp;AW$3,$DB$1:$DB$200&amp;$DC$1:$DC$200,0))),"",IF(INDEX($DC$1:$DC$200,MATCH($AE20&amp;AW$3,$DB$1:$DB$200&amp;$DC$1:$DC$200,0))=AW$3,1,"")),IF(INDEX($DC$201:$DC$770,MATCH($AE19&amp;AW$3,$DB$201:$DB$770&amp;$DC$201:$DC$770,0))=AW$3,2,""))</f>
        <v/>
      </c>
      <c r="AX20" s="10" t="str">
        <f t="array" ref="AX20">IF(ISNA(INDEX($DC$201:$DC$770,MATCH($AE19&amp;AX$3,$DB$201:$DB$770&amp;$DC$201:$DC$770,0))),IF(ISNA(INDEX($DC$1:$DC$200,MATCH($AE20&amp;AX$3,$DB$1:$DB$200&amp;$DC$1:$DC$200,0))),"",IF(INDEX($DC$1:$DC$200,MATCH($AE20&amp;AX$3,$DB$1:$DB$200&amp;$DC$1:$DC$200,0))=AX$3,1,"")),IF(INDEX($DC$201:$DC$770,MATCH($AE19&amp;AX$3,$DB$201:$DB$770&amp;$DC$201:$DC$770,0))=AX$3,2,""))</f>
        <v/>
      </c>
      <c r="AY20" s="8" t="str">
        <f t="array" ref="AY20">IF(ISNA(INDEX($DC$201:$DC$770,MATCH($AE19&amp;AY$3,$DB$201:$DB$770&amp;$DC$201:$DC$770,0))),IF(ISNA(INDEX($DC$1:$DC$200,MATCH($AE20&amp;AY$3,$DB$1:$DB$200&amp;$DC$1:$DC$200,0))),"",IF(INDEX($DC$1:$DC$200,MATCH($AE20&amp;AY$3,$DB$1:$DB$200&amp;$DC$1:$DC$200,0))=AY$3,1,"")),IF(INDEX($DC$201:$DC$770,MATCH($AE19&amp;AY$3,$DB$201:$DB$770&amp;$DC$201:$DC$770,0))=AY$3,2,""))</f>
        <v/>
      </c>
      <c r="AZ20" s="10" t="str">
        <f t="array" ref="AZ20">IF(ISNA(INDEX($DC$201:$DC$770,MATCH($AE19&amp;AZ$3,$DB$201:$DB$770&amp;$DC$201:$DC$770,0))),IF(ISNA(INDEX($DC$1:$DC$200,MATCH($AE20&amp;AZ$3,$DB$1:$DB$200&amp;$DC$1:$DC$200,0))),"",IF(INDEX($DC$1:$DC$200,MATCH($AE20&amp;AZ$3,$DB$1:$DB$200&amp;$DC$1:$DC$200,0))=AZ$3,1,"")),IF(INDEX($DC$201:$DC$770,MATCH($AE19&amp;AZ$3,$DB$201:$DB$770&amp;$DC$201:$DC$770,0))=AZ$3,2,""))</f>
        <v/>
      </c>
      <c r="BA20" s="10" t="str">
        <f t="array" ref="BA20">IF(ISNA(INDEX($DC$201:$DC$770,MATCH($AE19&amp;BA$3,$DB$201:$DB$770&amp;$DC$201:$DC$770,0))),IF(ISNA(INDEX($DC$1:$DC$200,MATCH($AE20&amp;BA$3,$DB$1:$DB$200&amp;$DC$1:$DC$200,0))),"",IF(INDEX($DC$1:$DC$200,MATCH($AE20&amp;BA$3,$DB$1:$DB$200&amp;$DC$1:$DC$200,0))=BA$3,1,"")),IF(INDEX($DC$201:$DC$770,MATCH($AE19&amp;BA$3,$DB$201:$DB$770&amp;$DC$201:$DC$770,0))=BA$3,2,""))</f>
        <v/>
      </c>
      <c r="BB20" s="10" t="str">
        <f t="array" ref="BB20">IF(ISNA(INDEX($DC$201:$DC$770,MATCH($AE19&amp;BB$3,$DB$201:$DB$770&amp;$DC$201:$DC$770,0))),IF(ISNA(INDEX($DC$1:$DC$200,MATCH($AE20&amp;BB$3,$DB$1:$DB$200&amp;$DC$1:$DC$200,0))),"",IF(INDEX($DC$1:$DC$200,MATCH($AE20&amp;BB$3,$DB$1:$DB$200&amp;$DC$1:$DC$200,0))=BB$3,1,"")),IF(INDEX($DC$201:$DC$770,MATCH($AE19&amp;BB$3,$DB$201:$DB$770&amp;$DC$201:$DC$770,0))=BB$3,2,""))</f>
        <v/>
      </c>
      <c r="BC20" s="9" t="str">
        <f t="array" ref="BC20">IF(ISNA(INDEX($DC$201:$DC$770,MATCH($AE19&amp;BC$3,$DB$201:$DB$770&amp;$DC$201:$DC$770,0))),IF(ISNA(INDEX($DC$1:$DC$200,MATCH($AE20&amp;BC$3,$DB$1:$DB$200&amp;$DC$1:$DC$200,0))),"",IF(INDEX($DC$1:$DC$200,MATCH($AE20&amp;BC$3,$DB$1:$DB$200&amp;$DC$1:$DC$200,0))=BC$3,1,"")),IF(INDEX($DC$201:$DC$770,MATCH($AE19&amp;BC$3,$DB$201:$DB$770&amp;$DC$201:$DC$770,0))=BC$3,2,""))</f>
        <v/>
      </c>
      <c r="BD20" s="10" t="str">
        <f t="array" ref="BD20">IF(ISNA(INDEX($DC$201:$DC$770,MATCH($AE19&amp;BD$3,$DB$201:$DB$770&amp;$DC$201:$DC$770,0))),IF(ISNA(INDEX($DC$1:$DC$200,MATCH($AE20&amp;BD$3,$DB$1:$DB$200&amp;$DC$1:$DC$200,0))),"",IF(INDEX($DC$1:$DC$200,MATCH($AE20&amp;BD$3,$DB$1:$DB$200&amp;$DC$1:$DC$200,0))=BD$3,1,"")),IF(INDEX($DC$201:$DC$770,MATCH($AE19&amp;BD$3,$DB$201:$DB$770&amp;$DC$201:$DC$770,0))=BD$3,2,""))</f>
        <v/>
      </c>
      <c r="BE20" s="8" t="str">
        <f t="array" ref="BE20">IF(ISNA(INDEX($DC$201:$DC$770,MATCH($AE19&amp;BE$3,$DB$201:$DB$770&amp;$DC$201:$DC$770,0))),IF(ISNA(INDEX($DC$1:$DC$200,MATCH($AE20&amp;BE$3,$DB$1:$DB$200&amp;$DC$1:$DC$200,0))),"",IF(INDEX($DC$1:$DC$200,MATCH($AE20&amp;BE$3,$DB$1:$DB$200&amp;$DC$1:$DC$200,0))=BE$3,1,"")),IF(INDEX($DC$201:$DC$770,MATCH($AE19&amp;BE$3,$DB$201:$DB$770&amp;$DC$201:$DC$770,0))=BE$3,2,""))</f>
        <v/>
      </c>
      <c r="BF20" s="10" t="str">
        <f t="array" ref="BF20">IF(ISNA(INDEX($DC$201:$DC$770,MATCH($AE19&amp;BF$3,$DB$201:$DB$770&amp;$DC$201:$DC$770,0))),IF(ISNA(INDEX($DC$1:$DC$200,MATCH($AE20&amp;BF$3,$DB$1:$DB$200&amp;$DC$1:$DC$200,0))),"",IF(INDEX($DC$1:$DC$200,MATCH($AE20&amp;BF$3,$DB$1:$DB$200&amp;$DC$1:$DC$200,0))=BF$3,1,"")),IF(INDEX($DC$201:$DC$770,MATCH($AE19&amp;BF$3,$DB$201:$DB$770&amp;$DC$201:$DC$770,0))=BF$3,2,""))</f>
        <v/>
      </c>
      <c r="BG20" s="10" t="str">
        <f t="array" ref="BG20">IF(ISNA(INDEX($DC$201:$DC$770,MATCH($AE19&amp;BG$3,$DB$201:$DB$770&amp;$DC$201:$DC$770,0))),IF(ISNA(INDEX($DC$1:$DC$200,MATCH($AE20&amp;BG$3,$DB$1:$DB$200&amp;$DC$1:$DC$200,0))),"",IF(INDEX($DC$1:$DC$200,MATCH($AE20&amp;BG$3,$DB$1:$DB$200&amp;$DC$1:$DC$200,0))=BG$3,1,"")),IF(INDEX($DC$201:$DC$770,MATCH($AE19&amp;BG$3,$DB$201:$DB$770&amp;$DC$201:$DC$770,0))=BG$3,2,""))</f>
        <v/>
      </c>
      <c r="BH20" s="8" t="str">
        <f t="array" ref="BH20">IF(ISNA(INDEX($DC$201:$DC$770,MATCH($AE19&amp;BH$3,$DB$201:$DB$770&amp;$DC$201:$DC$770,0))),IF(ISNA(INDEX($DC$1:$DC$200,MATCH($AE20&amp;BH$3,$DB$1:$DB$200&amp;$DC$1:$DC$200,0))),"",IF(INDEX($DC$1:$DC$200,MATCH($AE20&amp;BH$3,$DB$1:$DB$200&amp;$DC$1:$DC$200,0))=BH$3,1,"")),IF(INDEX($DC$201:$DC$770,MATCH($AE19&amp;BH$3,$DB$201:$DB$770&amp;$DC$201:$DC$770,0))=BH$3,2,""))</f>
        <v/>
      </c>
      <c r="BI20" s="2">
        <f t="shared" ref="BI20" si="112">BI19+0.5</f>
        <v>67.5</v>
      </c>
      <c r="BJ20" s="174"/>
      <c r="BK20" s="173"/>
      <c r="BL20" s="177"/>
      <c r="BM20" s="2"/>
      <c r="BN20" s="165"/>
      <c r="BO20" s="165"/>
      <c r="BP20" s="165"/>
      <c r="BQ20" s="2"/>
      <c r="BR20" s="10" t="str">
        <f t="shared" ref="BR20" si="113">IF(ISNA(VLOOKUP(BI20,$CP$30:$CQ$56,2,FALSE)),IF(ISNA(VLOOKUP(BI20,$DB$1:$DE$200,4,FALSE)),"",VLOOKUP(BI20,$DB$1:$DE$200,4,FALSE)),VLOOKUP(BI20,$CP$30:$CQ$56,2,FALSE))</f>
        <v/>
      </c>
      <c r="BS20" s="10"/>
      <c r="BT20" s="10"/>
      <c r="BU20" s="10"/>
      <c r="BV20" s="10"/>
      <c r="BW20" s="10"/>
      <c r="BX20" s="9" t="str">
        <f t="array" ref="BX20">IF(ISNA(INDEX($DC$201:$DC$770,MATCH($BI19&amp;BX$3,$DB$201:$DB$770&amp;$DC$201:$DC$770,0))),IF(ISNA(INDEX($DC$1:$DC$200,MATCH($BI20&amp;BX$3,$DB$1:$DB$200&amp;$DC$1:$DC$200,0))),"",IF(INDEX($DC$1:$DC$200,MATCH($BI20&amp;BX$3,$DB$1:$DB$200&amp;$DC$1:$DC$200,0))=BX$3,1,"")),IF(INDEX($DC$201:$DC$770,MATCH($BI19&amp;BX$3,$DB$201:$DB$770&amp;$DC$201:$DC$770,0))=BX$3,2,""))</f>
        <v/>
      </c>
      <c r="BY20" s="10" t="str">
        <f t="array" ref="BY20">IF(ISNA(INDEX($DC$201:$DC$770,MATCH($BI19&amp;BY$3,$DB$201:$DB$770&amp;$DC$201:$DC$770,0))),IF(ISNA(INDEX($DC$1:$DC$200,MATCH($BI20&amp;BY$3,$DB$1:$DB$200&amp;$DC$1:$DC$200,0))),"",IF(INDEX($DC$1:$DC$200,MATCH($BI20&amp;BY$3,$DB$1:$DB$200&amp;$DC$1:$DC$200,0))=BY$3,1,"")),IF(INDEX($DC$201:$DC$770,MATCH($BI19&amp;BY$3,$DB$201:$DB$770&amp;$DC$201:$DC$770,0))=BY$3,2,""))</f>
        <v/>
      </c>
      <c r="BZ20" s="10" t="str">
        <f t="array" ref="BZ20">IF(ISNA(INDEX($DC$201:$DC$770,MATCH($BI19&amp;BZ$3,$DB$201:$DB$770&amp;$DC$201:$DC$770,0))),IF(ISNA(INDEX($DC$1:$DC$200,MATCH($BI20&amp;BZ$3,$DB$1:$DB$200&amp;$DC$1:$DC$200,0))),"",IF(INDEX($DC$1:$DC$200,MATCH($BI20&amp;BZ$3,$DB$1:$DB$200&amp;$DC$1:$DC$200,0))=BZ$3,1,"")),IF(INDEX($DC$201:$DC$770,MATCH($BI19&amp;BZ$3,$DB$201:$DB$770&amp;$DC$201:$DC$770,0))=BZ$3,2,""))</f>
        <v/>
      </c>
      <c r="CA20" s="9" t="str">
        <f t="array" ref="CA20">IF(ISNA(INDEX($DC$201:$DC$770,MATCH($BI19&amp;CA$3,$DB$201:$DB$770&amp;$DC$201:$DC$770,0))),IF(ISNA(INDEX($DC$1:$DC$200,MATCH($BI20&amp;CA$3,$DB$1:$DB$200&amp;$DC$1:$DC$200,0))),"",IF(INDEX($DC$1:$DC$200,MATCH($BI20&amp;CA$3,$DB$1:$DB$200&amp;$DC$1:$DC$200,0))=CA$3,1,"")),IF(INDEX($DC$201:$DC$770,MATCH($BI19&amp;CA$3,$DB$201:$DB$770&amp;$DC$201:$DC$770,0))=CA$3,2,""))</f>
        <v/>
      </c>
      <c r="CB20" s="10" t="str">
        <f t="array" ref="CB20">IF(ISNA(INDEX($DC$201:$DC$770,MATCH($BI19&amp;CB$3,$DB$201:$DB$770&amp;$DC$201:$DC$770,0))),IF(ISNA(INDEX($DC$1:$DC$200,MATCH($BI20&amp;CB$3,$DB$1:$DB$200&amp;$DC$1:$DC$200,0))),"",IF(INDEX($DC$1:$DC$200,MATCH($BI20&amp;CB$3,$DB$1:$DB$200&amp;$DC$1:$DC$200,0))=CB$3,1,"")),IF(INDEX($DC$201:$DC$770,MATCH($BI19&amp;CB$3,$DB$201:$DB$770&amp;$DC$201:$DC$770,0))=CB$3,2,""))</f>
        <v/>
      </c>
      <c r="CC20" s="8" t="str">
        <f t="array" ref="CC20">IF(ISNA(INDEX($DC$201:$DC$770,MATCH($BI19&amp;CC$3,$DB$201:$DB$770&amp;$DC$201:$DC$770,0))),IF(ISNA(INDEX($DC$1:$DC$200,MATCH($BI20&amp;CC$3,$DB$1:$DB$200&amp;$DC$1:$DC$200,0))),"",IF(INDEX($DC$1:$DC$200,MATCH($BI20&amp;CC$3,$DB$1:$DB$200&amp;$DC$1:$DC$200,0))=CC$3,1,"")),IF(INDEX($DC$201:$DC$770,MATCH($BI19&amp;CC$3,$DB$201:$DB$770&amp;$DC$201:$DC$770,0))=CC$3,2,""))</f>
        <v/>
      </c>
      <c r="CD20" s="10" t="str">
        <f t="array" ref="CD20">IF(ISNA(INDEX($DC$201:$DC$770,MATCH($BI19&amp;CD$3,$DB$201:$DB$770&amp;$DC$201:$DC$770,0))),IF(ISNA(INDEX($DC$1:$DC$200,MATCH($BI20&amp;CD$3,$DB$1:$DB$200&amp;$DC$1:$DC$200,0))),"",IF(INDEX($DC$1:$DC$200,MATCH($BI20&amp;CD$3,$DB$1:$DB$200&amp;$DC$1:$DC$200,0))=CD$3,1,"")),IF(INDEX($DC$201:$DC$770,MATCH($BI19&amp;CD$3,$DB$201:$DB$770&amp;$DC$201:$DC$770,0))=CD$3,2,""))</f>
        <v/>
      </c>
      <c r="CE20" s="10" t="str">
        <f t="array" ref="CE20">IF(ISNA(INDEX($DC$201:$DC$770,MATCH($BI19&amp;CE$3,$DB$201:$DB$770&amp;$DC$201:$DC$770,0))),IF(ISNA(INDEX($DC$1:$DC$200,MATCH($BI20&amp;CE$3,$DB$1:$DB$200&amp;$DC$1:$DC$200,0))),"",IF(INDEX($DC$1:$DC$200,MATCH($BI20&amp;CE$3,$DB$1:$DB$200&amp;$DC$1:$DC$200,0))=CE$3,1,"")),IF(INDEX($DC$201:$DC$770,MATCH($BI19&amp;CE$3,$DB$201:$DB$770&amp;$DC$201:$DC$770,0))=CE$3,2,""))</f>
        <v/>
      </c>
      <c r="CF20" s="10" t="str">
        <f t="array" ref="CF20">IF(ISNA(INDEX($DC$201:$DC$770,MATCH($BI19&amp;CF$3,$DB$201:$DB$770&amp;$DC$201:$DC$770,0))),IF(ISNA(INDEX($DC$1:$DC$200,MATCH($BI20&amp;CF$3,$DB$1:$DB$200&amp;$DC$1:$DC$200,0))),"",IF(INDEX($DC$1:$DC$200,MATCH($BI20&amp;CF$3,$DB$1:$DB$200&amp;$DC$1:$DC$200,0))=CF$3,1,"")),IF(INDEX($DC$201:$DC$770,MATCH($BI19&amp;CF$3,$DB$201:$DB$770&amp;$DC$201:$DC$770,0))=CF$3,2,""))</f>
        <v/>
      </c>
      <c r="CG20" s="9" t="str">
        <f t="array" ref="CG20">IF(ISNA(INDEX($DC$201:$DC$770,MATCH($BI19&amp;CG$3,$DB$201:$DB$770&amp;$DC$201:$DC$770,0))),IF(ISNA(INDEX($DC$1:$DC$200,MATCH($BI20&amp;CG$3,$DB$1:$DB$200&amp;$DC$1:$DC$200,0))),"",IF(INDEX($DC$1:$DC$200,MATCH($BI20&amp;CG$3,$DB$1:$DB$200&amp;$DC$1:$DC$200,0))=CG$3,1,"")),IF(INDEX($DC$201:$DC$770,MATCH($BI19&amp;CG$3,$DB$201:$DB$770&amp;$DC$201:$DC$770,0))=CG$3,2,""))</f>
        <v/>
      </c>
      <c r="CH20" s="10" t="str">
        <f t="array" ref="CH20">IF(ISNA(INDEX($DC$201:$DC$770,MATCH($BI19&amp;CH$3,$DB$201:$DB$770&amp;$DC$201:$DC$770,0))),IF(ISNA(INDEX($DC$1:$DC$200,MATCH($BI20&amp;CH$3,$DB$1:$DB$200&amp;$DC$1:$DC$200,0))),"",IF(INDEX($DC$1:$DC$200,MATCH($BI20&amp;CH$3,$DB$1:$DB$200&amp;$DC$1:$DC$200,0))=CH$3,1,"")),IF(INDEX($DC$201:$DC$770,MATCH($BI19&amp;CH$3,$DB$201:$DB$770&amp;$DC$201:$DC$770,0))=CH$3,2,""))</f>
        <v/>
      </c>
      <c r="CI20" s="8" t="str">
        <f t="array" ref="CI20">IF(ISNA(INDEX($DC$201:$DC$770,MATCH($BI19&amp;CI$3,$DB$201:$DB$770&amp;$DC$201:$DC$770,0))),IF(ISNA(INDEX($DC$1:$DC$200,MATCH($BI20&amp;CI$3,$DB$1:$DB$200&amp;$DC$1:$DC$200,0))),"",IF(INDEX($DC$1:$DC$200,MATCH($BI20&amp;CI$3,$DB$1:$DB$200&amp;$DC$1:$DC$200,0))=CI$3,1,"")),IF(INDEX($DC$201:$DC$770,MATCH($BI19&amp;CI$3,$DB$201:$DB$770&amp;$DC$201:$DC$770,0))=CI$3,2,""))</f>
        <v/>
      </c>
      <c r="CJ20" s="10" t="str">
        <f t="array" ref="CJ20">IF(ISNA(INDEX($DC$201:$DC$770,MATCH($BI19&amp;CJ$3,$DB$201:$DB$770&amp;$DC$201:$DC$770,0))),IF(ISNA(INDEX($DC$1:$DC$200,MATCH($BI20&amp;CJ$3,$DB$1:$DB$200&amp;$DC$1:$DC$200,0))),"",IF(INDEX($DC$1:$DC$200,MATCH($BI20&amp;CJ$3,$DB$1:$DB$200&amp;$DC$1:$DC$200,0))=CJ$3,1,"")),IF(INDEX($DC$201:$DC$770,MATCH($BI19&amp;CJ$3,$DB$201:$DB$770&amp;$DC$201:$DC$770,0))=CJ$3,2,""))</f>
        <v/>
      </c>
      <c r="CK20" s="10" t="str">
        <f t="array" ref="CK20">IF(ISNA(INDEX($DC$201:$DC$770,MATCH($BI19&amp;CK$3,$DB$201:$DB$770&amp;$DC$201:$DC$770,0))),IF(ISNA(INDEX($DC$1:$DC$200,MATCH($BI20&amp;CK$3,$DB$1:$DB$200&amp;$DC$1:$DC$200,0))),"",IF(INDEX($DC$1:$DC$200,MATCH($BI20&amp;CK$3,$DB$1:$DB$200&amp;$DC$1:$DC$200,0))=CK$3,1,"")),IF(INDEX($DC$201:$DC$770,MATCH($BI19&amp;CK$3,$DB$201:$DB$770&amp;$DC$201:$DC$770,0))=CK$3,2,""))</f>
        <v/>
      </c>
      <c r="CL20" s="8" t="str">
        <f t="array" ref="CL20">IF(ISNA(INDEX($DC$201:$DC$770,MATCH($BI19&amp;CL$3,$DB$201:$DB$770&amp;$DC$201:$DC$770,0))),IF(ISNA(INDEX($DC$1:$DC$200,MATCH($BI20&amp;CL$3,$DB$1:$DB$200&amp;$DC$1:$DC$200,0))),"",IF(INDEX($DC$1:$DC$200,MATCH($BI20&amp;CL$3,$DB$1:$DB$200&amp;$DC$1:$DC$200,0))=CL$3,1,"")),IF(INDEX($DC$201:$DC$770,MATCH($BI19&amp;CL$3,$DB$201:$DB$770&amp;$DC$201:$DC$770,0))=CL$3,2,""))</f>
        <v/>
      </c>
      <c r="DB20" s="19">
        <f>IF(DM20=0,0,IF(COUNTIF($DM$1:$DM$200,DM20)=1,DM20,IF(COUNTIF($DM$1:$DM$200,DM20)=2,IF(COUNTIF($DM$1:$DM19,DM20)=0,DM20,DM20+0.5),"Terminkollision 1")))</f>
        <v>0</v>
      </c>
      <c r="DC20" s="42">
        <f t="shared" si="4"/>
        <v>3</v>
      </c>
      <c r="DD20" s="71" t="s">
        <v>195</v>
      </c>
      <c r="DE20" s="13" t="s">
        <v>101</v>
      </c>
      <c r="DF20" s="13">
        <f t="shared" si="1"/>
        <v>17</v>
      </c>
      <c r="DG20" s="13">
        <f t="shared" si="5"/>
        <v>25</v>
      </c>
      <c r="DH20" s="13">
        <f t="shared" si="6"/>
        <v>4</v>
      </c>
      <c r="DI20" s="13">
        <f t="shared" si="7"/>
        <v>2016</v>
      </c>
      <c r="DJ20" s="13" t="str">
        <f t="shared" si="2"/>
        <v>Mo</v>
      </c>
      <c r="DK20" s="22">
        <f t="shared" si="8"/>
        <v>41023</v>
      </c>
      <c r="DL20" s="19">
        <f t="shared" si="0"/>
        <v>0</v>
      </c>
      <c r="DM20" s="13">
        <f t="shared" si="3"/>
        <v>0</v>
      </c>
    </row>
    <row r="21" spans="1:117">
      <c r="A21" s="13">
        <v>8</v>
      </c>
      <c r="B21" s="174">
        <f>TRUNC((DATE($CR$2,C$6,C21)-WEEKDAY(DATE($CR$2,C$6,C21),2)-DATE(YEAR(DATE($CR$2,C$6,C21)+4-WEEKDAY(DATE($CR$2,C$6,C21),2)),1,-10))/7)</f>
        <v>1</v>
      </c>
      <c r="C21" s="172">
        <v>8</v>
      </c>
      <c r="D21" s="176" t="str">
        <f t="shared" ref="D21" si="114">IF(D19="Mo","Di",IF(D19="Di","Mi",IF(D19="Mi","Do",IF(D19="Do","Fr",IF(D19="Fr","Sa",IF(D19="Sa","So","Mo"))))))</f>
        <v>Fr</v>
      </c>
      <c r="E21" s="2"/>
      <c r="F21" s="164">
        <f t="shared" ref="F21" si="115">IF(OR(OR(B21=$CR$7,B25=$CR$7,B21=$CS$7,B25=$CS$7,B21=$CT$7,B25=$CT$7,B21=$CR$8,B25=$CR$8,B21=$CR$9,B25=$CR$9,B21=$CR$10,B25=$CR$10,B21=$CS$10,B25=$CS$10,B21=$CR$11,B25=$CR$11,B21=$CS$11,B25=$CS$11,B21=$CT$11,B25=$CT$11,B21=$CU$11,B25=$CU$11,B21=$CV$11,B25=$CV$11,B21=$CR$12,B25=$CR$12,B21=$CS$12,B25=$CS$12),OR($A22=$CP$30,$A22=$CP$31,$A22=$CP$32,$A22=$CP$33,$A22=$CP$34,$A22=$CP$35,$A22=$CP$36,$A22=$CP$37,$A22=$CP$38,$A22=$CP$39,$A22=$CP$40,$A22=$CP$41),OR($A22=$CP$44,$A22=$CP$45,$A22=$CP$46,$A22=$CP$47,$A22=$CP$48,$A22=$CP$49,$A22=$CP$50)),1,"")</f>
        <v>1</v>
      </c>
      <c r="G21" s="164">
        <f t="shared" ref="G21" si="116">IF(OR(OR(B21=$CR$15,B25=$CR$15,B21=$CS$15,B25=$CS$15,B21=$CT$15,B25=$CT$15,B21=$CR$16,B25=$CR$16,B21=$CS$16,B25=$CS$16,B21=$CR$17,B25=$CR$17,B21=$CS$17,B25=$CS$17,B21=$CR$18,B25=$CR$18,B21=$CS$18,B25=$CS$18,B21=$CT$18,B25=$CT$18,B21=$CU$18,B25=$CU$18,B21=$CV$18,B25=$CV$18,B21=$CR$19,B25=$CR$19,B21=$CS$19,B25=$CS$19),OR($A22=$CP$30,$A22=$CP$31,$A22=$CP$32,$A22=$CP$33,$A22=$CP$34,$A22=$CP$35,$A22=$CP$36,$A22=$CP$37,$A22=$CP$38,$A22=$CP$39,$A22=$CP$40,$A22=$CP$41),OR($A22=$CP$44,$A22=$CP$45,$A22=$CP$46,$A22=$CP$47,$A22=$CP$48,$A22=$CP$49,$A22=$CP$50)),1,"")</f>
        <v>1</v>
      </c>
      <c r="H21" s="164">
        <f t="shared" ref="H21" si="117">IF(OR(OR(B21=$CR$22,B25=$CR$22,B21=$CS$22,B25=$CS$22,B21=$CT$22,B25=$CT$22,B21=$CR$23,B25=$CR$23,B21=$CS$23,B25=$CS$23,B21=$CR$24,B25=$CR$24,B21=$CS$24,B25=$CS$24,B21=$CR$25,B25=$CR$25,B21=$CS$25,B25=$CS$25,B21=$CT$25,B25=$CT$25,B21=$CU$25,B25=$CU$25,B21=$CV$25,B25=$CV$25,B21=$CR$26,B25=$CR$26,B21=$CS$26,B25=$CS$26),OR($A22=$CP$30,$A22=$CP$31,$A22=$CP$32,$A22=$CP$33,$A22=$CP$34,$A22=$CP$35,$A22=$CP$36,$A22=$CP$37,$A22=$CP$38,$A22=$CP$39,$A22=$CP$40,$A22=$CP$41),OR($A22=$CP$44,$A22=$CP$45,$A22=$CP$46,$A22=$CP$47,$A22=$CP$48,$A22=$CP$49,$A22=$CP$50)),1,"")</f>
        <v>1</v>
      </c>
      <c r="I21" s="2"/>
      <c r="J21" s="1" t="str">
        <f t="shared" ref="J21" si="118">IF(ISNA(VLOOKUP(A21,$DB$1:$DE$200,4,FALSE)),"",VLOOKUP(A21,$DB$1:$DE$200,4,FALSE))</f>
        <v/>
      </c>
      <c r="K21" s="1"/>
      <c r="L21" s="1"/>
      <c r="M21" s="1"/>
      <c r="N21" s="1"/>
      <c r="O21" s="1"/>
      <c r="P21" s="5" t="str">
        <f t="array" ref="P21">IF(ISNA(INDEX($DC$1:$DC$770,MATCH($A21&amp;P$3,$DB$1:$DB$770&amp;$DC$1:$DC$770,0))),"",IF(ISNA(INDEX($DC$1:$DC$200,MATCH($A21&amp;P$3,$DB$1:$DB$200&amp;$DC$1:$DC$200,0))),IF(INDEX($DC$201:$DC$770,MATCH($A21&amp;P$3,$DB$201:$DB$770&amp;$DC$201:$DC$770,0))=P$3,2,""),IF(INDEX($DC$1:$DC$200,MATCH($A21&amp;P$3,$DB$1:$DB$200&amp;$DC$1:$DC$200,0))=P$3,1,"")))</f>
        <v/>
      </c>
      <c r="Q21" s="6" t="str">
        <f t="array" ref="Q21">IF(ISNA(INDEX($DC$1:$DC$770,MATCH($A21&amp;Q$3,$DB$1:$DB$770&amp;$DC$1:$DC$770,0))),"",IF(ISNA(INDEX($DC$1:$DC$200,MATCH($A21&amp;Q$3,$DB$1:$DB$200&amp;$DC$1:$DC$200,0))),IF(INDEX($DC$201:$DC$770,MATCH($A21&amp;Q$3,$DB$201:$DB$770&amp;$DC$201:$DC$770,0))=Q$3,2,""),IF(INDEX($DC$1:$DC$200,MATCH($A21&amp;Q$3,$DB$1:$DB$200&amp;$DC$1:$DC$200,0))=Q$3,1,"")))</f>
        <v/>
      </c>
      <c r="R21" s="6" t="str">
        <f t="array" ref="R21">IF(ISNA(INDEX($DC$1:$DC$770,MATCH($A21&amp;R$3,$DB$1:$DB$770&amp;$DC$1:$DC$770,0))),"",IF(ISNA(INDEX($DC$1:$DC$200,MATCH($A21&amp;R$3,$DB$1:$DB$200&amp;$DC$1:$DC$200,0))),IF(INDEX($DC$201:$DC$770,MATCH($A21&amp;R$3,$DB$201:$DB$770&amp;$DC$201:$DC$770,0))=R$3,2,""),IF(INDEX($DC$1:$DC$200,MATCH($A21&amp;R$3,$DB$1:$DB$200&amp;$DC$1:$DC$200,0))=R$3,1,"")))</f>
        <v/>
      </c>
      <c r="S21" s="5" t="str">
        <f t="array" ref="S21">IF(ISNA(INDEX($DC$1:$DC$770,MATCH($A21&amp;S$3,$DB$1:$DB$770&amp;$DC$1:$DC$770,0))),"",IF(ISNA(INDEX($DC$1:$DC$200,MATCH($A21&amp;S$3,$DB$1:$DB$200&amp;$DC$1:$DC$200,0))),IF(INDEX($DC$201:$DC$770,MATCH($A21&amp;S$3,$DB$201:$DB$770&amp;$DC$201:$DC$770,0))=S$3,2,""),IF(INDEX($DC$1:$DC$200,MATCH($A21&amp;S$3,$DB$1:$DB$200&amp;$DC$1:$DC$200,0))=S$3,1,"")))</f>
        <v/>
      </c>
      <c r="T21" s="6" t="str">
        <f t="array" ref="T21">IF(ISNA(INDEX($DC$1:$DC$770,MATCH($A21&amp;T$3,$DB$1:$DB$770&amp;$DC$1:$DC$770,0))),"",IF(ISNA(INDEX($DC$1:$DC$200,MATCH($A21&amp;T$3,$DB$1:$DB$200&amp;$DC$1:$DC$200,0))),IF(INDEX($DC$201:$DC$770,MATCH($A21&amp;T$3,$DB$201:$DB$770&amp;$DC$201:$DC$770,0))=T$3,2,""),IF(INDEX($DC$1:$DC$200,MATCH($A21&amp;T$3,$DB$1:$DB$200&amp;$DC$1:$DC$200,0))=T$3,1,"")))</f>
        <v/>
      </c>
      <c r="U21" s="7" t="str">
        <f t="array" ref="U21">IF(ISNA(INDEX($DC$1:$DC$770,MATCH($A21&amp;U$3,$DB$1:$DB$770&amp;$DC$1:$DC$770,0))),"",IF(ISNA(INDEX($DC$1:$DC$200,MATCH($A21&amp;U$3,$DB$1:$DB$200&amp;$DC$1:$DC$200,0))),IF(INDEX($DC$201:$DC$770,MATCH($A21&amp;U$3,$DB$201:$DB$770&amp;$DC$201:$DC$770,0))=U$3,2,""),IF(INDEX($DC$1:$DC$200,MATCH($A21&amp;U$3,$DB$1:$DB$200&amp;$DC$1:$DC$200,0))=U$3,1,"")))</f>
        <v/>
      </c>
      <c r="V21" s="6" t="str">
        <f t="array" ref="V21">IF(ISNA(INDEX($DC$1:$DC$770,MATCH($A21&amp;V$3,$DB$1:$DB$770&amp;$DC$1:$DC$770,0))),"",IF(ISNA(INDEX($DC$1:$DC$200,MATCH($A21&amp;V$3,$DB$1:$DB$200&amp;$DC$1:$DC$200,0))),IF(INDEX($DC$201:$DC$770,MATCH($A21&amp;V$3,$DB$201:$DB$770&amp;$DC$201:$DC$770,0))=V$3,2,""),IF(INDEX($DC$1:$DC$200,MATCH($A21&amp;V$3,$DB$1:$DB$200&amp;$DC$1:$DC$200,0))=V$3,1,"")))</f>
        <v/>
      </c>
      <c r="W21" s="6" t="str">
        <f t="array" ref="W21">IF(ISNA(INDEX($DC$1:$DC$770,MATCH($A21&amp;W$3,$DB$1:$DB$770&amp;$DC$1:$DC$770,0))),"",IF(ISNA(INDEX($DC$1:$DC$200,MATCH($A21&amp;W$3,$DB$1:$DB$200&amp;$DC$1:$DC$200,0))),IF(INDEX($DC$201:$DC$770,MATCH($A21&amp;W$3,$DB$201:$DB$770&amp;$DC$201:$DC$770,0))=W$3,2,""),IF(INDEX($DC$1:$DC$200,MATCH($A21&amp;W$3,$DB$1:$DB$200&amp;$DC$1:$DC$200,0))=W$3,1,"")))</f>
        <v/>
      </c>
      <c r="X21" s="6" t="str">
        <f t="array" ref="X21">IF(ISNA(INDEX($DC$1:$DC$770,MATCH($A21&amp;X$3,$DB$1:$DB$770&amp;$DC$1:$DC$770,0))),"",IF(ISNA(INDEX($DC$1:$DC$200,MATCH($A21&amp;X$3,$DB$1:$DB$200&amp;$DC$1:$DC$200,0))),IF(INDEX($DC$201:$DC$770,MATCH($A21&amp;X$3,$DB$201:$DB$770&amp;$DC$201:$DC$770,0))=X$3,2,""),IF(INDEX($DC$1:$DC$200,MATCH($A21&amp;X$3,$DB$1:$DB$200&amp;$DC$1:$DC$200,0))=X$3,1,"")))</f>
        <v/>
      </c>
      <c r="Y21" s="5" t="str">
        <f t="array" ref="Y21">IF(ISNA(INDEX($DC$1:$DC$770,MATCH($A21&amp;Y$3,$DB$1:$DB$770&amp;$DC$1:$DC$770,0))),"",IF(ISNA(INDEX($DC$1:$DC$200,MATCH($A21&amp;Y$3,$DB$1:$DB$200&amp;$DC$1:$DC$200,0))),IF(INDEX($DC$201:$DC$770,MATCH($A21&amp;Y$3,$DB$201:$DB$770&amp;$DC$201:$DC$770,0))=Y$3,2,""),IF(INDEX($DC$1:$DC$200,MATCH($A21&amp;Y$3,$DB$1:$DB$200&amp;$DC$1:$DC$200,0))=Y$3,1,"")))</f>
        <v/>
      </c>
      <c r="Z21" s="6" t="str">
        <f t="array" ref="Z21">IF(ISNA(INDEX($DC$1:$DC$770,MATCH($A21&amp;Z$3,$DB$1:$DB$770&amp;$DC$1:$DC$770,0))),"",IF(ISNA(INDEX($DC$1:$DC$200,MATCH($A21&amp;Z$3,$DB$1:$DB$200&amp;$DC$1:$DC$200,0))),IF(INDEX($DC$201:$DC$770,MATCH($A21&amp;Z$3,$DB$201:$DB$770&amp;$DC$201:$DC$770,0))=Z$3,2,""),IF(INDEX($DC$1:$DC$200,MATCH($A21&amp;Z$3,$DB$1:$DB$200&amp;$DC$1:$DC$200,0))=Z$3,1,"")))</f>
        <v/>
      </c>
      <c r="AA21" s="7" t="str">
        <f t="array" ref="AA21">IF(ISNA(INDEX($DC$1:$DC$770,MATCH($A21&amp;AA$3,$DB$1:$DB$770&amp;$DC$1:$DC$770,0))),"",IF(ISNA(INDEX($DC$1:$DC$200,MATCH($A21&amp;AA$3,$DB$1:$DB$200&amp;$DC$1:$DC$200,0))),IF(INDEX($DC$201:$DC$770,MATCH($A21&amp;AA$3,$DB$201:$DB$770&amp;$DC$201:$DC$770,0))=AA$3,2,""),IF(INDEX($DC$1:$DC$200,MATCH($A21&amp;AA$3,$DB$1:$DB$200&amp;$DC$1:$DC$200,0))=AA$3,1,"")))</f>
        <v/>
      </c>
      <c r="AB21" s="6" t="str">
        <f t="array" ref="AB21">IF(ISNA(INDEX($DC$1:$DC$770,MATCH($A21&amp;AB$3,$DB$1:$DB$770&amp;$DC$1:$DC$770,0))),"",IF(ISNA(INDEX($DC$1:$DC$200,MATCH($A21&amp;AB$3,$DB$1:$DB$200&amp;$DC$1:$DC$200,0))),IF(INDEX($DC$201:$DC$770,MATCH($A21&amp;AB$3,$DB$201:$DB$770&amp;$DC$201:$DC$770,0))=AB$3,2,""),IF(INDEX($DC$1:$DC$200,MATCH($A21&amp;AB$3,$DB$1:$DB$200&amp;$DC$1:$DC$200,0))=AB$3,1,"")))</f>
        <v/>
      </c>
      <c r="AC21" s="6" t="str">
        <f t="array" ref="AC21">IF(ISNA(INDEX($DC$1:$DC$770,MATCH($A21&amp;AC$3,$DB$1:$DB$770&amp;$DC$1:$DC$770,0))),"",IF(ISNA(INDEX($DC$1:$DC$200,MATCH($A21&amp;AC$3,$DB$1:$DB$200&amp;$DC$1:$DC$200,0))),IF(INDEX($DC$201:$DC$770,MATCH($A21&amp;AC$3,$DB$201:$DB$770&amp;$DC$201:$DC$770,0))=AC$3,2,""),IF(INDEX($DC$1:$DC$200,MATCH($A21&amp;AC$3,$DB$1:$DB$200&amp;$DC$1:$DC$200,0))=AC$3,1,"")))</f>
        <v/>
      </c>
      <c r="AD21" s="7" t="str">
        <f t="array" ref="AD21">IF(ISNA(INDEX($DC$1:$DC$770,MATCH($A21&amp;AD$3,$DB$1:$DB$770&amp;$DC$1:$DC$770,0))),"",IF(ISNA(INDEX($DC$1:$DC$200,MATCH($A21&amp;AD$3,$DB$1:$DB$200&amp;$DC$1:$DC$200,0))),IF(INDEX($DC$201:$DC$770,MATCH($A21&amp;AD$3,$DB$201:$DB$770&amp;$DC$201:$DC$770,0))=AD$3,2,""),IF(INDEX($DC$1:$DC$200,MATCH($A21&amp;AD$3,$DB$1:$DB$200&amp;$DC$1:$DC$200,0))=AD$3,1,"")))</f>
        <v/>
      </c>
      <c r="AE21" s="43">
        <v>39</v>
      </c>
      <c r="AF21" s="174">
        <f>TRUNC((DATE($CR$2,AG$6,AG21)-WEEKDAY(DATE($CR$2,AG$6,AG21),2)-DATE(YEAR(DATE($CR$2,AG$6,AG21)+4-WEEKDAY(DATE($CR$2,AG$6,AG21),2)),1,-10))/7)</f>
        <v>6</v>
      </c>
      <c r="AG21" s="172">
        <v>8</v>
      </c>
      <c r="AH21" s="176" t="str">
        <f t="shared" si="13"/>
        <v>Mo</v>
      </c>
      <c r="AI21" s="2"/>
      <c r="AJ21" s="164" t="str">
        <f t="shared" ref="AJ21" si="119">IF(OR(OR(AF21=$CR$7,AF25=$CR$7,AF21=$CS$7,AF25=$CS$7,AF21=$CT$7,AF25=$CT$7,AF21=$CR$8,AF25=$CR$8,AF21=$CR$9,AF25=$CR$9,AF21=$CR$10,AF25=$CR$10,AF21=$CS$10,AF25=$CS$10,AF21=$CR$11,AF25=$CR$11,AF21=$CS$11,AF25=$CS$11,AF21=$CT$11,AF25=$CT$11,AF21=$CU$11,AF25=$CU$11,AF21=$CV$11,AF25=$CV$11,AF21=$CR$12,AF25=$CR$12,AF21=$CS$12,AF25=$CS$12),OR($AE22=$CP$30,$AE22=$CP$31,$AE22=$CP$32,$AE22=$CP$33,$AE22=$CP$34,$AE22=$CP$35,$AE22=$CP$36,$AE22=$CP$37,$AE22=$CP$38,$AE22=$CP$39,$AE22=$CP$40,$AE22=$CP$41),OR($AE22=$CP$44,$AE22=$CP$45,$AE22=$CP$46,$AE22=$CP$47,$AE22=$CP$48,$AE22=$CP$49,$AE22=$CP$50)),1,"")</f>
        <v/>
      </c>
      <c r="AK21" s="164">
        <f t="shared" ref="AK21" si="120">IF(OR(OR(AF21=$CR$15,AF25=$CR$15,AF21=$CS$15,AF25=$CS$15,AF21=$CT$15,AF25=$CT$15,AF21=$CR$16,AF25=$CR$16,AF21=$CS$16,AF25=$CS$16,AF21=$CR$17,AF25=$CR$17,AF21=$CS$17,AF25=$CS$17,AF21=$CR$18,AF25=$CR$18,AF21=$CS$18,AF25=$CS$18,AF21=$CT$18,AF25=$CT$18,AF21=$CU$18,AF25=$CU$18,AF21=$CV$18,AF25=$CV$18,AF21=$CR$19,AF25=$CR$19,AF21=$CS$19,AF25=$CS$19),OR($AE22=$CP$30,$AE22=$CP$31,$AE22=$CP$32,$AE22=$CP$33,$AE22=$CP$34,$AE22=$CP$35,$AE22=$CP$36,$AE22=$CP$37,$AE22=$CP$38,$AE22=$CP$39,$AE22=$CP$40,$AE22=$CP$41),OR($AE22=$CP$44,$AE22=$CP$45,$AE22=$CP$46,$AE22=$CP$47,$AE22=$CP$48,$AE22=$CP$49,$AE22=$CP$50)),1,"")</f>
        <v>1</v>
      </c>
      <c r="AL21" s="164">
        <f t="shared" ref="AL21" si="121">IF(OR(OR(AF21=$CR$22,AF25=$CR$22,AF21=$CS$22,AF25=$CS$22,AF21=$CT$22,AF25=$CT$22,AF21=$CR$23,AF25=$CR$23,AF21=$CS$23,AF25=$CS$23,AF21=$CR$24,AF25=$CR$24,AF21=$CS$24,AF25=$CS$24,AF21=$CR$25,AF25=$CR$25,AF21=$CS$25,AF25=$CS$25,AF21=$CT$25,AF25=$CT$25,AF21=$CU$25,AF25=$CU$25,AF21=$CV$25,AF25=$CV$25,AF21=$CR$26,AF25=$CR$26,AF21=$CS$26,AF25=$CS$26),OR($AE22=$CP$30,$AE22=$CP$31,$AE22=$CP$32,$AE22=$CP$33,$AE22=$CP$34,$AE22=$CP$35,$AE22=$CP$36,$AE22=$CP$37,$AE22=$CP$38,$AE22=$CP$39,$AE22=$CP$40,$AE22=$CP$41),OR($AE22=$CP$44,$AE22=$CP$45,$AE22=$CP$46,$AE22=$CP$47,$AE22=$CP$48,$AE22=$CP$49,$AE22=$CP$50)),1,"")</f>
        <v>1</v>
      </c>
      <c r="AM21" s="2"/>
      <c r="AN21" s="6" t="str">
        <f t="shared" ref="AN21" si="122">IF(ISNA(VLOOKUP(AE21,$DB$1:$DE$200,4,FALSE)),"",VLOOKUP(AE21,$DB$1:$DE$200,4,FALSE))</f>
        <v>Cevi-Turnen</v>
      </c>
      <c r="AO21" s="6"/>
      <c r="AP21" s="6"/>
      <c r="AQ21" s="6"/>
      <c r="AR21" s="6"/>
      <c r="AS21" s="6"/>
      <c r="AT21" s="5" t="str">
        <f t="array" ref="AT21">IF(ISNA(INDEX($DC$1:$DC$770,MATCH($AE21&amp;AT$3,$DB$1:$DB$770&amp;$DC$1:$DC$770,0))),"",IF(ISNA(INDEX($DC$1:$DC$200,MATCH($AE21&amp;AT$3,$DB$1:$DB$200&amp;$DC$1:$DC$200,0))),IF(INDEX($DC$201:$DC$770,MATCH($AE21&amp;AT$3,$DB$201:$DB$770&amp;$DC$201:$DC$770,0))=AT$3,2,""),IF(INDEX($DC$1:$DC$200,MATCH($AE21&amp;AT$3,$DB$1:$DB$200&amp;$DC$1:$DC$200,0))=AT$3,1,"")))</f>
        <v/>
      </c>
      <c r="AU21" s="6" t="str">
        <f t="array" ref="AU21">IF(ISNA(INDEX($DC$1:$DC$770,MATCH($AE21&amp;AU$3,$DB$1:$DB$770&amp;$DC$1:$DC$770,0))),"",IF(ISNA(INDEX($DC$1:$DC$200,MATCH($AE21&amp;AU$3,$DB$1:$DB$200&amp;$DC$1:$DC$200,0))),IF(INDEX($DC$201:$DC$770,MATCH($AE21&amp;AU$3,$DB$201:$DB$770&amp;$DC$201:$DC$770,0))=AU$3,2,""),IF(INDEX($DC$1:$DC$200,MATCH($AE21&amp;AU$3,$DB$1:$DB$200&amp;$DC$1:$DC$200,0))=AU$3,1,"")))</f>
        <v/>
      </c>
      <c r="AV21" s="6">
        <f t="array" ref="AV21">IF(ISNA(INDEX($DC$1:$DC$770,MATCH($AE21&amp;AV$3,$DB$1:$DB$770&amp;$DC$1:$DC$770,0))),"",IF(ISNA(INDEX($DC$1:$DC$200,MATCH($AE21&amp;AV$3,$DB$1:$DB$200&amp;$DC$1:$DC$200,0))),IF(INDEX($DC$201:$DC$770,MATCH($AE21&amp;AV$3,$DB$201:$DB$770&amp;$DC$201:$DC$770,0))=AV$3,2,""),IF(INDEX($DC$1:$DC$200,MATCH($AE21&amp;AV$3,$DB$1:$DB$200&amp;$DC$1:$DC$200,0))=AV$3,1,"")))</f>
        <v>1</v>
      </c>
      <c r="AW21" s="5" t="str">
        <f t="array" ref="AW21">IF(ISNA(INDEX($DC$1:$DC$770,MATCH($AE21&amp;AW$3,$DB$1:$DB$770&amp;$DC$1:$DC$770,0))),"",IF(ISNA(INDEX($DC$1:$DC$200,MATCH($AE21&amp;AW$3,$DB$1:$DB$200&amp;$DC$1:$DC$200,0))),IF(INDEX($DC$201:$DC$770,MATCH($AE21&amp;AW$3,$DB$201:$DB$770&amp;$DC$201:$DC$770,0))=AW$3,2,""),IF(INDEX($DC$1:$DC$200,MATCH($AE21&amp;AW$3,$DB$1:$DB$200&amp;$DC$1:$DC$200,0))=AW$3,1,"")))</f>
        <v/>
      </c>
      <c r="AX21" s="6" t="str">
        <f t="array" ref="AX21">IF(ISNA(INDEX($DC$1:$DC$770,MATCH($AE21&amp;AX$3,$DB$1:$DB$770&amp;$DC$1:$DC$770,0))),"",IF(ISNA(INDEX($DC$1:$DC$200,MATCH($AE21&amp;AX$3,$DB$1:$DB$200&amp;$DC$1:$DC$200,0))),IF(INDEX($DC$201:$DC$770,MATCH($AE21&amp;AX$3,$DB$201:$DB$770&amp;$DC$201:$DC$770,0))=AX$3,2,""),IF(INDEX($DC$1:$DC$200,MATCH($AE21&amp;AX$3,$DB$1:$DB$200&amp;$DC$1:$DC$200,0))=AX$3,1,"")))</f>
        <v/>
      </c>
      <c r="AY21" s="7" t="str">
        <f t="array" ref="AY21">IF(ISNA(INDEX($DC$1:$DC$770,MATCH($AE21&amp;AY$3,$DB$1:$DB$770&amp;$DC$1:$DC$770,0))),"",IF(ISNA(INDEX($DC$1:$DC$200,MATCH($AE21&amp;AY$3,$DB$1:$DB$200&amp;$DC$1:$DC$200,0))),IF(INDEX($DC$201:$DC$770,MATCH($AE21&amp;AY$3,$DB$201:$DB$770&amp;$DC$201:$DC$770,0))=AY$3,2,""),IF(INDEX($DC$1:$DC$200,MATCH($AE21&amp;AY$3,$DB$1:$DB$200&amp;$DC$1:$DC$200,0))=AY$3,1,"")))</f>
        <v/>
      </c>
      <c r="AZ21" s="6" t="str">
        <f t="array" ref="AZ21">IF(ISNA(INDEX($DC$1:$DC$770,MATCH($AE21&amp;AZ$3,$DB$1:$DB$770&amp;$DC$1:$DC$770,0))),"",IF(ISNA(INDEX($DC$1:$DC$200,MATCH($AE21&amp;AZ$3,$DB$1:$DB$200&amp;$DC$1:$DC$200,0))),IF(INDEX($DC$201:$DC$770,MATCH($AE21&amp;AZ$3,$DB$201:$DB$770&amp;$DC$201:$DC$770,0))=AZ$3,2,""),IF(INDEX($DC$1:$DC$200,MATCH($AE21&amp;AZ$3,$DB$1:$DB$200&amp;$DC$1:$DC$200,0))=AZ$3,1,"")))</f>
        <v/>
      </c>
      <c r="BA21" s="6" t="str">
        <f t="array" ref="BA21">IF(ISNA(INDEX($DC$1:$DC$770,MATCH($AE21&amp;BA$3,$DB$1:$DB$770&amp;$DC$1:$DC$770,0))),"",IF(ISNA(INDEX($DC$1:$DC$200,MATCH($AE21&amp;BA$3,$DB$1:$DB$200&amp;$DC$1:$DC$200,0))),IF(INDEX($DC$201:$DC$770,MATCH($AE21&amp;BA$3,$DB$201:$DB$770&amp;$DC$201:$DC$770,0))=BA$3,2,""),IF(INDEX($DC$1:$DC$200,MATCH($AE21&amp;BA$3,$DB$1:$DB$200&amp;$DC$1:$DC$200,0))=BA$3,1,"")))</f>
        <v/>
      </c>
      <c r="BB21" s="6" t="str">
        <f t="array" ref="BB21">IF(ISNA(INDEX($DC$1:$DC$770,MATCH($AE21&amp;BB$3,$DB$1:$DB$770&amp;$DC$1:$DC$770,0))),"",IF(ISNA(INDEX($DC$1:$DC$200,MATCH($AE21&amp;BB$3,$DB$1:$DB$200&amp;$DC$1:$DC$200,0))),IF(INDEX($DC$201:$DC$770,MATCH($AE21&amp;BB$3,$DB$201:$DB$770&amp;$DC$201:$DC$770,0))=BB$3,2,""),IF(INDEX($DC$1:$DC$200,MATCH($AE21&amp;BB$3,$DB$1:$DB$200&amp;$DC$1:$DC$200,0))=BB$3,1,"")))</f>
        <v/>
      </c>
      <c r="BC21" s="5" t="str">
        <f t="array" ref="BC21">IF(ISNA(INDEX($DC$1:$DC$770,MATCH($AE21&amp;BC$3,$DB$1:$DB$770&amp;$DC$1:$DC$770,0))),"",IF(ISNA(INDEX($DC$1:$DC$200,MATCH($AE21&amp;BC$3,$DB$1:$DB$200&amp;$DC$1:$DC$200,0))),IF(INDEX($DC$201:$DC$770,MATCH($AE21&amp;BC$3,$DB$201:$DB$770&amp;$DC$201:$DC$770,0))=BC$3,2,""),IF(INDEX($DC$1:$DC$200,MATCH($AE21&amp;BC$3,$DB$1:$DB$200&amp;$DC$1:$DC$200,0))=BC$3,1,"")))</f>
        <v/>
      </c>
      <c r="BD21" s="6" t="str">
        <f t="array" ref="BD21">IF(ISNA(INDEX($DC$1:$DC$770,MATCH($AE21&amp;BD$3,$DB$1:$DB$770&amp;$DC$1:$DC$770,0))),"",IF(ISNA(INDEX($DC$1:$DC$200,MATCH($AE21&amp;BD$3,$DB$1:$DB$200&amp;$DC$1:$DC$200,0))),IF(INDEX($DC$201:$DC$770,MATCH($AE21&amp;BD$3,$DB$201:$DB$770&amp;$DC$201:$DC$770,0))=BD$3,2,""),IF(INDEX($DC$1:$DC$200,MATCH($AE21&amp;BD$3,$DB$1:$DB$200&amp;$DC$1:$DC$200,0))=BD$3,1,"")))</f>
        <v/>
      </c>
      <c r="BE21" s="7" t="str">
        <f t="array" ref="BE21">IF(ISNA(INDEX($DC$1:$DC$770,MATCH($AE21&amp;BE$3,$DB$1:$DB$770&amp;$DC$1:$DC$770,0))),"",IF(ISNA(INDEX($DC$1:$DC$200,MATCH($AE21&amp;BE$3,$DB$1:$DB$200&amp;$DC$1:$DC$200,0))),IF(INDEX($DC$201:$DC$770,MATCH($AE21&amp;BE$3,$DB$201:$DB$770&amp;$DC$201:$DC$770,0))=BE$3,2,""),IF(INDEX($DC$1:$DC$200,MATCH($AE21&amp;BE$3,$DB$1:$DB$200&amp;$DC$1:$DC$200,0))=BE$3,1,"")))</f>
        <v/>
      </c>
      <c r="BF21" s="6" t="str">
        <f t="array" ref="BF21">IF(ISNA(INDEX($DC$1:$DC$770,MATCH($AE21&amp;BF$3,$DB$1:$DB$770&amp;$DC$1:$DC$770,0))),"",IF(ISNA(INDEX($DC$1:$DC$200,MATCH($AE21&amp;BF$3,$DB$1:$DB$200&amp;$DC$1:$DC$200,0))),IF(INDEX($DC$201:$DC$770,MATCH($AE21&amp;BF$3,$DB$201:$DB$770&amp;$DC$201:$DC$770,0))=BF$3,2,""),IF(INDEX($DC$1:$DC$200,MATCH($AE21&amp;BF$3,$DB$1:$DB$200&amp;$DC$1:$DC$200,0))=BF$3,1,"")))</f>
        <v/>
      </c>
      <c r="BG21" s="6" t="str">
        <f t="array" ref="BG21">IF(ISNA(INDEX($DC$1:$DC$770,MATCH($AE21&amp;BG$3,$DB$1:$DB$770&amp;$DC$1:$DC$770,0))),"",IF(ISNA(INDEX($DC$1:$DC$200,MATCH($AE21&amp;BG$3,$DB$1:$DB$200&amp;$DC$1:$DC$200,0))),IF(INDEX($DC$201:$DC$770,MATCH($AE21&amp;BG$3,$DB$201:$DB$770&amp;$DC$201:$DC$770,0))=BG$3,2,""),IF(INDEX($DC$1:$DC$200,MATCH($AE21&amp;BG$3,$DB$1:$DB$200&amp;$DC$1:$DC$200,0))=BG$3,1,"")))</f>
        <v/>
      </c>
      <c r="BH21" s="7" t="str">
        <f t="array" ref="BH21">IF(ISNA(INDEX($DC$1:$DC$770,MATCH($AE21&amp;BH$3,$DB$1:$DB$770&amp;$DC$1:$DC$770,0))),"",IF(ISNA(INDEX($DC$1:$DC$200,MATCH($AE21&amp;BH$3,$DB$1:$DB$200&amp;$DC$1:$DC$200,0))),IF(INDEX($DC$201:$DC$770,MATCH($AE21&amp;BH$3,$DB$201:$DB$770&amp;$DC$201:$DC$770,0))=BH$3,2,""),IF(INDEX($DC$1:$DC$200,MATCH($AE21&amp;BH$3,$DB$1:$DB$200&amp;$DC$1:$DC$200,0))=BH$3,1,"")))</f>
        <v/>
      </c>
      <c r="BI21" s="2">
        <f t="shared" ref="BI21" si="123">BI19+1</f>
        <v>68</v>
      </c>
      <c r="BJ21" s="174">
        <f>TRUNC((DATE($CR$2,BK$6,BK21)-WEEKDAY(DATE($CR$2,BK$6,BK21),2)-DATE(YEAR(DATE($CR$2,BK$6,BK21)+4-WEEKDAY(DATE($CR$2,BK$6,BK21),2)),1,-10))/7)</f>
        <v>10</v>
      </c>
      <c r="BK21" s="172">
        <v>8</v>
      </c>
      <c r="BL21" s="176" t="str">
        <f t="shared" si="18"/>
        <v>Di</v>
      </c>
      <c r="BM21" s="2"/>
      <c r="BN21" s="164" t="str">
        <f t="shared" ref="BN21" si="124">IF(OR(OR(BJ21=$CR$7,BJ25=$CR$7,BJ21=$CS$7,BJ25=$CS$7,BJ21=$CT$7,BJ25=$CT$7,BJ21=$CR$8,BJ25=$CR$8,BJ21=$CR$9,BJ25=$CR$9,BJ21=$CR$10,BJ25=$CR$10,BJ21=$CS$10,BJ25=$CS$10,BJ21=$CR$11,BJ25=$CR$11,BJ21=$CS$11,BJ25=$CS$11,BJ21=$CT$11,BJ25=$CT$11,BJ21=$CU$11,BJ25=$CU$11,BJ21=$CV$11,BJ25=$CV$11,BJ21=$CR$12,BJ25=$CR$12,BJ21=$CS$12,BJ25=$CS$12),OR($BI22=$CP$30,$BI22=$CP$31,$BI22=$CP$32,$BI22=$CP$33,$BI22=$CP$34,$BI22=$CP$35,$BI22=$CP$36,$BI22=$CP$37,$BI22=$CP$38,$BI22=$CP$39,$BI22=$CP$40,$BI22=$CP$41),OR($BI22=$CP$44,$BI22=$CP$45,$BI22=$CP$46,$BI22=$CP$47,$BI22=$CP$48,$BI22=$CP$49,$BI22=$CP$50)),1,"")</f>
        <v/>
      </c>
      <c r="BO21" s="164" t="str">
        <f t="shared" ref="BO21" si="125">IF(OR(OR(BJ21=$CR$15,BJ25=$CR$15,BJ21=$CS$15,BJ25=$CS$15,BJ21=$CT$15,BJ25=$CT$15,BJ21=$CR$16,BJ25=$CR$16,BJ21=$CS$16,BJ25=$CS$16,BJ21=$CR$17,BJ25=$CR$17,BJ21=$CS$17,BJ25=$CS$17,BJ21=$CR$18,BJ25=$CR$18,BJ21=$CS$18,BJ25=$CS$18,BJ21=$CT$18,BJ25=$CT$18,BJ21=$CU$18,BJ25=$CU$18,BJ21=$CV$18,BJ25=$CV$18,BJ21=$CR$19,BJ25=$CR$19,BJ21=$CS$19,BJ25=$CS$19),OR($BI22=$CP$30,$BI22=$CP$31,$BI22=$CP$32,$BI22=$CP$33,$BI22=$CP$34,$BI22=$CP$35,$BI22=$CP$36,$BI22=$CP$37,$BI22=$CP$38,$BI22=$CP$39,$BI22=$CP$40,$BI22=$CP$41),OR($BI22=$CP$44,$BI22=$CP$45,$BI22=$CP$46,$BI22=$CP$47,$BI22=$CP$48,$BI22=$CP$49,$BI22=$CP$50)),1,"")</f>
        <v/>
      </c>
      <c r="BP21" s="164" t="str">
        <f t="shared" ref="BP21" si="126">IF(OR(OR(BJ21=$CR$22,BJ25=$CR$22,BJ21=$CS$22,BJ25=$CS$22,BJ21=$CT$22,BJ25=$CT$22,BJ21=$CR$23,BJ25=$CR$23,BJ21=$CS$23,BJ25=$CS$23,BJ21=$CR$24,BJ25=$CR$24,BJ21=$CS$24,BJ25=$CS$24,BJ21=$CR$25,BJ25=$CR$25,BJ21=$CS$25,BJ25=$CS$25,BJ21=$CT$25,BJ25=$CT$25,BJ21=$CU$25,BJ25=$CU$25,BJ21=$CV$25,BJ25=$CV$25,BJ21=$CR$26,BJ25=$CR$26,BJ21=$CS$26,BJ25=$CS$26),OR($BI22=$CP$30,$BI22=$CP$31,$BI22=$CP$32,$BI22=$CP$33,$BI22=$CP$34,$BI22=$CP$35,$BI22=$CP$36,$BI22=$CP$37,$BI22=$CP$38,$BI22=$CP$39,$BI22=$CP$40,$BI22=$CP$41),OR($BI22=$CP$44,$BI22=$CP$45,$BI22=$CP$46,$BI22=$CP$47,$BI22=$CP$48,$BI22=$CP$49,$BI22=$CP$50)),1,"")</f>
        <v/>
      </c>
      <c r="BQ21" s="2"/>
      <c r="BR21" s="6" t="str">
        <f t="shared" ref="BR21" si="127">IF(ISNA(VLOOKUP(BI21,$DB$1:$DE$200,4,FALSE)),"",VLOOKUP(BI21,$DB$1:$DE$200,4,FALSE))</f>
        <v/>
      </c>
      <c r="BS21" s="6"/>
      <c r="BT21" s="6"/>
      <c r="BU21" s="6"/>
      <c r="BV21" s="6"/>
      <c r="BW21" s="6"/>
      <c r="BX21" s="5" t="str">
        <f t="array" ref="BX21">IF(ISNA(INDEX($DC$1:$DC$770,MATCH($BI21&amp;BX$3,$DB$1:$DB$770&amp;$DC$1:$DC$770,0))),"",IF(ISNA(INDEX($DC$1:$DC$200,MATCH($BI21&amp;BX$3,$DB$1:$DB$200&amp;$DC$1:$DC$200,0))),IF(INDEX($DC$201:$DC$770,MATCH($BI21&amp;BX$3,$DB$201:$DB$770&amp;$DC$201:$DC$770,0))=BX$3,2,""),IF(INDEX($DC$1:$DC$200,MATCH($BI21&amp;BX$3,$DB$1:$DB$200&amp;$DC$1:$DC$200,0))=BX$3,1,"")))</f>
        <v/>
      </c>
      <c r="BY21" s="6" t="str">
        <f t="array" ref="BY21">IF(ISNA(INDEX($DC$1:$DC$770,MATCH($BI21&amp;BY$3,$DB$1:$DB$770&amp;$DC$1:$DC$770,0))),"",IF(ISNA(INDEX($DC$1:$DC$200,MATCH($BI21&amp;BY$3,$DB$1:$DB$200&amp;$DC$1:$DC$200,0))),IF(INDEX($DC$201:$DC$770,MATCH($BI21&amp;BY$3,$DB$201:$DB$770&amp;$DC$201:$DC$770,0))=BY$3,2,""),IF(INDEX($DC$1:$DC$200,MATCH($BI21&amp;BY$3,$DB$1:$DB$200&amp;$DC$1:$DC$200,0))=BY$3,1,"")))</f>
        <v/>
      </c>
      <c r="BZ21" s="6" t="str">
        <f t="array" ref="BZ21">IF(ISNA(INDEX($DC$1:$DC$770,MATCH($BI21&amp;BZ$3,$DB$1:$DB$770&amp;$DC$1:$DC$770,0))),"",IF(ISNA(INDEX($DC$1:$DC$200,MATCH($BI21&amp;BZ$3,$DB$1:$DB$200&amp;$DC$1:$DC$200,0))),IF(INDEX($DC$201:$DC$770,MATCH($BI21&amp;BZ$3,$DB$201:$DB$770&amp;$DC$201:$DC$770,0))=BZ$3,2,""),IF(INDEX($DC$1:$DC$200,MATCH($BI21&amp;BZ$3,$DB$1:$DB$200&amp;$DC$1:$DC$200,0))=BZ$3,1,"")))</f>
        <v/>
      </c>
      <c r="CA21" s="5" t="str">
        <f t="array" ref="CA21">IF(ISNA(INDEX($DC$1:$DC$770,MATCH($BI21&amp;CA$3,$DB$1:$DB$770&amp;$DC$1:$DC$770,0))),"",IF(ISNA(INDEX($DC$1:$DC$200,MATCH($BI21&amp;CA$3,$DB$1:$DB$200&amp;$DC$1:$DC$200,0))),IF(INDEX($DC$201:$DC$770,MATCH($BI21&amp;CA$3,$DB$201:$DB$770&amp;$DC$201:$DC$770,0))=CA$3,2,""),IF(INDEX($DC$1:$DC$200,MATCH($BI21&amp;CA$3,$DB$1:$DB$200&amp;$DC$1:$DC$200,0))=CA$3,1,"")))</f>
        <v/>
      </c>
      <c r="CB21" s="6" t="str">
        <f t="array" ref="CB21">IF(ISNA(INDEX($DC$1:$DC$770,MATCH($BI21&amp;CB$3,$DB$1:$DB$770&amp;$DC$1:$DC$770,0))),"",IF(ISNA(INDEX($DC$1:$DC$200,MATCH($BI21&amp;CB$3,$DB$1:$DB$200&amp;$DC$1:$DC$200,0))),IF(INDEX($DC$201:$DC$770,MATCH($BI21&amp;CB$3,$DB$201:$DB$770&amp;$DC$201:$DC$770,0))=CB$3,2,""),IF(INDEX($DC$1:$DC$200,MATCH($BI21&amp;CB$3,$DB$1:$DB$200&amp;$DC$1:$DC$200,0))=CB$3,1,"")))</f>
        <v/>
      </c>
      <c r="CC21" s="7" t="str">
        <f t="array" ref="CC21">IF(ISNA(INDEX($DC$1:$DC$770,MATCH($BI21&amp;CC$3,$DB$1:$DB$770&amp;$DC$1:$DC$770,0))),"",IF(ISNA(INDEX($DC$1:$DC$200,MATCH($BI21&amp;CC$3,$DB$1:$DB$200&amp;$DC$1:$DC$200,0))),IF(INDEX($DC$201:$DC$770,MATCH($BI21&amp;CC$3,$DB$201:$DB$770&amp;$DC$201:$DC$770,0))=CC$3,2,""),IF(INDEX($DC$1:$DC$200,MATCH($BI21&amp;CC$3,$DB$1:$DB$200&amp;$DC$1:$DC$200,0))=CC$3,1,"")))</f>
        <v/>
      </c>
      <c r="CD21" s="6" t="str">
        <f t="array" ref="CD21">IF(ISNA(INDEX($DC$1:$DC$770,MATCH($BI21&amp;CD$3,$DB$1:$DB$770&amp;$DC$1:$DC$770,0))),"",IF(ISNA(INDEX($DC$1:$DC$200,MATCH($BI21&amp;CD$3,$DB$1:$DB$200&amp;$DC$1:$DC$200,0))),IF(INDEX($DC$201:$DC$770,MATCH($BI21&amp;CD$3,$DB$201:$DB$770&amp;$DC$201:$DC$770,0))=CD$3,2,""),IF(INDEX($DC$1:$DC$200,MATCH($BI21&amp;CD$3,$DB$1:$DB$200&amp;$DC$1:$DC$200,0))=CD$3,1,"")))</f>
        <v/>
      </c>
      <c r="CE21" s="6" t="str">
        <f t="array" ref="CE21">IF(ISNA(INDEX($DC$1:$DC$770,MATCH($BI21&amp;CE$3,$DB$1:$DB$770&amp;$DC$1:$DC$770,0))),"",IF(ISNA(INDEX($DC$1:$DC$200,MATCH($BI21&amp;CE$3,$DB$1:$DB$200&amp;$DC$1:$DC$200,0))),IF(INDEX($DC$201:$DC$770,MATCH($BI21&amp;CE$3,$DB$201:$DB$770&amp;$DC$201:$DC$770,0))=CE$3,2,""),IF(INDEX($DC$1:$DC$200,MATCH($BI21&amp;CE$3,$DB$1:$DB$200&amp;$DC$1:$DC$200,0))=CE$3,1,"")))</f>
        <v/>
      </c>
      <c r="CF21" s="6" t="str">
        <f t="array" ref="CF21">IF(ISNA(INDEX($DC$1:$DC$770,MATCH($BI21&amp;CF$3,$DB$1:$DB$770&amp;$DC$1:$DC$770,0))),"",IF(ISNA(INDEX($DC$1:$DC$200,MATCH($BI21&amp;CF$3,$DB$1:$DB$200&amp;$DC$1:$DC$200,0))),IF(INDEX($DC$201:$DC$770,MATCH($BI21&amp;CF$3,$DB$201:$DB$770&amp;$DC$201:$DC$770,0))=CF$3,2,""),IF(INDEX($DC$1:$DC$200,MATCH($BI21&amp;CF$3,$DB$1:$DB$200&amp;$DC$1:$DC$200,0))=CF$3,1,"")))</f>
        <v/>
      </c>
      <c r="CG21" s="5" t="str">
        <f t="array" ref="CG21">IF(ISNA(INDEX($DC$1:$DC$770,MATCH($BI21&amp;CG$3,$DB$1:$DB$770&amp;$DC$1:$DC$770,0))),"",IF(ISNA(INDEX($DC$1:$DC$200,MATCH($BI21&amp;CG$3,$DB$1:$DB$200&amp;$DC$1:$DC$200,0))),IF(INDEX($DC$201:$DC$770,MATCH($BI21&amp;CG$3,$DB$201:$DB$770&amp;$DC$201:$DC$770,0))=CG$3,2,""),IF(INDEX($DC$1:$DC$200,MATCH($BI21&amp;CG$3,$DB$1:$DB$200&amp;$DC$1:$DC$200,0))=CG$3,1,"")))</f>
        <v/>
      </c>
      <c r="CH21" s="6" t="str">
        <f t="array" ref="CH21">IF(ISNA(INDEX($DC$1:$DC$770,MATCH($BI21&amp;CH$3,$DB$1:$DB$770&amp;$DC$1:$DC$770,0))),"",IF(ISNA(INDEX($DC$1:$DC$200,MATCH($BI21&amp;CH$3,$DB$1:$DB$200&amp;$DC$1:$DC$200,0))),IF(INDEX($DC$201:$DC$770,MATCH($BI21&amp;CH$3,$DB$201:$DB$770&amp;$DC$201:$DC$770,0))=CH$3,2,""),IF(INDEX($DC$1:$DC$200,MATCH($BI21&amp;CH$3,$DB$1:$DB$200&amp;$DC$1:$DC$200,0))=CH$3,1,"")))</f>
        <v/>
      </c>
      <c r="CI21" s="7" t="str">
        <f t="array" ref="CI21">IF(ISNA(INDEX($DC$1:$DC$770,MATCH($BI21&amp;CI$3,$DB$1:$DB$770&amp;$DC$1:$DC$770,0))),"",IF(ISNA(INDEX($DC$1:$DC$200,MATCH($BI21&amp;CI$3,$DB$1:$DB$200&amp;$DC$1:$DC$200,0))),IF(INDEX($DC$201:$DC$770,MATCH($BI21&amp;CI$3,$DB$201:$DB$770&amp;$DC$201:$DC$770,0))=CI$3,2,""),IF(INDEX($DC$1:$DC$200,MATCH($BI21&amp;CI$3,$DB$1:$DB$200&amp;$DC$1:$DC$200,0))=CI$3,1,"")))</f>
        <v/>
      </c>
      <c r="CJ21" s="6" t="str">
        <f t="array" ref="CJ21">IF(ISNA(INDEX($DC$1:$DC$770,MATCH($BI21&amp;CJ$3,$DB$1:$DB$770&amp;$DC$1:$DC$770,0))),"",IF(ISNA(INDEX($DC$1:$DC$200,MATCH($BI21&amp;CJ$3,$DB$1:$DB$200&amp;$DC$1:$DC$200,0))),IF(INDEX($DC$201:$DC$770,MATCH($BI21&amp;CJ$3,$DB$201:$DB$770&amp;$DC$201:$DC$770,0))=CJ$3,2,""),IF(INDEX($DC$1:$DC$200,MATCH($BI21&amp;CJ$3,$DB$1:$DB$200&amp;$DC$1:$DC$200,0))=CJ$3,1,"")))</f>
        <v/>
      </c>
      <c r="CK21" s="6" t="str">
        <f t="array" ref="CK21">IF(ISNA(INDEX($DC$1:$DC$770,MATCH($BI21&amp;CK$3,$DB$1:$DB$770&amp;$DC$1:$DC$770,0))),"",IF(ISNA(INDEX($DC$1:$DC$200,MATCH($BI21&amp;CK$3,$DB$1:$DB$200&amp;$DC$1:$DC$200,0))),IF(INDEX($DC$201:$DC$770,MATCH($BI21&amp;CK$3,$DB$201:$DB$770&amp;$DC$201:$DC$770,0))=CK$3,2,""),IF(INDEX($DC$1:$DC$200,MATCH($BI21&amp;CK$3,$DB$1:$DB$200&amp;$DC$1:$DC$200,0))=CK$3,1,"")))</f>
        <v/>
      </c>
      <c r="CL21" s="7" t="str">
        <f t="array" ref="CL21">IF(ISNA(INDEX($DC$1:$DC$770,MATCH($BI21&amp;CL$3,$DB$1:$DB$770&amp;$DC$1:$DC$770,0))),"",IF(ISNA(INDEX($DC$1:$DC$200,MATCH($BI21&amp;CL$3,$DB$1:$DB$200&amp;$DC$1:$DC$200,0))),IF(INDEX($DC$201:$DC$770,MATCH($BI21&amp;CL$3,$DB$201:$DB$770&amp;$DC$201:$DC$770,0))=CL$3,2,""),IF(INDEX($DC$1:$DC$200,MATCH($BI21&amp;CL$3,$DB$1:$DB$200&amp;$DC$1:$DC$200,0))=CL$3,1,"")))</f>
        <v/>
      </c>
      <c r="CP21" s="1"/>
      <c r="CQ21" s="28" t="s">
        <v>77</v>
      </c>
      <c r="CR21" s="81" t="s">
        <v>75</v>
      </c>
      <c r="DB21" s="19">
        <f>IF(DM21=0,0,IF(COUNTIF($DM$1:$DM$200,DM21)=1,DM21,IF(COUNTIF($DM$1:$DM$200,DM21)=2,IF(COUNTIF($DM$1:$DM20,DM21)=0,DM21,DM21+0.5),"Terminkollision 1")))</f>
        <v>123</v>
      </c>
      <c r="DC21" s="42">
        <f t="shared" si="4"/>
        <v>3</v>
      </c>
      <c r="DD21" s="71" t="s">
        <v>195</v>
      </c>
      <c r="DE21" s="13" t="s">
        <v>101</v>
      </c>
      <c r="DF21" s="13">
        <f t="shared" si="1"/>
        <v>18</v>
      </c>
      <c r="DG21" s="13">
        <f t="shared" si="5"/>
        <v>2</v>
      </c>
      <c r="DH21" s="13">
        <f t="shared" si="6"/>
        <v>5</v>
      </c>
      <c r="DI21" s="13">
        <f t="shared" si="7"/>
        <v>2016</v>
      </c>
      <c r="DJ21" s="13" t="str">
        <f t="shared" si="2"/>
        <v>Mo</v>
      </c>
      <c r="DK21" s="22">
        <f t="shared" si="8"/>
        <v>41030</v>
      </c>
      <c r="DL21" s="19" t="str">
        <f t="shared" si="0"/>
        <v>0</v>
      </c>
      <c r="DM21" s="13">
        <f t="shared" si="3"/>
        <v>123</v>
      </c>
    </row>
    <row r="22" spans="1:117">
      <c r="A22" s="13">
        <v>8.5</v>
      </c>
      <c r="B22" s="174"/>
      <c r="C22" s="173"/>
      <c r="D22" s="178"/>
      <c r="E22" s="2"/>
      <c r="F22" s="165"/>
      <c r="G22" s="165"/>
      <c r="H22" s="165"/>
      <c r="I22" s="2"/>
      <c r="J22" s="9" t="str">
        <f t="shared" ref="J22" si="128">IF(ISNA(VLOOKUP(A22,$CP$30:$CQ$56,2,FALSE)),IF(ISNA(VLOOKUP(A22,$DB$1:$DE$200,4,FALSE)),"",VLOOKUP(A22,$DB$1:$DE$200,4,FALSE)),VLOOKUP(A22,$CP$30:$CQ$56,2,FALSE))</f>
        <v>Auffahrt</v>
      </c>
      <c r="K22" s="10"/>
      <c r="L22" s="10"/>
      <c r="M22" s="10"/>
      <c r="N22" s="10"/>
      <c r="O22" s="8"/>
      <c r="P22" s="9" t="str">
        <f t="array" ref="P22">IF(ISNA(INDEX($DC$201:$DC$770,MATCH($A21&amp;P$3,$DB$201:$DB$770&amp;$DC$201:$DC$770,0))),IF(ISNA(INDEX($DC$1:$DC$200,MATCH($A22&amp;P$3,$DB$1:$DB$200&amp;$DC$1:$DC$200,0))),"",IF(INDEX($DC$1:$DC$200,MATCH($A22&amp;P$3,$DB$1:$DB$200&amp;$DC$1:$DC$200,0))=P$3,1,"")),IF(INDEX($DC$201:$DC$770,MATCH($A21&amp;P$3,$DB$201:$DB$770&amp;$DC$201:$DC$770,0))=P$3,2,""))</f>
        <v/>
      </c>
      <c r="Q22" s="10" t="str">
        <f t="array" ref="Q22">IF(ISNA(INDEX($DC$201:$DC$770,MATCH($A21&amp;Q$3,$DB$201:$DB$770&amp;$DC$201:$DC$770,0))),IF(ISNA(INDEX($DC$1:$DC$200,MATCH($A22&amp;Q$3,$DB$1:$DB$200&amp;$DC$1:$DC$200,0))),"",IF(INDEX($DC$1:$DC$200,MATCH($A22&amp;Q$3,$DB$1:$DB$200&amp;$DC$1:$DC$200,0))=Q$3,1,"")),IF(INDEX($DC$201:$DC$770,MATCH($A21&amp;Q$3,$DB$201:$DB$770&amp;$DC$201:$DC$770,0))=Q$3,2,""))</f>
        <v/>
      </c>
      <c r="R22" s="10" t="str">
        <f t="array" ref="R22">IF(ISNA(INDEX($DC$201:$DC$770,MATCH($A21&amp;R$3,$DB$201:$DB$770&amp;$DC$201:$DC$770,0))),IF(ISNA(INDEX($DC$1:$DC$200,MATCH($A22&amp;R$3,$DB$1:$DB$200&amp;$DC$1:$DC$200,0))),"",IF(INDEX($DC$1:$DC$200,MATCH($A22&amp;R$3,$DB$1:$DB$200&amp;$DC$1:$DC$200,0))=R$3,1,"")),IF(INDEX($DC$201:$DC$770,MATCH($A21&amp;R$3,$DB$201:$DB$770&amp;$DC$201:$DC$770,0))=R$3,2,""))</f>
        <v/>
      </c>
      <c r="S22" s="9" t="str">
        <f t="array" ref="S22">IF(ISNA(INDEX($DC$201:$DC$770,MATCH($A21&amp;S$3,$DB$201:$DB$770&amp;$DC$201:$DC$770,0))),IF(ISNA(INDEX($DC$1:$DC$200,MATCH($A22&amp;S$3,$DB$1:$DB$200&amp;$DC$1:$DC$200,0))),"",IF(INDEX($DC$1:$DC$200,MATCH($A22&amp;S$3,$DB$1:$DB$200&amp;$DC$1:$DC$200,0))=S$3,1,"")),IF(INDEX($DC$201:$DC$770,MATCH($A21&amp;S$3,$DB$201:$DB$770&amp;$DC$201:$DC$770,0))=S$3,2,""))</f>
        <v/>
      </c>
      <c r="T22" s="10" t="str">
        <f t="array" ref="T22">IF(ISNA(INDEX($DC$201:$DC$770,MATCH($A21&amp;T$3,$DB$201:$DB$770&amp;$DC$201:$DC$770,0))),IF(ISNA(INDEX($DC$1:$DC$200,MATCH($A22&amp;T$3,$DB$1:$DB$200&amp;$DC$1:$DC$200,0))),"",IF(INDEX($DC$1:$DC$200,MATCH($A22&amp;T$3,$DB$1:$DB$200&amp;$DC$1:$DC$200,0))=T$3,1,"")),IF(INDEX($DC$201:$DC$770,MATCH($A21&amp;T$3,$DB$201:$DB$770&amp;$DC$201:$DC$770,0))=T$3,2,""))</f>
        <v/>
      </c>
      <c r="U22" s="8" t="str">
        <f t="array" ref="U22">IF(ISNA(INDEX($DC$201:$DC$770,MATCH($A21&amp;U$3,$DB$201:$DB$770&amp;$DC$201:$DC$770,0))),IF(ISNA(INDEX($DC$1:$DC$200,MATCH($A22&amp;U$3,$DB$1:$DB$200&amp;$DC$1:$DC$200,0))),"",IF(INDEX($DC$1:$DC$200,MATCH($A22&amp;U$3,$DB$1:$DB$200&amp;$DC$1:$DC$200,0))=U$3,1,"")),IF(INDEX($DC$201:$DC$770,MATCH($A21&amp;U$3,$DB$201:$DB$770&amp;$DC$201:$DC$770,0))=U$3,2,""))</f>
        <v/>
      </c>
      <c r="V22" s="10" t="str">
        <f t="array" ref="V22">IF(ISNA(INDEX($DC$201:$DC$770,MATCH($A21&amp;V$3,$DB$201:$DB$770&amp;$DC$201:$DC$770,0))),IF(ISNA(INDEX($DC$1:$DC$200,MATCH($A22&amp;V$3,$DB$1:$DB$200&amp;$DC$1:$DC$200,0))),"",IF(INDEX($DC$1:$DC$200,MATCH($A22&amp;V$3,$DB$1:$DB$200&amp;$DC$1:$DC$200,0))=V$3,1,"")),IF(INDEX($DC$201:$DC$770,MATCH($A21&amp;V$3,$DB$201:$DB$770&amp;$DC$201:$DC$770,0))=V$3,2,""))</f>
        <v/>
      </c>
      <c r="W22" s="10" t="str">
        <f t="array" ref="W22">IF(ISNA(INDEX($DC$201:$DC$770,MATCH($A21&amp;W$3,$DB$201:$DB$770&amp;$DC$201:$DC$770,0))),IF(ISNA(INDEX($DC$1:$DC$200,MATCH($A22&amp;W$3,$DB$1:$DB$200&amp;$DC$1:$DC$200,0))),"",IF(INDEX($DC$1:$DC$200,MATCH($A22&amp;W$3,$DB$1:$DB$200&amp;$DC$1:$DC$200,0))=W$3,1,"")),IF(INDEX($DC$201:$DC$770,MATCH($A21&amp;W$3,$DB$201:$DB$770&amp;$DC$201:$DC$770,0))=W$3,2,""))</f>
        <v/>
      </c>
      <c r="X22" s="10" t="str">
        <f t="array" ref="X22">IF(ISNA(INDEX($DC$201:$DC$770,MATCH($A21&amp;X$3,$DB$201:$DB$770&amp;$DC$201:$DC$770,0))),IF(ISNA(INDEX($DC$1:$DC$200,MATCH($A22&amp;X$3,$DB$1:$DB$200&amp;$DC$1:$DC$200,0))),"",IF(INDEX($DC$1:$DC$200,MATCH($A22&amp;X$3,$DB$1:$DB$200&amp;$DC$1:$DC$200,0))=X$3,1,"")),IF(INDEX($DC$201:$DC$770,MATCH($A21&amp;X$3,$DB$201:$DB$770&amp;$DC$201:$DC$770,0))=X$3,2,""))</f>
        <v/>
      </c>
      <c r="Y22" s="9" t="str">
        <f t="array" ref="Y22">IF(ISNA(INDEX($DC$201:$DC$770,MATCH($A21&amp;Y$3,$DB$201:$DB$770&amp;$DC$201:$DC$770,0))),IF(ISNA(INDEX($DC$1:$DC$200,MATCH($A22&amp;Y$3,$DB$1:$DB$200&amp;$DC$1:$DC$200,0))),"",IF(INDEX($DC$1:$DC$200,MATCH($A22&amp;Y$3,$DB$1:$DB$200&amp;$DC$1:$DC$200,0))=Y$3,1,"")),IF(INDEX($DC$201:$DC$770,MATCH($A21&amp;Y$3,$DB$201:$DB$770&amp;$DC$201:$DC$770,0))=Y$3,2,""))</f>
        <v/>
      </c>
      <c r="Z22" s="10" t="str">
        <f t="array" ref="Z22">IF(ISNA(INDEX($DC$201:$DC$770,MATCH($A21&amp;Z$3,$DB$201:$DB$770&amp;$DC$201:$DC$770,0))),IF(ISNA(INDEX($DC$1:$DC$200,MATCH($A22&amp;Z$3,$DB$1:$DB$200&amp;$DC$1:$DC$200,0))),"",IF(INDEX($DC$1:$DC$200,MATCH($A22&amp;Z$3,$DB$1:$DB$200&amp;$DC$1:$DC$200,0))=Z$3,1,"")),IF(INDEX($DC$201:$DC$770,MATCH($A21&amp;Z$3,$DB$201:$DB$770&amp;$DC$201:$DC$770,0))=Z$3,2,""))</f>
        <v/>
      </c>
      <c r="AA22" s="8" t="str">
        <f t="array" ref="AA22">IF(ISNA(INDEX($DC$201:$DC$770,MATCH($A21&amp;AA$3,$DB$201:$DB$770&amp;$DC$201:$DC$770,0))),IF(ISNA(INDEX($DC$1:$DC$200,MATCH($A22&amp;AA$3,$DB$1:$DB$200&amp;$DC$1:$DC$200,0))),"",IF(INDEX($DC$1:$DC$200,MATCH($A22&amp;AA$3,$DB$1:$DB$200&amp;$DC$1:$DC$200,0))=AA$3,1,"")),IF(INDEX($DC$201:$DC$770,MATCH($A21&amp;AA$3,$DB$201:$DB$770&amp;$DC$201:$DC$770,0))=AA$3,2,""))</f>
        <v/>
      </c>
      <c r="AB22" s="10" t="str">
        <f t="array" ref="AB22">IF(ISNA(INDEX($DC$201:$DC$770,MATCH($A21&amp;AB$3,$DB$201:$DB$770&amp;$DC$201:$DC$770,0))),IF(ISNA(INDEX($DC$1:$DC$200,MATCH($A22&amp;AB$3,$DB$1:$DB$200&amp;$DC$1:$DC$200,0))),"",IF(INDEX($DC$1:$DC$200,MATCH($A22&amp;AB$3,$DB$1:$DB$200&amp;$DC$1:$DC$200,0))=AB$3,1,"")),IF(INDEX($DC$201:$DC$770,MATCH($A21&amp;AB$3,$DB$201:$DB$770&amp;$DC$201:$DC$770,0))=AB$3,2,""))</f>
        <v/>
      </c>
      <c r="AC22" s="10" t="str">
        <f t="array" ref="AC22">IF(ISNA(INDEX($DC$201:$DC$770,MATCH($A21&amp;AC$3,$DB$201:$DB$770&amp;$DC$201:$DC$770,0))),IF(ISNA(INDEX($DC$1:$DC$200,MATCH($A22&amp;AC$3,$DB$1:$DB$200&amp;$DC$1:$DC$200,0))),"",IF(INDEX($DC$1:$DC$200,MATCH($A22&amp;AC$3,$DB$1:$DB$200&amp;$DC$1:$DC$200,0))=AC$3,1,"")),IF(INDEX($DC$201:$DC$770,MATCH($A21&amp;AC$3,$DB$201:$DB$770&amp;$DC$201:$DC$770,0))=AC$3,2,""))</f>
        <v/>
      </c>
      <c r="AD22" s="8" t="str">
        <f t="array" ref="AD22">IF(ISNA(INDEX($DC$201:$DC$770,MATCH($A21&amp;AD$3,$DB$201:$DB$770&amp;$DC$201:$DC$770,0))),IF(ISNA(INDEX($DC$1:$DC$200,MATCH($A22&amp;AD$3,$DB$1:$DB$200&amp;$DC$1:$DC$200,0))),"",IF(INDEX($DC$1:$DC$200,MATCH($A22&amp;AD$3,$DB$1:$DB$200&amp;$DC$1:$DC$200,0))=AD$3,1,"")),IF(INDEX($DC$201:$DC$770,MATCH($A21&amp;AD$3,$DB$201:$DB$770&amp;$DC$201:$DC$770,0))=AD$3,2,""))</f>
        <v/>
      </c>
      <c r="AE22" s="43">
        <v>39.5</v>
      </c>
      <c r="AF22" s="174"/>
      <c r="AG22" s="185"/>
      <c r="AH22" s="177"/>
      <c r="AI22" s="2"/>
      <c r="AJ22" s="165"/>
      <c r="AK22" s="165"/>
      <c r="AL22" s="165"/>
      <c r="AM22" s="2"/>
      <c r="AN22" s="10" t="str">
        <f t="shared" ref="AN22" si="129">IF(ISNA(VLOOKUP(AE22,$CP$30:$CQ$56,2,FALSE)),IF(ISNA(VLOOKUP(AE22,$DB$1:$DE$200,4,FALSE)),"",VLOOKUP(AE22,$DB$1:$DE$200,4,FALSE)),VLOOKUP(AE22,$CP$30:$CQ$56,2,FALSE))</f>
        <v/>
      </c>
      <c r="AO22" s="10"/>
      <c r="AP22" s="10"/>
      <c r="AQ22" s="10"/>
      <c r="AR22" s="10"/>
      <c r="AS22" s="10"/>
      <c r="AT22" s="9" t="str">
        <f t="array" ref="AT22">IF(ISNA(INDEX($DC$201:$DC$770,MATCH($AE21&amp;AT$3,$DB$201:$DB$770&amp;$DC$201:$DC$770,0))),IF(ISNA(INDEX($DC$1:$DC$200,MATCH($AE22&amp;AT$3,$DB$1:$DB$200&amp;$DC$1:$DC$200,0))),"",IF(INDEX($DC$1:$DC$200,MATCH($AE22&amp;AT$3,$DB$1:$DB$200&amp;$DC$1:$DC$200,0))=AT$3,1,"")),IF(INDEX($DC$201:$DC$770,MATCH($AE21&amp;AT$3,$DB$201:$DB$770&amp;$DC$201:$DC$770,0))=AT$3,2,""))</f>
        <v/>
      </c>
      <c r="AU22" s="10" t="str">
        <f t="array" ref="AU22">IF(ISNA(INDEX($DC$201:$DC$770,MATCH($AE21&amp;AU$3,$DB$201:$DB$770&amp;$DC$201:$DC$770,0))),IF(ISNA(INDEX($DC$1:$DC$200,MATCH($AE22&amp;AU$3,$DB$1:$DB$200&amp;$DC$1:$DC$200,0))),"",IF(INDEX($DC$1:$DC$200,MATCH($AE22&amp;AU$3,$DB$1:$DB$200&amp;$DC$1:$DC$200,0))=AU$3,1,"")),IF(INDEX($DC$201:$DC$770,MATCH($AE21&amp;AU$3,$DB$201:$DB$770&amp;$DC$201:$DC$770,0))=AU$3,2,""))</f>
        <v/>
      </c>
      <c r="AV22" s="10" t="str">
        <f t="array" ref="AV22">IF(ISNA(INDEX($DC$201:$DC$770,MATCH($AE21&amp;AV$3,$DB$201:$DB$770&amp;$DC$201:$DC$770,0))),IF(ISNA(INDEX($DC$1:$DC$200,MATCH($AE22&amp;AV$3,$DB$1:$DB$200&amp;$DC$1:$DC$200,0))),"",IF(INDEX($DC$1:$DC$200,MATCH($AE22&amp;AV$3,$DB$1:$DB$200&amp;$DC$1:$DC$200,0))=AV$3,1,"")),IF(INDEX($DC$201:$DC$770,MATCH($AE21&amp;AV$3,$DB$201:$DB$770&amp;$DC$201:$DC$770,0))=AV$3,2,""))</f>
        <v/>
      </c>
      <c r="AW22" s="9" t="str">
        <f t="array" ref="AW22">IF(ISNA(INDEX($DC$201:$DC$770,MATCH($AE21&amp;AW$3,$DB$201:$DB$770&amp;$DC$201:$DC$770,0))),IF(ISNA(INDEX($DC$1:$DC$200,MATCH($AE22&amp;AW$3,$DB$1:$DB$200&amp;$DC$1:$DC$200,0))),"",IF(INDEX($DC$1:$DC$200,MATCH($AE22&amp;AW$3,$DB$1:$DB$200&amp;$DC$1:$DC$200,0))=AW$3,1,"")),IF(INDEX($DC$201:$DC$770,MATCH($AE21&amp;AW$3,$DB$201:$DB$770&amp;$DC$201:$DC$770,0))=AW$3,2,""))</f>
        <v/>
      </c>
      <c r="AX22" s="10" t="str">
        <f t="array" ref="AX22">IF(ISNA(INDEX($DC$201:$DC$770,MATCH($AE21&amp;AX$3,$DB$201:$DB$770&amp;$DC$201:$DC$770,0))),IF(ISNA(INDEX($DC$1:$DC$200,MATCH($AE22&amp;AX$3,$DB$1:$DB$200&amp;$DC$1:$DC$200,0))),"",IF(INDEX($DC$1:$DC$200,MATCH($AE22&amp;AX$3,$DB$1:$DB$200&amp;$DC$1:$DC$200,0))=AX$3,1,"")),IF(INDEX($DC$201:$DC$770,MATCH($AE21&amp;AX$3,$DB$201:$DB$770&amp;$DC$201:$DC$770,0))=AX$3,2,""))</f>
        <v/>
      </c>
      <c r="AY22" s="8" t="str">
        <f t="array" ref="AY22">IF(ISNA(INDEX($DC$201:$DC$770,MATCH($AE21&amp;AY$3,$DB$201:$DB$770&amp;$DC$201:$DC$770,0))),IF(ISNA(INDEX($DC$1:$DC$200,MATCH($AE22&amp;AY$3,$DB$1:$DB$200&amp;$DC$1:$DC$200,0))),"",IF(INDEX($DC$1:$DC$200,MATCH($AE22&amp;AY$3,$DB$1:$DB$200&amp;$DC$1:$DC$200,0))=AY$3,1,"")),IF(INDEX($DC$201:$DC$770,MATCH($AE21&amp;AY$3,$DB$201:$DB$770&amp;$DC$201:$DC$770,0))=AY$3,2,""))</f>
        <v/>
      </c>
      <c r="AZ22" s="10" t="str">
        <f t="array" ref="AZ22">IF(ISNA(INDEX($DC$201:$DC$770,MATCH($AE21&amp;AZ$3,$DB$201:$DB$770&amp;$DC$201:$DC$770,0))),IF(ISNA(INDEX($DC$1:$DC$200,MATCH($AE22&amp;AZ$3,$DB$1:$DB$200&amp;$DC$1:$DC$200,0))),"",IF(INDEX($DC$1:$DC$200,MATCH($AE22&amp;AZ$3,$DB$1:$DB$200&amp;$DC$1:$DC$200,0))=AZ$3,1,"")),IF(INDEX($DC$201:$DC$770,MATCH($AE21&amp;AZ$3,$DB$201:$DB$770&amp;$DC$201:$DC$770,0))=AZ$3,2,""))</f>
        <v/>
      </c>
      <c r="BA22" s="10" t="str">
        <f t="array" ref="BA22">IF(ISNA(INDEX($DC$201:$DC$770,MATCH($AE21&amp;BA$3,$DB$201:$DB$770&amp;$DC$201:$DC$770,0))),IF(ISNA(INDEX($DC$1:$DC$200,MATCH($AE22&amp;BA$3,$DB$1:$DB$200&amp;$DC$1:$DC$200,0))),"",IF(INDEX($DC$1:$DC$200,MATCH($AE22&amp;BA$3,$DB$1:$DB$200&amp;$DC$1:$DC$200,0))=BA$3,1,"")),IF(INDEX($DC$201:$DC$770,MATCH($AE21&amp;BA$3,$DB$201:$DB$770&amp;$DC$201:$DC$770,0))=BA$3,2,""))</f>
        <v/>
      </c>
      <c r="BB22" s="10" t="str">
        <f t="array" ref="BB22">IF(ISNA(INDEX($DC$201:$DC$770,MATCH($AE21&amp;BB$3,$DB$201:$DB$770&amp;$DC$201:$DC$770,0))),IF(ISNA(INDEX($DC$1:$DC$200,MATCH($AE22&amp;BB$3,$DB$1:$DB$200&amp;$DC$1:$DC$200,0))),"",IF(INDEX($DC$1:$DC$200,MATCH($AE22&amp;BB$3,$DB$1:$DB$200&amp;$DC$1:$DC$200,0))=BB$3,1,"")),IF(INDEX($DC$201:$DC$770,MATCH($AE21&amp;BB$3,$DB$201:$DB$770&amp;$DC$201:$DC$770,0))=BB$3,2,""))</f>
        <v/>
      </c>
      <c r="BC22" s="9" t="str">
        <f t="array" ref="BC22">IF(ISNA(INDEX($DC$201:$DC$770,MATCH($AE21&amp;BC$3,$DB$201:$DB$770&amp;$DC$201:$DC$770,0))),IF(ISNA(INDEX($DC$1:$DC$200,MATCH($AE22&amp;BC$3,$DB$1:$DB$200&amp;$DC$1:$DC$200,0))),"",IF(INDEX($DC$1:$DC$200,MATCH($AE22&amp;BC$3,$DB$1:$DB$200&amp;$DC$1:$DC$200,0))=BC$3,1,"")),IF(INDEX($DC$201:$DC$770,MATCH($AE21&amp;BC$3,$DB$201:$DB$770&amp;$DC$201:$DC$770,0))=BC$3,2,""))</f>
        <v/>
      </c>
      <c r="BD22" s="10" t="str">
        <f t="array" ref="BD22">IF(ISNA(INDEX($DC$201:$DC$770,MATCH($AE21&amp;BD$3,$DB$201:$DB$770&amp;$DC$201:$DC$770,0))),IF(ISNA(INDEX($DC$1:$DC$200,MATCH($AE22&amp;BD$3,$DB$1:$DB$200&amp;$DC$1:$DC$200,0))),"",IF(INDEX($DC$1:$DC$200,MATCH($AE22&amp;BD$3,$DB$1:$DB$200&amp;$DC$1:$DC$200,0))=BD$3,1,"")),IF(INDEX($DC$201:$DC$770,MATCH($AE21&amp;BD$3,$DB$201:$DB$770&amp;$DC$201:$DC$770,0))=BD$3,2,""))</f>
        <v/>
      </c>
      <c r="BE22" s="8" t="str">
        <f t="array" ref="BE22">IF(ISNA(INDEX($DC$201:$DC$770,MATCH($AE21&amp;BE$3,$DB$201:$DB$770&amp;$DC$201:$DC$770,0))),IF(ISNA(INDEX($DC$1:$DC$200,MATCH($AE22&amp;BE$3,$DB$1:$DB$200&amp;$DC$1:$DC$200,0))),"",IF(INDEX($DC$1:$DC$200,MATCH($AE22&amp;BE$3,$DB$1:$DB$200&amp;$DC$1:$DC$200,0))=BE$3,1,"")),IF(INDEX($DC$201:$DC$770,MATCH($AE21&amp;BE$3,$DB$201:$DB$770&amp;$DC$201:$DC$770,0))=BE$3,2,""))</f>
        <v/>
      </c>
      <c r="BF22" s="10" t="str">
        <f t="array" ref="BF22">IF(ISNA(INDEX($DC$201:$DC$770,MATCH($AE21&amp;BF$3,$DB$201:$DB$770&amp;$DC$201:$DC$770,0))),IF(ISNA(INDEX($DC$1:$DC$200,MATCH($AE22&amp;BF$3,$DB$1:$DB$200&amp;$DC$1:$DC$200,0))),"",IF(INDEX($DC$1:$DC$200,MATCH($AE22&amp;BF$3,$DB$1:$DB$200&amp;$DC$1:$DC$200,0))=BF$3,1,"")),IF(INDEX($DC$201:$DC$770,MATCH($AE21&amp;BF$3,$DB$201:$DB$770&amp;$DC$201:$DC$770,0))=BF$3,2,""))</f>
        <v/>
      </c>
      <c r="BG22" s="10" t="str">
        <f t="array" ref="BG22">IF(ISNA(INDEX($DC$201:$DC$770,MATCH($AE21&amp;BG$3,$DB$201:$DB$770&amp;$DC$201:$DC$770,0))),IF(ISNA(INDEX($DC$1:$DC$200,MATCH($AE22&amp;BG$3,$DB$1:$DB$200&amp;$DC$1:$DC$200,0))),"",IF(INDEX($DC$1:$DC$200,MATCH($AE22&amp;BG$3,$DB$1:$DB$200&amp;$DC$1:$DC$200,0))=BG$3,1,"")),IF(INDEX($DC$201:$DC$770,MATCH($AE21&amp;BG$3,$DB$201:$DB$770&amp;$DC$201:$DC$770,0))=BG$3,2,""))</f>
        <v/>
      </c>
      <c r="BH22" s="8" t="str">
        <f t="array" ref="BH22">IF(ISNA(INDEX($DC$201:$DC$770,MATCH($AE21&amp;BH$3,$DB$201:$DB$770&amp;$DC$201:$DC$770,0))),IF(ISNA(INDEX($DC$1:$DC$200,MATCH($AE22&amp;BH$3,$DB$1:$DB$200&amp;$DC$1:$DC$200,0))),"",IF(INDEX($DC$1:$DC$200,MATCH($AE22&amp;BH$3,$DB$1:$DB$200&amp;$DC$1:$DC$200,0))=BH$3,1,"")),IF(INDEX($DC$201:$DC$770,MATCH($AE21&amp;BH$3,$DB$201:$DB$770&amp;$DC$201:$DC$770,0))=BH$3,2,""))</f>
        <v/>
      </c>
      <c r="BI22" s="2">
        <f t="shared" ref="BI22" si="130">BI21+0.5</f>
        <v>68.5</v>
      </c>
      <c r="BJ22" s="174"/>
      <c r="BK22" s="173"/>
      <c r="BL22" s="177"/>
      <c r="BM22" s="2"/>
      <c r="BN22" s="165"/>
      <c r="BO22" s="165"/>
      <c r="BP22" s="165"/>
      <c r="BQ22" s="2"/>
      <c r="BR22" s="10" t="str">
        <f t="shared" ref="BR22" si="131">IF(ISNA(VLOOKUP(BI22,$CP$30:$CQ$56,2,FALSE)),IF(ISNA(VLOOKUP(BI22,$DB$1:$DE$200,4,FALSE)),"",VLOOKUP(BI22,$DB$1:$DE$200,4,FALSE)),VLOOKUP(BI22,$CP$30:$CQ$56,2,FALSE))</f>
        <v/>
      </c>
      <c r="BS22" s="10"/>
      <c r="BT22" s="10"/>
      <c r="BU22" s="10"/>
      <c r="BV22" s="10"/>
      <c r="BW22" s="10"/>
      <c r="BX22" s="9" t="str">
        <f t="array" ref="BX22">IF(ISNA(INDEX($DC$201:$DC$770,MATCH($BI21&amp;BX$3,$DB$201:$DB$770&amp;$DC$201:$DC$770,0))),IF(ISNA(INDEX($DC$1:$DC$200,MATCH($BI22&amp;BX$3,$DB$1:$DB$200&amp;$DC$1:$DC$200,0))),"",IF(INDEX($DC$1:$DC$200,MATCH($BI22&amp;BX$3,$DB$1:$DB$200&amp;$DC$1:$DC$200,0))=BX$3,1,"")),IF(INDEX($DC$201:$DC$770,MATCH($BI21&amp;BX$3,$DB$201:$DB$770&amp;$DC$201:$DC$770,0))=BX$3,2,""))</f>
        <v/>
      </c>
      <c r="BY22" s="10" t="str">
        <f t="array" ref="BY22">IF(ISNA(INDEX($DC$201:$DC$770,MATCH($BI21&amp;BY$3,$DB$201:$DB$770&amp;$DC$201:$DC$770,0))),IF(ISNA(INDEX($DC$1:$DC$200,MATCH($BI22&amp;BY$3,$DB$1:$DB$200&amp;$DC$1:$DC$200,0))),"",IF(INDEX($DC$1:$DC$200,MATCH($BI22&amp;BY$3,$DB$1:$DB$200&amp;$DC$1:$DC$200,0))=BY$3,1,"")),IF(INDEX($DC$201:$DC$770,MATCH($BI21&amp;BY$3,$DB$201:$DB$770&amp;$DC$201:$DC$770,0))=BY$3,2,""))</f>
        <v/>
      </c>
      <c r="BZ22" s="10" t="str">
        <f t="array" ref="BZ22">IF(ISNA(INDEX($DC$201:$DC$770,MATCH($BI21&amp;BZ$3,$DB$201:$DB$770&amp;$DC$201:$DC$770,0))),IF(ISNA(INDEX($DC$1:$DC$200,MATCH($BI22&amp;BZ$3,$DB$1:$DB$200&amp;$DC$1:$DC$200,0))),"",IF(INDEX($DC$1:$DC$200,MATCH($BI22&amp;BZ$3,$DB$1:$DB$200&amp;$DC$1:$DC$200,0))=BZ$3,1,"")),IF(INDEX($DC$201:$DC$770,MATCH($BI21&amp;BZ$3,$DB$201:$DB$770&amp;$DC$201:$DC$770,0))=BZ$3,2,""))</f>
        <v/>
      </c>
      <c r="CA22" s="9" t="str">
        <f t="array" ref="CA22">IF(ISNA(INDEX($DC$201:$DC$770,MATCH($BI21&amp;CA$3,$DB$201:$DB$770&amp;$DC$201:$DC$770,0))),IF(ISNA(INDEX($DC$1:$DC$200,MATCH($BI22&amp;CA$3,$DB$1:$DB$200&amp;$DC$1:$DC$200,0))),"",IF(INDEX($DC$1:$DC$200,MATCH($BI22&amp;CA$3,$DB$1:$DB$200&amp;$DC$1:$DC$200,0))=CA$3,1,"")),IF(INDEX($DC$201:$DC$770,MATCH($BI21&amp;CA$3,$DB$201:$DB$770&amp;$DC$201:$DC$770,0))=CA$3,2,""))</f>
        <v/>
      </c>
      <c r="CB22" s="10" t="str">
        <f t="array" ref="CB22">IF(ISNA(INDEX($DC$201:$DC$770,MATCH($BI21&amp;CB$3,$DB$201:$DB$770&amp;$DC$201:$DC$770,0))),IF(ISNA(INDEX($DC$1:$DC$200,MATCH($BI22&amp;CB$3,$DB$1:$DB$200&amp;$DC$1:$DC$200,0))),"",IF(INDEX($DC$1:$DC$200,MATCH($BI22&amp;CB$3,$DB$1:$DB$200&amp;$DC$1:$DC$200,0))=CB$3,1,"")),IF(INDEX($DC$201:$DC$770,MATCH($BI21&amp;CB$3,$DB$201:$DB$770&amp;$DC$201:$DC$770,0))=CB$3,2,""))</f>
        <v/>
      </c>
      <c r="CC22" s="8" t="str">
        <f t="array" ref="CC22">IF(ISNA(INDEX($DC$201:$DC$770,MATCH($BI21&amp;CC$3,$DB$201:$DB$770&amp;$DC$201:$DC$770,0))),IF(ISNA(INDEX($DC$1:$DC$200,MATCH($BI22&amp;CC$3,$DB$1:$DB$200&amp;$DC$1:$DC$200,0))),"",IF(INDEX($DC$1:$DC$200,MATCH($BI22&amp;CC$3,$DB$1:$DB$200&amp;$DC$1:$DC$200,0))=CC$3,1,"")),IF(INDEX($DC$201:$DC$770,MATCH($BI21&amp;CC$3,$DB$201:$DB$770&amp;$DC$201:$DC$770,0))=CC$3,2,""))</f>
        <v/>
      </c>
      <c r="CD22" s="10" t="str">
        <f t="array" ref="CD22">IF(ISNA(INDEX($DC$201:$DC$770,MATCH($BI21&amp;CD$3,$DB$201:$DB$770&amp;$DC$201:$DC$770,0))),IF(ISNA(INDEX($DC$1:$DC$200,MATCH($BI22&amp;CD$3,$DB$1:$DB$200&amp;$DC$1:$DC$200,0))),"",IF(INDEX($DC$1:$DC$200,MATCH($BI22&amp;CD$3,$DB$1:$DB$200&amp;$DC$1:$DC$200,0))=CD$3,1,"")),IF(INDEX($DC$201:$DC$770,MATCH($BI21&amp;CD$3,$DB$201:$DB$770&amp;$DC$201:$DC$770,0))=CD$3,2,""))</f>
        <v/>
      </c>
      <c r="CE22" s="10" t="str">
        <f t="array" ref="CE22">IF(ISNA(INDEX($DC$201:$DC$770,MATCH($BI21&amp;CE$3,$DB$201:$DB$770&amp;$DC$201:$DC$770,0))),IF(ISNA(INDEX($DC$1:$DC$200,MATCH($BI22&amp;CE$3,$DB$1:$DB$200&amp;$DC$1:$DC$200,0))),"",IF(INDEX($DC$1:$DC$200,MATCH($BI22&amp;CE$3,$DB$1:$DB$200&amp;$DC$1:$DC$200,0))=CE$3,1,"")),IF(INDEX($DC$201:$DC$770,MATCH($BI21&amp;CE$3,$DB$201:$DB$770&amp;$DC$201:$DC$770,0))=CE$3,2,""))</f>
        <v/>
      </c>
      <c r="CF22" s="10" t="str">
        <f t="array" ref="CF22">IF(ISNA(INDEX($DC$201:$DC$770,MATCH($BI21&amp;CF$3,$DB$201:$DB$770&amp;$DC$201:$DC$770,0))),IF(ISNA(INDEX($DC$1:$DC$200,MATCH($BI22&amp;CF$3,$DB$1:$DB$200&amp;$DC$1:$DC$200,0))),"",IF(INDEX($DC$1:$DC$200,MATCH($BI22&amp;CF$3,$DB$1:$DB$200&amp;$DC$1:$DC$200,0))=CF$3,1,"")),IF(INDEX($DC$201:$DC$770,MATCH($BI21&amp;CF$3,$DB$201:$DB$770&amp;$DC$201:$DC$770,0))=CF$3,2,""))</f>
        <v/>
      </c>
      <c r="CG22" s="9" t="str">
        <f t="array" ref="CG22">IF(ISNA(INDEX($DC$201:$DC$770,MATCH($BI21&amp;CG$3,$DB$201:$DB$770&amp;$DC$201:$DC$770,0))),IF(ISNA(INDEX($DC$1:$DC$200,MATCH($BI22&amp;CG$3,$DB$1:$DB$200&amp;$DC$1:$DC$200,0))),"",IF(INDEX($DC$1:$DC$200,MATCH($BI22&amp;CG$3,$DB$1:$DB$200&amp;$DC$1:$DC$200,0))=CG$3,1,"")),IF(INDEX($DC$201:$DC$770,MATCH($BI21&amp;CG$3,$DB$201:$DB$770&amp;$DC$201:$DC$770,0))=CG$3,2,""))</f>
        <v/>
      </c>
      <c r="CH22" s="10" t="str">
        <f t="array" ref="CH22">IF(ISNA(INDEX($DC$201:$DC$770,MATCH($BI21&amp;CH$3,$DB$201:$DB$770&amp;$DC$201:$DC$770,0))),IF(ISNA(INDEX($DC$1:$DC$200,MATCH($BI22&amp;CH$3,$DB$1:$DB$200&amp;$DC$1:$DC$200,0))),"",IF(INDEX($DC$1:$DC$200,MATCH($BI22&amp;CH$3,$DB$1:$DB$200&amp;$DC$1:$DC$200,0))=CH$3,1,"")),IF(INDEX($DC$201:$DC$770,MATCH($BI21&amp;CH$3,$DB$201:$DB$770&amp;$DC$201:$DC$770,0))=CH$3,2,""))</f>
        <v/>
      </c>
      <c r="CI22" s="8" t="str">
        <f t="array" ref="CI22">IF(ISNA(INDEX($DC$201:$DC$770,MATCH($BI21&amp;CI$3,$DB$201:$DB$770&amp;$DC$201:$DC$770,0))),IF(ISNA(INDEX($DC$1:$DC$200,MATCH($BI22&amp;CI$3,$DB$1:$DB$200&amp;$DC$1:$DC$200,0))),"",IF(INDEX($DC$1:$DC$200,MATCH($BI22&amp;CI$3,$DB$1:$DB$200&amp;$DC$1:$DC$200,0))=CI$3,1,"")),IF(INDEX($DC$201:$DC$770,MATCH($BI21&amp;CI$3,$DB$201:$DB$770&amp;$DC$201:$DC$770,0))=CI$3,2,""))</f>
        <v/>
      </c>
      <c r="CJ22" s="10" t="str">
        <f t="array" ref="CJ22">IF(ISNA(INDEX($DC$201:$DC$770,MATCH($BI21&amp;CJ$3,$DB$201:$DB$770&amp;$DC$201:$DC$770,0))),IF(ISNA(INDEX($DC$1:$DC$200,MATCH($BI22&amp;CJ$3,$DB$1:$DB$200&amp;$DC$1:$DC$200,0))),"",IF(INDEX($DC$1:$DC$200,MATCH($BI22&amp;CJ$3,$DB$1:$DB$200&amp;$DC$1:$DC$200,0))=CJ$3,1,"")),IF(INDEX($DC$201:$DC$770,MATCH($BI21&amp;CJ$3,$DB$201:$DB$770&amp;$DC$201:$DC$770,0))=CJ$3,2,""))</f>
        <v/>
      </c>
      <c r="CK22" s="10" t="str">
        <f t="array" ref="CK22">IF(ISNA(INDEX($DC$201:$DC$770,MATCH($BI21&amp;CK$3,$DB$201:$DB$770&amp;$DC$201:$DC$770,0))),IF(ISNA(INDEX($DC$1:$DC$200,MATCH($BI22&amp;CK$3,$DB$1:$DB$200&amp;$DC$1:$DC$200,0))),"",IF(INDEX($DC$1:$DC$200,MATCH($BI22&amp;CK$3,$DB$1:$DB$200&amp;$DC$1:$DC$200,0))=CK$3,1,"")),IF(INDEX($DC$201:$DC$770,MATCH($BI21&amp;CK$3,$DB$201:$DB$770&amp;$DC$201:$DC$770,0))=CK$3,2,""))</f>
        <v/>
      </c>
      <c r="CL22" s="8" t="str">
        <f t="array" ref="CL22">IF(ISNA(INDEX($DC$201:$DC$770,MATCH($BI21&amp;CL$3,$DB$201:$DB$770&amp;$DC$201:$DC$770,0))),IF(ISNA(INDEX($DC$1:$DC$200,MATCH($BI22&amp;CL$3,$DB$1:$DB$200&amp;$DC$1:$DC$200,0))),"",IF(INDEX($DC$1:$DC$200,MATCH($BI22&amp;CL$3,$DB$1:$DB$200&amp;$DC$1:$DC$200,0))=CL$3,1,"")),IF(INDEX($DC$201:$DC$770,MATCH($BI21&amp;CL$3,$DB$201:$DB$770&amp;$DC$201:$DC$770,0))=CL$3,2,""))</f>
        <v/>
      </c>
      <c r="CP22" s="1"/>
      <c r="CQ22" s="13" t="s">
        <v>69</v>
      </c>
      <c r="CR22" s="13">
        <v>52</v>
      </c>
      <c r="CS22" s="27">
        <v>53</v>
      </c>
      <c r="CT22" s="13">
        <f>IF(OR($B$7=1,$B$7=52),1,99)</f>
        <v>99</v>
      </c>
      <c r="DB22" s="19">
        <f>IF(DM22=0,0,IF(COUNTIF($DM$1:$DM$200,DM22)=1,DM22,IF(COUNTIF($DM$1:$DM$200,DM22)=2,IF(COUNTIF($DM$1:$DM21,DM22)=0,DM22,DM22+0.5),"Terminkollision 1")))</f>
        <v>130</v>
      </c>
      <c r="DC22" s="42">
        <f t="shared" si="4"/>
        <v>3</v>
      </c>
      <c r="DD22" s="71" t="s">
        <v>195</v>
      </c>
      <c r="DE22" s="13" t="s">
        <v>101</v>
      </c>
      <c r="DF22" s="13">
        <f t="shared" si="1"/>
        <v>19</v>
      </c>
      <c r="DG22" s="13">
        <f t="shared" si="5"/>
        <v>9</v>
      </c>
      <c r="DH22" s="13">
        <f t="shared" si="6"/>
        <v>5</v>
      </c>
      <c r="DI22" s="13">
        <f t="shared" si="7"/>
        <v>2016</v>
      </c>
      <c r="DJ22" s="13" t="str">
        <f t="shared" si="2"/>
        <v>Mo</v>
      </c>
      <c r="DK22" s="22">
        <f t="shared" si="8"/>
        <v>41037</v>
      </c>
      <c r="DL22" s="19" t="str">
        <f t="shared" si="0"/>
        <v>0</v>
      </c>
      <c r="DM22" s="13">
        <f t="shared" si="3"/>
        <v>130</v>
      </c>
    </row>
    <row r="23" spans="1:117">
      <c r="A23" s="13">
        <v>9</v>
      </c>
      <c r="B23" s="174">
        <f>TRUNC((DATE($CR$2,C$6,C23)-WEEKDAY(DATE($CR$2,C$6,C23),2)-DATE(YEAR(DATE($CR$2,C$6,C23)+4-WEEKDAY(DATE($CR$2,C$6,C23),2)),1,-10))/7)</f>
        <v>1</v>
      </c>
      <c r="C23" s="172">
        <v>9</v>
      </c>
      <c r="D23" s="176" t="str">
        <f t="shared" ref="D23" si="132">IF(D21="Mo","Di",IF(D21="Di","Mi",IF(D21="Mi","Do",IF(D21="Do","Fr",IF(D21="Fr","Sa",IF(D21="Sa","So","Mo"))))))</f>
        <v>Sa</v>
      </c>
      <c r="E23" s="2"/>
      <c r="F23" s="164">
        <f t="shared" ref="F23" si="133">IF(OR(OR(B23=$CR$7,B27=$CR$7,B23=$CS$7,B27=$CS$7,B23=$CT$7,B27=$CT$7,B23=$CR$8,B27=$CR$8,B23=$CR$9,B27=$CR$9,B23=$CR$10,B27=$CR$10,B23=$CS$10,B27=$CS$10,B23=$CR$11,B27=$CR$11,B23=$CS$11,B27=$CS$11,B23=$CT$11,B27=$CT$11,B23=$CU$11,B27=$CU$11,B23=$CV$11,B27=$CV$11,B23=$CR$12,B27=$CR$12,B23=$CS$12,B27=$CS$12),OR($A24=$CP$30,$A24=$CP$31,$A24=$CP$32,$A24=$CP$33,$A24=$CP$34,$A24=$CP$35,$A24=$CP$36,$A24=$CP$37,$A24=$CP$38,$A24=$CP$39,$A24=$CP$40,$A24=$CP$41),OR($A24=$CP$44,$A24=$CP$45,$A24=$CP$46,$A24=$CP$47,$A24=$CP$48,$A24=$CP$49,$A24=$CP$50)),1,"")</f>
        <v>1</v>
      </c>
      <c r="G23" s="164">
        <f t="shared" ref="G23" si="134">IF(OR(OR(B23=$CR$15,B27=$CR$15,B23=$CS$15,B27=$CS$15,B23=$CT$15,B27=$CT$15,B23=$CR$16,B27=$CR$16,B23=$CS$16,B27=$CS$16,B23=$CR$17,B27=$CR$17,B23=$CS$17,B27=$CS$17,B23=$CR$18,B27=$CR$18,B23=$CS$18,B27=$CS$18,B23=$CT$18,B27=$CT$18,B23=$CU$18,B27=$CU$18,B23=$CV$18,B27=$CV$18,B23=$CR$19,B27=$CR$19,B23=$CS$19,B27=$CS$19),OR($A24=$CP$30,$A24=$CP$31,$A24=$CP$32,$A24=$CP$33,$A24=$CP$34,$A24=$CP$35,$A24=$CP$36,$A24=$CP$37,$A24=$CP$38,$A24=$CP$39,$A24=$CP$40,$A24=$CP$41),OR($A24=$CP$44,$A24=$CP$45,$A24=$CP$46,$A24=$CP$47,$A24=$CP$48,$A24=$CP$49,$A24=$CP$50)),1,"")</f>
        <v>1</v>
      </c>
      <c r="H23" s="164">
        <f t="shared" ref="H23" si="135">IF(OR(OR(B23=$CR$22,B27=$CR$22,B23=$CS$22,B27=$CS$22,B23=$CT$22,B27=$CT$22,B23=$CR$23,B27=$CR$23,B23=$CS$23,B27=$CS$23,B23=$CR$24,B27=$CR$24,B23=$CS$24,B27=$CS$24,B23=$CR$25,B27=$CR$25,B23=$CS$25,B27=$CS$25,B23=$CT$25,B27=$CT$25,B23=$CU$25,B27=$CU$25,B23=$CV$25,B27=$CV$25,B23=$CR$26,B27=$CR$26,B23=$CS$26,B27=$CS$26),OR($A24=$CP$30,$A24=$CP$31,$A24=$CP$32,$A24=$CP$33,$A24=$CP$34,$A24=$CP$35,$A24=$CP$36,$A24=$CP$37,$A24=$CP$38,$A24=$CP$39,$A24=$CP$40,$A24=$CP$41),OR($A24=$CP$44,$A24=$CP$45,$A24=$CP$46,$A24=$CP$47,$A24=$CP$48,$A24=$CP$49,$A24=$CP$50)),1,"")</f>
        <v>1</v>
      </c>
      <c r="I23" s="2"/>
      <c r="J23" s="1" t="str">
        <f t="shared" ref="J23" si="136">IF(ISNA(VLOOKUP(A23,$DB$1:$DE$200,4,FALSE)),"",VLOOKUP(A23,$DB$1:$DE$200,4,FALSE))</f>
        <v/>
      </c>
      <c r="K23" s="1"/>
      <c r="L23" s="1"/>
      <c r="M23" s="1"/>
      <c r="N23" s="1"/>
      <c r="O23" s="1"/>
      <c r="P23" s="5" t="str">
        <f t="array" ref="P23">IF(ISNA(INDEX($DC$1:$DC$770,MATCH($A23&amp;P$3,$DB$1:$DB$770&amp;$DC$1:$DC$770,0))),"",IF(ISNA(INDEX($DC$1:$DC$200,MATCH($A23&amp;P$3,$DB$1:$DB$200&amp;$DC$1:$DC$200,0))),IF(INDEX($DC$201:$DC$770,MATCH($A23&amp;P$3,$DB$201:$DB$770&amp;$DC$201:$DC$770,0))=P$3,2,""),IF(INDEX($DC$1:$DC$200,MATCH($A23&amp;P$3,$DB$1:$DB$200&amp;$DC$1:$DC$200,0))=P$3,1,"")))</f>
        <v/>
      </c>
      <c r="Q23" s="6" t="str">
        <f t="array" ref="Q23">IF(ISNA(INDEX($DC$1:$DC$770,MATCH($A23&amp;Q$3,$DB$1:$DB$770&amp;$DC$1:$DC$770,0))),"",IF(ISNA(INDEX($DC$1:$DC$200,MATCH($A23&amp;Q$3,$DB$1:$DB$200&amp;$DC$1:$DC$200,0))),IF(INDEX($DC$201:$DC$770,MATCH($A23&amp;Q$3,$DB$201:$DB$770&amp;$DC$201:$DC$770,0))=Q$3,2,""),IF(INDEX($DC$1:$DC$200,MATCH($A23&amp;Q$3,$DB$1:$DB$200&amp;$DC$1:$DC$200,0))=Q$3,1,"")))</f>
        <v/>
      </c>
      <c r="R23" s="6" t="str">
        <f t="array" ref="R23">IF(ISNA(INDEX($DC$1:$DC$770,MATCH($A23&amp;R$3,$DB$1:$DB$770&amp;$DC$1:$DC$770,0))),"",IF(ISNA(INDEX($DC$1:$DC$200,MATCH($A23&amp;R$3,$DB$1:$DB$200&amp;$DC$1:$DC$200,0))),IF(INDEX($DC$201:$DC$770,MATCH($A23&amp;R$3,$DB$201:$DB$770&amp;$DC$201:$DC$770,0))=R$3,2,""),IF(INDEX($DC$1:$DC$200,MATCH($A23&amp;R$3,$DB$1:$DB$200&amp;$DC$1:$DC$200,0))=R$3,1,"")))</f>
        <v/>
      </c>
      <c r="S23" s="5" t="str">
        <f t="array" ref="S23">IF(ISNA(INDEX($DC$1:$DC$770,MATCH($A23&amp;S$3,$DB$1:$DB$770&amp;$DC$1:$DC$770,0))),"",IF(ISNA(INDEX($DC$1:$DC$200,MATCH($A23&amp;S$3,$DB$1:$DB$200&amp;$DC$1:$DC$200,0))),IF(INDEX($DC$201:$DC$770,MATCH($A23&amp;S$3,$DB$201:$DB$770&amp;$DC$201:$DC$770,0))=S$3,2,""),IF(INDEX($DC$1:$DC$200,MATCH($A23&amp;S$3,$DB$1:$DB$200&amp;$DC$1:$DC$200,0))=S$3,1,"")))</f>
        <v/>
      </c>
      <c r="T23" s="6" t="str">
        <f t="array" ref="T23">IF(ISNA(INDEX($DC$1:$DC$770,MATCH($A23&amp;T$3,$DB$1:$DB$770&amp;$DC$1:$DC$770,0))),"",IF(ISNA(INDEX($DC$1:$DC$200,MATCH($A23&amp;T$3,$DB$1:$DB$200&amp;$DC$1:$DC$200,0))),IF(INDEX($DC$201:$DC$770,MATCH($A23&amp;T$3,$DB$201:$DB$770&amp;$DC$201:$DC$770,0))=T$3,2,""),IF(INDEX($DC$1:$DC$200,MATCH($A23&amp;T$3,$DB$1:$DB$200&amp;$DC$1:$DC$200,0))=T$3,1,"")))</f>
        <v/>
      </c>
      <c r="U23" s="7" t="str">
        <f t="array" ref="U23">IF(ISNA(INDEX($DC$1:$DC$770,MATCH($A23&amp;U$3,$DB$1:$DB$770&amp;$DC$1:$DC$770,0))),"",IF(ISNA(INDEX($DC$1:$DC$200,MATCH($A23&amp;U$3,$DB$1:$DB$200&amp;$DC$1:$DC$200,0))),IF(INDEX($DC$201:$DC$770,MATCH($A23&amp;U$3,$DB$201:$DB$770&amp;$DC$201:$DC$770,0))=U$3,2,""),IF(INDEX($DC$1:$DC$200,MATCH($A23&amp;U$3,$DB$1:$DB$200&amp;$DC$1:$DC$200,0))=U$3,1,"")))</f>
        <v/>
      </c>
      <c r="V23" s="6" t="str">
        <f t="array" ref="V23">IF(ISNA(INDEX($DC$1:$DC$770,MATCH($A23&amp;V$3,$DB$1:$DB$770&amp;$DC$1:$DC$770,0))),"",IF(ISNA(INDEX($DC$1:$DC$200,MATCH($A23&amp;V$3,$DB$1:$DB$200&amp;$DC$1:$DC$200,0))),IF(INDEX($DC$201:$DC$770,MATCH($A23&amp;V$3,$DB$201:$DB$770&amp;$DC$201:$DC$770,0))=V$3,2,""),IF(INDEX($DC$1:$DC$200,MATCH($A23&amp;V$3,$DB$1:$DB$200&amp;$DC$1:$DC$200,0))=V$3,1,"")))</f>
        <v/>
      </c>
      <c r="W23" s="6" t="str">
        <f t="array" ref="W23">IF(ISNA(INDEX($DC$1:$DC$770,MATCH($A23&amp;W$3,$DB$1:$DB$770&amp;$DC$1:$DC$770,0))),"",IF(ISNA(INDEX($DC$1:$DC$200,MATCH($A23&amp;W$3,$DB$1:$DB$200&amp;$DC$1:$DC$200,0))),IF(INDEX($DC$201:$DC$770,MATCH($A23&amp;W$3,$DB$201:$DB$770&amp;$DC$201:$DC$770,0))=W$3,2,""),IF(INDEX($DC$1:$DC$200,MATCH($A23&amp;W$3,$DB$1:$DB$200&amp;$DC$1:$DC$200,0))=W$3,1,"")))</f>
        <v/>
      </c>
      <c r="X23" s="6" t="str">
        <f t="array" ref="X23">IF(ISNA(INDEX($DC$1:$DC$770,MATCH($A23&amp;X$3,$DB$1:$DB$770&amp;$DC$1:$DC$770,0))),"",IF(ISNA(INDEX($DC$1:$DC$200,MATCH($A23&amp;X$3,$DB$1:$DB$200&amp;$DC$1:$DC$200,0))),IF(INDEX($DC$201:$DC$770,MATCH($A23&amp;X$3,$DB$201:$DB$770&amp;$DC$201:$DC$770,0))=X$3,2,""),IF(INDEX($DC$1:$DC$200,MATCH($A23&amp;X$3,$DB$1:$DB$200&amp;$DC$1:$DC$200,0))=X$3,1,"")))</f>
        <v/>
      </c>
      <c r="Y23" s="5" t="str">
        <f t="array" ref="Y23">IF(ISNA(INDEX($DC$1:$DC$770,MATCH($A23&amp;Y$3,$DB$1:$DB$770&amp;$DC$1:$DC$770,0))),"",IF(ISNA(INDEX($DC$1:$DC$200,MATCH($A23&amp;Y$3,$DB$1:$DB$200&amp;$DC$1:$DC$200,0))),IF(INDEX($DC$201:$DC$770,MATCH($A23&amp;Y$3,$DB$201:$DB$770&amp;$DC$201:$DC$770,0))=Y$3,2,""),IF(INDEX($DC$1:$DC$200,MATCH($A23&amp;Y$3,$DB$1:$DB$200&amp;$DC$1:$DC$200,0))=Y$3,1,"")))</f>
        <v/>
      </c>
      <c r="Z23" s="6" t="str">
        <f t="array" ref="Z23">IF(ISNA(INDEX($DC$1:$DC$770,MATCH($A23&amp;Z$3,$DB$1:$DB$770&amp;$DC$1:$DC$770,0))),"",IF(ISNA(INDEX($DC$1:$DC$200,MATCH($A23&amp;Z$3,$DB$1:$DB$200&amp;$DC$1:$DC$200,0))),IF(INDEX($DC$201:$DC$770,MATCH($A23&amp;Z$3,$DB$201:$DB$770&amp;$DC$201:$DC$770,0))=Z$3,2,""),IF(INDEX($DC$1:$DC$200,MATCH($A23&amp;Z$3,$DB$1:$DB$200&amp;$DC$1:$DC$200,0))=Z$3,1,"")))</f>
        <v/>
      </c>
      <c r="AA23" s="7" t="str">
        <f t="array" ref="AA23">IF(ISNA(INDEX($DC$1:$DC$770,MATCH($A23&amp;AA$3,$DB$1:$DB$770&amp;$DC$1:$DC$770,0))),"",IF(ISNA(INDEX($DC$1:$DC$200,MATCH($A23&amp;AA$3,$DB$1:$DB$200&amp;$DC$1:$DC$200,0))),IF(INDEX($DC$201:$DC$770,MATCH($A23&amp;AA$3,$DB$201:$DB$770&amp;$DC$201:$DC$770,0))=AA$3,2,""),IF(INDEX($DC$1:$DC$200,MATCH($A23&amp;AA$3,$DB$1:$DB$200&amp;$DC$1:$DC$200,0))=AA$3,1,"")))</f>
        <v/>
      </c>
      <c r="AB23" s="6" t="str">
        <f t="array" ref="AB23">IF(ISNA(INDEX($DC$1:$DC$770,MATCH($A23&amp;AB$3,$DB$1:$DB$770&amp;$DC$1:$DC$770,0))),"",IF(ISNA(INDEX($DC$1:$DC$200,MATCH($A23&amp;AB$3,$DB$1:$DB$200&amp;$DC$1:$DC$200,0))),IF(INDEX($DC$201:$DC$770,MATCH($A23&amp;AB$3,$DB$201:$DB$770&amp;$DC$201:$DC$770,0))=AB$3,2,""),IF(INDEX($DC$1:$DC$200,MATCH($A23&amp;AB$3,$DB$1:$DB$200&amp;$DC$1:$DC$200,0))=AB$3,1,"")))</f>
        <v/>
      </c>
      <c r="AC23" s="6" t="str">
        <f t="array" ref="AC23">IF(ISNA(INDEX($DC$1:$DC$770,MATCH($A23&amp;AC$3,$DB$1:$DB$770&amp;$DC$1:$DC$770,0))),"",IF(ISNA(INDEX($DC$1:$DC$200,MATCH($A23&amp;AC$3,$DB$1:$DB$200&amp;$DC$1:$DC$200,0))),IF(INDEX($DC$201:$DC$770,MATCH($A23&amp;AC$3,$DB$201:$DB$770&amp;$DC$201:$DC$770,0))=AC$3,2,""),IF(INDEX($DC$1:$DC$200,MATCH($A23&amp;AC$3,$DB$1:$DB$200&amp;$DC$1:$DC$200,0))=AC$3,1,"")))</f>
        <v/>
      </c>
      <c r="AD23" s="7" t="str">
        <f t="array" ref="AD23">IF(ISNA(INDEX($DC$1:$DC$770,MATCH($A23&amp;AD$3,$DB$1:$DB$770&amp;$DC$1:$DC$770,0))),"",IF(ISNA(INDEX($DC$1:$DC$200,MATCH($A23&amp;AD$3,$DB$1:$DB$200&amp;$DC$1:$DC$200,0))),IF(INDEX($DC$201:$DC$770,MATCH($A23&amp;AD$3,$DB$201:$DB$770&amp;$DC$201:$DC$770,0))=AD$3,2,""),IF(INDEX($DC$1:$DC$200,MATCH($A23&amp;AD$3,$DB$1:$DB$200&amp;$DC$1:$DC$200,0))=AD$3,1,"")))</f>
        <v/>
      </c>
      <c r="AE23" s="43">
        <v>40</v>
      </c>
      <c r="AF23" s="174">
        <f>TRUNC((DATE($CR$2,AG$6,AG23)-WEEKDAY(DATE($CR$2,AG$6,AG23),2)-DATE(YEAR(DATE($CR$2,AG$6,AG23)+4-WEEKDAY(DATE($CR$2,AG$6,AG23),2)),1,-10))/7)</f>
        <v>6</v>
      </c>
      <c r="AG23" s="172">
        <v>9</v>
      </c>
      <c r="AH23" s="176" t="str">
        <f t="shared" si="13"/>
        <v>Di</v>
      </c>
      <c r="AI23" s="2"/>
      <c r="AJ23" s="164" t="str">
        <f t="shared" ref="AJ23" si="137">IF(OR(OR(AF23=$CR$7,AF27=$CR$7,AF23=$CS$7,AF27=$CS$7,AF23=$CT$7,AF27=$CT$7,AF23=$CR$8,AF27=$CR$8,AF23=$CR$9,AF27=$CR$9,AF23=$CR$10,AF27=$CR$10,AF23=$CS$10,AF27=$CS$10,AF23=$CR$11,AF27=$CR$11,AF23=$CS$11,AF27=$CS$11,AF23=$CT$11,AF27=$CT$11,AF23=$CU$11,AF27=$CU$11,AF23=$CV$11,AF27=$CV$11,AF23=$CR$12,AF27=$CR$12,AF23=$CS$12,AF27=$CS$12),OR($AE24=$CP$30,$AE24=$CP$31,$AE24=$CP$32,$AE24=$CP$33,$AE24=$CP$34,$AE24=$CP$35,$AE24=$CP$36,$AE24=$CP$37,$AE24=$CP$38,$AE24=$CP$39,$AE24=$CP$40,$AE24=$CP$41),OR($AE24=$CP$44,$AE24=$CP$45,$AE24=$CP$46,$AE24=$CP$47,$AE24=$CP$48,$AE24=$CP$49,$AE24=$CP$50)),1,"")</f>
        <v/>
      </c>
      <c r="AK23" s="164">
        <f t="shared" ref="AK23" si="138">IF(OR(OR(AF23=$CR$15,AF27=$CR$15,AF23=$CS$15,AF27=$CS$15,AF23=$CT$15,AF27=$CT$15,AF23=$CR$16,AF27=$CR$16,AF23=$CS$16,AF27=$CS$16,AF23=$CR$17,AF27=$CR$17,AF23=$CS$17,AF27=$CS$17,AF23=$CR$18,AF27=$CR$18,AF23=$CS$18,AF27=$CS$18,AF23=$CT$18,AF27=$CT$18,AF23=$CU$18,AF27=$CU$18,AF23=$CV$18,AF27=$CV$18,AF23=$CR$19,AF27=$CR$19,AF23=$CS$19,AF27=$CS$19),OR($AE24=$CP$30,$AE24=$CP$31,$AE24=$CP$32,$AE24=$CP$33,$AE24=$CP$34,$AE24=$CP$35,$AE24=$CP$36,$AE24=$CP$37,$AE24=$CP$38,$AE24=$CP$39,$AE24=$CP$40,$AE24=$CP$41),OR($AE24=$CP$44,$AE24=$CP$45,$AE24=$CP$46,$AE24=$CP$47,$AE24=$CP$48,$AE24=$CP$49,$AE24=$CP$50)),1,"")</f>
        <v>1</v>
      </c>
      <c r="AL23" s="164">
        <f t="shared" ref="AL23" si="139">IF(OR(OR(AF23=$CR$22,AF27=$CR$22,AF23=$CS$22,AF27=$CS$22,AF23=$CT$22,AF27=$CT$22,AF23=$CR$23,AF27=$CR$23,AF23=$CS$23,AF27=$CS$23,AF23=$CR$24,AF27=$CR$24,AF23=$CS$24,AF27=$CS$24,AF23=$CR$25,AF27=$CR$25,AF23=$CS$25,AF27=$CS$25,AF23=$CT$25,AF27=$CT$25,AF23=$CU$25,AF27=$CU$25,AF23=$CV$25,AF27=$CV$25,AF23=$CR$26,AF27=$CR$26,AF23=$CS$26,AF27=$CS$26),OR($AE24=$CP$30,$AE24=$CP$31,$AE24=$CP$32,$AE24=$CP$33,$AE24=$CP$34,$AE24=$CP$35,$AE24=$CP$36,$AE24=$CP$37,$AE24=$CP$38,$AE24=$CP$39,$AE24=$CP$40,$AE24=$CP$41),OR($AE24=$CP$44,$AE24=$CP$45,$AE24=$CP$46,$AE24=$CP$47,$AE24=$CP$48,$AE24=$CP$49,$AE24=$CP$50)),1,"")</f>
        <v>1</v>
      </c>
      <c r="AM23" s="2"/>
      <c r="AN23" s="6" t="str">
        <f t="shared" ref="AN23" si="140">IF(ISNA(VLOOKUP(AE23,$DB$1:$DE$200,4,FALSE)),"",VLOOKUP(AE23,$DB$1:$DE$200,4,FALSE))</f>
        <v/>
      </c>
      <c r="AO23" s="6"/>
      <c r="AP23" s="6"/>
      <c r="AQ23" s="6"/>
      <c r="AR23" s="6"/>
      <c r="AS23" s="6"/>
      <c r="AT23" s="5" t="str">
        <f t="array" ref="AT23">IF(ISNA(INDEX($DC$1:$DC$770,MATCH($AE23&amp;AT$3,$DB$1:$DB$770&amp;$DC$1:$DC$770,0))),"",IF(ISNA(INDEX($DC$1:$DC$200,MATCH($AE23&amp;AT$3,$DB$1:$DB$200&amp;$DC$1:$DC$200,0))),IF(INDEX($DC$201:$DC$770,MATCH($AE23&amp;AT$3,$DB$201:$DB$770&amp;$DC$201:$DC$770,0))=AT$3,2,""),IF(INDEX($DC$1:$DC$200,MATCH($AE23&amp;AT$3,$DB$1:$DB$200&amp;$DC$1:$DC$200,0))=AT$3,1,"")))</f>
        <v/>
      </c>
      <c r="AU23" s="6" t="str">
        <f t="array" ref="AU23">IF(ISNA(INDEX($DC$1:$DC$770,MATCH($AE23&amp;AU$3,$DB$1:$DB$770&amp;$DC$1:$DC$770,0))),"",IF(ISNA(INDEX($DC$1:$DC$200,MATCH($AE23&amp;AU$3,$DB$1:$DB$200&amp;$DC$1:$DC$200,0))),IF(INDEX($DC$201:$DC$770,MATCH($AE23&amp;AU$3,$DB$201:$DB$770&amp;$DC$201:$DC$770,0))=AU$3,2,""),IF(INDEX($DC$1:$DC$200,MATCH($AE23&amp;AU$3,$DB$1:$DB$200&amp;$DC$1:$DC$200,0))=AU$3,1,"")))</f>
        <v/>
      </c>
      <c r="AV23" s="6" t="str">
        <f t="array" ref="AV23">IF(ISNA(INDEX($DC$1:$DC$770,MATCH($AE23&amp;AV$3,$DB$1:$DB$770&amp;$DC$1:$DC$770,0))),"",IF(ISNA(INDEX($DC$1:$DC$200,MATCH($AE23&amp;AV$3,$DB$1:$DB$200&amp;$DC$1:$DC$200,0))),IF(INDEX($DC$201:$DC$770,MATCH($AE23&amp;AV$3,$DB$201:$DB$770&amp;$DC$201:$DC$770,0))=AV$3,2,""),IF(INDEX($DC$1:$DC$200,MATCH($AE23&amp;AV$3,$DB$1:$DB$200&amp;$DC$1:$DC$200,0))=AV$3,1,"")))</f>
        <v/>
      </c>
      <c r="AW23" s="5" t="str">
        <f t="array" ref="AW23">IF(ISNA(INDEX($DC$1:$DC$770,MATCH($AE23&amp;AW$3,$DB$1:$DB$770&amp;$DC$1:$DC$770,0))),"",IF(ISNA(INDEX($DC$1:$DC$200,MATCH($AE23&amp;AW$3,$DB$1:$DB$200&amp;$DC$1:$DC$200,0))),IF(INDEX($DC$201:$DC$770,MATCH($AE23&amp;AW$3,$DB$201:$DB$770&amp;$DC$201:$DC$770,0))=AW$3,2,""),IF(INDEX($DC$1:$DC$200,MATCH($AE23&amp;AW$3,$DB$1:$DB$200&amp;$DC$1:$DC$200,0))=AW$3,1,"")))</f>
        <v/>
      </c>
      <c r="AX23" s="6" t="str">
        <f t="array" ref="AX23">IF(ISNA(INDEX($DC$1:$DC$770,MATCH($AE23&amp;AX$3,$DB$1:$DB$770&amp;$DC$1:$DC$770,0))),"",IF(ISNA(INDEX($DC$1:$DC$200,MATCH($AE23&amp;AX$3,$DB$1:$DB$200&amp;$DC$1:$DC$200,0))),IF(INDEX($DC$201:$DC$770,MATCH($AE23&amp;AX$3,$DB$201:$DB$770&amp;$DC$201:$DC$770,0))=AX$3,2,""),IF(INDEX($DC$1:$DC$200,MATCH($AE23&amp;AX$3,$DB$1:$DB$200&amp;$DC$1:$DC$200,0))=AX$3,1,"")))</f>
        <v/>
      </c>
      <c r="AY23" s="7" t="str">
        <f t="array" ref="AY23">IF(ISNA(INDEX($DC$1:$DC$770,MATCH($AE23&amp;AY$3,$DB$1:$DB$770&amp;$DC$1:$DC$770,0))),"",IF(ISNA(INDEX($DC$1:$DC$200,MATCH($AE23&amp;AY$3,$DB$1:$DB$200&amp;$DC$1:$DC$200,0))),IF(INDEX($DC$201:$DC$770,MATCH($AE23&amp;AY$3,$DB$201:$DB$770&amp;$DC$201:$DC$770,0))=AY$3,2,""),IF(INDEX($DC$1:$DC$200,MATCH($AE23&amp;AY$3,$DB$1:$DB$200&amp;$DC$1:$DC$200,0))=AY$3,1,"")))</f>
        <v/>
      </c>
      <c r="AZ23" s="6" t="str">
        <f t="array" ref="AZ23">IF(ISNA(INDEX($DC$1:$DC$770,MATCH($AE23&amp;AZ$3,$DB$1:$DB$770&amp;$DC$1:$DC$770,0))),"",IF(ISNA(INDEX($DC$1:$DC$200,MATCH($AE23&amp;AZ$3,$DB$1:$DB$200&amp;$DC$1:$DC$200,0))),IF(INDEX($DC$201:$DC$770,MATCH($AE23&amp;AZ$3,$DB$201:$DB$770&amp;$DC$201:$DC$770,0))=AZ$3,2,""),IF(INDEX($DC$1:$DC$200,MATCH($AE23&amp;AZ$3,$DB$1:$DB$200&amp;$DC$1:$DC$200,0))=AZ$3,1,"")))</f>
        <v/>
      </c>
      <c r="BA23" s="6" t="str">
        <f t="array" ref="BA23">IF(ISNA(INDEX($DC$1:$DC$770,MATCH($AE23&amp;BA$3,$DB$1:$DB$770&amp;$DC$1:$DC$770,0))),"",IF(ISNA(INDEX($DC$1:$DC$200,MATCH($AE23&amp;BA$3,$DB$1:$DB$200&amp;$DC$1:$DC$200,0))),IF(INDEX($DC$201:$DC$770,MATCH($AE23&amp;BA$3,$DB$201:$DB$770&amp;$DC$201:$DC$770,0))=BA$3,2,""),IF(INDEX($DC$1:$DC$200,MATCH($AE23&amp;BA$3,$DB$1:$DB$200&amp;$DC$1:$DC$200,0))=BA$3,1,"")))</f>
        <v/>
      </c>
      <c r="BB23" s="6" t="str">
        <f t="array" ref="BB23">IF(ISNA(INDEX($DC$1:$DC$770,MATCH($AE23&amp;BB$3,$DB$1:$DB$770&amp;$DC$1:$DC$770,0))),"",IF(ISNA(INDEX($DC$1:$DC$200,MATCH($AE23&amp;BB$3,$DB$1:$DB$200&amp;$DC$1:$DC$200,0))),IF(INDEX($DC$201:$DC$770,MATCH($AE23&amp;BB$3,$DB$201:$DB$770&amp;$DC$201:$DC$770,0))=BB$3,2,""),IF(INDEX($DC$1:$DC$200,MATCH($AE23&amp;BB$3,$DB$1:$DB$200&amp;$DC$1:$DC$200,0))=BB$3,1,"")))</f>
        <v/>
      </c>
      <c r="BC23" s="5" t="str">
        <f t="array" ref="BC23">IF(ISNA(INDEX($DC$1:$DC$770,MATCH($AE23&amp;BC$3,$DB$1:$DB$770&amp;$DC$1:$DC$770,0))),"",IF(ISNA(INDEX($DC$1:$DC$200,MATCH($AE23&amp;BC$3,$DB$1:$DB$200&amp;$DC$1:$DC$200,0))),IF(INDEX($DC$201:$DC$770,MATCH($AE23&amp;BC$3,$DB$201:$DB$770&amp;$DC$201:$DC$770,0))=BC$3,2,""),IF(INDEX($DC$1:$DC$200,MATCH($AE23&amp;BC$3,$DB$1:$DB$200&amp;$DC$1:$DC$200,0))=BC$3,1,"")))</f>
        <v/>
      </c>
      <c r="BD23" s="6" t="str">
        <f t="array" ref="BD23">IF(ISNA(INDEX($DC$1:$DC$770,MATCH($AE23&amp;BD$3,$DB$1:$DB$770&amp;$DC$1:$DC$770,0))),"",IF(ISNA(INDEX($DC$1:$DC$200,MATCH($AE23&amp;BD$3,$DB$1:$DB$200&amp;$DC$1:$DC$200,0))),IF(INDEX($DC$201:$DC$770,MATCH($AE23&amp;BD$3,$DB$201:$DB$770&amp;$DC$201:$DC$770,0))=BD$3,2,""),IF(INDEX($DC$1:$DC$200,MATCH($AE23&amp;BD$3,$DB$1:$DB$200&amp;$DC$1:$DC$200,0))=BD$3,1,"")))</f>
        <v/>
      </c>
      <c r="BE23" s="7" t="str">
        <f t="array" ref="BE23">IF(ISNA(INDEX($DC$1:$DC$770,MATCH($AE23&amp;BE$3,$DB$1:$DB$770&amp;$DC$1:$DC$770,0))),"",IF(ISNA(INDEX($DC$1:$DC$200,MATCH($AE23&amp;BE$3,$DB$1:$DB$200&amp;$DC$1:$DC$200,0))),IF(INDEX($DC$201:$DC$770,MATCH($AE23&amp;BE$3,$DB$201:$DB$770&amp;$DC$201:$DC$770,0))=BE$3,2,""),IF(INDEX($DC$1:$DC$200,MATCH($AE23&amp;BE$3,$DB$1:$DB$200&amp;$DC$1:$DC$200,0))=BE$3,1,"")))</f>
        <v/>
      </c>
      <c r="BF23" s="6" t="str">
        <f t="array" ref="BF23">IF(ISNA(INDEX($DC$1:$DC$770,MATCH($AE23&amp;BF$3,$DB$1:$DB$770&amp;$DC$1:$DC$770,0))),"",IF(ISNA(INDEX($DC$1:$DC$200,MATCH($AE23&amp;BF$3,$DB$1:$DB$200&amp;$DC$1:$DC$200,0))),IF(INDEX($DC$201:$DC$770,MATCH($AE23&amp;BF$3,$DB$201:$DB$770&amp;$DC$201:$DC$770,0))=BF$3,2,""),IF(INDEX($DC$1:$DC$200,MATCH($AE23&amp;BF$3,$DB$1:$DB$200&amp;$DC$1:$DC$200,0))=BF$3,1,"")))</f>
        <v/>
      </c>
      <c r="BG23" s="6" t="str">
        <f t="array" ref="BG23">IF(ISNA(INDEX($DC$1:$DC$770,MATCH($AE23&amp;BG$3,$DB$1:$DB$770&amp;$DC$1:$DC$770,0))),"",IF(ISNA(INDEX($DC$1:$DC$200,MATCH($AE23&amp;BG$3,$DB$1:$DB$200&amp;$DC$1:$DC$200,0))),IF(INDEX($DC$201:$DC$770,MATCH($AE23&amp;BG$3,$DB$201:$DB$770&amp;$DC$201:$DC$770,0))=BG$3,2,""),IF(INDEX($DC$1:$DC$200,MATCH($AE23&amp;BG$3,$DB$1:$DB$200&amp;$DC$1:$DC$200,0))=BG$3,1,"")))</f>
        <v/>
      </c>
      <c r="BH23" s="7" t="str">
        <f t="array" ref="BH23">IF(ISNA(INDEX($DC$1:$DC$770,MATCH($AE23&amp;BH$3,$DB$1:$DB$770&amp;$DC$1:$DC$770,0))),"",IF(ISNA(INDEX($DC$1:$DC$200,MATCH($AE23&amp;BH$3,$DB$1:$DB$200&amp;$DC$1:$DC$200,0))),IF(INDEX($DC$201:$DC$770,MATCH($AE23&amp;BH$3,$DB$201:$DB$770&amp;$DC$201:$DC$770,0))=BH$3,2,""),IF(INDEX($DC$1:$DC$200,MATCH($AE23&amp;BH$3,$DB$1:$DB$200&amp;$DC$1:$DC$200,0))=BH$3,1,"")))</f>
        <v/>
      </c>
      <c r="BI23" s="2">
        <f t="shared" ref="BI23" si="141">BI21+1</f>
        <v>69</v>
      </c>
      <c r="BJ23" s="174">
        <f>TRUNC((DATE($CR$2,BK$6,BK23)-WEEKDAY(DATE($CR$2,BK$6,BK23),2)-DATE(YEAR(DATE($CR$2,BK$6,BK23)+4-WEEKDAY(DATE($CR$2,BK$6,BK23),2)),1,-10))/7)</f>
        <v>10</v>
      </c>
      <c r="BK23" s="172">
        <v>9</v>
      </c>
      <c r="BL23" s="176" t="str">
        <f t="shared" si="18"/>
        <v>Mi</v>
      </c>
      <c r="BM23" s="2"/>
      <c r="BN23" s="164" t="str">
        <f t="shared" ref="BN23" si="142">IF(OR(OR(BJ23=$CR$7,BJ27=$CR$7,BJ23=$CS$7,BJ27=$CS$7,BJ23=$CT$7,BJ27=$CT$7,BJ23=$CR$8,BJ27=$CR$8,BJ23=$CR$9,BJ27=$CR$9,BJ23=$CR$10,BJ27=$CR$10,BJ23=$CS$10,BJ27=$CS$10,BJ23=$CR$11,BJ27=$CR$11,BJ23=$CS$11,BJ27=$CS$11,BJ23=$CT$11,BJ27=$CT$11,BJ23=$CU$11,BJ27=$CU$11,BJ23=$CV$11,BJ27=$CV$11,BJ23=$CR$12,BJ27=$CR$12,BJ23=$CS$12,BJ27=$CS$12),OR($BI24=$CP$30,$BI24=$CP$31,$BI24=$CP$32,$BI24=$CP$33,$BI24=$CP$34,$BI24=$CP$35,$BI24=$CP$36,$BI24=$CP$37,$BI24=$CP$38,$BI24=$CP$39,$BI24=$CP$40,$BI24=$CP$41),OR($BI24=$CP$44,$BI24=$CP$45,$BI24=$CP$46,$BI24=$CP$47,$BI24=$CP$48,$BI24=$CP$49,$BI24=$CP$50)),1,"")</f>
        <v/>
      </c>
      <c r="BO23" s="164" t="str">
        <f t="shared" ref="BO23" si="143">IF(OR(OR(BJ23=$CR$15,BJ27=$CR$15,BJ23=$CS$15,BJ27=$CS$15,BJ23=$CT$15,BJ27=$CT$15,BJ23=$CR$16,BJ27=$CR$16,BJ23=$CS$16,BJ27=$CS$16,BJ23=$CR$17,BJ27=$CR$17,BJ23=$CS$17,BJ27=$CS$17,BJ23=$CR$18,BJ27=$CR$18,BJ23=$CS$18,BJ27=$CS$18,BJ23=$CT$18,BJ27=$CT$18,BJ23=$CU$18,BJ27=$CU$18,BJ23=$CV$18,BJ27=$CV$18,BJ23=$CR$19,BJ27=$CR$19,BJ23=$CS$19,BJ27=$CS$19),OR($BI24=$CP$30,$BI24=$CP$31,$BI24=$CP$32,$BI24=$CP$33,$BI24=$CP$34,$BI24=$CP$35,$BI24=$CP$36,$BI24=$CP$37,$BI24=$CP$38,$BI24=$CP$39,$BI24=$CP$40,$BI24=$CP$41),OR($BI24=$CP$44,$BI24=$CP$45,$BI24=$CP$46,$BI24=$CP$47,$BI24=$CP$48,$BI24=$CP$49,$BI24=$CP$50)),1,"")</f>
        <v/>
      </c>
      <c r="BP23" s="164" t="str">
        <f t="shared" ref="BP23" si="144">IF(OR(OR(BJ23=$CR$22,BJ27=$CR$22,BJ23=$CS$22,BJ27=$CS$22,BJ23=$CT$22,BJ27=$CT$22,BJ23=$CR$23,BJ27=$CR$23,BJ23=$CS$23,BJ27=$CS$23,BJ23=$CR$24,BJ27=$CR$24,BJ23=$CS$24,BJ27=$CS$24,BJ23=$CR$25,BJ27=$CR$25,BJ23=$CS$25,BJ27=$CS$25,BJ23=$CT$25,BJ27=$CT$25,BJ23=$CU$25,BJ27=$CU$25,BJ23=$CV$25,BJ27=$CV$25,BJ23=$CR$26,BJ27=$CR$26,BJ23=$CS$26,BJ27=$CS$26),OR($BI24=$CP$30,$BI24=$CP$31,$BI24=$CP$32,$BI24=$CP$33,$BI24=$CP$34,$BI24=$CP$35,$BI24=$CP$36,$BI24=$CP$37,$BI24=$CP$38,$BI24=$CP$39,$BI24=$CP$40,$BI24=$CP$41),OR($BI24=$CP$44,$BI24=$CP$45,$BI24=$CP$46,$BI24=$CP$47,$BI24=$CP$48,$BI24=$CP$49,$BI24=$CP$50)),1,"")</f>
        <v/>
      </c>
      <c r="BQ23" s="2"/>
      <c r="BR23" s="6" t="str">
        <f t="shared" ref="BR23" si="145">IF(ISNA(VLOOKUP(BI23,$DB$1:$DE$200,4,FALSE)),"",VLOOKUP(BI23,$DB$1:$DE$200,4,FALSE))</f>
        <v/>
      </c>
      <c r="BS23" s="6"/>
      <c r="BT23" s="6"/>
      <c r="BU23" s="6"/>
      <c r="BV23" s="6"/>
      <c r="BW23" s="6"/>
      <c r="BX23" s="5" t="str">
        <f t="array" ref="BX23">IF(ISNA(INDEX($DC$1:$DC$770,MATCH($BI23&amp;BX$3,$DB$1:$DB$770&amp;$DC$1:$DC$770,0))),"",IF(ISNA(INDEX($DC$1:$DC$200,MATCH($BI23&amp;BX$3,$DB$1:$DB$200&amp;$DC$1:$DC$200,0))),IF(INDEX($DC$201:$DC$770,MATCH($BI23&amp;BX$3,$DB$201:$DB$770&amp;$DC$201:$DC$770,0))=BX$3,2,""),IF(INDEX($DC$1:$DC$200,MATCH($BI23&amp;BX$3,$DB$1:$DB$200&amp;$DC$1:$DC$200,0))=BX$3,1,"")))</f>
        <v/>
      </c>
      <c r="BY23" s="6" t="str">
        <f t="array" ref="BY23">IF(ISNA(INDEX($DC$1:$DC$770,MATCH($BI23&amp;BY$3,$DB$1:$DB$770&amp;$DC$1:$DC$770,0))),"",IF(ISNA(INDEX($DC$1:$DC$200,MATCH($BI23&amp;BY$3,$DB$1:$DB$200&amp;$DC$1:$DC$200,0))),IF(INDEX($DC$201:$DC$770,MATCH($BI23&amp;BY$3,$DB$201:$DB$770&amp;$DC$201:$DC$770,0))=BY$3,2,""),IF(INDEX($DC$1:$DC$200,MATCH($BI23&amp;BY$3,$DB$1:$DB$200&amp;$DC$1:$DC$200,0))=BY$3,1,"")))</f>
        <v/>
      </c>
      <c r="BZ23" s="6" t="str">
        <f t="array" ref="BZ23">IF(ISNA(INDEX($DC$1:$DC$770,MATCH($BI23&amp;BZ$3,$DB$1:$DB$770&amp;$DC$1:$DC$770,0))),"",IF(ISNA(INDEX($DC$1:$DC$200,MATCH($BI23&amp;BZ$3,$DB$1:$DB$200&amp;$DC$1:$DC$200,0))),IF(INDEX($DC$201:$DC$770,MATCH($BI23&amp;BZ$3,$DB$201:$DB$770&amp;$DC$201:$DC$770,0))=BZ$3,2,""),IF(INDEX($DC$1:$DC$200,MATCH($BI23&amp;BZ$3,$DB$1:$DB$200&amp;$DC$1:$DC$200,0))=BZ$3,1,"")))</f>
        <v/>
      </c>
      <c r="CA23" s="5" t="str">
        <f t="array" ref="CA23">IF(ISNA(INDEX($DC$1:$DC$770,MATCH($BI23&amp;CA$3,$DB$1:$DB$770&amp;$DC$1:$DC$770,0))),"",IF(ISNA(INDEX($DC$1:$DC$200,MATCH($BI23&amp;CA$3,$DB$1:$DB$200&amp;$DC$1:$DC$200,0))),IF(INDEX($DC$201:$DC$770,MATCH($BI23&amp;CA$3,$DB$201:$DB$770&amp;$DC$201:$DC$770,0))=CA$3,2,""),IF(INDEX($DC$1:$DC$200,MATCH($BI23&amp;CA$3,$DB$1:$DB$200&amp;$DC$1:$DC$200,0))=CA$3,1,"")))</f>
        <v/>
      </c>
      <c r="CB23" s="6" t="str">
        <f t="array" ref="CB23">IF(ISNA(INDEX($DC$1:$DC$770,MATCH($BI23&amp;CB$3,$DB$1:$DB$770&amp;$DC$1:$DC$770,0))),"",IF(ISNA(INDEX($DC$1:$DC$200,MATCH($BI23&amp;CB$3,$DB$1:$DB$200&amp;$DC$1:$DC$200,0))),IF(INDEX($DC$201:$DC$770,MATCH($BI23&amp;CB$3,$DB$201:$DB$770&amp;$DC$201:$DC$770,0))=CB$3,2,""),IF(INDEX($DC$1:$DC$200,MATCH($BI23&amp;CB$3,$DB$1:$DB$200&amp;$DC$1:$DC$200,0))=CB$3,1,"")))</f>
        <v/>
      </c>
      <c r="CC23" s="7" t="str">
        <f t="array" ref="CC23">IF(ISNA(INDEX($DC$1:$DC$770,MATCH($BI23&amp;CC$3,$DB$1:$DB$770&amp;$DC$1:$DC$770,0))),"",IF(ISNA(INDEX($DC$1:$DC$200,MATCH($BI23&amp;CC$3,$DB$1:$DB$200&amp;$DC$1:$DC$200,0))),IF(INDEX($DC$201:$DC$770,MATCH($BI23&amp;CC$3,$DB$201:$DB$770&amp;$DC$201:$DC$770,0))=CC$3,2,""),IF(INDEX($DC$1:$DC$200,MATCH($BI23&amp;CC$3,$DB$1:$DB$200&amp;$DC$1:$DC$200,0))=CC$3,1,"")))</f>
        <v/>
      </c>
      <c r="CD23" s="6" t="str">
        <f t="array" ref="CD23">IF(ISNA(INDEX($DC$1:$DC$770,MATCH($BI23&amp;CD$3,$DB$1:$DB$770&amp;$DC$1:$DC$770,0))),"",IF(ISNA(INDEX($DC$1:$DC$200,MATCH($BI23&amp;CD$3,$DB$1:$DB$200&amp;$DC$1:$DC$200,0))),IF(INDEX($DC$201:$DC$770,MATCH($BI23&amp;CD$3,$DB$201:$DB$770&amp;$DC$201:$DC$770,0))=CD$3,2,""),IF(INDEX($DC$1:$DC$200,MATCH($BI23&amp;CD$3,$DB$1:$DB$200&amp;$DC$1:$DC$200,0))=CD$3,1,"")))</f>
        <v/>
      </c>
      <c r="CE23" s="6" t="str">
        <f t="array" ref="CE23">IF(ISNA(INDEX($DC$1:$DC$770,MATCH($BI23&amp;CE$3,$DB$1:$DB$770&amp;$DC$1:$DC$770,0))),"",IF(ISNA(INDEX($DC$1:$DC$200,MATCH($BI23&amp;CE$3,$DB$1:$DB$200&amp;$DC$1:$DC$200,0))),IF(INDEX($DC$201:$DC$770,MATCH($BI23&amp;CE$3,$DB$201:$DB$770&amp;$DC$201:$DC$770,0))=CE$3,2,""),IF(INDEX($DC$1:$DC$200,MATCH($BI23&amp;CE$3,$DB$1:$DB$200&amp;$DC$1:$DC$200,0))=CE$3,1,"")))</f>
        <v/>
      </c>
      <c r="CF23" s="6" t="str">
        <f t="array" ref="CF23">IF(ISNA(INDEX($DC$1:$DC$770,MATCH($BI23&amp;CF$3,$DB$1:$DB$770&amp;$DC$1:$DC$770,0))),"",IF(ISNA(INDEX($DC$1:$DC$200,MATCH($BI23&amp;CF$3,$DB$1:$DB$200&amp;$DC$1:$DC$200,0))),IF(INDEX($DC$201:$DC$770,MATCH($BI23&amp;CF$3,$DB$201:$DB$770&amp;$DC$201:$DC$770,0))=CF$3,2,""),IF(INDEX($DC$1:$DC$200,MATCH($BI23&amp;CF$3,$DB$1:$DB$200&amp;$DC$1:$DC$200,0))=CF$3,1,"")))</f>
        <v/>
      </c>
      <c r="CG23" s="5" t="str">
        <f t="array" ref="CG23">IF(ISNA(INDEX($DC$1:$DC$770,MATCH($BI23&amp;CG$3,$DB$1:$DB$770&amp;$DC$1:$DC$770,0))),"",IF(ISNA(INDEX($DC$1:$DC$200,MATCH($BI23&amp;CG$3,$DB$1:$DB$200&amp;$DC$1:$DC$200,0))),IF(INDEX($DC$201:$DC$770,MATCH($BI23&amp;CG$3,$DB$201:$DB$770&amp;$DC$201:$DC$770,0))=CG$3,2,""),IF(INDEX($DC$1:$DC$200,MATCH($BI23&amp;CG$3,$DB$1:$DB$200&amp;$DC$1:$DC$200,0))=CG$3,1,"")))</f>
        <v/>
      </c>
      <c r="CH23" s="6" t="str">
        <f t="array" ref="CH23">IF(ISNA(INDEX($DC$1:$DC$770,MATCH($BI23&amp;CH$3,$DB$1:$DB$770&amp;$DC$1:$DC$770,0))),"",IF(ISNA(INDEX($DC$1:$DC$200,MATCH($BI23&amp;CH$3,$DB$1:$DB$200&amp;$DC$1:$DC$200,0))),IF(INDEX($DC$201:$DC$770,MATCH($BI23&amp;CH$3,$DB$201:$DB$770&amp;$DC$201:$DC$770,0))=CH$3,2,""),IF(INDEX($DC$1:$DC$200,MATCH($BI23&amp;CH$3,$DB$1:$DB$200&amp;$DC$1:$DC$200,0))=CH$3,1,"")))</f>
        <v/>
      </c>
      <c r="CI23" s="7" t="str">
        <f t="array" ref="CI23">IF(ISNA(INDEX($DC$1:$DC$770,MATCH($BI23&amp;CI$3,$DB$1:$DB$770&amp;$DC$1:$DC$770,0))),"",IF(ISNA(INDEX($DC$1:$DC$200,MATCH($BI23&amp;CI$3,$DB$1:$DB$200&amp;$DC$1:$DC$200,0))),IF(INDEX($DC$201:$DC$770,MATCH($BI23&amp;CI$3,$DB$201:$DB$770&amp;$DC$201:$DC$770,0))=CI$3,2,""),IF(INDEX($DC$1:$DC$200,MATCH($BI23&amp;CI$3,$DB$1:$DB$200&amp;$DC$1:$DC$200,0))=CI$3,1,"")))</f>
        <v/>
      </c>
      <c r="CJ23" s="6" t="str">
        <f t="array" ref="CJ23">IF(ISNA(INDEX($DC$1:$DC$770,MATCH($BI23&amp;CJ$3,$DB$1:$DB$770&amp;$DC$1:$DC$770,0))),"",IF(ISNA(INDEX($DC$1:$DC$200,MATCH($BI23&amp;CJ$3,$DB$1:$DB$200&amp;$DC$1:$DC$200,0))),IF(INDEX($DC$201:$DC$770,MATCH($BI23&amp;CJ$3,$DB$201:$DB$770&amp;$DC$201:$DC$770,0))=CJ$3,2,""),IF(INDEX($DC$1:$DC$200,MATCH($BI23&amp;CJ$3,$DB$1:$DB$200&amp;$DC$1:$DC$200,0))=CJ$3,1,"")))</f>
        <v/>
      </c>
      <c r="CK23" s="6" t="str">
        <f t="array" ref="CK23">IF(ISNA(INDEX($DC$1:$DC$770,MATCH($BI23&amp;CK$3,$DB$1:$DB$770&amp;$DC$1:$DC$770,0))),"",IF(ISNA(INDEX($DC$1:$DC$200,MATCH($BI23&amp;CK$3,$DB$1:$DB$200&amp;$DC$1:$DC$200,0))),IF(INDEX($DC$201:$DC$770,MATCH($BI23&amp;CK$3,$DB$201:$DB$770&amp;$DC$201:$DC$770,0))=CK$3,2,""),IF(INDEX($DC$1:$DC$200,MATCH($BI23&amp;CK$3,$DB$1:$DB$200&amp;$DC$1:$DC$200,0))=CK$3,1,"")))</f>
        <v/>
      </c>
      <c r="CL23" s="7" t="str">
        <f t="array" ref="CL23">IF(ISNA(INDEX($DC$1:$DC$770,MATCH($BI23&amp;CL$3,$DB$1:$DB$770&amp;$DC$1:$DC$770,0))),"",IF(ISNA(INDEX($DC$1:$DC$200,MATCH($BI23&amp;CL$3,$DB$1:$DB$200&amp;$DC$1:$DC$200,0))),IF(INDEX($DC$201:$DC$770,MATCH($BI23&amp;CL$3,$DB$201:$DB$770&amp;$DC$201:$DC$770,0))=CL$3,2,""),IF(INDEX($DC$1:$DC$200,MATCH($BI23&amp;CL$3,$DB$1:$DB$200&amp;$DC$1:$DC$200,0))=CL$3,1,"")))</f>
        <v/>
      </c>
      <c r="CP23" s="1"/>
      <c r="CQ23" s="13" t="s">
        <v>70</v>
      </c>
      <c r="CR23" s="13">
        <v>6</v>
      </c>
      <c r="CS23" s="13">
        <v>7</v>
      </c>
      <c r="DB23" s="19">
        <f>IF(DM23=0,0,IF(COUNTIF($DM$1:$DM$200,DM23)=1,DM23,IF(COUNTIF($DM$1:$DM$200,DM23)=2,IF(COUNTIF($DM$1:$DM22,DM23)=0,DM23,DM23+0.5),"Terminkollision 1")))</f>
        <v>137</v>
      </c>
      <c r="DC23" s="42">
        <f t="shared" si="4"/>
        <v>3</v>
      </c>
      <c r="DD23" s="71" t="s">
        <v>195</v>
      </c>
      <c r="DE23" s="13" t="s">
        <v>101</v>
      </c>
      <c r="DF23" s="13">
        <f t="shared" si="1"/>
        <v>20</v>
      </c>
      <c r="DG23" s="13">
        <f t="shared" si="5"/>
        <v>16</v>
      </c>
      <c r="DH23" s="13">
        <f t="shared" si="6"/>
        <v>5</v>
      </c>
      <c r="DI23" s="13">
        <f t="shared" si="7"/>
        <v>2016</v>
      </c>
      <c r="DJ23" s="13" t="str">
        <f t="shared" si="2"/>
        <v>Mo</v>
      </c>
      <c r="DK23" s="22">
        <f t="shared" si="8"/>
        <v>41044</v>
      </c>
      <c r="DL23" s="19" t="str">
        <f t="shared" si="0"/>
        <v>0</v>
      </c>
      <c r="DM23" s="13">
        <f t="shared" si="3"/>
        <v>137</v>
      </c>
    </row>
    <row r="24" spans="1:117">
      <c r="A24" s="13">
        <v>9.5</v>
      </c>
      <c r="B24" s="174"/>
      <c r="C24" s="173"/>
      <c r="D24" s="178"/>
      <c r="E24" s="2"/>
      <c r="F24" s="165"/>
      <c r="G24" s="165"/>
      <c r="H24" s="165"/>
      <c r="I24" s="2"/>
      <c r="J24" s="9" t="str">
        <f t="shared" ref="J24" si="146">IF(ISNA(VLOOKUP(A24,$CP$30:$CQ$56,2,FALSE)),IF(ISNA(VLOOKUP(A24,$DB$1:$DE$200,4,FALSE)),"",VLOOKUP(A24,$DB$1:$DE$200,4,FALSE)),VLOOKUP(A24,$CP$30:$CQ$56,2,FALSE))</f>
        <v>Brücke nach Auffahrt</v>
      </c>
      <c r="K24" s="10"/>
      <c r="L24" s="10"/>
      <c r="M24" s="10"/>
      <c r="N24" s="10"/>
      <c r="O24" s="8"/>
      <c r="P24" s="9" t="str">
        <f t="array" ref="P24">IF(ISNA(INDEX($DC$201:$DC$770,MATCH($A23&amp;P$3,$DB$201:$DB$770&amp;$DC$201:$DC$770,0))),IF(ISNA(INDEX($DC$1:$DC$200,MATCH($A24&amp;P$3,$DB$1:$DB$200&amp;$DC$1:$DC$200,0))),"",IF(INDEX($DC$1:$DC$200,MATCH($A24&amp;P$3,$DB$1:$DB$200&amp;$DC$1:$DC$200,0))=P$3,1,"")),IF(INDEX($DC$201:$DC$770,MATCH($A23&amp;P$3,$DB$201:$DB$770&amp;$DC$201:$DC$770,0))=P$3,2,""))</f>
        <v/>
      </c>
      <c r="Q24" s="10" t="str">
        <f t="array" ref="Q24">IF(ISNA(INDEX($DC$201:$DC$770,MATCH($A23&amp;Q$3,$DB$201:$DB$770&amp;$DC$201:$DC$770,0))),IF(ISNA(INDEX($DC$1:$DC$200,MATCH($A24&amp;Q$3,$DB$1:$DB$200&amp;$DC$1:$DC$200,0))),"",IF(INDEX($DC$1:$DC$200,MATCH($A24&amp;Q$3,$DB$1:$DB$200&amp;$DC$1:$DC$200,0))=Q$3,1,"")),IF(INDEX($DC$201:$DC$770,MATCH($A23&amp;Q$3,$DB$201:$DB$770&amp;$DC$201:$DC$770,0))=Q$3,2,""))</f>
        <v/>
      </c>
      <c r="R24" s="10" t="str">
        <f t="array" ref="R24">IF(ISNA(INDEX($DC$201:$DC$770,MATCH($A23&amp;R$3,$DB$201:$DB$770&amp;$DC$201:$DC$770,0))),IF(ISNA(INDEX($DC$1:$DC$200,MATCH($A24&amp;R$3,$DB$1:$DB$200&amp;$DC$1:$DC$200,0))),"",IF(INDEX($DC$1:$DC$200,MATCH($A24&amp;R$3,$DB$1:$DB$200&amp;$DC$1:$DC$200,0))=R$3,1,"")),IF(INDEX($DC$201:$DC$770,MATCH($A23&amp;R$3,$DB$201:$DB$770&amp;$DC$201:$DC$770,0))=R$3,2,""))</f>
        <v/>
      </c>
      <c r="S24" s="9" t="str">
        <f t="array" ref="S24">IF(ISNA(INDEX($DC$201:$DC$770,MATCH($A23&amp;S$3,$DB$201:$DB$770&amp;$DC$201:$DC$770,0))),IF(ISNA(INDEX($DC$1:$DC$200,MATCH($A24&amp;S$3,$DB$1:$DB$200&amp;$DC$1:$DC$200,0))),"",IF(INDEX($DC$1:$DC$200,MATCH($A24&amp;S$3,$DB$1:$DB$200&amp;$DC$1:$DC$200,0))=S$3,1,"")),IF(INDEX($DC$201:$DC$770,MATCH($A23&amp;S$3,$DB$201:$DB$770&amp;$DC$201:$DC$770,0))=S$3,2,""))</f>
        <v/>
      </c>
      <c r="T24" s="10" t="str">
        <f t="array" ref="T24">IF(ISNA(INDEX($DC$201:$DC$770,MATCH($A23&amp;T$3,$DB$201:$DB$770&amp;$DC$201:$DC$770,0))),IF(ISNA(INDEX($DC$1:$DC$200,MATCH($A24&amp;T$3,$DB$1:$DB$200&amp;$DC$1:$DC$200,0))),"",IF(INDEX($DC$1:$DC$200,MATCH($A24&amp;T$3,$DB$1:$DB$200&amp;$DC$1:$DC$200,0))=T$3,1,"")),IF(INDEX($DC$201:$DC$770,MATCH($A23&amp;T$3,$DB$201:$DB$770&amp;$DC$201:$DC$770,0))=T$3,2,""))</f>
        <v/>
      </c>
      <c r="U24" s="8" t="str">
        <f t="array" ref="U24">IF(ISNA(INDEX($DC$201:$DC$770,MATCH($A23&amp;U$3,$DB$201:$DB$770&amp;$DC$201:$DC$770,0))),IF(ISNA(INDEX($DC$1:$DC$200,MATCH($A24&amp;U$3,$DB$1:$DB$200&amp;$DC$1:$DC$200,0))),"",IF(INDEX($DC$1:$DC$200,MATCH($A24&amp;U$3,$DB$1:$DB$200&amp;$DC$1:$DC$200,0))=U$3,1,"")),IF(INDEX($DC$201:$DC$770,MATCH($A23&amp;U$3,$DB$201:$DB$770&amp;$DC$201:$DC$770,0))=U$3,2,""))</f>
        <v/>
      </c>
      <c r="V24" s="10" t="str">
        <f t="array" ref="V24">IF(ISNA(INDEX($DC$201:$DC$770,MATCH($A23&amp;V$3,$DB$201:$DB$770&amp;$DC$201:$DC$770,0))),IF(ISNA(INDEX($DC$1:$DC$200,MATCH($A24&amp;V$3,$DB$1:$DB$200&amp;$DC$1:$DC$200,0))),"",IF(INDEX($DC$1:$DC$200,MATCH($A24&amp;V$3,$DB$1:$DB$200&amp;$DC$1:$DC$200,0))=V$3,1,"")),IF(INDEX($DC$201:$DC$770,MATCH($A23&amp;V$3,$DB$201:$DB$770&amp;$DC$201:$DC$770,0))=V$3,2,""))</f>
        <v/>
      </c>
      <c r="W24" s="10" t="str">
        <f t="array" ref="W24">IF(ISNA(INDEX($DC$201:$DC$770,MATCH($A23&amp;W$3,$DB$201:$DB$770&amp;$DC$201:$DC$770,0))),IF(ISNA(INDEX($DC$1:$DC$200,MATCH($A24&amp;W$3,$DB$1:$DB$200&amp;$DC$1:$DC$200,0))),"",IF(INDEX($DC$1:$DC$200,MATCH($A24&amp;W$3,$DB$1:$DB$200&amp;$DC$1:$DC$200,0))=W$3,1,"")),IF(INDEX($DC$201:$DC$770,MATCH($A23&amp;W$3,$DB$201:$DB$770&amp;$DC$201:$DC$770,0))=W$3,2,""))</f>
        <v/>
      </c>
      <c r="X24" s="10" t="str">
        <f t="array" ref="X24">IF(ISNA(INDEX($DC$201:$DC$770,MATCH($A23&amp;X$3,$DB$201:$DB$770&amp;$DC$201:$DC$770,0))),IF(ISNA(INDEX($DC$1:$DC$200,MATCH($A24&amp;X$3,$DB$1:$DB$200&amp;$DC$1:$DC$200,0))),"",IF(INDEX($DC$1:$DC$200,MATCH($A24&amp;X$3,$DB$1:$DB$200&amp;$DC$1:$DC$200,0))=X$3,1,"")),IF(INDEX($DC$201:$DC$770,MATCH($A23&amp;X$3,$DB$201:$DB$770&amp;$DC$201:$DC$770,0))=X$3,2,""))</f>
        <v/>
      </c>
      <c r="Y24" s="9" t="str">
        <f t="array" ref="Y24">IF(ISNA(INDEX($DC$201:$DC$770,MATCH($A23&amp;Y$3,$DB$201:$DB$770&amp;$DC$201:$DC$770,0))),IF(ISNA(INDEX($DC$1:$DC$200,MATCH($A24&amp;Y$3,$DB$1:$DB$200&amp;$DC$1:$DC$200,0))),"",IF(INDEX($DC$1:$DC$200,MATCH($A24&amp;Y$3,$DB$1:$DB$200&amp;$DC$1:$DC$200,0))=Y$3,1,"")),IF(INDEX($DC$201:$DC$770,MATCH($A23&amp;Y$3,$DB$201:$DB$770&amp;$DC$201:$DC$770,0))=Y$3,2,""))</f>
        <v/>
      </c>
      <c r="Z24" s="10" t="str">
        <f t="array" ref="Z24">IF(ISNA(INDEX($DC$201:$DC$770,MATCH($A23&amp;Z$3,$DB$201:$DB$770&amp;$DC$201:$DC$770,0))),IF(ISNA(INDEX($DC$1:$DC$200,MATCH($A24&amp;Z$3,$DB$1:$DB$200&amp;$DC$1:$DC$200,0))),"",IF(INDEX($DC$1:$DC$200,MATCH($A24&amp;Z$3,$DB$1:$DB$200&amp;$DC$1:$DC$200,0))=Z$3,1,"")),IF(INDEX($DC$201:$DC$770,MATCH($A23&amp;Z$3,$DB$201:$DB$770&amp;$DC$201:$DC$770,0))=Z$3,2,""))</f>
        <v/>
      </c>
      <c r="AA24" s="8" t="str">
        <f t="array" ref="AA24">IF(ISNA(INDEX($DC$201:$DC$770,MATCH($A23&amp;AA$3,$DB$201:$DB$770&amp;$DC$201:$DC$770,0))),IF(ISNA(INDEX($DC$1:$DC$200,MATCH($A24&amp;AA$3,$DB$1:$DB$200&amp;$DC$1:$DC$200,0))),"",IF(INDEX($DC$1:$DC$200,MATCH($A24&amp;AA$3,$DB$1:$DB$200&amp;$DC$1:$DC$200,0))=AA$3,1,"")),IF(INDEX($DC$201:$DC$770,MATCH($A23&amp;AA$3,$DB$201:$DB$770&amp;$DC$201:$DC$770,0))=AA$3,2,""))</f>
        <v/>
      </c>
      <c r="AB24" s="10" t="str">
        <f t="array" ref="AB24">IF(ISNA(INDEX($DC$201:$DC$770,MATCH($A23&amp;AB$3,$DB$201:$DB$770&amp;$DC$201:$DC$770,0))),IF(ISNA(INDEX($DC$1:$DC$200,MATCH($A24&amp;AB$3,$DB$1:$DB$200&amp;$DC$1:$DC$200,0))),"",IF(INDEX($DC$1:$DC$200,MATCH($A24&amp;AB$3,$DB$1:$DB$200&amp;$DC$1:$DC$200,0))=AB$3,1,"")),IF(INDEX($DC$201:$DC$770,MATCH($A23&amp;AB$3,$DB$201:$DB$770&amp;$DC$201:$DC$770,0))=AB$3,2,""))</f>
        <v/>
      </c>
      <c r="AC24" s="10" t="str">
        <f t="array" ref="AC24">IF(ISNA(INDEX($DC$201:$DC$770,MATCH($A23&amp;AC$3,$DB$201:$DB$770&amp;$DC$201:$DC$770,0))),IF(ISNA(INDEX($DC$1:$DC$200,MATCH($A24&amp;AC$3,$DB$1:$DB$200&amp;$DC$1:$DC$200,0))),"",IF(INDEX($DC$1:$DC$200,MATCH($A24&amp;AC$3,$DB$1:$DB$200&amp;$DC$1:$DC$200,0))=AC$3,1,"")),IF(INDEX($DC$201:$DC$770,MATCH($A23&amp;AC$3,$DB$201:$DB$770&amp;$DC$201:$DC$770,0))=AC$3,2,""))</f>
        <v/>
      </c>
      <c r="AD24" s="8" t="str">
        <f t="array" ref="AD24">IF(ISNA(INDEX($DC$201:$DC$770,MATCH($A23&amp;AD$3,$DB$201:$DB$770&amp;$DC$201:$DC$770,0))),IF(ISNA(INDEX($DC$1:$DC$200,MATCH($A24&amp;AD$3,$DB$1:$DB$200&amp;$DC$1:$DC$200,0))),"",IF(INDEX($DC$1:$DC$200,MATCH($A24&amp;AD$3,$DB$1:$DB$200&amp;$DC$1:$DC$200,0))=AD$3,1,"")),IF(INDEX($DC$201:$DC$770,MATCH($A23&amp;AD$3,$DB$201:$DB$770&amp;$DC$201:$DC$770,0))=AD$3,2,""))</f>
        <v/>
      </c>
      <c r="AE24" s="43">
        <v>40.5</v>
      </c>
      <c r="AF24" s="174"/>
      <c r="AG24" s="185"/>
      <c r="AH24" s="177"/>
      <c r="AI24" s="2"/>
      <c r="AJ24" s="165"/>
      <c r="AK24" s="165"/>
      <c r="AL24" s="165"/>
      <c r="AM24" s="2"/>
      <c r="AN24" s="10" t="str">
        <f t="shared" ref="AN24" si="147">IF(ISNA(VLOOKUP(AE24,$CP$30:$CQ$56,2,FALSE)),IF(ISNA(VLOOKUP(AE24,$DB$1:$DE$200,4,FALSE)),"",VLOOKUP(AE24,$DB$1:$DE$200,4,FALSE)),VLOOKUP(AE24,$CP$30:$CQ$56,2,FALSE))</f>
        <v/>
      </c>
      <c r="AO24" s="10"/>
      <c r="AP24" s="10"/>
      <c r="AQ24" s="10"/>
      <c r="AR24" s="10"/>
      <c r="AS24" s="10"/>
      <c r="AT24" s="9" t="str">
        <f t="array" ref="AT24">IF(ISNA(INDEX($DC$201:$DC$770,MATCH($AE23&amp;AT$3,$DB$201:$DB$770&amp;$DC$201:$DC$770,0))),IF(ISNA(INDEX($DC$1:$DC$200,MATCH($AE24&amp;AT$3,$DB$1:$DB$200&amp;$DC$1:$DC$200,0))),"",IF(INDEX($DC$1:$DC$200,MATCH($AE24&amp;AT$3,$DB$1:$DB$200&amp;$DC$1:$DC$200,0))=AT$3,1,"")),IF(INDEX($DC$201:$DC$770,MATCH($AE23&amp;AT$3,$DB$201:$DB$770&amp;$DC$201:$DC$770,0))=AT$3,2,""))</f>
        <v/>
      </c>
      <c r="AU24" s="10" t="str">
        <f t="array" ref="AU24">IF(ISNA(INDEX($DC$201:$DC$770,MATCH($AE23&amp;AU$3,$DB$201:$DB$770&amp;$DC$201:$DC$770,0))),IF(ISNA(INDEX($DC$1:$DC$200,MATCH($AE24&amp;AU$3,$DB$1:$DB$200&amp;$DC$1:$DC$200,0))),"",IF(INDEX($DC$1:$DC$200,MATCH($AE24&amp;AU$3,$DB$1:$DB$200&amp;$DC$1:$DC$200,0))=AU$3,1,"")),IF(INDEX($DC$201:$DC$770,MATCH($AE23&amp;AU$3,$DB$201:$DB$770&amp;$DC$201:$DC$770,0))=AU$3,2,""))</f>
        <v/>
      </c>
      <c r="AV24" s="10" t="str">
        <f t="array" ref="AV24">IF(ISNA(INDEX($DC$201:$DC$770,MATCH($AE23&amp;AV$3,$DB$201:$DB$770&amp;$DC$201:$DC$770,0))),IF(ISNA(INDEX($DC$1:$DC$200,MATCH($AE24&amp;AV$3,$DB$1:$DB$200&amp;$DC$1:$DC$200,0))),"",IF(INDEX($DC$1:$DC$200,MATCH($AE24&amp;AV$3,$DB$1:$DB$200&amp;$DC$1:$DC$200,0))=AV$3,1,"")),IF(INDEX($DC$201:$DC$770,MATCH($AE23&amp;AV$3,$DB$201:$DB$770&amp;$DC$201:$DC$770,0))=AV$3,2,""))</f>
        <v/>
      </c>
      <c r="AW24" s="9" t="str">
        <f t="array" ref="AW24">IF(ISNA(INDEX($DC$201:$DC$770,MATCH($AE23&amp;AW$3,$DB$201:$DB$770&amp;$DC$201:$DC$770,0))),IF(ISNA(INDEX($DC$1:$DC$200,MATCH($AE24&amp;AW$3,$DB$1:$DB$200&amp;$DC$1:$DC$200,0))),"",IF(INDEX($DC$1:$DC$200,MATCH($AE24&amp;AW$3,$DB$1:$DB$200&amp;$DC$1:$DC$200,0))=AW$3,1,"")),IF(INDEX($DC$201:$DC$770,MATCH($AE23&amp;AW$3,$DB$201:$DB$770&amp;$DC$201:$DC$770,0))=AW$3,2,""))</f>
        <v/>
      </c>
      <c r="AX24" s="10" t="str">
        <f t="array" ref="AX24">IF(ISNA(INDEX($DC$201:$DC$770,MATCH($AE23&amp;AX$3,$DB$201:$DB$770&amp;$DC$201:$DC$770,0))),IF(ISNA(INDEX($DC$1:$DC$200,MATCH($AE24&amp;AX$3,$DB$1:$DB$200&amp;$DC$1:$DC$200,0))),"",IF(INDEX($DC$1:$DC$200,MATCH($AE24&amp;AX$3,$DB$1:$DB$200&amp;$DC$1:$DC$200,0))=AX$3,1,"")),IF(INDEX($DC$201:$DC$770,MATCH($AE23&amp;AX$3,$DB$201:$DB$770&amp;$DC$201:$DC$770,0))=AX$3,2,""))</f>
        <v/>
      </c>
      <c r="AY24" s="8" t="str">
        <f t="array" ref="AY24">IF(ISNA(INDEX($DC$201:$DC$770,MATCH($AE23&amp;AY$3,$DB$201:$DB$770&amp;$DC$201:$DC$770,0))),IF(ISNA(INDEX($DC$1:$DC$200,MATCH($AE24&amp;AY$3,$DB$1:$DB$200&amp;$DC$1:$DC$200,0))),"",IF(INDEX($DC$1:$DC$200,MATCH($AE24&amp;AY$3,$DB$1:$DB$200&amp;$DC$1:$DC$200,0))=AY$3,1,"")),IF(INDEX($DC$201:$DC$770,MATCH($AE23&amp;AY$3,$DB$201:$DB$770&amp;$DC$201:$DC$770,0))=AY$3,2,""))</f>
        <v/>
      </c>
      <c r="AZ24" s="10" t="str">
        <f t="array" ref="AZ24">IF(ISNA(INDEX($DC$201:$DC$770,MATCH($AE23&amp;AZ$3,$DB$201:$DB$770&amp;$DC$201:$DC$770,0))),IF(ISNA(INDEX($DC$1:$DC$200,MATCH($AE24&amp;AZ$3,$DB$1:$DB$200&amp;$DC$1:$DC$200,0))),"",IF(INDEX($DC$1:$DC$200,MATCH($AE24&amp;AZ$3,$DB$1:$DB$200&amp;$DC$1:$DC$200,0))=AZ$3,1,"")),IF(INDEX($DC$201:$DC$770,MATCH($AE23&amp;AZ$3,$DB$201:$DB$770&amp;$DC$201:$DC$770,0))=AZ$3,2,""))</f>
        <v/>
      </c>
      <c r="BA24" s="10" t="str">
        <f t="array" ref="BA24">IF(ISNA(INDEX($DC$201:$DC$770,MATCH($AE23&amp;BA$3,$DB$201:$DB$770&amp;$DC$201:$DC$770,0))),IF(ISNA(INDEX($DC$1:$DC$200,MATCH($AE24&amp;BA$3,$DB$1:$DB$200&amp;$DC$1:$DC$200,0))),"",IF(INDEX($DC$1:$DC$200,MATCH($AE24&amp;BA$3,$DB$1:$DB$200&amp;$DC$1:$DC$200,0))=BA$3,1,"")),IF(INDEX($DC$201:$DC$770,MATCH($AE23&amp;BA$3,$DB$201:$DB$770&amp;$DC$201:$DC$770,0))=BA$3,2,""))</f>
        <v/>
      </c>
      <c r="BB24" s="10" t="str">
        <f t="array" ref="BB24">IF(ISNA(INDEX($DC$201:$DC$770,MATCH($AE23&amp;BB$3,$DB$201:$DB$770&amp;$DC$201:$DC$770,0))),IF(ISNA(INDEX($DC$1:$DC$200,MATCH($AE24&amp;BB$3,$DB$1:$DB$200&amp;$DC$1:$DC$200,0))),"",IF(INDEX($DC$1:$DC$200,MATCH($AE24&amp;BB$3,$DB$1:$DB$200&amp;$DC$1:$DC$200,0))=BB$3,1,"")),IF(INDEX($DC$201:$DC$770,MATCH($AE23&amp;BB$3,$DB$201:$DB$770&amp;$DC$201:$DC$770,0))=BB$3,2,""))</f>
        <v/>
      </c>
      <c r="BC24" s="9" t="str">
        <f t="array" ref="BC24">IF(ISNA(INDEX($DC$201:$DC$770,MATCH($AE23&amp;BC$3,$DB$201:$DB$770&amp;$DC$201:$DC$770,0))),IF(ISNA(INDEX($DC$1:$DC$200,MATCH($AE24&amp;BC$3,$DB$1:$DB$200&amp;$DC$1:$DC$200,0))),"",IF(INDEX($DC$1:$DC$200,MATCH($AE24&amp;BC$3,$DB$1:$DB$200&amp;$DC$1:$DC$200,0))=BC$3,1,"")),IF(INDEX($DC$201:$DC$770,MATCH($AE23&amp;BC$3,$DB$201:$DB$770&amp;$DC$201:$DC$770,0))=BC$3,2,""))</f>
        <v/>
      </c>
      <c r="BD24" s="10" t="str">
        <f t="array" ref="BD24">IF(ISNA(INDEX($DC$201:$DC$770,MATCH($AE23&amp;BD$3,$DB$201:$DB$770&amp;$DC$201:$DC$770,0))),IF(ISNA(INDEX($DC$1:$DC$200,MATCH($AE24&amp;BD$3,$DB$1:$DB$200&amp;$DC$1:$DC$200,0))),"",IF(INDEX($DC$1:$DC$200,MATCH($AE24&amp;BD$3,$DB$1:$DB$200&amp;$DC$1:$DC$200,0))=BD$3,1,"")),IF(INDEX($DC$201:$DC$770,MATCH($AE23&amp;BD$3,$DB$201:$DB$770&amp;$DC$201:$DC$770,0))=BD$3,2,""))</f>
        <v/>
      </c>
      <c r="BE24" s="8" t="str">
        <f t="array" ref="BE24">IF(ISNA(INDEX($DC$201:$DC$770,MATCH($AE23&amp;BE$3,$DB$201:$DB$770&amp;$DC$201:$DC$770,0))),IF(ISNA(INDEX($DC$1:$DC$200,MATCH($AE24&amp;BE$3,$DB$1:$DB$200&amp;$DC$1:$DC$200,0))),"",IF(INDEX($DC$1:$DC$200,MATCH($AE24&amp;BE$3,$DB$1:$DB$200&amp;$DC$1:$DC$200,0))=BE$3,1,"")),IF(INDEX($DC$201:$DC$770,MATCH($AE23&amp;BE$3,$DB$201:$DB$770&amp;$DC$201:$DC$770,0))=BE$3,2,""))</f>
        <v/>
      </c>
      <c r="BF24" s="10" t="str">
        <f t="array" ref="BF24">IF(ISNA(INDEX($DC$201:$DC$770,MATCH($AE23&amp;BF$3,$DB$201:$DB$770&amp;$DC$201:$DC$770,0))),IF(ISNA(INDEX($DC$1:$DC$200,MATCH($AE24&amp;BF$3,$DB$1:$DB$200&amp;$DC$1:$DC$200,0))),"",IF(INDEX($DC$1:$DC$200,MATCH($AE24&amp;BF$3,$DB$1:$DB$200&amp;$DC$1:$DC$200,0))=BF$3,1,"")),IF(INDEX($DC$201:$DC$770,MATCH($AE23&amp;BF$3,$DB$201:$DB$770&amp;$DC$201:$DC$770,0))=BF$3,2,""))</f>
        <v/>
      </c>
      <c r="BG24" s="10" t="str">
        <f t="array" ref="BG24">IF(ISNA(INDEX($DC$201:$DC$770,MATCH($AE23&amp;BG$3,$DB$201:$DB$770&amp;$DC$201:$DC$770,0))),IF(ISNA(INDEX($DC$1:$DC$200,MATCH($AE24&amp;BG$3,$DB$1:$DB$200&amp;$DC$1:$DC$200,0))),"",IF(INDEX($DC$1:$DC$200,MATCH($AE24&amp;BG$3,$DB$1:$DB$200&amp;$DC$1:$DC$200,0))=BG$3,1,"")),IF(INDEX($DC$201:$DC$770,MATCH($AE23&amp;BG$3,$DB$201:$DB$770&amp;$DC$201:$DC$770,0))=BG$3,2,""))</f>
        <v/>
      </c>
      <c r="BH24" s="8" t="str">
        <f t="array" ref="BH24">IF(ISNA(INDEX($DC$201:$DC$770,MATCH($AE23&amp;BH$3,$DB$201:$DB$770&amp;$DC$201:$DC$770,0))),IF(ISNA(INDEX($DC$1:$DC$200,MATCH($AE24&amp;BH$3,$DB$1:$DB$200&amp;$DC$1:$DC$200,0))),"",IF(INDEX($DC$1:$DC$200,MATCH($AE24&amp;BH$3,$DB$1:$DB$200&amp;$DC$1:$DC$200,0))=BH$3,1,"")),IF(INDEX($DC$201:$DC$770,MATCH($AE23&amp;BH$3,$DB$201:$DB$770&amp;$DC$201:$DC$770,0))=BH$3,2,""))</f>
        <v/>
      </c>
      <c r="BI24" s="2">
        <f t="shared" ref="BI24" si="148">BI23+0.5</f>
        <v>69.5</v>
      </c>
      <c r="BJ24" s="174"/>
      <c r="BK24" s="173"/>
      <c r="BL24" s="177"/>
      <c r="BM24" s="2"/>
      <c r="BN24" s="165"/>
      <c r="BO24" s="165"/>
      <c r="BP24" s="165"/>
      <c r="BQ24" s="2"/>
      <c r="BR24" s="10" t="str">
        <f t="shared" ref="BR24" si="149">IF(ISNA(VLOOKUP(BI24,$CP$30:$CQ$56,2,FALSE)),IF(ISNA(VLOOKUP(BI24,$DB$1:$DE$200,4,FALSE)),"",VLOOKUP(BI24,$DB$1:$DE$200,4,FALSE)),VLOOKUP(BI24,$CP$30:$CQ$56,2,FALSE))</f>
        <v/>
      </c>
      <c r="BS24" s="10"/>
      <c r="BT24" s="10"/>
      <c r="BU24" s="10"/>
      <c r="BV24" s="10"/>
      <c r="BW24" s="10"/>
      <c r="BX24" s="9" t="str">
        <f t="array" ref="BX24">IF(ISNA(INDEX($DC$201:$DC$770,MATCH($BI23&amp;BX$3,$DB$201:$DB$770&amp;$DC$201:$DC$770,0))),IF(ISNA(INDEX($DC$1:$DC$200,MATCH($BI24&amp;BX$3,$DB$1:$DB$200&amp;$DC$1:$DC$200,0))),"",IF(INDEX($DC$1:$DC$200,MATCH($BI24&amp;BX$3,$DB$1:$DB$200&amp;$DC$1:$DC$200,0))=BX$3,1,"")),IF(INDEX($DC$201:$DC$770,MATCH($BI23&amp;BX$3,$DB$201:$DB$770&amp;$DC$201:$DC$770,0))=BX$3,2,""))</f>
        <v/>
      </c>
      <c r="BY24" s="10" t="str">
        <f t="array" ref="BY24">IF(ISNA(INDEX($DC$201:$DC$770,MATCH($BI23&amp;BY$3,$DB$201:$DB$770&amp;$DC$201:$DC$770,0))),IF(ISNA(INDEX($DC$1:$DC$200,MATCH($BI24&amp;BY$3,$DB$1:$DB$200&amp;$DC$1:$DC$200,0))),"",IF(INDEX($DC$1:$DC$200,MATCH($BI24&amp;BY$3,$DB$1:$DB$200&amp;$DC$1:$DC$200,0))=BY$3,1,"")),IF(INDEX($DC$201:$DC$770,MATCH($BI23&amp;BY$3,$DB$201:$DB$770&amp;$DC$201:$DC$770,0))=BY$3,2,""))</f>
        <v/>
      </c>
      <c r="BZ24" s="10" t="str">
        <f t="array" ref="BZ24">IF(ISNA(INDEX($DC$201:$DC$770,MATCH($BI23&amp;BZ$3,$DB$201:$DB$770&amp;$DC$201:$DC$770,0))),IF(ISNA(INDEX($DC$1:$DC$200,MATCH($BI24&amp;BZ$3,$DB$1:$DB$200&amp;$DC$1:$DC$200,0))),"",IF(INDEX($DC$1:$DC$200,MATCH($BI24&amp;BZ$3,$DB$1:$DB$200&amp;$DC$1:$DC$200,0))=BZ$3,1,"")),IF(INDEX($DC$201:$DC$770,MATCH($BI23&amp;BZ$3,$DB$201:$DB$770&amp;$DC$201:$DC$770,0))=BZ$3,2,""))</f>
        <v/>
      </c>
      <c r="CA24" s="9" t="str">
        <f t="array" ref="CA24">IF(ISNA(INDEX($DC$201:$DC$770,MATCH($BI23&amp;CA$3,$DB$201:$DB$770&amp;$DC$201:$DC$770,0))),IF(ISNA(INDEX($DC$1:$DC$200,MATCH($BI24&amp;CA$3,$DB$1:$DB$200&amp;$DC$1:$DC$200,0))),"",IF(INDEX($DC$1:$DC$200,MATCH($BI24&amp;CA$3,$DB$1:$DB$200&amp;$DC$1:$DC$200,0))=CA$3,1,"")),IF(INDEX($DC$201:$DC$770,MATCH($BI23&amp;CA$3,$DB$201:$DB$770&amp;$DC$201:$DC$770,0))=CA$3,2,""))</f>
        <v/>
      </c>
      <c r="CB24" s="10" t="str">
        <f t="array" ref="CB24">IF(ISNA(INDEX($DC$201:$DC$770,MATCH($BI23&amp;CB$3,$DB$201:$DB$770&amp;$DC$201:$DC$770,0))),IF(ISNA(INDEX($DC$1:$DC$200,MATCH($BI24&amp;CB$3,$DB$1:$DB$200&amp;$DC$1:$DC$200,0))),"",IF(INDEX($DC$1:$DC$200,MATCH($BI24&amp;CB$3,$DB$1:$DB$200&amp;$DC$1:$DC$200,0))=CB$3,1,"")),IF(INDEX($DC$201:$DC$770,MATCH($BI23&amp;CB$3,$DB$201:$DB$770&amp;$DC$201:$DC$770,0))=CB$3,2,""))</f>
        <v/>
      </c>
      <c r="CC24" s="8" t="str">
        <f t="array" ref="CC24">IF(ISNA(INDEX($DC$201:$DC$770,MATCH($BI23&amp;CC$3,$DB$201:$DB$770&amp;$DC$201:$DC$770,0))),IF(ISNA(INDEX($DC$1:$DC$200,MATCH($BI24&amp;CC$3,$DB$1:$DB$200&amp;$DC$1:$DC$200,0))),"",IF(INDEX($DC$1:$DC$200,MATCH($BI24&amp;CC$3,$DB$1:$DB$200&amp;$DC$1:$DC$200,0))=CC$3,1,"")),IF(INDEX($DC$201:$DC$770,MATCH($BI23&amp;CC$3,$DB$201:$DB$770&amp;$DC$201:$DC$770,0))=CC$3,2,""))</f>
        <v/>
      </c>
      <c r="CD24" s="10" t="str">
        <f t="array" ref="CD24">IF(ISNA(INDEX($DC$201:$DC$770,MATCH($BI23&amp;CD$3,$DB$201:$DB$770&amp;$DC$201:$DC$770,0))),IF(ISNA(INDEX($DC$1:$DC$200,MATCH($BI24&amp;CD$3,$DB$1:$DB$200&amp;$DC$1:$DC$200,0))),"",IF(INDEX($DC$1:$DC$200,MATCH($BI24&amp;CD$3,$DB$1:$DB$200&amp;$DC$1:$DC$200,0))=CD$3,1,"")),IF(INDEX($DC$201:$DC$770,MATCH($BI23&amp;CD$3,$DB$201:$DB$770&amp;$DC$201:$DC$770,0))=CD$3,2,""))</f>
        <v/>
      </c>
      <c r="CE24" s="10" t="str">
        <f t="array" ref="CE24">IF(ISNA(INDEX($DC$201:$DC$770,MATCH($BI23&amp;CE$3,$DB$201:$DB$770&amp;$DC$201:$DC$770,0))),IF(ISNA(INDEX($DC$1:$DC$200,MATCH($BI24&amp;CE$3,$DB$1:$DB$200&amp;$DC$1:$DC$200,0))),"",IF(INDEX($DC$1:$DC$200,MATCH($BI24&amp;CE$3,$DB$1:$DB$200&amp;$DC$1:$DC$200,0))=CE$3,1,"")),IF(INDEX($DC$201:$DC$770,MATCH($BI23&amp;CE$3,$DB$201:$DB$770&amp;$DC$201:$DC$770,0))=CE$3,2,""))</f>
        <v/>
      </c>
      <c r="CF24" s="10" t="str">
        <f t="array" ref="CF24">IF(ISNA(INDEX($DC$201:$DC$770,MATCH($BI23&amp;CF$3,$DB$201:$DB$770&amp;$DC$201:$DC$770,0))),IF(ISNA(INDEX($DC$1:$DC$200,MATCH($BI24&amp;CF$3,$DB$1:$DB$200&amp;$DC$1:$DC$200,0))),"",IF(INDEX($DC$1:$DC$200,MATCH($BI24&amp;CF$3,$DB$1:$DB$200&amp;$DC$1:$DC$200,0))=CF$3,1,"")),IF(INDEX($DC$201:$DC$770,MATCH($BI23&amp;CF$3,$DB$201:$DB$770&amp;$DC$201:$DC$770,0))=CF$3,2,""))</f>
        <v/>
      </c>
      <c r="CG24" s="9" t="str">
        <f t="array" ref="CG24">IF(ISNA(INDEX($DC$201:$DC$770,MATCH($BI23&amp;CG$3,$DB$201:$DB$770&amp;$DC$201:$DC$770,0))),IF(ISNA(INDEX($DC$1:$DC$200,MATCH($BI24&amp;CG$3,$DB$1:$DB$200&amp;$DC$1:$DC$200,0))),"",IF(INDEX($DC$1:$DC$200,MATCH($BI24&amp;CG$3,$DB$1:$DB$200&amp;$DC$1:$DC$200,0))=CG$3,1,"")),IF(INDEX($DC$201:$DC$770,MATCH($BI23&amp;CG$3,$DB$201:$DB$770&amp;$DC$201:$DC$770,0))=CG$3,2,""))</f>
        <v/>
      </c>
      <c r="CH24" s="10" t="str">
        <f t="array" ref="CH24">IF(ISNA(INDEX($DC$201:$DC$770,MATCH($BI23&amp;CH$3,$DB$201:$DB$770&amp;$DC$201:$DC$770,0))),IF(ISNA(INDEX($DC$1:$DC$200,MATCH($BI24&amp;CH$3,$DB$1:$DB$200&amp;$DC$1:$DC$200,0))),"",IF(INDEX($DC$1:$DC$200,MATCH($BI24&amp;CH$3,$DB$1:$DB$200&amp;$DC$1:$DC$200,0))=CH$3,1,"")),IF(INDEX($DC$201:$DC$770,MATCH($BI23&amp;CH$3,$DB$201:$DB$770&amp;$DC$201:$DC$770,0))=CH$3,2,""))</f>
        <v/>
      </c>
      <c r="CI24" s="8" t="str">
        <f t="array" ref="CI24">IF(ISNA(INDEX($DC$201:$DC$770,MATCH($BI23&amp;CI$3,$DB$201:$DB$770&amp;$DC$201:$DC$770,0))),IF(ISNA(INDEX($DC$1:$DC$200,MATCH($BI24&amp;CI$3,$DB$1:$DB$200&amp;$DC$1:$DC$200,0))),"",IF(INDEX($DC$1:$DC$200,MATCH($BI24&amp;CI$3,$DB$1:$DB$200&amp;$DC$1:$DC$200,0))=CI$3,1,"")),IF(INDEX($DC$201:$DC$770,MATCH($BI23&amp;CI$3,$DB$201:$DB$770&amp;$DC$201:$DC$770,0))=CI$3,2,""))</f>
        <v/>
      </c>
      <c r="CJ24" s="10" t="str">
        <f t="array" ref="CJ24">IF(ISNA(INDEX($DC$201:$DC$770,MATCH($BI23&amp;CJ$3,$DB$201:$DB$770&amp;$DC$201:$DC$770,0))),IF(ISNA(INDEX($DC$1:$DC$200,MATCH($BI24&amp;CJ$3,$DB$1:$DB$200&amp;$DC$1:$DC$200,0))),"",IF(INDEX($DC$1:$DC$200,MATCH($BI24&amp;CJ$3,$DB$1:$DB$200&amp;$DC$1:$DC$200,0))=CJ$3,1,"")),IF(INDEX($DC$201:$DC$770,MATCH($BI23&amp;CJ$3,$DB$201:$DB$770&amp;$DC$201:$DC$770,0))=CJ$3,2,""))</f>
        <v/>
      </c>
      <c r="CK24" s="10" t="str">
        <f t="array" ref="CK24">IF(ISNA(INDEX($DC$201:$DC$770,MATCH($BI23&amp;CK$3,$DB$201:$DB$770&amp;$DC$201:$DC$770,0))),IF(ISNA(INDEX($DC$1:$DC$200,MATCH($BI24&amp;CK$3,$DB$1:$DB$200&amp;$DC$1:$DC$200,0))),"",IF(INDEX($DC$1:$DC$200,MATCH($BI24&amp;CK$3,$DB$1:$DB$200&amp;$DC$1:$DC$200,0))=CK$3,1,"")),IF(INDEX($DC$201:$DC$770,MATCH($BI23&amp;CK$3,$DB$201:$DB$770&amp;$DC$201:$DC$770,0))=CK$3,2,""))</f>
        <v/>
      </c>
      <c r="CL24" s="8" t="str">
        <f t="array" ref="CL24">IF(ISNA(INDEX($DC$201:$DC$770,MATCH($BI23&amp;CL$3,$DB$201:$DB$770&amp;$DC$201:$DC$770,0))),IF(ISNA(INDEX($DC$1:$DC$200,MATCH($BI24&amp;CL$3,$DB$1:$DB$200&amp;$DC$1:$DC$200,0))),"",IF(INDEX($DC$1:$DC$200,MATCH($BI24&amp;CL$3,$DB$1:$DB$200&amp;$DC$1:$DC$200,0))=CL$3,1,"")),IF(INDEX($DC$201:$DC$770,MATCH($BI23&amp;CL$3,$DB$201:$DB$770&amp;$DC$201:$DC$770,0))=CL$3,2,""))</f>
        <v/>
      </c>
      <c r="CP24" s="1"/>
      <c r="CQ24" s="13" t="s">
        <v>71</v>
      </c>
      <c r="CR24" s="45">
        <v>17</v>
      </c>
      <c r="CS24" s="45">
        <v>18</v>
      </c>
      <c r="CU24" s="46"/>
      <c r="DB24" s="19">
        <f>IF(DM24=0,0,IF(COUNTIF($DM$1:$DM$200,DM24)=1,DM24,IF(COUNTIF($DM$1:$DM$200,DM24)=2,IF(COUNTIF($DM$1:$DM23,DM24)=0,DM24,DM24+0.5),"Terminkollision 1")))</f>
        <v>144</v>
      </c>
      <c r="DC24" s="42">
        <f t="shared" si="4"/>
        <v>3</v>
      </c>
      <c r="DD24" s="71" t="s">
        <v>195</v>
      </c>
      <c r="DE24" s="13" t="s">
        <v>101</v>
      </c>
      <c r="DF24" s="13">
        <f t="shared" si="1"/>
        <v>21</v>
      </c>
      <c r="DG24" s="13">
        <f t="shared" si="5"/>
        <v>23</v>
      </c>
      <c r="DH24" s="13">
        <f t="shared" si="6"/>
        <v>5</v>
      </c>
      <c r="DI24" s="13">
        <f t="shared" si="7"/>
        <v>2016</v>
      </c>
      <c r="DJ24" s="13" t="str">
        <f t="shared" si="2"/>
        <v>Mo</v>
      </c>
      <c r="DK24" s="22">
        <f t="shared" si="8"/>
        <v>41051</v>
      </c>
      <c r="DL24" s="19" t="str">
        <f t="shared" si="0"/>
        <v>0</v>
      </c>
      <c r="DM24" s="13">
        <f t="shared" si="3"/>
        <v>144</v>
      </c>
    </row>
    <row r="25" spans="1:117" ht="12.75" customHeight="1">
      <c r="A25" s="13">
        <v>10</v>
      </c>
      <c r="B25" s="174">
        <f>TRUNC((DATE($CR$2,C$6,C25)-WEEKDAY(DATE($CR$2,C$6,C25),2)-DATE(YEAR(DATE($CR$2,C$6,C25)+4-WEEKDAY(DATE($CR$2,C$6,C25),2)),1,-10))/7)</f>
        <v>1</v>
      </c>
      <c r="C25" s="172">
        <v>10</v>
      </c>
      <c r="D25" s="176" t="str">
        <f t="shared" ref="D25" si="150">IF(D23="Mo","Di",IF(D23="Di","Mi",IF(D23="Mi","Do",IF(D23="Do","Fr",IF(D23="Fr","Sa",IF(D23="Sa","So","Mo"))))))</f>
        <v>So</v>
      </c>
      <c r="E25" s="2"/>
      <c r="F25" s="164" t="str">
        <f t="shared" ref="F25" si="151">IF(OR(OR(B25=$CR$7,B29=$CR$7,B25=$CS$7,B29=$CS$7,B25=$CT$7,B29=$CT$7,B25=$CR$8,B29=$CR$8,B25=$CR$9,B29=$CR$9,B25=$CR$10,B29=$CR$10,B25=$CS$10,B29=$CS$10,B25=$CR$11,B29=$CR$11,B25=$CS$11,B29=$CS$11,B25=$CT$11,B29=$CT$11,B25=$CU$11,B29=$CU$11,B25=$CV$11,B29=$CV$11,B25=$CR$12,B29=$CR$12,B25=$CS$12,B29=$CS$12),OR($A26=$CP$30,$A26=$CP$31,$A26=$CP$32,$A26=$CP$33,$A26=$CP$34,$A26=$CP$35,$A26=$CP$36,$A26=$CP$37,$A26=$CP$38,$A26=$CP$39,$A26=$CP$40,$A26=$CP$41),OR($A26=$CP$44,$A26=$CP$45,$A26=$CP$46,$A26=$CP$47,$A26=$CP$48,$A26=$CP$49,$A26=$CP$50)),1,"")</f>
        <v/>
      </c>
      <c r="G25" s="164" t="str">
        <f t="shared" ref="G25" si="152">IF(OR(OR(B25=$CR$15,B29=$CR$15,B25=$CS$15,B29=$CS$15,B25=$CT$15,B29=$CT$15,B25=$CR$16,B29=$CR$16,B25=$CS$16,B29=$CS$16,B25=$CR$17,B29=$CR$17,B25=$CS$17,B29=$CS$17,B25=$CR$18,B29=$CR$18,B25=$CS$18,B29=$CS$18,B25=$CT$18,B29=$CT$18,B25=$CU$18,B29=$CU$18,B25=$CV$18,B29=$CV$18,B25=$CR$19,B29=$CR$19,B25=$CS$19,B29=$CS$19),OR($A26=$CP$30,$A26=$CP$31,$A26=$CP$32,$A26=$CP$33,$A26=$CP$34,$A26=$CP$35,$A26=$CP$36,$A26=$CP$37,$A26=$CP$38,$A26=$CP$39,$A26=$CP$40,$A26=$CP$41),OR($A26=$CP$44,$A26=$CP$45,$A26=$CP$46,$A26=$CP$47,$A26=$CP$48,$A26=$CP$49,$A26=$CP$50)),1,"")</f>
        <v/>
      </c>
      <c r="H25" s="164" t="str">
        <f t="shared" ref="H25" si="153">IF(OR(OR(B25=$CR$22,B29=$CR$22,B25=$CS$22,B29=$CS$22,B25=$CT$22,B29=$CT$22,B25=$CR$23,B29=$CR$23,B25=$CS$23,B29=$CS$23,B25=$CR$24,B29=$CR$24,B25=$CS$24,B29=$CS$24,B25=$CR$25,B29=$CR$25,B25=$CS$25,B29=$CS$25,B25=$CT$25,B29=$CT$25,B25=$CU$25,B29=$CU$25,B25=$CV$25,B29=$CV$25,B25=$CR$26,B29=$CR$26,B25=$CS$26,B29=$CS$26),OR($A26=$CP$30,$A26=$CP$31,$A26=$CP$32,$A26=$CP$33,$A26=$CP$34,$A26=$CP$35,$A26=$CP$36,$A26=$CP$37,$A26=$CP$38,$A26=$CP$39,$A26=$CP$40,$A26=$CP$41),OR($A26=$CP$44,$A26=$CP$45,$A26=$CP$46,$A26=$CP$47,$A26=$CP$48,$A26=$CP$49,$A26=$CP$50)),1,"")</f>
        <v/>
      </c>
      <c r="I25" s="2"/>
      <c r="J25" s="1" t="str">
        <f t="shared" ref="J25" si="154">IF(ISNA(VLOOKUP(A25,$DB$1:$DE$200,4,FALSE)),"",VLOOKUP(A25,$DB$1:$DE$200,4,FALSE))</f>
        <v/>
      </c>
      <c r="K25" s="1"/>
      <c r="L25" s="1"/>
      <c r="M25" s="1"/>
      <c r="N25" s="1"/>
      <c r="O25" s="1"/>
      <c r="P25" s="5" t="str">
        <f t="array" ref="P25">IF(ISNA(INDEX($DC$1:$DC$770,MATCH($A25&amp;P$3,$DB$1:$DB$770&amp;$DC$1:$DC$770,0))),"",IF(ISNA(INDEX($DC$1:$DC$200,MATCH($A25&amp;P$3,$DB$1:$DB$200&amp;$DC$1:$DC$200,0))),IF(INDEX($DC$201:$DC$770,MATCH($A25&amp;P$3,$DB$201:$DB$770&amp;$DC$201:$DC$770,0))=P$3,2,""),IF(INDEX($DC$1:$DC$200,MATCH($A25&amp;P$3,$DB$1:$DB$200&amp;$DC$1:$DC$200,0))=P$3,1,"")))</f>
        <v/>
      </c>
      <c r="Q25" s="6" t="str">
        <f t="array" ref="Q25">IF(ISNA(INDEX($DC$1:$DC$770,MATCH($A25&amp;Q$3,$DB$1:$DB$770&amp;$DC$1:$DC$770,0))),"",IF(ISNA(INDEX($DC$1:$DC$200,MATCH($A25&amp;Q$3,$DB$1:$DB$200&amp;$DC$1:$DC$200,0))),IF(INDEX($DC$201:$DC$770,MATCH($A25&amp;Q$3,$DB$201:$DB$770&amp;$DC$201:$DC$770,0))=Q$3,2,""),IF(INDEX($DC$1:$DC$200,MATCH($A25&amp;Q$3,$DB$1:$DB$200&amp;$DC$1:$DC$200,0))=Q$3,1,"")))</f>
        <v/>
      </c>
      <c r="R25" s="6" t="str">
        <f t="array" ref="R25">IF(ISNA(INDEX($DC$1:$DC$770,MATCH($A25&amp;R$3,$DB$1:$DB$770&amp;$DC$1:$DC$770,0))),"",IF(ISNA(INDEX($DC$1:$DC$200,MATCH($A25&amp;R$3,$DB$1:$DB$200&amp;$DC$1:$DC$200,0))),IF(INDEX($DC$201:$DC$770,MATCH($A25&amp;R$3,$DB$201:$DB$770&amp;$DC$201:$DC$770,0))=R$3,2,""),IF(INDEX($DC$1:$DC$200,MATCH($A25&amp;R$3,$DB$1:$DB$200&amp;$DC$1:$DC$200,0))=R$3,1,"")))</f>
        <v/>
      </c>
      <c r="S25" s="5" t="str">
        <f t="array" ref="S25">IF(ISNA(INDEX($DC$1:$DC$770,MATCH($A25&amp;S$3,$DB$1:$DB$770&amp;$DC$1:$DC$770,0))),"",IF(ISNA(INDEX($DC$1:$DC$200,MATCH($A25&amp;S$3,$DB$1:$DB$200&amp;$DC$1:$DC$200,0))),IF(INDEX($DC$201:$DC$770,MATCH($A25&amp;S$3,$DB$201:$DB$770&amp;$DC$201:$DC$770,0))=S$3,2,""),IF(INDEX($DC$1:$DC$200,MATCH($A25&amp;S$3,$DB$1:$DB$200&amp;$DC$1:$DC$200,0))=S$3,1,"")))</f>
        <v/>
      </c>
      <c r="T25" s="6" t="str">
        <f t="array" ref="T25">IF(ISNA(INDEX($DC$1:$DC$770,MATCH($A25&amp;T$3,$DB$1:$DB$770&amp;$DC$1:$DC$770,0))),"",IF(ISNA(INDEX($DC$1:$DC$200,MATCH($A25&amp;T$3,$DB$1:$DB$200&amp;$DC$1:$DC$200,0))),IF(INDEX($DC$201:$DC$770,MATCH($A25&amp;T$3,$DB$201:$DB$770&amp;$DC$201:$DC$770,0))=T$3,2,""),IF(INDEX($DC$1:$DC$200,MATCH($A25&amp;T$3,$DB$1:$DB$200&amp;$DC$1:$DC$200,0))=T$3,1,"")))</f>
        <v/>
      </c>
      <c r="U25" s="7" t="str">
        <f t="array" ref="U25">IF(ISNA(INDEX($DC$1:$DC$770,MATCH($A25&amp;U$3,$DB$1:$DB$770&amp;$DC$1:$DC$770,0))),"",IF(ISNA(INDEX($DC$1:$DC$200,MATCH($A25&amp;U$3,$DB$1:$DB$200&amp;$DC$1:$DC$200,0))),IF(INDEX($DC$201:$DC$770,MATCH($A25&amp;U$3,$DB$201:$DB$770&amp;$DC$201:$DC$770,0))=U$3,2,""),IF(INDEX($DC$1:$DC$200,MATCH($A25&amp;U$3,$DB$1:$DB$200&amp;$DC$1:$DC$200,0))=U$3,1,"")))</f>
        <v/>
      </c>
      <c r="V25" s="6" t="str">
        <f t="array" ref="V25">IF(ISNA(INDEX($DC$1:$DC$770,MATCH($A25&amp;V$3,$DB$1:$DB$770&amp;$DC$1:$DC$770,0))),"",IF(ISNA(INDEX($DC$1:$DC$200,MATCH($A25&amp;V$3,$DB$1:$DB$200&amp;$DC$1:$DC$200,0))),IF(INDEX($DC$201:$DC$770,MATCH($A25&amp;V$3,$DB$201:$DB$770&amp;$DC$201:$DC$770,0))=V$3,2,""),IF(INDEX($DC$1:$DC$200,MATCH($A25&amp;V$3,$DB$1:$DB$200&amp;$DC$1:$DC$200,0))=V$3,1,"")))</f>
        <v/>
      </c>
      <c r="W25" s="6" t="str">
        <f t="array" ref="W25">IF(ISNA(INDEX($DC$1:$DC$770,MATCH($A25&amp;W$3,$DB$1:$DB$770&amp;$DC$1:$DC$770,0))),"",IF(ISNA(INDEX($DC$1:$DC$200,MATCH($A25&amp;W$3,$DB$1:$DB$200&amp;$DC$1:$DC$200,0))),IF(INDEX($DC$201:$DC$770,MATCH($A25&amp;W$3,$DB$201:$DB$770&amp;$DC$201:$DC$770,0))=W$3,2,""),IF(INDEX($DC$1:$DC$200,MATCH($A25&amp;W$3,$DB$1:$DB$200&amp;$DC$1:$DC$200,0))=W$3,1,"")))</f>
        <v/>
      </c>
      <c r="X25" s="6" t="str">
        <f t="array" ref="X25">IF(ISNA(INDEX($DC$1:$DC$770,MATCH($A25&amp;X$3,$DB$1:$DB$770&amp;$DC$1:$DC$770,0))),"",IF(ISNA(INDEX($DC$1:$DC$200,MATCH($A25&amp;X$3,$DB$1:$DB$200&amp;$DC$1:$DC$200,0))),IF(INDEX($DC$201:$DC$770,MATCH($A25&amp;X$3,$DB$201:$DB$770&amp;$DC$201:$DC$770,0))=X$3,2,""),IF(INDEX($DC$1:$DC$200,MATCH($A25&amp;X$3,$DB$1:$DB$200&amp;$DC$1:$DC$200,0))=X$3,1,"")))</f>
        <v/>
      </c>
      <c r="Y25" s="5" t="str">
        <f t="array" ref="Y25">IF(ISNA(INDEX($DC$1:$DC$770,MATCH($A25&amp;Y$3,$DB$1:$DB$770&amp;$DC$1:$DC$770,0))),"",IF(ISNA(INDEX($DC$1:$DC$200,MATCH($A25&amp;Y$3,$DB$1:$DB$200&amp;$DC$1:$DC$200,0))),IF(INDEX($DC$201:$DC$770,MATCH($A25&amp;Y$3,$DB$201:$DB$770&amp;$DC$201:$DC$770,0))=Y$3,2,""),IF(INDEX($DC$1:$DC$200,MATCH($A25&amp;Y$3,$DB$1:$DB$200&amp;$DC$1:$DC$200,0))=Y$3,1,"")))</f>
        <v/>
      </c>
      <c r="Z25" s="6" t="str">
        <f t="array" ref="Z25">IF(ISNA(INDEX($DC$1:$DC$770,MATCH($A25&amp;Z$3,$DB$1:$DB$770&amp;$DC$1:$DC$770,0))),"",IF(ISNA(INDEX($DC$1:$DC$200,MATCH($A25&amp;Z$3,$DB$1:$DB$200&amp;$DC$1:$DC$200,0))),IF(INDEX($DC$201:$DC$770,MATCH($A25&amp;Z$3,$DB$201:$DB$770&amp;$DC$201:$DC$770,0))=Z$3,2,""),IF(INDEX($DC$1:$DC$200,MATCH($A25&amp;Z$3,$DB$1:$DB$200&amp;$DC$1:$DC$200,0))=Z$3,1,"")))</f>
        <v/>
      </c>
      <c r="AA25" s="7" t="str">
        <f t="array" ref="AA25">IF(ISNA(INDEX($DC$1:$DC$770,MATCH($A25&amp;AA$3,$DB$1:$DB$770&amp;$DC$1:$DC$770,0))),"",IF(ISNA(INDEX($DC$1:$DC$200,MATCH($A25&amp;AA$3,$DB$1:$DB$200&amp;$DC$1:$DC$200,0))),IF(INDEX($DC$201:$DC$770,MATCH($A25&amp;AA$3,$DB$201:$DB$770&amp;$DC$201:$DC$770,0))=AA$3,2,""),IF(INDEX($DC$1:$DC$200,MATCH($A25&amp;AA$3,$DB$1:$DB$200&amp;$DC$1:$DC$200,0))=AA$3,1,"")))</f>
        <v/>
      </c>
      <c r="AB25" s="6" t="str">
        <f t="array" ref="AB25">IF(ISNA(INDEX($DC$1:$DC$770,MATCH($A25&amp;AB$3,$DB$1:$DB$770&amp;$DC$1:$DC$770,0))),"",IF(ISNA(INDEX($DC$1:$DC$200,MATCH($A25&amp;AB$3,$DB$1:$DB$200&amp;$DC$1:$DC$200,0))),IF(INDEX($DC$201:$DC$770,MATCH($A25&amp;AB$3,$DB$201:$DB$770&amp;$DC$201:$DC$770,0))=AB$3,2,""),IF(INDEX($DC$1:$DC$200,MATCH($A25&amp;AB$3,$DB$1:$DB$200&amp;$DC$1:$DC$200,0))=AB$3,1,"")))</f>
        <v/>
      </c>
      <c r="AC25" s="6" t="str">
        <f t="array" ref="AC25">IF(ISNA(INDEX($DC$1:$DC$770,MATCH($A25&amp;AC$3,$DB$1:$DB$770&amp;$DC$1:$DC$770,0))),"",IF(ISNA(INDEX($DC$1:$DC$200,MATCH($A25&amp;AC$3,$DB$1:$DB$200&amp;$DC$1:$DC$200,0))),IF(INDEX($DC$201:$DC$770,MATCH($A25&amp;AC$3,$DB$201:$DB$770&amp;$DC$201:$DC$770,0))=AC$3,2,""),IF(INDEX($DC$1:$DC$200,MATCH($A25&amp;AC$3,$DB$1:$DB$200&amp;$DC$1:$DC$200,0))=AC$3,1,"")))</f>
        <v/>
      </c>
      <c r="AD25" s="7" t="str">
        <f t="array" ref="AD25">IF(ISNA(INDEX($DC$1:$DC$770,MATCH($A25&amp;AD$3,$DB$1:$DB$770&amp;$DC$1:$DC$770,0))),"",IF(ISNA(INDEX($DC$1:$DC$200,MATCH($A25&amp;AD$3,$DB$1:$DB$200&amp;$DC$1:$DC$200,0))),IF(INDEX($DC$201:$DC$770,MATCH($A25&amp;AD$3,$DB$201:$DB$770&amp;$DC$201:$DC$770,0))=AD$3,2,""),IF(INDEX($DC$1:$DC$200,MATCH($A25&amp;AD$3,$DB$1:$DB$200&amp;$DC$1:$DC$200,0))=AD$3,1,"")))</f>
        <v/>
      </c>
      <c r="AE25" s="43">
        <v>41</v>
      </c>
      <c r="AF25" s="174">
        <f>TRUNC((DATE($CR$2,AG$6,AG25)-WEEKDAY(DATE($CR$2,AG$6,AG25),2)-DATE(YEAR(DATE($CR$2,AG$6,AG25)+4-WEEKDAY(DATE($CR$2,AG$6,AG25),2)),1,-10))/7)</f>
        <v>6</v>
      </c>
      <c r="AG25" s="172">
        <v>10</v>
      </c>
      <c r="AH25" s="176" t="str">
        <f t="shared" si="13"/>
        <v>Mi</v>
      </c>
      <c r="AI25" s="2"/>
      <c r="AJ25" s="164" t="str">
        <f t="shared" ref="AJ25" si="155">IF(OR(OR(AF25=$CR$7,AF29=$CR$7,AF25=$CS$7,AF29=$CS$7,AF25=$CT$7,AF29=$CT$7,AF25=$CR$8,AF29=$CR$8,AF25=$CR$9,AF29=$CR$9,AF25=$CR$10,AF29=$CR$10,AF25=$CS$10,AF29=$CS$10,AF25=$CR$11,AF29=$CR$11,AF25=$CS$11,AF29=$CS$11,AF25=$CT$11,AF29=$CT$11,AF25=$CU$11,AF29=$CU$11,AF25=$CV$11,AF29=$CV$11,AF25=$CR$12,AF29=$CR$12,AF25=$CS$12,AF29=$CS$12),OR($AE26=$CP$30,$AE26=$CP$31,$AE26=$CP$32,$AE26=$CP$33,$AE26=$CP$34,$AE26=$CP$35,$AE26=$CP$36,$AE26=$CP$37,$AE26=$CP$38,$AE26=$CP$39,$AE26=$CP$40,$AE26=$CP$41),OR($AE26=$CP$44,$AE26=$CP$45,$AE26=$CP$46,$AE26=$CP$47,$AE26=$CP$48,$AE26=$CP$49,$AE26=$CP$50)),1,"")</f>
        <v/>
      </c>
      <c r="AK25" s="164">
        <f t="shared" ref="AK25" si="156">IF(OR(OR(AF25=$CR$15,AF29=$CR$15,AF25=$CS$15,AF29=$CS$15,AF25=$CT$15,AF29=$CT$15,AF25=$CR$16,AF29=$CR$16,AF25=$CS$16,AF29=$CS$16,AF25=$CR$17,AF29=$CR$17,AF25=$CS$17,AF29=$CS$17,AF25=$CR$18,AF29=$CR$18,AF25=$CS$18,AF29=$CS$18,AF25=$CT$18,AF29=$CT$18,AF25=$CU$18,AF29=$CU$18,AF25=$CV$18,AF29=$CV$18,AF25=$CR$19,AF29=$CR$19,AF25=$CS$19,AF29=$CS$19),OR($AE26=$CP$30,$AE26=$CP$31,$AE26=$CP$32,$AE26=$CP$33,$AE26=$CP$34,$AE26=$CP$35,$AE26=$CP$36,$AE26=$CP$37,$AE26=$CP$38,$AE26=$CP$39,$AE26=$CP$40,$AE26=$CP$41),OR($AE26=$CP$44,$AE26=$CP$45,$AE26=$CP$46,$AE26=$CP$47,$AE26=$CP$48,$AE26=$CP$49,$AE26=$CP$50)),1,"")</f>
        <v>1</v>
      </c>
      <c r="AL25" s="164">
        <f t="shared" ref="AL25" si="157">IF(OR(OR(AF25=$CR$22,AF29=$CR$22,AF25=$CS$22,AF29=$CS$22,AF25=$CT$22,AF29=$CT$22,AF25=$CR$23,AF29=$CR$23,AF25=$CS$23,AF29=$CS$23,AF25=$CR$24,AF29=$CR$24,AF25=$CS$24,AF29=$CS$24,AF25=$CR$25,AF29=$CR$25,AF25=$CS$25,AF29=$CS$25,AF25=$CT$25,AF29=$CT$25,AF25=$CU$25,AF29=$CU$25,AF25=$CV$25,AF29=$CV$25,AF25=$CR$26,AF29=$CR$26,AF25=$CS$26,AF29=$CS$26),OR($AE26=$CP$30,$AE26=$CP$31,$AE26=$CP$32,$AE26=$CP$33,$AE26=$CP$34,$AE26=$CP$35,$AE26=$CP$36,$AE26=$CP$37,$AE26=$CP$38,$AE26=$CP$39,$AE26=$CP$40,$AE26=$CP$41),OR($AE26=$CP$44,$AE26=$CP$45,$AE26=$CP$46,$AE26=$CP$47,$AE26=$CP$48,$AE26=$CP$49,$AE26=$CP$50)),1,"")</f>
        <v>1</v>
      </c>
      <c r="AM25" s="2"/>
      <c r="AN25" s="6" t="str">
        <f t="shared" ref="AN25" si="158">IF(ISNA(VLOOKUP(AE25,$DB$1:$DE$200,4,FALSE)),"",VLOOKUP(AE25,$DB$1:$DE$200,4,FALSE))</f>
        <v/>
      </c>
      <c r="AO25" s="6"/>
      <c r="AP25" s="6"/>
      <c r="AQ25" s="6"/>
      <c r="AR25" s="6"/>
      <c r="AS25" s="6"/>
      <c r="AT25" s="5" t="str">
        <f t="array" ref="AT25">IF(ISNA(INDEX($DC$1:$DC$770,MATCH($AE25&amp;AT$3,$DB$1:$DB$770&amp;$DC$1:$DC$770,0))),"",IF(ISNA(INDEX($DC$1:$DC$200,MATCH($AE25&amp;AT$3,$DB$1:$DB$200&amp;$DC$1:$DC$200,0))),IF(INDEX($DC$201:$DC$770,MATCH($AE25&amp;AT$3,$DB$201:$DB$770&amp;$DC$201:$DC$770,0))=AT$3,2,""),IF(INDEX($DC$1:$DC$200,MATCH($AE25&amp;AT$3,$DB$1:$DB$200&amp;$DC$1:$DC$200,0))=AT$3,1,"")))</f>
        <v/>
      </c>
      <c r="AU25" s="6" t="str">
        <f t="array" ref="AU25">IF(ISNA(INDEX($DC$1:$DC$770,MATCH($AE25&amp;AU$3,$DB$1:$DB$770&amp;$DC$1:$DC$770,0))),"",IF(ISNA(INDEX($DC$1:$DC$200,MATCH($AE25&amp;AU$3,$DB$1:$DB$200&amp;$DC$1:$DC$200,0))),IF(INDEX($DC$201:$DC$770,MATCH($AE25&amp;AU$3,$DB$201:$DB$770&amp;$DC$201:$DC$770,0))=AU$3,2,""),IF(INDEX($DC$1:$DC$200,MATCH($AE25&amp;AU$3,$DB$1:$DB$200&amp;$DC$1:$DC$200,0))=AU$3,1,"")))</f>
        <v/>
      </c>
      <c r="AV25" s="6" t="str">
        <f t="array" ref="AV25">IF(ISNA(INDEX($DC$1:$DC$770,MATCH($AE25&amp;AV$3,$DB$1:$DB$770&amp;$DC$1:$DC$770,0))),"",IF(ISNA(INDEX($DC$1:$DC$200,MATCH($AE25&amp;AV$3,$DB$1:$DB$200&amp;$DC$1:$DC$200,0))),IF(INDEX($DC$201:$DC$770,MATCH($AE25&amp;AV$3,$DB$201:$DB$770&amp;$DC$201:$DC$770,0))=AV$3,2,""),IF(INDEX($DC$1:$DC$200,MATCH($AE25&amp;AV$3,$DB$1:$DB$200&amp;$DC$1:$DC$200,0))=AV$3,1,"")))</f>
        <v/>
      </c>
      <c r="AW25" s="5" t="str">
        <f t="array" ref="AW25">IF(ISNA(INDEX($DC$1:$DC$770,MATCH($AE25&amp;AW$3,$DB$1:$DB$770&amp;$DC$1:$DC$770,0))),"",IF(ISNA(INDEX($DC$1:$DC$200,MATCH($AE25&amp;AW$3,$DB$1:$DB$200&amp;$DC$1:$DC$200,0))),IF(INDEX($DC$201:$DC$770,MATCH($AE25&amp;AW$3,$DB$201:$DB$770&amp;$DC$201:$DC$770,0))=AW$3,2,""),IF(INDEX($DC$1:$DC$200,MATCH($AE25&amp;AW$3,$DB$1:$DB$200&amp;$DC$1:$DC$200,0))=AW$3,1,"")))</f>
        <v/>
      </c>
      <c r="AX25" s="6" t="str">
        <f t="array" ref="AX25">IF(ISNA(INDEX($DC$1:$DC$770,MATCH($AE25&amp;AX$3,$DB$1:$DB$770&amp;$DC$1:$DC$770,0))),"",IF(ISNA(INDEX($DC$1:$DC$200,MATCH($AE25&amp;AX$3,$DB$1:$DB$200&amp;$DC$1:$DC$200,0))),IF(INDEX($DC$201:$DC$770,MATCH($AE25&amp;AX$3,$DB$201:$DB$770&amp;$DC$201:$DC$770,0))=AX$3,2,""),IF(INDEX($DC$1:$DC$200,MATCH($AE25&amp;AX$3,$DB$1:$DB$200&amp;$DC$1:$DC$200,0))=AX$3,1,"")))</f>
        <v/>
      </c>
      <c r="AY25" s="7" t="str">
        <f t="array" ref="AY25">IF(ISNA(INDEX($DC$1:$DC$770,MATCH($AE25&amp;AY$3,$DB$1:$DB$770&amp;$DC$1:$DC$770,0))),"",IF(ISNA(INDEX($DC$1:$DC$200,MATCH($AE25&amp;AY$3,$DB$1:$DB$200&amp;$DC$1:$DC$200,0))),IF(INDEX($DC$201:$DC$770,MATCH($AE25&amp;AY$3,$DB$201:$DB$770&amp;$DC$201:$DC$770,0))=AY$3,2,""),IF(INDEX($DC$1:$DC$200,MATCH($AE25&amp;AY$3,$DB$1:$DB$200&amp;$DC$1:$DC$200,0))=AY$3,1,"")))</f>
        <v/>
      </c>
      <c r="AZ25" s="6" t="str">
        <f t="array" ref="AZ25">IF(ISNA(INDEX($DC$1:$DC$770,MATCH($AE25&amp;AZ$3,$DB$1:$DB$770&amp;$DC$1:$DC$770,0))),"",IF(ISNA(INDEX($DC$1:$DC$200,MATCH($AE25&amp;AZ$3,$DB$1:$DB$200&amp;$DC$1:$DC$200,0))),IF(INDEX($DC$201:$DC$770,MATCH($AE25&amp;AZ$3,$DB$201:$DB$770&amp;$DC$201:$DC$770,0))=AZ$3,2,""),IF(INDEX($DC$1:$DC$200,MATCH($AE25&amp;AZ$3,$DB$1:$DB$200&amp;$DC$1:$DC$200,0))=AZ$3,1,"")))</f>
        <v/>
      </c>
      <c r="BA25" s="6" t="str">
        <f t="array" ref="BA25">IF(ISNA(INDEX($DC$1:$DC$770,MATCH($AE25&amp;BA$3,$DB$1:$DB$770&amp;$DC$1:$DC$770,0))),"",IF(ISNA(INDEX($DC$1:$DC$200,MATCH($AE25&amp;BA$3,$DB$1:$DB$200&amp;$DC$1:$DC$200,0))),IF(INDEX($DC$201:$DC$770,MATCH($AE25&amp;BA$3,$DB$201:$DB$770&amp;$DC$201:$DC$770,0))=BA$3,2,""),IF(INDEX($DC$1:$DC$200,MATCH($AE25&amp;BA$3,$DB$1:$DB$200&amp;$DC$1:$DC$200,0))=BA$3,1,"")))</f>
        <v/>
      </c>
      <c r="BB25" s="6" t="str">
        <f t="array" ref="BB25">IF(ISNA(INDEX($DC$1:$DC$770,MATCH($AE25&amp;BB$3,$DB$1:$DB$770&amp;$DC$1:$DC$770,0))),"",IF(ISNA(INDEX($DC$1:$DC$200,MATCH($AE25&amp;BB$3,$DB$1:$DB$200&amp;$DC$1:$DC$200,0))),IF(INDEX($DC$201:$DC$770,MATCH($AE25&amp;BB$3,$DB$201:$DB$770&amp;$DC$201:$DC$770,0))=BB$3,2,""),IF(INDEX($DC$1:$DC$200,MATCH($AE25&amp;BB$3,$DB$1:$DB$200&amp;$DC$1:$DC$200,0))=BB$3,1,"")))</f>
        <v/>
      </c>
      <c r="BC25" s="5" t="str">
        <f t="array" ref="BC25">IF(ISNA(INDEX($DC$1:$DC$770,MATCH($AE25&amp;BC$3,$DB$1:$DB$770&amp;$DC$1:$DC$770,0))),"",IF(ISNA(INDEX($DC$1:$DC$200,MATCH($AE25&amp;BC$3,$DB$1:$DB$200&amp;$DC$1:$DC$200,0))),IF(INDEX($DC$201:$DC$770,MATCH($AE25&amp;BC$3,$DB$201:$DB$770&amp;$DC$201:$DC$770,0))=BC$3,2,""),IF(INDEX($DC$1:$DC$200,MATCH($AE25&amp;BC$3,$DB$1:$DB$200&amp;$DC$1:$DC$200,0))=BC$3,1,"")))</f>
        <v/>
      </c>
      <c r="BD25" s="6" t="str">
        <f t="array" ref="BD25">IF(ISNA(INDEX($DC$1:$DC$770,MATCH($AE25&amp;BD$3,$DB$1:$DB$770&amp;$DC$1:$DC$770,0))),"",IF(ISNA(INDEX($DC$1:$DC$200,MATCH($AE25&amp;BD$3,$DB$1:$DB$200&amp;$DC$1:$DC$200,0))),IF(INDEX($DC$201:$DC$770,MATCH($AE25&amp;BD$3,$DB$201:$DB$770&amp;$DC$201:$DC$770,0))=BD$3,2,""),IF(INDEX($DC$1:$DC$200,MATCH($AE25&amp;BD$3,$DB$1:$DB$200&amp;$DC$1:$DC$200,0))=BD$3,1,"")))</f>
        <v/>
      </c>
      <c r="BE25" s="7" t="str">
        <f t="array" ref="BE25">IF(ISNA(INDEX($DC$1:$DC$770,MATCH($AE25&amp;BE$3,$DB$1:$DB$770&amp;$DC$1:$DC$770,0))),"",IF(ISNA(INDEX($DC$1:$DC$200,MATCH($AE25&amp;BE$3,$DB$1:$DB$200&amp;$DC$1:$DC$200,0))),IF(INDEX($DC$201:$DC$770,MATCH($AE25&amp;BE$3,$DB$201:$DB$770&amp;$DC$201:$DC$770,0))=BE$3,2,""),IF(INDEX($DC$1:$DC$200,MATCH($AE25&amp;BE$3,$DB$1:$DB$200&amp;$DC$1:$DC$200,0))=BE$3,1,"")))</f>
        <v/>
      </c>
      <c r="BF25" s="6" t="str">
        <f t="array" ref="BF25">IF(ISNA(INDEX($DC$1:$DC$770,MATCH($AE25&amp;BF$3,$DB$1:$DB$770&amp;$DC$1:$DC$770,0))),"",IF(ISNA(INDEX($DC$1:$DC$200,MATCH($AE25&amp;BF$3,$DB$1:$DB$200&amp;$DC$1:$DC$200,0))),IF(INDEX($DC$201:$DC$770,MATCH($AE25&amp;BF$3,$DB$201:$DB$770&amp;$DC$201:$DC$770,0))=BF$3,2,""),IF(INDEX($DC$1:$DC$200,MATCH($AE25&amp;BF$3,$DB$1:$DB$200&amp;$DC$1:$DC$200,0))=BF$3,1,"")))</f>
        <v/>
      </c>
      <c r="BG25" s="6" t="str">
        <f t="array" ref="BG25">IF(ISNA(INDEX($DC$1:$DC$770,MATCH($AE25&amp;BG$3,$DB$1:$DB$770&amp;$DC$1:$DC$770,0))),"",IF(ISNA(INDEX($DC$1:$DC$200,MATCH($AE25&amp;BG$3,$DB$1:$DB$200&amp;$DC$1:$DC$200,0))),IF(INDEX($DC$201:$DC$770,MATCH($AE25&amp;BG$3,$DB$201:$DB$770&amp;$DC$201:$DC$770,0))=BG$3,2,""),IF(INDEX($DC$1:$DC$200,MATCH($AE25&amp;BG$3,$DB$1:$DB$200&amp;$DC$1:$DC$200,0))=BG$3,1,"")))</f>
        <v/>
      </c>
      <c r="BH25" s="7" t="str">
        <f t="array" ref="BH25">IF(ISNA(INDEX($DC$1:$DC$770,MATCH($AE25&amp;BH$3,$DB$1:$DB$770&amp;$DC$1:$DC$770,0))),"",IF(ISNA(INDEX($DC$1:$DC$200,MATCH($AE25&amp;BH$3,$DB$1:$DB$200&amp;$DC$1:$DC$200,0))),IF(INDEX($DC$201:$DC$770,MATCH($AE25&amp;BH$3,$DB$201:$DB$770&amp;$DC$201:$DC$770,0))=BH$3,2,""),IF(INDEX($DC$1:$DC$200,MATCH($AE25&amp;BH$3,$DB$1:$DB$200&amp;$DC$1:$DC$200,0))=BH$3,1,"")))</f>
        <v/>
      </c>
      <c r="BI25" s="2">
        <f t="shared" ref="BI25" si="159">BI23+1</f>
        <v>70</v>
      </c>
      <c r="BJ25" s="174">
        <f>TRUNC((DATE($CR$2,BK$6,BK25)-WEEKDAY(DATE($CR$2,BK$6,BK25),2)-DATE(YEAR(DATE($CR$2,BK$6,BK25)+4-WEEKDAY(DATE($CR$2,BK$6,BK25),2)),1,-10))/7)</f>
        <v>10</v>
      </c>
      <c r="BK25" s="172">
        <v>10</v>
      </c>
      <c r="BL25" s="176" t="str">
        <f t="shared" si="18"/>
        <v>Do</v>
      </c>
      <c r="BM25" s="2"/>
      <c r="BN25" s="164" t="str">
        <f t="shared" ref="BN25" si="160">IF(OR(OR(BJ25=$CR$7,BJ29=$CR$7,BJ25=$CS$7,BJ29=$CS$7,BJ25=$CT$7,BJ29=$CT$7,BJ25=$CR$8,BJ29=$CR$8,BJ25=$CR$9,BJ29=$CR$9,BJ25=$CR$10,BJ29=$CR$10,BJ25=$CS$10,BJ29=$CS$10,BJ25=$CR$11,BJ29=$CR$11,BJ25=$CS$11,BJ29=$CS$11,BJ25=$CT$11,BJ29=$CT$11,BJ25=$CU$11,BJ29=$CU$11,BJ25=$CV$11,BJ29=$CV$11,BJ25=$CR$12,BJ29=$CR$12,BJ25=$CS$12,BJ29=$CS$12),OR($BI26=$CP$30,$BI26=$CP$31,$BI26=$CP$32,$BI26=$CP$33,$BI26=$CP$34,$BI26=$CP$35,$BI26=$CP$36,$BI26=$CP$37,$BI26=$CP$38,$BI26=$CP$39,$BI26=$CP$40,$BI26=$CP$41),OR($BI26=$CP$44,$BI26=$CP$45,$BI26=$CP$46,$BI26=$CP$47,$BI26=$CP$48,$BI26=$CP$49,$BI26=$CP$50)),1,"")</f>
        <v/>
      </c>
      <c r="BO25" s="164" t="str">
        <f t="shared" ref="BO25" si="161">IF(OR(OR(BJ25=$CR$15,BJ29=$CR$15,BJ25=$CS$15,BJ29=$CS$15,BJ25=$CT$15,BJ29=$CT$15,BJ25=$CR$16,BJ29=$CR$16,BJ25=$CS$16,BJ29=$CS$16,BJ25=$CR$17,BJ29=$CR$17,BJ25=$CS$17,BJ29=$CS$17,BJ25=$CR$18,BJ29=$CR$18,BJ25=$CS$18,BJ29=$CS$18,BJ25=$CT$18,BJ29=$CT$18,BJ25=$CU$18,BJ29=$CU$18,BJ25=$CV$18,BJ29=$CV$18,BJ25=$CR$19,BJ29=$CR$19,BJ25=$CS$19,BJ29=$CS$19),OR($BI26=$CP$30,$BI26=$CP$31,$BI26=$CP$32,$BI26=$CP$33,$BI26=$CP$34,$BI26=$CP$35,$BI26=$CP$36,$BI26=$CP$37,$BI26=$CP$38,$BI26=$CP$39,$BI26=$CP$40,$BI26=$CP$41),OR($BI26=$CP$44,$BI26=$CP$45,$BI26=$CP$46,$BI26=$CP$47,$BI26=$CP$48,$BI26=$CP$49,$BI26=$CP$50)),1,"")</f>
        <v/>
      </c>
      <c r="BP25" s="164" t="str">
        <f t="shared" ref="BP25" si="162">IF(OR(OR(BJ25=$CR$22,BJ29=$CR$22,BJ25=$CS$22,BJ29=$CS$22,BJ25=$CT$22,BJ29=$CT$22,BJ25=$CR$23,BJ29=$CR$23,BJ25=$CS$23,BJ29=$CS$23,BJ25=$CR$24,BJ29=$CR$24,BJ25=$CS$24,BJ29=$CS$24,BJ25=$CR$25,BJ29=$CR$25,BJ25=$CS$25,BJ29=$CS$25,BJ25=$CT$25,BJ29=$CT$25,BJ25=$CU$25,BJ29=$CU$25,BJ25=$CV$25,BJ29=$CV$25,BJ25=$CR$26,BJ29=$CR$26,BJ25=$CS$26,BJ29=$CS$26),OR($BI26=$CP$30,$BI26=$CP$31,$BI26=$CP$32,$BI26=$CP$33,$BI26=$CP$34,$BI26=$CP$35,$BI26=$CP$36,$BI26=$CP$37,$BI26=$CP$38,$BI26=$CP$39,$BI26=$CP$40,$BI26=$CP$41),OR($BI26=$CP$44,$BI26=$CP$45,$BI26=$CP$46,$BI26=$CP$47,$BI26=$CP$48,$BI26=$CP$49,$BI26=$CP$50)),1,"")</f>
        <v/>
      </c>
      <c r="BQ25" s="2"/>
      <c r="BR25" s="6" t="str">
        <f t="shared" ref="BR25" si="163">IF(ISNA(VLOOKUP(BI25,$DB$1:$DE$200,4,FALSE)),"",VLOOKUP(BI25,$DB$1:$DE$200,4,FALSE))</f>
        <v/>
      </c>
      <c r="BS25" s="6"/>
      <c r="BT25" s="6"/>
      <c r="BU25" s="6"/>
      <c r="BV25" s="6"/>
      <c r="BW25" s="6"/>
      <c r="BX25" s="5" t="str">
        <f t="array" ref="BX25">IF(ISNA(INDEX($DC$1:$DC$770,MATCH($BI25&amp;BX$3,$DB$1:$DB$770&amp;$DC$1:$DC$770,0))),"",IF(ISNA(INDEX($DC$1:$DC$200,MATCH($BI25&amp;BX$3,$DB$1:$DB$200&amp;$DC$1:$DC$200,0))),IF(INDEX($DC$201:$DC$770,MATCH($BI25&amp;BX$3,$DB$201:$DB$770&amp;$DC$201:$DC$770,0))=BX$3,2,""),IF(INDEX($DC$1:$DC$200,MATCH($BI25&amp;BX$3,$DB$1:$DB$200&amp;$DC$1:$DC$200,0))=BX$3,1,"")))</f>
        <v/>
      </c>
      <c r="BY25" s="6" t="str">
        <f t="array" ref="BY25">IF(ISNA(INDEX($DC$1:$DC$770,MATCH($BI25&amp;BY$3,$DB$1:$DB$770&amp;$DC$1:$DC$770,0))),"",IF(ISNA(INDEX($DC$1:$DC$200,MATCH($BI25&amp;BY$3,$DB$1:$DB$200&amp;$DC$1:$DC$200,0))),IF(INDEX($DC$201:$DC$770,MATCH($BI25&amp;BY$3,$DB$201:$DB$770&amp;$DC$201:$DC$770,0))=BY$3,2,""),IF(INDEX($DC$1:$DC$200,MATCH($BI25&amp;BY$3,$DB$1:$DB$200&amp;$DC$1:$DC$200,0))=BY$3,1,"")))</f>
        <v/>
      </c>
      <c r="BZ25" s="6" t="str">
        <f t="array" ref="BZ25">IF(ISNA(INDEX($DC$1:$DC$770,MATCH($BI25&amp;BZ$3,$DB$1:$DB$770&amp;$DC$1:$DC$770,0))),"",IF(ISNA(INDEX($DC$1:$DC$200,MATCH($BI25&amp;BZ$3,$DB$1:$DB$200&amp;$DC$1:$DC$200,0))),IF(INDEX($DC$201:$DC$770,MATCH($BI25&amp;BZ$3,$DB$201:$DB$770&amp;$DC$201:$DC$770,0))=BZ$3,2,""),IF(INDEX($DC$1:$DC$200,MATCH($BI25&amp;BZ$3,$DB$1:$DB$200&amp;$DC$1:$DC$200,0))=BZ$3,1,"")))</f>
        <v/>
      </c>
      <c r="CA25" s="5" t="str">
        <f t="array" ref="CA25">IF(ISNA(INDEX($DC$1:$DC$770,MATCH($BI25&amp;CA$3,$DB$1:$DB$770&amp;$DC$1:$DC$770,0))),"",IF(ISNA(INDEX($DC$1:$DC$200,MATCH($BI25&amp;CA$3,$DB$1:$DB$200&amp;$DC$1:$DC$200,0))),IF(INDEX($DC$201:$DC$770,MATCH($BI25&amp;CA$3,$DB$201:$DB$770&amp;$DC$201:$DC$770,0))=CA$3,2,""),IF(INDEX($DC$1:$DC$200,MATCH($BI25&amp;CA$3,$DB$1:$DB$200&amp;$DC$1:$DC$200,0))=CA$3,1,"")))</f>
        <v/>
      </c>
      <c r="CB25" s="6" t="str">
        <f t="array" ref="CB25">IF(ISNA(INDEX($DC$1:$DC$770,MATCH($BI25&amp;CB$3,$DB$1:$DB$770&amp;$DC$1:$DC$770,0))),"",IF(ISNA(INDEX($DC$1:$DC$200,MATCH($BI25&amp;CB$3,$DB$1:$DB$200&amp;$DC$1:$DC$200,0))),IF(INDEX($DC$201:$DC$770,MATCH($BI25&amp;CB$3,$DB$201:$DB$770&amp;$DC$201:$DC$770,0))=CB$3,2,""),IF(INDEX($DC$1:$DC$200,MATCH($BI25&amp;CB$3,$DB$1:$DB$200&amp;$DC$1:$DC$200,0))=CB$3,1,"")))</f>
        <v/>
      </c>
      <c r="CC25" s="7" t="str">
        <f t="array" ref="CC25">IF(ISNA(INDEX($DC$1:$DC$770,MATCH($BI25&amp;CC$3,$DB$1:$DB$770&amp;$DC$1:$DC$770,0))),"",IF(ISNA(INDEX($DC$1:$DC$200,MATCH($BI25&amp;CC$3,$DB$1:$DB$200&amp;$DC$1:$DC$200,0))),IF(INDEX($DC$201:$DC$770,MATCH($BI25&amp;CC$3,$DB$201:$DB$770&amp;$DC$201:$DC$770,0))=CC$3,2,""),IF(INDEX($DC$1:$DC$200,MATCH($BI25&amp;CC$3,$DB$1:$DB$200&amp;$DC$1:$DC$200,0))=CC$3,1,"")))</f>
        <v/>
      </c>
      <c r="CD25" s="6" t="str">
        <f t="array" ref="CD25">IF(ISNA(INDEX($DC$1:$DC$770,MATCH($BI25&amp;CD$3,$DB$1:$DB$770&amp;$DC$1:$DC$770,0))),"",IF(ISNA(INDEX($DC$1:$DC$200,MATCH($BI25&amp;CD$3,$DB$1:$DB$200&amp;$DC$1:$DC$200,0))),IF(INDEX($DC$201:$DC$770,MATCH($BI25&amp;CD$3,$DB$201:$DB$770&amp;$DC$201:$DC$770,0))=CD$3,2,""),IF(INDEX($DC$1:$DC$200,MATCH($BI25&amp;CD$3,$DB$1:$DB$200&amp;$DC$1:$DC$200,0))=CD$3,1,"")))</f>
        <v/>
      </c>
      <c r="CE25" s="6" t="str">
        <f t="array" ref="CE25">IF(ISNA(INDEX($DC$1:$DC$770,MATCH($BI25&amp;CE$3,$DB$1:$DB$770&amp;$DC$1:$DC$770,0))),"",IF(ISNA(INDEX($DC$1:$DC$200,MATCH($BI25&amp;CE$3,$DB$1:$DB$200&amp;$DC$1:$DC$200,0))),IF(INDEX($DC$201:$DC$770,MATCH($BI25&amp;CE$3,$DB$201:$DB$770&amp;$DC$201:$DC$770,0))=CE$3,2,""),IF(INDEX($DC$1:$DC$200,MATCH($BI25&amp;CE$3,$DB$1:$DB$200&amp;$DC$1:$DC$200,0))=CE$3,1,"")))</f>
        <v/>
      </c>
      <c r="CF25" s="6" t="str">
        <f t="array" ref="CF25">IF(ISNA(INDEX($DC$1:$DC$770,MATCH($BI25&amp;CF$3,$DB$1:$DB$770&amp;$DC$1:$DC$770,0))),"",IF(ISNA(INDEX($DC$1:$DC$200,MATCH($BI25&amp;CF$3,$DB$1:$DB$200&amp;$DC$1:$DC$200,0))),IF(INDEX($DC$201:$DC$770,MATCH($BI25&amp;CF$3,$DB$201:$DB$770&amp;$DC$201:$DC$770,0))=CF$3,2,""),IF(INDEX($DC$1:$DC$200,MATCH($BI25&amp;CF$3,$DB$1:$DB$200&amp;$DC$1:$DC$200,0))=CF$3,1,"")))</f>
        <v/>
      </c>
      <c r="CG25" s="5" t="str">
        <f t="array" ref="CG25">IF(ISNA(INDEX($DC$1:$DC$770,MATCH($BI25&amp;CG$3,$DB$1:$DB$770&amp;$DC$1:$DC$770,0))),"",IF(ISNA(INDEX($DC$1:$DC$200,MATCH($BI25&amp;CG$3,$DB$1:$DB$200&amp;$DC$1:$DC$200,0))),IF(INDEX($DC$201:$DC$770,MATCH($BI25&amp;CG$3,$DB$201:$DB$770&amp;$DC$201:$DC$770,0))=CG$3,2,""),IF(INDEX($DC$1:$DC$200,MATCH($BI25&amp;CG$3,$DB$1:$DB$200&amp;$DC$1:$DC$200,0))=CG$3,1,"")))</f>
        <v/>
      </c>
      <c r="CH25" s="6" t="str">
        <f t="array" ref="CH25">IF(ISNA(INDEX($DC$1:$DC$770,MATCH($BI25&amp;CH$3,$DB$1:$DB$770&amp;$DC$1:$DC$770,0))),"",IF(ISNA(INDEX($DC$1:$DC$200,MATCH($BI25&amp;CH$3,$DB$1:$DB$200&amp;$DC$1:$DC$200,0))),IF(INDEX($DC$201:$DC$770,MATCH($BI25&amp;CH$3,$DB$201:$DB$770&amp;$DC$201:$DC$770,0))=CH$3,2,""),IF(INDEX($DC$1:$DC$200,MATCH($BI25&amp;CH$3,$DB$1:$DB$200&amp;$DC$1:$DC$200,0))=CH$3,1,"")))</f>
        <v/>
      </c>
      <c r="CI25" s="7" t="str">
        <f t="array" ref="CI25">IF(ISNA(INDEX($DC$1:$DC$770,MATCH($BI25&amp;CI$3,$DB$1:$DB$770&amp;$DC$1:$DC$770,0))),"",IF(ISNA(INDEX($DC$1:$DC$200,MATCH($BI25&amp;CI$3,$DB$1:$DB$200&amp;$DC$1:$DC$200,0))),IF(INDEX($DC$201:$DC$770,MATCH($BI25&amp;CI$3,$DB$201:$DB$770&amp;$DC$201:$DC$770,0))=CI$3,2,""),IF(INDEX($DC$1:$DC$200,MATCH($BI25&amp;CI$3,$DB$1:$DB$200&amp;$DC$1:$DC$200,0))=CI$3,1,"")))</f>
        <v/>
      </c>
      <c r="CJ25" s="6" t="str">
        <f t="array" ref="CJ25">IF(ISNA(INDEX($DC$1:$DC$770,MATCH($BI25&amp;CJ$3,$DB$1:$DB$770&amp;$DC$1:$DC$770,0))),"",IF(ISNA(INDEX($DC$1:$DC$200,MATCH($BI25&amp;CJ$3,$DB$1:$DB$200&amp;$DC$1:$DC$200,0))),IF(INDEX($DC$201:$DC$770,MATCH($BI25&amp;CJ$3,$DB$201:$DB$770&amp;$DC$201:$DC$770,0))=CJ$3,2,""),IF(INDEX($DC$1:$DC$200,MATCH($BI25&amp;CJ$3,$DB$1:$DB$200&amp;$DC$1:$DC$200,0))=CJ$3,1,"")))</f>
        <v/>
      </c>
      <c r="CK25" s="6" t="str">
        <f t="array" ref="CK25">IF(ISNA(INDEX($DC$1:$DC$770,MATCH($BI25&amp;CK$3,$DB$1:$DB$770&amp;$DC$1:$DC$770,0))),"",IF(ISNA(INDEX($DC$1:$DC$200,MATCH($BI25&amp;CK$3,$DB$1:$DB$200&amp;$DC$1:$DC$200,0))),IF(INDEX($DC$201:$DC$770,MATCH($BI25&amp;CK$3,$DB$201:$DB$770&amp;$DC$201:$DC$770,0))=CK$3,2,""),IF(INDEX($DC$1:$DC$200,MATCH($BI25&amp;CK$3,$DB$1:$DB$200&amp;$DC$1:$DC$200,0))=CK$3,1,"")))</f>
        <v/>
      </c>
      <c r="CL25" s="7" t="str">
        <f t="array" ref="CL25">IF(ISNA(INDEX($DC$1:$DC$770,MATCH($BI25&amp;CL$3,$DB$1:$DB$770&amp;$DC$1:$DC$770,0))),"",IF(ISNA(INDEX($DC$1:$DC$200,MATCH($BI25&amp;CL$3,$DB$1:$DB$200&amp;$DC$1:$DC$200,0))),IF(INDEX($DC$201:$DC$770,MATCH($BI25&amp;CL$3,$DB$201:$DB$770&amp;$DC$201:$DC$770,0))=CL$3,2,""),IF(INDEX($DC$1:$DC$200,MATCH($BI25&amp;CL$3,$DB$1:$DB$200&amp;$DC$1:$DC$200,0))=CL$3,1,"")))</f>
        <v/>
      </c>
      <c r="CP25" s="1"/>
      <c r="CQ25" s="13" t="s">
        <v>73</v>
      </c>
      <c r="CR25" s="13">
        <v>29</v>
      </c>
      <c r="CS25" s="13">
        <v>30</v>
      </c>
      <c r="CT25" s="13">
        <v>31</v>
      </c>
      <c r="CU25" s="13">
        <v>32</v>
      </c>
      <c r="CV25" s="13">
        <v>33</v>
      </c>
      <c r="DB25" s="19">
        <f>IF(DM25=0,0,IF(COUNTIF($DM$1:$DM$200,DM25)=1,DM25,IF(COUNTIF($DM$1:$DM$200,DM25)=2,IF(COUNTIF($DM$1:$DM24,DM25)=0,DM25,DM25+0.5),"Terminkollision 1")))</f>
        <v>0</v>
      </c>
      <c r="DC25" s="42">
        <f t="shared" si="4"/>
        <v>3</v>
      </c>
      <c r="DD25" s="71" t="s">
        <v>195</v>
      </c>
      <c r="DE25" s="13" t="s">
        <v>101</v>
      </c>
      <c r="DF25" s="13">
        <f t="shared" si="1"/>
        <v>22</v>
      </c>
      <c r="DG25" s="13">
        <f t="shared" si="5"/>
        <v>30</v>
      </c>
      <c r="DH25" s="13">
        <f t="shared" si="6"/>
        <v>5</v>
      </c>
      <c r="DI25" s="13">
        <f t="shared" si="7"/>
        <v>2016</v>
      </c>
      <c r="DJ25" s="13" t="str">
        <f t="shared" si="2"/>
        <v>Mo</v>
      </c>
      <c r="DK25" s="22">
        <f t="shared" si="8"/>
        <v>41058</v>
      </c>
      <c r="DL25" s="19">
        <f t="shared" si="0"/>
        <v>0</v>
      </c>
      <c r="DM25" s="13">
        <f t="shared" si="3"/>
        <v>0</v>
      </c>
    </row>
    <row r="26" spans="1:117">
      <c r="A26" s="13">
        <v>10.5</v>
      </c>
      <c r="B26" s="174"/>
      <c r="C26" s="173"/>
      <c r="D26" s="178"/>
      <c r="E26" s="2"/>
      <c r="F26" s="165"/>
      <c r="G26" s="165"/>
      <c r="H26" s="165"/>
      <c r="I26" s="2"/>
      <c r="J26" s="9" t="str">
        <f t="shared" ref="J26" si="164">IF(ISNA(VLOOKUP(A26,$CP$30:$CQ$56,2,FALSE)),IF(ISNA(VLOOKUP(A26,$DB$1:$DE$200,4,FALSE)),"",VLOOKUP(A26,$DB$1:$DE$200,4,FALSE)),VLOOKUP(A26,$CP$30:$CQ$56,2,FALSE))</f>
        <v/>
      </c>
      <c r="K26" s="10"/>
      <c r="L26" s="10"/>
      <c r="M26" s="10"/>
      <c r="N26" s="10"/>
      <c r="O26" s="8"/>
      <c r="P26" s="9" t="str">
        <f t="array" ref="P26">IF(ISNA(INDEX($DC$201:$DC$770,MATCH($A25&amp;P$3,$DB$201:$DB$770&amp;$DC$201:$DC$770,0))),IF(ISNA(INDEX($DC$1:$DC$200,MATCH($A26&amp;P$3,$DB$1:$DB$200&amp;$DC$1:$DC$200,0))),"",IF(INDEX($DC$1:$DC$200,MATCH($A26&amp;P$3,$DB$1:$DB$200&amp;$DC$1:$DC$200,0))=P$3,1,"")),IF(INDEX($DC$201:$DC$770,MATCH($A25&amp;P$3,$DB$201:$DB$770&amp;$DC$201:$DC$770,0))=P$3,2,""))</f>
        <v/>
      </c>
      <c r="Q26" s="10" t="str">
        <f t="array" ref="Q26">IF(ISNA(INDEX($DC$201:$DC$770,MATCH($A25&amp;Q$3,$DB$201:$DB$770&amp;$DC$201:$DC$770,0))),IF(ISNA(INDEX($DC$1:$DC$200,MATCH($A26&amp;Q$3,$DB$1:$DB$200&amp;$DC$1:$DC$200,0))),"",IF(INDEX($DC$1:$DC$200,MATCH($A26&amp;Q$3,$DB$1:$DB$200&amp;$DC$1:$DC$200,0))=Q$3,1,"")),IF(INDEX($DC$201:$DC$770,MATCH($A25&amp;Q$3,$DB$201:$DB$770&amp;$DC$201:$DC$770,0))=Q$3,2,""))</f>
        <v/>
      </c>
      <c r="R26" s="10" t="str">
        <f t="array" ref="R26">IF(ISNA(INDEX($DC$201:$DC$770,MATCH($A25&amp;R$3,$DB$201:$DB$770&amp;$DC$201:$DC$770,0))),IF(ISNA(INDEX($DC$1:$DC$200,MATCH($A26&amp;R$3,$DB$1:$DB$200&amp;$DC$1:$DC$200,0))),"",IF(INDEX($DC$1:$DC$200,MATCH($A26&amp;R$3,$DB$1:$DB$200&amp;$DC$1:$DC$200,0))=R$3,1,"")),IF(INDEX($DC$201:$DC$770,MATCH($A25&amp;R$3,$DB$201:$DB$770&amp;$DC$201:$DC$770,0))=R$3,2,""))</f>
        <v/>
      </c>
      <c r="S26" s="9" t="str">
        <f t="array" ref="S26">IF(ISNA(INDEX($DC$201:$DC$770,MATCH($A25&amp;S$3,$DB$201:$DB$770&amp;$DC$201:$DC$770,0))),IF(ISNA(INDEX($DC$1:$DC$200,MATCH($A26&amp;S$3,$DB$1:$DB$200&amp;$DC$1:$DC$200,0))),"",IF(INDEX($DC$1:$DC$200,MATCH($A26&amp;S$3,$DB$1:$DB$200&amp;$DC$1:$DC$200,0))=S$3,1,"")),IF(INDEX($DC$201:$DC$770,MATCH($A25&amp;S$3,$DB$201:$DB$770&amp;$DC$201:$DC$770,0))=S$3,2,""))</f>
        <v/>
      </c>
      <c r="T26" s="10" t="str">
        <f t="array" ref="T26">IF(ISNA(INDEX($DC$201:$DC$770,MATCH($A25&amp;T$3,$DB$201:$DB$770&amp;$DC$201:$DC$770,0))),IF(ISNA(INDEX($DC$1:$DC$200,MATCH($A26&amp;T$3,$DB$1:$DB$200&amp;$DC$1:$DC$200,0))),"",IF(INDEX($DC$1:$DC$200,MATCH($A26&amp;T$3,$DB$1:$DB$200&amp;$DC$1:$DC$200,0))=T$3,1,"")),IF(INDEX($DC$201:$DC$770,MATCH($A25&amp;T$3,$DB$201:$DB$770&amp;$DC$201:$DC$770,0))=T$3,2,""))</f>
        <v/>
      </c>
      <c r="U26" s="8" t="str">
        <f t="array" ref="U26">IF(ISNA(INDEX($DC$201:$DC$770,MATCH($A25&amp;U$3,$DB$201:$DB$770&amp;$DC$201:$DC$770,0))),IF(ISNA(INDEX($DC$1:$DC$200,MATCH($A26&amp;U$3,$DB$1:$DB$200&amp;$DC$1:$DC$200,0))),"",IF(INDEX($DC$1:$DC$200,MATCH($A26&amp;U$3,$DB$1:$DB$200&amp;$DC$1:$DC$200,0))=U$3,1,"")),IF(INDEX($DC$201:$DC$770,MATCH($A25&amp;U$3,$DB$201:$DB$770&amp;$DC$201:$DC$770,0))=U$3,2,""))</f>
        <v/>
      </c>
      <c r="V26" s="10" t="str">
        <f t="array" ref="V26">IF(ISNA(INDEX($DC$201:$DC$770,MATCH($A25&amp;V$3,$DB$201:$DB$770&amp;$DC$201:$DC$770,0))),IF(ISNA(INDEX($DC$1:$DC$200,MATCH($A26&amp;V$3,$DB$1:$DB$200&amp;$DC$1:$DC$200,0))),"",IF(INDEX($DC$1:$DC$200,MATCH($A26&amp;V$3,$DB$1:$DB$200&amp;$DC$1:$DC$200,0))=V$3,1,"")),IF(INDEX($DC$201:$DC$770,MATCH($A25&amp;V$3,$DB$201:$DB$770&amp;$DC$201:$DC$770,0))=V$3,2,""))</f>
        <v/>
      </c>
      <c r="W26" s="10" t="str">
        <f t="array" ref="W26">IF(ISNA(INDEX($DC$201:$DC$770,MATCH($A25&amp;W$3,$DB$201:$DB$770&amp;$DC$201:$DC$770,0))),IF(ISNA(INDEX($DC$1:$DC$200,MATCH($A26&amp;W$3,$DB$1:$DB$200&amp;$DC$1:$DC$200,0))),"",IF(INDEX($DC$1:$DC$200,MATCH($A26&amp;W$3,$DB$1:$DB$200&amp;$DC$1:$DC$200,0))=W$3,1,"")),IF(INDEX($DC$201:$DC$770,MATCH($A25&amp;W$3,$DB$201:$DB$770&amp;$DC$201:$DC$770,0))=W$3,2,""))</f>
        <v/>
      </c>
      <c r="X26" s="10" t="str">
        <f t="array" ref="X26">IF(ISNA(INDEX($DC$201:$DC$770,MATCH($A25&amp;X$3,$DB$201:$DB$770&amp;$DC$201:$DC$770,0))),IF(ISNA(INDEX($DC$1:$DC$200,MATCH($A26&amp;X$3,$DB$1:$DB$200&amp;$DC$1:$DC$200,0))),"",IF(INDEX($DC$1:$DC$200,MATCH($A26&amp;X$3,$DB$1:$DB$200&amp;$DC$1:$DC$200,0))=X$3,1,"")),IF(INDEX($DC$201:$DC$770,MATCH($A25&amp;X$3,$DB$201:$DB$770&amp;$DC$201:$DC$770,0))=X$3,2,""))</f>
        <v/>
      </c>
      <c r="Y26" s="9" t="str">
        <f t="array" ref="Y26">IF(ISNA(INDEX($DC$201:$DC$770,MATCH($A25&amp;Y$3,$DB$201:$DB$770&amp;$DC$201:$DC$770,0))),IF(ISNA(INDEX($DC$1:$DC$200,MATCH($A26&amp;Y$3,$DB$1:$DB$200&amp;$DC$1:$DC$200,0))),"",IF(INDEX($DC$1:$DC$200,MATCH($A26&amp;Y$3,$DB$1:$DB$200&amp;$DC$1:$DC$200,0))=Y$3,1,"")),IF(INDEX($DC$201:$DC$770,MATCH($A25&amp;Y$3,$DB$201:$DB$770&amp;$DC$201:$DC$770,0))=Y$3,2,""))</f>
        <v/>
      </c>
      <c r="Z26" s="10" t="str">
        <f t="array" ref="Z26">IF(ISNA(INDEX($DC$201:$DC$770,MATCH($A25&amp;Z$3,$DB$201:$DB$770&amp;$DC$201:$DC$770,0))),IF(ISNA(INDEX($DC$1:$DC$200,MATCH($A26&amp;Z$3,$DB$1:$DB$200&amp;$DC$1:$DC$200,0))),"",IF(INDEX($DC$1:$DC$200,MATCH($A26&amp;Z$3,$DB$1:$DB$200&amp;$DC$1:$DC$200,0))=Z$3,1,"")),IF(INDEX($DC$201:$DC$770,MATCH($A25&amp;Z$3,$DB$201:$DB$770&amp;$DC$201:$DC$770,0))=Z$3,2,""))</f>
        <v/>
      </c>
      <c r="AA26" s="8" t="str">
        <f t="array" ref="AA26">IF(ISNA(INDEX($DC$201:$DC$770,MATCH($A25&amp;AA$3,$DB$201:$DB$770&amp;$DC$201:$DC$770,0))),IF(ISNA(INDEX($DC$1:$DC$200,MATCH($A26&amp;AA$3,$DB$1:$DB$200&amp;$DC$1:$DC$200,0))),"",IF(INDEX($DC$1:$DC$200,MATCH($A26&amp;AA$3,$DB$1:$DB$200&amp;$DC$1:$DC$200,0))=AA$3,1,"")),IF(INDEX($DC$201:$DC$770,MATCH($A25&amp;AA$3,$DB$201:$DB$770&amp;$DC$201:$DC$770,0))=AA$3,2,""))</f>
        <v/>
      </c>
      <c r="AB26" s="10" t="str">
        <f t="array" ref="AB26">IF(ISNA(INDEX($DC$201:$DC$770,MATCH($A25&amp;AB$3,$DB$201:$DB$770&amp;$DC$201:$DC$770,0))),IF(ISNA(INDEX($DC$1:$DC$200,MATCH($A26&amp;AB$3,$DB$1:$DB$200&amp;$DC$1:$DC$200,0))),"",IF(INDEX($DC$1:$DC$200,MATCH($A26&amp;AB$3,$DB$1:$DB$200&amp;$DC$1:$DC$200,0))=AB$3,1,"")),IF(INDEX($DC$201:$DC$770,MATCH($A25&amp;AB$3,$DB$201:$DB$770&amp;$DC$201:$DC$770,0))=AB$3,2,""))</f>
        <v/>
      </c>
      <c r="AC26" s="10" t="str">
        <f t="array" ref="AC26">IF(ISNA(INDEX($DC$201:$DC$770,MATCH($A25&amp;AC$3,$DB$201:$DB$770&amp;$DC$201:$DC$770,0))),IF(ISNA(INDEX($DC$1:$DC$200,MATCH($A26&amp;AC$3,$DB$1:$DB$200&amp;$DC$1:$DC$200,0))),"",IF(INDEX($DC$1:$DC$200,MATCH($A26&amp;AC$3,$DB$1:$DB$200&amp;$DC$1:$DC$200,0))=AC$3,1,"")),IF(INDEX($DC$201:$DC$770,MATCH($A25&amp;AC$3,$DB$201:$DB$770&amp;$DC$201:$DC$770,0))=AC$3,2,""))</f>
        <v/>
      </c>
      <c r="AD26" s="8" t="str">
        <f t="array" ref="AD26">IF(ISNA(INDEX($DC$201:$DC$770,MATCH($A25&amp;AD$3,$DB$201:$DB$770&amp;$DC$201:$DC$770,0))),IF(ISNA(INDEX($DC$1:$DC$200,MATCH($A26&amp;AD$3,$DB$1:$DB$200&amp;$DC$1:$DC$200,0))),"",IF(INDEX($DC$1:$DC$200,MATCH($A26&amp;AD$3,$DB$1:$DB$200&amp;$DC$1:$DC$200,0))=AD$3,1,"")),IF(INDEX($DC$201:$DC$770,MATCH($A25&amp;AD$3,$DB$201:$DB$770&amp;$DC$201:$DC$770,0))=AD$3,2,""))</f>
        <v/>
      </c>
      <c r="AE26" s="43">
        <v>41.5</v>
      </c>
      <c r="AF26" s="174"/>
      <c r="AG26" s="185"/>
      <c r="AH26" s="177"/>
      <c r="AI26" s="2"/>
      <c r="AJ26" s="165"/>
      <c r="AK26" s="165"/>
      <c r="AL26" s="165"/>
      <c r="AM26" s="2"/>
      <c r="AN26" s="10" t="str">
        <f t="shared" ref="AN26" si="165">IF(ISNA(VLOOKUP(AE26,$CP$30:$CQ$56,2,FALSE)),IF(ISNA(VLOOKUP(AE26,$DB$1:$DE$200,4,FALSE)),"",VLOOKUP(AE26,$DB$1:$DE$200,4,FALSE)),VLOOKUP(AE26,$CP$30:$CQ$56,2,FALSE))</f>
        <v/>
      </c>
      <c r="AO26" s="10"/>
      <c r="AP26" s="10"/>
      <c r="AQ26" s="10"/>
      <c r="AR26" s="10"/>
      <c r="AS26" s="10"/>
      <c r="AT26" s="9" t="str">
        <f t="array" ref="AT26">IF(ISNA(INDEX($DC$201:$DC$770,MATCH($AE25&amp;AT$3,$DB$201:$DB$770&amp;$DC$201:$DC$770,0))),IF(ISNA(INDEX($DC$1:$DC$200,MATCH($AE26&amp;AT$3,$DB$1:$DB$200&amp;$DC$1:$DC$200,0))),"",IF(INDEX($DC$1:$DC$200,MATCH($AE26&amp;AT$3,$DB$1:$DB$200&amp;$DC$1:$DC$200,0))=AT$3,1,"")),IF(INDEX($DC$201:$DC$770,MATCH($AE25&amp;AT$3,$DB$201:$DB$770&amp;$DC$201:$DC$770,0))=AT$3,2,""))</f>
        <v/>
      </c>
      <c r="AU26" s="10" t="str">
        <f t="array" ref="AU26">IF(ISNA(INDEX($DC$201:$DC$770,MATCH($AE25&amp;AU$3,$DB$201:$DB$770&amp;$DC$201:$DC$770,0))),IF(ISNA(INDEX($DC$1:$DC$200,MATCH($AE26&amp;AU$3,$DB$1:$DB$200&amp;$DC$1:$DC$200,0))),"",IF(INDEX($DC$1:$DC$200,MATCH($AE26&amp;AU$3,$DB$1:$DB$200&amp;$DC$1:$DC$200,0))=AU$3,1,"")),IF(INDEX($DC$201:$DC$770,MATCH($AE25&amp;AU$3,$DB$201:$DB$770&amp;$DC$201:$DC$770,0))=AU$3,2,""))</f>
        <v/>
      </c>
      <c r="AV26" s="10" t="str">
        <f t="array" ref="AV26">IF(ISNA(INDEX($DC$201:$DC$770,MATCH($AE25&amp;AV$3,$DB$201:$DB$770&amp;$DC$201:$DC$770,0))),IF(ISNA(INDEX($DC$1:$DC$200,MATCH($AE26&amp;AV$3,$DB$1:$DB$200&amp;$DC$1:$DC$200,0))),"",IF(INDEX($DC$1:$DC$200,MATCH($AE26&amp;AV$3,$DB$1:$DB$200&amp;$DC$1:$DC$200,0))=AV$3,1,"")),IF(INDEX($DC$201:$DC$770,MATCH($AE25&amp;AV$3,$DB$201:$DB$770&amp;$DC$201:$DC$770,0))=AV$3,2,""))</f>
        <v/>
      </c>
      <c r="AW26" s="9" t="str">
        <f t="array" ref="AW26">IF(ISNA(INDEX($DC$201:$DC$770,MATCH($AE25&amp;AW$3,$DB$201:$DB$770&amp;$DC$201:$DC$770,0))),IF(ISNA(INDEX($DC$1:$DC$200,MATCH($AE26&amp;AW$3,$DB$1:$DB$200&amp;$DC$1:$DC$200,0))),"",IF(INDEX($DC$1:$DC$200,MATCH($AE26&amp;AW$3,$DB$1:$DB$200&amp;$DC$1:$DC$200,0))=AW$3,1,"")),IF(INDEX($DC$201:$DC$770,MATCH($AE25&amp;AW$3,$DB$201:$DB$770&amp;$DC$201:$DC$770,0))=AW$3,2,""))</f>
        <v/>
      </c>
      <c r="AX26" s="10" t="str">
        <f t="array" ref="AX26">IF(ISNA(INDEX($DC$201:$DC$770,MATCH($AE25&amp;AX$3,$DB$201:$DB$770&amp;$DC$201:$DC$770,0))),IF(ISNA(INDEX($DC$1:$DC$200,MATCH($AE26&amp;AX$3,$DB$1:$DB$200&amp;$DC$1:$DC$200,0))),"",IF(INDEX($DC$1:$DC$200,MATCH($AE26&amp;AX$3,$DB$1:$DB$200&amp;$DC$1:$DC$200,0))=AX$3,1,"")),IF(INDEX($DC$201:$DC$770,MATCH($AE25&amp;AX$3,$DB$201:$DB$770&amp;$DC$201:$DC$770,0))=AX$3,2,""))</f>
        <v/>
      </c>
      <c r="AY26" s="8" t="str">
        <f t="array" ref="AY26">IF(ISNA(INDEX($DC$201:$DC$770,MATCH($AE25&amp;AY$3,$DB$201:$DB$770&amp;$DC$201:$DC$770,0))),IF(ISNA(INDEX($DC$1:$DC$200,MATCH($AE26&amp;AY$3,$DB$1:$DB$200&amp;$DC$1:$DC$200,0))),"",IF(INDEX($DC$1:$DC$200,MATCH($AE26&amp;AY$3,$DB$1:$DB$200&amp;$DC$1:$DC$200,0))=AY$3,1,"")),IF(INDEX($DC$201:$DC$770,MATCH($AE25&amp;AY$3,$DB$201:$DB$770&amp;$DC$201:$DC$770,0))=AY$3,2,""))</f>
        <v/>
      </c>
      <c r="AZ26" s="10" t="str">
        <f t="array" ref="AZ26">IF(ISNA(INDEX($DC$201:$DC$770,MATCH($AE25&amp;AZ$3,$DB$201:$DB$770&amp;$DC$201:$DC$770,0))),IF(ISNA(INDEX($DC$1:$DC$200,MATCH($AE26&amp;AZ$3,$DB$1:$DB$200&amp;$DC$1:$DC$200,0))),"",IF(INDEX($DC$1:$DC$200,MATCH($AE26&amp;AZ$3,$DB$1:$DB$200&amp;$DC$1:$DC$200,0))=AZ$3,1,"")),IF(INDEX($DC$201:$DC$770,MATCH($AE25&amp;AZ$3,$DB$201:$DB$770&amp;$DC$201:$DC$770,0))=AZ$3,2,""))</f>
        <v/>
      </c>
      <c r="BA26" s="10" t="str">
        <f t="array" ref="BA26">IF(ISNA(INDEX($DC$201:$DC$770,MATCH($AE25&amp;BA$3,$DB$201:$DB$770&amp;$DC$201:$DC$770,0))),IF(ISNA(INDEX($DC$1:$DC$200,MATCH($AE26&amp;BA$3,$DB$1:$DB$200&amp;$DC$1:$DC$200,0))),"",IF(INDEX($DC$1:$DC$200,MATCH($AE26&amp;BA$3,$DB$1:$DB$200&amp;$DC$1:$DC$200,0))=BA$3,1,"")),IF(INDEX($DC$201:$DC$770,MATCH($AE25&amp;BA$3,$DB$201:$DB$770&amp;$DC$201:$DC$770,0))=BA$3,2,""))</f>
        <v/>
      </c>
      <c r="BB26" s="10" t="str">
        <f t="array" ref="BB26">IF(ISNA(INDEX($DC$201:$DC$770,MATCH($AE25&amp;BB$3,$DB$201:$DB$770&amp;$DC$201:$DC$770,0))),IF(ISNA(INDEX($DC$1:$DC$200,MATCH($AE26&amp;BB$3,$DB$1:$DB$200&amp;$DC$1:$DC$200,0))),"",IF(INDEX($DC$1:$DC$200,MATCH($AE26&amp;BB$3,$DB$1:$DB$200&amp;$DC$1:$DC$200,0))=BB$3,1,"")),IF(INDEX($DC$201:$DC$770,MATCH($AE25&amp;BB$3,$DB$201:$DB$770&amp;$DC$201:$DC$770,0))=BB$3,2,""))</f>
        <v/>
      </c>
      <c r="BC26" s="9" t="str">
        <f t="array" ref="BC26">IF(ISNA(INDEX($DC$201:$DC$770,MATCH($AE25&amp;BC$3,$DB$201:$DB$770&amp;$DC$201:$DC$770,0))),IF(ISNA(INDEX($DC$1:$DC$200,MATCH($AE26&amp;BC$3,$DB$1:$DB$200&amp;$DC$1:$DC$200,0))),"",IF(INDEX($DC$1:$DC$200,MATCH($AE26&amp;BC$3,$DB$1:$DB$200&amp;$DC$1:$DC$200,0))=BC$3,1,"")),IF(INDEX($DC$201:$DC$770,MATCH($AE25&amp;BC$3,$DB$201:$DB$770&amp;$DC$201:$DC$770,0))=BC$3,2,""))</f>
        <v/>
      </c>
      <c r="BD26" s="10" t="str">
        <f t="array" ref="BD26">IF(ISNA(INDEX($DC$201:$DC$770,MATCH($AE25&amp;BD$3,$DB$201:$DB$770&amp;$DC$201:$DC$770,0))),IF(ISNA(INDEX($DC$1:$DC$200,MATCH($AE26&amp;BD$3,$DB$1:$DB$200&amp;$DC$1:$DC$200,0))),"",IF(INDEX($DC$1:$DC$200,MATCH($AE26&amp;BD$3,$DB$1:$DB$200&amp;$DC$1:$DC$200,0))=BD$3,1,"")),IF(INDEX($DC$201:$DC$770,MATCH($AE25&amp;BD$3,$DB$201:$DB$770&amp;$DC$201:$DC$770,0))=BD$3,2,""))</f>
        <v/>
      </c>
      <c r="BE26" s="8" t="str">
        <f t="array" ref="BE26">IF(ISNA(INDEX($DC$201:$DC$770,MATCH($AE25&amp;BE$3,$DB$201:$DB$770&amp;$DC$201:$DC$770,0))),IF(ISNA(INDEX($DC$1:$DC$200,MATCH($AE26&amp;BE$3,$DB$1:$DB$200&amp;$DC$1:$DC$200,0))),"",IF(INDEX($DC$1:$DC$200,MATCH($AE26&amp;BE$3,$DB$1:$DB$200&amp;$DC$1:$DC$200,0))=BE$3,1,"")),IF(INDEX($DC$201:$DC$770,MATCH($AE25&amp;BE$3,$DB$201:$DB$770&amp;$DC$201:$DC$770,0))=BE$3,2,""))</f>
        <v/>
      </c>
      <c r="BF26" s="10" t="str">
        <f t="array" ref="BF26">IF(ISNA(INDEX($DC$201:$DC$770,MATCH($AE25&amp;BF$3,$DB$201:$DB$770&amp;$DC$201:$DC$770,0))),IF(ISNA(INDEX($DC$1:$DC$200,MATCH($AE26&amp;BF$3,$DB$1:$DB$200&amp;$DC$1:$DC$200,0))),"",IF(INDEX($DC$1:$DC$200,MATCH($AE26&amp;BF$3,$DB$1:$DB$200&amp;$DC$1:$DC$200,0))=BF$3,1,"")),IF(INDEX($DC$201:$DC$770,MATCH($AE25&amp;BF$3,$DB$201:$DB$770&amp;$DC$201:$DC$770,0))=BF$3,2,""))</f>
        <v/>
      </c>
      <c r="BG26" s="10" t="str">
        <f t="array" ref="BG26">IF(ISNA(INDEX($DC$201:$DC$770,MATCH($AE25&amp;BG$3,$DB$201:$DB$770&amp;$DC$201:$DC$770,0))),IF(ISNA(INDEX($DC$1:$DC$200,MATCH($AE26&amp;BG$3,$DB$1:$DB$200&amp;$DC$1:$DC$200,0))),"",IF(INDEX($DC$1:$DC$200,MATCH($AE26&amp;BG$3,$DB$1:$DB$200&amp;$DC$1:$DC$200,0))=BG$3,1,"")),IF(INDEX($DC$201:$DC$770,MATCH($AE25&amp;BG$3,$DB$201:$DB$770&amp;$DC$201:$DC$770,0))=BG$3,2,""))</f>
        <v/>
      </c>
      <c r="BH26" s="8" t="str">
        <f t="array" ref="BH26">IF(ISNA(INDEX($DC$201:$DC$770,MATCH($AE25&amp;BH$3,$DB$201:$DB$770&amp;$DC$201:$DC$770,0))),IF(ISNA(INDEX($DC$1:$DC$200,MATCH($AE26&amp;BH$3,$DB$1:$DB$200&amp;$DC$1:$DC$200,0))),"",IF(INDEX($DC$1:$DC$200,MATCH($AE26&amp;BH$3,$DB$1:$DB$200&amp;$DC$1:$DC$200,0))=BH$3,1,"")),IF(INDEX($DC$201:$DC$770,MATCH($AE25&amp;BH$3,$DB$201:$DB$770&amp;$DC$201:$DC$770,0))=BH$3,2,""))</f>
        <v/>
      </c>
      <c r="BI26" s="2">
        <f t="shared" ref="BI26" si="166">BI25+0.5</f>
        <v>70.5</v>
      </c>
      <c r="BJ26" s="174"/>
      <c r="BK26" s="173"/>
      <c r="BL26" s="177"/>
      <c r="BM26" s="2"/>
      <c r="BN26" s="165"/>
      <c r="BO26" s="165"/>
      <c r="BP26" s="165"/>
      <c r="BQ26" s="2"/>
      <c r="BR26" s="10" t="str">
        <f t="shared" ref="BR26" si="167">IF(ISNA(VLOOKUP(BI26,$CP$30:$CQ$56,2,FALSE)),IF(ISNA(VLOOKUP(BI26,$DB$1:$DE$200,4,FALSE)),"",VLOOKUP(BI26,$DB$1:$DE$200,4,FALSE)),VLOOKUP(BI26,$CP$30:$CQ$56,2,FALSE))</f>
        <v/>
      </c>
      <c r="BS26" s="10"/>
      <c r="BT26" s="10"/>
      <c r="BU26" s="10"/>
      <c r="BV26" s="10"/>
      <c r="BW26" s="10"/>
      <c r="BX26" s="9" t="str">
        <f t="array" ref="BX26">IF(ISNA(INDEX($DC$201:$DC$770,MATCH($BI25&amp;BX$3,$DB$201:$DB$770&amp;$DC$201:$DC$770,0))),IF(ISNA(INDEX($DC$1:$DC$200,MATCH($BI26&amp;BX$3,$DB$1:$DB$200&amp;$DC$1:$DC$200,0))),"",IF(INDEX($DC$1:$DC$200,MATCH($BI26&amp;BX$3,$DB$1:$DB$200&amp;$DC$1:$DC$200,0))=BX$3,1,"")),IF(INDEX($DC$201:$DC$770,MATCH($BI25&amp;BX$3,$DB$201:$DB$770&amp;$DC$201:$DC$770,0))=BX$3,2,""))</f>
        <v/>
      </c>
      <c r="BY26" s="10" t="str">
        <f t="array" ref="BY26">IF(ISNA(INDEX($DC$201:$DC$770,MATCH($BI25&amp;BY$3,$DB$201:$DB$770&amp;$DC$201:$DC$770,0))),IF(ISNA(INDEX($DC$1:$DC$200,MATCH($BI26&amp;BY$3,$DB$1:$DB$200&amp;$DC$1:$DC$200,0))),"",IF(INDEX($DC$1:$DC$200,MATCH($BI26&amp;BY$3,$DB$1:$DB$200&amp;$DC$1:$DC$200,0))=BY$3,1,"")),IF(INDEX($DC$201:$DC$770,MATCH($BI25&amp;BY$3,$DB$201:$DB$770&amp;$DC$201:$DC$770,0))=BY$3,2,""))</f>
        <v/>
      </c>
      <c r="BZ26" s="10" t="str">
        <f t="array" ref="BZ26">IF(ISNA(INDEX($DC$201:$DC$770,MATCH($BI25&amp;BZ$3,$DB$201:$DB$770&amp;$DC$201:$DC$770,0))),IF(ISNA(INDEX($DC$1:$DC$200,MATCH($BI26&amp;BZ$3,$DB$1:$DB$200&amp;$DC$1:$DC$200,0))),"",IF(INDEX($DC$1:$DC$200,MATCH($BI26&amp;BZ$3,$DB$1:$DB$200&amp;$DC$1:$DC$200,0))=BZ$3,1,"")),IF(INDEX($DC$201:$DC$770,MATCH($BI25&amp;BZ$3,$DB$201:$DB$770&amp;$DC$201:$DC$770,0))=BZ$3,2,""))</f>
        <v/>
      </c>
      <c r="CA26" s="9" t="str">
        <f t="array" ref="CA26">IF(ISNA(INDEX($DC$201:$DC$770,MATCH($BI25&amp;CA$3,$DB$201:$DB$770&amp;$DC$201:$DC$770,0))),IF(ISNA(INDEX($DC$1:$DC$200,MATCH($BI26&amp;CA$3,$DB$1:$DB$200&amp;$DC$1:$DC$200,0))),"",IF(INDEX($DC$1:$DC$200,MATCH($BI26&amp;CA$3,$DB$1:$DB$200&amp;$DC$1:$DC$200,0))=CA$3,1,"")),IF(INDEX($DC$201:$DC$770,MATCH($BI25&amp;CA$3,$DB$201:$DB$770&amp;$DC$201:$DC$770,0))=CA$3,2,""))</f>
        <v/>
      </c>
      <c r="CB26" s="10" t="str">
        <f t="array" ref="CB26">IF(ISNA(INDEX($DC$201:$DC$770,MATCH($BI25&amp;CB$3,$DB$201:$DB$770&amp;$DC$201:$DC$770,0))),IF(ISNA(INDEX($DC$1:$DC$200,MATCH($BI26&amp;CB$3,$DB$1:$DB$200&amp;$DC$1:$DC$200,0))),"",IF(INDEX($DC$1:$DC$200,MATCH($BI26&amp;CB$3,$DB$1:$DB$200&amp;$DC$1:$DC$200,0))=CB$3,1,"")),IF(INDEX($DC$201:$DC$770,MATCH($BI25&amp;CB$3,$DB$201:$DB$770&amp;$DC$201:$DC$770,0))=CB$3,2,""))</f>
        <v/>
      </c>
      <c r="CC26" s="8" t="str">
        <f t="array" ref="CC26">IF(ISNA(INDEX($DC$201:$DC$770,MATCH($BI25&amp;CC$3,$DB$201:$DB$770&amp;$DC$201:$DC$770,0))),IF(ISNA(INDEX($DC$1:$DC$200,MATCH($BI26&amp;CC$3,$DB$1:$DB$200&amp;$DC$1:$DC$200,0))),"",IF(INDEX($DC$1:$DC$200,MATCH($BI26&amp;CC$3,$DB$1:$DB$200&amp;$DC$1:$DC$200,0))=CC$3,1,"")),IF(INDEX($DC$201:$DC$770,MATCH($BI25&amp;CC$3,$DB$201:$DB$770&amp;$DC$201:$DC$770,0))=CC$3,2,""))</f>
        <v/>
      </c>
      <c r="CD26" s="10" t="str">
        <f t="array" ref="CD26">IF(ISNA(INDEX($DC$201:$DC$770,MATCH($BI25&amp;CD$3,$DB$201:$DB$770&amp;$DC$201:$DC$770,0))),IF(ISNA(INDEX($DC$1:$DC$200,MATCH($BI26&amp;CD$3,$DB$1:$DB$200&amp;$DC$1:$DC$200,0))),"",IF(INDEX($DC$1:$DC$200,MATCH($BI26&amp;CD$3,$DB$1:$DB$200&amp;$DC$1:$DC$200,0))=CD$3,1,"")),IF(INDEX($DC$201:$DC$770,MATCH($BI25&amp;CD$3,$DB$201:$DB$770&amp;$DC$201:$DC$770,0))=CD$3,2,""))</f>
        <v/>
      </c>
      <c r="CE26" s="10" t="str">
        <f t="array" ref="CE26">IF(ISNA(INDEX($DC$201:$DC$770,MATCH($BI25&amp;CE$3,$DB$201:$DB$770&amp;$DC$201:$DC$770,0))),IF(ISNA(INDEX($DC$1:$DC$200,MATCH($BI26&amp;CE$3,$DB$1:$DB$200&amp;$DC$1:$DC$200,0))),"",IF(INDEX($DC$1:$DC$200,MATCH($BI26&amp;CE$3,$DB$1:$DB$200&amp;$DC$1:$DC$200,0))=CE$3,1,"")),IF(INDEX($DC$201:$DC$770,MATCH($BI25&amp;CE$3,$DB$201:$DB$770&amp;$DC$201:$DC$770,0))=CE$3,2,""))</f>
        <v/>
      </c>
      <c r="CF26" s="10" t="str">
        <f t="array" ref="CF26">IF(ISNA(INDEX($DC$201:$DC$770,MATCH($BI25&amp;CF$3,$DB$201:$DB$770&amp;$DC$201:$DC$770,0))),IF(ISNA(INDEX($DC$1:$DC$200,MATCH($BI26&amp;CF$3,$DB$1:$DB$200&amp;$DC$1:$DC$200,0))),"",IF(INDEX($DC$1:$DC$200,MATCH($BI26&amp;CF$3,$DB$1:$DB$200&amp;$DC$1:$DC$200,0))=CF$3,1,"")),IF(INDEX($DC$201:$DC$770,MATCH($BI25&amp;CF$3,$DB$201:$DB$770&amp;$DC$201:$DC$770,0))=CF$3,2,""))</f>
        <v/>
      </c>
      <c r="CG26" s="9" t="str">
        <f t="array" ref="CG26">IF(ISNA(INDEX($DC$201:$DC$770,MATCH($BI25&amp;CG$3,$DB$201:$DB$770&amp;$DC$201:$DC$770,0))),IF(ISNA(INDEX($DC$1:$DC$200,MATCH($BI26&amp;CG$3,$DB$1:$DB$200&amp;$DC$1:$DC$200,0))),"",IF(INDEX($DC$1:$DC$200,MATCH($BI26&amp;CG$3,$DB$1:$DB$200&amp;$DC$1:$DC$200,0))=CG$3,1,"")),IF(INDEX($DC$201:$DC$770,MATCH($BI25&amp;CG$3,$DB$201:$DB$770&amp;$DC$201:$DC$770,0))=CG$3,2,""))</f>
        <v/>
      </c>
      <c r="CH26" s="10" t="str">
        <f t="array" ref="CH26">IF(ISNA(INDEX($DC$201:$DC$770,MATCH($BI25&amp;CH$3,$DB$201:$DB$770&amp;$DC$201:$DC$770,0))),IF(ISNA(INDEX($DC$1:$DC$200,MATCH($BI26&amp;CH$3,$DB$1:$DB$200&amp;$DC$1:$DC$200,0))),"",IF(INDEX($DC$1:$DC$200,MATCH($BI26&amp;CH$3,$DB$1:$DB$200&amp;$DC$1:$DC$200,0))=CH$3,1,"")),IF(INDEX($DC$201:$DC$770,MATCH($BI25&amp;CH$3,$DB$201:$DB$770&amp;$DC$201:$DC$770,0))=CH$3,2,""))</f>
        <v/>
      </c>
      <c r="CI26" s="8" t="str">
        <f t="array" ref="CI26">IF(ISNA(INDEX($DC$201:$DC$770,MATCH($BI25&amp;CI$3,$DB$201:$DB$770&amp;$DC$201:$DC$770,0))),IF(ISNA(INDEX($DC$1:$DC$200,MATCH($BI26&amp;CI$3,$DB$1:$DB$200&amp;$DC$1:$DC$200,0))),"",IF(INDEX($DC$1:$DC$200,MATCH($BI26&amp;CI$3,$DB$1:$DB$200&amp;$DC$1:$DC$200,0))=CI$3,1,"")),IF(INDEX($DC$201:$DC$770,MATCH($BI25&amp;CI$3,$DB$201:$DB$770&amp;$DC$201:$DC$770,0))=CI$3,2,""))</f>
        <v/>
      </c>
      <c r="CJ26" s="10" t="str">
        <f t="array" ref="CJ26">IF(ISNA(INDEX($DC$201:$DC$770,MATCH($BI25&amp;CJ$3,$DB$201:$DB$770&amp;$DC$201:$DC$770,0))),IF(ISNA(INDEX($DC$1:$DC$200,MATCH($BI26&amp;CJ$3,$DB$1:$DB$200&amp;$DC$1:$DC$200,0))),"",IF(INDEX($DC$1:$DC$200,MATCH($BI26&amp;CJ$3,$DB$1:$DB$200&amp;$DC$1:$DC$200,0))=CJ$3,1,"")),IF(INDEX($DC$201:$DC$770,MATCH($BI25&amp;CJ$3,$DB$201:$DB$770&amp;$DC$201:$DC$770,0))=CJ$3,2,""))</f>
        <v/>
      </c>
      <c r="CK26" s="10" t="str">
        <f t="array" ref="CK26">IF(ISNA(INDEX($DC$201:$DC$770,MATCH($BI25&amp;CK$3,$DB$201:$DB$770&amp;$DC$201:$DC$770,0))),IF(ISNA(INDEX($DC$1:$DC$200,MATCH($BI26&amp;CK$3,$DB$1:$DB$200&amp;$DC$1:$DC$200,0))),"",IF(INDEX($DC$1:$DC$200,MATCH($BI26&amp;CK$3,$DB$1:$DB$200&amp;$DC$1:$DC$200,0))=CK$3,1,"")),IF(INDEX($DC$201:$DC$770,MATCH($BI25&amp;CK$3,$DB$201:$DB$770&amp;$DC$201:$DC$770,0))=CK$3,2,""))</f>
        <v/>
      </c>
      <c r="CL26" s="8" t="str">
        <f t="array" ref="CL26">IF(ISNA(INDEX($DC$201:$DC$770,MATCH($BI25&amp;CL$3,$DB$201:$DB$770&amp;$DC$201:$DC$770,0))),IF(ISNA(INDEX($DC$1:$DC$200,MATCH($BI26&amp;CL$3,$DB$1:$DB$200&amp;$DC$1:$DC$200,0))),"",IF(INDEX($DC$1:$DC$200,MATCH($BI26&amp;CL$3,$DB$1:$DB$200&amp;$DC$1:$DC$200,0))=CL$3,1,"")),IF(INDEX($DC$201:$DC$770,MATCH($BI25&amp;CL$3,$DB$201:$DB$770&amp;$DC$201:$DC$770,0))=CL$3,2,""))</f>
        <v/>
      </c>
      <c r="CP26" s="1"/>
      <c r="CQ26" s="13" t="s">
        <v>74</v>
      </c>
      <c r="CR26" s="13">
        <v>41</v>
      </c>
      <c r="CS26" s="13">
        <v>42</v>
      </c>
      <c r="DB26" s="19">
        <f>IF(DM26=0,0,IF(COUNTIF($DM$1:$DM$200,DM26)=1,DM26,IF(COUNTIF($DM$1:$DM$200,DM26)=2,IF(COUNTIF($DM$1:$DM25,DM26)=0,DM26,DM26+0.5),"Terminkollision 1")))</f>
        <v>0</v>
      </c>
      <c r="DC26" s="42">
        <f t="shared" si="4"/>
        <v>3</v>
      </c>
      <c r="DD26" s="71" t="s">
        <v>195</v>
      </c>
      <c r="DE26" s="13" t="s">
        <v>101</v>
      </c>
      <c r="DF26" s="13">
        <f t="shared" si="1"/>
        <v>23</v>
      </c>
      <c r="DG26" s="13">
        <f t="shared" si="5"/>
        <v>6</v>
      </c>
      <c r="DH26" s="13">
        <f t="shared" si="6"/>
        <v>6</v>
      </c>
      <c r="DI26" s="13">
        <f t="shared" si="7"/>
        <v>2016</v>
      </c>
      <c r="DJ26" s="13" t="str">
        <f t="shared" si="2"/>
        <v>Mo</v>
      </c>
      <c r="DK26" s="22">
        <f t="shared" si="8"/>
        <v>41065</v>
      </c>
      <c r="DL26" s="19">
        <f t="shared" si="0"/>
        <v>0</v>
      </c>
      <c r="DM26" s="13">
        <f t="shared" si="3"/>
        <v>0</v>
      </c>
    </row>
    <row r="27" spans="1:117">
      <c r="A27" s="13">
        <v>11</v>
      </c>
      <c r="B27" s="174">
        <f>TRUNC((DATE($CR$2,C$6,C27)-WEEKDAY(DATE($CR$2,C$6,C27),2)-DATE(YEAR(DATE($CR$2,C$6,C27)+4-WEEKDAY(DATE($CR$2,C$6,C27),2)),1,-10))/7)</f>
        <v>2</v>
      </c>
      <c r="C27" s="172">
        <v>11</v>
      </c>
      <c r="D27" s="176" t="str">
        <f t="shared" ref="D27" si="168">IF(D25="Mo","Di",IF(D25="Di","Mi",IF(D25="Mi","Do",IF(D25="Do","Fr",IF(D25="Fr","Sa",IF(D25="Sa","So","Mo"))))))</f>
        <v>Mo</v>
      </c>
      <c r="E27" s="2"/>
      <c r="F27" s="164" t="str">
        <f t="shared" ref="F27" si="169">IF(OR(OR(B27=$CR$7,B31=$CR$7,B27=$CS$7,B31=$CS$7,B27=$CT$7,B31=$CT$7,B27=$CR$8,B31=$CR$8,B27=$CR$9,B31=$CR$9,B27=$CR$10,B31=$CR$10,B27=$CS$10,B31=$CS$10,B27=$CR$11,B31=$CR$11,B27=$CS$11,B31=$CS$11,B27=$CT$11,B31=$CT$11,B27=$CU$11,B31=$CU$11,B27=$CV$11,B31=$CV$11,B27=$CR$12,B31=$CR$12,B27=$CS$12,B31=$CS$12),OR($A28=$CP$30,$A28=$CP$31,$A28=$CP$32,$A28=$CP$33,$A28=$CP$34,$A28=$CP$35,$A28=$CP$36,$A28=$CP$37,$A28=$CP$38,$A28=$CP$39,$A28=$CP$40,$A28=$CP$41),OR($A28=$CP$44,$A28=$CP$45,$A28=$CP$46,$A28=$CP$47,$A28=$CP$48,$A28=$CP$49,$A28=$CP$50)),1,"")</f>
        <v/>
      </c>
      <c r="G27" s="164" t="str">
        <f t="shared" ref="G27" si="170">IF(OR(OR(B27=$CR$15,B31=$CR$15,B27=$CS$15,B31=$CS$15,B27=$CT$15,B31=$CT$15,B27=$CR$16,B31=$CR$16,B27=$CS$16,B31=$CS$16,B27=$CR$17,B31=$CR$17,B27=$CS$17,B31=$CS$17,B27=$CR$18,B31=$CR$18,B27=$CS$18,B31=$CS$18,B27=$CT$18,B31=$CT$18,B27=$CU$18,B31=$CU$18,B27=$CV$18,B31=$CV$18,B27=$CR$19,B31=$CR$19,B27=$CS$19,B31=$CS$19),OR($A28=$CP$30,$A28=$CP$31,$A28=$CP$32,$A28=$CP$33,$A28=$CP$34,$A28=$CP$35,$A28=$CP$36,$A28=$CP$37,$A28=$CP$38,$A28=$CP$39,$A28=$CP$40,$A28=$CP$41),OR($A28=$CP$44,$A28=$CP$45,$A28=$CP$46,$A28=$CP$47,$A28=$CP$48,$A28=$CP$49,$A28=$CP$50)),1,"")</f>
        <v/>
      </c>
      <c r="H27" s="164" t="str">
        <f t="shared" ref="H27" si="171">IF(OR(OR(B27=$CR$22,B31=$CR$22,B27=$CS$22,B31=$CS$22,B27=$CT$22,B31=$CT$22,B27=$CR$23,B31=$CR$23,B27=$CS$23,B31=$CS$23,B27=$CR$24,B31=$CR$24,B27=$CS$24,B31=$CS$24,B27=$CR$25,B31=$CR$25,B27=$CS$25,B31=$CS$25,B27=$CT$25,B31=$CT$25,B27=$CU$25,B31=$CU$25,B27=$CV$25,B31=$CV$25,B27=$CR$26,B31=$CR$26,B27=$CS$26,B31=$CS$26),OR($A28=$CP$30,$A28=$CP$31,$A28=$CP$32,$A28=$CP$33,$A28=$CP$34,$A28=$CP$35,$A28=$CP$36,$A28=$CP$37,$A28=$CP$38,$A28=$CP$39,$A28=$CP$40,$A28=$CP$41),OR($A28=$CP$44,$A28=$CP$45,$A28=$CP$46,$A28=$CP$47,$A28=$CP$48,$A28=$CP$49,$A28=$CP$50)),1,"")</f>
        <v/>
      </c>
      <c r="I27" s="2"/>
      <c r="J27" s="1" t="str">
        <f t="shared" ref="J27" si="172">IF(ISNA(VLOOKUP(A27,$DB$1:$DE$200,4,FALSE)),"",VLOOKUP(A27,$DB$1:$DE$200,4,FALSE))</f>
        <v>Cevi-Turnen</v>
      </c>
      <c r="K27" s="1"/>
      <c r="L27" s="1"/>
      <c r="M27" s="1"/>
      <c r="N27" s="1"/>
      <c r="O27" s="1"/>
      <c r="P27" s="5" t="str">
        <f t="array" ref="P27">IF(ISNA(INDEX($DC$1:$DC$770,MATCH($A27&amp;P$3,$DB$1:$DB$770&amp;$DC$1:$DC$770,0))),"",IF(ISNA(INDEX($DC$1:$DC$200,MATCH($A27&amp;P$3,$DB$1:$DB$200&amp;$DC$1:$DC$200,0))),IF(INDEX($DC$201:$DC$770,MATCH($A27&amp;P$3,$DB$201:$DB$770&amp;$DC$201:$DC$770,0))=P$3,2,""),IF(INDEX($DC$1:$DC$200,MATCH($A27&amp;P$3,$DB$1:$DB$200&amp;$DC$1:$DC$200,0))=P$3,1,"")))</f>
        <v/>
      </c>
      <c r="Q27" s="6" t="str">
        <f t="array" ref="Q27">IF(ISNA(INDEX($DC$1:$DC$770,MATCH($A27&amp;Q$3,$DB$1:$DB$770&amp;$DC$1:$DC$770,0))),"",IF(ISNA(INDEX($DC$1:$DC$200,MATCH($A27&amp;Q$3,$DB$1:$DB$200&amp;$DC$1:$DC$200,0))),IF(INDEX($DC$201:$DC$770,MATCH($A27&amp;Q$3,$DB$201:$DB$770&amp;$DC$201:$DC$770,0))=Q$3,2,""),IF(INDEX($DC$1:$DC$200,MATCH($A27&amp;Q$3,$DB$1:$DB$200&amp;$DC$1:$DC$200,0))=Q$3,1,"")))</f>
        <v/>
      </c>
      <c r="R27" s="6">
        <f t="array" ref="R27">IF(ISNA(INDEX($DC$1:$DC$770,MATCH($A27&amp;R$3,$DB$1:$DB$770&amp;$DC$1:$DC$770,0))),"",IF(ISNA(INDEX($DC$1:$DC$200,MATCH($A27&amp;R$3,$DB$1:$DB$200&amp;$DC$1:$DC$200,0))),IF(INDEX($DC$201:$DC$770,MATCH($A27&amp;R$3,$DB$201:$DB$770&amp;$DC$201:$DC$770,0))=R$3,2,""),IF(INDEX($DC$1:$DC$200,MATCH($A27&amp;R$3,$DB$1:$DB$200&amp;$DC$1:$DC$200,0))=R$3,1,"")))</f>
        <v>1</v>
      </c>
      <c r="S27" s="5" t="str">
        <f t="array" ref="S27">IF(ISNA(INDEX($DC$1:$DC$770,MATCH($A27&amp;S$3,$DB$1:$DB$770&amp;$DC$1:$DC$770,0))),"",IF(ISNA(INDEX($DC$1:$DC$200,MATCH($A27&amp;S$3,$DB$1:$DB$200&amp;$DC$1:$DC$200,0))),IF(INDEX($DC$201:$DC$770,MATCH($A27&amp;S$3,$DB$201:$DB$770&amp;$DC$201:$DC$770,0))=S$3,2,""),IF(INDEX($DC$1:$DC$200,MATCH($A27&amp;S$3,$DB$1:$DB$200&amp;$DC$1:$DC$200,0))=S$3,1,"")))</f>
        <v/>
      </c>
      <c r="T27" s="6" t="str">
        <f t="array" ref="T27">IF(ISNA(INDEX($DC$1:$DC$770,MATCH($A27&amp;T$3,$DB$1:$DB$770&amp;$DC$1:$DC$770,0))),"",IF(ISNA(INDEX($DC$1:$DC$200,MATCH($A27&amp;T$3,$DB$1:$DB$200&amp;$DC$1:$DC$200,0))),IF(INDEX($DC$201:$DC$770,MATCH($A27&amp;T$3,$DB$201:$DB$770&amp;$DC$201:$DC$770,0))=T$3,2,""),IF(INDEX($DC$1:$DC$200,MATCH($A27&amp;T$3,$DB$1:$DB$200&amp;$DC$1:$DC$200,0))=T$3,1,"")))</f>
        <v/>
      </c>
      <c r="U27" s="7" t="str">
        <f t="array" ref="U27">IF(ISNA(INDEX($DC$1:$DC$770,MATCH($A27&amp;U$3,$DB$1:$DB$770&amp;$DC$1:$DC$770,0))),"",IF(ISNA(INDEX($DC$1:$DC$200,MATCH($A27&amp;U$3,$DB$1:$DB$200&amp;$DC$1:$DC$200,0))),IF(INDEX($DC$201:$DC$770,MATCH($A27&amp;U$3,$DB$201:$DB$770&amp;$DC$201:$DC$770,0))=U$3,2,""),IF(INDEX($DC$1:$DC$200,MATCH($A27&amp;U$3,$DB$1:$DB$200&amp;$DC$1:$DC$200,0))=U$3,1,"")))</f>
        <v/>
      </c>
      <c r="V27" s="6" t="str">
        <f t="array" ref="V27">IF(ISNA(INDEX($DC$1:$DC$770,MATCH($A27&amp;V$3,$DB$1:$DB$770&amp;$DC$1:$DC$770,0))),"",IF(ISNA(INDEX($DC$1:$DC$200,MATCH($A27&amp;V$3,$DB$1:$DB$200&amp;$DC$1:$DC$200,0))),IF(INDEX($DC$201:$DC$770,MATCH($A27&amp;V$3,$DB$201:$DB$770&amp;$DC$201:$DC$770,0))=V$3,2,""),IF(INDEX($DC$1:$DC$200,MATCH($A27&amp;V$3,$DB$1:$DB$200&amp;$DC$1:$DC$200,0))=V$3,1,"")))</f>
        <v/>
      </c>
      <c r="W27" s="6" t="str">
        <f t="array" ref="W27">IF(ISNA(INDEX($DC$1:$DC$770,MATCH($A27&amp;W$3,$DB$1:$DB$770&amp;$DC$1:$DC$770,0))),"",IF(ISNA(INDEX($DC$1:$DC$200,MATCH($A27&amp;W$3,$DB$1:$DB$200&amp;$DC$1:$DC$200,0))),IF(INDEX($DC$201:$DC$770,MATCH($A27&amp;W$3,$DB$201:$DB$770&amp;$DC$201:$DC$770,0))=W$3,2,""),IF(INDEX($DC$1:$DC$200,MATCH($A27&amp;W$3,$DB$1:$DB$200&amp;$DC$1:$DC$200,0))=W$3,1,"")))</f>
        <v/>
      </c>
      <c r="X27" s="6" t="str">
        <f t="array" ref="X27">IF(ISNA(INDEX($DC$1:$DC$770,MATCH($A27&amp;X$3,$DB$1:$DB$770&amp;$DC$1:$DC$770,0))),"",IF(ISNA(INDEX($DC$1:$DC$200,MATCH($A27&amp;X$3,$DB$1:$DB$200&amp;$DC$1:$DC$200,0))),IF(INDEX($DC$201:$DC$770,MATCH($A27&amp;X$3,$DB$201:$DB$770&amp;$DC$201:$DC$770,0))=X$3,2,""),IF(INDEX($DC$1:$DC$200,MATCH($A27&amp;X$3,$DB$1:$DB$200&amp;$DC$1:$DC$200,0))=X$3,1,"")))</f>
        <v/>
      </c>
      <c r="Y27" s="5" t="str">
        <f t="array" ref="Y27">IF(ISNA(INDEX($DC$1:$DC$770,MATCH($A27&amp;Y$3,$DB$1:$DB$770&amp;$DC$1:$DC$770,0))),"",IF(ISNA(INDEX($DC$1:$DC$200,MATCH($A27&amp;Y$3,$DB$1:$DB$200&amp;$DC$1:$DC$200,0))),IF(INDEX($DC$201:$DC$770,MATCH($A27&amp;Y$3,$DB$201:$DB$770&amp;$DC$201:$DC$770,0))=Y$3,2,""),IF(INDEX($DC$1:$DC$200,MATCH($A27&amp;Y$3,$DB$1:$DB$200&amp;$DC$1:$DC$200,0))=Y$3,1,"")))</f>
        <v/>
      </c>
      <c r="Z27" s="6" t="str">
        <f t="array" ref="Z27">IF(ISNA(INDEX($DC$1:$DC$770,MATCH($A27&amp;Z$3,$DB$1:$DB$770&amp;$DC$1:$DC$770,0))),"",IF(ISNA(INDEX($DC$1:$DC$200,MATCH($A27&amp;Z$3,$DB$1:$DB$200&amp;$DC$1:$DC$200,0))),IF(INDEX($DC$201:$DC$770,MATCH($A27&amp;Z$3,$DB$201:$DB$770&amp;$DC$201:$DC$770,0))=Z$3,2,""),IF(INDEX($DC$1:$DC$200,MATCH($A27&amp;Z$3,$DB$1:$DB$200&amp;$DC$1:$DC$200,0))=Z$3,1,"")))</f>
        <v/>
      </c>
      <c r="AA27" s="7" t="str">
        <f t="array" ref="AA27">IF(ISNA(INDEX($DC$1:$DC$770,MATCH($A27&amp;AA$3,$DB$1:$DB$770&amp;$DC$1:$DC$770,0))),"",IF(ISNA(INDEX($DC$1:$DC$200,MATCH($A27&amp;AA$3,$DB$1:$DB$200&amp;$DC$1:$DC$200,0))),IF(INDEX($DC$201:$DC$770,MATCH($A27&amp;AA$3,$DB$201:$DB$770&amp;$DC$201:$DC$770,0))=AA$3,2,""),IF(INDEX($DC$1:$DC$200,MATCH($A27&amp;AA$3,$DB$1:$DB$200&amp;$DC$1:$DC$200,0))=AA$3,1,"")))</f>
        <v/>
      </c>
      <c r="AB27" s="6" t="str">
        <f t="array" ref="AB27">IF(ISNA(INDEX($DC$1:$DC$770,MATCH($A27&amp;AB$3,$DB$1:$DB$770&amp;$DC$1:$DC$770,0))),"",IF(ISNA(INDEX($DC$1:$DC$200,MATCH($A27&amp;AB$3,$DB$1:$DB$200&amp;$DC$1:$DC$200,0))),IF(INDEX($DC$201:$DC$770,MATCH($A27&amp;AB$3,$DB$201:$DB$770&amp;$DC$201:$DC$770,0))=AB$3,2,""),IF(INDEX($DC$1:$DC$200,MATCH($A27&amp;AB$3,$DB$1:$DB$200&amp;$DC$1:$DC$200,0))=AB$3,1,"")))</f>
        <v/>
      </c>
      <c r="AC27" s="6" t="str">
        <f t="array" ref="AC27">IF(ISNA(INDEX($DC$1:$DC$770,MATCH($A27&amp;AC$3,$DB$1:$DB$770&amp;$DC$1:$DC$770,0))),"",IF(ISNA(INDEX($DC$1:$DC$200,MATCH($A27&amp;AC$3,$DB$1:$DB$200&amp;$DC$1:$DC$200,0))),IF(INDEX($DC$201:$DC$770,MATCH($A27&amp;AC$3,$DB$201:$DB$770&amp;$DC$201:$DC$770,0))=AC$3,2,""),IF(INDEX($DC$1:$DC$200,MATCH($A27&amp;AC$3,$DB$1:$DB$200&amp;$DC$1:$DC$200,0))=AC$3,1,"")))</f>
        <v/>
      </c>
      <c r="AD27" s="7" t="str">
        <f t="array" ref="AD27">IF(ISNA(INDEX($DC$1:$DC$770,MATCH($A27&amp;AD$3,$DB$1:$DB$770&amp;$DC$1:$DC$770,0))),"",IF(ISNA(INDEX($DC$1:$DC$200,MATCH($A27&amp;AD$3,$DB$1:$DB$200&amp;$DC$1:$DC$200,0))),IF(INDEX($DC$201:$DC$770,MATCH($A27&amp;AD$3,$DB$201:$DB$770&amp;$DC$201:$DC$770,0))=AD$3,2,""),IF(INDEX($DC$1:$DC$200,MATCH($A27&amp;AD$3,$DB$1:$DB$200&amp;$DC$1:$DC$200,0))=AD$3,1,"")))</f>
        <v/>
      </c>
      <c r="AE27" s="43">
        <v>42</v>
      </c>
      <c r="AF27" s="174">
        <f>TRUNC((DATE($CR$2,AG$6,AG27)-WEEKDAY(DATE($CR$2,AG$6,AG27),2)-DATE(YEAR(DATE($CR$2,AG$6,AG27)+4-WEEKDAY(DATE($CR$2,AG$6,AG27),2)),1,-10))/7)</f>
        <v>6</v>
      </c>
      <c r="AG27" s="172">
        <v>11</v>
      </c>
      <c r="AH27" s="176" t="str">
        <f t="shared" si="13"/>
        <v>Do</v>
      </c>
      <c r="AI27" s="2"/>
      <c r="AJ27" s="164" t="str">
        <f t="shared" ref="AJ27" si="173">IF(OR(OR(AF27=$CR$7,AF31=$CR$7,AF27=$CS$7,AF31=$CS$7,AF27=$CT$7,AF31=$CT$7,AF27=$CR$8,AF31=$CR$8,AF27=$CR$9,AF31=$CR$9,AF27=$CR$10,AF31=$CR$10,AF27=$CS$10,AF31=$CS$10,AF27=$CR$11,AF31=$CR$11,AF27=$CS$11,AF31=$CS$11,AF27=$CT$11,AF31=$CT$11,AF27=$CU$11,AF31=$CU$11,AF27=$CV$11,AF31=$CV$11,AF27=$CR$12,AF31=$CR$12,AF27=$CS$12,AF31=$CS$12),OR($AE28=$CP$30,$AE28=$CP$31,$AE28=$CP$32,$AE28=$CP$33,$AE28=$CP$34,$AE28=$CP$35,$AE28=$CP$36,$AE28=$CP$37,$AE28=$CP$38,$AE28=$CP$39,$AE28=$CP$40,$AE28=$CP$41),OR($AE28=$CP$44,$AE28=$CP$45,$AE28=$CP$46,$AE28=$CP$47,$AE28=$CP$48,$AE28=$CP$49,$AE28=$CP$50)),1,"")</f>
        <v/>
      </c>
      <c r="AK27" s="164">
        <f t="shared" ref="AK27" si="174">IF(OR(OR(AF27=$CR$15,AF31=$CR$15,AF27=$CS$15,AF31=$CS$15,AF27=$CT$15,AF31=$CT$15,AF27=$CR$16,AF31=$CR$16,AF27=$CS$16,AF31=$CS$16,AF27=$CR$17,AF31=$CR$17,AF27=$CS$17,AF31=$CS$17,AF27=$CR$18,AF31=$CR$18,AF27=$CS$18,AF31=$CS$18,AF27=$CT$18,AF31=$CT$18,AF27=$CU$18,AF31=$CU$18,AF27=$CV$18,AF31=$CV$18,AF27=$CR$19,AF31=$CR$19,AF27=$CS$19,AF31=$CS$19),OR($AE28=$CP$30,$AE28=$CP$31,$AE28=$CP$32,$AE28=$CP$33,$AE28=$CP$34,$AE28=$CP$35,$AE28=$CP$36,$AE28=$CP$37,$AE28=$CP$38,$AE28=$CP$39,$AE28=$CP$40,$AE28=$CP$41),OR($AE28=$CP$44,$AE28=$CP$45,$AE28=$CP$46,$AE28=$CP$47,$AE28=$CP$48,$AE28=$CP$49,$AE28=$CP$50)),1,"")</f>
        <v>1</v>
      </c>
      <c r="AL27" s="164">
        <f t="shared" ref="AL27" si="175">IF(OR(OR(AF27=$CR$22,AF31=$CR$22,AF27=$CS$22,AF31=$CS$22,AF27=$CT$22,AF31=$CT$22,AF27=$CR$23,AF31=$CR$23,AF27=$CS$23,AF31=$CS$23,AF27=$CR$24,AF31=$CR$24,AF27=$CS$24,AF31=$CS$24,AF27=$CR$25,AF31=$CR$25,AF27=$CS$25,AF31=$CS$25,AF27=$CT$25,AF31=$CT$25,AF27=$CU$25,AF31=$CU$25,AF27=$CV$25,AF31=$CV$25,AF27=$CR$26,AF31=$CR$26,AF27=$CS$26,AF31=$CS$26),OR($AE28=$CP$30,$AE28=$CP$31,$AE28=$CP$32,$AE28=$CP$33,$AE28=$CP$34,$AE28=$CP$35,$AE28=$CP$36,$AE28=$CP$37,$AE28=$CP$38,$AE28=$CP$39,$AE28=$CP$40,$AE28=$CP$41),OR($AE28=$CP$44,$AE28=$CP$45,$AE28=$CP$46,$AE28=$CP$47,$AE28=$CP$48,$AE28=$CP$49,$AE28=$CP$50)),1,"")</f>
        <v>1</v>
      </c>
      <c r="AM27" s="2"/>
      <c r="AN27" s="6" t="str">
        <f t="shared" ref="AN27" si="176">IF(ISNA(VLOOKUP(AE27,$DB$1:$DE$200,4,FALSE)),"",VLOOKUP(AE27,$DB$1:$DE$200,4,FALSE))</f>
        <v/>
      </c>
      <c r="AO27" s="6"/>
      <c r="AP27" s="6"/>
      <c r="AQ27" s="6"/>
      <c r="AR27" s="6"/>
      <c r="AS27" s="6"/>
      <c r="AT27" s="5" t="str">
        <f t="array" ref="AT27">IF(ISNA(INDEX($DC$1:$DC$770,MATCH($AE27&amp;AT$3,$DB$1:$DB$770&amp;$DC$1:$DC$770,0))),"",IF(ISNA(INDEX($DC$1:$DC$200,MATCH($AE27&amp;AT$3,$DB$1:$DB$200&amp;$DC$1:$DC$200,0))),IF(INDEX($DC$201:$DC$770,MATCH($AE27&amp;AT$3,$DB$201:$DB$770&amp;$DC$201:$DC$770,0))=AT$3,2,""),IF(INDEX($DC$1:$DC$200,MATCH($AE27&amp;AT$3,$DB$1:$DB$200&amp;$DC$1:$DC$200,0))=AT$3,1,"")))</f>
        <v/>
      </c>
      <c r="AU27" s="6" t="str">
        <f t="array" ref="AU27">IF(ISNA(INDEX($DC$1:$DC$770,MATCH($AE27&amp;AU$3,$DB$1:$DB$770&amp;$DC$1:$DC$770,0))),"",IF(ISNA(INDEX($DC$1:$DC$200,MATCH($AE27&amp;AU$3,$DB$1:$DB$200&amp;$DC$1:$DC$200,0))),IF(INDEX($DC$201:$DC$770,MATCH($AE27&amp;AU$3,$DB$201:$DB$770&amp;$DC$201:$DC$770,0))=AU$3,2,""),IF(INDEX($DC$1:$DC$200,MATCH($AE27&amp;AU$3,$DB$1:$DB$200&amp;$DC$1:$DC$200,0))=AU$3,1,"")))</f>
        <v/>
      </c>
      <c r="AV27" s="6" t="str">
        <f t="array" ref="AV27">IF(ISNA(INDEX($DC$1:$DC$770,MATCH($AE27&amp;AV$3,$DB$1:$DB$770&amp;$DC$1:$DC$770,0))),"",IF(ISNA(INDEX($DC$1:$DC$200,MATCH($AE27&amp;AV$3,$DB$1:$DB$200&amp;$DC$1:$DC$200,0))),IF(INDEX($DC$201:$DC$770,MATCH($AE27&amp;AV$3,$DB$201:$DB$770&amp;$DC$201:$DC$770,0))=AV$3,2,""),IF(INDEX($DC$1:$DC$200,MATCH($AE27&amp;AV$3,$DB$1:$DB$200&amp;$DC$1:$DC$200,0))=AV$3,1,"")))</f>
        <v/>
      </c>
      <c r="AW27" s="5" t="str">
        <f t="array" ref="AW27">IF(ISNA(INDEX($DC$1:$DC$770,MATCH($AE27&amp;AW$3,$DB$1:$DB$770&amp;$DC$1:$DC$770,0))),"",IF(ISNA(INDEX($DC$1:$DC$200,MATCH($AE27&amp;AW$3,$DB$1:$DB$200&amp;$DC$1:$DC$200,0))),IF(INDEX($DC$201:$DC$770,MATCH($AE27&amp;AW$3,$DB$201:$DB$770&amp;$DC$201:$DC$770,0))=AW$3,2,""),IF(INDEX($DC$1:$DC$200,MATCH($AE27&amp;AW$3,$DB$1:$DB$200&amp;$DC$1:$DC$200,0))=AW$3,1,"")))</f>
        <v/>
      </c>
      <c r="AX27" s="6" t="str">
        <f t="array" ref="AX27">IF(ISNA(INDEX($DC$1:$DC$770,MATCH($AE27&amp;AX$3,$DB$1:$DB$770&amp;$DC$1:$DC$770,0))),"",IF(ISNA(INDEX($DC$1:$DC$200,MATCH($AE27&amp;AX$3,$DB$1:$DB$200&amp;$DC$1:$DC$200,0))),IF(INDEX($DC$201:$DC$770,MATCH($AE27&amp;AX$3,$DB$201:$DB$770&amp;$DC$201:$DC$770,0))=AX$3,2,""),IF(INDEX($DC$1:$DC$200,MATCH($AE27&amp;AX$3,$DB$1:$DB$200&amp;$DC$1:$DC$200,0))=AX$3,1,"")))</f>
        <v/>
      </c>
      <c r="AY27" s="7" t="str">
        <f t="array" ref="AY27">IF(ISNA(INDEX($DC$1:$DC$770,MATCH($AE27&amp;AY$3,$DB$1:$DB$770&amp;$DC$1:$DC$770,0))),"",IF(ISNA(INDEX($DC$1:$DC$200,MATCH($AE27&amp;AY$3,$DB$1:$DB$200&amp;$DC$1:$DC$200,0))),IF(INDEX($DC$201:$DC$770,MATCH($AE27&amp;AY$3,$DB$201:$DB$770&amp;$DC$201:$DC$770,0))=AY$3,2,""),IF(INDEX($DC$1:$DC$200,MATCH($AE27&amp;AY$3,$DB$1:$DB$200&amp;$DC$1:$DC$200,0))=AY$3,1,"")))</f>
        <v/>
      </c>
      <c r="AZ27" s="6" t="str">
        <f t="array" ref="AZ27">IF(ISNA(INDEX($DC$1:$DC$770,MATCH($AE27&amp;AZ$3,$DB$1:$DB$770&amp;$DC$1:$DC$770,0))),"",IF(ISNA(INDEX($DC$1:$DC$200,MATCH($AE27&amp;AZ$3,$DB$1:$DB$200&amp;$DC$1:$DC$200,0))),IF(INDEX($DC$201:$DC$770,MATCH($AE27&amp;AZ$3,$DB$201:$DB$770&amp;$DC$201:$DC$770,0))=AZ$3,2,""),IF(INDEX($DC$1:$DC$200,MATCH($AE27&amp;AZ$3,$DB$1:$DB$200&amp;$DC$1:$DC$200,0))=AZ$3,1,"")))</f>
        <v/>
      </c>
      <c r="BA27" s="6" t="str">
        <f t="array" ref="BA27">IF(ISNA(INDEX($DC$1:$DC$770,MATCH($AE27&amp;BA$3,$DB$1:$DB$770&amp;$DC$1:$DC$770,0))),"",IF(ISNA(INDEX($DC$1:$DC$200,MATCH($AE27&amp;BA$3,$DB$1:$DB$200&amp;$DC$1:$DC$200,0))),IF(INDEX($DC$201:$DC$770,MATCH($AE27&amp;BA$3,$DB$201:$DB$770&amp;$DC$201:$DC$770,0))=BA$3,2,""),IF(INDEX($DC$1:$DC$200,MATCH($AE27&amp;BA$3,$DB$1:$DB$200&amp;$DC$1:$DC$200,0))=BA$3,1,"")))</f>
        <v/>
      </c>
      <c r="BB27" s="6" t="str">
        <f t="array" ref="BB27">IF(ISNA(INDEX($DC$1:$DC$770,MATCH($AE27&amp;BB$3,$DB$1:$DB$770&amp;$DC$1:$DC$770,0))),"",IF(ISNA(INDEX($DC$1:$DC$200,MATCH($AE27&amp;BB$3,$DB$1:$DB$200&amp;$DC$1:$DC$200,0))),IF(INDEX($DC$201:$DC$770,MATCH($AE27&amp;BB$3,$DB$201:$DB$770&amp;$DC$201:$DC$770,0))=BB$3,2,""),IF(INDEX($DC$1:$DC$200,MATCH($AE27&amp;BB$3,$DB$1:$DB$200&amp;$DC$1:$DC$200,0))=BB$3,1,"")))</f>
        <v/>
      </c>
      <c r="BC27" s="5" t="str">
        <f t="array" ref="BC27">IF(ISNA(INDEX($DC$1:$DC$770,MATCH($AE27&amp;BC$3,$DB$1:$DB$770&amp;$DC$1:$DC$770,0))),"",IF(ISNA(INDEX($DC$1:$DC$200,MATCH($AE27&amp;BC$3,$DB$1:$DB$200&amp;$DC$1:$DC$200,0))),IF(INDEX($DC$201:$DC$770,MATCH($AE27&amp;BC$3,$DB$201:$DB$770&amp;$DC$201:$DC$770,0))=BC$3,2,""),IF(INDEX($DC$1:$DC$200,MATCH($AE27&amp;BC$3,$DB$1:$DB$200&amp;$DC$1:$DC$200,0))=BC$3,1,"")))</f>
        <v/>
      </c>
      <c r="BD27" s="6" t="str">
        <f t="array" ref="BD27">IF(ISNA(INDEX($DC$1:$DC$770,MATCH($AE27&amp;BD$3,$DB$1:$DB$770&amp;$DC$1:$DC$770,0))),"",IF(ISNA(INDEX($DC$1:$DC$200,MATCH($AE27&amp;BD$3,$DB$1:$DB$200&amp;$DC$1:$DC$200,0))),IF(INDEX($DC$201:$DC$770,MATCH($AE27&amp;BD$3,$DB$201:$DB$770&amp;$DC$201:$DC$770,0))=BD$3,2,""),IF(INDEX($DC$1:$DC$200,MATCH($AE27&amp;BD$3,$DB$1:$DB$200&amp;$DC$1:$DC$200,0))=BD$3,1,"")))</f>
        <v/>
      </c>
      <c r="BE27" s="7" t="str">
        <f t="array" ref="BE27">IF(ISNA(INDEX($DC$1:$DC$770,MATCH($AE27&amp;BE$3,$DB$1:$DB$770&amp;$DC$1:$DC$770,0))),"",IF(ISNA(INDEX($DC$1:$DC$200,MATCH($AE27&amp;BE$3,$DB$1:$DB$200&amp;$DC$1:$DC$200,0))),IF(INDEX($DC$201:$DC$770,MATCH($AE27&amp;BE$3,$DB$201:$DB$770&amp;$DC$201:$DC$770,0))=BE$3,2,""),IF(INDEX($DC$1:$DC$200,MATCH($AE27&amp;BE$3,$DB$1:$DB$200&amp;$DC$1:$DC$200,0))=BE$3,1,"")))</f>
        <v/>
      </c>
      <c r="BF27" s="6" t="str">
        <f t="array" ref="BF27">IF(ISNA(INDEX($DC$1:$DC$770,MATCH($AE27&amp;BF$3,$DB$1:$DB$770&amp;$DC$1:$DC$770,0))),"",IF(ISNA(INDEX($DC$1:$DC$200,MATCH($AE27&amp;BF$3,$DB$1:$DB$200&amp;$DC$1:$DC$200,0))),IF(INDEX($DC$201:$DC$770,MATCH($AE27&amp;BF$3,$DB$201:$DB$770&amp;$DC$201:$DC$770,0))=BF$3,2,""),IF(INDEX($DC$1:$DC$200,MATCH($AE27&amp;BF$3,$DB$1:$DB$200&amp;$DC$1:$DC$200,0))=BF$3,1,"")))</f>
        <v/>
      </c>
      <c r="BG27" s="6" t="str">
        <f t="array" ref="BG27">IF(ISNA(INDEX($DC$1:$DC$770,MATCH($AE27&amp;BG$3,$DB$1:$DB$770&amp;$DC$1:$DC$770,0))),"",IF(ISNA(INDEX($DC$1:$DC$200,MATCH($AE27&amp;BG$3,$DB$1:$DB$200&amp;$DC$1:$DC$200,0))),IF(INDEX($DC$201:$DC$770,MATCH($AE27&amp;BG$3,$DB$201:$DB$770&amp;$DC$201:$DC$770,0))=BG$3,2,""),IF(INDEX($DC$1:$DC$200,MATCH($AE27&amp;BG$3,$DB$1:$DB$200&amp;$DC$1:$DC$200,0))=BG$3,1,"")))</f>
        <v/>
      </c>
      <c r="BH27" s="7" t="str">
        <f t="array" ref="BH27">IF(ISNA(INDEX($DC$1:$DC$770,MATCH($AE27&amp;BH$3,$DB$1:$DB$770&amp;$DC$1:$DC$770,0))),"",IF(ISNA(INDEX($DC$1:$DC$200,MATCH($AE27&amp;BH$3,$DB$1:$DB$200&amp;$DC$1:$DC$200,0))),IF(INDEX($DC$201:$DC$770,MATCH($AE27&amp;BH$3,$DB$201:$DB$770&amp;$DC$201:$DC$770,0))=BH$3,2,""),IF(INDEX($DC$1:$DC$200,MATCH($AE27&amp;BH$3,$DB$1:$DB$200&amp;$DC$1:$DC$200,0))=BH$3,1,"")))</f>
        <v/>
      </c>
      <c r="BI27" s="2">
        <f t="shared" ref="BI27" si="177">BI25+1</f>
        <v>71</v>
      </c>
      <c r="BJ27" s="174">
        <f>TRUNC((DATE($CR$2,BK$6,BK27)-WEEKDAY(DATE($CR$2,BK$6,BK27),2)-DATE(YEAR(DATE($CR$2,BK$6,BK27)+4-WEEKDAY(DATE($CR$2,BK$6,BK27),2)),1,-10))/7)</f>
        <v>10</v>
      </c>
      <c r="BK27" s="172">
        <v>11</v>
      </c>
      <c r="BL27" s="176" t="str">
        <f t="shared" si="18"/>
        <v>Fr</v>
      </c>
      <c r="BM27" s="2"/>
      <c r="BN27" s="164" t="str">
        <f t="shared" ref="BN27" si="178">IF(OR(OR(BJ27=$CR$7,BJ31=$CR$7,BJ27=$CS$7,BJ31=$CS$7,BJ27=$CT$7,BJ31=$CT$7,BJ27=$CR$8,BJ31=$CR$8,BJ27=$CR$9,BJ31=$CR$9,BJ27=$CR$10,BJ31=$CR$10,BJ27=$CS$10,BJ31=$CS$10,BJ27=$CR$11,BJ31=$CR$11,BJ27=$CS$11,BJ31=$CS$11,BJ27=$CT$11,BJ31=$CT$11,BJ27=$CU$11,BJ31=$CU$11,BJ27=$CV$11,BJ31=$CV$11,BJ27=$CR$12,BJ31=$CR$12,BJ27=$CS$12,BJ31=$CS$12),OR($BI28=$CP$30,$BI28=$CP$31,$BI28=$CP$32,$BI28=$CP$33,$BI28=$CP$34,$BI28=$CP$35,$BI28=$CP$36,$BI28=$CP$37,$BI28=$CP$38,$BI28=$CP$39,$BI28=$CP$40,$BI28=$CP$41),OR($BI28=$CP$44,$BI28=$CP$45,$BI28=$CP$46,$BI28=$CP$47,$BI28=$CP$48,$BI28=$CP$49,$BI28=$CP$50)),1,"")</f>
        <v/>
      </c>
      <c r="BO27" s="164" t="str">
        <f t="shared" ref="BO27" si="179">IF(OR(OR(BJ27=$CR$15,BJ31=$CR$15,BJ27=$CS$15,BJ31=$CS$15,BJ27=$CT$15,BJ31=$CT$15,BJ27=$CR$16,BJ31=$CR$16,BJ27=$CS$16,BJ31=$CS$16,BJ27=$CR$17,BJ31=$CR$17,BJ27=$CS$17,BJ31=$CS$17,BJ27=$CR$18,BJ31=$CR$18,BJ27=$CS$18,BJ31=$CS$18,BJ27=$CT$18,BJ31=$CT$18,BJ27=$CU$18,BJ31=$CU$18,BJ27=$CV$18,BJ31=$CV$18,BJ27=$CR$19,BJ31=$CR$19,BJ27=$CS$19,BJ31=$CS$19),OR($BI28=$CP$30,$BI28=$CP$31,$BI28=$CP$32,$BI28=$CP$33,$BI28=$CP$34,$BI28=$CP$35,$BI28=$CP$36,$BI28=$CP$37,$BI28=$CP$38,$BI28=$CP$39,$BI28=$CP$40,$BI28=$CP$41),OR($BI28=$CP$44,$BI28=$CP$45,$BI28=$CP$46,$BI28=$CP$47,$BI28=$CP$48,$BI28=$CP$49,$BI28=$CP$50)),1,"")</f>
        <v/>
      </c>
      <c r="BP27" s="164" t="str">
        <f t="shared" ref="BP27" si="180">IF(OR(OR(BJ27=$CR$22,BJ31=$CR$22,BJ27=$CS$22,BJ31=$CS$22,BJ27=$CT$22,BJ31=$CT$22,BJ27=$CR$23,BJ31=$CR$23,BJ27=$CS$23,BJ31=$CS$23,BJ27=$CR$24,BJ31=$CR$24,BJ27=$CS$24,BJ31=$CS$24,BJ27=$CR$25,BJ31=$CR$25,BJ27=$CS$25,BJ31=$CS$25,BJ27=$CT$25,BJ31=$CT$25,BJ27=$CU$25,BJ31=$CU$25,BJ27=$CV$25,BJ31=$CV$25,BJ27=$CR$26,BJ31=$CR$26,BJ27=$CS$26,BJ31=$CS$26),OR($BI28=$CP$30,$BI28=$CP$31,$BI28=$CP$32,$BI28=$CP$33,$BI28=$CP$34,$BI28=$CP$35,$BI28=$CP$36,$BI28=$CP$37,$BI28=$CP$38,$BI28=$CP$39,$BI28=$CP$40,$BI28=$CP$41),OR($BI28=$CP$44,$BI28=$CP$45,$BI28=$CP$46,$BI28=$CP$47,$BI28=$CP$48,$BI28=$CP$49,$BI28=$CP$50)),1,"")</f>
        <v/>
      </c>
      <c r="BQ27" s="2"/>
      <c r="BR27" s="6" t="str">
        <f t="shared" ref="BR27" si="181">IF(ISNA(VLOOKUP(BI27,$DB$1:$DE$200,4,FALSE)),"",VLOOKUP(BI27,$DB$1:$DE$200,4,FALSE))</f>
        <v/>
      </c>
      <c r="BS27" s="6"/>
      <c r="BT27" s="6"/>
      <c r="BU27" s="6"/>
      <c r="BV27" s="6"/>
      <c r="BW27" s="6"/>
      <c r="BX27" s="5" t="str">
        <f t="array" ref="BX27">IF(ISNA(INDEX($DC$1:$DC$770,MATCH($BI27&amp;BX$3,$DB$1:$DB$770&amp;$DC$1:$DC$770,0))),"",IF(ISNA(INDEX($DC$1:$DC$200,MATCH($BI27&amp;BX$3,$DB$1:$DB$200&amp;$DC$1:$DC$200,0))),IF(INDEX($DC$201:$DC$770,MATCH($BI27&amp;BX$3,$DB$201:$DB$770&amp;$DC$201:$DC$770,0))=BX$3,2,""),IF(INDEX($DC$1:$DC$200,MATCH($BI27&amp;BX$3,$DB$1:$DB$200&amp;$DC$1:$DC$200,0))=BX$3,1,"")))</f>
        <v/>
      </c>
      <c r="BY27" s="6" t="str">
        <f t="array" ref="BY27">IF(ISNA(INDEX($DC$1:$DC$770,MATCH($BI27&amp;BY$3,$DB$1:$DB$770&amp;$DC$1:$DC$770,0))),"",IF(ISNA(INDEX($DC$1:$DC$200,MATCH($BI27&amp;BY$3,$DB$1:$DB$200&amp;$DC$1:$DC$200,0))),IF(INDEX($DC$201:$DC$770,MATCH($BI27&amp;BY$3,$DB$201:$DB$770&amp;$DC$201:$DC$770,0))=BY$3,2,""),IF(INDEX($DC$1:$DC$200,MATCH($BI27&amp;BY$3,$DB$1:$DB$200&amp;$DC$1:$DC$200,0))=BY$3,1,"")))</f>
        <v/>
      </c>
      <c r="BZ27" s="6" t="str">
        <f t="array" ref="BZ27">IF(ISNA(INDEX($DC$1:$DC$770,MATCH($BI27&amp;BZ$3,$DB$1:$DB$770&amp;$DC$1:$DC$770,0))),"",IF(ISNA(INDEX($DC$1:$DC$200,MATCH($BI27&amp;BZ$3,$DB$1:$DB$200&amp;$DC$1:$DC$200,0))),IF(INDEX($DC$201:$DC$770,MATCH($BI27&amp;BZ$3,$DB$201:$DB$770&amp;$DC$201:$DC$770,0))=BZ$3,2,""),IF(INDEX($DC$1:$DC$200,MATCH($BI27&amp;BZ$3,$DB$1:$DB$200&amp;$DC$1:$DC$200,0))=BZ$3,1,"")))</f>
        <v/>
      </c>
      <c r="CA27" s="5" t="str">
        <f t="array" ref="CA27">IF(ISNA(INDEX($DC$1:$DC$770,MATCH($BI27&amp;CA$3,$DB$1:$DB$770&amp;$DC$1:$DC$770,0))),"",IF(ISNA(INDEX($DC$1:$DC$200,MATCH($BI27&amp;CA$3,$DB$1:$DB$200&amp;$DC$1:$DC$200,0))),IF(INDEX($DC$201:$DC$770,MATCH($BI27&amp;CA$3,$DB$201:$DB$770&amp;$DC$201:$DC$770,0))=CA$3,2,""),IF(INDEX($DC$1:$DC$200,MATCH($BI27&amp;CA$3,$DB$1:$DB$200&amp;$DC$1:$DC$200,0))=CA$3,1,"")))</f>
        <v/>
      </c>
      <c r="CB27" s="6" t="str">
        <f t="array" ref="CB27">IF(ISNA(INDEX($DC$1:$DC$770,MATCH($BI27&amp;CB$3,$DB$1:$DB$770&amp;$DC$1:$DC$770,0))),"",IF(ISNA(INDEX($DC$1:$DC$200,MATCH($BI27&amp;CB$3,$DB$1:$DB$200&amp;$DC$1:$DC$200,0))),IF(INDEX($DC$201:$DC$770,MATCH($BI27&amp;CB$3,$DB$201:$DB$770&amp;$DC$201:$DC$770,0))=CB$3,2,""),IF(INDEX($DC$1:$DC$200,MATCH($BI27&amp;CB$3,$DB$1:$DB$200&amp;$DC$1:$DC$200,0))=CB$3,1,"")))</f>
        <v/>
      </c>
      <c r="CC27" s="7" t="str">
        <f t="array" ref="CC27">IF(ISNA(INDEX($DC$1:$DC$770,MATCH($BI27&amp;CC$3,$DB$1:$DB$770&amp;$DC$1:$DC$770,0))),"",IF(ISNA(INDEX($DC$1:$DC$200,MATCH($BI27&amp;CC$3,$DB$1:$DB$200&amp;$DC$1:$DC$200,0))),IF(INDEX($DC$201:$DC$770,MATCH($BI27&amp;CC$3,$DB$201:$DB$770&amp;$DC$201:$DC$770,0))=CC$3,2,""),IF(INDEX($DC$1:$DC$200,MATCH($BI27&amp;CC$3,$DB$1:$DB$200&amp;$DC$1:$DC$200,0))=CC$3,1,"")))</f>
        <v/>
      </c>
      <c r="CD27" s="6" t="str">
        <f t="array" ref="CD27">IF(ISNA(INDEX($DC$1:$DC$770,MATCH($BI27&amp;CD$3,$DB$1:$DB$770&amp;$DC$1:$DC$770,0))),"",IF(ISNA(INDEX($DC$1:$DC$200,MATCH($BI27&amp;CD$3,$DB$1:$DB$200&amp;$DC$1:$DC$200,0))),IF(INDEX($DC$201:$DC$770,MATCH($BI27&amp;CD$3,$DB$201:$DB$770&amp;$DC$201:$DC$770,0))=CD$3,2,""),IF(INDEX($DC$1:$DC$200,MATCH($BI27&amp;CD$3,$DB$1:$DB$200&amp;$DC$1:$DC$200,0))=CD$3,1,"")))</f>
        <v/>
      </c>
      <c r="CE27" s="6" t="str">
        <f t="array" ref="CE27">IF(ISNA(INDEX($DC$1:$DC$770,MATCH($BI27&amp;CE$3,$DB$1:$DB$770&amp;$DC$1:$DC$770,0))),"",IF(ISNA(INDEX($DC$1:$DC$200,MATCH($BI27&amp;CE$3,$DB$1:$DB$200&amp;$DC$1:$DC$200,0))),IF(INDEX($DC$201:$DC$770,MATCH($BI27&amp;CE$3,$DB$201:$DB$770&amp;$DC$201:$DC$770,0))=CE$3,2,""),IF(INDEX($DC$1:$DC$200,MATCH($BI27&amp;CE$3,$DB$1:$DB$200&amp;$DC$1:$DC$200,0))=CE$3,1,"")))</f>
        <v/>
      </c>
      <c r="CF27" s="6" t="str">
        <f t="array" ref="CF27">IF(ISNA(INDEX($DC$1:$DC$770,MATCH($BI27&amp;CF$3,$DB$1:$DB$770&amp;$DC$1:$DC$770,0))),"",IF(ISNA(INDEX($DC$1:$DC$200,MATCH($BI27&amp;CF$3,$DB$1:$DB$200&amp;$DC$1:$DC$200,0))),IF(INDEX($DC$201:$DC$770,MATCH($BI27&amp;CF$3,$DB$201:$DB$770&amp;$DC$201:$DC$770,0))=CF$3,2,""),IF(INDEX($DC$1:$DC$200,MATCH($BI27&amp;CF$3,$DB$1:$DB$200&amp;$DC$1:$DC$200,0))=CF$3,1,"")))</f>
        <v/>
      </c>
      <c r="CG27" s="5" t="str">
        <f t="array" ref="CG27">IF(ISNA(INDEX($DC$1:$DC$770,MATCH($BI27&amp;CG$3,$DB$1:$DB$770&amp;$DC$1:$DC$770,0))),"",IF(ISNA(INDEX($DC$1:$DC$200,MATCH($BI27&amp;CG$3,$DB$1:$DB$200&amp;$DC$1:$DC$200,0))),IF(INDEX($DC$201:$DC$770,MATCH($BI27&amp;CG$3,$DB$201:$DB$770&amp;$DC$201:$DC$770,0))=CG$3,2,""),IF(INDEX($DC$1:$DC$200,MATCH($BI27&amp;CG$3,$DB$1:$DB$200&amp;$DC$1:$DC$200,0))=CG$3,1,"")))</f>
        <v/>
      </c>
      <c r="CH27" s="6" t="str">
        <f t="array" ref="CH27">IF(ISNA(INDEX($DC$1:$DC$770,MATCH($BI27&amp;CH$3,$DB$1:$DB$770&amp;$DC$1:$DC$770,0))),"",IF(ISNA(INDEX($DC$1:$DC$200,MATCH($BI27&amp;CH$3,$DB$1:$DB$200&amp;$DC$1:$DC$200,0))),IF(INDEX($DC$201:$DC$770,MATCH($BI27&amp;CH$3,$DB$201:$DB$770&amp;$DC$201:$DC$770,0))=CH$3,2,""),IF(INDEX($DC$1:$DC$200,MATCH($BI27&amp;CH$3,$DB$1:$DB$200&amp;$DC$1:$DC$200,0))=CH$3,1,"")))</f>
        <v/>
      </c>
      <c r="CI27" s="7" t="str">
        <f t="array" ref="CI27">IF(ISNA(INDEX($DC$1:$DC$770,MATCH($BI27&amp;CI$3,$DB$1:$DB$770&amp;$DC$1:$DC$770,0))),"",IF(ISNA(INDEX($DC$1:$DC$200,MATCH($BI27&amp;CI$3,$DB$1:$DB$200&amp;$DC$1:$DC$200,0))),IF(INDEX($DC$201:$DC$770,MATCH($BI27&amp;CI$3,$DB$201:$DB$770&amp;$DC$201:$DC$770,0))=CI$3,2,""),IF(INDEX($DC$1:$DC$200,MATCH($BI27&amp;CI$3,$DB$1:$DB$200&amp;$DC$1:$DC$200,0))=CI$3,1,"")))</f>
        <v/>
      </c>
      <c r="CJ27" s="6" t="str">
        <f t="array" ref="CJ27">IF(ISNA(INDEX($DC$1:$DC$770,MATCH($BI27&amp;CJ$3,$DB$1:$DB$770&amp;$DC$1:$DC$770,0))),"",IF(ISNA(INDEX($DC$1:$DC$200,MATCH($BI27&amp;CJ$3,$DB$1:$DB$200&amp;$DC$1:$DC$200,0))),IF(INDEX($DC$201:$DC$770,MATCH($BI27&amp;CJ$3,$DB$201:$DB$770&amp;$DC$201:$DC$770,0))=CJ$3,2,""),IF(INDEX($DC$1:$DC$200,MATCH($BI27&amp;CJ$3,$DB$1:$DB$200&amp;$DC$1:$DC$200,0))=CJ$3,1,"")))</f>
        <v/>
      </c>
      <c r="CK27" s="6" t="str">
        <f t="array" ref="CK27">IF(ISNA(INDEX($DC$1:$DC$770,MATCH($BI27&amp;CK$3,$DB$1:$DB$770&amp;$DC$1:$DC$770,0))),"",IF(ISNA(INDEX($DC$1:$DC$200,MATCH($BI27&amp;CK$3,$DB$1:$DB$200&amp;$DC$1:$DC$200,0))),IF(INDEX($DC$201:$DC$770,MATCH($BI27&amp;CK$3,$DB$201:$DB$770&amp;$DC$201:$DC$770,0))=CK$3,2,""),IF(INDEX($DC$1:$DC$200,MATCH($BI27&amp;CK$3,$DB$1:$DB$200&amp;$DC$1:$DC$200,0))=CK$3,1,"")))</f>
        <v/>
      </c>
      <c r="CL27" s="7" t="str">
        <f t="array" ref="CL27">IF(ISNA(INDEX($DC$1:$DC$770,MATCH($BI27&amp;CL$3,$DB$1:$DB$770&amp;$DC$1:$DC$770,0))),"",IF(ISNA(INDEX($DC$1:$DC$200,MATCH($BI27&amp;CL$3,$DB$1:$DB$200&amp;$DC$1:$DC$200,0))),IF(INDEX($DC$201:$DC$770,MATCH($BI27&amp;CL$3,$DB$201:$DB$770&amp;$DC$201:$DC$770,0))=CL$3,2,""),IF(INDEX($DC$1:$DC$200,MATCH($BI27&amp;CL$3,$DB$1:$DB$200&amp;$DC$1:$DC$200,0))=CL$3,1,"")))</f>
        <v/>
      </c>
      <c r="CP27" s="1"/>
      <c r="DB27" s="19">
        <f>IF(DM27=0,0,IF(COUNTIF($DM$1:$DM$200,DM27)=1,DM27,IF(COUNTIF($DM$1:$DM$200,DM27)=2,IF(COUNTIF($DM$1:$DM26,DM27)=0,DM27,DM27+0.5),"Terminkollision 1")))</f>
        <v>165</v>
      </c>
      <c r="DC27" s="42">
        <f t="shared" si="4"/>
        <v>3</v>
      </c>
      <c r="DD27" s="71" t="s">
        <v>195</v>
      </c>
      <c r="DE27" s="13" t="s">
        <v>101</v>
      </c>
      <c r="DF27" s="13">
        <f t="shared" si="1"/>
        <v>24</v>
      </c>
      <c r="DG27" s="13">
        <f t="shared" si="5"/>
        <v>13</v>
      </c>
      <c r="DH27" s="13">
        <f t="shared" si="6"/>
        <v>6</v>
      </c>
      <c r="DI27" s="13">
        <f t="shared" si="7"/>
        <v>2016</v>
      </c>
      <c r="DJ27" s="13" t="str">
        <f t="shared" si="2"/>
        <v>Mo</v>
      </c>
      <c r="DK27" s="22">
        <f t="shared" si="8"/>
        <v>41072</v>
      </c>
      <c r="DL27" s="19" t="str">
        <f t="shared" si="0"/>
        <v>0</v>
      </c>
      <c r="DM27" s="13">
        <f t="shared" si="3"/>
        <v>165</v>
      </c>
    </row>
    <row r="28" spans="1:117">
      <c r="A28" s="13">
        <v>11.5</v>
      </c>
      <c r="B28" s="174"/>
      <c r="C28" s="173"/>
      <c r="D28" s="178"/>
      <c r="E28" s="2"/>
      <c r="F28" s="165"/>
      <c r="G28" s="165"/>
      <c r="H28" s="165"/>
      <c r="I28" s="2"/>
      <c r="J28" s="9" t="str">
        <f t="shared" ref="J28" si="182">IF(ISNA(VLOOKUP(A28,$CP$30:$CQ$56,2,FALSE)),IF(ISNA(VLOOKUP(A28,$DB$1:$DE$200,4,FALSE)),"",VLOOKUP(A28,$DB$1:$DE$200,4,FALSE)),VLOOKUP(A28,$CP$30:$CQ$56,2,FALSE))</f>
        <v/>
      </c>
      <c r="K28" s="10"/>
      <c r="L28" s="10"/>
      <c r="M28" s="10"/>
      <c r="N28" s="10"/>
      <c r="O28" s="8"/>
      <c r="P28" s="9" t="str">
        <f t="array" ref="P28">IF(ISNA(INDEX($DC$201:$DC$770,MATCH($A27&amp;P$3,$DB$201:$DB$770&amp;$DC$201:$DC$770,0))),IF(ISNA(INDEX($DC$1:$DC$200,MATCH($A28&amp;P$3,$DB$1:$DB$200&amp;$DC$1:$DC$200,0))),"",IF(INDEX($DC$1:$DC$200,MATCH($A28&amp;P$3,$DB$1:$DB$200&amp;$DC$1:$DC$200,0))=P$3,1,"")),IF(INDEX($DC$201:$DC$770,MATCH($A27&amp;P$3,$DB$201:$DB$770&amp;$DC$201:$DC$770,0))=P$3,2,""))</f>
        <v/>
      </c>
      <c r="Q28" s="10" t="str">
        <f t="array" ref="Q28">IF(ISNA(INDEX($DC$201:$DC$770,MATCH($A27&amp;Q$3,$DB$201:$DB$770&amp;$DC$201:$DC$770,0))),IF(ISNA(INDEX($DC$1:$DC$200,MATCH($A28&amp;Q$3,$DB$1:$DB$200&amp;$DC$1:$DC$200,0))),"",IF(INDEX($DC$1:$DC$200,MATCH($A28&amp;Q$3,$DB$1:$DB$200&amp;$DC$1:$DC$200,0))=Q$3,1,"")),IF(INDEX($DC$201:$DC$770,MATCH($A27&amp;Q$3,$DB$201:$DB$770&amp;$DC$201:$DC$770,0))=Q$3,2,""))</f>
        <v/>
      </c>
      <c r="R28" s="10" t="str">
        <f t="array" ref="R28">IF(ISNA(INDEX($DC$201:$DC$770,MATCH($A27&amp;R$3,$DB$201:$DB$770&amp;$DC$201:$DC$770,0))),IF(ISNA(INDEX($DC$1:$DC$200,MATCH($A28&amp;R$3,$DB$1:$DB$200&amp;$DC$1:$DC$200,0))),"",IF(INDEX($DC$1:$DC$200,MATCH($A28&amp;R$3,$DB$1:$DB$200&amp;$DC$1:$DC$200,0))=R$3,1,"")),IF(INDEX($DC$201:$DC$770,MATCH($A27&amp;R$3,$DB$201:$DB$770&amp;$DC$201:$DC$770,0))=R$3,2,""))</f>
        <v/>
      </c>
      <c r="S28" s="9" t="str">
        <f t="array" ref="S28">IF(ISNA(INDEX($DC$201:$DC$770,MATCH($A27&amp;S$3,$DB$201:$DB$770&amp;$DC$201:$DC$770,0))),IF(ISNA(INDEX($DC$1:$DC$200,MATCH($A28&amp;S$3,$DB$1:$DB$200&amp;$DC$1:$DC$200,0))),"",IF(INDEX($DC$1:$DC$200,MATCH($A28&amp;S$3,$DB$1:$DB$200&amp;$DC$1:$DC$200,0))=S$3,1,"")),IF(INDEX($DC$201:$DC$770,MATCH($A27&amp;S$3,$DB$201:$DB$770&amp;$DC$201:$DC$770,0))=S$3,2,""))</f>
        <v/>
      </c>
      <c r="T28" s="10" t="str">
        <f t="array" ref="T28">IF(ISNA(INDEX($DC$201:$DC$770,MATCH($A27&amp;T$3,$DB$201:$DB$770&amp;$DC$201:$DC$770,0))),IF(ISNA(INDEX($DC$1:$DC$200,MATCH($A28&amp;T$3,$DB$1:$DB$200&amp;$DC$1:$DC$200,0))),"",IF(INDEX($DC$1:$DC$200,MATCH($A28&amp;T$3,$DB$1:$DB$200&amp;$DC$1:$DC$200,0))=T$3,1,"")),IF(INDEX($DC$201:$DC$770,MATCH($A27&amp;T$3,$DB$201:$DB$770&amp;$DC$201:$DC$770,0))=T$3,2,""))</f>
        <v/>
      </c>
      <c r="U28" s="8" t="str">
        <f t="array" ref="U28">IF(ISNA(INDEX($DC$201:$DC$770,MATCH($A27&amp;U$3,$DB$201:$DB$770&amp;$DC$201:$DC$770,0))),IF(ISNA(INDEX($DC$1:$DC$200,MATCH($A28&amp;U$3,$DB$1:$DB$200&amp;$DC$1:$DC$200,0))),"",IF(INDEX($DC$1:$DC$200,MATCH($A28&amp;U$3,$DB$1:$DB$200&amp;$DC$1:$DC$200,0))=U$3,1,"")),IF(INDEX($DC$201:$DC$770,MATCH($A27&amp;U$3,$DB$201:$DB$770&amp;$DC$201:$DC$770,0))=U$3,2,""))</f>
        <v/>
      </c>
      <c r="V28" s="10" t="str">
        <f t="array" ref="V28">IF(ISNA(INDEX($DC$201:$DC$770,MATCH($A27&amp;V$3,$DB$201:$DB$770&amp;$DC$201:$DC$770,0))),IF(ISNA(INDEX($DC$1:$DC$200,MATCH($A28&amp;V$3,$DB$1:$DB$200&amp;$DC$1:$DC$200,0))),"",IF(INDEX($DC$1:$DC$200,MATCH($A28&amp;V$3,$DB$1:$DB$200&amp;$DC$1:$DC$200,0))=V$3,1,"")),IF(INDEX($DC$201:$DC$770,MATCH($A27&amp;V$3,$DB$201:$DB$770&amp;$DC$201:$DC$770,0))=V$3,2,""))</f>
        <v/>
      </c>
      <c r="W28" s="10" t="str">
        <f t="array" ref="W28">IF(ISNA(INDEX($DC$201:$DC$770,MATCH($A27&amp;W$3,$DB$201:$DB$770&amp;$DC$201:$DC$770,0))),IF(ISNA(INDEX($DC$1:$DC$200,MATCH($A28&amp;W$3,$DB$1:$DB$200&amp;$DC$1:$DC$200,0))),"",IF(INDEX($DC$1:$DC$200,MATCH($A28&amp;W$3,$DB$1:$DB$200&amp;$DC$1:$DC$200,0))=W$3,1,"")),IF(INDEX($DC$201:$DC$770,MATCH($A27&amp;W$3,$DB$201:$DB$770&amp;$DC$201:$DC$770,0))=W$3,2,""))</f>
        <v/>
      </c>
      <c r="X28" s="10" t="str">
        <f t="array" ref="X28">IF(ISNA(INDEX($DC$201:$DC$770,MATCH($A27&amp;X$3,$DB$201:$DB$770&amp;$DC$201:$DC$770,0))),IF(ISNA(INDEX($DC$1:$DC$200,MATCH($A28&amp;X$3,$DB$1:$DB$200&amp;$DC$1:$DC$200,0))),"",IF(INDEX($DC$1:$DC$200,MATCH($A28&amp;X$3,$DB$1:$DB$200&amp;$DC$1:$DC$200,0))=X$3,1,"")),IF(INDEX($DC$201:$DC$770,MATCH($A27&amp;X$3,$DB$201:$DB$770&amp;$DC$201:$DC$770,0))=X$3,2,""))</f>
        <v/>
      </c>
      <c r="Y28" s="9" t="str">
        <f t="array" ref="Y28">IF(ISNA(INDEX($DC$201:$DC$770,MATCH($A27&amp;Y$3,$DB$201:$DB$770&amp;$DC$201:$DC$770,0))),IF(ISNA(INDEX($DC$1:$DC$200,MATCH($A28&amp;Y$3,$DB$1:$DB$200&amp;$DC$1:$DC$200,0))),"",IF(INDEX($DC$1:$DC$200,MATCH($A28&amp;Y$3,$DB$1:$DB$200&amp;$DC$1:$DC$200,0))=Y$3,1,"")),IF(INDEX($DC$201:$DC$770,MATCH($A27&amp;Y$3,$DB$201:$DB$770&amp;$DC$201:$DC$770,0))=Y$3,2,""))</f>
        <v/>
      </c>
      <c r="Z28" s="10" t="str">
        <f t="array" ref="Z28">IF(ISNA(INDEX($DC$201:$DC$770,MATCH($A27&amp;Z$3,$DB$201:$DB$770&amp;$DC$201:$DC$770,0))),IF(ISNA(INDEX($DC$1:$DC$200,MATCH($A28&amp;Z$3,$DB$1:$DB$200&amp;$DC$1:$DC$200,0))),"",IF(INDEX($DC$1:$DC$200,MATCH($A28&amp;Z$3,$DB$1:$DB$200&amp;$DC$1:$DC$200,0))=Z$3,1,"")),IF(INDEX($DC$201:$DC$770,MATCH($A27&amp;Z$3,$DB$201:$DB$770&amp;$DC$201:$DC$770,0))=Z$3,2,""))</f>
        <v/>
      </c>
      <c r="AA28" s="8" t="str">
        <f t="array" ref="AA28">IF(ISNA(INDEX($DC$201:$DC$770,MATCH($A27&amp;AA$3,$DB$201:$DB$770&amp;$DC$201:$DC$770,0))),IF(ISNA(INDEX($DC$1:$DC$200,MATCH($A28&amp;AA$3,$DB$1:$DB$200&amp;$DC$1:$DC$200,0))),"",IF(INDEX($DC$1:$DC$200,MATCH($A28&amp;AA$3,$DB$1:$DB$200&amp;$DC$1:$DC$200,0))=AA$3,1,"")),IF(INDEX($DC$201:$DC$770,MATCH($A27&amp;AA$3,$DB$201:$DB$770&amp;$DC$201:$DC$770,0))=AA$3,2,""))</f>
        <v/>
      </c>
      <c r="AB28" s="10" t="str">
        <f t="array" ref="AB28">IF(ISNA(INDEX($DC$201:$DC$770,MATCH($A27&amp;AB$3,$DB$201:$DB$770&amp;$DC$201:$DC$770,0))),IF(ISNA(INDEX($DC$1:$DC$200,MATCH($A28&amp;AB$3,$DB$1:$DB$200&amp;$DC$1:$DC$200,0))),"",IF(INDEX($DC$1:$DC$200,MATCH($A28&amp;AB$3,$DB$1:$DB$200&amp;$DC$1:$DC$200,0))=AB$3,1,"")),IF(INDEX($DC$201:$DC$770,MATCH($A27&amp;AB$3,$DB$201:$DB$770&amp;$DC$201:$DC$770,0))=AB$3,2,""))</f>
        <v/>
      </c>
      <c r="AC28" s="10" t="str">
        <f t="array" ref="AC28">IF(ISNA(INDEX($DC$201:$DC$770,MATCH($A27&amp;AC$3,$DB$201:$DB$770&amp;$DC$201:$DC$770,0))),IF(ISNA(INDEX($DC$1:$DC$200,MATCH($A28&amp;AC$3,$DB$1:$DB$200&amp;$DC$1:$DC$200,0))),"",IF(INDEX($DC$1:$DC$200,MATCH($A28&amp;AC$3,$DB$1:$DB$200&amp;$DC$1:$DC$200,0))=AC$3,1,"")),IF(INDEX($DC$201:$DC$770,MATCH($A27&amp;AC$3,$DB$201:$DB$770&amp;$DC$201:$DC$770,0))=AC$3,2,""))</f>
        <v/>
      </c>
      <c r="AD28" s="8" t="str">
        <f t="array" ref="AD28">IF(ISNA(INDEX($DC$201:$DC$770,MATCH($A27&amp;AD$3,$DB$201:$DB$770&amp;$DC$201:$DC$770,0))),IF(ISNA(INDEX($DC$1:$DC$200,MATCH($A28&amp;AD$3,$DB$1:$DB$200&amp;$DC$1:$DC$200,0))),"",IF(INDEX($DC$1:$DC$200,MATCH($A28&amp;AD$3,$DB$1:$DB$200&amp;$DC$1:$DC$200,0))=AD$3,1,"")),IF(INDEX($DC$201:$DC$770,MATCH($A27&amp;AD$3,$DB$201:$DB$770&amp;$DC$201:$DC$770,0))=AD$3,2,""))</f>
        <v/>
      </c>
      <c r="AE28" s="43">
        <v>42.5</v>
      </c>
      <c r="AF28" s="174"/>
      <c r="AG28" s="185"/>
      <c r="AH28" s="177"/>
      <c r="AI28" s="2"/>
      <c r="AJ28" s="165"/>
      <c r="AK28" s="165"/>
      <c r="AL28" s="165"/>
      <c r="AM28" s="2"/>
      <c r="AN28" s="10" t="str">
        <f t="shared" ref="AN28" si="183">IF(ISNA(VLOOKUP(AE28,$CP$30:$CQ$56,2,FALSE)),IF(ISNA(VLOOKUP(AE28,$DB$1:$DE$200,4,FALSE)),"",VLOOKUP(AE28,$DB$1:$DE$200,4,FALSE)),VLOOKUP(AE28,$CP$30:$CQ$56,2,FALSE))</f>
        <v/>
      </c>
      <c r="AO28" s="10"/>
      <c r="AP28" s="10"/>
      <c r="AQ28" s="10"/>
      <c r="AR28" s="10"/>
      <c r="AS28" s="10"/>
      <c r="AT28" s="9" t="str">
        <f t="array" ref="AT28">IF(ISNA(INDEX($DC$201:$DC$770,MATCH($AE27&amp;AT$3,$DB$201:$DB$770&amp;$DC$201:$DC$770,0))),IF(ISNA(INDEX($DC$1:$DC$200,MATCH($AE28&amp;AT$3,$DB$1:$DB$200&amp;$DC$1:$DC$200,0))),"",IF(INDEX($DC$1:$DC$200,MATCH($AE28&amp;AT$3,$DB$1:$DB$200&amp;$DC$1:$DC$200,0))=AT$3,1,"")),IF(INDEX($DC$201:$DC$770,MATCH($AE27&amp;AT$3,$DB$201:$DB$770&amp;$DC$201:$DC$770,0))=AT$3,2,""))</f>
        <v/>
      </c>
      <c r="AU28" s="10" t="str">
        <f t="array" ref="AU28">IF(ISNA(INDEX($DC$201:$DC$770,MATCH($AE27&amp;AU$3,$DB$201:$DB$770&amp;$DC$201:$DC$770,0))),IF(ISNA(INDEX($DC$1:$DC$200,MATCH($AE28&amp;AU$3,$DB$1:$DB$200&amp;$DC$1:$DC$200,0))),"",IF(INDEX($DC$1:$DC$200,MATCH($AE28&amp;AU$3,$DB$1:$DB$200&amp;$DC$1:$DC$200,0))=AU$3,1,"")),IF(INDEX($DC$201:$DC$770,MATCH($AE27&amp;AU$3,$DB$201:$DB$770&amp;$DC$201:$DC$770,0))=AU$3,2,""))</f>
        <v/>
      </c>
      <c r="AV28" s="10" t="str">
        <f t="array" ref="AV28">IF(ISNA(INDEX($DC$201:$DC$770,MATCH($AE27&amp;AV$3,$DB$201:$DB$770&amp;$DC$201:$DC$770,0))),IF(ISNA(INDEX($DC$1:$DC$200,MATCH($AE28&amp;AV$3,$DB$1:$DB$200&amp;$DC$1:$DC$200,0))),"",IF(INDEX($DC$1:$DC$200,MATCH($AE28&amp;AV$3,$DB$1:$DB$200&amp;$DC$1:$DC$200,0))=AV$3,1,"")),IF(INDEX($DC$201:$DC$770,MATCH($AE27&amp;AV$3,$DB$201:$DB$770&amp;$DC$201:$DC$770,0))=AV$3,2,""))</f>
        <v/>
      </c>
      <c r="AW28" s="9" t="str">
        <f t="array" ref="AW28">IF(ISNA(INDEX($DC$201:$DC$770,MATCH($AE27&amp;AW$3,$DB$201:$DB$770&amp;$DC$201:$DC$770,0))),IF(ISNA(INDEX($DC$1:$DC$200,MATCH($AE28&amp;AW$3,$DB$1:$DB$200&amp;$DC$1:$DC$200,0))),"",IF(INDEX($DC$1:$DC$200,MATCH($AE28&amp;AW$3,$DB$1:$DB$200&amp;$DC$1:$DC$200,0))=AW$3,1,"")),IF(INDEX($DC$201:$DC$770,MATCH($AE27&amp;AW$3,$DB$201:$DB$770&amp;$DC$201:$DC$770,0))=AW$3,2,""))</f>
        <v/>
      </c>
      <c r="AX28" s="10" t="str">
        <f t="array" ref="AX28">IF(ISNA(INDEX($DC$201:$DC$770,MATCH($AE27&amp;AX$3,$DB$201:$DB$770&amp;$DC$201:$DC$770,0))),IF(ISNA(INDEX($DC$1:$DC$200,MATCH($AE28&amp;AX$3,$DB$1:$DB$200&amp;$DC$1:$DC$200,0))),"",IF(INDEX($DC$1:$DC$200,MATCH($AE28&amp;AX$3,$DB$1:$DB$200&amp;$DC$1:$DC$200,0))=AX$3,1,"")),IF(INDEX($DC$201:$DC$770,MATCH($AE27&amp;AX$3,$DB$201:$DB$770&amp;$DC$201:$DC$770,0))=AX$3,2,""))</f>
        <v/>
      </c>
      <c r="AY28" s="8" t="str">
        <f t="array" ref="AY28">IF(ISNA(INDEX($DC$201:$DC$770,MATCH($AE27&amp;AY$3,$DB$201:$DB$770&amp;$DC$201:$DC$770,0))),IF(ISNA(INDEX($DC$1:$DC$200,MATCH($AE28&amp;AY$3,$DB$1:$DB$200&amp;$DC$1:$DC$200,0))),"",IF(INDEX($DC$1:$DC$200,MATCH($AE28&amp;AY$3,$DB$1:$DB$200&amp;$DC$1:$DC$200,0))=AY$3,1,"")),IF(INDEX($DC$201:$DC$770,MATCH($AE27&amp;AY$3,$DB$201:$DB$770&amp;$DC$201:$DC$770,0))=AY$3,2,""))</f>
        <v/>
      </c>
      <c r="AZ28" s="10" t="str">
        <f t="array" ref="AZ28">IF(ISNA(INDEX($DC$201:$DC$770,MATCH($AE27&amp;AZ$3,$DB$201:$DB$770&amp;$DC$201:$DC$770,0))),IF(ISNA(INDEX($DC$1:$DC$200,MATCH($AE28&amp;AZ$3,$DB$1:$DB$200&amp;$DC$1:$DC$200,0))),"",IF(INDEX($DC$1:$DC$200,MATCH($AE28&amp;AZ$3,$DB$1:$DB$200&amp;$DC$1:$DC$200,0))=AZ$3,1,"")),IF(INDEX($DC$201:$DC$770,MATCH($AE27&amp;AZ$3,$DB$201:$DB$770&amp;$DC$201:$DC$770,0))=AZ$3,2,""))</f>
        <v/>
      </c>
      <c r="BA28" s="10" t="str">
        <f t="array" ref="BA28">IF(ISNA(INDEX($DC$201:$DC$770,MATCH($AE27&amp;BA$3,$DB$201:$DB$770&amp;$DC$201:$DC$770,0))),IF(ISNA(INDEX($DC$1:$DC$200,MATCH($AE28&amp;BA$3,$DB$1:$DB$200&amp;$DC$1:$DC$200,0))),"",IF(INDEX($DC$1:$DC$200,MATCH($AE28&amp;BA$3,$DB$1:$DB$200&amp;$DC$1:$DC$200,0))=BA$3,1,"")),IF(INDEX($DC$201:$DC$770,MATCH($AE27&amp;BA$3,$DB$201:$DB$770&amp;$DC$201:$DC$770,0))=BA$3,2,""))</f>
        <v/>
      </c>
      <c r="BB28" s="10" t="str">
        <f t="array" ref="BB28">IF(ISNA(INDEX($DC$201:$DC$770,MATCH($AE27&amp;BB$3,$DB$201:$DB$770&amp;$DC$201:$DC$770,0))),IF(ISNA(INDEX($DC$1:$DC$200,MATCH($AE28&amp;BB$3,$DB$1:$DB$200&amp;$DC$1:$DC$200,0))),"",IF(INDEX($DC$1:$DC$200,MATCH($AE28&amp;BB$3,$DB$1:$DB$200&amp;$DC$1:$DC$200,0))=BB$3,1,"")),IF(INDEX($DC$201:$DC$770,MATCH($AE27&amp;BB$3,$DB$201:$DB$770&amp;$DC$201:$DC$770,0))=BB$3,2,""))</f>
        <v/>
      </c>
      <c r="BC28" s="9" t="str">
        <f t="array" ref="BC28">IF(ISNA(INDEX($DC$201:$DC$770,MATCH($AE27&amp;BC$3,$DB$201:$DB$770&amp;$DC$201:$DC$770,0))),IF(ISNA(INDEX($DC$1:$DC$200,MATCH($AE28&amp;BC$3,$DB$1:$DB$200&amp;$DC$1:$DC$200,0))),"",IF(INDEX($DC$1:$DC$200,MATCH($AE28&amp;BC$3,$DB$1:$DB$200&amp;$DC$1:$DC$200,0))=BC$3,1,"")),IF(INDEX($DC$201:$DC$770,MATCH($AE27&amp;BC$3,$DB$201:$DB$770&amp;$DC$201:$DC$770,0))=BC$3,2,""))</f>
        <v/>
      </c>
      <c r="BD28" s="10" t="str">
        <f t="array" ref="BD28">IF(ISNA(INDEX($DC$201:$DC$770,MATCH($AE27&amp;BD$3,$DB$201:$DB$770&amp;$DC$201:$DC$770,0))),IF(ISNA(INDEX($DC$1:$DC$200,MATCH($AE28&amp;BD$3,$DB$1:$DB$200&amp;$DC$1:$DC$200,0))),"",IF(INDEX($DC$1:$DC$200,MATCH($AE28&amp;BD$3,$DB$1:$DB$200&amp;$DC$1:$DC$200,0))=BD$3,1,"")),IF(INDEX($DC$201:$DC$770,MATCH($AE27&amp;BD$3,$DB$201:$DB$770&amp;$DC$201:$DC$770,0))=BD$3,2,""))</f>
        <v/>
      </c>
      <c r="BE28" s="8" t="str">
        <f t="array" ref="BE28">IF(ISNA(INDEX($DC$201:$DC$770,MATCH($AE27&amp;BE$3,$DB$201:$DB$770&amp;$DC$201:$DC$770,0))),IF(ISNA(INDEX($DC$1:$DC$200,MATCH($AE28&amp;BE$3,$DB$1:$DB$200&amp;$DC$1:$DC$200,0))),"",IF(INDEX($DC$1:$DC$200,MATCH($AE28&amp;BE$3,$DB$1:$DB$200&amp;$DC$1:$DC$200,0))=BE$3,1,"")),IF(INDEX($DC$201:$DC$770,MATCH($AE27&amp;BE$3,$DB$201:$DB$770&amp;$DC$201:$DC$770,0))=BE$3,2,""))</f>
        <v/>
      </c>
      <c r="BF28" s="10" t="str">
        <f t="array" ref="BF28">IF(ISNA(INDEX($DC$201:$DC$770,MATCH($AE27&amp;BF$3,$DB$201:$DB$770&amp;$DC$201:$DC$770,0))),IF(ISNA(INDEX($DC$1:$DC$200,MATCH($AE28&amp;BF$3,$DB$1:$DB$200&amp;$DC$1:$DC$200,0))),"",IF(INDEX($DC$1:$DC$200,MATCH($AE28&amp;BF$3,$DB$1:$DB$200&amp;$DC$1:$DC$200,0))=BF$3,1,"")),IF(INDEX($DC$201:$DC$770,MATCH($AE27&amp;BF$3,$DB$201:$DB$770&amp;$DC$201:$DC$770,0))=BF$3,2,""))</f>
        <v/>
      </c>
      <c r="BG28" s="10" t="str">
        <f t="array" ref="BG28">IF(ISNA(INDEX($DC$201:$DC$770,MATCH($AE27&amp;BG$3,$DB$201:$DB$770&amp;$DC$201:$DC$770,0))),IF(ISNA(INDEX($DC$1:$DC$200,MATCH($AE28&amp;BG$3,$DB$1:$DB$200&amp;$DC$1:$DC$200,0))),"",IF(INDEX($DC$1:$DC$200,MATCH($AE28&amp;BG$3,$DB$1:$DB$200&amp;$DC$1:$DC$200,0))=BG$3,1,"")),IF(INDEX($DC$201:$DC$770,MATCH($AE27&amp;BG$3,$DB$201:$DB$770&amp;$DC$201:$DC$770,0))=BG$3,2,""))</f>
        <v/>
      </c>
      <c r="BH28" s="8" t="str">
        <f t="array" ref="BH28">IF(ISNA(INDEX($DC$201:$DC$770,MATCH($AE27&amp;BH$3,$DB$201:$DB$770&amp;$DC$201:$DC$770,0))),IF(ISNA(INDEX($DC$1:$DC$200,MATCH($AE28&amp;BH$3,$DB$1:$DB$200&amp;$DC$1:$DC$200,0))),"",IF(INDEX($DC$1:$DC$200,MATCH($AE28&amp;BH$3,$DB$1:$DB$200&amp;$DC$1:$DC$200,0))=BH$3,1,"")),IF(INDEX($DC$201:$DC$770,MATCH($AE27&amp;BH$3,$DB$201:$DB$770&amp;$DC$201:$DC$770,0))=BH$3,2,""))</f>
        <v/>
      </c>
      <c r="BI28" s="2">
        <f t="shared" ref="BI28" si="184">BI27+0.5</f>
        <v>71.5</v>
      </c>
      <c r="BJ28" s="174"/>
      <c r="BK28" s="173"/>
      <c r="BL28" s="177"/>
      <c r="BM28" s="2"/>
      <c r="BN28" s="165"/>
      <c r="BO28" s="165"/>
      <c r="BP28" s="165"/>
      <c r="BQ28" s="2"/>
      <c r="BR28" s="10" t="str">
        <f t="shared" ref="BR28" si="185">IF(ISNA(VLOOKUP(BI28,$CP$30:$CQ$56,2,FALSE)),IF(ISNA(VLOOKUP(BI28,$DB$1:$DE$200,4,FALSE)),"",VLOOKUP(BI28,$DB$1:$DE$200,4,FALSE)),VLOOKUP(BI28,$CP$30:$CQ$56,2,FALSE))</f>
        <v/>
      </c>
      <c r="BS28" s="10"/>
      <c r="BT28" s="10"/>
      <c r="BU28" s="10"/>
      <c r="BV28" s="10"/>
      <c r="BW28" s="10"/>
      <c r="BX28" s="9" t="str">
        <f t="array" ref="BX28">IF(ISNA(INDEX($DC$201:$DC$770,MATCH($BI27&amp;BX$3,$DB$201:$DB$770&amp;$DC$201:$DC$770,0))),IF(ISNA(INDEX($DC$1:$DC$200,MATCH($BI28&amp;BX$3,$DB$1:$DB$200&amp;$DC$1:$DC$200,0))),"",IF(INDEX($DC$1:$DC$200,MATCH($BI28&amp;BX$3,$DB$1:$DB$200&amp;$DC$1:$DC$200,0))=BX$3,1,"")),IF(INDEX($DC$201:$DC$770,MATCH($BI27&amp;BX$3,$DB$201:$DB$770&amp;$DC$201:$DC$770,0))=BX$3,2,""))</f>
        <v/>
      </c>
      <c r="BY28" s="10" t="str">
        <f t="array" ref="BY28">IF(ISNA(INDEX($DC$201:$DC$770,MATCH($BI27&amp;BY$3,$DB$201:$DB$770&amp;$DC$201:$DC$770,0))),IF(ISNA(INDEX($DC$1:$DC$200,MATCH($BI28&amp;BY$3,$DB$1:$DB$200&amp;$DC$1:$DC$200,0))),"",IF(INDEX($DC$1:$DC$200,MATCH($BI28&amp;BY$3,$DB$1:$DB$200&amp;$DC$1:$DC$200,0))=BY$3,1,"")),IF(INDEX($DC$201:$DC$770,MATCH($BI27&amp;BY$3,$DB$201:$DB$770&amp;$DC$201:$DC$770,0))=BY$3,2,""))</f>
        <v/>
      </c>
      <c r="BZ28" s="10" t="str">
        <f t="array" ref="BZ28">IF(ISNA(INDEX($DC$201:$DC$770,MATCH($BI27&amp;BZ$3,$DB$201:$DB$770&amp;$DC$201:$DC$770,0))),IF(ISNA(INDEX($DC$1:$DC$200,MATCH($BI28&amp;BZ$3,$DB$1:$DB$200&amp;$DC$1:$DC$200,0))),"",IF(INDEX($DC$1:$DC$200,MATCH($BI28&amp;BZ$3,$DB$1:$DB$200&amp;$DC$1:$DC$200,0))=BZ$3,1,"")),IF(INDEX($DC$201:$DC$770,MATCH($BI27&amp;BZ$3,$DB$201:$DB$770&amp;$DC$201:$DC$770,0))=BZ$3,2,""))</f>
        <v/>
      </c>
      <c r="CA28" s="9" t="str">
        <f t="array" ref="CA28">IF(ISNA(INDEX($DC$201:$DC$770,MATCH($BI27&amp;CA$3,$DB$201:$DB$770&amp;$DC$201:$DC$770,0))),IF(ISNA(INDEX($DC$1:$DC$200,MATCH($BI28&amp;CA$3,$DB$1:$DB$200&amp;$DC$1:$DC$200,0))),"",IF(INDEX($DC$1:$DC$200,MATCH($BI28&amp;CA$3,$DB$1:$DB$200&amp;$DC$1:$DC$200,0))=CA$3,1,"")),IF(INDEX($DC$201:$DC$770,MATCH($BI27&amp;CA$3,$DB$201:$DB$770&amp;$DC$201:$DC$770,0))=CA$3,2,""))</f>
        <v/>
      </c>
      <c r="CB28" s="10" t="str">
        <f t="array" ref="CB28">IF(ISNA(INDEX($DC$201:$DC$770,MATCH($BI27&amp;CB$3,$DB$201:$DB$770&amp;$DC$201:$DC$770,0))),IF(ISNA(INDEX($DC$1:$DC$200,MATCH($BI28&amp;CB$3,$DB$1:$DB$200&amp;$DC$1:$DC$200,0))),"",IF(INDEX($DC$1:$DC$200,MATCH($BI28&amp;CB$3,$DB$1:$DB$200&amp;$DC$1:$DC$200,0))=CB$3,1,"")),IF(INDEX($DC$201:$DC$770,MATCH($BI27&amp;CB$3,$DB$201:$DB$770&amp;$DC$201:$DC$770,0))=CB$3,2,""))</f>
        <v/>
      </c>
      <c r="CC28" s="8" t="str">
        <f t="array" ref="CC28">IF(ISNA(INDEX($DC$201:$DC$770,MATCH($BI27&amp;CC$3,$DB$201:$DB$770&amp;$DC$201:$DC$770,0))),IF(ISNA(INDEX($DC$1:$DC$200,MATCH($BI28&amp;CC$3,$DB$1:$DB$200&amp;$DC$1:$DC$200,0))),"",IF(INDEX($DC$1:$DC$200,MATCH($BI28&amp;CC$3,$DB$1:$DB$200&amp;$DC$1:$DC$200,0))=CC$3,1,"")),IF(INDEX($DC$201:$DC$770,MATCH($BI27&amp;CC$3,$DB$201:$DB$770&amp;$DC$201:$DC$770,0))=CC$3,2,""))</f>
        <v/>
      </c>
      <c r="CD28" s="10" t="str">
        <f t="array" ref="CD28">IF(ISNA(INDEX($DC$201:$DC$770,MATCH($BI27&amp;CD$3,$DB$201:$DB$770&amp;$DC$201:$DC$770,0))),IF(ISNA(INDEX($DC$1:$DC$200,MATCH($BI28&amp;CD$3,$DB$1:$DB$200&amp;$DC$1:$DC$200,0))),"",IF(INDEX($DC$1:$DC$200,MATCH($BI28&amp;CD$3,$DB$1:$DB$200&amp;$DC$1:$DC$200,0))=CD$3,1,"")),IF(INDEX($DC$201:$DC$770,MATCH($BI27&amp;CD$3,$DB$201:$DB$770&amp;$DC$201:$DC$770,0))=CD$3,2,""))</f>
        <v/>
      </c>
      <c r="CE28" s="10" t="str">
        <f t="array" ref="CE28">IF(ISNA(INDEX($DC$201:$DC$770,MATCH($BI27&amp;CE$3,$DB$201:$DB$770&amp;$DC$201:$DC$770,0))),IF(ISNA(INDEX($DC$1:$DC$200,MATCH($BI28&amp;CE$3,$DB$1:$DB$200&amp;$DC$1:$DC$200,0))),"",IF(INDEX($DC$1:$DC$200,MATCH($BI28&amp;CE$3,$DB$1:$DB$200&amp;$DC$1:$DC$200,0))=CE$3,1,"")),IF(INDEX($DC$201:$DC$770,MATCH($BI27&amp;CE$3,$DB$201:$DB$770&amp;$DC$201:$DC$770,0))=CE$3,2,""))</f>
        <v/>
      </c>
      <c r="CF28" s="10" t="str">
        <f t="array" ref="CF28">IF(ISNA(INDEX($DC$201:$DC$770,MATCH($BI27&amp;CF$3,$DB$201:$DB$770&amp;$DC$201:$DC$770,0))),IF(ISNA(INDEX($DC$1:$DC$200,MATCH($BI28&amp;CF$3,$DB$1:$DB$200&amp;$DC$1:$DC$200,0))),"",IF(INDEX($DC$1:$DC$200,MATCH($BI28&amp;CF$3,$DB$1:$DB$200&amp;$DC$1:$DC$200,0))=CF$3,1,"")),IF(INDEX($DC$201:$DC$770,MATCH($BI27&amp;CF$3,$DB$201:$DB$770&amp;$DC$201:$DC$770,0))=CF$3,2,""))</f>
        <v/>
      </c>
      <c r="CG28" s="9" t="str">
        <f t="array" ref="CG28">IF(ISNA(INDEX($DC$201:$DC$770,MATCH($BI27&amp;CG$3,$DB$201:$DB$770&amp;$DC$201:$DC$770,0))),IF(ISNA(INDEX($DC$1:$DC$200,MATCH($BI28&amp;CG$3,$DB$1:$DB$200&amp;$DC$1:$DC$200,0))),"",IF(INDEX($DC$1:$DC$200,MATCH($BI28&amp;CG$3,$DB$1:$DB$200&amp;$DC$1:$DC$200,0))=CG$3,1,"")),IF(INDEX($DC$201:$DC$770,MATCH($BI27&amp;CG$3,$DB$201:$DB$770&amp;$DC$201:$DC$770,0))=CG$3,2,""))</f>
        <v/>
      </c>
      <c r="CH28" s="10" t="str">
        <f t="array" ref="CH28">IF(ISNA(INDEX($DC$201:$DC$770,MATCH($BI27&amp;CH$3,$DB$201:$DB$770&amp;$DC$201:$DC$770,0))),IF(ISNA(INDEX($DC$1:$DC$200,MATCH($BI28&amp;CH$3,$DB$1:$DB$200&amp;$DC$1:$DC$200,0))),"",IF(INDEX($DC$1:$DC$200,MATCH($BI28&amp;CH$3,$DB$1:$DB$200&amp;$DC$1:$DC$200,0))=CH$3,1,"")),IF(INDEX($DC$201:$DC$770,MATCH($BI27&amp;CH$3,$DB$201:$DB$770&amp;$DC$201:$DC$770,0))=CH$3,2,""))</f>
        <v/>
      </c>
      <c r="CI28" s="8" t="str">
        <f t="array" ref="CI28">IF(ISNA(INDEX($DC$201:$DC$770,MATCH($BI27&amp;CI$3,$DB$201:$DB$770&amp;$DC$201:$DC$770,0))),IF(ISNA(INDEX($DC$1:$DC$200,MATCH($BI28&amp;CI$3,$DB$1:$DB$200&amp;$DC$1:$DC$200,0))),"",IF(INDEX($DC$1:$DC$200,MATCH($BI28&amp;CI$3,$DB$1:$DB$200&amp;$DC$1:$DC$200,0))=CI$3,1,"")),IF(INDEX($DC$201:$DC$770,MATCH($BI27&amp;CI$3,$DB$201:$DB$770&amp;$DC$201:$DC$770,0))=CI$3,2,""))</f>
        <v/>
      </c>
      <c r="CJ28" s="10" t="str">
        <f t="array" ref="CJ28">IF(ISNA(INDEX($DC$201:$DC$770,MATCH($BI27&amp;CJ$3,$DB$201:$DB$770&amp;$DC$201:$DC$770,0))),IF(ISNA(INDEX($DC$1:$DC$200,MATCH($BI28&amp;CJ$3,$DB$1:$DB$200&amp;$DC$1:$DC$200,0))),"",IF(INDEX($DC$1:$DC$200,MATCH($BI28&amp;CJ$3,$DB$1:$DB$200&amp;$DC$1:$DC$200,0))=CJ$3,1,"")),IF(INDEX($DC$201:$DC$770,MATCH($BI27&amp;CJ$3,$DB$201:$DB$770&amp;$DC$201:$DC$770,0))=CJ$3,2,""))</f>
        <v/>
      </c>
      <c r="CK28" s="10" t="str">
        <f t="array" ref="CK28">IF(ISNA(INDEX($DC$201:$DC$770,MATCH($BI27&amp;CK$3,$DB$201:$DB$770&amp;$DC$201:$DC$770,0))),IF(ISNA(INDEX($DC$1:$DC$200,MATCH($BI28&amp;CK$3,$DB$1:$DB$200&amp;$DC$1:$DC$200,0))),"",IF(INDEX($DC$1:$DC$200,MATCH($BI28&amp;CK$3,$DB$1:$DB$200&amp;$DC$1:$DC$200,0))=CK$3,1,"")),IF(INDEX($DC$201:$DC$770,MATCH($BI27&amp;CK$3,$DB$201:$DB$770&amp;$DC$201:$DC$770,0))=CK$3,2,""))</f>
        <v/>
      </c>
      <c r="CL28" s="8" t="str">
        <f t="array" ref="CL28">IF(ISNA(INDEX($DC$201:$DC$770,MATCH($BI27&amp;CL$3,$DB$201:$DB$770&amp;$DC$201:$DC$770,0))),IF(ISNA(INDEX($DC$1:$DC$200,MATCH($BI28&amp;CL$3,$DB$1:$DB$200&amp;$DC$1:$DC$200,0))),"",IF(INDEX($DC$1:$DC$200,MATCH($BI28&amp;CL$3,$DB$1:$DB$200&amp;$DC$1:$DC$200,0))=CL$3,1,"")),IF(INDEX($DC$201:$DC$770,MATCH($BI27&amp;CL$3,$DB$201:$DB$770&amp;$DC$201:$DC$770,0))=CL$3,2,""))</f>
        <v/>
      </c>
      <c r="CP28" s="1"/>
      <c r="DB28" s="19">
        <f>IF(DM28=0,0,IF(COUNTIF($DM$1:$DM$200,DM28)=1,DM28,IF(COUNTIF($DM$1:$DM$200,DM28)=2,IF(COUNTIF($DM$1:$DM27,DM28)=0,DM28,DM28+0.5),"Terminkollision 1")))</f>
        <v>172</v>
      </c>
      <c r="DC28" s="42">
        <f t="shared" si="4"/>
        <v>3</v>
      </c>
      <c r="DD28" s="71" t="s">
        <v>195</v>
      </c>
      <c r="DE28" s="13" t="s">
        <v>101</v>
      </c>
      <c r="DF28" s="13">
        <f t="shared" si="1"/>
        <v>25</v>
      </c>
      <c r="DG28" s="13">
        <f t="shared" si="5"/>
        <v>20</v>
      </c>
      <c r="DH28" s="13">
        <f t="shared" si="6"/>
        <v>6</v>
      </c>
      <c r="DI28" s="13">
        <f t="shared" si="7"/>
        <v>2016</v>
      </c>
      <c r="DJ28" s="13" t="str">
        <f t="shared" si="2"/>
        <v>Mo</v>
      </c>
      <c r="DK28" s="22">
        <f t="shared" si="8"/>
        <v>41079</v>
      </c>
      <c r="DL28" s="19" t="str">
        <f t="shared" si="0"/>
        <v>0</v>
      </c>
      <c r="DM28" s="13">
        <f t="shared" si="3"/>
        <v>172</v>
      </c>
    </row>
    <row r="29" spans="1:117" ht="12.75" customHeight="1">
      <c r="A29" s="13">
        <v>12</v>
      </c>
      <c r="B29" s="174">
        <f>TRUNC((DATE($CR$2,C$6,C29)-WEEKDAY(DATE($CR$2,C$6,C29),2)-DATE(YEAR(DATE($CR$2,C$6,C29)+4-WEEKDAY(DATE($CR$2,C$6,C29),2)),1,-10))/7)</f>
        <v>2</v>
      </c>
      <c r="C29" s="172">
        <v>12</v>
      </c>
      <c r="D29" s="176" t="str">
        <f t="shared" ref="D29" si="186">IF(D27="Mo","Di",IF(D27="Di","Mi",IF(D27="Mi","Do",IF(D27="Do","Fr",IF(D27="Fr","Sa",IF(D27="Sa","So","Mo"))))))</f>
        <v>Di</v>
      </c>
      <c r="E29" s="2"/>
      <c r="F29" s="164" t="str">
        <f t="shared" ref="F29" si="187">IF(OR(OR(B29=$CR$7,B33=$CR$7,B29=$CS$7,B33=$CS$7,B29=$CT$7,B33=$CT$7,B29=$CR$8,B33=$CR$8,B29=$CR$9,B33=$CR$9,B29=$CR$10,B33=$CR$10,B29=$CS$10,B33=$CS$10,B29=$CR$11,B33=$CR$11,B29=$CS$11,B33=$CS$11,B29=$CT$11,B33=$CT$11,B29=$CU$11,B33=$CU$11,B29=$CV$11,B33=$CV$11,B29=$CR$12,B33=$CR$12,B29=$CS$12,B33=$CS$12),OR($A30=$CP$30,$A30=$CP$31,$A30=$CP$32,$A30=$CP$33,$A30=$CP$34,$A30=$CP$35,$A30=$CP$36,$A30=$CP$37,$A30=$CP$38,$A30=$CP$39,$A30=$CP$40,$A30=$CP$41),OR($A30=$CP$44,$A30=$CP$45,$A30=$CP$46,$A30=$CP$47,$A30=$CP$48,$A30=$CP$49,$A30=$CP$50)),1,"")</f>
        <v/>
      </c>
      <c r="G29" s="164" t="str">
        <f t="shared" ref="G29" si="188">IF(OR(OR(B29=$CR$15,B33=$CR$15,B29=$CS$15,B33=$CS$15,B29=$CT$15,B33=$CT$15,B29=$CR$16,B33=$CR$16,B29=$CS$16,B33=$CS$16,B29=$CR$17,B33=$CR$17,B29=$CS$17,B33=$CS$17,B29=$CR$18,B33=$CR$18,B29=$CS$18,B33=$CS$18,B29=$CT$18,B33=$CT$18,B29=$CU$18,B33=$CU$18,B29=$CV$18,B33=$CV$18,B29=$CR$19,B33=$CR$19,B29=$CS$19,B33=$CS$19),OR($A30=$CP$30,$A30=$CP$31,$A30=$CP$32,$A30=$CP$33,$A30=$CP$34,$A30=$CP$35,$A30=$CP$36,$A30=$CP$37,$A30=$CP$38,$A30=$CP$39,$A30=$CP$40,$A30=$CP$41),OR($A30=$CP$44,$A30=$CP$45,$A30=$CP$46,$A30=$CP$47,$A30=$CP$48,$A30=$CP$49,$A30=$CP$50)),1,"")</f>
        <v/>
      </c>
      <c r="H29" s="164" t="str">
        <f t="shared" ref="H29" si="189">IF(OR(OR(B29=$CR$22,B33=$CR$22,B29=$CS$22,B33=$CS$22,B29=$CT$22,B33=$CT$22,B29=$CR$23,B33=$CR$23,B29=$CS$23,B33=$CS$23,B29=$CR$24,B33=$CR$24,B29=$CS$24,B33=$CS$24,B29=$CR$25,B33=$CR$25,B29=$CS$25,B33=$CS$25,B29=$CT$25,B33=$CT$25,B29=$CU$25,B33=$CU$25,B29=$CV$25,B33=$CV$25,B29=$CR$26,B33=$CR$26,B29=$CS$26,B33=$CS$26),OR($A30=$CP$30,$A30=$CP$31,$A30=$CP$32,$A30=$CP$33,$A30=$CP$34,$A30=$CP$35,$A30=$CP$36,$A30=$CP$37,$A30=$CP$38,$A30=$CP$39,$A30=$CP$40,$A30=$CP$41),OR($A30=$CP$44,$A30=$CP$45,$A30=$CP$46,$A30=$CP$47,$A30=$CP$48,$A30=$CP$49,$A30=$CP$50)),1,"")</f>
        <v/>
      </c>
      <c r="I29" s="2"/>
      <c r="J29" s="1" t="str">
        <f t="shared" ref="J29" si="190">IF(ISNA(VLOOKUP(A29,$DB$1:$DE$200,4,FALSE)),"",VLOOKUP(A29,$DB$1:$DE$200,4,FALSE))</f>
        <v/>
      </c>
      <c r="K29" s="1"/>
      <c r="L29" s="1"/>
      <c r="M29" s="1"/>
      <c r="N29" s="1"/>
      <c r="O29" s="1"/>
      <c r="P29" s="5" t="str">
        <f t="array" ref="P29">IF(ISNA(INDEX($DC$1:$DC$770,MATCH($A29&amp;P$3,$DB$1:$DB$770&amp;$DC$1:$DC$770,0))),"",IF(ISNA(INDEX($DC$1:$DC$200,MATCH($A29&amp;P$3,$DB$1:$DB$200&amp;$DC$1:$DC$200,0))),IF(INDEX($DC$201:$DC$770,MATCH($A29&amp;P$3,$DB$201:$DB$770&amp;$DC$201:$DC$770,0))=P$3,2,""),IF(INDEX($DC$1:$DC$200,MATCH($A29&amp;P$3,$DB$1:$DB$200&amp;$DC$1:$DC$200,0))=P$3,1,"")))</f>
        <v/>
      </c>
      <c r="Q29" s="6" t="str">
        <f t="array" ref="Q29">IF(ISNA(INDEX($DC$1:$DC$770,MATCH($A29&amp;Q$3,$DB$1:$DB$770&amp;$DC$1:$DC$770,0))),"",IF(ISNA(INDEX($DC$1:$DC$200,MATCH($A29&amp;Q$3,$DB$1:$DB$200&amp;$DC$1:$DC$200,0))),IF(INDEX($DC$201:$DC$770,MATCH($A29&amp;Q$3,$DB$201:$DB$770&amp;$DC$201:$DC$770,0))=Q$3,2,""),IF(INDEX($DC$1:$DC$200,MATCH($A29&amp;Q$3,$DB$1:$DB$200&amp;$DC$1:$DC$200,0))=Q$3,1,"")))</f>
        <v/>
      </c>
      <c r="R29" s="6" t="str">
        <f t="array" ref="R29">IF(ISNA(INDEX($DC$1:$DC$770,MATCH($A29&amp;R$3,$DB$1:$DB$770&amp;$DC$1:$DC$770,0))),"",IF(ISNA(INDEX($DC$1:$DC$200,MATCH($A29&amp;R$3,$DB$1:$DB$200&amp;$DC$1:$DC$200,0))),IF(INDEX($DC$201:$DC$770,MATCH($A29&amp;R$3,$DB$201:$DB$770&amp;$DC$201:$DC$770,0))=R$3,2,""),IF(INDEX($DC$1:$DC$200,MATCH($A29&amp;R$3,$DB$1:$DB$200&amp;$DC$1:$DC$200,0))=R$3,1,"")))</f>
        <v/>
      </c>
      <c r="S29" s="5" t="str">
        <f t="array" ref="S29">IF(ISNA(INDEX($DC$1:$DC$770,MATCH($A29&amp;S$3,$DB$1:$DB$770&amp;$DC$1:$DC$770,0))),"",IF(ISNA(INDEX($DC$1:$DC$200,MATCH($A29&amp;S$3,$DB$1:$DB$200&amp;$DC$1:$DC$200,0))),IF(INDEX($DC$201:$DC$770,MATCH($A29&amp;S$3,$DB$201:$DB$770&amp;$DC$201:$DC$770,0))=S$3,2,""),IF(INDEX($DC$1:$DC$200,MATCH($A29&amp;S$3,$DB$1:$DB$200&amp;$DC$1:$DC$200,0))=S$3,1,"")))</f>
        <v/>
      </c>
      <c r="T29" s="6" t="str">
        <f t="array" ref="T29">IF(ISNA(INDEX($DC$1:$DC$770,MATCH($A29&amp;T$3,$DB$1:$DB$770&amp;$DC$1:$DC$770,0))),"",IF(ISNA(INDEX($DC$1:$DC$200,MATCH($A29&amp;T$3,$DB$1:$DB$200&amp;$DC$1:$DC$200,0))),IF(INDEX($DC$201:$DC$770,MATCH($A29&amp;T$3,$DB$201:$DB$770&amp;$DC$201:$DC$770,0))=T$3,2,""),IF(INDEX($DC$1:$DC$200,MATCH($A29&amp;T$3,$DB$1:$DB$200&amp;$DC$1:$DC$200,0))=T$3,1,"")))</f>
        <v/>
      </c>
      <c r="U29" s="7" t="str">
        <f t="array" ref="U29">IF(ISNA(INDEX($DC$1:$DC$770,MATCH($A29&amp;U$3,$DB$1:$DB$770&amp;$DC$1:$DC$770,0))),"",IF(ISNA(INDEX($DC$1:$DC$200,MATCH($A29&amp;U$3,$DB$1:$DB$200&amp;$DC$1:$DC$200,0))),IF(INDEX($DC$201:$DC$770,MATCH($A29&amp;U$3,$DB$201:$DB$770&amp;$DC$201:$DC$770,0))=U$3,2,""),IF(INDEX($DC$1:$DC$200,MATCH($A29&amp;U$3,$DB$1:$DB$200&amp;$DC$1:$DC$200,0))=U$3,1,"")))</f>
        <v/>
      </c>
      <c r="V29" s="6" t="str">
        <f t="array" ref="V29">IF(ISNA(INDEX($DC$1:$DC$770,MATCH($A29&amp;V$3,$DB$1:$DB$770&amp;$DC$1:$DC$770,0))),"",IF(ISNA(INDEX($DC$1:$DC$200,MATCH($A29&amp;V$3,$DB$1:$DB$200&amp;$DC$1:$DC$200,0))),IF(INDEX($DC$201:$DC$770,MATCH($A29&amp;V$3,$DB$201:$DB$770&amp;$DC$201:$DC$770,0))=V$3,2,""),IF(INDEX($DC$1:$DC$200,MATCH($A29&amp;V$3,$DB$1:$DB$200&amp;$DC$1:$DC$200,0))=V$3,1,"")))</f>
        <v/>
      </c>
      <c r="W29" s="6" t="str">
        <f t="array" ref="W29">IF(ISNA(INDEX($DC$1:$DC$770,MATCH($A29&amp;W$3,$DB$1:$DB$770&amp;$DC$1:$DC$770,0))),"",IF(ISNA(INDEX($DC$1:$DC$200,MATCH($A29&amp;W$3,$DB$1:$DB$200&amp;$DC$1:$DC$200,0))),IF(INDEX($DC$201:$DC$770,MATCH($A29&amp;W$3,$DB$201:$DB$770&amp;$DC$201:$DC$770,0))=W$3,2,""),IF(INDEX($DC$1:$DC$200,MATCH($A29&amp;W$3,$DB$1:$DB$200&amp;$DC$1:$DC$200,0))=W$3,1,"")))</f>
        <v/>
      </c>
      <c r="X29" s="6" t="str">
        <f t="array" ref="X29">IF(ISNA(INDEX($DC$1:$DC$770,MATCH($A29&amp;X$3,$DB$1:$DB$770&amp;$DC$1:$DC$770,0))),"",IF(ISNA(INDEX($DC$1:$DC$200,MATCH($A29&amp;X$3,$DB$1:$DB$200&amp;$DC$1:$DC$200,0))),IF(INDEX($DC$201:$DC$770,MATCH($A29&amp;X$3,$DB$201:$DB$770&amp;$DC$201:$DC$770,0))=X$3,2,""),IF(INDEX($DC$1:$DC$200,MATCH($A29&amp;X$3,$DB$1:$DB$200&amp;$DC$1:$DC$200,0))=X$3,1,"")))</f>
        <v/>
      </c>
      <c r="Y29" s="5" t="str">
        <f t="array" ref="Y29">IF(ISNA(INDEX($DC$1:$DC$770,MATCH($A29&amp;Y$3,$DB$1:$DB$770&amp;$DC$1:$DC$770,0))),"",IF(ISNA(INDEX($DC$1:$DC$200,MATCH($A29&amp;Y$3,$DB$1:$DB$200&amp;$DC$1:$DC$200,0))),IF(INDEX($DC$201:$DC$770,MATCH($A29&amp;Y$3,$DB$201:$DB$770&amp;$DC$201:$DC$770,0))=Y$3,2,""),IF(INDEX($DC$1:$DC$200,MATCH($A29&amp;Y$3,$DB$1:$DB$200&amp;$DC$1:$DC$200,0))=Y$3,1,"")))</f>
        <v/>
      </c>
      <c r="Z29" s="6" t="str">
        <f t="array" ref="Z29">IF(ISNA(INDEX($DC$1:$DC$770,MATCH($A29&amp;Z$3,$DB$1:$DB$770&amp;$DC$1:$DC$770,0))),"",IF(ISNA(INDEX($DC$1:$DC$200,MATCH($A29&amp;Z$3,$DB$1:$DB$200&amp;$DC$1:$DC$200,0))),IF(INDEX($DC$201:$DC$770,MATCH($A29&amp;Z$3,$DB$201:$DB$770&amp;$DC$201:$DC$770,0))=Z$3,2,""),IF(INDEX($DC$1:$DC$200,MATCH($A29&amp;Z$3,$DB$1:$DB$200&amp;$DC$1:$DC$200,0))=Z$3,1,"")))</f>
        <v/>
      </c>
      <c r="AA29" s="7" t="str">
        <f t="array" ref="AA29">IF(ISNA(INDEX($DC$1:$DC$770,MATCH($A29&amp;AA$3,$DB$1:$DB$770&amp;$DC$1:$DC$770,0))),"",IF(ISNA(INDEX($DC$1:$DC$200,MATCH($A29&amp;AA$3,$DB$1:$DB$200&amp;$DC$1:$DC$200,0))),IF(INDEX($DC$201:$DC$770,MATCH($A29&amp;AA$3,$DB$201:$DB$770&amp;$DC$201:$DC$770,0))=AA$3,2,""),IF(INDEX($DC$1:$DC$200,MATCH($A29&amp;AA$3,$DB$1:$DB$200&amp;$DC$1:$DC$200,0))=AA$3,1,"")))</f>
        <v/>
      </c>
      <c r="AB29" s="6" t="str">
        <f t="array" ref="AB29">IF(ISNA(INDEX($DC$1:$DC$770,MATCH($A29&amp;AB$3,$DB$1:$DB$770&amp;$DC$1:$DC$770,0))),"",IF(ISNA(INDEX($DC$1:$DC$200,MATCH($A29&amp;AB$3,$DB$1:$DB$200&amp;$DC$1:$DC$200,0))),IF(INDEX($DC$201:$DC$770,MATCH($A29&amp;AB$3,$DB$201:$DB$770&amp;$DC$201:$DC$770,0))=AB$3,2,""),IF(INDEX($DC$1:$DC$200,MATCH($A29&amp;AB$3,$DB$1:$DB$200&amp;$DC$1:$DC$200,0))=AB$3,1,"")))</f>
        <v/>
      </c>
      <c r="AC29" s="6" t="str">
        <f t="array" ref="AC29">IF(ISNA(INDEX($DC$1:$DC$770,MATCH($A29&amp;AC$3,$DB$1:$DB$770&amp;$DC$1:$DC$770,0))),"",IF(ISNA(INDEX($DC$1:$DC$200,MATCH($A29&amp;AC$3,$DB$1:$DB$200&amp;$DC$1:$DC$200,0))),IF(INDEX($DC$201:$DC$770,MATCH($A29&amp;AC$3,$DB$201:$DB$770&amp;$DC$201:$DC$770,0))=AC$3,2,""),IF(INDEX($DC$1:$DC$200,MATCH($A29&amp;AC$3,$DB$1:$DB$200&amp;$DC$1:$DC$200,0))=AC$3,1,"")))</f>
        <v/>
      </c>
      <c r="AD29" s="7" t="str">
        <f t="array" ref="AD29">IF(ISNA(INDEX($DC$1:$DC$770,MATCH($A29&amp;AD$3,$DB$1:$DB$770&amp;$DC$1:$DC$770,0))),"",IF(ISNA(INDEX($DC$1:$DC$200,MATCH($A29&amp;AD$3,$DB$1:$DB$200&amp;$DC$1:$DC$200,0))),IF(INDEX($DC$201:$DC$770,MATCH($A29&amp;AD$3,$DB$201:$DB$770&amp;$DC$201:$DC$770,0))=AD$3,2,""),IF(INDEX($DC$1:$DC$200,MATCH($A29&amp;AD$3,$DB$1:$DB$200&amp;$DC$1:$DC$200,0))=AD$3,1,"")))</f>
        <v/>
      </c>
      <c r="AE29" s="43">
        <v>43</v>
      </c>
      <c r="AF29" s="174">
        <f>TRUNC((DATE($CR$2,AG$6,AG29)-WEEKDAY(DATE($CR$2,AG$6,AG29),2)-DATE(YEAR(DATE($CR$2,AG$6,AG29)+4-WEEKDAY(DATE($CR$2,AG$6,AG29),2)),1,-10))/7)</f>
        <v>6</v>
      </c>
      <c r="AG29" s="172">
        <v>12</v>
      </c>
      <c r="AH29" s="176" t="str">
        <f t="shared" si="13"/>
        <v>Fr</v>
      </c>
      <c r="AI29" s="2"/>
      <c r="AJ29" s="164" t="str">
        <f t="shared" ref="AJ29" si="191">IF(OR(OR(AF29=$CR$7,AF33=$CR$7,AF29=$CS$7,AF33=$CS$7,AF29=$CT$7,AF33=$CT$7,AF29=$CR$8,AF33=$CR$8,AF29=$CR$9,AF33=$CR$9,AF29=$CR$10,AF33=$CR$10,AF29=$CS$10,AF33=$CS$10,AF29=$CR$11,AF33=$CR$11,AF29=$CS$11,AF33=$CS$11,AF29=$CT$11,AF33=$CT$11,AF29=$CU$11,AF33=$CU$11,AF29=$CV$11,AF33=$CV$11,AF29=$CR$12,AF33=$CR$12,AF29=$CS$12,AF33=$CS$12),OR($AE30=$CP$30,$AE30=$CP$31,$AE30=$CP$32,$AE30=$CP$33,$AE30=$CP$34,$AE30=$CP$35,$AE30=$CP$36,$AE30=$CP$37,$AE30=$CP$38,$AE30=$CP$39,$AE30=$CP$40,$AE30=$CP$41),OR($AE30=$CP$44,$AE30=$CP$45,$AE30=$CP$46,$AE30=$CP$47,$AE30=$CP$48,$AE30=$CP$49,$AE30=$CP$50)),1,"")</f>
        <v/>
      </c>
      <c r="AK29" s="164">
        <f t="shared" ref="AK29" si="192">IF(OR(OR(AF29=$CR$15,AF33=$CR$15,AF29=$CS$15,AF33=$CS$15,AF29=$CT$15,AF33=$CT$15,AF29=$CR$16,AF33=$CR$16,AF29=$CS$16,AF33=$CS$16,AF29=$CR$17,AF33=$CR$17,AF29=$CS$17,AF33=$CS$17,AF29=$CR$18,AF33=$CR$18,AF29=$CS$18,AF33=$CS$18,AF29=$CT$18,AF33=$CT$18,AF29=$CU$18,AF33=$CU$18,AF29=$CV$18,AF33=$CV$18,AF29=$CR$19,AF33=$CR$19,AF29=$CS$19,AF33=$CS$19),OR($AE30=$CP$30,$AE30=$CP$31,$AE30=$CP$32,$AE30=$CP$33,$AE30=$CP$34,$AE30=$CP$35,$AE30=$CP$36,$AE30=$CP$37,$AE30=$CP$38,$AE30=$CP$39,$AE30=$CP$40,$AE30=$CP$41),OR($AE30=$CP$44,$AE30=$CP$45,$AE30=$CP$46,$AE30=$CP$47,$AE30=$CP$48,$AE30=$CP$49,$AE30=$CP$50)),1,"")</f>
        <v>1</v>
      </c>
      <c r="AL29" s="164">
        <f t="shared" ref="AL29" si="193">IF(OR(OR(AF29=$CR$22,AF33=$CR$22,AF29=$CS$22,AF33=$CS$22,AF29=$CT$22,AF33=$CT$22,AF29=$CR$23,AF33=$CR$23,AF29=$CS$23,AF33=$CS$23,AF29=$CR$24,AF33=$CR$24,AF29=$CS$24,AF33=$CS$24,AF29=$CR$25,AF33=$CR$25,AF29=$CS$25,AF33=$CS$25,AF29=$CT$25,AF33=$CT$25,AF29=$CU$25,AF33=$CU$25,AF29=$CV$25,AF33=$CV$25,AF29=$CR$26,AF33=$CR$26,AF29=$CS$26,AF33=$CS$26),OR($AE30=$CP$30,$AE30=$CP$31,$AE30=$CP$32,$AE30=$CP$33,$AE30=$CP$34,$AE30=$CP$35,$AE30=$CP$36,$AE30=$CP$37,$AE30=$CP$38,$AE30=$CP$39,$AE30=$CP$40,$AE30=$CP$41),OR($AE30=$CP$44,$AE30=$CP$45,$AE30=$CP$46,$AE30=$CP$47,$AE30=$CP$48,$AE30=$CP$49,$AE30=$CP$50)),1,"")</f>
        <v>1</v>
      </c>
      <c r="AM29" s="2"/>
      <c r="AN29" s="6" t="str">
        <f t="shared" ref="AN29" si="194">IF(ISNA(VLOOKUP(AE29,$DB$1:$DE$200,4,FALSE)),"",VLOOKUP(AE29,$DB$1:$DE$200,4,FALSE))</f>
        <v/>
      </c>
      <c r="AO29" s="6"/>
      <c r="AP29" s="6"/>
      <c r="AQ29" s="6"/>
      <c r="AR29" s="6"/>
      <c r="AS29" s="6"/>
      <c r="AT29" s="5" t="str">
        <f t="array" ref="AT29">IF(ISNA(INDEX($DC$1:$DC$770,MATCH($AE29&amp;AT$3,$DB$1:$DB$770&amp;$DC$1:$DC$770,0))),"",IF(ISNA(INDEX($DC$1:$DC$200,MATCH($AE29&amp;AT$3,$DB$1:$DB$200&amp;$DC$1:$DC$200,0))),IF(INDEX($DC$201:$DC$770,MATCH($AE29&amp;AT$3,$DB$201:$DB$770&amp;$DC$201:$DC$770,0))=AT$3,2,""),IF(INDEX($DC$1:$DC$200,MATCH($AE29&amp;AT$3,$DB$1:$DB$200&amp;$DC$1:$DC$200,0))=AT$3,1,"")))</f>
        <v/>
      </c>
      <c r="AU29" s="6" t="str">
        <f t="array" ref="AU29">IF(ISNA(INDEX($DC$1:$DC$770,MATCH($AE29&amp;AU$3,$DB$1:$DB$770&amp;$DC$1:$DC$770,0))),"",IF(ISNA(INDEX($DC$1:$DC$200,MATCH($AE29&amp;AU$3,$DB$1:$DB$200&amp;$DC$1:$DC$200,0))),IF(INDEX($DC$201:$DC$770,MATCH($AE29&amp;AU$3,$DB$201:$DB$770&amp;$DC$201:$DC$770,0))=AU$3,2,""),IF(INDEX($DC$1:$DC$200,MATCH($AE29&amp;AU$3,$DB$1:$DB$200&amp;$DC$1:$DC$200,0))=AU$3,1,"")))</f>
        <v/>
      </c>
      <c r="AV29" s="6" t="str">
        <f t="array" ref="AV29">IF(ISNA(INDEX($DC$1:$DC$770,MATCH($AE29&amp;AV$3,$DB$1:$DB$770&amp;$DC$1:$DC$770,0))),"",IF(ISNA(INDEX($DC$1:$DC$200,MATCH($AE29&amp;AV$3,$DB$1:$DB$200&amp;$DC$1:$DC$200,0))),IF(INDEX($DC$201:$DC$770,MATCH($AE29&amp;AV$3,$DB$201:$DB$770&amp;$DC$201:$DC$770,0))=AV$3,2,""),IF(INDEX($DC$1:$DC$200,MATCH($AE29&amp;AV$3,$DB$1:$DB$200&amp;$DC$1:$DC$200,0))=AV$3,1,"")))</f>
        <v/>
      </c>
      <c r="AW29" s="5" t="str">
        <f t="array" ref="AW29">IF(ISNA(INDEX($DC$1:$DC$770,MATCH($AE29&amp;AW$3,$DB$1:$DB$770&amp;$DC$1:$DC$770,0))),"",IF(ISNA(INDEX($DC$1:$DC$200,MATCH($AE29&amp;AW$3,$DB$1:$DB$200&amp;$DC$1:$DC$200,0))),IF(INDEX($DC$201:$DC$770,MATCH($AE29&amp;AW$3,$DB$201:$DB$770&amp;$DC$201:$DC$770,0))=AW$3,2,""),IF(INDEX($DC$1:$DC$200,MATCH($AE29&amp;AW$3,$DB$1:$DB$200&amp;$DC$1:$DC$200,0))=AW$3,1,"")))</f>
        <v/>
      </c>
      <c r="AX29" s="6" t="str">
        <f t="array" ref="AX29">IF(ISNA(INDEX($DC$1:$DC$770,MATCH($AE29&amp;AX$3,$DB$1:$DB$770&amp;$DC$1:$DC$770,0))),"",IF(ISNA(INDEX($DC$1:$DC$200,MATCH($AE29&amp;AX$3,$DB$1:$DB$200&amp;$DC$1:$DC$200,0))),IF(INDEX($DC$201:$DC$770,MATCH($AE29&amp;AX$3,$DB$201:$DB$770&amp;$DC$201:$DC$770,0))=AX$3,2,""),IF(INDEX($DC$1:$DC$200,MATCH($AE29&amp;AX$3,$DB$1:$DB$200&amp;$DC$1:$DC$200,0))=AX$3,1,"")))</f>
        <v/>
      </c>
      <c r="AY29" s="7" t="str">
        <f t="array" ref="AY29">IF(ISNA(INDEX($DC$1:$DC$770,MATCH($AE29&amp;AY$3,$DB$1:$DB$770&amp;$DC$1:$DC$770,0))),"",IF(ISNA(INDEX($DC$1:$DC$200,MATCH($AE29&amp;AY$3,$DB$1:$DB$200&amp;$DC$1:$DC$200,0))),IF(INDEX($DC$201:$DC$770,MATCH($AE29&amp;AY$3,$DB$201:$DB$770&amp;$DC$201:$DC$770,0))=AY$3,2,""),IF(INDEX($DC$1:$DC$200,MATCH($AE29&amp;AY$3,$DB$1:$DB$200&amp;$DC$1:$DC$200,0))=AY$3,1,"")))</f>
        <v/>
      </c>
      <c r="AZ29" s="6" t="str">
        <f t="array" ref="AZ29">IF(ISNA(INDEX($DC$1:$DC$770,MATCH($AE29&amp;AZ$3,$DB$1:$DB$770&amp;$DC$1:$DC$770,0))),"",IF(ISNA(INDEX($DC$1:$DC$200,MATCH($AE29&amp;AZ$3,$DB$1:$DB$200&amp;$DC$1:$DC$200,0))),IF(INDEX($DC$201:$DC$770,MATCH($AE29&amp;AZ$3,$DB$201:$DB$770&amp;$DC$201:$DC$770,0))=AZ$3,2,""),IF(INDEX($DC$1:$DC$200,MATCH($AE29&amp;AZ$3,$DB$1:$DB$200&amp;$DC$1:$DC$200,0))=AZ$3,1,"")))</f>
        <v/>
      </c>
      <c r="BA29" s="6" t="str">
        <f t="array" ref="BA29">IF(ISNA(INDEX($DC$1:$DC$770,MATCH($AE29&amp;BA$3,$DB$1:$DB$770&amp;$DC$1:$DC$770,0))),"",IF(ISNA(INDEX($DC$1:$DC$200,MATCH($AE29&amp;BA$3,$DB$1:$DB$200&amp;$DC$1:$DC$200,0))),IF(INDEX($DC$201:$DC$770,MATCH($AE29&amp;BA$3,$DB$201:$DB$770&amp;$DC$201:$DC$770,0))=BA$3,2,""),IF(INDEX($DC$1:$DC$200,MATCH($AE29&amp;BA$3,$DB$1:$DB$200&amp;$DC$1:$DC$200,0))=BA$3,1,"")))</f>
        <v/>
      </c>
      <c r="BB29" s="6" t="str">
        <f t="array" ref="BB29">IF(ISNA(INDEX($DC$1:$DC$770,MATCH($AE29&amp;BB$3,$DB$1:$DB$770&amp;$DC$1:$DC$770,0))),"",IF(ISNA(INDEX($DC$1:$DC$200,MATCH($AE29&amp;BB$3,$DB$1:$DB$200&amp;$DC$1:$DC$200,0))),IF(INDEX($DC$201:$DC$770,MATCH($AE29&amp;BB$3,$DB$201:$DB$770&amp;$DC$201:$DC$770,0))=BB$3,2,""),IF(INDEX($DC$1:$DC$200,MATCH($AE29&amp;BB$3,$DB$1:$DB$200&amp;$DC$1:$DC$200,0))=BB$3,1,"")))</f>
        <v/>
      </c>
      <c r="BC29" s="5" t="str">
        <f t="array" ref="BC29">IF(ISNA(INDEX($DC$1:$DC$770,MATCH($AE29&amp;BC$3,$DB$1:$DB$770&amp;$DC$1:$DC$770,0))),"",IF(ISNA(INDEX($DC$1:$DC$200,MATCH($AE29&amp;BC$3,$DB$1:$DB$200&amp;$DC$1:$DC$200,0))),IF(INDEX($DC$201:$DC$770,MATCH($AE29&amp;BC$3,$DB$201:$DB$770&amp;$DC$201:$DC$770,0))=BC$3,2,""),IF(INDEX($DC$1:$DC$200,MATCH($AE29&amp;BC$3,$DB$1:$DB$200&amp;$DC$1:$DC$200,0))=BC$3,1,"")))</f>
        <v/>
      </c>
      <c r="BD29" s="6" t="str">
        <f t="array" ref="BD29">IF(ISNA(INDEX($DC$1:$DC$770,MATCH($AE29&amp;BD$3,$DB$1:$DB$770&amp;$DC$1:$DC$770,0))),"",IF(ISNA(INDEX($DC$1:$DC$200,MATCH($AE29&amp;BD$3,$DB$1:$DB$200&amp;$DC$1:$DC$200,0))),IF(INDEX($DC$201:$DC$770,MATCH($AE29&amp;BD$3,$DB$201:$DB$770&amp;$DC$201:$DC$770,0))=BD$3,2,""),IF(INDEX($DC$1:$DC$200,MATCH($AE29&amp;BD$3,$DB$1:$DB$200&amp;$DC$1:$DC$200,0))=BD$3,1,"")))</f>
        <v/>
      </c>
      <c r="BE29" s="7" t="str">
        <f t="array" ref="BE29">IF(ISNA(INDEX($DC$1:$DC$770,MATCH($AE29&amp;BE$3,$DB$1:$DB$770&amp;$DC$1:$DC$770,0))),"",IF(ISNA(INDEX($DC$1:$DC$200,MATCH($AE29&amp;BE$3,$DB$1:$DB$200&amp;$DC$1:$DC$200,0))),IF(INDEX($DC$201:$DC$770,MATCH($AE29&amp;BE$3,$DB$201:$DB$770&amp;$DC$201:$DC$770,0))=BE$3,2,""),IF(INDEX($DC$1:$DC$200,MATCH($AE29&amp;BE$3,$DB$1:$DB$200&amp;$DC$1:$DC$200,0))=BE$3,1,"")))</f>
        <v/>
      </c>
      <c r="BF29" s="6" t="str">
        <f t="array" ref="BF29">IF(ISNA(INDEX($DC$1:$DC$770,MATCH($AE29&amp;BF$3,$DB$1:$DB$770&amp;$DC$1:$DC$770,0))),"",IF(ISNA(INDEX($DC$1:$DC$200,MATCH($AE29&amp;BF$3,$DB$1:$DB$200&amp;$DC$1:$DC$200,0))),IF(INDEX($DC$201:$DC$770,MATCH($AE29&amp;BF$3,$DB$201:$DB$770&amp;$DC$201:$DC$770,0))=BF$3,2,""),IF(INDEX($DC$1:$DC$200,MATCH($AE29&amp;BF$3,$DB$1:$DB$200&amp;$DC$1:$DC$200,0))=BF$3,1,"")))</f>
        <v/>
      </c>
      <c r="BG29" s="6" t="str">
        <f t="array" ref="BG29">IF(ISNA(INDEX($DC$1:$DC$770,MATCH($AE29&amp;BG$3,$DB$1:$DB$770&amp;$DC$1:$DC$770,0))),"",IF(ISNA(INDEX($DC$1:$DC$200,MATCH($AE29&amp;BG$3,$DB$1:$DB$200&amp;$DC$1:$DC$200,0))),IF(INDEX($DC$201:$DC$770,MATCH($AE29&amp;BG$3,$DB$201:$DB$770&amp;$DC$201:$DC$770,0))=BG$3,2,""),IF(INDEX($DC$1:$DC$200,MATCH($AE29&amp;BG$3,$DB$1:$DB$200&amp;$DC$1:$DC$200,0))=BG$3,1,"")))</f>
        <v/>
      </c>
      <c r="BH29" s="7" t="str">
        <f t="array" ref="BH29">IF(ISNA(INDEX($DC$1:$DC$770,MATCH($AE29&amp;BH$3,$DB$1:$DB$770&amp;$DC$1:$DC$770,0))),"",IF(ISNA(INDEX($DC$1:$DC$200,MATCH($AE29&amp;BH$3,$DB$1:$DB$200&amp;$DC$1:$DC$200,0))),IF(INDEX($DC$201:$DC$770,MATCH($AE29&amp;BH$3,$DB$201:$DB$770&amp;$DC$201:$DC$770,0))=BH$3,2,""),IF(INDEX($DC$1:$DC$200,MATCH($AE29&amp;BH$3,$DB$1:$DB$200&amp;$DC$1:$DC$200,0))=BH$3,1,"")))</f>
        <v/>
      </c>
      <c r="BI29" s="2">
        <f t="shared" ref="BI29" si="195">BI27+1</f>
        <v>72</v>
      </c>
      <c r="BJ29" s="174">
        <f>TRUNC((DATE($CR$2,BK$6,BK29)-WEEKDAY(DATE($CR$2,BK$6,BK29),2)-DATE(YEAR(DATE($CR$2,BK$6,BK29)+4-WEEKDAY(DATE($CR$2,BK$6,BK29),2)),1,-10))/7)</f>
        <v>10</v>
      </c>
      <c r="BK29" s="172">
        <v>12</v>
      </c>
      <c r="BL29" s="176" t="str">
        <f t="shared" si="18"/>
        <v>Sa</v>
      </c>
      <c r="BM29" s="2"/>
      <c r="BN29" s="164" t="str">
        <f t="shared" ref="BN29" si="196">IF(OR(OR(BJ29=$CR$7,BJ33=$CR$7,BJ29=$CS$7,BJ33=$CS$7,BJ29=$CT$7,BJ33=$CT$7,BJ29=$CR$8,BJ33=$CR$8,BJ29=$CR$9,BJ33=$CR$9,BJ29=$CR$10,BJ33=$CR$10,BJ29=$CS$10,BJ33=$CS$10,BJ29=$CR$11,BJ33=$CR$11,BJ29=$CS$11,BJ33=$CS$11,BJ29=$CT$11,BJ33=$CT$11,BJ29=$CU$11,BJ33=$CU$11,BJ29=$CV$11,BJ33=$CV$11,BJ29=$CR$12,BJ33=$CR$12,BJ29=$CS$12,BJ33=$CS$12),OR($BI30=$CP$30,$BI30=$CP$31,$BI30=$CP$32,$BI30=$CP$33,$BI30=$CP$34,$BI30=$CP$35,$BI30=$CP$36,$BI30=$CP$37,$BI30=$CP$38,$BI30=$CP$39,$BI30=$CP$40,$BI30=$CP$41),OR($BI30=$CP$44,$BI30=$CP$45,$BI30=$CP$46,$BI30=$CP$47,$BI30=$CP$48,$BI30=$CP$49,$BI30=$CP$50)),1,"")</f>
        <v/>
      </c>
      <c r="BO29" s="164" t="str">
        <f t="shared" ref="BO29" si="197">IF(OR(OR(BJ29=$CR$15,BJ33=$CR$15,BJ29=$CS$15,BJ33=$CS$15,BJ29=$CT$15,BJ33=$CT$15,BJ29=$CR$16,BJ33=$CR$16,BJ29=$CS$16,BJ33=$CS$16,BJ29=$CR$17,BJ33=$CR$17,BJ29=$CS$17,BJ33=$CS$17,BJ29=$CR$18,BJ33=$CR$18,BJ29=$CS$18,BJ33=$CS$18,BJ29=$CT$18,BJ33=$CT$18,BJ29=$CU$18,BJ33=$CU$18,BJ29=$CV$18,BJ33=$CV$18,BJ29=$CR$19,BJ33=$CR$19,BJ29=$CS$19,BJ33=$CS$19),OR($BI30=$CP$30,$BI30=$CP$31,$BI30=$CP$32,$BI30=$CP$33,$BI30=$CP$34,$BI30=$CP$35,$BI30=$CP$36,$BI30=$CP$37,$BI30=$CP$38,$BI30=$CP$39,$BI30=$CP$40,$BI30=$CP$41),OR($BI30=$CP$44,$BI30=$CP$45,$BI30=$CP$46,$BI30=$CP$47,$BI30=$CP$48,$BI30=$CP$49,$BI30=$CP$50)),1,"")</f>
        <v/>
      </c>
      <c r="BP29" s="164" t="str">
        <f t="shared" ref="BP29" si="198">IF(OR(OR(BJ29=$CR$22,BJ33=$CR$22,BJ29=$CS$22,BJ33=$CS$22,BJ29=$CT$22,BJ33=$CT$22,BJ29=$CR$23,BJ33=$CR$23,BJ29=$CS$23,BJ33=$CS$23,BJ29=$CR$24,BJ33=$CR$24,BJ29=$CS$24,BJ33=$CS$24,BJ29=$CR$25,BJ33=$CR$25,BJ29=$CS$25,BJ33=$CS$25,BJ29=$CT$25,BJ33=$CT$25,BJ29=$CU$25,BJ33=$CU$25,BJ29=$CV$25,BJ33=$CV$25,BJ29=$CR$26,BJ33=$CR$26,BJ29=$CS$26,BJ33=$CS$26),OR($BI30=$CP$30,$BI30=$CP$31,$BI30=$CP$32,$BI30=$CP$33,$BI30=$CP$34,$BI30=$CP$35,$BI30=$CP$36,$BI30=$CP$37,$BI30=$CP$38,$BI30=$CP$39,$BI30=$CP$40,$BI30=$CP$41),OR($BI30=$CP$44,$BI30=$CP$45,$BI30=$CP$46,$BI30=$CP$47,$BI30=$CP$48,$BI30=$CP$49,$BI30=$CP$50)),1,"")</f>
        <v/>
      </c>
      <c r="BQ29" s="2"/>
      <c r="BR29" s="6" t="str">
        <f t="shared" ref="BR29" si="199">IF(ISNA(VLOOKUP(BI29,$DB$1:$DE$200,4,FALSE)),"",VLOOKUP(BI29,$DB$1:$DE$200,4,FALSE))</f>
        <v/>
      </c>
      <c r="BS29" s="6"/>
      <c r="BT29" s="6"/>
      <c r="BU29" s="6"/>
      <c r="BV29" s="6"/>
      <c r="BW29" s="6"/>
      <c r="BX29" s="5" t="str">
        <f t="array" ref="BX29">IF(ISNA(INDEX($DC$1:$DC$770,MATCH($BI29&amp;BX$3,$DB$1:$DB$770&amp;$DC$1:$DC$770,0))),"",IF(ISNA(INDEX($DC$1:$DC$200,MATCH($BI29&amp;BX$3,$DB$1:$DB$200&amp;$DC$1:$DC$200,0))),IF(INDEX($DC$201:$DC$770,MATCH($BI29&amp;BX$3,$DB$201:$DB$770&amp;$DC$201:$DC$770,0))=BX$3,2,""),IF(INDEX($DC$1:$DC$200,MATCH($BI29&amp;BX$3,$DB$1:$DB$200&amp;$DC$1:$DC$200,0))=BX$3,1,"")))</f>
        <v/>
      </c>
      <c r="BY29" s="6" t="str">
        <f t="array" ref="BY29">IF(ISNA(INDEX($DC$1:$DC$770,MATCH($BI29&amp;BY$3,$DB$1:$DB$770&amp;$DC$1:$DC$770,0))),"",IF(ISNA(INDEX($DC$1:$DC$200,MATCH($BI29&amp;BY$3,$DB$1:$DB$200&amp;$DC$1:$DC$200,0))),IF(INDEX($DC$201:$DC$770,MATCH($BI29&amp;BY$3,$DB$201:$DB$770&amp;$DC$201:$DC$770,0))=BY$3,2,""),IF(INDEX($DC$1:$DC$200,MATCH($BI29&amp;BY$3,$DB$1:$DB$200&amp;$DC$1:$DC$200,0))=BY$3,1,"")))</f>
        <v/>
      </c>
      <c r="BZ29" s="6" t="str">
        <f t="array" ref="BZ29">IF(ISNA(INDEX($DC$1:$DC$770,MATCH($BI29&amp;BZ$3,$DB$1:$DB$770&amp;$DC$1:$DC$770,0))),"",IF(ISNA(INDEX($DC$1:$DC$200,MATCH($BI29&amp;BZ$3,$DB$1:$DB$200&amp;$DC$1:$DC$200,0))),IF(INDEX($DC$201:$DC$770,MATCH($BI29&amp;BZ$3,$DB$201:$DB$770&amp;$DC$201:$DC$770,0))=BZ$3,2,""),IF(INDEX($DC$1:$DC$200,MATCH($BI29&amp;BZ$3,$DB$1:$DB$200&amp;$DC$1:$DC$200,0))=BZ$3,1,"")))</f>
        <v/>
      </c>
      <c r="CA29" s="5" t="str">
        <f t="array" ref="CA29">IF(ISNA(INDEX($DC$1:$DC$770,MATCH($BI29&amp;CA$3,$DB$1:$DB$770&amp;$DC$1:$DC$770,0))),"",IF(ISNA(INDEX($DC$1:$DC$200,MATCH($BI29&amp;CA$3,$DB$1:$DB$200&amp;$DC$1:$DC$200,0))),IF(INDEX($DC$201:$DC$770,MATCH($BI29&amp;CA$3,$DB$201:$DB$770&amp;$DC$201:$DC$770,0))=CA$3,2,""),IF(INDEX($DC$1:$DC$200,MATCH($BI29&amp;CA$3,$DB$1:$DB$200&amp;$DC$1:$DC$200,0))=CA$3,1,"")))</f>
        <v/>
      </c>
      <c r="CB29" s="6" t="str">
        <f t="array" ref="CB29">IF(ISNA(INDEX($DC$1:$DC$770,MATCH($BI29&amp;CB$3,$DB$1:$DB$770&amp;$DC$1:$DC$770,0))),"",IF(ISNA(INDEX($DC$1:$DC$200,MATCH($BI29&amp;CB$3,$DB$1:$DB$200&amp;$DC$1:$DC$200,0))),IF(INDEX($DC$201:$DC$770,MATCH($BI29&amp;CB$3,$DB$201:$DB$770&amp;$DC$201:$DC$770,0))=CB$3,2,""),IF(INDEX($DC$1:$DC$200,MATCH($BI29&amp;CB$3,$DB$1:$DB$200&amp;$DC$1:$DC$200,0))=CB$3,1,"")))</f>
        <v/>
      </c>
      <c r="CC29" s="7" t="str">
        <f t="array" ref="CC29">IF(ISNA(INDEX($DC$1:$DC$770,MATCH($BI29&amp;CC$3,$DB$1:$DB$770&amp;$DC$1:$DC$770,0))),"",IF(ISNA(INDEX($DC$1:$DC$200,MATCH($BI29&amp;CC$3,$DB$1:$DB$200&amp;$DC$1:$DC$200,0))),IF(INDEX($DC$201:$DC$770,MATCH($BI29&amp;CC$3,$DB$201:$DB$770&amp;$DC$201:$DC$770,0))=CC$3,2,""),IF(INDEX($DC$1:$DC$200,MATCH($BI29&amp;CC$3,$DB$1:$DB$200&amp;$DC$1:$DC$200,0))=CC$3,1,"")))</f>
        <v/>
      </c>
      <c r="CD29" s="6" t="str">
        <f t="array" ref="CD29">IF(ISNA(INDEX($DC$1:$DC$770,MATCH($BI29&amp;CD$3,$DB$1:$DB$770&amp;$DC$1:$DC$770,0))),"",IF(ISNA(INDEX($DC$1:$DC$200,MATCH($BI29&amp;CD$3,$DB$1:$DB$200&amp;$DC$1:$DC$200,0))),IF(INDEX($DC$201:$DC$770,MATCH($BI29&amp;CD$3,$DB$201:$DB$770&amp;$DC$201:$DC$770,0))=CD$3,2,""),IF(INDEX($DC$1:$DC$200,MATCH($BI29&amp;CD$3,$DB$1:$DB$200&amp;$DC$1:$DC$200,0))=CD$3,1,"")))</f>
        <v/>
      </c>
      <c r="CE29" s="6" t="str">
        <f t="array" ref="CE29">IF(ISNA(INDEX($DC$1:$DC$770,MATCH($BI29&amp;CE$3,$DB$1:$DB$770&amp;$DC$1:$DC$770,0))),"",IF(ISNA(INDEX($DC$1:$DC$200,MATCH($BI29&amp;CE$3,$DB$1:$DB$200&amp;$DC$1:$DC$200,0))),IF(INDEX($DC$201:$DC$770,MATCH($BI29&amp;CE$3,$DB$201:$DB$770&amp;$DC$201:$DC$770,0))=CE$3,2,""),IF(INDEX($DC$1:$DC$200,MATCH($BI29&amp;CE$3,$DB$1:$DB$200&amp;$DC$1:$DC$200,0))=CE$3,1,"")))</f>
        <v/>
      </c>
      <c r="CF29" s="6" t="str">
        <f t="array" ref="CF29">IF(ISNA(INDEX($DC$1:$DC$770,MATCH($BI29&amp;CF$3,$DB$1:$DB$770&amp;$DC$1:$DC$770,0))),"",IF(ISNA(INDEX($DC$1:$DC$200,MATCH($BI29&amp;CF$3,$DB$1:$DB$200&amp;$DC$1:$DC$200,0))),IF(INDEX($DC$201:$DC$770,MATCH($BI29&amp;CF$3,$DB$201:$DB$770&amp;$DC$201:$DC$770,0))=CF$3,2,""),IF(INDEX($DC$1:$DC$200,MATCH($BI29&amp;CF$3,$DB$1:$DB$200&amp;$DC$1:$DC$200,0))=CF$3,1,"")))</f>
        <v/>
      </c>
      <c r="CG29" s="5" t="str">
        <f t="array" ref="CG29">IF(ISNA(INDEX($DC$1:$DC$770,MATCH($BI29&amp;CG$3,$DB$1:$DB$770&amp;$DC$1:$DC$770,0))),"",IF(ISNA(INDEX($DC$1:$DC$200,MATCH($BI29&amp;CG$3,$DB$1:$DB$200&amp;$DC$1:$DC$200,0))),IF(INDEX($DC$201:$DC$770,MATCH($BI29&amp;CG$3,$DB$201:$DB$770&amp;$DC$201:$DC$770,0))=CG$3,2,""),IF(INDEX($DC$1:$DC$200,MATCH($BI29&amp;CG$3,$DB$1:$DB$200&amp;$DC$1:$DC$200,0))=CG$3,1,"")))</f>
        <v/>
      </c>
      <c r="CH29" s="6" t="str">
        <f t="array" ref="CH29">IF(ISNA(INDEX($DC$1:$DC$770,MATCH($BI29&amp;CH$3,$DB$1:$DB$770&amp;$DC$1:$DC$770,0))),"",IF(ISNA(INDEX($DC$1:$DC$200,MATCH($BI29&amp;CH$3,$DB$1:$DB$200&amp;$DC$1:$DC$200,0))),IF(INDEX($DC$201:$DC$770,MATCH($BI29&amp;CH$3,$DB$201:$DB$770&amp;$DC$201:$DC$770,0))=CH$3,2,""),IF(INDEX($DC$1:$DC$200,MATCH($BI29&amp;CH$3,$DB$1:$DB$200&amp;$DC$1:$DC$200,0))=CH$3,1,"")))</f>
        <v/>
      </c>
      <c r="CI29" s="7" t="str">
        <f t="array" ref="CI29">IF(ISNA(INDEX($DC$1:$DC$770,MATCH($BI29&amp;CI$3,$DB$1:$DB$770&amp;$DC$1:$DC$770,0))),"",IF(ISNA(INDEX($DC$1:$DC$200,MATCH($BI29&amp;CI$3,$DB$1:$DB$200&amp;$DC$1:$DC$200,0))),IF(INDEX($DC$201:$DC$770,MATCH($BI29&amp;CI$3,$DB$201:$DB$770&amp;$DC$201:$DC$770,0))=CI$3,2,""),IF(INDEX($DC$1:$DC$200,MATCH($BI29&amp;CI$3,$DB$1:$DB$200&amp;$DC$1:$DC$200,0))=CI$3,1,"")))</f>
        <v/>
      </c>
      <c r="CJ29" s="6" t="str">
        <f t="array" ref="CJ29">IF(ISNA(INDEX($DC$1:$DC$770,MATCH($BI29&amp;CJ$3,$DB$1:$DB$770&amp;$DC$1:$DC$770,0))),"",IF(ISNA(INDEX($DC$1:$DC$200,MATCH($BI29&amp;CJ$3,$DB$1:$DB$200&amp;$DC$1:$DC$200,0))),IF(INDEX($DC$201:$DC$770,MATCH($BI29&amp;CJ$3,$DB$201:$DB$770&amp;$DC$201:$DC$770,0))=CJ$3,2,""),IF(INDEX($DC$1:$DC$200,MATCH($BI29&amp;CJ$3,$DB$1:$DB$200&amp;$DC$1:$DC$200,0))=CJ$3,1,"")))</f>
        <v/>
      </c>
      <c r="CK29" s="6" t="str">
        <f t="array" ref="CK29">IF(ISNA(INDEX($DC$1:$DC$770,MATCH($BI29&amp;CK$3,$DB$1:$DB$770&amp;$DC$1:$DC$770,0))),"",IF(ISNA(INDEX($DC$1:$DC$200,MATCH($BI29&amp;CK$3,$DB$1:$DB$200&amp;$DC$1:$DC$200,0))),IF(INDEX($DC$201:$DC$770,MATCH($BI29&amp;CK$3,$DB$201:$DB$770&amp;$DC$201:$DC$770,0))=CK$3,2,""),IF(INDEX($DC$1:$DC$200,MATCH($BI29&amp;CK$3,$DB$1:$DB$200&amp;$DC$1:$DC$200,0))=CK$3,1,"")))</f>
        <v/>
      </c>
      <c r="CL29" s="7" t="str">
        <f t="array" ref="CL29">IF(ISNA(INDEX($DC$1:$DC$770,MATCH($BI29&amp;CL$3,$DB$1:$DB$770&amp;$DC$1:$DC$770,0))),"",IF(ISNA(INDEX($DC$1:$DC$200,MATCH($BI29&amp;CL$3,$DB$1:$DB$200&amp;$DC$1:$DC$200,0))),IF(INDEX($DC$201:$DC$770,MATCH($BI29&amp;CL$3,$DB$201:$DB$770&amp;$DC$201:$DC$770,0))=CL$3,2,""),IF(INDEX($DC$1:$DC$200,MATCH($BI29&amp;CL$3,$DB$1:$DB$200&amp;$DC$1:$DC$200,0))=CL$3,1,"")))</f>
        <v/>
      </c>
      <c r="CN29" s="1"/>
      <c r="CO29" s="1"/>
      <c r="CP29" s="32">
        <f>DATE(CR2,1,1)</f>
        <v>40908</v>
      </c>
      <c r="CQ29" s="28" t="s">
        <v>82</v>
      </c>
      <c r="CS29" s="81" t="s">
        <v>149</v>
      </c>
      <c r="CT29" s="81" t="s">
        <v>229</v>
      </c>
      <c r="CU29" s="81" t="s">
        <v>67</v>
      </c>
      <c r="CV29" s="81" t="s">
        <v>230</v>
      </c>
      <c r="CW29" s="81" t="s">
        <v>150</v>
      </c>
      <c r="DB29" s="19">
        <f>IF(DM29=0,0,IF(COUNTIF($DM$1:$DM$200,DM29)=1,DM29,IF(COUNTIF($DM$1:$DM$200,DM29)=2,IF(COUNTIF($DM$1:$DM28,DM29)=0,DM29,DM29+0.5),"Terminkollision 1")))</f>
        <v>179</v>
      </c>
      <c r="DC29" s="42">
        <f t="shared" si="4"/>
        <v>3</v>
      </c>
      <c r="DD29" s="71" t="s">
        <v>195</v>
      </c>
      <c r="DE29" s="13" t="s">
        <v>101</v>
      </c>
      <c r="DF29" s="13">
        <f t="shared" si="1"/>
        <v>26</v>
      </c>
      <c r="DG29" s="13">
        <f t="shared" si="5"/>
        <v>27</v>
      </c>
      <c r="DH29" s="13">
        <f t="shared" si="6"/>
        <v>6</v>
      </c>
      <c r="DI29" s="13">
        <f t="shared" si="7"/>
        <v>2016</v>
      </c>
      <c r="DJ29" s="13" t="str">
        <f t="shared" si="2"/>
        <v>Mo</v>
      </c>
      <c r="DK29" s="22">
        <f t="shared" si="8"/>
        <v>41086</v>
      </c>
      <c r="DL29" s="19" t="str">
        <f t="shared" si="0"/>
        <v>0</v>
      </c>
      <c r="DM29" s="13">
        <f t="shared" si="3"/>
        <v>179</v>
      </c>
    </row>
    <row r="30" spans="1:117">
      <c r="A30" s="13">
        <v>12.5</v>
      </c>
      <c r="B30" s="174"/>
      <c r="C30" s="173"/>
      <c r="D30" s="178"/>
      <c r="E30" s="2"/>
      <c r="F30" s="165"/>
      <c r="G30" s="165"/>
      <c r="H30" s="165"/>
      <c r="I30" s="2"/>
      <c r="J30" s="9" t="str">
        <f t="shared" ref="J30" si="200">IF(ISNA(VLOOKUP(A30,$CP$30:$CQ$56,2,FALSE)),IF(ISNA(VLOOKUP(A30,$DB$1:$DE$200,4,FALSE)),"",VLOOKUP(A30,$DB$1:$DE$200,4,FALSE)),VLOOKUP(A30,$CP$30:$CQ$56,2,FALSE))</f>
        <v/>
      </c>
      <c r="K30" s="10"/>
      <c r="L30" s="10"/>
      <c r="M30" s="10"/>
      <c r="N30" s="10"/>
      <c r="O30" s="8"/>
      <c r="P30" s="9" t="str">
        <f t="array" ref="P30">IF(ISNA(INDEX($DC$201:$DC$770,MATCH($A29&amp;P$3,$DB$201:$DB$770&amp;$DC$201:$DC$770,0))),IF(ISNA(INDEX($DC$1:$DC$200,MATCH($A30&amp;P$3,$DB$1:$DB$200&amp;$DC$1:$DC$200,0))),"",IF(INDEX($DC$1:$DC$200,MATCH($A30&amp;P$3,$DB$1:$DB$200&amp;$DC$1:$DC$200,0))=P$3,1,"")),IF(INDEX($DC$201:$DC$770,MATCH($A29&amp;P$3,$DB$201:$DB$770&amp;$DC$201:$DC$770,0))=P$3,2,""))</f>
        <v/>
      </c>
      <c r="Q30" s="10" t="str">
        <f t="array" ref="Q30">IF(ISNA(INDEX($DC$201:$DC$770,MATCH($A29&amp;Q$3,$DB$201:$DB$770&amp;$DC$201:$DC$770,0))),IF(ISNA(INDEX($DC$1:$DC$200,MATCH($A30&amp;Q$3,$DB$1:$DB$200&amp;$DC$1:$DC$200,0))),"",IF(INDEX($DC$1:$DC$200,MATCH($A30&amp;Q$3,$DB$1:$DB$200&amp;$DC$1:$DC$200,0))=Q$3,1,"")),IF(INDEX($DC$201:$DC$770,MATCH($A29&amp;Q$3,$DB$201:$DB$770&amp;$DC$201:$DC$770,0))=Q$3,2,""))</f>
        <v/>
      </c>
      <c r="R30" s="10" t="str">
        <f t="array" ref="R30">IF(ISNA(INDEX($DC$201:$DC$770,MATCH($A29&amp;R$3,$DB$201:$DB$770&amp;$DC$201:$DC$770,0))),IF(ISNA(INDEX($DC$1:$DC$200,MATCH($A30&amp;R$3,$DB$1:$DB$200&amp;$DC$1:$DC$200,0))),"",IF(INDEX($DC$1:$DC$200,MATCH($A30&amp;R$3,$DB$1:$DB$200&amp;$DC$1:$DC$200,0))=R$3,1,"")),IF(INDEX($DC$201:$DC$770,MATCH($A29&amp;R$3,$DB$201:$DB$770&amp;$DC$201:$DC$770,0))=R$3,2,""))</f>
        <v/>
      </c>
      <c r="S30" s="9" t="str">
        <f t="array" ref="S30">IF(ISNA(INDEX($DC$201:$DC$770,MATCH($A29&amp;S$3,$DB$201:$DB$770&amp;$DC$201:$DC$770,0))),IF(ISNA(INDEX($DC$1:$DC$200,MATCH($A30&amp;S$3,$DB$1:$DB$200&amp;$DC$1:$DC$200,0))),"",IF(INDEX($DC$1:$DC$200,MATCH($A30&amp;S$3,$DB$1:$DB$200&amp;$DC$1:$DC$200,0))=S$3,1,"")),IF(INDEX($DC$201:$DC$770,MATCH($A29&amp;S$3,$DB$201:$DB$770&amp;$DC$201:$DC$770,0))=S$3,2,""))</f>
        <v/>
      </c>
      <c r="T30" s="10" t="str">
        <f t="array" ref="T30">IF(ISNA(INDEX($DC$201:$DC$770,MATCH($A29&amp;T$3,$DB$201:$DB$770&amp;$DC$201:$DC$770,0))),IF(ISNA(INDEX($DC$1:$DC$200,MATCH($A30&amp;T$3,$DB$1:$DB$200&amp;$DC$1:$DC$200,0))),"",IF(INDEX($DC$1:$DC$200,MATCH($A30&amp;T$3,$DB$1:$DB$200&amp;$DC$1:$DC$200,0))=T$3,1,"")),IF(INDEX($DC$201:$DC$770,MATCH($A29&amp;T$3,$DB$201:$DB$770&amp;$DC$201:$DC$770,0))=T$3,2,""))</f>
        <v/>
      </c>
      <c r="U30" s="8" t="str">
        <f t="array" ref="U30">IF(ISNA(INDEX($DC$201:$DC$770,MATCH($A29&amp;U$3,$DB$201:$DB$770&amp;$DC$201:$DC$770,0))),IF(ISNA(INDEX($DC$1:$DC$200,MATCH($A30&amp;U$3,$DB$1:$DB$200&amp;$DC$1:$DC$200,0))),"",IF(INDEX($DC$1:$DC$200,MATCH($A30&amp;U$3,$DB$1:$DB$200&amp;$DC$1:$DC$200,0))=U$3,1,"")),IF(INDEX($DC$201:$DC$770,MATCH($A29&amp;U$3,$DB$201:$DB$770&amp;$DC$201:$DC$770,0))=U$3,2,""))</f>
        <v/>
      </c>
      <c r="V30" s="10" t="str">
        <f t="array" ref="V30">IF(ISNA(INDEX($DC$201:$DC$770,MATCH($A29&amp;V$3,$DB$201:$DB$770&amp;$DC$201:$DC$770,0))),IF(ISNA(INDEX($DC$1:$DC$200,MATCH($A30&amp;V$3,$DB$1:$DB$200&amp;$DC$1:$DC$200,0))),"",IF(INDEX($DC$1:$DC$200,MATCH($A30&amp;V$3,$DB$1:$DB$200&amp;$DC$1:$DC$200,0))=V$3,1,"")),IF(INDEX($DC$201:$DC$770,MATCH($A29&amp;V$3,$DB$201:$DB$770&amp;$DC$201:$DC$770,0))=V$3,2,""))</f>
        <v/>
      </c>
      <c r="W30" s="10" t="str">
        <f t="array" ref="W30">IF(ISNA(INDEX($DC$201:$DC$770,MATCH($A29&amp;W$3,$DB$201:$DB$770&amp;$DC$201:$DC$770,0))),IF(ISNA(INDEX($DC$1:$DC$200,MATCH($A30&amp;W$3,$DB$1:$DB$200&amp;$DC$1:$DC$200,0))),"",IF(INDEX($DC$1:$DC$200,MATCH($A30&amp;W$3,$DB$1:$DB$200&amp;$DC$1:$DC$200,0))=W$3,1,"")),IF(INDEX($DC$201:$DC$770,MATCH($A29&amp;W$3,$DB$201:$DB$770&amp;$DC$201:$DC$770,0))=W$3,2,""))</f>
        <v/>
      </c>
      <c r="X30" s="10" t="str">
        <f t="array" ref="X30">IF(ISNA(INDEX($DC$201:$DC$770,MATCH($A29&amp;X$3,$DB$201:$DB$770&amp;$DC$201:$DC$770,0))),IF(ISNA(INDEX($DC$1:$DC$200,MATCH($A30&amp;X$3,$DB$1:$DB$200&amp;$DC$1:$DC$200,0))),"",IF(INDEX($DC$1:$DC$200,MATCH($A30&amp;X$3,$DB$1:$DB$200&amp;$DC$1:$DC$200,0))=X$3,1,"")),IF(INDEX($DC$201:$DC$770,MATCH($A29&amp;X$3,$DB$201:$DB$770&amp;$DC$201:$DC$770,0))=X$3,2,""))</f>
        <v/>
      </c>
      <c r="Y30" s="9" t="str">
        <f t="array" ref="Y30">IF(ISNA(INDEX($DC$201:$DC$770,MATCH($A29&amp;Y$3,$DB$201:$DB$770&amp;$DC$201:$DC$770,0))),IF(ISNA(INDEX($DC$1:$DC$200,MATCH($A30&amp;Y$3,$DB$1:$DB$200&amp;$DC$1:$DC$200,0))),"",IF(INDEX($DC$1:$DC$200,MATCH($A30&amp;Y$3,$DB$1:$DB$200&amp;$DC$1:$DC$200,0))=Y$3,1,"")),IF(INDEX($DC$201:$DC$770,MATCH($A29&amp;Y$3,$DB$201:$DB$770&amp;$DC$201:$DC$770,0))=Y$3,2,""))</f>
        <v/>
      </c>
      <c r="Z30" s="10" t="str">
        <f t="array" ref="Z30">IF(ISNA(INDEX($DC$201:$DC$770,MATCH($A29&amp;Z$3,$DB$201:$DB$770&amp;$DC$201:$DC$770,0))),IF(ISNA(INDEX($DC$1:$DC$200,MATCH($A30&amp;Z$3,$DB$1:$DB$200&amp;$DC$1:$DC$200,0))),"",IF(INDEX($DC$1:$DC$200,MATCH($A30&amp;Z$3,$DB$1:$DB$200&amp;$DC$1:$DC$200,0))=Z$3,1,"")),IF(INDEX($DC$201:$DC$770,MATCH($A29&amp;Z$3,$DB$201:$DB$770&amp;$DC$201:$DC$770,0))=Z$3,2,""))</f>
        <v/>
      </c>
      <c r="AA30" s="8" t="str">
        <f t="array" ref="AA30">IF(ISNA(INDEX($DC$201:$DC$770,MATCH($A29&amp;AA$3,$DB$201:$DB$770&amp;$DC$201:$DC$770,0))),IF(ISNA(INDEX($DC$1:$DC$200,MATCH($A30&amp;AA$3,$DB$1:$DB$200&amp;$DC$1:$DC$200,0))),"",IF(INDEX($DC$1:$DC$200,MATCH($A30&amp;AA$3,$DB$1:$DB$200&amp;$DC$1:$DC$200,0))=AA$3,1,"")),IF(INDEX($DC$201:$DC$770,MATCH($A29&amp;AA$3,$DB$201:$DB$770&amp;$DC$201:$DC$770,0))=AA$3,2,""))</f>
        <v/>
      </c>
      <c r="AB30" s="10" t="str">
        <f t="array" ref="AB30">IF(ISNA(INDEX($DC$201:$DC$770,MATCH($A29&amp;AB$3,$DB$201:$DB$770&amp;$DC$201:$DC$770,0))),IF(ISNA(INDEX($DC$1:$DC$200,MATCH($A30&amp;AB$3,$DB$1:$DB$200&amp;$DC$1:$DC$200,0))),"",IF(INDEX($DC$1:$DC$200,MATCH($A30&amp;AB$3,$DB$1:$DB$200&amp;$DC$1:$DC$200,0))=AB$3,1,"")),IF(INDEX($DC$201:$DC$770,MATCH($A29&amp;AB$3,$DB$201:$DB$770&amp;$DC$201:$DC$770,0))=AB$3,2,""))</f>
        <v/>
      </c>
      <c r="AC30" s="10" t="str">
        <f t="array" ref="AC30">IF(ISNA(INDEX($DC$201:$DC$770,MATCH($A29&amp;AC$3,$DB$201:$DB$770&amp;$DC$201:$DC$770,0))),IF(ISNA(INDEX($DC$1:$DC$200,MATCH($A30&amp;AC$3,$DB$1:$DB$200&amp;$DC$1:$DC$200,0))),"",IF(INDEX($DC$1:$DC$200,MATCH($A30&amp;AC$3,$DB$1:$DB$200&amp;$DC$1:$DC$200,0))=AC$3,1,"")),IF(INDEX($DC$201:$DC$770,MATCH($A29&amp;AC$3,$DB$201:$DB$770&amp;$DC$201:$DC$770,0))=AC$3,2,""))</f>
        <v/>
      </c>
      <c r="AD30" s="8" t="str">
        <f t="array" ref="AD30">IF(ISNA(INDEX($DC$201:$DC$770,MATCH($A29&amp;AD$3,$DB$201:$DB$770&amp;$DC$201:$DC$770,0))),IF(ISNA(INDEX($DC$1:$DC$200,MATCH($A30&amp;AD$3,$DB$1:$DB$200&amp;$DC$1:$DC$200,0))),"",IF(INDEX($DC$1:$DC$200,MATCH($A30&amp;AD$3,$DB$1:$DB$200&amp;$DC$1:$DC$200,0))=AD$3,1,"")),IF(INDEX($DC$201:$DC$770,MATCH($A29&amp;AD$3,$DB$201:$DB$770&amp;$DC$201:$DC$770,0))=AD$3,2,""))</f>
        <v/>
      </c>
      <c r="AE30" s="43">
        <v>43.5</v>
      </c>
      <c r="AF30" s="174"/>
      <c r="AG30" s="185"/>
      <c r="AH30" s="177"/>
      <c r="AI30" s="2"/>
      <c r="AJ30" s="165"/>
      <c r="AK30" s="165"/>
      <c r="AL30" s="165"/>
      <c r="AM30" s="2"/>
      <c r="AN30" s="10" t="str">
        <f t="shared" ref="AN30" si="201">IF(ISNA(VLOOKUP(AE30,$CP$30:$CQ$56,2,FALSE)),IF(ISNA(VLOOKUP(AE30,$DB$1:$DE$200,4,FALSE)),"",VLOOKUP(AE30,$DB$1:$DE$200,4,FALSE)),VLOOKUP(AE30,$CP$30:$CQ$56,2,FALSE))</f>
        <v/>
      </c>
      <c r="AO30" s="10"/>
      <c r="AP30" s="10"/>
      <c r="AQ30" s="10"/>
      <c r="AR30" s="10"/>
      <c r="AS30" s="10"/>
      <c r="AT30" s="9" t="str">
        <f t="array" ref="AT30">IF(ISNA(INDEX($DC$201:$DC$770,MATCH($AE29&amp;AT$3,$DB$201:$DB$770&amp;$DC$201:$DC$770,0))),IF(ISNA(INDEX($DC$1:$DC$200,MATCH($AE30&amp;AT$3,$DB$1:$DB$200&amp;$DC$1:$DC$200,0))),"",IF(INDEX($DC$1:$DC$200,MATCH($AE30&amp;AT$3,$DB$1:$DB$200&amp;$DC$1:$DC$200,0))=AT$3,1,"")),IF(INDEX($DC$201:$DC$770,MATCH($AE29&amp;AT$3,$DB$201:$DB$770&amp;$DC$201:$DC$770,0))=AT$3,2,""))</f>
        <v/>
      </c>
      <c r="AU30" s="10" t="str">
        <f t="array" ref="AU30">IF(ISNA(INDEX($DC$201:$DC$770,MATCH($AE29&amp;AU$3,$DB$201:$DB$770&amp;$DC$201:$DC$770,0))),IF(ISNA(INDEX($DC$1:$DC$200,MATCH($AE30&amp;AU$3,$DB$1:$DB$200&amp;$DC$1:$DC$200,0))),"",IF(INDEX($DC$1:$DC$200,MATCH($AE30&amp;AU$3,$DB$1:$DB$200&amp;$DC$1:$DC$200,0))=AU$3,1,"")),IF(INDEX($DC$201:$DC$770,MATCH($AE29&amp;AU$3,$DB$201:$DB$770&amp;$DC$201:$DC$770,0))=AU$3,2,""))</f>
        <v/>
      </c>
      <c r="AV30" s="10" t="str">
        <f t="array" ref="AV30">IF(ISNA(INDEX($DC$201:$DC$770,MATCH($AE29&amp;AV$3,$DB$201:$DB$770&amp;$DC$201:$DC$770,0))),IF(ISNA(INDEX($DC$1:$DC$200,MATCH($AE30&amp;AV$3,$DB$1:$DB$200&amp;$DC$1:$DC$200,0))),"",IF(INDEX($DC$1:$DC$200,MATCH($AE30&amp;AV$3,$DB$1:$DB$200&amp;$DC$1:$DC$200,0))=AV$3,1,"")),IF(INDEX($DC$201:$DC$770,MATCH($AE29&amp;AV$3,$DB$201:$DB$770&amp;$DC$201:$DC$770,0))=AV$3,2,""))</f>
        <v/>
      </c>
      <c r="AW30" s="9" t="str">
        <f t="array" ref="AW30">IF(ISNA(INDEX($DC$201:$DC$770,MATCH($AE29&amp;AW$3,$DB$201:$DB$770&amp;$DC$201:$DC$770,0))),IF(ISNA(INDEX($DC$1:$DC$200,MATCH($AE30&amp;AW$3,$DB$1:$DB$200&amp;$DC$1:$DC$200,0))),"",IF(INDEX($DC$1:$DC$200,MATCH($AE30&amp;AW$3,$DB$1:$DB$200&amp;$DC$1:$DC$200,0))=AW$3,1,"")),IF(INDEX($DC$201:$DC$770,MATCH($AE29&amp;AW$3,$DB$201:$DB$770&amp;$DC$201:$DC$770,0))=AW$3,2,""))</f>
        <v/>
      </c>
      <c r="AX30" s="10" t="str">
        <f t="array" ref="AX30">IF(ISNA(INDEX($DC$201:$DC$770,MATCH($AE29&amp;AX$3,$DB$201:$DB$770&amp;$DC$201:$DC$770,0))),IF(ISNA(INDEX($DC$1:$DC$200,MATCH($AE30&amp;AX$3,$DB$1:$DB$200&amp;$DC$1:$DC$200,0))),"",IF(INDEX($DC$1:$DC$200,MATCH($AE30&amp;AX$3,$DB$1:$DB$200&amp;$DC$1:$DC$200,0))=AX$3,1,"")),IF(INDEX($DC$201:$DC$770,MATCH($AE29&amp;AX$3,$DB$201:$DB$770&amp;$DC$201:$DC$770,0))=AX$3,2,""))</f>
        <v/>
      </c>
      <c r="AY30" s="8" t="str">
        <f t="array" ref="AY30">IF(ISNA(INDEX($DC$201:$DC$770,MATCH($AE29&amp;AY$3,$DB$201:$DB$770&amp;$DC$201:$DC$770,0))),IF(ISNA(INDEX($DC$1:$DC$200,MATCH($AE30&amp;AY$3,$DB$1:$DB$200&amp;$DC$1:$DC$200,0))),"",IF(INDEX($DC$1:$DC$200,MATCH($AE30&amp;AY$3,$DB$1:$DB$200&amp;$DC$1:$DC$200,0))=AY$3,1,"")),IF(INDEX($DC$201:$DC$770,MATCH($AE29&amp;AY$3,$DB$201:$DB$770&amp;$DC$201:$DC$770,0))=AY$3,2,""))</f>
        <v/>
      </c>
      <c r="AZ30" s="10" t="str">
        <f t="array" ref="AZ30">IF(ISNA(INDEX($DC$201:$DC$770,MATCH($AE29&amp;AZ$3,$DB$201:$DB$770&amp;$DC$201:$DC$770,0))),IF(ISNA(INDEX($DC$1:$DC$200,MATCH($AE30&amp;AZ$3,$DB$1:$DB$200&amp;$DC$1:$DC$200,0))),"",IF(INDEX($DC$1:$DC$200,MATCH($AE30&amp;AZ$3,$DB$1:$DB$200&amp;$DC$1:$DC$200,0))=AZ$3,1,"")),IF(INDEX($DC$201:$DC$770,MATCH($AE29&amp;AZ$3,$DB$201:$DB$770&amp;$DC$201:$DC$770,0))=AZ$3,2,""))</f>
        <v/>
      </c>
      <c r="BA30" s="10" t="str">
        <f t="array" ref="BA30">IF(ISNA(INDEX($DC$201:$DC$770,MATCH($AE29&amp;BA$3,$DB$201:$DB$770&amp;$DC$201:$DC$770,0))),IF(ISNA(INDEX($DC$1:$DC$200,MATCH($AE30&amp;BA$3,$DB$1:$DB$200&amp;$DC$1:$DC$200,0))),"",IF(INDEX($DC$1:$DC$200,MATCH($AE30&amp;BA$3,$DB$1:$DB$200&amp;$DC$1:$DC$200,0))=BA$3,1,"")),IF(INDEX($DC$201:$DC$770,MATCH($AE29&amp;BA$3,$DB$201:$DB$770&amp;$DC$201:$DC$770,0))=BA$3,2,""))</f>
        <v/>
      </c>
      <c r="BB30" s="10" t="str">
        <f t="array" ref="BB30">IF(ISNA(INDEX($DC$201:$DC$770,MATCH($AE29&amp;BB$3,$DB$201:$DB$770&amp;$DC$201:$DC$770,0))),IF(ISNA(INDEX($DC$1:$DC$200,MATCH($AE30&amp;BB$3,$DB$1:$DB$200&amp;$DC$1:$DC$200,0))),"",IF(INDEX($DC$1:$DC$200,MATCH($AE30&amp;BB$3,$DB$1:$DB$200&amp;$DC$1:$DC$200,0))=BB$3,1,"")),IF(INDEX($DC$201:$DC$770,MATCH($AE29&amp;BB$3,$DB$201:$DB$770&amp;$DC$201:$DC$770,0))=BB$3,2,""))</f>
        <v/>
      </c>
      <c r="BC30" s="9" t="str">
        <f t="array" ref="BC30">IF(ISNA(INDEX($DC$201:$DC$770,MATCH($AE29&amp;BC$3,$DB$201:$DB$770&amp;$DC$201:$DC$770,0))),IF(ISNA(INDEX($DC$1:$DC$200,MATCH($AE30&amp;BC$3,$DB$1:$DB$200&amp;$DC$1:$DC$200,0))),"",IF(INDEX($DC$1:$DC$200,MATCH($AE30&amp;BC$3,$DB$1:$DB$200&amp;$DC$1:$DC$200,0))=BC$3,1,"")),IF(INDEX($DC$201:$DC$770,MATCH($AE29&amp;BC$3,$DB$201:$DB$770&amp;$DC$201:$DC$770,0))=BC$3,2,""))</f>
        <v/>
      </c>
      <c r="BD30" s="10" t="str">
        <f t="array" ref="BD30">IF(ISNA(INDEX($DC$201:$DC$770,MATCH($AE29&amp;BD$3,$DB$201:$DB$770&amp;$DC$201:$DC$770,0))),IF(ISNA(INDEX($DC$1:$DC$200,MATCH($AE30&amp;BD$3,$DB$1:$DB$200&amp;$DC$1:$DC$200,0))),"",IF(INDEX($DC$1:$DC$200,MATCH($AE30&amp;BD$3,$DB$1:$DB$200&amp;$DC$1:$DC$200,0))=BD$3,1,"")),IF(INDEX($DC$201:$DC$770,MATCH($AE29&amp;BD$3,$DB$201:$DB$770&amp;$DC$201:$DC$770,0))=BD$3,2,""))</f>
        <v/>
      </c>
      <c r="BE30" s="8" t="str">
        <f t="array" ref="BE30">IF(ISNA(INDEX($DC$201:$DC$770,MATCH($AE29&amp;BE$3,$DB$201:$DB$770&amp;$DC$201:$DC$770,0))),IF(ISNA(INDEX($DC$1:$DC$200,MATCH($AE30&amp;BE$3,$DB$1:$DB$200&amp;$DC$1:$DC$200,0))),"",IF(INDEX($DC$1:$DC$200,MATCH($AE30&amp;BE$3,$DB$1:$DB$200&amp;$DC$1:$DC$200,0))=BE$3,1,"")),IF(INDEX($DC$201:$DC$770,MATCH($AE29&amp;BE$3,$DB$201:$DB$770&amp;$DC$201:$DC$770,0))=BE$3,2,""))</f>
        <v/>
      </c>
      <c r="BF30" s="10" t="str">
        <f t="array" ref="BF30">IF(ISNA(INDEX($DC$201:$DC$770,MATCH($AE29&amp;BF$3,$DB$201:$DB$770&amp;$DC$201:$DC$770,0))),IF(ISNA(INDEX($DC$1:$DC$200,MATCH($AE30&amp;BF$3,$DB$1:$DB$200&amp;$DC$1:$DC$200,0))),"",IF(INDEX($DC$1:$DC$200,MATCH($AE30&amp;BF$3,$DB$1:$DB$200&amp;$DC$1:$DC$200,0))=BF$3,1,"")),IF(INDEX($DC$201:$DC$770,MATCH($AE29&amp;BF$3,$DB$201:$DB$770&amp;$DC$201:$DC$770,0))=BF$3,2,""))</f>
        <v/>
      </c>
      <c r="BG30" s="10" t="str">
        <f t="array" ref="BG30">IF(ISNA(INDEX($DC$201:$DC$770,MATCH($AE29&amp;BG$3,$DB$201:$DB$770&amp;$DC$201:$DC$770,0))),IF(ISNA(INDEX($DC$1:$DC$200,MATCH($AE30&amp;BG$3,$DB$1:$DB$200&amp;$DC$1:$DC$200,0))),"",IF(INDEX($DC$1:$DC$200,MATCH($AE30&amp;BG$3,$DB$1:$DB$200&amp;$DC$1:$DC$200,0))=BG$3,1,"")),IF(INDEX($DC$201:$DC$770,MATCH($AE29&amp;BG$3,$DB$201:$DB$770&amp;$DC$201:$DC$770,0))=BG$3,2,""))</f>
        <v/>
      </c>
      <c r="BH30" s="8" t="str">
        <f t="array" ref="BH30">IF(ISNA(INDEX($DC$201:$DC$770,MATCH($AE29&amp;BH$3,$DB$201:$DB$770&amp;$DC$201:$DC$770,0))),IF(ISNA(INDEX($DC$1:$DC$200,MATCH($AE30&amp;BH$3,$DB$1:$DB$200&amp;$DC$1:$DC$200,0))),"",IF(INDEX($DC$1:$DC$200,MATCH($AE30&amp;BH$3,$DB$1:$DB$200&amp;$DC$1:$DC$200,0))=BH$3,1,"")),IF(INDEX($DC$201:$DC$770,MATCH($AE29&amp;BH$3,$DB$201:$DB$770&amp;$DC$201:$DC$770,0))=BH$3,2,""))</f>
        <v/>
      </c>
      <c r="BI30" s="2">
        <f t="shared" ref="BI30" si="202">BI29+0.5</f>
        <v>72.5</v>
      </c>
      <c r="BJ30" s="174"/>
      <c r="BK30" s="173"/>
      <c r="BL30" s="177"/>
      <c r="BM30" s="2"/>
      <c r="BN30" s="165"/>
      <c r="BO30" s="165"/>
      <c r="BP30" s="165"/>
      <c r="BQ30" s="2"/>
      <c r="BR30" s="10" t="str">
        <f t="shared" ref="BR30" si="203">IF(ISNA(VLOOKUP(BI30,$CP$30:$CQ$56,2,FALSE)),IF(ISNA(VLOOKUP(BI30,$DB$1:$DE$200,4,FALSE)),"",VLOOKUP(BI30,$DB$1:$DE$200,4,FALSE)),VLOOKUP(BI30,$CP$30:$CQ$56,2,FALSE))</f>
        <v/>
      </c>
      <c r="BS30" s="10"/>
      <c r="BT30" s="10"/>
      <c r="BU30" s="10"/>
      <c r="BV30" s="10"/>
      <c r="BW30" s="10"/>
      <c r="BX30" s="9" t="str">
        <f t="array" ref="BX30">IF(ISNA(INDEX($DC$201:$DC$770,MATCH($BI29&amp;BX$3,$DB$201:$DB$770&amp;$DC$201:$DC$770,0))),IF(ISNA(INDEX($DC$1:$DC$200,MATCH($BI30&amp;BX$3,$DB$1:$DB$200&amp;$DC$1:$DC$200,0))),"",IF(INDEX($DC$1:$DC$200,MATCH($BI30&amp;BX$3,$DB$1:$DB$200&amp;$DC$1:$DC$200,0))=BX$3,1,"")),IF(INDEX($DC$201:$DC$770,MATCH($BI29&amp;BX$3,$DB$201:$DB$770&amp;$DC$201:$DC$770,0))=BX$3,2,""))</f>
        <v/>
      </c>
      <c r="BY30" s="10" t="str">
        <f t="array" ref="BY30">IF(ISNA(INDEX($DC$201:$DC$770,MATCH($BI29&amp;BY$3,$DB$201:$DB$770&amp;$DC$201:$DC$770,0))),IF(ISNA(INDEX($DC$1:$DC$200,MATCH($BI30&amp;BY$3,$DB$1:$DB$200&amp;$DC$1:$DC$200,0))),"",IF(INDEX($DC$1:$DC$200,MATCH($BI30&amp;BY$3,$DB$1:$DB$200&amp;$DC$1:$DC$200,0))=BY$3,1,"")),IF(INDEX($DC$201:$DC$770,MATCH($BI29&amp;BY$3,$DB$201:$DB$770&amp;$DC$201:$DC$770,0))=BY$3,2,""))</f>
        <v/>
      </c>
      <c r="BZ30" s="10" t="str">
        <f t="array" ref="BZ30">IF(ISNA(INDEX($DC$201:$DC$770,MATCH($BI29&amp;BZ$3,$DB$201:$DB$770&amp;$DC$201:$DC$770,0))),IF(ISNA(INDEX($DC$1:$DC$200,MATCH($BI30&amp;BZ$3,$DB$1:$DB$200&amp;$DC$1:$DC$200,0))),"",IF(INDEX($DC$1:$DC$200,MATCH($BI30&amp;BZ$3,$DB$1:$DB$200&amp;$DC$1:$DC$200,0))=BZ$3,1,"")),IF(INDEX($DC$201:$DC$770,MATCH($BI29&amp;BZ$3,$DB$201:$DB$770&amp;$DC$201:$DC$770,0))=BZ$3,2,""))</f>
        <v/>
      </c>
      <c r="CA30" s="9" t="str">
        <f t="array" ref="CA30">IF(ISNA(INDEX($DC$201:$DC$770,MATCH($BI29&amp;CA$3,$DB$201:$DB$770&amp;$DC$201:$DC$770,0))),IF(ISNA(INDEX($DC$1:$DC$200,MATCH($BI30&amp;CA$3,$DB$1:$DB$200&amp;$DC$1:$DC$200,0))),"",IF(INDEX($DC$1:$DC$200,MATCH($BI30&amp;CA$3,$DB$1:$DB$200&amp;$DC$1:$DC$200,0))=CA$3,1,"")),IF(INDEX($DC$201:$DC$770,MATCH($BI29&amp;CA$3,$DB$201:$DB$770&amp;$DC$201:$DC$770,0))=CA$3,2,""))</f>
        <v/>
      </c>
      <c r="CB30" s="10" t="str">
        <f t="array" ref="CB30">IF(ISNA(INDEX($DC$201:$DC$770,MATCH($BI29&amp;CB$3,$DB$201:$DB$770&amp;$DC$201:$DC$770,0))),IF(ISNA(INDEX($DC$1:$DC$200,MATCH($BI30&amp;CB$3,$DB$1:$DB$200&amp;$DC$1:$DC$200,0))),"",IF(INDEX($DC$1:$DC$200,MATCH($BI30&amp;CB$3,$DB$1:$DB$200&amp;$DC$1:$DC$200,0))=CB$3,1,"")),IF(INDEX($DC$201:$DC$770,MATCH($BI29&amp;CB$3,$DB$201:$DB$770&amp;$DC$201:$DC$770,0))=CB$3,2,""))</f>
        <v/>
      </c>
      <c r="CC30" s="8" t="str">
        <f t="array" ref="CC30">IF(ISNA(INDEX($DC$201:$DC$770,MATCH($BI29&amp;CC$3,$DB$201:$DB$770&amp;$DC$201:$DC$770,0))),IF(ISNA(INDEX($DC$1:$DC$200,MATCH($BI30&amp;CC$3,$DB$1:$DB$200&amp;$DC$1:$DC$200,0))),"",IF(INDEX($DC$1:$DC$200,MATCH($BI30&amp;CC$3,$DB$1:$DB$200&amp;$DC$1:$DC$200,0))=CC$3,1,"")),IF(INDEX($DC$201:$DC$770,MATCH($BI29&amp;CC$3,$DB$201:$DB$770&amp;$DC$201:$DC$770,0))=CC$3,2,""))</f>
        <v/>
      </c>
      <c r="CD30" s="10" t="str">
        <f t="array" ref="CD30">IF(ISNA(INDEX($DC$201:$DC$770,MATCH($BI29&amp;CD$3,$DB$201:$DB$770&amp;$DC$201:$DC$770,0))),IF(ISNA(INDEX($DC$1:$DC$200,MATCH($BI30&amp;CD$3,$DB$1:$DB$200&amp;$DC$1:$DC$200,0))),"",IF(INDEX($DC$1:$DC$200,MATCH($BI30&amp;CD$3,$DB$1:$DB$200&amp;$DC$1:$DC$200,0))=CD$3,1,"")),IF(INDEX($DC$201:$DC$770,MATCH($BI29&amp;CD$3,$DB$201:$DB$770&amp;$DC$201:$DC$770,0))=CD$3,2,""))</f>
        <v/>
      </c>
      <c r="CE30" s="10" t="str">
        <f t="array" ref="CE30">IF(ISNA(INDEX($DC$201:$DC$770,MATCH($BI29&amp;CE$3,$DB$201:$DB$770&amp;$DC$201:$DC$770,0))),IF(ISNA(INDEX($DC$1:$DC$200,MATCH($BI30&amp;CE$3,$DB$1:$DB$200&amp;$DC$1:$DC$200,0))),"",IF(INDEX($DC$1:$DC$200,MATCH($BI30&amp;CE$3,$DB$1:$DB$200&amp;$DC$1:$DC$200,0))=CE$3,1,"")),IF(INDEX($DC$201:$DC$770,MATCH($BI29&amp;CE$3,$DB$201:$DB$770&amp;$DC$201:$DC$770,0))=CE$3,2,""))</f>
        <v/>
      </c>
      <c r="CF30" s="10" t="str">
        <f t="array" ref="CF30">IF(ISNA(INDEX($DC$201:$DC$770,MATCH($BI29&amp;CF$3,$DB$201:$DB$770&amp;$DC$201:$DC$770,0))),IF(ISNA(INDEX($DC$1:$DC$200,MATCH($BI30&amp;CF$3,$DB$1:$DB$200&amp;$DC$1:$DC$200,0))),"",IF(INDEX($DC$1:$DC$200,MATCH($BI30&amp;CF$3,$DB$1:$DB$200&amp;$DC$1:$DC$200,0))=CF$3,1,"")),IF(INDEX($DC$201:$DC$770,MATCH($BI29&amp;CF$3,$DB$201:$DB$770&amp;$DC$201:$DC$770,0))=CF$3,2,""))</f>
        <v/>
      </c>
      <c r="CG30" s="9" t="str">
        <f t="array" ref="CG30">IF(ISNA(INDEX($DC$201:$DC$770,MATCH($BI29&amp;CG$3,$DB$201:$DB$770&amp;$DC$201:$DC$770,0))),IF(ISNA(INDEX($DC$1:$DC$200,MATCH($BI30&amp;CG$3,$DB$1:$DB$200&amp;$DC$1:$DC$200,0))),"",IF(INDEX($DC$1:$DC$200,MATCH($BI30&amp;CG$3,$DB$1:$DB$200&amp;$DC$1:$DC$200,0))=CG$3,1,"")),IF(INDEX($DC$201:$DC$770,MATCH($BI29&amp;CG$3,$DB$201:$DB$770&amp;$DC$201:$DC$770,0))=CG$3,2,""))</f>
        <v/>
      </c>
      <c r="CH30" s="10" t="str">
        <f t="array" ref="CH30">IF(ISNA(INDEX($DC$201:$DC$770,MATCH($BI29&amp;CH$3,$DB$201:$DB$770&amp;$DC$201:$DC$770,0))),IF(ISNA(INDEX($DC$1:$DC$200,MATCH($BI30&amp;CH$3,$DB$1:$DB$200&amp;$DC$1:$DC$200,0))),"",IF(INDEX($DC$1:$DC$200,MATCH($BI30&amp;CH$3,$DB$1:$DB$200&amp;$DC$1:$DC$200,0))=CH$3,1,"")),IF(INDEX($DC$201:$DC$770,MATCH($BI29&amp;CH$3,$DB$201:$DB$770&amp;$DC$201:$DC$770,0))=CH$3,2,""))</f>
        <v/>
      </c>
      <c r="CI30" s="8" t="str">
        <f t="array" ref="CI30">IF(ISNA(INDEX($DC$201:$DC$770,MATCH($BI29&amp;CI$3,$DB$201:$DB$770&amp;$DC$201:$DC$770,0))),IF(ISNA(INDEX($DC$1:$DC$200,MATCH($BI30&amp;CI$3,$DB$1:$DB$200&amp;$DC$1:$DC$200,0))),"",IF(INDEX($DC$1:$DC$200,MATCH($BI30&amp;CI$3,$DB$1:$DB$200&amp;$DC$1:$DC$200,0))=CI$3,1,"")),IF(INDEX($DC$201:$DC$770,MATCH($BI29&amp;CI$3,$DB$201:$DB$770&amp;$DC$201:$DC$770,0))=CI$3,2,""))</f>
        <v/>
      </c>
      <c r="CJ30" s="10" t="str">
        <f t="array" ref="CJ30">IF(ISNA(INDEX($DC$201:$DC$770,MATCH($BI29&amp;CJ$3,$DB$201:$DB$770&amp;$DC$201:$DC$770,0))),IF(ISNA(INDEX($DC$1:$DC$200,MATCH($BI30&amp;CJ$3,$DB$1:$DB$200&amp;$DC$1:$DC$200,0))),"",IF(INDEX($DC$1:$DC$200,MATCH($BI30&amp;CJ$3,$DB$1:$DB$200&amp;$DC$1:$DC$200,0))=CJ$3,1,"")),IF(INDEX($DC$201:$DC$770,MATCH($BI29&amp;CJ$3,$DB$201:$DB$770&amp;$DC$201:$DC$770,0))=CJ$3,2,""))</f>
        <v/>
      </c>
      <c r="CK30" s="10" t="str">
        <f t="array" ref="CK30">IF(ISNA(INDEX($DC$201:$DC$770,MATCH($BI29&amp;CK$3,$DB$201:$DB$770&amp;$DC$201:$DC$770,0))),IF(ISNA(INDEX($DC$1:$DC$200,MATCH($BI30&amp;CK$3,$DB$1:$DB$200&amp;$DC$1:$DC$200,0))),"",IF(INDEX($DC$1:$DC$200,MATCH($BI30&amp;CK$3,$DB$1:$DB$200&amp;$DC$1:$DC$200,0))=CK$3,1,"")),IF(INDEX($DC$201:$DC$770,MATCH($BI29&amp;CK$3,$DB$201:$DB$770&amp;$DC$201:$DC$770,0))=CK$3,2,""))</f>
        <v/>
      </c>
      <c r="CL30" s="8" t="str">
        <f t="array" ref="CL30">IF(ISNA(INDEX($DC$201:$DC$770,MATCH($BI29&amp;CL$3,$DB$201:$DB$770&amp;$DC$201:$DC$770,0))),IF(ISNA(INDEX($DC$1:$DC$200,MATCH($BI30&amp;CL$3,$DB$1:$DB$200&amp;$DC$1:$DC$200,0))),"",IF(INDEX($DC$1:$DC$200,MATCH($BI30&amp;CL$3,$DB$1:$DB$200&amp;$DC$1:$DC$200,0))=CL$3,1,"")),IF(INDEX($DC$201:$DC$770,MATCH($BI29&amp;CL$3,$DB$201:$DB$770&amp;$DC$201:$DC$770,0))=CL$3,2,""))</f>
        <v/>
      </c>
      <c r="CN30" s="1"/>
      <c r="CO30" s="1"/>
      <c r="CP30" s="19">
        <f>IF(OR(CS30=0,CT30=0),0,1+CW30-$CP$29+0.5)</f>
        <v>0</v>
      </c>
      <c r="CQ30" s="13" t="s">
        <v>42</v>
      </c>
      <c r="CS30" s="63"/>
      <c r="CT30" s="63"/>
      <c r="CU30" s="13">
        <f>$CR$2</f>
        <v>2016</v>
      </c>
      <c r="CV30" s="13" t="str">
        <f>IF(WEEKDAY(CW30,2)=1,"Mo",IF(WEEKDAY(CW30,2)=2,"Di",IF(WEEKDAY(CW30,2)=3,"Mi",IF(WEEKDAY(CW30,2)=4,"Do",IF(WEEKDAY(CW30,2)=5,"Fr",IF(WEEKDAY(CW30,2)=6,"Sa","So"))))))</f>
        <v>Fr</v>
      </c>
      <c r="CW30" s="22">
        <f>IF(OR(CS30=0,CT30=0),0,DATE(CU30,CT30,CS30))</f>
        <v>0</v>
      </c>
      <c r="DB30" s="19">
        <f>IF(DM30=0,0,IF(COUNTIF($DM$1:$DM$200,DM30)=1,DM30,IF(COUNTIF($DM$1:$DM$200,DM30)=2,IF(COUNTIF($DM$1:$DM29,DM30)=0,DM30,DM30+0.5),"Terminkollision 1")))</f>
        <v>186</v>
      </c>
      <c r="DC30" s="42">
        <f t="shared" si="4"/>
        <v>3</v>
      </c>
      <c r="DD30" s="71" t="s">
        <v>195</v>
      </c>
      <c r="DE30" s="13" t="s">
        <v>101</v>
      </c>
      <c r="DF30" s="13">
        <f t="shared" si="1"/>
        <v>27</v>
      </c>
      <c r="DG30" s="13">
        <f t="shared" si="5"/>
        <v>4</v>
      </c>
      <c r="DH30" s="13">
        <f t="shared" si="6"/>
        <v>7</v>
      </c>
      <c r="DI30" s="13">
        <f t="shared" si="7"/>
        <v>2016</v>
      </c>
      <c r="DJ30" s="13" t="str">
        <f t="shared" si="2"/>
        <v>Mo</v>
      </c>
      <c r="DK30" s="22">
        <f t="shared" si="8"/>
        <v>41093</v>
      </c>
      <c r="DL30" s="19" t="str">
        <f t="shared" si="0"/>
        <v>0</v>
      </c>
      <c r="DM30" s="13">
        <f t="shared" si="3"/>
        <v>186</v>
      </c>
    </row>
    <row r="31" spans="1:117">
      <c r="A31" s="13">
        <v>13</v>
      </c>
      <c r="B31" s="174">
        <f>TRUNC((DATE($CR$2,C$6,C31)-WEEKDAY(DATE($CR$2,C$6,C31),2)-DATE(YEAR(DATE($CR$2,C$6,C31)+4-WEEKDAY(DATE($CR$2,C$6,C31),2)),1,-10))/7)</f>
        <v>2</v>
      </c>
      <c r="C31" s="172">
        <v>13</v>
      </c>
      <c r="D31" s="176" t="str">
        <f t="shared" ref="D31" si="204">IF(D29="Mo","Di",IF(D29="Di","Mi",IF(D29="Mi","Do",IF(D29="Do","Fr",IF(D29="Fr","Sa",IF(D29="Sa","So","Mo"))))))</f>
        <v>Mi</v>
      </c>
      <c r="E31" s="2"/>
      <c r="F31" s="164" t="str">
        <f t="shared" ref="F31" si="205">IF(OR(OR(B31=$CR$7,B35=$CR$7,B31=$CS$7,B35=$CS$7,B31=$CT$7,B35=$CT$7,B31=$CR$8,B35=$CR$8,B31=$CR$9,B35=$CR$9,B31=$CR$10,B35=$CR$10,B31=$CS$10,B35=$CS$10,B31=$CR$11,B35=$CR$11,B31=$CS$11,B35=$CS$11,B31=$CT$11,B35=$CT$11,B31=$CU$11,B35=$CU$11,B31=$CV$11,B35=$CV$11,B31=$CR$12,B35=$CR$12,B31=$CS$12,B35=$CS$12),OR($A32=$CP$30,$A32=$CP$31,$A32=$CP$32,$A32=$CP$33,$A32=$CP$34,$A32=$CP$35,$A32=$CP$36,$A32=$CP$37,$A32=$CP$38,$A32=$CP$39,$A32=$CP$40,$A32=$CP$41),OR($A32=$CP$44,$A32=$CP$45,$A32=$CP$46,$A32=$CP$47,$A32=$CP$48,$A32=$CP$49,$A32=$CP$50)),1,"")</f>
        <v/>
      </c>
      <c r="G31" s="164" t="str">
        <f t="shared" ref="G31" si="206">IF(OR(OR(B31=$CR$15,B35=$CR$15,B31=$CS$15,B35=$CS$15,B31=$CT$15,B35=$CT$15,B31=$CR$16,B35=$CR$16,B31=$CS$16,B35=$CS$16,B31=$CR$17,B35=$CR$17,B31=$CS$17,B35=$CS$17,B31=$CR$18,B35=$CR$18,B31=$CS$18,B35=$CS$18,B31=$CT$18,B35=$CT$18,B31=$CU$18,B35=$CU$18,B31=$CV$18,B35=$CV$18,B31=$CR$19,B35=$CR$19,B31=$CS$19,B35=$CS$19),OR($A32=$CP$30,$A32=$CP$31,$A32=$CP$32,$A32=$CP$33,$A32=$CP$34,$A32=$CP$35,$A32=$CP$36,$A32=$CP$37,$A32=$CP$38,$A32=$CP$39,$A32=$CP$40,$A32=$CP$41),OR($A32=$CP$44,$A32=$CP$45,$A32=$CP$46,$A32=$CP$47,$A32=$CP$48,$A32=$CP$49,$A32=$CP$50)),1,"")</f>
        <v/>
      </c>
      <c r="H31" s="164" t="str">
        <f t="shared" ref="H31" si="207">IF(OR(OR(B31=$CR$22,B35=$CR$22,B31=$CS$22,B35=$CS$22,B31=$CT$22,B35=$CT$22,B31=$CR$23,B35=$CR$23,B31=$CS$23,B35=$CS$23,B31=$CR$24,B35=$CR$24,B31=$CS$24,B35=$CS$24,B31=$CR$25,B35=$CR$25,B31=$CS$25,B35=$CS$25,B31=$CT$25,B35=$CT$25,B31=$CU$25,B35=$CU$25,B31=$CV$25,B35=$CV$25,B31=$CR$26,B35=$CR$26,B31=$CS$26,B35=$CS$26),OR($A32=$CP$30,$A32=$CP$31,$A32=$CP$32,$A32=$CP$33,$A32=$CP$34,$A32=$CP$35,$A32=$CP$36,$A32=$CP$37,$A32=$CP$38,$A32=$CP$39,$A32=$CP$40,$A32=$CP$41),OR($A32=$CP$44,$A32=$CP$45,$A32=$CP$46,$A32=$CP$47,$A32=$CP$48,$A32=$CP$49,$A32=$CP$50)),1,"")</f>
        <v/>
      </c>
      <c r="I31" s="2"/>
      <c r="J31" s="1" t="str">
        <f t="shared" ref="J31" si="208">IF(ISNA(VLOOKUP(A31,$DB$1:$DE$200,4,FALSE)),"",VLOOKUP(A31,$DB$1:$DE$200,4,FALSE))</f>
        <v/>
      </c>
      <c r="K31" s="1"/>
      <c r="L31" s="1"/>
      <c r="M31" s="1"/>
      <c r="N31" s="1"/>
      <c r="O31" s="1"/>
      <c r="P31" s="5" t="str">
        <f t="array" ref="P31">IF(ISNA(INDEX($DC$1:$DC$770,MATCH($A31&amp;P$3,$DB$1:$DB$770&amp;$DC$1:$DC$770,0))),"",IF(ISNA(INDEX($DC$1:$DC$200,MATCH($A31&amp;P$3,$DB$1:$DB$200&amp;$DC$1:$DC$200,0))),IF(INDEX($DC$201:$DC$770,MATCH($A31&amp;P$3,$DB$201:$DB$770&amp;$DC$201:$DC$770,0))=P$3,2,""),IF(INDEX($DC$1:$DC$200,MATCH($A31&amp;P$3,$DB$1:$DB$200&amp;$DC$1:$DC$200,0))=P$3,1,"")))</f>
        <v/>
      </c>
      <c r="Q31" s="6" t="str">
        <f t="array" ref="Q31">IF(ISNA(INDEX($DC$1:$DC$770,MATCH($A31&amp;Q$3,$DB$1:$DB$770&amp;$DC$1:$DC$770,0))),"",IF(ISNA(INDEX($DC$1:$DC$200,MATCH($A31&amp;Q$3,$DB$1:$DB$200&amp;$DC$1:$DC$200,0))),IF(INDEX($DC$201:$DC$770,MATCH($A31&amp;Q$3,$DB$201:$DB$770&amp;$DC$201:$DC$770,0))=Q$3,2,""),IF(INDEX($DC$1:$DC$200,MATCH($A31&amp;Q$3,$DB$1:$DB$200&amp;$DC$1:$DC$200,0))=Q$3,1,"")))</f>
        <v/>
      </c>
      <c r="R31" s="6" t="str">
        <f t="array" ref="R31">IF(ISNA(INDEX($DC$1:$DC$770,MATCH($A31&amp;R$3,$DB$1:$DB$770&amp;$DC$1:$DC$770,0))),"",IF(ISNA(INDEX($DC$1:$DC$200,MATCH($A31&amp;R$3,$DB$1:$DB$200&amp;$DC$1:$DC$200,0))),IF(INDEX($DC$201:$DC$770,MATCH($A31&amp;R$3,$DB$201:$DB$770&amp;$DC$201:$DC$770,0))=R$3,2,""),IF(INDEX($DC$1:$DC$200,MATCH($A31&amp;R$3,$DB$1:$DB$200&amp;$DC$1:$DC$200,0))=R$3,1,"")))</f>
        <v/>
      </c>
      <c r="S31" s="5" t="str">
        <f t="array" ref="S31">IF(ISNA(INDEX($DC$1:$DC$770,MATCH($A31&amp;S$3,$DB$1:$DB$770&amp;$DC$1:$DC$770,0))),"",IF(ISNA(INDEX($DC$1:$DC$200,MATCH($A31&amp;S$3,$DB$1:$DB$200&amp;$DC$1:$DC$200,0))),IF(INDEX($DC$201:$DC$770,MATCH($A31&amp;S$3,$DB$201:$DB$770&amp;$DC$201:$DC$770,0))=S$3,2,""),IF(INDEX($DC$1:$DC$200,MATCH($A31&amp;S$3,$DB$1:$DB$200&amp;$DC$1:$DC$200,0))=S$3,1,"")))</f>
        <v/>
      </c>
      <c r="T31" s="6" t="str">
        <f t="array" ref="T31">IF(ISNA(INDEX($DC$1:$DC$770,MATCH($A31&amp;T$3,$DB$1:$DB$770&amp;$DC$1:$DC$770,0))),"",IF(ISNA(INDEX($DC$1:$DC$200,MATCH($A31&amp;T$3,$DB$1:$DB$200&amp;$DC$1:$DC$200,0))),IF(INDEX($DC$201:$DC$770,MATCH($A31&amp;T$3,$DB$201:$DB$770&amp;$DC$201:$DC$770,0))=T$3,2,""),IF(INDEX($DC$1:$DC$200,MATCH($A31&amp;T$3,$DB$1:$DB$200&amp;$DC$1:$DC$200,0))=T$3,1,"")))</f>
        <v/>
      </c>
      <c r="U31" s="7" t="str">
        <f t="array" ref="U31">IF(ISNA(INDEX($DC$1:$DC$770,MATCH($A31&amp;U$3,$DB$1:$DB$770&amp;$DC$1:$DC$770,0))),"",IF(ISNA(INDEX($DC$1:$DC$200,MATCH($A31&amp;U$3,$DB$1:$DB$200&amp;$DC$1:$DC$200,0))),IF(INDEX($DC$201:$DC$770,MATCH($A31&amp;U$3,$DB$201:$DB$770&amp;$DC$201:$DC$770,0))=U$3,2,""),IF(INDEX($DC$1:$DC$200,MATCH($A31&amp;U$3,$DB$1:$DB$200&amp;$DC$1:$DC$200,0))=U$3,1,"")))</f>
        <v/>
      </c>
      <c r="V31" s="6" t="str">
        <f t="array" ref="V31">IF(ISNA(INDEX($DC$1:$DC$770,MATCH($A31&amp;V$3,$DB$1:$DB$770&amp;$DC$1:$DC$770,0))),"",IF(ISNA(INDEX($DC$1:$DC$200,MATCH($A31&amp;V$3,$DB$1:$DB$200&amp;$DC$1:$DC$200,0))),IF(INDEX($DC$201:$DC$770,MATCH($A31&amp;V$3,$DB$201:$DB$770&amp;$DC$201:$DC$770,0))=V$3,2,""),IF(INDEX($DC$1:$DC$200,MATCH($A31&amp;V$3,$DB$1:$DB$200&amp;$DC$1:$DC$200,0))=V$3,1,"")))</f>
        <v/>
      </c>
      <c r="W31" s="6" t="str">
        <f t="array" ref="W31">IF(ISNA(INDEX($DC$1:$DC$770,MATCH($A31&amp;W$3,$DB$1:$DB$770&amp;$DC$1:$DC$770,0))),"",IF(ISNA(INDEX($DC$1:$DC$200,MATCH($A31&amp;W$3,$DB$1:$DB$200&amp;$DC$1:$DC$200,0))),IF(INDEX($DC$201:$DC$770,MATCH($A31&amp;W$3,$DB$201:$DB$770&amp;$DC$201:$DC$770,0))=W$3,2,""),IF(INDEX($DC$1:$DC$200,MATCH($A31&amp;W$3,$DB$1:$DB$200&amp;$DC$1:$DC$200,0))=W$3,1,"")))</f>
        <v/>
      </c>
      <c r="X31" s="6" t="str">
        <f t="array" ref="X31">IF(ISNA(INDEX($DC$1:$DC$770,MATCH($A31&amp;X$3,$DB$1:$DB$770&amp;$DC$1:$DC$770,0))),"",IF(ISNA(INDEX($DC$1:$DC$200,MATCH($A31&amp;X$3,$DB$1:$DB$200&amp;$DC$1:$DC$200,0))),IF(INDEX($DC$201:$DC$770,MATCH($A31&amp;X$3,$DB$201:$DB$770&amp;$DC$201:$DC$770,0))=X$3,2,""),IF(INDEX($DC$1:$DC$200,MATCH($A31&amp;X$3,$DB$1:$DB$200&amp;$DC$1:$DC$200,0))=X$3,1,"")))</f>
        <v/>
      </c>
      <c r="Y31" s="5" t="str">
        <f t="array" ref="Y31">IF(ISNA(INDEX($DC$1:$DC$770,MATCH($A31&amp;Y$3,$DB$1:$DB$770&amp;$DC$1:$DC$770,0))),"",IF(ISNA(INDEX($DC$1:$DC$200,MATCH($A31&amp;Y$3,$DB$1:$DB$200&amp;$DC$1:$DC$200,0))),IF(INDEX($DC$201:$DC$770,MATCH($A31&amp;Y$3,$DB$201:$DB$770&amp;$DC$201:$DC$770,0))=Y$3,2,""),IF(INDEX($DC$1:$DC$200,MATCH($A31&amp;Y$3,$DB$1:$DB$200&amp;$DC$1:$DC$200,0))=Y$3,1,"")))</f>
        <v/>
      </c>
      <c r="Z31" s="6" t="str">
        <f t="array" ref="Z31">IF(ISNA(INDEX($DC$1:$DC$770,MATCH($A31&amp;Z$3,$DB$1:$DB$770&amp;$DC$1:$DC$770,0))),"",IF(ISNA(INDEX($DC$1:$DC$200,MATCH($A31&amp;Z$3,$DB$1:$DB$200&amp;$DC$1:$DC$200,0))),IF(INDEX($DC$201:$DC$770,MATCH($A31&amp;Z$3,$DB$201:$DB$770&amp;$DC$201:$DC$770,0))=Z$3,2,""),IF(INDEX($DC$1:$DC$200,MATCH($A31&amp;Z$3,$DB$1:$DB$200&amp;$DC$1:$DC$200,0))=Z$3,1,"")))</f>
        <v/>
      </c>
      <c r="AA31" s="7" t="str">
        <f t="array" ref="AA31">IF(ISNA(INDEX($DC$1:$DC$770,MATCH($A31&amp;AA$3,$DB$1:$DB$770&amp;$DC$1:$DC$770,0))),"",IF(ISNA(INDEX($DC$1:$DC$200,MATCH($A31&amp;AA$3,$DB$1:$DB$200&amp;$DC$1:$DC$200,0))),IF(INDEX($DC$201:$DC$770,MATCH($A31&amp;AA$3,$DB$201:$DB$770&amp;$DC$201:$DC$770,0))=AA$3,2,""),IF(INDEX($DC$1:$DC$200,MATCH($A31&amp;AA$3,$DB$1:$DB$200&amp;$DC$1:$DC$200,0))=AA$3,1,"")))</f>
        <v/>
      </c>
      <c r="AB31" s="6" t="str">
        <f t="array" ref="AB31">IF(ISNA(INDEX($DC$1:$DC$770,MATCH($A31&amp;AB$3,$DB$1:$DB$770&amp;$DC$1:$DC$770,0))),"",IF(ISNA(INDEX($DC$1:$DC$200,MATCH($A31&amp;AB$3,$DB$1:$DB$200&amp;$DC$1:$DC$200,0))),IF(INDEX($DC$201:$DC$770,MATCH($A31&amp;AB$3,$DB$201:$DB$770&amp;$DC$201:$DC$770,0))=AB$3,2,""),IF(INDEX($DC$1:$DC$200,MATCH($A31&amp;AB$3,$DB$1:$DB$200&amp;$DC$1:$DC$200,0))=AB$3,1,"")))</f>
        <v/>
      </c>
      <c r="AC31" s="6" t="str">
        <f t="array" ref="AC31">IF(ISNA(INDEX($DC$1:$DC$770,MATCH($A31&amp;AC$3,$DB$1:$DB$770&amp;$DC$1:$DC$770,0))),"",IF(ISNA(INDEX($DC$1:$DC$200,MATCH($A31&amp;AC$3,$DB$1:$DB$200&amp;$DC$1:$DC$200,0))),IF(INDEX($DC$201:$DC$770,MATCH($A31&amp;AC$3,$DB$201:$DB$770&amp;$DC$201:$DC$770,0))=AC$3,2,""),IF(INDEX($DC$1:$DC$200,MATCH($A31&amp;AC$3,$DB$1:$DB$200&amp;$DC$1:$DC$200,0))=AC$3,1,"")))</f>
        <v/>
      </c>
      <c r="AD31" s="7" t="str">
        <f t="array" ref="AD31">IF(ISNA(INDEX($DC$1:$DC$770,MATCH($A31&amp;AD$3,$DB$1:$DB$770&amp;$DC$1:$DC$770,0))),"",IF(ISNA(INDEX($DC$1:$DC$200,MATCH($A31&amp;AD$3,$DB$1:$DB$200&amp;$DC$1:$DC$200,0))),IF(INDEX($DC$201:$DC$770,MATCH($A31&amp;AD$3,$DB$201:$DB$770&amp;$DC$201:$DC$770,0))=AD$3,2,""),IF(INDEX($DC$1:$DC$200,MATCH($A31&amp;AD$3,$DB$1:$DB$200&amp;$DC$1:$DC$200,0))=AD$3,1,"")))</f>
        <v/>
      </c>
      <c r="AE31" s="43">
        <v>44</v>
      </c>
      <c r="AF31" s="174">
        <f>TRUNC((DATE($CR$2,AG$6,AG31)-WEEKDAY(DATE($CR$2,AG$6,AG31),2)-DATE(YEAR(DATE($CR$2,AG$6,AG31)+4-WEEKDAY(DATE($CR$2,AG$6,AG31),2)),1,-10))/7)</f>
        <v>6</v>
      </c>
      <c r="AG31" s="172">
        <v>13</v>
      </c>
      <c r="AH31" s="176" t="str">
        <f t="shared" si="13"/>
        <v>Sa</v>
      </c>
      <c r="AI31" s="2"/>
      <c r="AJ31" s="164">
        <f t="shared" ref="AJ31" si="209">IF(OR(OR(AF31=$CR$7,AF35=$CR$7,AF31=$CS$7,AF35=$CS$7,AF31=$CT$7,AF35=$CT$7,AF31=$CR$8,AF35=$CR$8,AF31=$CR$9,AF35=$CR$9,AF31=$CR$10,AF35=$CR$10,AF31=$CS$10,AF35=$CS$10,AF31=$CR$11,AF35=$CR$11,AF31=$CS$11,AF35=$CS$11,AF31=$CT$11,AF35=$CT$11,AF31=$CU$11,AF35=$CU$11,AF31=$CV$11,AF35=$CV$11,AF31=$CR$12,AF35=$CR$12,AF31=$CS$12,AF35=$CS$12),OR($AE32=$CP$30,$AE32=$CP$31,$AE32=$CP$32,$AE32=$CP$33,$AE32=$CP$34,$AE32=$CP$35,$AE32=$CP$36,$AE32=$CP$37,$AE32=$CP$38,$AE32=$CP$39,$AE32=$CP$40,$AE32=$CP$41),OR($AE32=$CP$44,$AE32=$CP$45,$AE32=$CP$46,$AE32=$CP$47,$AE32=$CP$48,$AE32=$CP$49,$AE32=$CP$50)),1,"")</f>
        <v>1</v>
      </c>
      <c r="AK31" s="164">
        <f t="shared" ref="AK31" si="210">IF(OR(OR(AF31=$CR$15,AF35=$CR$15,AF31=$CS$15,AF35=$CS$15,AF31=$CT$15,AF35=$CT$15,AF31=$CR$16,AF35=$CR$16,AF31=$CS$16,AF35=$CS$16,AF31=$CR$17,AF35=$CR$17,AF31=$CS$17,AF35=$CS$17,AF31=$CR$18,AF35=$CR$18,AF31=$CS$18,AF35=$CS$18,AF31=$CT$18,AF35=$CT$18,AF31=$CU$18,AF35=$CU$18,AF31=$CV$18,AF35=$CV$18,AF31=$CR$19,AF35=$CR$19,AF31=$CS$19,AF35=$CS$19),OR($AE32=$CP$30,$AE32=$CP$31,$AE32=$CP$32,$AE32=$CP$33,$AE32=$CP$34,$AE32=$CP$35,$AE32=$CP$36,$AE32=$CP$37,$AE32=$CP$38,$AE32=$CP$39,$AE32=$CP$40,$AE32=$CP$41),OR($AE32=$CP$44,$AE32=$CP$45,$AE32=$CP$46,$AE32=$CP$47,$AE32=$CP$48,$AE32=$CP$49,$AE32=$CP$50)),1,"")</f>
        <v>1</v>
      </c>
      <c r="AL31" s="164">
        <f t="shared" ref="AL31" si="211">IF(OR(OR(AF31=$CR$22,AF35=$CR$22,AF31=$CS$22,AF35=$CS$22,AF31=$CT$22,AF35=$CT$22,AF31=$CR$23,AF35=$CR$23,AF31=$CS$23,AF35=$CS$23,AF31=$CR$24,AF35=$CR$24,AF31=$CS$24,AF35=$CS$24,AF31=$CR$25,AF35=$CR$25,AF31=$CS$25,AF35=$CS$25,AF31=$CT$25,AF35=$CT$25,AF31=$CU$25,AF35=$CU$25,AF31=$CV$25,AF35=$CV$25,AF31=$CR$26,AF35=$CR$26,AF31=$CS$26,AF35=$CS$26),OR($AE32=$CP$30,$AE32=$CP$31,$AE32=$CP$32,$AE32=$CP$33,$AE32=$CP$34,$AE32=$CP$35,$AE32=$CP$36,$AE32=$CP$37,$AE32=$CP$38,$AE32=$CP$39,$AE32=$CP$40,$AE32=$CP$41),OR($AE32=$CP$44,$AE32=$CP$45,$AE32=$CP$46,$AE32=$CP$47,$AE32=$CP$48,$AE32=$CP$49,$AE32=$CP$50)),1,"")</f>
        <v>1</v>
      </c>
      <c r="AM31" s="2"/>
      <c r="AN31" s="6" t="str">
        <f t="shared" ref="AN31" si="212">IF(ISNA(VLOOKUP(AE31,$DB$1:$DE$200,4,FALSE)),"",VLOOKUP(AE31,$DB$1:$DE$200,4,FALSE))</f>
        <v/>
      </c>
      <c r="AO31" s="6"/>
      <c r="AP31" s="6"/>
      <c r="AQ31" s="6"/>
      <c r="AR31" s="6"/>
      <c r="AS31" s="6"/>
      <c r="AT31" s="5" t="str">
        <f t="array" ref="AT31">IF(ISNA(INDEX($DC$1:$DC$770,MATCH($AE31&amp;AT$3,$DB$1:$DB$770&amp;$DC$1:$DC$770,0))),"",IF(ISNA(INDEX($DC$1:$DC$200,MATCH($AE31&amp;AT$3,$DB$1:$DB$200&amp;$DC$1:$DC$200,0))),IF(INDEX($DC$201:$DC$770,MATCH($AE31&amp;AT$3,$DB$201:$DB$770&amp;$DC$201:$DC$770,0))=AT$3,2,""),IF(INDEX($DC$1:$DC$200,MATCH($AE31&amp;AT$3,$DB$1:$DB$200&amp;$DC$1:$DC$200,0))=AT$3,1,"")))</f>
        <v/>
      </c>
      <c r="AU31" s="6" t="str">
        <f t="array" ref="AU31">IF(ISNA(INDEX($DC$1:$DC$770,MATCH($AE31&amp;AU$3,$DB$1:$DB$770&amp;$DC$1:$DC$770,0))),"",IF(ISNA(INDEX($DC$1:$DC$200,MATCH($AE31&amp;AU$3,$DB$1:$DB$200&amp;$DC$1:$DC$200,0))),IF(INDEX($DC$201:$DC$770,MATCH($AE31&amp;AU$3,$DB$201:$DB$770&amp;$DC$201:$DC$770,0))=AU$3,2,""),IF(INDEX($DC$1:$DC$200,MATCH($AE31&amp;AU$3,$DB$1:$DB$200&amp;$DC$1:$DC$200,0))=AU$3,1,"")))</f>
        <v/>
      </c>
      <c r="AV31" s="6" t="str">
        <f t="array" ref="AV31">IF(ISNA(INDEX($DC$1:$DC$770,MATCH($AE31&amp;AV$3,$DB$1:$DB$770&amp;$DC$1:$DC$770,0))),"",IF(ISNA(INDEX($DC$1:$DC$200,MATCH($AE31&amp;AV$3,$DB$1:$DB$200&amp;$DC$1:$DC$200,0))),IF(INDEX($DC$201:$DC$770,MATCH($AE31&amp;AV$3,$DB$201:$DB$770&amp;$DC$201:$DC$770,0))=AV$3,2,""),IF(INDEX($DC$1:$DC$200,MATCH($AE31&amp;AV$3,$DB$1:$DB$200&amp;$DC$1:$DC$200,0))=AV$3,1,"")))</f>
        <v/>
      </c>
      <c r="AW31" s="5" t="str">
        <f t="array" ref="AW31">IF(ISNA(INDEX($DC$1:$DC$770,MATCH($AE31&amp;AW$3,$DB$1:$DB$770&amp;$DC$1:$DC$770,0))),"",IF(ISNA(INDEX($DC$1:$DC$200,MATCH($AE31&amp;AW$3,$DB$1:$DB$200&amp;$DC$1:$DC$200,0))),IF(INDEX($DC$201:$DC$770,MATCH($AE31&amp;AW$3,$DB$201:$DB$770&amp;$DC$201:$DC$770,0))=AW$3,2,""),IF(INDEX($DC$1:$DC$200,MATCH($AE31&amp;AW$3,$DB$1:$DB$200&amp;$DC$1:$DC$200,0))=AW$3,1,"")))</f>
        <v/>
      </c>
      <c r="AX31" s="6" t="str">
        <f t="array" ref="AX31">IF(ISNA(INDEX($DC$1:$DC$770,MATCH($AE31&amp;AX$3,$DB$1:$DB$770&amp;$DC$1:$DC$770,0))),"",IF(ISNA(INDEX($DC$1:$DC$200,MATCH($AE31&amp;AX$3,$DB$1:$DB$200&amp;$DC$1:$DC$200,0))),IF(INDEX($DC$201:$DC$770,MATCH($AE31&amp;AX$3,$DB$201:$DB$770&amp;$DC$201:$DC$770,0))=AX$3,2,""),IF(INDEX($DC$1:$DC$200,MATCH($AE31&amp;AX$3,$DB$1:$DB$200&amp;$DC$1:$DC$200,0))=AX$3,1,"")))</f>
        <v/>
      </c>
      <c r="AY31" s="7" t="str">
        <f t="array" ref="AY31">IF(ISNA(INDEX($DC$1:$DC$770,MATCH($AE31&amp;AY$3,$DB$1:$DB$770&amp;$DC$1:$DC$770,0))),"",IF(ISNA(INDEX($DC$1:$DC$200,MATCH($AE31&amp;AY$3,$DB$1:$DB$200&amp;$DC$1:$DC$200,0))),IF(INDEX($DC$201:$DC$770,MATCH($AE31&amp;AY$3,$DB$201:$DB$770&amp;$DC$201:$DC$770,0))=AY$3,2,""),IF(INDEX($DC$1:$DC$200,MATCH($AE31&amp;AY$3,$DB$1:$DB$200&amp;$DC$1:$DC$200,0))=AY$3,1,"")))</f>
        <v/>
      </c>
      <c r="AZ31" s="6" t="str">
        <f t="array" ref="AZ31">IF(ISNA(INDEX($DC$1:$DC$770,MATCH($AE31&amp;AZ$3,$DB$1:$DB$770&amp;$DC$1:$DC$770,0))),"",IF(ISNA(INDEX($DC$1:$DC$200,MATCH($AE31&amp;AZ$3,$DB$1:$DB$200&amp;$DC$1:$DC$200,0))),IF(INDEX($DC$201:$DC$770,MATCH($AE31&amp;AZ$3,$DB$201:$DB$770&amp;$DC$201:$DC$770,0))=AZ$3,2,""),IF(INDEX($DC$1:$DC$200,MATCH($AE31&amp;AZ$3,$DB$1:$DB$200&amp;$DC$1:$DC$200,0))=AZ$3,1,"")))</f>
        <v/>
      </c>
      <c r="BA31" s="6" t="str">
        <f t="array" ref="BA31">IF(ISNA(INDEX($DC$1:$DC$770,MATCH($AE31&amp;BA$3,$DB$1:$DB$770&amp;$DC$1:$DC$770,0))),"",IF(ISNA(INDEX($DC$1:$DC$200,MATCH($AE31&amp;BA$3,$DB$1:$DB$200&amp;$DC$1:$DC$200,0))),IF(INDEX($DC$201:$DC$770,MATCH($AE31&amp;BA$3,$DB$201:$DB$770&amp;$DC$201:$DC$770,0))=BA$3,2,""),IF(INDEX($DC$1:$DC$200,MATCH($AE31&amp;BA$3,$DB$1:$DB$200&amp;$DC$1:$DC$200,0))=BA$3,1,"")))</f>
        <v/>
      </c>
      <c r="BB31" s="6" t="str">
        <f t="array" ref="BB31">IF(ISNA(INDEX($DC$1:$DC$770,MATCH($AE31&amp;BB$3,$DB$1:$DB$770&amp;$DC$1:$DC$770,0))),"",IF(ISNA(INDEX($DC$1:$DC$200,MATCH($AE31&amp;BB$3,$DB$1:$DB$200&amp;$DC$1:$DC$200,0))),IF(INDEX($DC$201:$DC$770,MATCH($AE31&amp;BB$3,$DB$201:$DB$770&amp;$DC$201:$DC$770,0))=BB$3,2,""),IF(INDEX($DC$1:$DC$200,MATCH($AE31&amp;BB$3,$DB$1:$DB$200&amp;$DC$1:$DC$200,0))=BB$3,1,"")))</f>
        <v/>
      </c>
      <c r="BC31" s="5" t="str">
        <f t="array" ref="BC31">IF(ISNA(INDEX($DC$1:$DC$770,MATCH($AE31&amp;BC$3,$DB$1:$DB$770&amp;$DC$1:$DC$770,0))),"",IF(ISNA(INDEX($DC$1:$DC$200,MATCH($AE31&amp;BC$3,$DB$1:$DB$200&amp;$DC$1:$DC$200,0))),IF(INDEX($DC$201:$DC$770,MATCH($AE31&amp;BC$3,$DB$201:$DB$770&amp;$DC$201:$DC$770,0))=BC$3,2,""),IF(INDEX($DC$1:$DC$200,MATCH($AE31&amp;BC$3,$DB$1:$DB$200&amp;$DC$1:$DC$200,0))=BC$3,1,"")))</f>
        <v/>
      </c>
      <c r="BD31" s="6" t="str">
        <f t="array" ref="BD31">IF(ISNA(INDEX($DC$1:$DC$770,MATCH($AE31&amp;BD$3,$DB$1:$DB$770&amp;$DC$1:$DC$770,0))),"",IF(ISNA(INDEX($DC$1:$DC$200,MATCH($AE31&amp;BD$3,$DB$1:$DB$200&amp;$DC$1:$DC$200,0))),IF(INDEX($DC$201:$DC$770,MATCH($AE31&amp;BD$3,$DB$201:$DB$770&amp;$DC$201:$DC$770,0))=BD$3,2,""),IF(INDEX($DC$1:$DC$200,MATCH($AE31&amp;BD$3,$DB$1:$DB$200&amp;$DC$1:$DC$200,0))=BD$3,1,"")))</f>
        <v/>
      </c>
      <c r="BE31" s="7" t="str">
        <f t="array" ref="BE31">IF(ISNA(INDEX($DC$1:$DC$770,MATCH($AE31&amp;BE$3,$DB$1:$DB$770&amp;$DC$1:$DC$770,0))),"",IF(ISNA(INDEX($DC$1:$DC$200,MATCH($AE31&amp;BE$3,$DB$1:$DB$200&amp;$DC$1:$DC$200,0))),IF(INDEX($DC$201:$DC$770,MATCH($AE31&amp;BE$3,$DB$201:$DB$770&amp;$DC$201:$DC$770,0))=BE$3,2,""),IF(INDEX($DC$1:$DC$200,MATCH($AE31&amp;BE$3,$DB$1:$DB$200&amp;$DC$1:$DC$200,0))=BE$3,1,"")))</f>
        <v/>
      </c>
      <c r="BF31" s="6" t="str">
        <f t="array" ref="BF31">IF(ISNA(INDEX($DC$1:$DC$770,MATCH($AE31&amp;BF$3,$DB$1:$DB$770&amp;$DC$1:$DC$770,0))),"",IF(ISNA(INDEX($DC$1:$DC$200,MATCH($AE31&amp;BF$3,$DB$1:$DB$200&amp;$DC$1:$DC$200,0))),IF(INDEX($DC$201:$DC$770,MATCH($AE31&amp;BF$3,$DB$201:$DB$770&amp;$DC$201:$DC$770,0))=BF$3,2,""),IF(INDEX($DC$1:$DC$200,MATCH($AE31&amp;BF$3,$DB$1:$DB$200&amp;$DC$1:$DC$200,0))=BF$3,1,"")))</f>
        <v/>
      </c>
      <c r="BG31" s="6" t="str">
        <f t="array" ref="BG31">IF(ISNA(INDEX($DC$1:$DC$770,MATCH($AE31&amp;BG$3,$DB$1:$DB$770&amp;$DC$1:$DC$770,0))),"",IF(ISNA(INDEX($DC$1:$DC$200,MATCH($AE31&amp;BG$3,$DB$1:$DB$200&amp;$DC$1:$DC$200,0))),IF(INDEX($DC$201:$DC$770,MATCH($AE31&amp;BG$3,$DB$201:$DB$770&amp;$DC$201:$DC$770,0))=BG$3,2,""),IF(INDEX($DC$1:$DC$200,MATCH($AE31&amp;BG$3,$DB$1:$DB$200&amp;$DC$1:$DC$200,0))=BG$3,1,"")))</f>
        <v/>
      </c>
      <c r="BH31" s="7" t="str">
        <f t="array" ref="BH31">IF(ISNA(INDEX($DC$1:$DC$770,MATCH($AE31&amp;BH$3,$DB$1:$DB$770&amp;$DC$1:$DC$770,0))),"",IF(ISNA(INDEX($DC$1:$DC$200,MATCH($AE31&amp;BH$3,$DB$1:$DB$200&amp;$DC$1:$DC$200,0))),IF(INDEX($DC$201:$DC$770,MATCH($AE31&amp;BH$3,$DB$201:$DB$770&amp;$DC$201:$DC$770,0))=BH$3,2,""),IF(INDEX($DC$1:$DC$200,MATCH($AE31&amp;BH$3,$DB$1:$DB$200&amp;$DC$1:$DC$200,0))=BH$3,1,"")))</f>
        <v/>
      </c>
      <c r="BI31" s="2">
        <f t="shared" ref="BI31" si="213">BI29+1</f>
        <v>73</v>
      </c>
      <c r="BJ31" s="174">
        <f>TRUNC((DATE($CR$2,BK$6,BK31)-WEEKDAY(DATE($CR$2,BK$6,BK31),2)-DATE(YEAR(DATE($CR$2,BK$6,BK31)+4-WEEKDAY(DATE($CR$2,BK$6,BK31),2)),1,-10))/7)</f>
        <v>10</v>
      </c>
      <c r="BK31" s="172">
        <v>13</v>
      </c>
      <c r="BL31" s="176" t="str">
        <f t="shared" si="18"/>
        <v>So</v>
      </c>
      <c r="BM31" s="2"/>
      <c r="BN31" s="164" t="str">
        <f t="shared" ref="BN31" si="214">IF(OR(OR(BJ31=$CR$7,BJ35=$CR$7,BJ31=$CS$7,BJ35=$CS$7,BJ31=$CT$7,BJ35=$CT$7,BJ31=$CR$8,BJ35=$CR$8,BJ31=$CR$9,BJ35=$CR$9,BJ31=$CR$10,BJ35=$CR$10,BJ31=$CS$10,BJ35=$CS$10,BJ31=$CR$11,BJ35=$CR$11,BJ31=$CS$11,BJ35=$CS$11,BJ31=$CT$11,BJ35=$CT$11,BJ31=$CU$11,BJ35=$CU$11,BJ31=$CV$11,BJ35=$CV$11,BJ31=$CR$12,BJ35=$CR$12,BJ31=$CS$12,BJ35=$CS$12),OR($BI32=$CP$30,$BI32=$CP$31,$BI32=$CP$32,$BI32=$CP$33,$BI32=$CP$34,$BI32=$CP$35,$BI32=$CP$36,$BI32=$CP$37,$BI32=$CP$38,$BI32=$CP$39,$BI32=$CP$40,$BI32=$CP$41),OR($BI32=$CP$44,$BI32=$CP$45,$BI32=$CP$46,$BI32=$CP$47,$BI32=$CP$48,$BI32=$CP$49,$BI32=$CP$50)),1,"")</f>
        <v/>
      </c>
      <c r="BO31" s="164" t="str">
        <f t="shared" ref="BO31" si="215">IF(OR(OR(BJ31=$CR$15,BJ35=$CR$15,BJ31=$CS$15,BJ35=$CS$15,BJ31=$CT$15,BJ35=$CT$15,BJ31=$CR$16,BJ35=$CR$16,BJ31=$CS$16,BJ35=$CS$16,BJ31=$CR$17,BJ35=$CR$17,BJ31=$CS$17,BJ35=$CS$17,BJ31=$CR$18,BJ35=$CR$18,BJ31=$CS$18,BJ35=$CS$18,BJ31=$CT$18,BJ35=$CT$18,BJ31=$CU$18,BJ35=$CU$18,BJ31=$CV$18,BJ35=$CV$18,BJ31=$CR$19,BJ35=$CR$19,BJ31=$CS$19,BJ35=$CS$19),OR($BI32=$CP$30,$BI32=$CP$31,$BI32=$CP$32,$BI32=$CP$33,$BI32=$CP$34,$BI32=$CP$35,$BI32=$CP$36,$BI32=$CP$37,$BI32=$CP$38,$BI32=$CP$39,$BI32=$CP$40,$BI32=$CP$41),OR($BI32=$CP$44,$BI32=$CP$45,$BI32=$CP$46,$BI32=$CP$47,$BI32=$CP$48,$BI32=$CP$49,$BI32=$CP$50)),1,"")</f>
        <v/>
      </c>
      <c r="BP31" s="164" t="str">
        <f t="shared" ref="BP31" si="216">IF(OR(OR(BJ31=$CR$22,BJ35=$CR$22,BJ31=$CS$22,BJ35=$CS$22,BJ31=$CT$22,BJ35=$CT$22,BJ31=$CR$23,BJ35=$CR$23,BJ31=$CS$23,BJ35=$CS$23,BJ31=$CR$24,BJ35=$CR$24,BJ31=$CS$24,BJ35=$CS$24,BJ31=$CR$25,BJ35=$CR$25,BJ31=$CS$25,BJ35=$CS$25,BJ31=$CT$25,BJ35=$CT$25,BJ31=$CU$25,BJ35=$CU$25,BJ31=$CV$25,BJ35=$CV$25,BJ31=$CR$26,BJ35=$CR$26,BJ31=$CS$26,BJ35=$CS$26),OR($BI32=$CP$30,$BI32=$CP$31,$BI32=$CP$32,$BI32=$CP$33,$BI32=$CP$34,$BI32=$CP$35,$BI32=$CP$36,$BI32=$CP$37,$BI32=$CP$38,$BI32=$CP$39,$BI32=$CP$40,$BI32=$CP$41),OR($BI32=$CP$44,$BI32=$CP$45,$BI32=$CP$46,$BI32=$CP$47,$BI32=$CP$48,$BI32=$CP$49,$BI32=$CP$50)),1,"")</f>
        <v/>
      </c>
      <c r="BQ31" s="2"/>
      <c r="BR31" s="6" t="str">
        <f t="shared" ref="BR31" si="217">IF(ISNA(VLOOKUP(BI31,$DB$1:$DE$200,4,FALSE)),"",VLOOKUP(BI31,$DB$1:$DE$200,4,FALSE))</f>
        <v/>
      </c>
      <c r="BS31" s="6"/>
      <c r="BT31" s="6"/>
      <c r="BU31" s="6"/>
      <c r="BV31" s="6"/>
      <c r="BW31" s="6"/>
      <c r="BX31" s="5" t="str">
        <f t="array" ref="BX31">IF(ISNA(INDEX($DC$1:$DC$770,MATCH($BI31&amp;BX$3,$DB$1:$DB$770&amp;$DC$1:$DC$770,0))),"",IF(ISNA(INDEX($DC$1:$DC$200,MATCH($BI31&amp;BX$3,$DB$1:$DB$200&amp;$DC$1:$DC$200,0))),IF(INDEX($DC$201:$DC$770,MATCH($BI31&amp;BX$3,$DB$201:$DB$770&amp;$DC$201:$DC$770,0))=BX$3,2,""),IF(INDEX($DC$1:$DC$200,MATCH($BI31&amp;BX$3,$DB$1:$DB$200&amp;$DC$1:$DC$200,0))=BX$3,1,"")))</f>
        <v/>
      </c>
      <c r="BY31" s="6" t="str">
        <f t="array" ref="BY31">IF(ISNA(INDEX($DC$1:$DC$770,MATCH($BI31&amp;BY$3,$DB$1:$DB$770&amp;$DC$1:$DC$770,0))),"",IF(ISNA(INDEX($DC$1:$DC$200,MATCH($BI31&amp;BY$3,$DB$1:$DB$200&amp;$DC$1:$DC$200,0))),IF(INDEX($DC$201:$DC$770,MATCH($BI31&amp;BY$3,$DB$201:$DB$770&amp;$DC$201:$DC$770,0))=BY$3,2,""),IF(INDEX($DC$1:$DC$200,MATCH($BI31&amp;BY$3,$DB$1:$DB$200&amp;$DC$1:$DC$200,0))=BY$3,1,"")))</f>
        <v/>
      </c>
      <c r="BZ31" s="6" t="str">
        <f t="array" ref="BZ31">IF(ISNA(INDEX($DC$1:$DC$770,MATCH($BI31&amp;BZ$3,$DB$1:$DB$770&amp;$DC$1:$DC$770,0))),"",IF(ISNA(INDEX($DC$1:$DC$200,MATCH($BI31&amp;BZ$3,$DB$1:$DB$200&amp;$DC$1:$DC$200,0))),IF(INDEX($DC$201:$DC$770,MATCH($BI31&amp;BZ$3,$DB$201:$DB$770&amp;$DC$201:$DC$770,0))=BZ$3,2,""),IF(INDEX($DC$1:$DC$200,MATCH($BI31&amp;BZ$3,$DB$1:$DB$200&amp;$DC$1:$DC$200,0))=BZ$3,1,"")))</f>
        <v/>
      </c>
      <c r="CA31" s="5" t="str">
        <f t="array" ref="CA31">IF(ISNA(INDEX($DC$1:$DC$770,MATCH($BI31&amp;CA$3,$DB$1:$DB$770&amp;$DC$1:$DC$770,0))),"",IF(ISNA(INDEX($DC$1:$DC$200,MATCH($BI31&amp;CA$3,$DB$1:$DB$200&amp;$DC$1:$DC$200,0))),IF(INDEX($DC$201:$DC$770,MATCH($BI31&amp;CA$3,$DB$201:$DB$770&amp;$DC$201:$DC$770,0))=CA$3,2,""),IF(INDEX($DC$1:$DC$200,MATCH($BI31&amp;CA$3,$DB$1:$DB$200&amp;$DC$1:$DC$200,0))=CA$3,1,"")))</f>
        <v/>
      </c>
      <c r="CB31" s="6" t="str">
        <f t="array" ref="CB31">IF(ISNA(INDEX($DC$1:$DC$770,MATCH($BI31&amp;CB$3,$DB$1:$DB$770&amp;$DC$1:$DC$770,0))),"",IF(ISNA(INDEX($DC$1:$DC$200,MATCH($BI31&amp;CB$3,$DB$1:$DB$200&amp;$DC$1:$DC$200,0))),IF(INDEX($DC$201:$DC$770,MATCH($BI31&amp;CB$3,$DB$201:$DB$770&amp;$DC$201:$DC$770,0))=CB$3,2,""),IF(INDEX($DC$1:$DC$200,MATCH($BI31&amp;CB$3,$DB$1:$DB$200&amp;$DC$1:$DC$200,0))=CB$3,1,"")))</f>
        <v/>
      </c>
      <c r="CC31" s="7" t="str">
        <f t="array" ref="CC31">IF(ISNA(INDEX($DC$1:$DC$770,MATCH($BI31&amp;CC$3,$DB$1:$DB$770&amp;$DC$1:$DC$770,0))),"",IF(ISNA(INDEX($DC$1:$DC$200,MATCH($BI31&amp;CC$3,$DB$1:$DB$200&amp;$DC$1:$DC$200,0))),IF(INDEX($DC$201:$DC$770,MATCH($BI31&amp;CC$3,$DB$201:$DB$770&amp;$DC$201:$DC$770,0))=CC$3,2,""),IF(INDEX($DC$1:$DC$200,MATCH($BI31&amp;CC$3,$DB$1:$DB$200&amp;$DC$1:$DC$200,0))=CC$3,1,"")))</f>
        <v/>
      </c>
      <c r="CD31" s="6" t="str">
        <f t="array" ref="CD31">IF(ISNA(INDEX($DC$1:$DC$770,MATCH($BI31&amp;CD$3,$DB$1:$DB$770&amp;$DC$1:$DC$770,0))),"",IF(ISNA(INDEX($DC$1:$DC$200,MATCH($BI31&amp;CD$3,$DB$1:$DB$200&amp;$DC$1:$DC$200,0))),IF(INDEX($DC$201:$DC$770,MATCH($BI31&amp;CD$3,$DB$201:$DB$770&amp;$DC$201:$DC$770,0))=CD$3,2,""),IF(INDEX($DC$1:$DC$200,MATCH($BI31&amp;CD$3,$DB$1:$DB$200&amp;$DC$1:$DC$200,0))=CD$3,1,"")))</f>
        <v/>
      </c>
      <c r="CE31" s="6" t="str">
        <f t="array" ref="CE31">IF(ISNA(INDEX($DC$1:$DC$770,MATCH($BI31&amp;CE$3,$DB$1:$DB$770&amp;$DC$1:$DC$770,0))),"",IF(ISNA(INDEX($DC$1:$DC$200,MATCH($BI31&amp;CE$3,$DB$1:$DB$200&amp;$DC$1:$DC$200,0))),IF(INDEX($DC$201:$DC$770,MATCH($BI31&amp;CE$3,$DB$201:$DB$770&amp;$DC$201:$DC$770,0))=CE$3,2,""),IF(INDEX($DC$1:$DC$200,MATCH($BI31&amp;CE$3,$DB$1:$DB$200&amp;$DC$1:$DC$200,0))=CE$3,1,"")))</f>
        <v/>
      </c>
      <c r="CF31" s="6" t="str">
        <f t="array" ref="CF31">IF(ISNA(INDEX($DC$1:$DC$770,MATCH($BI31&amp;CF$3,$DB$1:$DB$770&amp;$DC$1:$DC$770,0))),"",IF(ISNA(INDEX($DC$1:$DC$200,MATCH($BI31&amp;CF$3,$DB$1:$DB$200&amp;$DC$1:$DC$200,0))),IF(INDEX($DC$201:$DC$770,MATCH($BI31&amp;CF$3,$DB$201:$DB$770&amp;$DC$201:$DC$770,0))=CF$3,2,""),IF(INDEX($DC$1:$DC$200,MATCH($BI31&amp;CF$3,$DB$1:$DB$200&amp;$DC$1:$DC$200,0))=CF$3,1,"")))</f>
        <v/>
      </c>
      <c r="CG31" s="5" t="str">
        <f t="array" ref="CG31">IF(ISNA(INDEX($DC$1:$DC$770,MATCH($BI31&amp;CG$3,$DB$1:$DB$770&amp;$DC$1:$DC$770,0))),"",IF(ISNA(INDEX($DC$1:$DC$200,MATCH($BI31&amp;CG$3,$DB$1:$DB$200&amp;$DC$1:$DC$200,0))),IF(INDEX($DC$201:$DC$770,MATCH($BI31&amp;CG$3,$DB$201:$DB$770&amp;$DC$201:$DC$770,0))=CG$3,2,""),IF(INDEX($DC$1:$DC$200,MATCH($BI31&amp;CG$3,$DB$1:$DB$200&amp;$DC$1:$DC$200,0))=CG$3,1,"")))</f>
        <v/>
      </c>
      <c r="CH31" s="6" t="str">
        <f t="array" ref="CH31">IF(ISNA(INDEX($DC$1:$DC$770,MATCH($BI31&amp;CH$3,$DB$1:$DB$770&amp;$DC$1:$DC$770,0))),"",IF(ISNA(INDEX($DC$1:$DC$200,MATCH($BI31&amp;CH$3,$DB$1:$DB$200&amp;$DC$1:$DC$200,0))),IF(INDEX($DC$201:$DC$770,MATCH($BI31&amp;CH$3,$DB$201:$DB$770&amp;$DC$201:$DC$770,0))=CH$3,2,""),IF(INDEX($DC$1:$DC$200,MATCH($BI31&amp;CH$3,$DB$1:$DB$200&amp;$DC$1:$DC$200,0))=CH$3,1,"")))</f>
        <v/>
      </c>
      <c r="CI31" s="7" t="str">
        <f t="array" ref="CI31">IF(ISNA(INDEX($DC$1:$DC$770,MATCH($BI31&amp;CI$3,$DB$1:$DB$770&amp;$DC$1:$DC$770,0))),"",IF(ISNA(INDEX($DC$1:$DC$200,MATCH($BI31&amp;CI$3,$DB$1:$DB$200&amp;$DC$1:$DC$200,0))),IF(INDEX($DC$201:$DC$770,MATCH($BI31&amp;CI$3,$DB$201:$DB$770&amp;$DC$201:$DC$770,0))=CI$3,2,""),IF(INDEX($DC$1:$DC$200,MATCH($BI31&amp;CI$3,$DB$1:$DB$200&amp;$DC$1:$DC$200,0))=CI$3,1,"")))</f>
        <v/>
      </c>
      <c r="CJ31" s="6" t="str">
        <f t="array" ref="CJ31">IF(ISNA(INDEX($DC$1:$DC$770,MATCH($BI31&amp;CJ$3,$DB$1:$DB$770&amp;$DC$1:$DC$770,0))),"",IF(ISNA(INDEX($DC$1:$DC$200,MATCH($BI31&amp;CJ$3,$DB$1:$DB$200&amp;$DC$1:$DC$200,0))),IF(INDEX($DC$201:$DC$770,MATCH($BI31&amp;CJ$3,$DB$201:$DB$770&amp;$DC$201:$DC$770,0))=CJ$3,2,""),IF(INDEX($DC$1:$DC$200,MATCH($BI31&amp;CJ$3,$DB$1:$DB$200&amp;$DC$1:$DC$200,0))=CJ$3,1,"")))</f>
        <v/>
      </c>
      <c r="CK31" s="6" t="str">
        <f t="array" ref="CK31">IF(ISNA(INDEX($DC$1:$DC$770,MATCH($BI31&amp;CK$3,$DB$1:$DB$770&amp;$DC$1:$DC$770,0))),"",IF(ISNA(INDEX($DC$1:$DC$200,MATCH($BI31&amp;CK$3,$DB$1:$DB$200&amp;$DC$1:$DC$200,0))),IF(INDEX($DC$201:$DC$770,MATCH($BI31&amp;CK$3,$DB$201:$DB$770&amp;$DC$201:$DC$770,0))=CK$3,2,""),IF(INDEX($DC$1:$DC$200,MATCH($BI31&amp;CK$3,$DB$1:$DB$200&amp;$DC$1:$DC$200,0))=CK$3,1,"")))</f>
        <v/>
      </c>
      <c r="CL31" s="7" t="str">
        <f t="array" ref="CL31">IF(ISNA(INDEX($DC$1:$DC$770,MATCH($BI31&amp;CL$3,$DB$1:$DB$770&amp;$DC$1:$DC$770,0))),"",IF(ISNA(INDEX($DC$1:$DC$200,MATCH($BI31&amp;CL$3,$DB$1:$DB$200&amp;$DC$1:$DC$200,0))),IF(INDEX($DC$201:$DC$770,MATCH($BI31&amp;CL$3,$DB$201:$DB$770&amp;$DC$201:$DC$770,0))=CL$3,2,""),IF(INDEX($DC$1:$DC$200,MATCH($BI31&amp;CL$3,$DB$1:$DB$200&amp;$DC$1:$DC$200,0))=CL$3,1,"")))</f>
        <v/>
      </c>
      <c r="CN31" s="1"/>
      <c r="CO31" s="1"/>
      <c r="CP31" s="19">
        <f t="shared" ref="CP31:CP53" si="218">IF(OR(CS31=0,CT31=0),0,1+CW31-$CP$29+0.5)</f>
        <v>-32.5</v>
      </c>
      <c r="CQ31" s="13" t="s">
        <v>52</v>
      </c>
      <c r="CS31" s="13">
        <f>DAY(CW31)</f>
        <v>28</v>
      </c>
      <c r="CT31" s="13">
        <f>MONTH(CW31)</f>
        <v>11</v>
      </c>
      <c r="CU31" s="13">
        <f t="shared" ref="CU31:CU50" si="219">$CR$2</f>
        <v>2016</v>
      </c>
      <c r="CV31" s="13" t="str">
        <f t="shared" ref="CV31:CV49" si="220">IF(WEEKDAY(CW31,2)=1,"Mo",IF(WEEKDAY(CW31,2)=2,"Di",IF(WEEKDAY(CW31,2)=3,"Mi",IF(WEEKDAY(CW31,2)=4,"Do",IF(WEEKDAY(CW31,2)=5,"Fr",IF(WEEKDAY(CW31,2)=6,"Sa","So"))))))</f>
        <v>Sa</v>
      </c>
      <c r="CW31" s="22">
        <f>CW32-2</f>
        <v>40874</v>
      </c>
      <c r="DB31" s="19">
        <f>IF(DM31=0,0,IF(COUNTIF($DM$1:$DM$200,DM31)=1,DM31,IF(COUNTIF($DM$1:$DM$200,DM31)=2,IF(COUNTIF($DM$1:$DM30,DM31)=0,DM31,DM31+0.5),"Terminkollision 1")))</f>
        <v>193</v>
      </c>
      <c r="DC31" s="42">
        <f t="shared" si="4"/>
        <v>3</v>
      </c>
      <c r="DD31" s="71" t="s">
        <v>195</v>
      </c>
      <c r="DE31" s="13" t="s">
        <v>101</v>
      </c>
      <c r="DF31" s="13">
        <f t="shared" si="1"/>
        <v>28</v>
      </c>
      <c r="DG31" s="13">
        <f t="shared" si="5"/>
        <v>11</v>
      </c>
      <c r="DH31" s="13">
        <f t="shared" si="6"/>
        <v>7</v>
      </c>
      <c r="DI31" s="13">
        <f t="shared" si="7"/>
        <v>2016</v>
      </c>
      <c r="DJ31" s="13" t="str">
        <f t="shared" si="2"/>
        <v>Mo</v>
      </c>
      <c r="DK31" s="22">
        <f t="shared" si="8"/>
        <v>41100</v>
      </c>
      <c r="DL31" s="19" t="str">
        <f t="shared" si="0"/>
        <v>0</v>
      </c>
      <c r="DM31" s="13">
        <f t="shared" si="3"/>
        <v>193</v>
      </c>
    </row>
    <row r="32" spans="1:117">
      <c r="A32" s="13">
        <v>13.5</v>
      </c>
      <c r="B32" s="174"/>
      <c r="C32" s="173"/>
      <c r="D32" s="178"/>
      <c r="E32" s="2"/>
      <c r="F32" s="165"/>
      <c r="G32" s="165"/>
      <c r="H32" s="165"/>
      <c r="I32" s="2"/>
      <c r="J32" s="9" t="str">
        <f t="shared" ref="J32" si="221">IF(ISNA(VLOOKUP(A32,$CP$30:$CQ$56,2,FALSE)),IF(ISNA(VLOOKUP(A32,$DB$1:$DE$200,4,FALSE)),"",VLOOKUP(A32,$DB$1:$DE$200,4,FALSE)),VLOOKUP(A32,$CP$30:$CQ$56,2,FALSE))</f>
        <v/>
      </c>
      <c r="K32" s="10"/>
      <c r="L32" s="10"/>
      <c r="M32" s="10"/>
      <c r="N32" s="10"/>
      <c r="O32" s="8"/>
      <c r="P32" s="9" t="str">
        <f t="array" ref="P32">IF(ISNA(INDEX($DC$201:$DC$770,MATCH($A31&amp;P$3,$DB$201:$DB$770&amp;$DC$201:$DC$770,0))),IF(ISNA(INDEX($DC$1:$DC$200,MATCH($A32&amp;P$3,$DB$1:$DB$200&amp;$DC$1:$DC$200,0))),"",IF(INDEX($DC$1:$DC$200,MATCH($A32&amp;P$3,$DB$1:$DB$200&amp;$DC$1:$DC$200,0))=P$3,1,"")),IF(INDEX($DC$201:$DC$770,MATCH($A31&amp;P$3,$DB$201:$DB$770&amp;$DC$201:$DC$770,0))=P$3,2,""))</f>
        <v/>
      </c>
      <c r="Q32" s="10" t="str">
        <f t="array" ref="Q32">IF(ISNA(INDEX($DC$201:$DC$770,MATCH($A31&amp;Q$3,$DB$201:$DB$770&amp;$DC$201:$DC$770,0))),IF(ISNA(INDEX($DC$1:$DC$200,MATCH($A32&amp;Q$3,$DB$1:$DB$200&amp;$DC$1:$DC$200,0))),"",IF(INDEX($DC$1:$DC$200,MATCH($A32&amp;Q$3,$DB$1:$DB$200&amp;$DC$1:$DC$200,0))=Q$3,1,"")),IF(INDEX($DC$201:$DC$770,MATCH($A31&amp;Q$3,$DB$201:$DB$770&amp;$DC$201:$DC$770,0))=Q$3,2,""))</f>
        <v/>
      </c>
      <c r="R32" s="10" t="str">
        <f t="array" ref="R32">IF(ISNA(INDEX($DC$201:$DC$770,MATCH($A31&amp;R$3,$DB$201:$DB$770&amp;$DC$201:$DC$770,0))),IF(ISNA(INDEX($DC$1:$DC$200,MATCH($A32&amp;R$3,$DB$1:$DB$200&amp;$DC$1:$DC$200,0))),"",IF(INDEX($DC$1:$DC$200,MATCH($A32&amp;R$3,$DB$1:$DB$200&amp;$DC$1:$DC$200,0))=R$3,1,"")),IF(INDEX($DC$201:$DC$770,MATCH($A31&amp;R$3,$DB$201:$DB$770&amp;$DC$201:$DC$770,0))=R$3,2,""))</f>
        <v/>
      </c>
      <c r="S32" s="9" t="str">
        <f t="array" ref="S32">IF(ISNA(INDEX($DC$201:$DC$770,MATCH($A31&amp;S$3,$DB$201:$DB$770&amp;$DC$201:$DC$770,0))),IF(ISNA(INDEX($DC$1:$DC$200,MATCH($A32&amp;S$3,$DB$1:$DB$200&amp;$DC$1:$DC$200,0))),"",IF(INDEX($DC$1:$DC$200,MATCH($A32&amp;S$3,$DB$1:$DB$200&amp;$DC$1:$DC$200,0))=S$3,1,"")),IF(INDEX($DC$201:$DC$770,MATCH($A31&amp;S$3,$DB$201:$DB$770&amp;$DC$201:$DC$770,0))=S$3,2,""))</f>
        <v/>
      </c>
      <c r="T32" s="10" t="str">
        <f t="array" ref="T32">IF(ISNA(INDEX($DC$201:$DC$770,MATCH($A31&amp;T$3,$DB$201:$DB$770&amp;$DC$201:$DC$770,0))),IF(ISNA(INDEX($DC$1:$DC$200,MATCH($A32&amp;T$3,$DB$1:$DB$200&amp;$DC$1:$DC$200,0))),"",IF(INDEX($DC$1:$DC$200,MATCH($A32&amp;T$3,$DB$1:$DB$200&amp;$DC$1:$DC$200,0))=T$3,1,"")),IF(INDEX($DC$201:$DC$770,MATCH($A31&amp;T$3,$DB$201:$DB$770&amp;$DC$201:$DC$770,0))=T$3,2,""))</f>
        <v/>
      </c>
      <c r="U32" s="8" t="str">
        <f t="array" ref="U32">IF(ISNA(INDEX($DC$201:$DC$770,MATCH($A31&amp;U$3,$DB$201:$DB$770&amp;$DC$201:$DC$770,0))),IF(ISNA(INDEX($DC$1:$DC$200,MATCH($A32&amp;U$3,$DB$1:$DB$200&amp;$DC$1:$DC$200,0))),"",IF(INDEX($DC$1:$DC$200,MATCH($A32&amp;U$3,$DB$1:$DB$200&amp;$DC$1:$DC$200,0))=U$3,1,"")),IF(INDEX($DC$201:$DC$770,MATCH($A31&amp;U$3,$DB$201:$DB$770&amp;$DC$201:$DC$770,0))=U$3,2,""))</f>
        <v/>
      </c>
      <c r="V32" s="10" t="str">
        <f t="array" ref="V32">IF(ISNA(INDEX($DC$201:$DC$770,MATCH($A31&amp;V$3,$DB$201:$DB$770&amp;$DC$201:$DC$770,0))),IF(ISNA(INDEX($DC$1:$DC$200,MATCH($A32&amp;V$3,$DB$1:$DB$200&amp;$DC$1:$DC$200,0))),"",IF(INDEX($DC$1:$DC$200,MATCH($A32&amp;V$3,$DB$1:$DB$200&amp;$DC$1:$DC$200,0))=V$3,1,"")),IF(INDEX($DC$201:$DC$770,MATCH($A31&amp;V$3,$DB$201:$DB$770&amp;$DC$201:$DC$770,0))=V$3,2,""))</f>
        <v/>
      </c>
      <c r="W32" s="10" t="str">
        <f t="array" ref="W32">IF(ISNA(INDEX($DC$201:$DC$770,MATCH($A31&amp;W$3,$DB$201:$DB$770&amp;$DC$201:$DC$770,0))),IF(ISNA(INDEX($DC$1:$DC$200,MATCH($A32&amp;W$3,$DB$1:$DB$200&amp;$DC$1:$DC$200,0))),"",IF(INDEX($DC$1:$DC$200,MATCH($A32&amp;W$3,$DB$1:$DB$200&amp;$DC$1:$DC$200,0))=W$3,1,"")),IF(INDEX($DC$201:$DC$770,MATCH($A31&amp;W$3,$DB$201:$DB$770&amp;$DC$201:$DC$770,0))=W$3,2,""))</f>
        <v/>
      </c>
      <c r="X32" s="10" t="str">
        <f t="array" ref="X32">IF(ISNA(INDEX($DC$201:$DC$770,MATCH($A31&amp;X$3,$DB$201:$DB$770&amp;$DC$201:$DC$770,0))),IF(ISNA(INDEX($DC$1:$DC$200,MATCH($A32&amp;X$3,$DB$1:$DB$200&amp;$DC$1:$DC$200,0))),"",IF(INDEX($DC$1:$DC$200,MATCH($A32&amp;X$3,$DB$1:$DB$200&amp;$DC$1:$DC$200,0))=X$3,1,"")),IF(INDEX($DC$201:$DC$770,MATCH($A31&amp;X$3,$DB$201:$DB$770&amp;$DC$201:$DC$770,0))=X$3,2,""))</f>
        <v/>
      </c>
      <c r="Y32" s="9" t="str">
        <f t="array" ref="Y32">IF(ISNA(INDEX($DC$201:$DC$770,MATCH($A31&amp;Y$3,$DB$201:$DB$770&amp;$DC$201:$DC$770,0))),IF(ISNA(INDEX($DC$1:$DC$200,MATCH($A32&amp;Y$3,$DB$1:$DB$200&amp;$DC$1:$DC$200,0))),"",IF(INDEX($DC$1:$DC$200,MATCH($A32&amp;Y$3,$DB$1:$DB$200&amp;$DC$1:$DC$200,0))=Y$3,1,"")),IF(INDEX($DC$201:$DC$770,MATCH($A31&amp;Y$3,$DB$201:$DB$770&amp;$DC$201:$DC$770,0))=Y$3,2,""))</f>
        <v/>
      </c>
      <c r="Z32" s="10" t="str">
        <f t="array" ref="Z32">IF(ISNA(INDEX($DC$201:$DC$770,MATCH($A31&amp;Z$3,$DB$201:$DB$770&amp;$DC$201:$DC$770,0))),IF(ISNA(INDEX($DC$1:$DC$200,MATCH($A32&amp;Z$3,$DB$1:$DB$200&amp;$DC$1:$DC$200,0))),"",IF(INDEX($DC$1:$DC$200,MATCH($A32&amp;Z$3,$DB$1:$DB$200&amp;$DC$1:$DC$200,0))=Z$3,1,"")),IF(INDEX($DC$201:$DC$770,MATCH($A31&amp;Z$3,$DB$201:$DB$770&amp;$DC$201:$DC$770,0))=Z$3,2,""))</f>
        <v/>
      </c>
      <c r="AA32" s="8" t="str">
        <f t="array" ref="AA32">IF(ISNA(INDEX($DC$201:$DC$770,MATCH($A31&amp;AA$3,$DB$201:$DB$770&amp;$DC$201:$DC$770,0))),IF(ISNA(INDEX($DC$1:$DC$200,MATCH($A32&amp;AA$3,$DB$1:$DB$200&amp;$DC$1:$DC$200,0))),"",IF(INDEX($DC$1:$DC$200,MATCH($A32&amp;AA$3,$DB$1:$DB$200&amp;$DC$1:$DC$200,0))=AA$3,1,"")),IF(INDEX($DC$201:$DC$770,MATCH($A31&amp;AA$3,$DB$201:$DB$770&amp;$DC$201:$DC$770,0))=AA$3,2,""))</f>
        <v/>
      </c>
      <c r="AB32" s="10" t="str">
        <f t="array" ref="AB32">IF(ISNA(INDEX($DC$201:$DC$770,MATCH($A31&amp;AB$3,$DB$201:$DB$770&amp;$DC$201:$DC$770,0))),IF(ISNA(INDEX($DC$1:$DC$200,MATCH($A32&amp;AB$3,$DB$1:$DB$200&amp;$DC$1:$DC$200,0))),"",IF(INDEX($DC$1:$DC$200,MATCH($A32&amp;AB$3,$DB$1:$DB$200&amp;$DC$1:$DC$200,0))=AB$3,1,"")),IF(INDEX($DC$201:$DC$770,MATCH($A31&amp;AB$3,$DB$201:$DB$770&amp;$DC$201:$DC$770,0))=AB$3,2,""))</f>
        <v/>
      </c>
      <c r="AC32" s="10" t="str">
        <f t="array" ref="AC32">IF(ISNA(INDEX($DC$201:$DC$770,MATCH($A31&amp;AC$3,$DB$201:$DB$770&amp;$DC$201:$DC$770,0))),IF(ISNA(INDEX($DC$1:$DC$200,MATCH($A32&amp;AC$3,$DB$1:$DB$200&amp;$DC$1:$DC$200,0))),"",IF(INDEX($DC$1:$DC$200,MATCH($A32&amp;AC$3,$DB$1:$DB$200&amp;$DC$1:$DC$200,0))=AC$3,1,"")),IF(INDEX($DC$201:$DC$770,MATCH($A31&amp;AC$3,$DB$201:$DB$770&amp;$DC$201:$DC$770,0))=AC$3,2,""))</f>
        <v/>
      </c>
      <c r="AD32" s="8" t="str">
        <f t="array" ref="AD32">IF(ISNA(INDEX($DC$201:$DC$770,MATCH($A31&amp;AD$3,$DB$201:$DB$770&amp;$DC$201:$DC$770,0))),IF(ISNA(INDEX($DC$1:$DC$200,MATCH($A32&amp;AD$3,$DB$1:$DB$200&amp;$DC$1:$DC$200,0))),"",IF(INDEX($DC$1:$DC$200,MATCH($A32&amp;AD$3,$DB$1:$DB$200&amp;$DC$1:$DC$200,0))=AD$3,1,"")),IF(INDEX($DC$201:$DC$770,MATCH($A31&amp;AD$3,$DB$201:$DB$770&amp;$DC$201:$DC$770,0))=AD$3,2,""))</f>
        <v/>
      </c>
      <c r="AE32" s="43">
        <v>44.5</v>
      </c>
      <c r="AF32" s="174"/>
      <c r="AG32" s="185"/>
      <c r="AH32" s="177"/>
      <c r="AI32" s="2"/>
      <c r="AJ32" s="165"/>
      <c r="AK32" s="165"/>
      <c r="AL32" s="165"/>
      <c r="AM32" s="2"/>
      <c r="AN32" s="10" t="str">
        <f t="shared" ref="AN32" si="222">IF(ISNA(VLOOKUP(AE32,$CP$30:$CQ$56,2,FALSE)),IF(ISNA(VLOOKUP(AE32,$DB$1:$DE$200,4,FALSE)),"",VLOOKUP(AE32,$DB$1:$DE$200,4,FALSE)),VLOOKUP(AE32,$CP$30:$CQ$56,2,FALSE))</f>
        <v/>
      </c>
      <c r="AO32" s="10"/>
      <c r="AP32" s="10"/>
      <c r="AQ32" s="10"/>
      <c r="AR32" s="10"/>
      <c r="AS32" s="10"/>
      <c r="AT32" s="9" t="str">
        <f t="array" ref="AT32">IF(ISNA(INDEX($DC$201:$DC$770,MATCH($AE31&amp;AT$3,$DB$201:$DB$770&amp;$DC$201:$DC$770,0))),IF(ISNA(INDEX($DC$1:$DC$200,MATCH($AE32&amp;AT$3,$DB$1:$DB$200&amp;$DC$1:$DC$200,0))),"",IF(INDEX($DC$1:$DC$200,MATCH($AE32&amp;AT$3,$DB$1:$DB$200&amp;$DC$1:$DC$200,0))=AT$3,1,"")),IF(INDEX($DC$201:$DC$770,MATCH($AE31&amp;AT$3,$DB$201:$DB$770&amp;$DC$201:$DC$770,0))=AT$3,2,""))</f>
        <v/>
      </c>
      <c r="AU32" s="10" t="str">
        <f t="array" ref="AU32">IF(ISNA(INDEX($DC$201:$DC$770,MATCH($AE31&amp;AU$3,$DB$201:$DB$770&amp;$DC$201:$DC$770,0))),IF(ISNA(INDEX($DC$1:$DC$200,MATCH($AE32&amp;AU$3,$DB$1:$DB$200&amp;$DC$1:$DC$200,0))),"",IF(INDEX($DC$1:$DC$200,MATCH($AE32&amp;AU$3,$DB$1:$DB$200&amp;$DC$1:$DC$200,0))=AU$3,1,"")),IF(INDEX($DC$201:$DC$770,MATCH($AE31&amp;AU$3,$DB$201:$DB$770&amp;$DC$201:$DC$770,0))=AU$3,2,""))</f>
        <v/>
      </c>
      <c r="AV32" s="10" t="str">
        <f t="array" ref="AV32">IF(ISNA(INDEX($DC$201:$DC$770,MATCH($AE31&amp;AV$3,$DB$201:$DB$770&amp;$DC$201:$DC$770,0))),IF(ISNA(INDEX($DC$1:$DC$200,MATCH($AE32&amp;AV$3,$DB$1:$DB$200&amp;$DC$1:$DC$200,0))),"",IF(INDEX($DC$1:$DC$200,MATCH($AE32&amp;AV$3,$DB$1:$DB$200&amp;$DC$1:$DC$200,0))=AV$3,1,"")),IF(INDEX($DC$201:$DC$770,MATCH($AE31&amp;AV$3,$DB$201:$DB$770&amp;$DC$201:$DC$770,0))=AV$3,2,""))</f>
        <v/>
      </c>
      <c r="AW32" s="9" t="str">
        <f t="array" ref="AW32">IF(ISNA(INDEX($DC$201:$DC$770,MATCH($AE31&amp;AW$3,$DB$201:$DB$770&amp;$DC$201:$DC$770,0))),IF(ISNA(INDEX($DC$1:$DC$200,MATCH($AE32&amp;AW$3,$DB$1:$DB$200&amp;$DC$1:$DC$200,0))),"",IF(INDEX($DC$1:$DC$200,MATCH($AE32&amp;AW$3,$DB$1:$DB$200&amp;$DC$1:$DC$200,0))=AW$3,1,"")),IF(INDEX($DC$201:$DC$770,MATCH($AE31&amp;AW$3,$DB$201:$DB$770&amp;$DC$201:$DC$770,0))=AW$3,2,""))</f>
        <v/>
      </c>
      <c r="AX32" s="10" t="str">
        <f t="array" ref="AX32">IF(ISNA(INDEX($DC$201:$DC$770,MATCH($AE31&amp;AX$3,$DB$201:$DB$770&amp;$DC$201:$DC$770,0))),IF(ISNA(INDEX($DC$1:$DC$200,MATCH($AE32&amp;AX$3,$DB$1:$DB$200&amp;$DC$1:$DC$200,0))),"",IF(INDEX($DC$1:$DC$200,MATCH($AE32&amp;AX$3,$DB$1:$DB$200&amp;$DC$1:$DC$200,0))=AX$3,1,"")),IF(INDEX($DC$201:$DC$770,MATCH($AE31&amp;AX$3,$DB$201:$DB$770&amp;$DC$201:$DC$770,0))=AX$3,2,""))</f>
        <v/>
      </c>
      <c r="AY32" s="8" t="str">
        <f t="array" ref="AY32">IF(ISNA(INDEX($DC$201:$DC$770,MATCH($AE31&amp;AY$3,$DB$201:$DB$770&amp;$DC$201:$DC$770,0))),IF(ISNA(INDEX($DC$1:$DC$200,MATCH($AE32&amp;AY$3,$DB$1:$DB$200&amp;$DC$1:$DC$200,0))),"",IF(INDEX($DC$1:$DC$200,MATCH($AE32&amp;AY$3,$DB$1:$DB$200&amp;$DC$1:$DC$200,0))=AY$3,1,"")),IF(INDEX($DC$201:$DC$770,MATCH($AE31&amp;AY$3,$DB$201:$DB$770&amp;$DC$201:$DC$770,0))=AY$3,2,""))</f>
        <v/>
      </c>
      <c r="AZ32" s="10" t="str">
        <f t="array" ref="AZ32">IF(ISNA(INDEX($DC$201:$DC$770,MATCH($AE31&amp;AZ$3,$DB$201:$DB$770&amp;$DC$201:$DC$770,0))),IF(ISNA(INDEX($DC$1:$DC$200,MATCH($AE32&amp;AZ$3,$DB$1:$DB$200&amp;$DC$1:$DC$200,0))),"",IF(INDEX($DC$1:$DC$200,MATCH($AE32&amp;AZ$3,$DB$1:$DB$200&amp;$DC$1:$DC$200,0))=AZ$3,1,"")),IF(INDEX($DC$201:$DC$770,MATCH($AE31&amp;AZ$3,$DB$201:$DB$770&amp;$DC$201:$DC$770,0))=AZ$3,2,""))</f>
        <v/>
      </c>
      <c r="BA32" s="10" t="str">
        <f t="array" ref="BA32">IF(ISNA(INDEX($DC$201:$DC$770,MATCH($AE31&amp;BA$3,$DB$201:$DB$770&amp;$DC$201:$DC$770,0))),IF(ISNA(INDEX($DC$1:$DC$200,MATCH($AE32&amp;BA$3,$DB$1:$DB$200&amp;$DC$1:$DC$200,0))),"",IF(INDEX($DC$1:$DC$200,MATCH($AE32&amp;BA$3,$DB$1:$DB$200&amp;$DC$1:$DC$200,0))=BA$3,1,"")),IF(INDEX($DC$201:$DC$770,MATCH($AE31&amp;BA$3,$DB$201:$DB$770&amp;$DC$201:$DC$770,0))=BA$3,2,""))</f>
        <v/>
      </c>
      <c r="BB32" s="10" t="str">
        <f t="array" ref="BB32">IF(ISNA(INDEX($DC$201:$DC$770,MATCH($AE31&amp;BB$3,$DB$201:$DB$770&amp;$DC$201:$DC$770,0))),IF(ISNA(INDEX($DC$1:$DC$200,MATCH($AE32&amp;BB$3,$DB$1:$DB$200&amp;$DC$1:$DC$200,0))),"",IF(INDEX($DC$1:$DC$200,MATCH($AE32&amp;BB$3,$DB$1:$DB$200&amp;$DC$1:$DC$200,0))=BB$3,1,"")),IF(INDEX($DC$201:$DC$770,MATCH($AE31&amp;BB$3,$DB$201:$DB$770&amp;$DC$201:$DC$770,0))=BB$3,2,""))</f>
        <v/>
      </c>
      <c r="BC32" s="9" t="str">
        <f t="array" ref="BC32">IF(ISNA(INDEX($DC$201:$DC$770,MATCH($AE31&amp;BC$3,$DB$201:$DB$770&amp;$DC$201:$DC$770,0))),IF(ISNA(INDEX($DC$1:$DC$200,MATCH($AE32&amp;BC$3,$DB$1:$DB$200&amp;$DC$1:$DC$200,0))),"",IF(INDEX($DC$1:$DC$200,MATCH($AE32&amp;BC$3,$DB$1:$DB$200&amp;$DC$1:$DC$200,0))=BC$3,1,"")),IF(INDEX($DC$201:$DC$770,MATCH($AE31&amp;BC$3,$DB$201:$DB$770&amp;$DC$201:$DC$770,0))=BC$3,2,""))</f>
        <v/>
      </c>
      <c r="BD32" s="10" t="str">
        <f t="array" ref="BD32">IF(ISNA(INDEX($DC$201:$DC$770,MATCH($AE31&amp;BD$3,$DB$201:$DB$770&amp;$DC$201:$DC$770,0))),IF(ISNA(INDEX($DC$1:$DC$200,MATCH($AE32&amp;BD$3,$DB$1:$DB$200&amp;$DC$1:$DC$200,0))),"",IF(INDEX($DC$1:$DC$200,MATCH($AE32&amp;BD$3,$DB$1:$DB$200&amp;$DC$1:$DC$200,0))=BD$3,1,"")),IF(INDEX($DC$201:$DC$770,MATCH($AE31&amp;BD$3,$DB$201:$DB$770&amp;$DC$201:$DC$770,0))=BD$3,2,""))</f>
        <v/>
      </c>
      <c r="BE32" s="8" t="str">
        <f t="array" ref="BE32">IF(ISNA(INDEX($DC$201:$DC$770,MATCH($AE31&amp;BE$3,$DB$201:$DB$770&amp;$DC$201:$DC$770,0))),IF(ISNA(INDEX($DC$1:$DC$200,MATCH($AE32&amp;BE$3,$DB$1:$DB$200&amp;$DC$1:$DC$200,0))),"",IF(INDEX($DC$1:$DC$200,MATCH($AE32&amp;BE$3,$DB$1:$DB$200&amp;$DC$1:$DC$200,0))=BE$3,1,"")),IF(INDEX($DC$201:$DC$770,MATCH($AE31&amp;BE$3,$DB$201:$DB$770&amp;$DC$201:$DC$770,0))=BE$3,2,""))</f>
        <v/>
      </c>
      <c r="BF32" s="10" t="str">
        <f t="array" ref="BF32">IF(ISNA(INDEX($DC$201:$DC$770,MATCH($AE31&amp;BF$3,$DB$201:$DB$770&amp;$DC$201:$DC$770,0))),IF(ISNA(INDEX($DC$1:$DC$200,MATCH($AE32&amp;BF$3,$DB$1:$DB$200&amp;$DC$1:$DC$200,0))),"",IF(INDEX($DC$1:$DC$200,MATCH($AE32&amp;BF$3,$DB$1:$DB$200&amp;$DC$1:$DC$200,0))=BF$3,1,"")),IF(INDEX($DC$201:$DC$770,MATCH($AE31&amp;BF$3,$DB$201:$DB$770&amp;$DC$201:$DC$770,0))=BF$3,2,""))</f>
        <v/>
      </c>
      <c r="BG32" s="10" t="str">
        <f t="array" ref="BG32">IF(ISNA(INDEX($DC$201:$DC$770,MATCH($AE31&amp;BG$3,$DB$201:$DB$770&amp;$DC$201:$DC$770,0))),IF(ISNA(INDEX($DC$1:$DC$200,MATCH($AE32&amp;BG$3,$DB$1:$DB$200&amp;$DC$1:$DC$200,0))),"",IF(INDEX($DC$1:$DC$200,MATCH($AE32&amp;BG$3,$DB$1:$DB$200&amp;$DC$1:$DC$200,0))=BG$3,1,"")),IF(INDEX($DC$201:$DC$770,MATCH($AE31&amp;BG$3,$DB$201:$DB$770&amp;$DC$201:$DC$770,0))=BG$3,2,""))</f>
        <v/>
      </c>
      <c r="BH32" s="8" t="str">
        <f t="array" ref="BH32">IF(ISNA(INDEX($DC$201:$DC$770,MATCH($AE31&amp;BH$3,$DB$201:$DB$770&amp;$DC$201:$DC$770,0))),IF(ISNA(INDEX($DC$1:$DC$200,MATCH($AE32&amp;BH$3,$DB$1:$DB$200&amp;$DC$1:$DC$200,0))),"",IF(INDEX($DC$1:$DC$200,MATCH($AE32&amp;BH$3,$DB$1:$DB$200&amp;$DC$1:$DC$200,0))=BH$3,1,"")),IF(INDEX($DC$201:$DC$770,MATCH($AE31&amp;BH$3,$DB$201:$DB$770&amp;$DC$201:$DC$770,0))=BH$3,2,""))</f>
        <v/>
      </c>
      <c r="BI32" s="2">
        <f t="shared" ref="BI32" si="223">BI31+0.5</f>
        <v>73.5</v>
      </c>
      <c r="BJ32" s="174"/>
      <c r="BK32" s="173"/>
      <c r="BL32" s="177"/>
      <c r="BM32" s="2"/>
      <c r="BN32" s="165"/>
      <c r="BO32" s="165"/>
      <c r="BP32" s="165"/>
      <c r="BQ32" s="2"/>
      <c r="BR32" s="10" t="str">
        <f t="shared" ref="BR32" si="224">IF(ISNA(VLOOKUP(BI32,$CP$30:$CQ$56,2,FALSE)),IF(ISNA(VLOOKUP(BI32,$DB$1:$DE$200,4,FALSE)),"",VLOOKUP(BI32,$DB$1:$DE$200,4,FALSE)),VLOOKUP(BI32,$CP$30:$CQ$56,2,FALSE))</f>
        <v/>
      </c>
      <c r="BS32" s="10"/>
      <c r="BT32" s="10"/>
      <c r="BU32" s="10"/>
      <c r="BV32" s="10"/>
      <c r="BW32" s="10"/>
      <c r="BX32" s="9" t="str">
        <f t="array" ref="BX32">IF(ISNA(INDEX($DC$201:$DC$770,MATCH($BI31&amp;BX$3,$DB$201:$DB$770&amp;$DC$201:$DC$770,0))),IF(ISNA(INDEX($DC$1:$DC$200,MATCH($BI32&amp;BX$3,$DB$1:$DB$200&amp;$DC$1:$DC$200,0))),"",IF(INDEX($DC$1:$DC$200,MATCH($BI32&amp;BX$3,$DB$1:$DB$200&amp;$DC$1:$DC$200,0))=BX$3,1,"")),IF(INDEX($DC$201:$DC$770,MATCH($BI31&amp;BX$3,$DB$201:$DB$770&amp;$DC$201:$DC$770,0))=BX$3,2,""))</f>
        <v/>
      </c>
      <c r="BY32" s="10" t="str">
        <f t="array" ref="BY32">IF(ISNA(INDEX($DC$201:$DC$770,MATCH($BI31&amp;BY$3,$DB$201:$DB$770&amp;$DC$201:$DC$770,0))),IF(ISNA(INDEX($DC$1:$DC$200,MATCH($BI32&amp;BY$3,$DB$1:$DB$200&amp;$DC$1:$DC$200,0))),"",IF(INDEX($DC$1:$DC$200,MATCH($BI32&amp;BY$3,$DB$1:$DB$200&amp;$DC$1:$DC$200,0))=BY$3,1,"")),IF(INDEX($DC$201:$DC$770,MATCH($BI31&amp;BY$3,$DB$201:$DB$770&amp;$DC$201:$DC$770,0))=BY$3,2,""))</f>
        <v/>
      </c>
      <c r="BZ32" s="10" t="str">
        <f t="array" ref="BZ32">IF(ISNA(INDEX($DC$201:$DC$770,MATCH($BI31&amp;BZ$3,$DB$201:$DB$770&amp;$DC$201:$DC$770,0))),IF(ISNA(INDEX($DC$1:$DC$200,MATCH($BI32&amp;BZ$3,$DB$1:$DB$200&amp;$DC$1:$DC$200,0))),"",IF(INDEX($DC$1:$DC$200,MATCH($BI32&amp;BZ$3,$DB$1:$DB$200&amp;$DC$1:$DC$200,0))=BZ$3,1,"")),IF(INDEX($DC$201:$DC$770,MATCH($BI31&amp;BZ$3,$DB$201:$DB$770&amp;$DC$201:$DC$770,0))=BZ$3,2,""))</f>
        <v/>
      </c>
      <c r="CA32" s="9" t="str">
        <f t="array" ref="CA32">IF(ISNA(INDEX($DC$201:$DC$770,MATCH($BI31&amp;CA$3,$DB$201:$DB$770&amp;$DC$201:$DC$770,0))),IF(ISNA(INDEX($DC$1:$DC$200,MATCH($BI32&amp;CA$3,$DB$1:$DB$200&amp;$DC$1:$DC$200,0))),"",IF(INDEX($DC$1:$DC$200,MATCH($BI32&amp;CA$3,$DB$1:$DB$200&amp;$DC$1:$DC$200,0))=CA$3,1,"")),IF(INDEX($DC$201:$DC$770,MATCH($BI31&amp;CA$3,$DB$201:$DB$770&amp;$DC$201:$DC$770,0))=CA$3,2,""))</f>
        <v/>
      </c>
      <c r="CB32" s="10" t="str">
        <f t="array" ref="CB32">IF(ISNA(INDEX($DC$201:$DC$770,MATCH($BI31&amp;CB$3,$DB$201:$DB$770&amp;$DC$201:$DC$770,0))),IF(ISNA(INDEX($DC$1:$DC$200,MATCH($BI32&amp;CB$3,$DB$1:$DB$200&amp;$DC$1:$DC$200,0))),"",IF(INDEX($DC$1:$DC$200,MATCH($BI32&amp;CB$3,$DB$1:$DB$200&amp;$DC$1:$DC$200,0))=CB$3,1,"")),IF(INDEX($DC$201:$DC$770,MATCH($BI31&amp;CB$3,$DB$201:$DB$770&amp;$DC$201:$DC$770,0))=CB$3,2,""))</f>
        <v/>
      </c>
      <c r="CC32" s="8" t="str">
        <f t="array" ref="CC32">IF(ISNA(INDEX($DC$201:$DC$770,MATCH($BI31&amp;CC$3,$DB$201:$DB$770&amp;$DC$201:$DC$770,0))),IF(ISNA(INDEX($DC$1:$DC$200,MATCH($BI32&amp;CC$3,$DB$1:$DB$200&amp;$DC$1:$DC$200,0))),"",IF(INDEX($DC$1:$DC$200,MATCH($BI32&amp;CC$3,$DB$1:$DB$200&amp;$DC$1:$DC$200,0))=CC$3,1,"")),IF(INDEX($DC$201:$DC$770,MATCH($BI31&amp;CC$3,$DB$201:$DB$770&amp;$DC$201:$DC$770,0))=CC$3,2,""))</f>
        <v/>
      </c>
      <c r="CD32" s="10" t="str">
        <f t="array" ref="CD32">IF(ISNA(INDEX($DC$201:$DC$770,MATCH($BI31&amp;CD$3,$DB$201:$DB$770&amp;$DC$201:$DC$770,0))),IF(ISNA(INDEX($DC$1:$DC$200,MATCH($BI32&amp;CD$3,$DB$1:$DB$200&amp;$DC$1:$DC$200,0))),"",IF(INDEX($DC$1:$DC$200,MATCH($BI32&amp;CD$3,$DB$1:$DB$200&amp;$DC$1:$DC$200,0))=CD$3,1,"")),IF(INDEX($DC$201:$DC$770,MATCH($BI31&amp;CD$3,$DB$201:$DB$770&amp;$DC$201:$DC$770,0))=CD$3,2,""))</f>
        <v/>
      </c>
      <c r="CE32" s="10" t="str">
        <f t="array" ref="CE32">IF(ISNA(INDEX($DC$201:$DC$770,MATCH($BI31&amp;CE$3,$DB$201:$DB$770&amp;$DC$201:$DC$770,0))),IF(ISNA(INDEX($DC$1:$DC$200,MATCH($BI32&amp;CE$3,$DB$1:$DB$200&amp;$DC$1:$DC$200,0))),"",IF(INDEX($DC$1:$DC$200,MATCH($BI32&amp;CE$3,$DB$1:$DB$200&amp;$DC$1:$DC$200,0))=CE$3,1,"")),IF(INDEX($DC$201:$DC$770,MATCH($BI31&amp;CE$3,$DB$201:$DB$770&amp;$DC$201:$DC$770,0))=CE$3,2,""))</f>
        <v/>
      </c>
      <c r="CF32" s="10" t="str">
        <f t="array" ref="CF32">IF(ISNA(INDEX($DC$201:$DC$770,MATCH($BI31&amp;CF$3,$DB$201:$DB$770&amp;$DC$201:$DC$770,0))),IF(ISNA(INDEX($DC$1:$DC$200,MATCH($BI32&amp;CF$3,$DB$1:$DB$200&amp;$DC$1:$DC$200,0))),"",IF(INDEX($DC$1:$DC$200,MATCH($BI32&amp;CF$3,$DB$1:$DB$200&amp;$DC$1:$DC$200,0))=CF$3,1,"")),IF(INDEX($DC$201:$DC$770,MATCH($BI31&amp;CF$3,$DB$201:$DB$770&amp;$DC$201:$DC$770,0))=CF$3,2,""))</f>
        <v/>
      </c>
      <c r="CG32" s="9" t="str">
        <f t="array" ref="CG32">IF(ISNA(INDEX($DC$201:$DC$770,MATCH($BI31&amp;CG$3,$DB$201:$DB$770&amp;$DC$201:$DC$770,0))),IF(ISNA(INDEX($DC$1:$DC$200,MATCH($BI32&amp;CG$3,$DB$1:$DB$200&amp;$DC$1:$DC$200,0))),"",IF(INDEX($DC$1:$DC$200,MATCH($BI32&amp;CG$3,$DB$1:$DB$200&amp;$DC$1:$DC$200,0))=CG$3,1,"")),IF(INDEX($DC$201:$DC$770,MATCH($BI31&amp;CG$3,$DB$201:$DB$770&amp;$DC$201:$DC$770,0))=CG$3,2,""))</f>
        <v/>
      </c>
      <c r="CH32" s="10" t="str">
        <f t="array" ref="CH32">IF(ISNA(INDEX($DC$201:$DC$770,MATCH($BI31&amp;CH$3,$DB$201:$DB$770&amp;$DC$201:$DC$770,0))),IF(ISNA(INDEX($DC$1:$DC$200,MATCH($BI32&amp;CH$3,$DB$1:$DB$200&amp;$DC$1:$DC$200,0))),"",IF(INDEX($DC$1:$DC$200,MATCH($BI32&amp;CH$3,$DB$1:$DB$200&amp;$DC$1:$DC$200,0))=CH$3,1,"")),IF(INDEX($DC$201:$DC$770,MATCH($BI31&amp;CH$3,$DB$201:$DB$770&amp;$DC$201:$DC$770,0))=CH$3,2,""))</f>
        <v/>
      </c>
      <c r="CI32" s="8" t="str">
        <f t="array" ref="CI32">IF(ISNA(INDEX($DC$201:$DC$770,MATCH($BI31&amp;CI$3,$DB$201:$DB$770&amp;$DC$201:$DC$770,0))),IF(ISNA(INDEX($DC$1:$DC$200,MATCH($BI32&amp;CI$3,$DB$1:$DB$200&amp;$DC$1:$DC$200,0))),"",IF(INDEX($DC$1:$DC$200,MATCH($BI32&amp;CI$3,$DB$1:$DB$200&amp;$DC$1:$DC$200,0))=CI$3,1,"")),IF(INDEX($DC$201:$DC$770,MATCH($BI31&amp;CI$3,$DB$201:$DB$770&amp;$DC$201:$DC$770,0))=CI$3,2,""))</f>
        <v/>
      </c>
      <c r="CJ32" s="10" t="str">
        <f t="array" ref="CJ32">IF(ISNA(INDEX($DC$201:$DC$770,MATCH($BI31&amp;CJ$3,$DB$201:$DB$770&amp;$DC$201:$DC$770,0))),IF(ISNA(INDEX($DC$1:$DC$200,MATCH($BI32&amp;CJ$3,$DB$1:$DB$200&amp;$DC$1:$DC$200,0))),"",IF(INDEX($DC$1:$DC$200,MATCH($BI32&amp;CJ$3,$DB$1:$DB$200&amp;$DC$1:$DC$200,0))=CJ$3,1,"")),IF(INDEX($DC$201:$DC$770,MATCH($BI31&amp;CJ$3,$DB$201:$DB$770&amp;$DC$201:$DC$770,0))=CJ$3,2,""))</f>
        <v/>
      </c>
      <c r="CK32" s="10" t="str">
        <f t="array" ref="CK32">IF(ISNA(INDEX($DC$201:$DC$770,MATCH($BI31&amp;CK$3,$DB$201:$DB$770&amp;$DC$201:$DC$770,0))),IF(ISNA(INDEX($DC$1:$DC$200,MATCH($BI32&amp;CK$3,$DB$1:$DB$200&amp;$DC$1:$DC$200,0))),"",IF(INDEX($DC$1:$DC$200,MATCH($BI32&amp;CK$3,$DB$1:$DB$200&amp;$DC$1:$DC$200,0))=CK$3,1,"")),IF(INDEX($DC$201:$DC$770,MATCH($BI31&amp;CK$3,$DB$201:$DB$770&amp;$DC$201:$DC$770,0))=CK$3,2,""))</f>
        <v/>
      </c>
      <c r="CL32" s="8" t="str">
        <f t="array" ref="CL32">IF(ISNA(INDEX($DC$201:$DC$770,MATCH($BI31&amp;CL$3,$DB$201:$DB$770&amp;$DC$201:$DC$770,0))),IF(ISNA(INDEX($DC$1:$DC$200,MATCH($BI32&amp;CL$3,$DB$1:$DB$200&amp;$DC$1:$DC$200,0))),"",IF(INDEX($DC$1:$DC$200,MATCH($BI32&amp;CL$3,$DB$1:$DB$200&amp;$DC$1:$DC$200,0))=CL$3,1,"")),IF(INDEX($DC$201:$DC$770,MATCH($BI31&amp;CL$3,$DB$201:$DB$770&amp;$DC$201:$DC$770,0))=CL$3,2,""))</f>
        <v/>
      </c>
      <c r="CN32" s="1"/>
      <c r="CO32" s="1"/>
      <c r="CP32" s="19">
        <f t="shared" si="218"/>
        <v>0</v>
      </c>
      <c r="CQ32" s="13" t="s">
        <v>38</v>
      </c>
      <c r="CS32" s="63"/>
      <c r="CT32" s="63"/>
      <c r="CU32" s="13">
        <f t="shared" si="219"/>
        <v>2016</v>
      </c>
      <c r="CV32" s="13" t="str">
        <f t="shared" si="220"/>
        <v>Mo</v>
      </c>
      <c r="CW32" s="22">
        <f>DATE(CU32,CT32,CS32)</f>
        <v>40876</v>
      </c>
      <c r="DB32" s="19">
        <f>IF(DM32=0,0,IF(COUNTIF($DM$1:$DM$200,DM32)=1,DM32,IF(COUNTIF($DM$1:$DM$200,DM32)=2,IF(COUNTIF($DM$1:$DM31,DM32)=0,DM32,DM32+0.5),"Terminkollision 1")))</f>
        <v>0</v>
      </c>
      <c r="DC32" s="42">
        <f t="shared" si="4"/>
        <v>3</v>
      </c>
      <c r="DD32" s="71" t="s">
        <v>195</v>
      </c>
      <c r="DE32" s="13" t="s">
        <v>101</v>
      </c>
      <c r="DF32" s="13">
        <f t="shared" si="1"/>
        <v>29</v>
      </c>
      <c r="DG32" s="13">
        <f t="shared" si="5"/>
        <v>18</v>
      </c>
      <c r="DH32" s="13">
        <f t="shared" si="6"/>
        <v>7</v>
      </c>
      <c r="DI32" s="13">
        <f t="shared" si="7"/>
        <v>2016</v>
      </c>
      <c r="DJ32" s="13" t="str">
        <f t="shared" si="2"/>
        <v>Mo</v>
      </c>
      <c r="DK32" s="22">
        <f t="shared" si="8"/>
        <v>41107</v>
      </c>
      <c r="DL32" s="19">
        <f t="shared" si="0"/>
        <v>0</v>
      </c>
      <c r="DM32" s="13">
        <f t="shared" si="3"/>
        <v>0</v>
      </c>
    </row>
    <row r="33" spans="1:117">
      <c r="A33" s="13">
        <v>14</v>
      </c>
      <c r="B33" s="174">
        <f>TRUNC((DATE($CR$2,C$6,C33)-WEEKDAY(DATE($CR$2,C$6,C33),2)-DATE(YEAR(DATE($CR$2,C$6,C33)+4-WEEKDAY(DATE($CR$2,C$6,C33),2)),1,-10))/7)</f>
        <v>2</v>
      </c>
      <c r="C33" s="172">
        <v>14</v>
      </c>
      <c r="D33" s="176" t="str">
        <f t="shared" ref="D33" si="225">IF(D31="Mo","Di",IF(D31="Di","Mi",IF(D31="Mi","Do",IF(D31="Do","Fr",IF(D31="Fr","Sa",IF(D31="Sa","So","Mo"))))))</f>
        <v>Do</v>
      </c>
      <c r="E33" s="2"/>
      <c r="F33" s="164" t="str">
        <f t="shared" ref="F33" si="226">IF(OR(OR(B33=$CR$7,B37=$CR$7,B33=$CS$7,B37=$CS$7,B33=$CT$7,B37=$CT$7,B33=$CR$8,B37=$CR$8,B33=$CR$9,B37=$CR$9,B33=$CR$10,B37=$CR$10,B33=$CS$10,B37=$CS$10,B33=$CR$11,B37=$CR$11,B33=$CS$11,B37=$CS$11,B33=$CT$11,B37=$CT$11,B33=$CU$11,B37=$CU$11,B33=$CV$11,B37=$CV$11,B33=$CR$12,B37=$CR$12,B33=$CS$12,B37=$CS$12),OR($A34=$CP$30,$A34=$CP$31,$A34=$CP$32,$A34=$CP$33,$A34=$CP$34,$A34=$CP$35,$A34=$CP$36,$A34=$CP$37,$A34=$CP$38,$A34=$CP$39,$A34=$CP$40,$A34=$CP$41),OR($A34=$CP$44,$A34=$CP$45,$A34=$CP$46,$A34=$CP$47,$A34=$CP$48,$A34=$CP$49,$A34=$CP$50)),1,"")</f>
        <v/>
      </c>
      <c r="G33" s="164" t="str">
        <f t="shared" ref="G33" si="227">IF(OR(OR(B33=$CR$15,B37=$CR$15,B33=$CS$15,B37=$CS$15,B33=$CT$15,B37=$CT$15,B33=$CR$16,B37=$CR$16,B33=$CS$16,B37=$CS$16,B33=$CR$17,B37=$CR$17,B33=$CS$17,B37=$CS$17,B33=$CR$18,B37=$CR$18,B33=$CS$18,B37=$CS$18,B33=$CT$18,B37=$CT$18,B33=$CU$18,B37=$CU$18,B33=$CV$18,B37=$CV$18,B33=$CR$19,B37=$CR$19,B33=$CS$19,B37=$CS$19),OR($A34=$CP$30,$A34=$CP$31,$A34=$CP$32,$A34=$CP$33,$A34=$CP$34,$A34=$CP$35,$A34=$CP$36,$A34=$CP$37,$A34=$CP$38,$A34=$CP$39,$A34=$CP$40,$A34=$CP$41),OR($A34=$CP$44,$A34=$CP$45,$A34=$CP$46,$A34=$CP$47,$A34=$CP$48,$A34=$CP$49,$A34=$CP$50)),1,"")</f>
        <v/>
      </c>
      <c r="H33" s="164" t="str">
        <f t="shared" ref="H33" si="228">IF(OR(OR(B33=$CR$22,B37=$CR$22,B33=$CS$22,B37=$CS$22,B33=$CT$22,B37=$CT$22,B33=$CR$23,B37=$CR$23,B33=$CS$23,B37=$CS$23,B33=$CR$24,B37=$CR$24,B33=$CS$24,B37=$CS$24,B33=$CR$25,B37=$CR$25,B33=$CS$25,B37=$CS$25,B33=$CT$25,B37=$CT$25,B33=$CU$25,B37=$CU$25,B33=$CV$25,B37=$CV$25,B33=$CR$26,B37=$CR$26,B33=$CS$26,B37=$CS$26),OR($A34=$CP$30,$A34=$CP$31,$A34=$CP$32,$A34=$CP$33,$A34=$CP$34,$A34=$CP$35,$A34=$CP$36,$A34=$CP$37,$A34=$CP$38,$A34=$CP$39,$A34=$CP$40,$A34=$CP$41),OR($A34=$CP$44,$A34=$CP$45,$A34=$CP$46,$A34=$CP$47,$A34=$CP$48,$A34=$CP$49,$A34=$CP$50)),1,"")</f>
        <v/>
      </c>
      <c r="I33" s="2"/>
      <c r="J33" s="1" t="str">
        <f t="shared" ref="J33" si="229">IF(ISNA(VLOOKUP(A33,$DB$1:$DE$200,4,FALSE)),"",VLOOKUP(A33,$DB$1:$DE$200,4,FALSE))</f>
        <v/>
      </c>
      <c r="K33" s="1"/>
      <c r="L33" s="1"/>
      <c r="M33" s="1"/>
      <c r="N33" s="1"/>
      <c r="O33" s="1"/>
      <c r="P33" s="5" t="str">
        <f t="array" ref="P33">IF(ISNA(INDEX($DC$1:$DC$770,MATCH($A33&amp;P$3,$DB$1:$DB$770&amp;$DC$1:$DC$770,0))),"",IF(ISNA(INDEX($DC$1:$DC$200,MATCH($A33&amp;P$3,$DB$1:$DB$200&amp;$DC$1:$DC$200,0))),IF(INDEX($DC$201:$DC$770,MATCH($A33&amp;P$3,$DB$201:$DB$770&amp;$DC$201:$DC$770,0))=P$3,2,""),IF(INDEX($DC$1:$DC$200,MATCH($A33&amp;P$3,$DB$1:$DB$200&amp;$DC$1:$DC$200,0))=P$3,1,"")))</f>
        <v/>
      </c>
      <c r="Q33" s="6" t="str">
        <f t="array" ref="Q33">IF(ISNA(INDEX($DC$1:$DC$770,MATCH($A33&amp;Q$3,$DB$1:$DB$770&amp;$DC$1:$DC$770,0))),"",IF(ISNA(INDEX($DC$1:$DC$200,MATCH($A33&amp;Q$3,$DB$1:$DB$200&amp;$DC$1:$DC$200,0))),IF(INDEX($DC$201:$DC$770,MATCH($A33&amp;Q$3,$DB$201:$DB$770&amp;$DC$201:$DC$770,0))=Q$3,2,""),IF(INDEX($DC$1:$DC$200,MATCH($A33&amp;Q$3,$DB$1:$DB$200&amp;$DC$1:$DC$200,0))=Q$3,1,"")))</f>
        <v/>
      </c>
      <c r="R33" s="6" t="str">
        <f t="array" ref="R33">IF(ISNA(INDEX($DC$1:$DC$770,MATCH($A33&amp;R$3,$DB$1:$DB$770&amp;$DC$1:$DC$770,0))),"",IF(ISNA(INDEX($DC$1:$DC$200,MATCH($A33&amp;R$3,$DB$1:$DB$200&amp;$DC$1:$DC$200,0))),IF(INDEX($DC$201:$DC$770,MATCH($A33&amp;R$3,$DB$201:$DB$770&amp;$DC$201:$DC$770,0))=R$3,2,""),IF(INDEX($DC$1:$DC$200,MATCH($A33&amp;R$3,$DB$1:$DB$200&amp;$DC$1:$DC$200,0))=R$3,1,"")))</f>
        <v/>
      </c>
      <c r="S33" s="5" t="str">
        <f t="array" ref="S33">IF(ISNA(INDEX($DC$1:$DC$770,MATCH($A33&amp;S$3,$DB$1:$DB$770&amp;$DC$1:$DC$770,0))),"",IF(ISNA(INDEX($DC$1:$DC$200,MATCH($A33&amp;S$3,$DB$1:$DB$200&amp;$DC$1:$DC$200,0))),IF(INDEX($DC$201:$DC$770,MATCH($A33&amp;S$3,$DB$201:$DB$770&amp;$DC$201:$DC$770,0))=S$3,2,""),IF(INDEX($DC$1:$DC$200,MATCH($A33&amp;S$3,$DB$1:$DB$200&amp;$DC$1:$DC$200,0))=S$3,1,"")))</f>
        <v/>
      </c>
      <c r="T33" s="6" t="str">
        <f t="array" ref="T33">IF(ISNA(INDEX($DC$1:$DC$770,MATCH($A33&amp;T$3,$DB$1:$DB$770&amp;$DC$1:$DC$770,0))),"",IF(ISNA(INDEX($DC$1:$DC$200,MATCH($A33&amp;T$3,$DB$1:$DB$200&amp;$DC$1:$DC$200,0))),IF(INDEX($DC$201:$DC$770,MATCH($A33&amp;T$3,$DB$201:$DB$770&amp;$DC$201:$DC$770,0))=T$3,2,""),IF(INDEX($DC$1:$DC$200,MATCH($A33&amp;T$3,$DB$1:$DB$200&amp;$DC$1:$DC$200,0))=T$3,1,"")))</f>
        <v/>
      </c>
      <c r="U33" s="7" t="str">
        <f t="array" ref="U33">IF(ISNA(INDEX($DC$1:$DC$770,MATCH($A33&amp;U$3,$DB$1:$DB$770&amp;$DC$1:$DC$770,0))),"",IF(ISNA(INDEX($DC$1:$DC$200,MATCH($A33&amp;U$3,$DB$1:$DB$200&amp;$DC$1:$DC$200,0))),IF(INDEX($DC$201:$DC$770,MATCH($A33&amp;U$3,$DB$201:$DB$770&amp;$DC$201:$DC$770,0))=U$3,2,""),IF(INDEX($DC$1:$DC$200,MATCH($A33&amp;U$3,$DB$1:$DB$200&amp;$DC$1:$DC$200,0))=U$3,1,"")))</f>
        <v/>
      </c>
      <c r="V33" s="6" t="str">
        <f t="array" ref="V33">IF(ISNA(INDEX($DC$1:$DC$770,MATCH($A33&amp;V$3,$DB$1:$DB$770&amp;$DC$1:$DC$770,0))),"",IF(ISNA(INDEX($DC$1:$DC$200,MATCH($A33&amp;V$3,$DB$1:$DB$200&amp;$DC$1:$DC$200,0))),IF(INDEX($DC$201:$DC$770,MATCH($A33&amp;V$3,$DB$201:$DB$770&amp;$DC$201:$DC$770,0))=V$3,2,""),IF(INDEX($DC$1:$DC$200,MATCH($A33&amp;V$3,$DB$1:$DB$200&amp;$DC$1:$DC$200,0))=V$3,1,"")))</f>
        <v/>
      </c>
      <c r="W33" s="6" t="str">
        <f t="array" ref="W33">IF(ISNA(INDEX($DC$1:$DC$770,MATCH($A33&amp;W$3,$DB$1:$DB$770&amp;$DC$1:$DC$770,0))),"",IF(ISNA(INDEX($DC$1:$DC$200,MATCH($A33&amp;W$3,$DB$1:$DB$200&amp;$DC$1:$DC$200,0))),IF(INDEX($DC$201:$DC$770,MATCH($A33&amp;W$3,$DB$201:$DB$770&amp;$DC$201:$DC$770,0))=W$3,2,""),IF(INDEX($DC$1:$DC$200,MATCH($A33&amp;W$3,$DB$1:$DB$200&amp;$DC$1:$DC$200,0))=W$3,1,"")))</f>
        <v/>
      </c>
      <c r="X33" s="6" t="str">
        <f t="array" ref="X33">IF(ISNA(INDEX($DC$1:$DC$770,MATCH($A33&amp;X$3,$DB$1:$DB$770&amp;$DC$1:$DC$770,0))),"",IF(ISNA(INDEX($DC$1:$DC$200,MATCH($A33&amp;X$3,$DB$1:$DB$200&amp;$DC$1:$DC$200,0))),IF(INDEX($DC$201:$DC$770,MATCH($A33&amp;X$3,$DB$201:$DB$770&amp;$DC$201:$DC$770,0))=X$3,2,""),IF(INDEX($DC$1:$DC$200,MATCH($A33&amp;X$3,$DB$1:$DB$200&amp;$DC$1:$DC$200,0))=X$3,1,"")))</f>
        <v/>
      </c>
      <c r="Y33" s="5" t="str">
        <f t="array" ref="Y33">IF(ISNA(INDEX($DC$1:$DC$770,MATCH($A33&amp;Y$3,$DB$1:$DB$770&amp;$DC$1:$DC$770,0))),"",IF(ISNA(INDEX($DC$1:$DC$200,MATCH($A33&amp;Y$3,$DB$1:$DB$200&amp;$DC$1:$DC$200,0))),IF(INDEX($DC$201:$DC$770,MATCH($A33&amp;Y$3,$DB$201:$DB$770&amp;$DC$201:$DC$770,0))=Y$3,2,""),IF(INDEX($DC$1:$DC$200,MATCH($A33&amp;Y$3,$DB$1:$DB$200&amp;$DC$1:$DC$200,0))=Y$3,1,"")))</f>
        <v/>
      </c>
      <c r="Z33" s="6" t="str">
        <f t="array" ref="Z33">IF(ISNA(INDEX($DC$1:$DC$770,MATCH($A33&amp;Z$3,$DB$1:$DB$770&amp;$DC$1:$DC$770,0))),"",IF(ISNA(INDEX($DC$1:$DC$200,MATCH($A33&amp;Z$3,$DB$1:$DB$200&amp;$DC$1:$DC$200,0))),IF(INDEX($DC$201:$DC$770,MATCH($A33&amp;Z$3,$DB$201:$DB$770&amp;$DC$201:$DC$770,0))=Z$3,2,""),IF(INDEX($DC$1:$DC$200,MATCH($A33&amp;Z$3,$DB$1:$DB$200&amp;$DC$1:$DC$200,0))=Z$3,1,"")))</f>
        <v/>
      </c>
      <c r="AA33" s="7" t="str">
        <f t="array" ref="AA33">IF(ISNA(INDEX($DC$1:$DC$770,MATCH($A33&amp;AA$3,$DB$1:$DB$770&amp;$DC$1:$DC$770,0))),"",IF(ISNA(INDEX($DC$1:$DC$200,MATCH($A33&amp;AA$3,$DB$1:$DB$200&amp;$DC$1:$DC$200,0))),IF(INDEX($DC$201:$DC$770,MATCH($A33&amp;AA$3,$DB$201:$DB$770&amp;$DC$201:$DC$770,0))=AA$3,2,""),IF(INDEX($DC$1:$DC$200,MATCH($A33&amp;AA$3,$DB$1:$DB$200&amp;$DC$1:$DC$200,0))=AA$3,1,"")))</f>
        <v/>
      </c>
      <c r="AB33" s="6" t="str">
        <f t="array" ref="AB33">IF(ISNA(INDEX($DC$1:$DC$770,MATCH($A33&amp;AB$3,$DB$1:$DB$770&amp;$DC$1:$DC$770,0))),"",IF(ISNA(INDEX($DC$1:$DC$200,MATCH($A33&amp;AB$3,$DB$1:$DB$200&amp;$DC$1:$DC$200,0))),IF(INDEX($DC$201:$DC$770,MATCH($A33&amp;AB$3,$DB$201:$DB$770&amp;$DC$201:$DC$770,0))=AB$3,2,""),IF(INDEX($DC$1:$DC$200,MATCH($A33&amp;AB$3,$DB$1:$DB$200&amp;$DC$1:$DC$200,0))=AB$3,1,"")))</f>
        <v/>
      </c>
      <c r="AC33" s="6" t="str">
        <f t="array" ref="AC33">IF(ISNA(INDEX($DC$1:$DC$770,MATCH($A33&amp;AC$3,$DB$1:$DB$770&amp;$DC$1:$DC$770,0))),"",IF(ISNA(INDEX($DC$1:$DC$200,MATCH($A33&amp;AC$3,$DB$1:$DB$200&amp;$DC$1:$DC$200,0))),IF(INDEX($DC$201:$DC$770,MATCH($A33&amp;AC$3,$DB$201:$DB$770&amp;$DC$201:$DC$770,0))=AC$3,2,""),IF(INDEX($DC$1:$DC$200,MATCH($A33&amp;AC$3,$DB$1:$DB$200&amp;$DC$1:$DC$200,0))=AC$3,1,"")))</f>
        <v/>
      </c>
      <c r="AD33" s="7" t="str">
        <f t="array" ref="AD33">IF(ISNA(INDEX($DC$1:$DC$770,MATCH($A33&amp;AD$3,$DB$1:$DB$770&amp;$DC$1:$DC$770,0))),"",IF(ISNA(INDEX($DC$1:$DC$200,MATCH($A33&amp;AD$3,$DB$1:$DB$200&amp;$DC$1:$DC$200,0))),IF(INDEX($DC$201:$DC$770,MATCH($A33&amp;AD$3,$DB$201:$DB$770&amp;$DC$201:$DC$770,0))=AD$3,2,""),IF(INDEX($DC$1:$DC$200,MATCH($A33&amp;AD$3,$DB$1:$DB$200&amp;$DC$1:$DC$200,0))=AD$3,1,"")))</f>
        <v/>
      </c>
      <c r="AE33" s="43">
        <v>45</v>
      </c>
      <c r="AF33" s="174">
        <f>TRUNC((DATE($CR$2,AG$6,AG33)-WEEKDAY(DATE($CR$2,AG$6,AG33),2)-DATE(YEAR(DATE($CR$2,AG$6,AG33)+4-WEEKDAY(DATE($CR$2,AG$6,AG33),2)),1,-10))/7)</f>
        <v>6</v>
      </c>
      <c r="AG33" s="172">
        <v>14</v>
      </c>
      <c r="AH33" s="176" t="str">
        <f t="shared" si="13"/>
        <v>So</v>
      </c>
      <c r="AI33" s="2"/>
      <c r="AJ33" s="164">
        <f t="shared" ref="AJ33" si="230">IF(OR(OR(AF33=$CR$7,AF37=$CR$7,AF33=$CS$7,AF37=$CS$7,AF33=$CT$7,AF37=$CT$7,AF33=$CR$8,AF37=$CR$8,AF33=$CR$9,AF37=$CR$9,AF33=$CR$10,AF37=$CR$10,AF33=$CS$10,AF37=$CS$10,AF33=$CR$11,AF37=$CR$11,AF33=$CS$11,AF37=$CS$11,AF33=$CT$11,AF37=$CT$11,AF33=$CU$11,AF37=$CU$11,AF33=$CV$11,AF37=$CV$11,AF33=$CR$12,AF37=$CR$12,AF33=$CS$12,AF37=$CS$12),OR($AE34=$CP$30,$AE34=$CP$31,$AE34=$CP$32,$AE34=$CP$33,$AE34=$CP$34,$AE34=$CP$35,$AE34=$CP$36,$AE34=$CP$37,$AE34=$CP$38,$AE34=$CP$39,$AE34=$CP$40,$AE34=$CP$41),OR($AE34=$CP$44,$AE34=$CP$45,$AE34=$CP$46,$AE34=$CP$47,$AE34=$CP$48,$AE34=$CP$49,$AE34=$CP$50)),1,"")</f>
        <v>1</v>
      </c>
      <c r="AK33" s="164">
        <f t="shared" ref="AK33" si="231">IF(OR(OR(AF33=$CR$15,AF37=$CR$15,AF33=$CS$15,AF37=$CS$15,AF33=$CT$15,AF37=$CT$15,AF33=$CR$16,AF37=$CR$16,AF33=$CS$16,AF37=$CS$16,AF33=$CR$17,AF37=$CR$17,AF33=$CS$17,AF37=$CS$17,AF33=$CR$18,AF37=$CR$18,AF33=$CS$18,AF37=$CS$18,AF33=$CT$18,AF37=$CT$18,AF33=$CU$18,AF37=$CU$18,AF33=$CV$18,AF37=$CV$18,AF33=$CR$19,AF37=$CR$19,AF33=$CS$19,AF37=$CS$19),OR($AE34=$CP$30,$AE34=$CP$31,$AE34=$CP$32,$AE34=$CP$33,$AE34=$CP$34,$AE34=$CP$35,$AE34=$CP$36,$AE34=$CP$37,$AE34=$CP$38,$AE34=$CP$39,$AE34=$CP$40,$AE34=$CP$41),OR($AE34=$CP$44,$AE34=$CP$45,$AE34=$CP$46,$AE34=$CP$47,$AE34=$CP$48,$AE34=$CP$49,$AE34=$CP$50)),1,"")</f>
        <v>1</v>
      </c>
      <c r="AL33" s="164">
        <f t="shared" ref="AL33" si="232">IF(OR(OR(AF33=$CR$22,AF37=$CR$22,AF33=$CS$22,AF37=$CS$22,AF33=$CT$22,AF37=$CT$22,AF33=$CR$23,AF37=$CR$23,AF33=$CS$23,AF37=$CS$23,AF33=$CR$24,AF37=$CR$24,AF33=$CS$24,AF37=$CS$24,AF33=$CR$25,AF37=$CR$25,AF33=$CS$25,AF37=$CS$25,AF33=$CT$25,AF37=$CT$25,AF33=$CU$25,AF37=$CU$25,AF33=$CV$25,AF37=$CV$25,AF33=$CR$26,AF37=$CR$26,AF33=$CS$26,AF37=$CS$26),OR($AE34=$CP$30,$AE34=$CP$31,$AE34=$CP$32,$AE34=$CP$33,$AE34=$CP$34,$AE34=$CP$35,$AE34=$CP$36,$AE34=$CP$37,$AE34=$CP$38,$AE34=$CP$39,$AE34=$CP$40,$AE34=$CP$41),OR($AE34=$CP$44,$AE34=$CP$45,$AE34=$CP$46,$AE34=$CP$47,$AE34=$CP$48,$AE34=$CP$49,$AE34=$CP$50)),1,"")</f>
        <v>1</v>
      </c>
      <c r="AM33" s="2"/>
      <c r="AN33" s="6" t="str">
        <f t="shared" ref="AN33" si="233">IF(ISNA(VLOOKUP(AE33,$DB$1:$DE$200,4,FALSE)),"",VLOOKUP(AE33,$DB$1:$DE$200,4,FALSE))</f>
        <v/>
      </c>
      <c r="AO33" s="6"/>
      <c r="AP33" s="6"/>
      <c r="AQ33" s="6"/>
      <c r="AR33" s="6"/>
      <c r="AS33" s="6"/>
      <c r="AT33" s="5" t="str">
        <f t="array" ref="AT33">IF(ISNA(INDEX($DC$1:$DC$770,MATCH($AE33&amp;AT$3,$DB$1:$DB$770&amp;$DC$1:$DC$770,0))),"",IF(ISNA(INDEX($DC$1:$DC$200,MATCH($AE33&amp;AT$3,$DB$1:$DB$200&amp;$DC$1:$DC$200,0))),IF(INDEX($DC$201:$DC$770,MATCH($AE33&amp;AT$3,$DB$201:$DB$770&amp;$DC$201:$DC$770,0))=AT$3,2,""),IF(INDEX($DC$1:$DC$200,MATCH($AE33&amp;AT$3,$DB$1:$DB$200&amp;$DC$1:$DC$200,0))=AT$3,1,"")))</f>
        <v/>
      </c>
      <c r="AU33" s="6" t="str">
        <f t="array" ref="AU33">IF(ISNA(INDEX($DC$1:$DC$770,MATCH($AE33&amp;AU$3,$DB$1:$DB$770&amp;$DC$1:$DC$770,0))),"",IF(ISNA(INDEX($DC$1:$DC$200,MATCH($AE33&amp;AU$3,$DB$1:$DB$200&amp;$DC$1:$DC$200,0))),IF(INDEX($DC$201:$DC$770,MATCH($AE33&amp;AU$3,$DB$201:$DB$770&amp;$DC$201:$DC$770,0))=AU$3,2,""),IF(INDEX($DC$1:$DC$200,MATCH($AE33&amp;AU$3,$DB$1:$DB$200&amp;$DC$1:$DC$200,0))=AU$3,1,"")))</f>
        <v/>
      </c>
      <c r="AV33" s="6" t="str">
        <f t="array" ref="AV33">IF(ISNA(INDEX($DC$1:$DC$770,MATCH($AE33&amp;AV$3,$DB$1:$DB$770&amp;$DC$1:$DC$770,0))),"",IF(ISNA(INDEX($DC$1:$DC$200,MATCH($AE33&amp;AV$3,$DB$1:$DB$200&amp;$DC$1:$DC$200,0))),IF(INDEX($DC$201:$DC$770,MATCH($AE33&amp;AV$3,$DB$201:$DB$770&amp;$DC$201:$DC$770,0))=AV$3,2,""),IF(INDEX($DC$1:$DC$200,MATCH($AE33&amp;AV$3,$DB$1:$DB$200&amp;$DC$1:$DC$200,0))=AV$3,1,"")))</f>
        <v/>
      </c>
      <c r="AW33" s="5" t="str">
        <f t="array" ref="AW33">IF(ISNA(INDEX($DC$1:$DC$770,MATCH($AE33&amp;AW$3,$DB$1:$DB$770&amp;$DC$1:$DC$770,0))),"",IF(ISNA(INDEX($DC$1:$DC$200,MATCH($AE33&amp;AW$3,$DB$1:$DB$200&amp;$DC$1:$DC$200,0))),IF(INDEX($DC$201:$DC$770,MATCH($AE33&amp;AW$3,$DB$201:$DB$770&amp;$DC$201:$DC$770,0))=AW$3,2,""),IF(INDEX($DC$1:$DC$200,MATCH($AE33&amp;AW$3,$DB$1:$DB$200&amp;$DC$1:$DC$200,0))=AW$3,1,"")))</f>
        <v/>
      </c>
      <c r="AX33" s="6" t="str">
        <f t="array" ref="AX33">IF(ISNA(INDEX($DC$1:$DC$770,MATCH($AE33&amp;AX$3,$DB$1:$DB$770&amp;$DC$1:$DC$770,0))),"",IF(ISNA(INDEX($DC$1:$DC$200,MATCH($AE33&amp;AX$3,$DB$1:$DB$200&amp;$DC$1:$DC$200,0))),IF(INDEX($DC$201:$DC$770,MATCH($AE33&amp;AX$3,$DB$201:$DB$770&amp;$DC$201:$DC$770,0))=AX$3,2,""),IF(INDEX($DC$1:$DC$200,MATCH($AE33&amp;AX$3,$DB$1:$DB$200&amp;$DC$1:$DC$200,0))=AX$3,1,"")))</f>
        <v/>
      </c>
      <c r="AY33" s="7" t="str">
        <f t="array" ref="AY33">IF(ISNA(INDEX($DC$1:$DC$770,MATCH($AE33&amp;AY$3,$DB$1:$DB$770&amp;$DC$1:$DC$770,0))),"",IF(ISNA(INDEX($DC$1:$DC$200,MATCH($AE33&amp;AY$3,$DB$1:$DB$200&amp;$DC$1:$DC$200,0))),IF(INDEX($DC$201:$DC$770,MATCH($AE33&amp;AY$3,$DB$201:$DB$770&amp;$DC$201:$DC$770,0))=AY$3,2,""),IF(INDEX($DC$1:$DC$200,MATCH($AE33&amp;AY$3,$DB$1:$DB$200&amp;$DC$1:$DC$200,0))=AY$3,1,"")))</f>
        <v/>
      </c>
      <c r="AZ33" s="6" t="str">
        <f t="array" ref="AZ33">IF(ISNA(INDEX($DC$1:$DC$770,MATCH($AE33&amp;AZ$3,$DB$1:$DB$770&amp;$DC$1:$DC$770,0))),"",IF(ISNA(INDEX($DC$1:$DC$200,MATCH($AE33&amp;AZ$3,$DB$1:$DB$200&amp;$DC$1:$DC$200,0))),IF(INDEX($DC$201:$DC$770,MATCH($AE33&amp;AZ$3,$DB$201:$DB$770&amp;$DC$201:$DC$770,0))=AZ$3,2,""),IF(INDEX($DC$1:$DC$200,MATCH($AE33&amp;AZ$3,$DB$1:$DB$200&amp;$DC$1:$DC$200,0))=AZ$3,1,"")))</f>
        <v/>
      </c>
      <c r="BA33" s="6" t="str">
        <f t="array" ref="BA33">IF(ISNA(INDEX($DC$1:$DC$770,MATCH($AE33&amp;BA$3,$DB$1:$DB$770&amp;$DC$1:$DC$770,0))),"",IF(ISNA(INDEX($DC$1:$DC$200,MATCH($AE33&amp;BA$3,$DB$1:$DB$200&amp;$DC$1:$DC$200,0))),IF(INDEX($DC$201:$DC$770,MATCH($AE33&amp;BA$3,$DB$201:$DB$770&amp;$DC$201:$DC$770,0))=BA$3,2,""),IF(INDEX($DC$1:$DC$200,MATCH($AE33&amp;BA$3,$DB$1:$DB$200&amp;$DC$1:$DC$200,0))=BA$3,1,"")))</f>
        <v/>
      </c>
      <c r="BB33" s="6" t="str">
        <f t="array" ref="BB33">IF(ISNA(INDEX($DC$1:$DC$770,MATCH($AE33&amp;BB$3,$DB$1:$DB$770&amp;$DC$1:$DC$770,0))),"",IF(ISNA(INDEX($DC$1:$DC$200,MATCH($AE33&amp;BB$3,$DB$1:$DB$200&amp;$DC$1:$DC$200,0))),IF(INDEX($DC$201:$DC$770,MATCH($AE33&amp;BB$3,$DB$201:$DB$770&amp;$DC$201:$DC$770,0))=BB$3,2,""),IF(INDEX($DC$1:$DC$200,MATCH($AE33&amp;BB$3,$DB$1:$DB$200&amp;$DC$1:$DC$200,0))=BB$3,1,"")))</f>
        <v/>
      </c>
      <c r="BC33" s="5" t="str">
        <f t="array" ref="BC33">IF(ISNA(INDEX($DC$1:$DC$770,MATCH($AE33&amp;BC$3,$DB$1:$DB$770&amp;$DC$1:$DC$770,0))),"",IF(ISNA(INDEX($DC$1:$DC$200,MATCH($AE33&amp;BC$3,$DB$1:$DB$200&amp;$DC$1:$DC$200,0))),IF(INDEX($DC$201:$DC$770,MATCH($AE33&amp;BC$3,$DB$201:$DB$770&amp;$DC$201:$DC$770,0))=BC$3,2,""),IF(INDEX($DC$1:$DC$200,MATCH($AE33&amp;BC$3,$DB$1:$DB$200&amp;$DC$1:$DC$200,0))=BC$3,1,"")))</f>
        <v/>
      </c>
      <c r="BD33" s="6" t="str">
        <f t="array" ref="BD33">IF(ISNA(INDEX($DC$1:$DC$770,MATCH($AE33&amp;BD$3,$DB$1:$DB$770&amp;$DC$1:$DC$770,0))),"",IF(ISNA(INDEX($DC$1:$DC$200,MATCH($AE33&amp;BD$3,$DB$1:$DB$200&amp;$DC$1:$DC$200,0))),IF(INDEX($DC$201:$DC$770,MATCH($AE33&amp;BD$3,$DB$201:$DB$770&amp;$DC$201:$DC$770,0))=BD$3,2,""),IF(INDEX($DC$1:$DC$200,MATCH($AE33&amp;BD$3,$DB$1:$DB$200&amp;$DC$1:$DC$200,0))=BD$3,1,"")))</f>
        <v/>
      </c>
      <c r="BE33" s="7" t="str">
        <f t="array" ref="BE33">IF(ISNA(INDEX($DC$1:$DC$770,MATCH($AE33&amp;BE$3,$DB$1:$DB$770&amp;$DC$1:$DC$770,0))),"",IF(ISNA(INDEX($DC$1:$DC$200,MATCH($AE33&amp;BE$3,$DB$1:$DB$200&amp;$DC$1:$DC$200,0))),IF(INDEX($DC$201:$DC$770,MATCH($AE33&amp;BE$3,$DB$201:$DB$770&amp;$DC$201:$DC$770,0))=BE$3,2,""),IF(INDEX($DC$1:$DC$200,MATCH($AE33&amp;BE$3,$DB$1:$DB$200&amp;$DC$1:$DC$200,0))=BE$3,1,"")))</f>
        <v/>
      </c>
      <c r="BF33" s="6" t="str">
        <f t="array" ref="BF33">IF(ISNA(INDEX($DC$1:$DC$770,MATCH($AE33&amp;BF$3,$DB$1:$DB$770&amp;$DC$1:$DC$770,0))),"",IF(ISNA(INDEX($DC$1:$DC$200,MATCH($AE33&amp;BF$3,$DB$1:$DB$200&amp;$DC$1:$DC$200,0))),IF(INDEX($DC$201:$DC$770,MATCH($AE33&amp;BF$3,$DB$201:$DB$770&amp;$DC$201:$DC$770,0))=BF$3,2,""),IF(INDEX($DC$1:$DC$200,MATCH($AE33&amp;BF$3,$DB$1:$DB$200&amp;$DC$1:$DC$200,0))=BF$3,1,"")))</f>
        <v/>
      </c>
      <c r="BG33" s="6" t="str">
        <f t="array" ref="BG33">IF(ISNA(INDEX($DC$1:$DC$770,MATCH($AE33&amp;BG$3,$DB$1:$DB$770&amp;$DC$1:$DC$770,0))),"",IF(ISNA(INDEX($DC$1:$DC$200,MATCH($AE33&amp;BG$3,$DB$1:$DB$200&amp;$DC$1:$DC$200,0))),IF(INDEX($DC$201:$DC$770,MATCH($AE33&amp;BG$3,$DB$201:$DB$770&amp;$DC$201:$DC$770,0))=BG$3,2,""),IF(INDEX($DC$1:$DC$200,MATCH($AE33&amp;BG$3,$DB$1:$DB$200&amp;$DC$1:$DC$200,0))=BG$3,1,"")))</f>
        <v/>
      </c>
      <c r="BH33" s="7" t="str">
        <f t="array" ref="BH33">IF(ISNA(INDEX($DC$1:$DC$770,MATCH($AE33&amp;BH$3,$DB$1:$DB$770&amp;$DC$1:$DC$770,0))),"",IF(ISNA(INDEX($DC$1:$DC$200,MATCH($AE33&amp;BH$3,$DB$1:$DB$200&amp;$DC$1:$DC$200,0))),IF(INDEX($DC$201:$DC$770,MATCH($AE33&amp;BH$3,$DB$201:$DB$770&amp;$DC$201:$DC$770,0))=BH$3,2,""),IF(INDEX($DC$1:$DC$200,MATCH($AE33&amp;BH$3,$DB$1:$DB$200&amp;$DC$1:$DC$200,0))=BH$3,1,"")))</f>
        <v/>
      </c>
      <c r="BI33" s="2">
        <f t="shared" ref="BI33" si="234">BI31+1</f>
        <v>74</v>
      </c>
      <c r="BJ33" s="174">
        <f>TRUNC((DATE($CR$2,BK$6,BK33)-WEEKDAY(DATE($CR$2,BK$6,BK33),2)-DATE(YEAR(DATE($CR$2,BK$6,BK33)+4-WEEKDAY(DATE($CR$2,BK$6,BK33),2)),1,-10))/7)</f>
        <v>11</v>
      </c>
      <c r="BK33" s="172">
        <v>14</v>
      </c>
      <c r="BL33" s="176" t="str">
        <f t="shared" si="18"/>
        <v>Mo</v>
      </c>
      <c r="BM33" s="2"/>
      <c r="BN33" s="164" t="str">
        <f t="shared" ref="BN33" si="235">IF(OR(OR(BJ33=$CR$7,BJ37=$CR$7,BJ33=$CS$7,BJ37=$CS$7,BJ33=$CT$7,BJ37=$CT$7,BJ33=$CR$8,BJ37=$CR$8,BJ33=$CR$9,BJ37=$CR$9,BJ33=$CR$10,BJ37=$CR$10,BJ33=$CS$10,BJ37=$CS$10,BJ33=$CR$11,BJ37=$CR$11,BJ33=$CS$11,BJ37=$CS$11,BJ33=$CT$11,BJ37=$CT$11,BJ33=$CU$11,BJ37=$CU$11,BJ33=$CV$11,BJ37=$CV$11,BJ33=$CR$12,BJ37=$CR$12,BJ33=$CS$12,BJ37=$CS$12),OR($BI34=$CP$30,$BI34=$CP$31,$BI34=$CP$32,$BI34=$CP$33,$BI34=$CP$34,$BI34=$CP$35,$BI34=$CP$36,$BI34=$CP$37,$BI34=$CP$38,$BI34=$CP$39,$BI34=$CP$40,$BI34=$CP$41),OR($BI34=$CP$44,$BI34=$CP$45,$BI34=$CP$46,$BI34=$CP$47,$BI34=$CP$48,$BI34=$CP$49,$BI34=$CP$50)),1,"")</f>
        <v/>
      </c>
      <c r="BO33" s="164" t="str">
        <f t="shared" ref="BO33" si="236">IF(OR(OR(BJ33=$CR$15,BJ37=$CR$15,BJ33=$CS$15,BJ37=$CS$15,BJ33=$CT$15,BJ37=$CT$15,BJ33=$CR$16,BJ37=$CR$16,BJ33=$CS$16,BJ37=$CS$16,BJ33=$CR$17,BJ37=$CR$17,BJ33=$CS$17,BJ37=$CS$17,BJ33=$CR$18,BJ37=$CR$18,BJ33=$CS$18,BJ37=$CS$18,BJ33=$CT$18,BJ37=$CT$18,BJ33=$CU$18,BJ37=$CU$18,BJ33=$CV$18,BJ37=$CV$18,BJ33=$CR$19,BJ37=$CR$19,BJ33=$CS$19,BJ37=$CS$19),OR($BI34=$CP$30,$BI34=$CP$31,$BI34=$CP$32,$BI34=$CP$33,$BI34=$CP$34,$BI34=$CP$35,$BI34=$CP$36,$BI34=$CP$37,$BI34=$CP$38,$BI34=$CP$39,$BI34=$CP$40,$BI34=$CP$41),OR($BI34=$CP$44,$BI34=$CP$45,$BI34=$CP$46,$BI34=$CP$47,$BI34=$CP$48,$BI34=$CP$49,$BI34=$CP$50)),1,"")</f>
        <v/>
      </c>
      <c r="BP33" s="164" t="str">
        <f t="shared" ref="BP33" si="237">IF(OR(OR(BJ33=$CR$22,BJ37=$CR$22,BJ33=$CS$22,BJ37=$CS$22,BJ33=$CT$22,BJ37=$CT$22,BJ33=$CR$23,BJ37=$CR$23,BJ33=$CS$23,BJ37=$CS$23,BJ33=$CR$24,BJ37=$CR$24,BJ33=$CS$24,BJ37=$CS$24,BJ33=$CR$25,BJ37=$CR$25,BJ33=$CS$25,BJ37=$CS$25,BJ33=$CT$25,BJ37=$CT$25,BJ33=$CU$25,BJ37=$CU$25,BJ33=$CV$25,BJ37=$CV$25,BJ33=$CR$26,BJ37=$CR$26,BJ33=$CS$26,BJ37=$CS$26),OR($BI34=$CP$30,$BI34=$CP$31,$BI34=$CP$32,$BI34=$CP$33,$BI34=$CP$34,$BI34=$CP$35,$BI34=$CP$36,$BI34=$CP$37,$BI34=$CP$38,$BI34=$CP$39,$BI34=$CP$40,$BI34=$CP$41),OR($BI34=$CP$44,$BI34=$CP$45,$BI34=$CP$46,$BI34=$CP$47,$BI34=$CP$48,$BI34=$CP$49,$BI34=$CP$50)),1,"")</f>
        <v/>
      </c>
      <c r="BQ33" s="2"/>
      <c r="BR33" s="6" t="str">
        <f t="shared" ref="BR33" si="238">IF(ISNA(VLOOKUP(BI33,$DB$1:$DE$200,4,FALSE)),"",VLOOKUP(BI33,$DB$1:$DE$200,4,FALSE))</f>
        <v>Cevi-Turnen</v>
      </c>
      <c r="BS33" s="6"/>
      <c r="BT33" s="6"/>
      <c r="BU33" s="6"/>
      <c r="BV33" s="6"/>
      <c r="BW33" s="6"/>
      <c r="BX33" s="5" t="str">
        <f t="array" ref="BX33">IF(ISNA(INDEX($DC$1:$DC$770,MATCH($BI33&amp;BX$3,$DB$1:$DB$770&amp;$DC$1:$DC$770,0))),"",IF(ISNA(INDEX($DC$1:$DC$200,MATCH($BI33&amp;BX$3,$DB$1:$DB$200&amp;$DC$1:$DC$200,0))),IF(INDEX($DC$201:$DC$770,MATCH($BI33&amp;BX$3,$DB$201:$DB$770&amp;$DC$201:$DC$770,0))=BX$3,2,""),IF(INDEX($DC$1:$DC$200,MATCH($BI33&amp;BX$3,$DB$1:$DB$200&amp;$DC$1:$DC$200,0))=BX$3,1,"")))</f>
        <v/>
      </c>
      <c r="BY33" s="6" t="str">
        <f t="array" ref="BY33">IF(ISNA(INDEX($DC$1:$DC$770,MATCH($BI33&amp;BY$3,$DB$1:$DB$770&amp;$DC$1:$DC$770,0))),"",IF(ISNA(INDEX($DC$1:$DC$200,MATCH($BI33&amp;BY$3,$DB$1:$DB$200&amp;$DC$1:$DC$200,0))),IF(INDEX($DC$201:$DC$770,MATCH($BI33&amp;BY$3,$DB$201:$DB$770&amp;$DC$201:$DC$770,0))=BY$3,2,""),IF(INDEX($DC$1:$DC$200,MATCH($BI33&amp;BY$3,$DB$1:$DB$200&amp;$DC$1:$DC$200,0))=BY$3,1,"")))</f>
        <v/>
      </c>
      <c r="BZ33" s="6">
        <f t="array" ref="BZ33">IF(ISNA(INDEX($DC$1:$DC$770,MATCH($BI33&amp;BZ$3,$DB$1:$DB$770&amp;$DC$1:$DC$770,0))),"",IF(ISNA(INDEX($DC$1:$DC$200,MATCH($BI33&amp;BZ$3,$DB$1:$DB$200&amp;$DC$1:$DC$200,0))),IF(INDEX($DC$201:$DC$770,MATCH($BI33&amp;BZ$3,$DB$201:$DB$770&amp;$DC$201:$DC$770,0))=BZ$3,2,""),IF(INDEX($DC$1:$DC$200,MATCH($BI33&amp;BZ$3,$DB$1:$DB$200&amp;$DC$1:$DC$200,0))=BZ$3,1,"")))</f>
        <v>1</v>
      </c>
      <c r="CA33" s="5" t="str">
        <f t="array" ref="CA33">IF(ISNA(INDEX($DC$1:$DC$770,MATCH($BI33&amp;CA$3,$DB$1:$DB$770&amp;$DC$1:$DC$770,0))),"",IF(ISNA(INDEX($DC$1:$DC$200,MATCH($BI33&amp;CA$3,$DB$1:$DB$200&amp;$DC$1:$DC$200,0))),IF(INDEX($DC$201:$DC$770,MATCH($BI33&amp;CA$3,$DB$201:$DB$770&amp;$DC$201:$DC$770,0))=CA$3,2,""),IF(INDEX($DC$1:$DC$200,MATCH($BI33&amp;CA$3,$DB$1:$DB$200&amp;$DC$1:$DC$200,0))=CA$3,1,"")))</f>
        <v/>
      </c>
      <c r="CB33" s="6" t="str">
        <f t="array" ref="CB33">IF(ISNA(INDEX($DC$1:$DC$770,MATCH($BI33&amp;CB$3,$DB$1:$DB$770&amp;$DC$1:$DC$770,0))),"",IF(ISNA(INDEX($DC$1:$DC$200,MATCH($BI33&amp;CB$3,$DB$1:$DB$200&amp;$DC$1:$DC$200,0))),IF(INDEX($DC$201:$DC$770,MATCH($BI33&amp;CB$3,$DB$201:$DB$770&amp;$DC$201:$DC$770,0))=CB$3,2,""),IF(INDEX($DC$1:$DC$200,MATCH($BI33&amp;CB$3,$DB$1:$DB$200&amp;$DC$1:$DC$200,0))=CB$3,1,"")))</f>
        <v/>
      </c>
      <c r="CC33" s="7" t="str">
        <f t="array" ref="CC33">IF(ISNA(INDEX($DC$1:$DC$770,MATCH($BI33&amp;CC$3,$DB$1:$DB$770&amp;$DC$1:$DC$770,0))),"",IF(ISNA(INDEX($DC$1:$DC$200,MATCH($BI33&amp;CC$3,$DB$1:$DB$200&amp;$DC$1:$DC$200,0))),IF(INDEX($DC$201:$DC$770,MATCH($BI33&amp;CC$3,$DB$201:$DB$770&amp;$DC$201:$DC$770,0))=CC$3,2,""),IF(INDEX($DC$1:$DC$200,MATCH($BI33&amp;CC$3,$DB$1:$DB$200&amp;$DC$1:$DC$200,0))=CC$3,1,"")))</f>
        <v/>
      </c>
      <c r="CD33" s="6" t="str">
        <f t="array" ref="CD33">IF(ISNA(INDEX($DC$1:$DC$770,MATCH($BI33&amp;CD$3,$DB$1:$DB$770&amp;$DC$1:$DC$770,0))),"",IF(ISNA(INDEX($DC$1:$DC$200,MATCH($BI33&amp;CD$3,$DB$1:$DB$200&amp;$DC$1:$DC$200,0))),IF(INDEX($DC$201:$DC$770,MATCH($BI33&amp;CD$3,$DB$201:$DB$770&amp;$DC$201:$DC$770,0))=CD$3,2,""),IF(INDEX($DC$1:$DC$200,MATCH($BI33&amp;CD$3,$DB$1:$DB$200&amp;$DC$1:$DC$200,0))=CD$3,1,"")))</f>
        <v/>
      </c>
      <c r="CE33" s="6" t="str">
        <f t="array" ref="CE33">IF(ISNA(INDEX($DC$1:$DC$770,MATCH($BI33&amp;CE$3,$DB$1:$DB$770&amp;$DC$1:$DC$770,0))),"",IF(ISNA(INDEX($DC$1:$DC$200,MATCH($BI33&amp;CE$3,$DB$1:$DB$200&amp;$DC$1:$DC$200,0))),IF(INDEX($DC$201:$DC$770,MATCH($BI33&amp;CE$3,$DB$201:$DB$770&amp;$DC$201:$DC$770,0))=CE$3,2,""),IF(INDEX($DC$1:$DC$200,MATCH($BI33&amp;CE$3,$DB$1:$DB$200&amp;$DC$1:$DC$200,0))=CE$3,1,"")))</f>
        <v/>
      </c>
      <c r="CF33" s="6" t="str">
        <f t="array" ref="CF33">IF(ISNA(INDEX($DC$1:$DC$770,MATCH($BI33&amp;CF$3,$DB$1:$DB$770&amp;$DC$1:$DC$770,0))),"",IF(ISNA(INDEX($DC$1:$DC$200,MATCH($BI33&amp;CF$3,$DB$1:$DB$200&amp;$DC$1:$DC$200,0))),IF(INDEX($DC$201:$DC$770,MATCH($BI33&amp;CF$3,$DB$201:$DB$770&amp;$DC$201:$DC$770,0))=CF$3,2,""),IF(INDEX($DC$1:$DC$200,MATCH($BI33&amp;CF$3,$DB$1:$DB$200&amp;$DC$1:$DC$200,0))=CF$3,1,"")))</f>
        <v/>
      </c>
      <c r="CG33" s="5" t="str">
        <f t="array" ref="CG33">IF(ISNA(INDEX($DC$1:$DC$770,MATCH($BI33&amp;CG$3,$DB$1:$DB$770&amp;$DC$1:$DC$770,0))),"",IF(ISNA(INDEX($DC$1:$DC$200,MATCH($BI33&amp;CG$3,$DB$1:$DB$200&amp;$DC$1:$DC$200,0))),IF(INDEX($DC$201:$DC$770,MATCH($BI33&amp;CG$3,$DB$201:$DB$770&amp;$DC$201:$DC$770,0))=CG$3,2,""),IF(INDEX($DC$1:$DC$200,MATCH($BI33&amp;CG$3,$DB$1:$DB$200&amp;$DC$1:$DC$200,0))=CG$3,1,"")))</f>
        <v/>
      </c>
      <c r="CH33" s="6" t="str">
        <f t="array" ref="CH33">IF(ISNA(INDEX($DC$1:$DC$770,MATCH($BI33&amp;CH$3,$DB$1:$DB$770&amp;$DC$1:$DC$770,0))),"",IF(ISNA(INDEX($DC$1:$DC$200,MATCH($BI33&amp;CH$3,$DB$1:$DB$200&amp;$DC$1:$DC$200,0))),IF(INDEX($DC$201:$DC$770,MATCH($BI33&amp;CH$3,$DB$201:$DB$770&amp;$DC$201:$DC$770,0))=CH$3,2,""),IF(INDEX($DC$1:$DC$200,MATCH($BI33&amp;CH$3,$DB$1:$DB$200&amp;$DC$1:$DC$200,0))=CH$3,1,"")))</f>
        <v/>
      </c>
      <c r="CI33" s="7" t="str">
        <f t="array" ref="CI33">IF(ISNA(INDEX($DC$1:$DC$770,MATCH($BI33&amp;CI$3,$DB$1:$DB$770&amp;$DC$1:$DC$770,0))),"",IF(ISNA(INDEX($DC$1:$DC$200,MATCH($BI33&amp;CI$3,$DB$1:$DB$200&amp;$DC$1:$DC$200,0))),IF(INDEX($DC$201:$DC$770,MATCH($BI33&amp;CI$3,$DB$201:$DB$770&amp;$DC$201:$DC$770,0))=CI$3,2,""),IF(INDEX($DC$1:$DC$200,MATCH($BI33&amp;CI$3,$DB$1:$DB$200&amp;$DC$1:$DC$200,0))=CI$3,1,"")))</f>
        <v/>
      </c>
      <c r="CJ33" s="6" t="str">
        <f t="array" ref="CJ33">IF(ISNA(INDEX($DC$1:$DC$770,MATCH($BI33&amp;CJ$3,$DB$1:$DB$770&amp;$DC$1:$DC$770,0))),"",IF(ISNA(INDEX($DC$1:$DC$200,MATCH($BI33&amp;CJ$3,$DB$1:$DB$200&amp;$DC$1:$DC$200,0))),IF(INDEX($DC$201:$DC$770,MATCH($BI33&amp;CJ$3,$DB$201:$DB$770&amp;$DC$201:$DC$770,0))=CJ$3,2,""),IF(INDEX($DC$1:$DC$200,MATCH($BI33&amp;CJ$3,$DB$1:$DB$200&amp;$DC$1:$DC$200,0))=CJ$3,1,"")))</f>
        <v/>
      </c>
      <c r="CK33" s="6" t="str">
        <f t="array" ref="CK33">IF(ISNA(INDEX($DC$1:$DC$770,MATCH($BI33&amp;CK$3,$DB$1:$DB$770&amp;$DC$1:$DC$770,0))),"",IF(ISNA(INDEX($DC$1:$DC$200,MATCH($BI33&amp;CK$3,$DB$1:$DB$200&amp;$DC$1:$DC$200,0))),IF(INDEX($DC$201:$DC$770,MATCH($BI33&amp;CK$3,$DB$201:$DB$770&amp;$DC$201:$DC$770,0))=CK$3,2,""),IF(INDEX($DC$1:$DC$200,MATCH($BI33&amp;CK$3,$DB$1:$DB$200&amp;$DC$1:$DC$200,0))=CK$3,1,"")))</f>
        <v/>
      </c>
      <c r="CL33" s="7" t="str">
        <f t="array" ref="CL33">IF(ISNA(INDEX($DC$1:$DC$770,MATCH($BI33&amp;CL$3,$DB$1:$DB$770&amp;$DC$1:$DC$770,0))),"",IF(ISNA(INDEX($DC$1:$DC$200,MATCH($BI33&amp;CL$3,$DB$1:$DB$200&amp;$DC$1:$DC$200,0))),IF(INDEX($DC$201:$DC$770,MATCH($BI33&amp;CL$3,$DB$201:$DB$770&amp;$DC$201:$DC$770,0))=CL$3,2,""),IF(INDEX($DC$1:$DC$200,MATCH($BI33&amp;CL$3,$DB$1:$DB$200&amp;$DC$1:$DC$200,0))=CL$3,1,"")))</f>
        <v/>
      </c>
      <c r="CN33" s="1"/>
      <c r="CO33" s="1"/>
      <c r="CP33" s="19">
        <f t="shared" si="218"/>
        <v>-29.5</v>
      </c>
      <c r="CQ33" s="13" t="s">
        <v>51</v>
      </c>
      <c r="CS33" s="13">
        <f>DAY(CW33)</f>
        <v>1</v>
      </c>
      <c r="CT33" s="13">
        <f>MONTH(CW33)</f>
        <v>12</v>
      </c>
      <c r="CU33" s="13">
        <f t="shared" si="219"/>
        <v>2016</v>
      </c>
      <c r="CV33" s="13" t="str">
        <f t="shared" si="220"/>
        <v>Di</v>
      </c>
      <c r="CW33" s="22">
        <f>CW32+1</f>
        <v>40877</v>
      </c>
      <c r="DB33" s="19">
        <f>IF(DM33=0,0,IF(COUNTIF($DM$1:$DM$200,DM33)=1,DM33,IF(COUNTIF($DM$1:$DM$200,DM33)=2,IF(COUNTIF($DM$1:$DM32,DM33)=0,DM33,DM33+0.5),"Terminkollision 1")))</f>
        <v>0</v>
      </c>
      <c r="DC33" s="42">
        <f t="shared" si="4"/>
        <v>3</v>
      </c>
      <c r="DD33" s="71" t="s">
        <v>195</v>
      </c>
      <c r="DE33" s="13" t="s">
        <v>101</v>
      </c>
      <c r="DF33" s="13">
        <f t="shared" si="1"/>
        <v>30</v>
      </c>
      <c r="DG33" s="13">
        <f t="shared" si="5"/>
        <v>25</v>
      </c>
      <c r="DH33" s="13">
        <f t="shared" si="6"/>
        <v>7</v>
      </c>
      <c r="DI33" s="13">
        <f t="shared" si="7"/>
        <v>2016</v>
      </c>
      <c r="DJ33" s="13" t="str">
        <f t="shared" si="2"/>
        <v>Mo</v>
      </c>
      <c r="DK33" s="22">
        <f t="shared" si="8"/>
        <v>41114</v>
      </c>
      <c r="DL33" s="19">
        <f t="shared" si="0"/>
        <v>0</v>
      </c>
      <c r="DM33" s="13">
        <f t="shared" si="3"/>
        <v>0</v>
      </c>
    </row>
    <row r="34" spans="1:117">
      <c r="A34" s="13">
        <v>14.5</v>
      </c>
      <c r="B34" s="174"/>
      <c r="C34" s="173"/>
      <c r="D34" s="178"/>
      <c r="E34" s="2"/>
      <c r="F34" s="165"/>
      <c r="G34" s="165"/>
      <c r="H34" s="165"/>
      <c r="I34" s="2"/>
      <c r="J34" s="9" t="str">
        <f t="shared" ref="J34" si="239">IF(ISNA(VLOOKUP(A34,$CP$30:$CQ$56,2,FALSE)),IF(ISNA(VLOOKUP(A34,$DB$1:$DE$200,4,FALSE)),"",VLOOKUP(A34,$DB$1:$DE$200,4,FALSE)),VLOOKUP(A34,$CP$30:$CQ$56,2,FALSE))</f>
        <v/>
      </c>
      <c r="K34" s="10"/>
      <c r="L34" s="10"/>
      <c r="M34" s="10"/>
      <c r="N34" s="10"/>
      <c r="O34" s="8"/>
      <c r="P34" s="9" t="str">
        <f t="array" ref="P34">IF(ISNA(INDEX($DC$201:$DC$770,MATCH($A33&amp;P$3,$DB$201:$DB$770&amp;$DC$201:$DC$770,0))),IF(ISNA(INDEX($DC$1:$DC$200,MATCH($A34&amp;P$3,$DB$1:$DB$200&amp;$DC$1:$DC$200,0))),"",IF(INDEX($DC$1:$DC$200,MATCH($A34&amp;P$3,$DB$1:$DB$200&amp;$DC$1:$DC$200,0))=P$3,1,"")),IF(INDEX($DC$201:$DC$770,MATCH($A33&amp;P$3,$DB$201:$DB$770&amp;$DC$201:$DC$770,0))=P$3,2,""))</f>
        <v/>
      </c>
      <c r="Q34" s="10" t="str">
        <f t="array" ref="Q34">IF(ISNA(INDEX($DC$201:$DC$770,MATCH($A33&amp;Q$3,$DB$201:$DB$770&amp;$DC$201:$DC$770,0))),IF(ISNA(INDEX($DC$1:$DC$200,MATCH($A34&amp;Q$3,$DB$1:$DB$200&amp;$DC$1:$DC$200,0))),"",IF(INDEX($DC$1:$DC$200,MATCH($A34&amp;Q$3,$DB$1:$DB$200&amp;$DC$1:$DC$200,0))=Q$3,1,"")),IF(INDEX($DC$201:$DC$770,MATCH($A33&amp;Q$3,$DB$201:$DB$770&amp;$DC$201:$DC$770,0))=Q$3,2,""))</f>
        <v/>
      </c>
      <c r="R34" s="10" t="str">
        <f t="array" ref="R34">IF(ISNA(INDEX($DC$201:$DC$770,MATCH($A33&amp;R$3,$DB$201:$DB$770&amp;$DC$201:$DC$770,0))),IF(ISNA(INDEX($DC$1:$DC$200,MATCH($A34&amp;R$3,$DB$1:$DB$200&amp;$DC$1:$DC$200,0))),"",IF(INDEX($DC$1:$DC$200,MATCH($A34&amp;R$3,$DB$1:$DB$200&amp;$DC$1:$DC$200,0))=R$3,1,"")),IF(INDEX($DC$201:$DC$770,MATCH($A33&amp;R$3,$DB$201:$DB$770&amp;$DC$201:$DC$770,0))=R$3,2,""))</f>
        <v/>
      </c>
      <c r="S34" s="9" t="str">
        <f t="array" ref="S34">IF(ISNA(INDEX($DC$201:$DC$770,MATCH($A33&amp;S$3,$DB$201:$DB$770&amp;$DC$201:$DC$770,0))),IF(ISNA(INDEX($DC$1:$DC$200,MATCH($A34&amp;S$3,$DB$1:$DB$200&amp;$DC$1:$DC$200,0))),"",IF(INDEX($DC$1:$DC$200,MATCH($A34&amp;S$3,$DB$1:$DB$200&amp;$DC$1:$DC$200,0))=S$3,1,"")),IF(INDEX($DC$201:$DC$770,MATCH($A33&amp;S$3,$DB$201:$DB$770&amp;$DC$201:$DC$770,0))=S$3,2,""))</f>
        <v/>
      </c>
      <c r="T34" s="10" t="str">
        <f t="array" ref="T34">IF(ISNA(INDEX($DC$201:$DC$770,MATCH($A33&amp;T$3,$DB$201:$DB$770&amp;$DC$201:$DC$770,0))),IF(ISNA(INDEX($DC$1:$DC$200,MATCH($A34&amp;T$3,$DB$1:$DB$200&amp;$DC$1:$DC$200,0))),"",IF(INDEX($DC$1:$DC$200,MATCH($A34&amp;T$3,$DB$1:$DB$200&amp;$DC$1:$DC$200,0))=T$3,1,"")),IF(INDEX($DC$201:$DC$770,MATCH($A33&amp;T$3,$DB$201:$DB$770&amp;$DC$201:$DC$770,0))=T$3,2,""))</f>
        <v/>
      </c>
      <c r="U34" s="8" t="str">
        <f t="array" ref="U34">IF(ISNA(INDEX($DC$201:$DC$770,MATCH($A33&amp;U$3,$DB$201:$DB$770&amp;$DC$201:$DC$770,0))),IF(ISNA(INDEX($DC$1:$DC$200,MATCH($A34&amp;U$3,$DB$1:$DB$200&amp;$DC$1:$DC$200,0))),"",IF(INDEX($DC$1:$DC$200,MATCH($A34&amp;U$3,$DB$1:$DB$200&amp;$DC$1:$DC$200,0))=U$3,1,"")),IF(INDEX($DC$201:$DC$770,MATCH($A33&amp;U$3,$DB$201:$DB$770&amp;$DC$201:$DC$770,0))=U$3,2,""))</f>
        <v/>
      </c>
      <c r="V34" s="10" t="str">
        <f t="array" ref="V34">IF(ISNA(INDEX($DC$201:$DC$770,MATCH($A33&amp;V$3,$DB$201:$DB$770&amp;$DC$201:$DC$770,0))),IF(ISNA(INDEX($DC$1:$DC$200,MATCH($A34&amp;V$3,$DB$1:$DB$200&amp;$DC$1:$DC$200,0))),"",IF(INDEX($DC$1:$DC$200,MATCH($A34&amp;V$3,$DB$1:$DB$200&amp;$DC$1:$DC$200,0))=V$3,1,"")),IF(INDEX($DC$201:$DC$770,MATCH($A33&amp;V$3,$DB$201:$DB$770&amp;$DC$201:$DC$770,0))=V$3,2,""))</f>
        <v/>
      </c>
      <c r="W34" s="10" t="str">
        <f t="array" ref="W34">IF(ISNA(INDEX($DC$201:$DC$770,MATCH($A33&amp;W$3,$DB$201:$DB$770&amp;$DC$201:$DC$770,0))),IF(ISNA(INDEX($DC$1:$DC$200,MATCH($A34&amp;W$3,$DB$1:$DB$200&amp;$DC$1:$DC$200,0))),"",IF(INDEX($DC$1:$DC$200,MATCH($A34&amp;W$3,$DB$1:$DB$200&amp;$DC$1:$DC$200,0))=W$3,1,"")),IF(INDEX($DC$201:$DC$770,MATCH($A33&amp;W$3,$DB$201:$DB$770&amp;$DC$201:$DC$770,0))=W$3,2,""))</f>
        <v/>
      </c>
      <c r="X34" s="10" t="str">
        <f t="array" ref="X34">IF(ISNA(INDEX($DC$201:$DC$770,MATCH($A33&amp;X$3,$DB$201:$DB$770&amp;$DC$201:$DC$770,0))),IF(ISNA(INDEX($DC$1:$DC$200,MATCH($A34&amp;X$3,$DB$1:$DB$200&amp;$DC$1:$DC$200,0))),"",IF(INDEX($DC$1:$DC$200,MATCH($A34&amp;X$3,$DB$1:$DB$200&amp;$DC$1:$DC$200,0))=X$3,1,"")),IF(INDEX($DC$201:$DC$770,MATCH($A33&amp;X$3,$DB$201:$DB$770&amp;$DC$201:$DC$770,0))=X$3,2,""))</f>
        <v/>
      </c>
      <c r="Y34" s="9" t="str">
        <f t="array" ref="Y34">IF(ISNA(INDEX($DC$201:$DC$770,MATCH($A33&amp;Y$3,$DB$201:$DB$770&amp;$DC$201:$DC$770,0))),IF(ISNA(INDEX($DC$1:$DC$200,MATCH($A34&amp;Y$3,$DB$1:$DB$200&amp;$DC$1:$DC$200,0))),"",IF(INDEX($DC$1:$DC$200,MATCH($A34&amp;Y$3,$DB$1:$DB$200&amp;$DC$1:$DC$200,0))=Y$3,1,"")),IF(INDEX($DC$201:$DC$770,MATCH($A33&amp;Y$3,$DB$201:$DB$770&amp;$DC$201:$DC$770,0))=Y$3,2,""))</f>
        <v/>
      </c>
      <c r="Z34" s="10" t="str">
        <f t="array" ref="Z34">IF(ISNA(INDEX($DC$201:$DC$770,MATCH($A33&amp;Z$3,$DB$201:$DB$770&amp;$DC$201:$DC$770,0))),IF(ISNA(INDEX($DC$1:$DC$200,MATCH($A34&amp;Z$3,$DB$1:$DB$200&amp;$DC$1:$DC$200,0))),"",IF(INDEX($DC$1:$DC$200,MATCH($A34&amp;Z$3,$DB$1:$DB$200&amp;$DC$1:$DC$200,0))=Z$3,1,"")),IF(INDEX($DC$201:$DC$770,MATCH($A33&amp;Z$3,$DB$201:$DB$770&amp;$DC$201:$DC$770,0))=Z$3,2,""))</f>
        <v/>
      </c>
      <c r="AA34" s="8" t="str">
        <f t="array" ref="AA34">IF(ISNA(INDEX($DC$201:$DC$770,MATCH($A33&amp;AA$3,$DB$201:$DB$770&amp;$DC$201:$DC$770,0))),IF(ISNA(INDEX($DC$1:$DC$200,MATCH($A34&amp;AA$3,$DB$1:$DB$200&amp;$DC$1:$DC$200,0))),"",IF(INDEX($DC$1:$DC$200,MATCH($A34&amp;AA$3,$DB$1:$DB$200&amp;$DC$1:$DC$200,0))=AA$3,1,"")),IF(INDEX($DC$201:$DC$770,MATCH($A33&amp;AA$3,$DB$201:$DB$770&amp;$DC$201:$DC$770,0))=AA$3,2,""))</f>
        <v/>
      </c>
      <c r="AB34" s="10" t="str">
        <f t="array" ref="AB34">IF(ISNA(INDEX($DC$201:$DC$770,MATCH($A33&amp;AB$3,$DB$201:$DB$770&amp;$DC$201:$DC$770,0))),IF(ISNA(INDEX($DC$1:$DC$200,MATCH($A34&amp;AB$3,$DB$1:$DB$200&amp;$DC$1:$DC$200,0))),"",IF(INDEX($DC$1:$DC$200,MATCH($A34&amp;AB$3,$DB$1:$DB$200&amp;$DC$1:$DC$200,0))=AB$3,1,"")),IF(INDEX($DC$201:$DC$770,MATCH($A33&amp;AB$3,$DB$201:$DB$770&amp;$DC$201:$DC$770,0))=AB$3,2,""))</f>
        <v/>
      </c>
      <c r="AC34" s="10" t="str">
        <f t="array" ref="AC34">IF(ISNA(INDEX($DC$201:$DC$770,MATCH($A33&amp;AC$3,$DB$201:$DB$770&amp;$DC$201:$DC$770,0))),IF(ISNA(INDEX($DC$1:$DC$200,MATCH($A34&amp;AC$3,$DB$1:$DB$200&amp;$DC$1:$DC$200,0))),"",IF(INDEX($DC$1:$DC$200,MATCH($A34&amp;AC$3,$DB$1:$DB$200&amp;$DC$1:$DC$200,0))=AC$3,1,"")),IF(INDEX($DC$201:$DC$770,MATCH($A33&amp;AC$3,$DB$201:$DB$770&amp;$DC$201:$DC$770,0))=AC$3,2,""))</f>
        <v/>
      </c>
      <c r="AD34" s="8" t="str">
        <f t="array" ref="AD34">IF(ISNA(INDEX($DC$201:$DC$770,MATCH($A33&amp;AD$3,$DB$201:$DB$770&amp;$DC$201:$DC$770,0))),IF(ISNA(INDEX($DC$1:$DC$200,MATCH($A34&amp;AD$3,$DB$1:$DB$200&amp;$DC$1:$DC$200,0))),"",IF(INDEX($DC$1:$DC$200,MATCH($A34&amp;AD$3,$DB$1:$DB$200&amp;$DC$1:$DC$200,0))=AD$3,1,"")),IF(INDEX($DC$201:$DC$770,MATCH($A33&amp;AD$3,$DB$201:$DB$770&amp;$DC$201:$DC$770,0))=AD$3,2,""))</f>
        <v/>
      </c>
      <c r="AE34" s="43">
        <v>45.5</v>
      </c>
      <c r="AF34" s="174"/>
      <c r="AG34" s="185"/>
      <c r="AH34" s="177"/>
      <c r="AI34" s="2"/>
      <c r="AJ34" s="165"/>
      <c r="AK34" s="165"/>
      <c r="AL34" s="165"/>
      <c r="AM34" s="2"/>
      <c r="AN34" s="10" t="str">
        <f t="shared" ref="AN34" si="240">IF(ISNA(VLOOKUP(AE34,$CP$30:$CQ$56,2,FALSE)),IF(ISNA(VLOOKUP(AE34,$DB$1:$DE$200,4,FALSE)),"",VLOOKUP(AE34,$DB$1:$DE$200,4,FALSE)),VLOOKUP(AE34,$CP$30:$CQ$56,2,FALSE))</f>
        <v/>
      </c>
      <c r="AO34" s="10"/>
      <c r="AP34" s="10"/>
      <c r="AQ34" s="10"/>
      <c r="AR34" s="10"/>
      <c r="AS34" s="10"/>
      <c r="AT34" s="9" t="str">
        <f t="array" ref="AT34">IF(ISNA(INDEX($DC$201:$DC$770,MATCH($AE33&amp;AT$3,$DB$201:$DB$770&amp;$DC$201:$DC$770,0))),IF(ISNA(INDEX($DC$1:$DC$200,MATCH($AE34&amp;AT$3,$DB$1:$DB$200&amp;$DC$1:$DC$200,0))),"",IF(INDEX($DC$1:$DC$200,MATCH($AE34&amp;AT$3,$DB$1:$DB$200&amp;$DC$1:$DC$200,0))=AT$3,1,"")),IF(INDEX($DC$201:$DC$770,MATCH($AE33&amp;AT$3,$DB$201:$DB$770&amp;$DC$201:$DC$770,0))=AT$3,2,""))</f>
        <v/>
      </c>
      <c r="AU34" s="10" t="str">
        <f t="array" ref="AU34">IF(ISNA(INDEX($DC$201:$DC$770,MATCH($AE33&amp;AU$3,$DB$201:$DB$770&amp;$DC$201:$DC$770,0))),IF(ISNA(INDEX($DC$1:$DC$200,MATCH($AE34&amp;AU$3,$DB$1:$DB$200&amp;$DC$1:$DC$200,0))),"",IF(INDEX($DC$1:$DC$200,MATCH($AE34&amp;AU$3,$DB$1:$DB$200&amp;$DC$1:$DC$200,0))=AU$3,1,"")),IF(INDEX($DC$201:$DC$770,MATCH($AE33&amp;AU$3,$DB$201:$DB$770&amp;$DC$201:$DC$770,0))=AU$3,2,""))</f>
        <v/>
      </c>
      <c r="AV34" s="10" t="str">
        <f t="array" ref="AV34">IF(ISNA(INDEX($DC$201:$DC$770,MATCH($AE33&amp;AV$3,$DB$201:$DB$770&amp;$DC$201:$DC$770,0))),IF(ISNA(INDEX($DC$1:$DC$200,MATCH($AE34&amp;AV$3,$DB$1:$DB$200&amp;$DC$1:$DC$200,0))),"",IF(INDEX($DC$1:$DC$200,MATCH($AE34&amp;AV$3,$DB$1:$DB$200&amp;$DC$1:$DC$200,0))=AV$3,1,"")),IF(INDEX($DC$201:$DC$770,MATCH($AE33&amp;AV$3,$DB$201:$DB$770&amp;$DC$201:$DC$770,0))=AV$3,2,""))</f>
        <v/>
      </c>
      <c r="AW34" s="9" t="str">
        <f t="array" ref="AW34">IF(ISNA(INDEX($DC$201:$DC$770,MATCH($AE33&amp;AW$3,$DB$201:$DB$770&amp;$DC$201:$DC$770,0))),IF(ISNA(INDEX($DC$1:$DC$200,MATCH($AE34&amp;AW$3,$DB$1:$DB$200&amp;$DC$1:$DC$200,0))),"",IF(INDEX($DC$1:$DC$200,MATCH($AE34&amp;AW$3,$DB$1:$DB$200&amp;$DC$1:$DC$200,0))=AW$3,1,"")),IF(INDEX($DC$201:$DC$770,MATCH($AE33&amp;AW$3,$DB$201:$DB$770&amp;$DC$201:$DC$770,0))=AW$3,2,""))</f>
        <v/>
      </c>
      <c r="AX34" s="10" t="str">
        <f t="array" ref="AX34">IF(ISNA(INDEX($DC$201:$DC$770,MATCH($AE33&amp;AX$3,$DB$201:$DB$770&amp;$DC$201:$DC$770,0))),IF(ISNA(INDEX($DC$1:$DC$200,MATCH($AE34&amp;AX$3,$DB$1:$DB$200&amp;$DC$1:$DC$200,0))),"",IF(INDEX($DC$1:$DC$200,MATCH($AE34&amp;AX$3,$DB$1:$DB$200&amp;$DC$1:$DC$200,0))=AX$3,1,"")),IF(INDEX($DC$201:$DC$770,MATCH($AE33&amp;AX$3,$DB$201:$DB$770&amp;$DC$201:$DC$770,0))=AX$3,2,""))</f>
        <v/>
      </c>
      <c r="AY34" s="8" t="str">
        <f t="array" ref="AY34">IF(ISNA(INDEX($DC$201:$DC$770,MATCH($AE33&amp;AY$3,$DB$201:$DB$770&amp;$DC$201:$DC$770,0))),IF(ISNA(INDEX($DC$1:$DC$200,MATCH($AE34&amp;AY$3,$DB$1:$DB$200&amp;$DC$1:$DC$200,0))),"",IF(INDEX($DC$1:$DC$200,MATCH($AE34&amp;AY$3,$DB$1:$DB$200&amp;$DC$1:$DC$200,0))=AY$3,1,"")),IF(INDEX($DC$201:$DC$770,MATCH($AE33&amp;AY$3,$DB$201:$DB$770&amp;$DC$201:$DC$770,0))=AY$3,2,""))</f>
        <v/>
      </c>
      <c r="AZ34" s="10" t="str">
        <f t="array" ref="AZ34">IF(ISNA(INDEX($DC$201:$DC$770,MATCH($AE33&amp;AZ$3,$DB$201:$DB$770&amp;$DC$201:$DC$770,0))),IF(ISNA(INDEX($DC$1:$DC$200,MATCH($AE34&amp;AZ$3,$DB$1:$DB$200&amp;$DC$1:$DC$200,0))),"",IF(INDEX($DC$1:$DC$200,MATCH($AE34&amp;AZ$3,$DB$1:$DB$200&amp;$DC$1:$DC$200,0))=AZ$3,1,"")),IF(INDEX($DC$201:$DC$770,MATCH($AE33&amp;AZ$3,$DB$201:$DB$770&amp;$DC$201:$DC$770,0))=AZ$3,2,""))</f>
        <v/>
      </c>
      <c r="BA34" s="10" t="str">
        <f t="array" ref="BA34">IF(ISNA(INDEX($DC$201:$DC$770,MATCH($AE33&amp;BA$3,$DB$201:$DB$770&amp;$DC$201:$DC$770,0))),IF(ISNA(INDEX($DC$1:$DC$200,MATCH($AE34&amp;BA$3,$DB$1:$DB$200&amp;$DC$1:$DC$200,0))),"",IF(INDEX($DC$1:$DC$200,MATCH($AE34&amp;BA$3,$DB$1:$DB$200&amp;$DC$1:$DC$200,0))=BA$3,1,"")),IF(INDEX($DC$201:$DC$770,MATCH($AE33&amp;BA$3,$DB$201:$DB$770&amp;$DC$201:$DC$770,0))=BA$3,2,""))</f>
        <v/>
      </c>
      <c r="BB34" s="10" t="str">
        <f t="array" ref="BB34">IF(ISNA(INDEX($DC$201:$DC$770,MATCH($AE33&amp;BB$3,$DB$201:$DB$770&amp;$DC$201:$DC$770,0))),IF(ISNA(INDEX($DC$1:$DC$200,MATCH($AE34&amp;BB$3,$DB$1:$DB$200&amp;$DC$1:$DC$200,0))),"",IF(INDEX($DC$1:$DC$200,MATCH($AE34&amp;BB$3,$DB$1:$DB$200&amp;$DC$1:$DC$200,0))=BB$3,1,"")),IF(INDEX($DC$201:$DC$770,MATCH($AE33&amp;BB$3,$DB$201:$DB$770&amp;$DC$201:$DC$770,0))=BB$3,2,""))</f>
        <v/>
      </c>
      <c r="BC34" s="9" t="str">
        <f t="array" ref="BC34">IF(ISNA(INDEX($DC$201:$DC$770,MATCH($AE33&amp;BC$3,$DB$201:$DB$770&amp;$DC$201:$DC$770,0))),IF(ISNA(INDEX($DC$1:$DC$200,MATCH($AE34&amp;BC$3,$DB$1:$DB$200&amp;$DC$1:$DC$200,0))),"",IF(INDEX($DC$1:$DC$200,MATCH($AE34&amp;BC$3,$DB$1:$DB$200&amp;$DC$1:$DC$200,0))=BC$3,1,"")),IF(INDEX($DC$201:$DC$770,MATCH($AE33&amp;BC$3,$DB$201:$DB$770&amp;$DC$201:$DC$770,0))=BC$3,2,""))</f>
        <v/>
      </c>
      <c r="BD34" s="10" t="str">
        <f t="array" ref="BD34">IF(ISNA(INDEX($DC$201:$DC$770,MATCH($AE33&amp;BD$3,$DB$201:$DB$770&amp;$DC$201:$DC$770,0))),IF(ISNA(INDEX($DC$1:$DC$200,MATCH($AE34&amp;BD$3,$DB$1:$DB$200&amp;$DC$1:$DC$200,0))),"",IF(INDEX($DC$1:$DC$200,MATCH($AE34&amp;BD$3,$DB$1:$DB$200&amp;$DC$1:$DC$200,0))=BD$3,1,"")),IF(INDEX($DC$201:$DC$770,MATCH($AE33&amp;BD$3,$DB$201:$DB$770&amp;$DC$201:$DC$770,0))=BD$3,2,""))</f>
        <v/>
      </c>
      <c r="BE34" s="8" t="str">
        <f t="array" ref="BE34">IF(ISNA(INDEX($DC$201:$DC$770,MATCH($AE33&amp;BE$3,$DB$201:$DB$770&amp;$DC$201:$DC$770,0))),IF(ISNA(INDEX($DC$1:$DC$200,MATCH($AE34&amp;BE$3,$DB$1:$DB$200&amp;$DC$1:$DC$200,0))),"",IF(INDEX($DC$1:$DC$200,MATCH($AE34&amp;BE$3,$DB$1:$DB$200&amp;$DC$1:$DC$200,0))=BE$3,1,"")),IF(INDEX($DC$201:$DC$770,MATCH($AE33&amp;BE$3,$DB$201:$DB$770&amp;$DC$201:$DC$770,0))=BE$3,2,""))</f>
        <v/>
      </c>
      <c r="BF34" s="10" t="str">
        <f t="array" ref="BF34">IF(ISNA(INDEX($DC$201:$DC$770,MATCH($AE33&amp;BF$3,$DB$201:$DB$770&amp;$DC$201:$DC$770,0))),IF(ISNA(INDEX($DC$1:$DC$200,MATCH($AE34&amp;BF$3,$DB$1:$DB$200&amp;$DC$1:$DC$200,0))),"",IF(INDEX($DC$1:$DC$200,MATCH($AE34&amp;BF$3,$DB$1:$DB$200&amp;$DC$1:$DC$200,0))=BF$3,1,"")),IF(INDEX($DC$201:$DC$770,MATCH($AE33&amp;BF$3,$DB$201:$DB$770&amp;$DC$201:$DC$770,0))=BF$3,2,""))</f>
        <v/>
      </c>
      <c r="BG34" s="10" t="str">
        <f t="array" ref="BG34">IF(ISNA(INDEX($DC$201:$DC$770,MATCH($AE33&amp;BG$3,$DB$201:$DB$770&amp;$DC$201:$DC$770,0))),IF(ISNA(INDEX($DC$1:$DC$200,MATCH($AE34&amp;BG$3,$DB$1:$DB$200&amp;$DC$1:$DC$200,0))),"",IF(INDEX($DC$1:$DC$200,MATCH($AE34&amp;BG$3,$DB$1:$DB$200&amp;$DC$1:$DC$200,0))=BG$3,1,"")),IF(INDEX($DC$201:$DC$770,MATCH($AE33&amp;BG$3,$DB$201:$DB$770&amp;$DC$201:$DC$770,0))=BG$3,2,""))</f>
        <v/>
      </c>
      <c r="BH34" s="8" t="str">
        <f t="array" ref="BH34">IF(ISNA(INDEX($DC$201:$DC$770,MATCH($AE33&amp;BH$3,$DB$201:$DB$770&amp;$DC$201:$DC$770,0))),IF(ISNA(INDEX($DC$1:$DC$200,MATCH($AE34&amp;BH$3,$DB$1:$DB$200&amp;$DC$1:$DC$200,0))),"",IF(INDEX($DC$1:$DC$200,MATCH($AE34&amp;BH$3,$DB$1:$DB$200&amp;$DC$1:$DC$200,0))=BH$3,1,"")),IF(INDEX($DC$201:$DC$770,MATCH($AE33&amp;BH$3,$DB$201:$DB$770&amp;$DC$201:$DC$770,0))=BH$3,2,""))</f>
        <v/>
      </c>
      <c r="BI34" s="2">
        <f t="shared" ref="BI34" si="241">BI33+0.5</f>
        <v>74.5</v>
      </c>
      <c r="BJ34" s="174"/>
      <c r="BK34" s="173"/>
      <c r="BL34" s="177"/>
      <c r="BM34" s="2"/>
      <c r="BN34" s="165"/>
      <c r="BO34" s="165"/>
      <c r="BP34" s="165"/>
      <c r="BQ34" s="2"/>
      <c r="BR34" s="10" t="str">
        <f t="shared" ref="BR34" si="242">IF(ISNA(VLOOKUP(BI34,$CP$30:$CQ$56,2,FALSE)),IF(ISNA(VLOOKUP(BI34,$DB$1:$DE$200,4,FALSE)),"",VLOOKUP(BI34,$DB$1:$DE$200,4,FALSE)),VLOOKUP(BI34,$CP$30:$CQ$56,2,FALSE))</f>
        <v/>
      </c>
      <c r="BS34" s="10"/>
      <c r="BT34" s="10"/>
      <c r="BU34" s="10"/>
      <c r="BV34" s="10"/>
      <c r="BW34" s="10"/>
      <c r="BX34" s="9" t="str">
        <f t="array" ref="BX34">IF(ISNA(INDEX($DC$201:$DC$770,MATCH($BI33&amp;BX$3,$DB$201:$DB$770&amp;$DC$201:$DC$770,0))),IF(ISNA(INDEX($DC$1:$DC$200,MATCH($BI34&amp;BX$3,$DB$1:$DB$200&amp;$DC$1:$DC$200,0))),"",IF(INDEX($DC$1:$DC$200,MATCH($BI34&amp;BX$3,$DB$1:$DB$200&amp;$DC$1:$DC$200,0))=BX$3,1,"")),IF(INDEX($DC$201:$DC$770,MATCH($BI33&amp;BX$3,$DB$201:$DB$770&amp;$DC$201:$DC$770,0))=BX$3,2,""))</f>
        <v/>
      </c>
      <c r="BY34" s="10" t="str">
        <f t="array" ref="BY34">IF(ISNA(INDEX($DC$201:$DC$770,MATCH($BI33&amp;BY$3,$DB$201:$DB$770&amp;$DC$201:$DC$770,0))),IF(ISNA(INDEX($DC$1:$DC$200,MATCH($BI34&amp;BY$3,$DB$1:$DB$200&amp;$DC$1:$DC$200,0))),"",IF(INDEX($DC$1:$DC$200,MATCH($BI34&amp;BY$3,$DB$1:$DB$200&amp;$DC$1:$DC$200,0))=BY$3,1,"")),IF(INDEX($DC$201:$DC$770,MATCH($BI33&amp;BY$3,$DB$201:$DB$770&amp;$DC$201:$DC$770,0))=BY$3,2,""))</f>
        <v/>
      </c>
      <c r="BZ34" s="10" t="str">
        <f t="array" ref="BZ34">IF(ISNA(INDEX($DC$201:$DC$770,MATCH($BI33&amp;BZ$3,$DB$201:$DB$770&amp;$DC$201:$DC$770,0))),IF(ISNA(INDEX($DC$1:$DC$200,MATCH($BI34&amp;BZ$3,$DB$1:$DB$200&amp;$DC$1:$DC$200,0))),"",IF(INDEX($DC$1:$DC$200,MATCH($BI34&amp;BZ$3,$DB$1:$DB$200&amp;$DC$1:$DC$200,0))=BZ$3,1,"")),IF(INDEX($DC$201:$DC$770,MATCH($BI33&amp;BZ$3,$DB$201:$DB$770&amp;$DC$201:$DC$770,0))=BZ$3,2,""))</f>
        <v/>
      </c>
      <c r="CA34" s="9" t="str">
        <f t="array" ref="CA34">IF(ISNA(INDEX($DC$201:$DC$770,MATCH($BI33&amp;CA$3,$DB$201:$DB$770&amp;$DC$201:$DC$770,0))),IF(ISNA(INDEX($DC$1:$DC$200,MATCH($BI34&amp;CA$3,$DB$1:$DB$200&amp;$DC$1:$DC$200,0))),"",IF(INDEX($DC$1:$DC$200,MATCH($BI34&amp;CA$3,$DB$1:$DB$200&amp;$DC$1:$DC$200,0))=CA$3,1,"")),IF(INDEX($DC$201:$DC$770,MATCH($BI33&amp;CA$3,$DB$201:$DB$770&amp;$DC$201:$DC$770,0))=CA$3,2,""))</f>
        <v/>
      </c>
      <c r="CB34" s="10" t="str">
        <f t="array" ref="CB34">IF(ISNA(INDEX($DC$201:$DC$770,MATCH($BI33&amp;CB$3,$DB$201:$DB$770&amp;$DC$201:$DC$770,0))),IF(ISNA(INDEX($DC$1:$DC$200,MATCH($BI34&amp;CB$3,$DB$1:$DB$200&amp;$DC$1:$DC$200,0))),"",IF(INDEX($DC$1:$DC$200,MATCH($BI34&amp;CB$3,$DB$1:$DB$200&amp;$DC$1:$DC$200,0))=CB$3,1,"")),IF(INDEX($DC$201:$DC$770,MATCH($BI33&amp;CB$3,$DB$201:$DB$770&amp;$DC$201:$DC$770,0))=CB$3,2,""))</f>
        <v/>
      </c>
      <c r="CC34" s="8" t="str">
        <f t="array" ref="CC34">IF(ISNA(INDEX($DC$201:$DC$770,MATCH($BI33&amp;CC$3,$DB$201:$DB$770&amp;$DC$201:$DC$770,0))),IF(ISNA(INDEX($DC$1:$DC$200,MATCH($BI34&amp;CC$3,$DB$1:$DB$200&amp;$DC$1:$DC$200,0))),"",IF(INDEX($DC$1:$DC$200,MATCH($BI34&amp;CC$3,$DB$1:$DB$200&amp;$DC$1:$DC$200,0))=CC$3,1,"")),IF(INDEX($DC$201:$DC$770,MATCH($BI33&amp;CC$3,$DB$201:$DB$770&amp;$DC$201:$DC$770,0))=CC$3,2,""))</f>
        <v/>
      </c>
      <c r="CD34" s="10" t="str">
        <f t="array" ref="CD34">IF(ISNA(INDEX($DC$201:$DC$770,MATCH($BI33&amp;CD$3,$DB$201:$DB$770&amp;$DC$201:$DC$770,0))),IF(ISNA(INDEX($DC$1:$DC$200,MATCH($BI34&amp;CD$3,$DB$1:$DB$200&amp;$DC$1:$DC$200,0))),"",IF(INDEX($DC$1:$DC$200,MATCH($BI34&amp;CD$3,$DB$1:$DB$200&amp;$DC$1:$DC$200,0))=CD$3,1,"")),IF(INDEX($DC$201:$DC$770,MATCH($BI33&amp;CD$3,$DB$201:$DB$770&amp;$DC$201:$DC$770,0))=CD$3,2,""))</f>
        <v/>
      </c>
      <c r="CE34" s="10" t="str">
        <f t="array" ref="CE34">IF(ISNA(INDEX($DC$201:$DC$770,MATCH($BI33&amp;CE$3,$DB$201:$DB$770&amp;$DC$201:$DC$770,0))),IF(ISNA(INDEX($DC$1:$DC$200,MATCH($BI34&amp;CE$3,$DB$1:$DB$200&amp;$DC$1:$DC$200,0))),"",IF(INDEX($DC$1:$DC$200,MATCH($BI34&amp;CE$3,$DB$1:$DB$200&amp;$DC$1:$DC$200,0))=CE$3,1,"")),IF(INDEX($DC$201:$DC$770,MATCH($BI33&amp;CE$3,$DB$201:$DB$770&amp;$DC$201:$DC$770,0))=CE$3,2,""))</f>
        <v/>
      </c>
      <c r="CF34" s="10" t="str">
        <f t="array" ref="CF34">IF(ISNA(INDEX($DC$201:$DC$770,MATCH($BI33&amp;CF$3,$DB$201:$DB$770&amp;$DC$201:$DC$770,0))),IF(ISNA(INDEX($DC$1:$DC$200,MATCH($BI34&amp;CF$3,$DB$1:$DB$200&amp;$DC$1:$DC$200,0))),"",IF(INDEX($DC$1:$DC$200,MATCH($BI34&amp;CF$3,$DB$1:$DB$200&amp;$DC$1:$DC$200,0))=CF$3,1,"")),IF(INDEX($DC$201:$DC$770,MATCH($BI33&amp;CF$3,$DB$201:$DB$770&amp;$DC$201:$DC$770,0))=CF$3,2,""))</f>
        <v/>
      </c>
      <c r="CG34" s="9" t="str">
        <f t="array" ref="CG34">IF(ISNA(INDEX($DC$201:$DC$770,MATCH($BI33&amp;CG$3,$DB$201:$DB$770&amp;$DC$201:$DC$770,0))),IF(ISNA(INDEX($DC$1:$DC$200,MATCH($BI34&amp;CG$3,$DB$1:$DB$200&amp;$DC$1:$DC$200,0))),"",IF(INDEX($DC$1:$DC$200,MATCH($BI34&amp;CG$3,$DB$1:$DB$200&amp;$DC$1:$DC$200,0))=CG$3,1,"")),IF(INDEX($DC$201:$DC$770,MATCH($BI33&amp;CG$3,$DB$201:$DB$770&amp;$DC$201:$DC$770,0))=CG$3,2,""))</f>
        <v/>
      </c>
      <c r="CH34" s="10" t="str">
        <f t="array" ref="CH34">IF(ISNA(INDEX($DC$201:$DC$770,MATCH($BI33&amp;CH$3,$DB$201:$DB$770&amp;$DC$201:$DC$770,0))),IF(ISNA(INDEX($DC$1:$DC$200,MATCH($BI34&amp;CH$3,$DB$1:$DB$200&amp;$DC$1:$DC$200,0))),"",IF(INDEX($DC$1:$DC$200,MATCH($BI34&amp;CH$3,$DB$1:$DB$200&amp;$DC$1:$DC$200,0))=CH$3,1,"")),IF(INDEX($DC$201:$DC$770,MATCH($BI33&amp;CH$3,$DB$201:$DB$770&amp;$DC$201:$DC$770,0))=CH$3,2,""))</f>
        <v/>
      </c>
      <c r="CI34" s="8" t="str">
        <f t="array" ref="CI34">IF(ISNA(INDEX($DC$201:$DC$770,MATCH($BI33&amp;CI$3,$DB$201:$DB$770&amp;$DC$201:$DC$770,0))),IF(ISNA(INDEX($DC$1:$DC$200,MATCH($BI34&amp;CI$3,$DB$1:$DB$200&amp;$DC$1:$DC$200,0))),"",IF(INDEX($DC$1:$DC$200,MATCH($BI34&amp;CI$3,$DB$1:$DB$200&amp;$DC$1:$DC$200,0))=CI$3,1,"")),IF(INDEX($DC$201:$DC$770,MATCH($BI33&amp;CI$3,$DB$201:$DB$770&amp;$DC$201:$DC$770,0))=CI$3,2,""))</f>
        <v/>
      </c>
      <c r="CJ34" s="10" t="str">
        <f t="array" ref="CJ34">IF(ISNA(INDEX($DC$201:$DC$770,MATCH($BI33&amp;CJ$3,$DB$201:$DB$770&amp;$DC$201:$DC$770,0))),IF(ISNA(INDEX($DC$1:$DC$200,MATCH($BI34&amp;CJ$3,$DB$1:$DB$200&amp;$DC$1:$DC$200,0))),"",IF(INDEX($DC$1:$DC$200,MATCH($BI34&amp;CJ$3,$DB$1:$DB$200&amp;$DC$1:$DC$200,0))=CJ$3,1,"")),IF(INDEX($DC$201:$DC$770,MATCH($BI33&amp;CJ$3,$DB$201:$DB$770&amp;$DC$201:$DC$770,0))=CJ$3,2,""))</f>
        <v/>
      </c>
      <c r="CK34" s="10" t="str">
        <f t="array" ref="CK34">IF(ISNA(INDEX($DC$201:$DC$770,MATCH($BI33&amp;CK$3,$DB$201:$DB$770&amp;$DC$201:$DC$770,0))),IF(ISNA(INDEX($DC$1:$DC$200,MATCH($BI34&amp;CK$3,$DB$1:$DB$200&amp;$DC$1:$DC$200,0))),"",IF(INDEX($DC$1:$DC$200,MATCH($BI34&amp;CK$3,$DB$1:$DB$200&amp;$DC$1:$DC$200,0))=CK$3,1,"")),IF(INDEX($DC$201:$DC$770,MATCH($BI33&amp;CK$3,$DB$201:$DB$770&amp;$DC$201:$DC$770,0))=CK$3,2,""))</f>
        <v/>
      </c>
      <c r="CL34" s="8" t="str">
        <f t="array" ref="CL34">IF(ISNA(INDEX($DC$201:$DC$770,MATCH($BI33&amp;CL$3,$DB$201:$DB$770&amp;$DC$201:$DC$770,0))),IF(ISNA(INDEX($DC$1:$DC$200,MATCH($BI34&amp;CL$3,$DB$1:$DB$200&amp;$DC$1:$DC$200,0))),"",IF(INDEX($DC$1:$DC$200,MATCH($BI34&amp;CL$3,$DB$1:$DB$200&amp;$DC$1:$DC$200,0))=CL$3,1,"")),IF(INDEX($DC$201:$DC$770,MATCH($BI33&amp;CL$3,$DB$201:$DB$770&amp;$DC$201:$DC$770,0))=CL$3,2,""))</f>
        <v/>
      </c>
      <c r="CN34" s="1"/>
      <c r="CO34" s="1"/>
      <c r="CP34" s="19">
        <f t="shared" si="218"/>
        <v>8.5</v>
      </c>
      <c r="CQ34" s="13" t="s">
        <v>40</v>
      </c>
      <c r="CS34" s="13">
        <f>DAY(CW34)</f>
        <v>8</v>
      </c>
      <c r="CT34" s="13">
        <f>MONTH(CW34)</f>
        <v>1</v>
      </c>
      <c r="CU34" s="13">
        <f t="shared" si="219"/>
        <v>2016</v>
      </c>
      <c r="CV34" s="13" t="str">
        <f t="shared" si="220"/>
        <v>Fr</v>
      </c>
      <c r="CW34" s="22">
        <f>CW32+39</f>
        <v>40915</v>
      </c>
      <c r="DB34" s="19">
        <f>IF(DM34=0,0,IF(COUNTIF($DM$1:$DM$200,DM34)=1,DM34,IF(COUNTIF($DM$1:$DM$200,DM34)=2,IF(COUNTIF($DM$1:$DM33,DM34)=0,DM34,DM34+0.5),"Terminkollision 1")))</f>
        <v>0</v>
      </c>
      <c r="DC34" s="42">
        <f t="shared" si="4"/>
        <v>3</v>
      </c>
      <c r="DD34" s="71" t="s">
        <v>195</v>
      </c>
      <c r="DE34" s="13" t="s">
        <v>101</v>
      </c>
      <c r="DF34" s="13">
        <f t="shared" si="1"/>
        <v>31</v>
      </c>
      <c r="DG34" s="13">
        <f t="shared" si="5"/>
        <v>1</v>
      </c>
      <c r="DH34" s="13">
        <f t="shared" si="6"/>
        <v>8</v>
      </c>
      <c r="DI34" s="13">
        <f t="shared" si="7"/>
        <v>2016</v>
      </c>
      <c r="DJ34" s="13" t="str">
        <f t="shared" si="2"/>
        <v>Mo</v>
      </c>
      <c r="DK34" s="22">
        <f t="shared" si="8"/>
        <v>41121</v>
      </c>
      <c r="DL34" s="19">
        <f t="shared" si="0"/>
        <v>0</v>
      </c>
      <c r="DM34" s="13">
        <f t="shared" si="3"/>
        <v>0</v>
      </c>
    </row>
    <row r="35" spans="1:117">
      <c r="A35" s="13">
        <v>15</v>
      </c>
      <c r="B35" s="174">
        <f>TRUNC((DATE($CR$2,C$6,C35)-WEEKDAY(DATE($CR$2,C$6,C35),2)-DATE(YEAR(DATE($CR$2,C$6,C35)+4-WEEKDAY(DATE($CR$2,C$6,C35),2)),1,-10))/7)</f>
        <v>2</v>
      </c>
      <c r="C35" s="172">
        <v>15</v>
      </c>
      <c r="D35" s="176" t="str">
        <f t="shared" ref="D35" si="243">IF(D33="Mo","Di",IF(D33="Di","Mi",IF(D33="Mi","Do",IF(D33="Do","Fr",IF(D33="Fr","Sa",IF(D33="Sa","So","Mo"))))))</f>
        <v>Fr</v>
      </c>
      <c r="E35" s="2"/>
      <c r="F35" s="164" t="str">
        <f t="shared" ref="F35" si="244">IF(OR(OR(B35=$CR$7,B39=$CR$7,B35=$CS$7,B39=$CS$7,B35=$CT$7,B39=$CT$7,B35=$CR$8,B39=$CR$8,B35=$CR$9,B39=$CR$9,B35=$CR$10,B39=$CR$10,B35=$CS$10,B39=$CS$10,B35=$CR$11,B39=$CR$11,B35=$CS$11,B39=$CS$11,B35=$CT$11,B39=$CT$11,B35=$CU$11,B39=$CU$11,B35=$CV$11,B39=$CV$11,B35=$CR$12,B39=$CR$12,B35=$CS$12,B39=$CS$12),OR($A36=$CP$30,$A36=$CP$31,$A36=$CP$32,$A36=$CP$33,$A36=$CP$34,$A36=$CP$35,$A36=$CP$36,$A36=$CP$37,$A36=$CP$38,$A36=$CP$39,$A36=$CP$40,$A36=$CP$41),OR($A36=$CP$44,$A36=$CP$45,$A36=$CP$46,$A36=$CP$47,$A36=$CP$48,$A36=$CP$49,$A36=$CP$50)),1,"")</f>
        <v/>
      </c>
      <c r="G35" s="164" t="str">
        <f t="shared" ref="G35" si="245">IF(OR(OR(B35=$CR$15,B39=$CR$15,B35=$CS$15,B39=$CS$15,B35=$CT$15,B39=$CT$15,B35=$CR$16,B39=$CR$16,B35=$CS$16,B39=$CS$16,B35=$CR$17,B39=$CR$17,B35=$CS$17,B39=$CS$17,B35=$CR$18,B39=$CR$18,B35=$CS$18,B39=$CS$18,B35=$CT$18,B39=$CT$18,B35=$CU$18,B39=$CU$18,B35=$CV$18,B39=$CV$18,B35=$CR$19,B39=$CR$19,B35=$CS$19,B39=$CS$19),OR($A36=$CP$30,$A36=$CP$31,$A36=$CP$32,$A36=$CP$33,$A36=$CP$34,$A36=$CP$35,$A36=$CP$36,$A36=$CP$37,$A36=$CP$38,$A36=$CP$39,$A36=$CP$40,$A36=$CP$41),OR($A36=$CP$44,$A36=$CP$45,$A36=$CP$46,$A36=$CP$47,$A36=$CP$48,$A36=$CP$49,$A36=$CP$50)),1,"")</f>
        <v/>
      </c>
      <c r="H35" s="164" t="str">
        <f t="shared" ref="H35" si="246">IF(OR(OR(B35=$CR$22,B39=$CR$22,B35=$CS$22,B39=$CS$22,B35=$CT$22,B39=$CT$22,B35=$CR$23,B39=$CR$23,B35=$CS$23,B39=$CS$23,B35=$CR$24,B39=$CR$24,B35=$CS$24,B39=$CS$24,B35=$CR$25,B39=$CR$25,B35=$CS$25,B39=$CS$25,B35=$CT$25,B39=$CT$25,B35=$CU$25,B39=$CU$25,B35=$CV$25,B39=$CV$25,B35=$CR$26,B39=$CR$26,B35=$CS$26,B39=$CS$26),OR($A36=$CP$30,$A36=$CP$31,$A36=$CP$32,$A36=$CP$33,$A36=$CP$34,$A36=$CP$35,$A36=$CP$36,$A36=$CP$37,$A36=$CP$38,$A36=$CP$39,$A36=$CP$40,$A36=$CP$41),OR($A36=$CP$44,$A36=$CP$45,$A36=$CP$46,$A36=$CP$47,$A36=$CP$48,$A36=$CP$49,$A36=$CP$50)),1,"")</f>
        <v/>
      </c>
      <c r="I35" s="2"/>
      <c r="J35" s="1" t="str">
        <f t="shared" ref="J35" si="247">IF(ISNA(VLOOKUP(A35,$DB$1:$DE$200,4,FALSE)),"",VLOOKUP(A35,$DB$1:$DE$200,4,FALSE))</f>
        <v/>
      </c>
      <c r="K35" s="1"/>
      <c r="L35" s="1"/>
      <c r="M35" s="1"/>
      <c r="N35" s="1"/>
      <c r="O35" s="1"/>
      <c r="P35" s="5" t="str">
        <f t="array" ref="P35">IF(ISNA(INDEX($DC$1:$DC$770,MATCH($A35&amp;P$3,$DB$1:$DB$770&amp;$DC$1:$DC$770,0))),"",IF(ISNA(INDEX($DC$1:$DC$200,MATCH($A35&amp;P$3,$DB$1:$DB$200&amp;$DC$1:$DC$200,0))),IF(INDEX($DC$201:$DC$770,MATCH($A35&amp;P$3,$DB$201:$DB$770&amp;$DC$201:$DC$770,0))=P$3,2,""),IF(INDEX($DC$1:$DC$200,MATCH($A35&amp;P$3,$DB$1:$DB$200&amp;$DC$1:$DC$200,0))=P$3,1,"")))</f>
        <v/>
      </c>
      <c r="Q35" s="6" t="str">
        <f t="array" ref="Q35">IF(ISNA(INDEX($DC$1:$DC$770,MATCH($A35&amp;Q$3,$DB$1:$DB$770&amp;$DC$1:$DC$770,0))),"",IF(ISNA(INDEX($DC$1:$DC$200,MATCH($A35&amp;Q$3,$DB$1:$DB$200&amp;$DC$1:$DC$200,0))),IF(INDEX($DC$201:$DC$770,MATCH($A35&amp;Q$3,$DB$201:$DB$770&amp;$DC$201:$DC$770,0))=Q$3,2,""),IF(INDEX($DC$1:$DC$200,MATCH($A35&amp;Q$3,$DB$1:$DB$200&amp;$DC$1:$DC$200,0))=Q$3,1,"")))</f>
        <v/>
      </c>
      <c r="R35" s="6" t="str">
        <f t="array" ref="R35">IF(ISNA(INDEX($DC$1:$DC$770,MATCH($A35&amp;R$3,$DB$1:$DB$770&amp;$DC$1:$DC$770,0))),"",IF(ISNA(INDEX($DC$1:$DC$200,MATCH($A35&amp;R$3,$DB$1:$DB$200&amp;$DC$1:$DC$200,0))),IF(INDEX($DC$201:$DC$770,MATCH($A35&amp;R$3,$DB$201:$DB$770&amp;$DC$201:$DC$770,0))=R$3,2,""),IF(INDEX($DC$1:$DC$200,MATCH($A35&amp;R$3,$DB$1:$DB$200&amp;$DC$1:$DC$200,0))=R$3,1,"")))</f>
        <v/>
      </c>
      <c r="S35" s="5" t="str">
        <f t="array" ref="S35">IF(ISNA(INDEX($DC$1:$DC$770,MATCH($A35&amp;S$3,$DB$1:$DB$770&amp;$DC$1:$DC$770,0))),"",IF(ISNA(INDEX($DC$1:$DC$200,MATCH($A35&amp;S$3,$DB$1:$DB$200&amp;$DC$1:$DC$200,0))),IF(INDEX($DC$201:$DC$770,MATCH($A35&amp;S$3,$DB$201:$DB$770&amp;$DC$201:$DC$770,0))=S$3,2,""),IF(INDEX($DC$1:$DC$200,MATCH($A35&amp;S$3,$DB$1:$DB$200&amp;$DC$1:$DC$200,0))=S$3,1,"")))</f>
        <v/>
      </c>
      <c r="T35" s="6" t="str">
        <f t="array" ref="T35">IF(ISNA(INDEX($DC$1:$DC$770,MATCH($A35&amp;T$3,$DB$1:$DB$770&amp;$DC$1:$DC$770,0))),"",IF(ISNA(INDEX($DC$1:$DC$200,MATCH($A35&amp;T$3,$DB$1:$DB$200&amp;$DC$1:$DC$200,0))),IF(INDEX($DC$201:$DC$770,MATCH($A35&amp;T$3,$DB$201:$DB$770&amp;$DC$201:$DC$770,0))=T$3,2,""),IF(INDEX($DC$1:$DC$200,MATCH($A35&amp;T$3,$DB$1:$DB$200&amp;$DC$1:$DC$200,0))=T$3,1,"")))</f>
        <v/>
      </c>
      <c r="U35" s="7" t="str">
        <f t="array" ref="U35">IF(ISNA(INDEX($DC$1:$DC$770,MATCH($A35&amp;U$3,$DB$1:$DB$770&amp;$DC$1:$DC$770,0))),"",IF(ISNA(INDEX($DC$1:$DC$200,MATCH($A35&amp;U$3,$DB$1:$DB$200&amp;$DC$1:$DC$200,0))),IF(INDEX($DC$201:$DC$770,MATCH($A35&amp;U$3,$DB$201:$DB$770&amp;$DC$201:$DC$770,0))=U$3,2,""),IF(INDEX($DC$1:$DC$200,MATCH($A35&amp;U$3,$DB$1:$DB$200&amp;$DC$1:$DC$200,0))=U$3,1,"")))</f>
        <v/>
      </c>
      <c r="V35" s="6" t="str">
        <f t="array" ref="V35">IF(ISNA(INDEX($DC$1:$DC$770,MATCH($A35&amp;V$3,$DB$1:$DB$770&amp;$DC$1:$DC$770,0))),"",IF(ISNA(INDEX($DC$1:$DC$200,MATCH($A35&amp;V$3,$DB$1:$DB$200&amp;$DC$1:$DC$200,0))),IF(INDEX($DC$201:$DC$770,MATCH($A35&amp;V$3,$DB$201:$DB$770&amp;$DC$201:$DC$770,0))=V$3,2,""),IF(INDEX($DC$1:$DC$200,MATCH($A35&amp;V$3,$DB$1:$DB$200&amp;$DC$1:$DC$200,0))=V$3,1,"")))</f>
        <v/>
      </c>
      <c r="W35" s="6" t="str">
        <f t="array" ref="W35">IF(ISNA(INDEX($DC$1:$DC$770,MATCH($A35&amp;W$3,$DB$1:$DB$770&amp;$DC$1:$DC$770,0))),"",IF(ISNA(INDEX($DC$1:$DC$200,MATCH($A35&amp;W$3,$DB$1:$DB$200&amp;$DC$1:$DC$200,0))),IF(INDEX($DC$201:$DC$770,MATCH($A35&amp;W$3,$DB$201:$DB$770&amp;$DC$201:$DC$770,0))=W$3,2,""),IF(INDEX($DC$1:$DC$200,MATCH($A35&amp;W$3,$DB$1:$DB$200&amp;$DC$1:$DC$200,0))=W$3,1,"")))</f>
        <v/>
      </c>
      <c r="X35" s="6" t="str">
        <f t="array" ref="X35">IF(ISNA(INDEX($DC$1:$DC$770,MATCH($A35&amp;X$3,$DB$1:$DB$770&amp;$DC$1:$DC$770,0))),"",IF(ISNA(INDEX($DC$1:$DC$200,MATCH($A35&amp;X$3,$DB$1:$DB$200&amp;$DC$1:$DC$200,0))),IF(INDEX($DC$201:$DC$770,MATCH($A35&amp;X$3,$DB$201:$DB$770&amp;$DC$201:$DC$770,0))=X$3,2,""),IF(INDEX($DC$1:$DC$200,MATCH($A35&amp;X$3,$DB$1:$DB$200&amp;$DC$1:$DC$200,0))=X$3,1,"")))</f>
        <v/>
      </c>
      <c r="Y35" s="5" t="str">
        <f t="array" ref="Y35">IF(ISNA(INDEX($DC$1:$DC$770,MATCH($A35&amp;Y$3,$DB$1:$DB$770&amp;$DC$1:$DC$770,0))),"",IF(ISNA(INDEX($DC$1:$DC$200,MATCH($A35&amp;Y$3,$DB$1:$DB$200&amp;$DC$1:$DC$200,0))),IF(INDEX($DC$201:$DC$770,MATCH($A35&amp;Y$3,$DB$201:$DB$770&amp;$DC$201:$DC$770,0))=Y$3,2,""),IF(INDEX($DC$1:$DC$200,MATCH($A35&amp;Y$3,$DB$1:$DB$200&amp;$DC$1:$DC$200,0))=Y$3,1,"")))</f>
        <v/>
      </c>
      <c r="Z35" s="6" t="str">
        <f t="array" ref="Z35">IF(ISNA(INDEX($DC$1:$DC$770,MATCH($A35&amp;Z$3,$DB$1:$DB$770&amp;$DC$1:$DC$770,0))),"",IF(ISNA(INDEX($DC$1:$DC$200,MATCH($A35&amp;Z$3,$DB$1:$DB$200&amp;$DC$1:$DC$200,0))),IF(INDEX($DC$201:$DC$770,MATCH($A35&amp;Z$3,$DB$201:$DB$770&amp;$DC$201:$DC$770,0))=Z$3,2,""),IF(INDEX($DC$1:$DC$200,MATCH($A35&amp;Z$3,$DB$1:$DB$200&amp;$DC$1:$DC$200,0))=Z$3,1,"")))</f>
        <v/>
      </c>
      <c r="AA35" s="7" t="str">
        <f t="array" ref="AA35">IF(ISNA(INDEX($DC$1:$DC$770,MATCH($A35&amp;AA$3,$DB$1:$DB$770&amp;$DC$1:$DC$770,0))),"",IF(ISNA(INDEX($DC$1:$DC$200,MATCH($A35&amp;AA$3,$DB$1:$DB$200&amp;$DC$1:$DC$200,0))),IF(INDEX($DC$201:$DC$770,MATCH($A35&amp;AA$3,$DB$201:$DB$770&amp;$DC$201:$DC$770,0))=AA$3,2,""),IF(INDEX($DC$1:$DC$200,MATCH($A35&amp;AA$3,$DB$1:$DB$200&amp;$DC$1:$DC$200,0))=AA$3,1,"")))</f>
        <v/>
      </c>
      <c r="AB35" s="6" t="str">
        <f t="array" ref="AB35">IF(ISNA(INDEX($DC$1:$DC$770,MATCH($A35&amp;AB$3,$DB$1:$DB$770&amp;$DC$1:$DC$770,0))),"",IF(ISNA(INDEX($DC$1:$DC$200,MATCH($A35&amp;AB$3,$DB$1:$DB$200&amp;$DC$1:$DC$200,0))),IF(INDEX($DC$201:$DC$770,MATCH($A35&amp;AB$3,$DB$201:$DB$770&amp;$DC$201:$DC$770,0))=AB$3,2,""),IF(INDEX($DC$1:$DC$200,MATCH($A35&amp;AB$3,$DB$1:$DB$200&amp;$DC$1:$DC$200,0))=AB$3,1,"")))</f>
        <v/>
      </c>
      <c r="AC35" s="6" t="str">
        <f t="array" ref="AC35">IF(ISNA(INDEX($DC$1:$DC$770,MATCH($A35&amp;AC$3,$DB$1:$DB$770&amp;$DC$1:$DC$770,0))),"",IF(ISNA(INDEX($DC$1:$DC$200,MATCH($A35&amp;AC$3,$DB$1:$DB$200&amp;$DC$1:$DC$200,0))),IF(INDEX($DC$201:$DC$770,MATCH($A35&amp;AC$3,$DB$201:$DB$770&amp;$DC$201:$DC$770,0))=AC$3,2,""),IF(INDEX($DC$1:$DC$200,MATCH($A35&amp;AC$3,$DB$1:$DB$200&amp;$DC$1:$DC$200,0))=AC$3,1,"")))</f>
        <v/>
      </c>
      <c r="AD35" s="7" t="str">
        <f t="array" ref="AD35">IF(ISNA(INDEX($DC$1:$DC$770,MATCH($A35&amp;AD$3,$DB$1:$DB$770&amp;$DC$1:$DC$770,0))),"",IF(ISNA(INDEX($DC$1:$DC$200,MATCH($A35&amp;AD$3,$DB$1:$DB$200&amp;$DC$1:$DC$200,0))),IF(INDEX($DC$201:$DC$770,MATCH($A35&amp;AD$3,$DB$201:$DB$770&amp;$DC$201:$DC$770,0))=AD$3,2,""),IF(INDEX($DC$1:$DC$200,MATCH($A35&amp;AD$3,$DB$1:$DB$200&amp;$DC$1:$DC$200,0))=AD$3,1,"")))</f>
        <v/>
      </c>
      <c r="AE35" s="43">
        <v>46</v>
      </c>
      <c r="AF35" s="174">
        <f>TRUNC((DATE($CR$2,AG$6,AG35)-WEEKDAY(DATE($CR$2,AG$6,AG35),2)-DATE(YEAR(DATE($CR$2,AG$6,AG35)+4-WEEKDAY(DATE($CR$2,AG$6,AG35),2)),1,-10))/7)</f>
        <v>7</v>
      </c>
      <c r="AG35" s="172">
        <v>15</v>
      </c>
      <c r="AH35" s="176" t="str">
        <f t="shared" si="13"/>
        <v>Mo</v>
      </c>
      <c r="AI35" s="2"/>
      <c r="AJ35" s="164">
        <f t="shared" ref="AJ35" si="248">IF(OR(OR(AF35=$CR$7,AF39=$CR$7,AF35=$CS$7,AF39=$CS$7,AF35=$CT$7,AF39=$CT$7,AF35=$CR$8,AF39=$CR$8,AF35=$CR$9,AF39=$CR$9,AF35=$CR$10,AF39=$CR$10,AF35=$CS$10,AF39=$CS$10,AF35=$CR$11,AF39=$CR$11,AF35=$CS$11,AF39=$CS$11,AF35=$CT$11,AF39=$CT$11,AF35=$CU$11,AF39=$CU$11,AF35=$CV$11,AF39=$CV$11,AF35=$CR$12,AF39=$CR$12,AF35=$CS$12,AF39=$CS$12),OR($AE36=$CP$30,$AE36=$CP$31,$AE36=$CP$32,$AE36=$CP$33,$AE36=$CP$34,$AE36=$CP$35,$AE36=$CP$36,$AE36=$CP$37,$AE36=$CP$38,$AE36=$CP$39,$AE36=$CP$40,$AE36=$CP$41),OR($AE36=$CP$44,$AE36=$CP$45,$AE36=$CP$46,$AE36=$CP$47,$AE36=$CP$48,$AE36=$CP$49,$AE36=$CP$50)),1,"")</f>
        <v>1</v>
      </c>
      <c r="AK35" s="164" t="str">
        <f t="shared" ref="AK35" si="249">IF(OR(OR(AF35=$CR$15,AF39=$CR$15,AF35=$CS$15,AF39=$CS$15,AF35=$CT$15,AF39=$CT$15,AF35=$CR$16,AF39=$CR$16,AF35=$CS$16,AF39=$CS$16,AF35=$CR$17,AF39=$CR$17,AF35=$CS$17,AF39=$CS$17,AF35=$CR$18,AF39=$CR$18,AF35=$CS$18,AF39=$CS$18,AF35=$CT$18,AF39=$CT$18,AF35=$CU$18,AF39=$CU$18,AF35=$CV$18,AF39=$CV$18,AF35=$CR$19,AF39=$CR$19,AF35=$CS$19,AF39=$CS$19),OR($AE36=$CP$30,$AE36=$CP$31,$AE36=$CP$32,$AE36=$CP$33,$AE36=$CP$34,$AE36=$CP$35,$AE36=$CP$36,$AE36=$CP$37,$AE36=$CP$38,$AE36=$CP$39,$AE36=$CP$40,$AE36=$CP$41),OR($AE36=$CP$44,$AE36=$CP$45,$AE36=$CP$46,$AE36=$CP$47,$AE36=$CP$48,$AE36=$CP$49,$AE36=$CP$50)),1,"")</f>
        <v/>
      </c>
      <c r="AL35" s="164">
        <f t="shared" ref="AL35" si="250">IF(OR(OR(AF35=$CR$22,AF39=$CR$22,AF35=$CS$22,AF39=$CS$22,AF35=$CT$22,AF39=$CT$22,AF35=$CR$23,AF39=$CR$23,AF35=$CS$23,AF39=$CS$23,AF35=$CR$24,AF39=$CR$24,AF35=$CS$24,AF39=$CS$24,AF35=$CR$25,AF39=$CR$25,AF35=$CS$25,AF39=$CS$25,AF35=$CT$25,AF39=$CT$25,AF35=$CU$25,AF39=$CU$25,AF35=$CV$25,AF39=$CV$25,AF35=$CR$26,AF39=$CR$26,AF35=$CS$26,AF39=$CS$26),OR($AE36=$CP$30,$AE36=$CP$31,$AE36=$CP$32,$AE36=$CP$33,$AE36=$CP$34,$AE36=$CP$35,$AE36=$CP$36,$AE36=$CP$37,$AE36=$CP$38,$AE36=$CP$39,$AE36=$CP$40,$AE36=$CP$41),OR($AE36=$CP$44,$AE36=$CP$45,$AE36=$CP$46,$AE36=$CP$47,$AE36=$CP$48,$AE36=$CP$49,$AE36=$CP$50)),1,"")</f>
        <v>1</v>
      </c>
      <c r="AM35" s="2"/>
      <c r="AN35" s="6" t="str">
        <f t="shared" ref="AN35" si="251">IF(ISNA(VLOOKUP(AE35,$DB$1:$DE$200,4,FALSE)),"",VLOOKUP(AE35,$DB$1:$DE$200,4,FALSE))</f>
        <v/>
      </c>
      <c r="AO35" s="6"/>
      <c r="AP35" s="6"/>
      <c r="AQ35" s="6"/>
      <c r="AR35" s="6"/>
      <c r="AS35" s="6"/>
      <c r="AT35" s="5" t="str">
        <f t="array" ref="AT35">IF(ISNA(INDEX($DC$1:$DC$770,MATCH($AE35&amp;AT$3,$DB$1:$DB$770&amp;$DC$1:$DC$770,0))),"",IF(ISNA(INDEX($DC$1:$DC$200,MATCH($AE35&amp;AT$3,$DB$1:$DB$200&amp;$DC$1:$DC$200,0))),IF(INDEX($DC$201:$DC$770,MATCH($AE35&amp;AT$3,$DB$201:$DB$770&amp;$DC$201:$DC$770,0))=AT$3,2,""),IF(INDEX($DC$1:$DC$200,MATCH($AE35&amp;AT$3,$DB$1:$DB$200&amp;$DC$1:$DC$200,0))=AT$3,1,"")))</f>
        <v/>
      </c>
      <c r="AU35" s="6" t="str">
        <f t="array" ref="AU35">IF(ISNA(INDEX($DC$1:$DC$770,MATCH($AE35&amp;AU$3,$DB$1:$DB$770&amp;$DC$1:$DC$770,0))),"",IF(ISNA(INDEX($DC$1:$DC$200,MATCH($AE35&amp;AU$3,$DB$1:$DB$200&amp;$DC$1:$DC$200,0))),IF(INDEX($DC$201:$DC$770,MATCH($AE35&amp;AU$3,$DB$201:$DB$770&amp;$DC$201:$DC$770,0))=AU$3,2,""),IF(INDEX($DC$1:$DC$200,MATCH($AE35&amp;AU$3,$DB$1:$DB$200&amp;$DC$1:$DC$200,0))=AU$3,1,"")))</f>
        <v/>
      </c>
      <c r="AV35" s="6" t="str">
        <f t="array" ref="AV35">IF(ISNA(INDEX($DC$1:$DC$770,MATCH($AE35&amp;AV$3,$DB$1:$DB$770&amp;$DC$1:$DC$770,0))),"",IF(ISNA(INDEX($DC$1:$DC$200,MATCH($AE35&amp;AV$3,$DB$1:$DB$200&amp;$DC$1:$DC$200,0))),IF(INDEX($DC$201:$DC$770,MATCH($AE35&amp;AV$3,$DB$201:$DB$770&amp;$DC$201:$DC$770,0))=AV$3,2,""),IF(INDEX($DC$1:$DC$200,MATCH($AE35&amp;AV$3,$DB$1:$DB$200&amp;$DC$1:$DC$200,0))=AV$3,1,"")))</f>
        <v/>
      </c>
      <c r="AW35" s="5" t="str">
        <f t="array" ref="AW35">IF(ISNA(INDEX($DC$1:$DC$770,MATCH($AE35&amp;AW$3,$DB$1:$DB$770&amp;$DC$1:$DC$770,0))),"",IF(ISNA(INDEX($DC$1:$DC$200,MATCH($AE35&amp;AW$3,$DB$1:$DB$200&amp;$DC$1:$DC$200,0))),IF(INDEX($DC$201:$DC$770,MATCH($AE35&amp;AW$3,$DB$201:$DB$770&amp;$DC$201:$DC$770,0))=AW$3,2,""),IF(INDEX($DC$1:$DC$200,MATCH($AE35&amp;AW$3,$DB$1:$DB$200&amp;$DC$1:$DC$200,0))=AW$3,1,"")))</f>
        <v/>
      </c>
      <c r="AX35" s="6" t="str">
        <f t="array" ref="AX35">IF(ISNA(INDEX($DC$1:$DC$770,MATCH($AE35&amp;AX$3,$DB$1:$DB$770&amp;$DC$1:$DC$770,0))),"",IF(ISNA(INDEX($DC$1:$DC$200,MATCH($AE35&amp;AX$3,$DB$1:$DB$200&amp;$DC$1:$DC$200,0))),IF(INDEX($DC$201:$DC$770,MATCH($AE35&amp;AX$3,$DB$201:$DB$770&amp;$DC$201:$DC$770,0))=AX$3,2,""),IF(INDEX($DC$1:$DC$200,MATCH($AE35&amp;AX$3,$DB$1:$DB$200&amp;$DC$1:$DC$200,0))=AX$3,1,"")))</f>
        <v/>
      </c>
      <c r="AY35" s="7" t="str">
        <f t="array" ref="AY35">IF(ISNA(INDEX($DC$1:$DC$770,MATCH($AE35&amp;AY$3,$DB$1:$DB$770&amp;$DC$1:$DC$770,0))),"",IF(ISNA(INDEX($DC$1:$DC$200,MATCH($AE35&amp;AY$3,$DB$1:$DB$200&amp;$DC$1:$DC$200,0))),IF(INDEX($DC$201:$DC$770,MATCH($AE35&amp;AY$3,$DB$201:$DB$770&amp;$DC$201:$DC$770,0))=AY$3,2,""),IF(INDEX($DC$1:$DC$200,MATCH($AE35&amp;AY$3,$DB$1:$DB$200&amp;$DC$1:$DC$200,0))=AY$3,1,"")))</f>
        <v/>
      </c>
      <c r="AZ35" s="6" t="str">
        <f t="array" ref="AZ35">IF(ISNA(INDEX($DC$1:$DC$770,MATCH($AE35&amp;AZ$3,$DB$1:$DB$770&amp;$DC$1:$DC$770,0))),"",IF(ISNA(INDEX($DC$1:$DC$200,MATCH($AE35&amp;AZ$3,$DB$1:$DB$200&amp;$DC$1:$DC$200,0))),IF(INDEX($DC$201:$DC$770,MATCH($AE35&amp;AZ$3,$DB$201:$DB$770&amp;$DC$201:$DC$770,0))=AZ$3,2,""),IF(INDEX($DC$1:$DC$200,MATCH($AE35&amp;AZ$3,$DB$1:$DB$200&amp;$DC$1:$DC$200,0))=AZ$3,1,"")))</f>
        <v/>
      </c>
      <c r="BA35" s="6" t="str">
        <f t="array" ref="BA35">IF(ISNA(INDEX($DC$1:$DC$770,MATCH($AE35&amp;BA$3,$DB$1:$DB$770&amp;$DC$1:$DC$770,0))),"",IF(ISNA(INDEX($DC$1:$DC$200,MATCH($AE35&amp;BA$3,$DB$1:$DB$200&amp;$DC$1:$DC$200,0))),IF(INDEX($DC$201:$DC$770,MATCH($AE35&amp;BA$3,$DB$201:$DB$770&amp;$DC$201:$DC$770,0))=BA$3,2,""),IF(INDEX($DC$1:$DC$200,MATCH($AE35&amp;BA$3,$DB$1:$DB$200&amp;$DC$1:$DC$200,0))=BA$3,1,"")))</f>
        <v/>
      </c>
      <c r="BB35" s="6" t="str">
        <f t="array" ref="BB35">IF(ISNA(INDEX($DC$1:$DC$770,MATCH($AE35&amp;BB$3,$DB$1:$DB$770&amp;$DC$1:$DC$770,0))),"",IF(ISNA(INDEX($DC$1:$DC$200,MATCH($AE35&amp;BB$3,$DB$1:$DB$200&amp;$DC$1:$DC$200,0))),IF(INDEX($DC$201:$DC$770,MATCH($AE35&amp;BB$3,$DB$201:$DB$770&amp;$DC$201:$DC$770,0))=BB$3,2,""),IF(INDEX($DC$1:$DC$200,MATCH($AE35&amp;BB$3,$DB$1:$DB$200&amp;$DC$1:$DC$200,0))=BB$3,1,"")))</f>
        <v/>
      </c>
      <c r="BC35" s="5" t="str">
        <f t="array" ref="BC35">IF(ISNA(INDEX($DC$1:$DC$770,MATCH($AE35&amp;BC$3,$DB$1:$DB$770&amp;$DC$1:$DC$770,0))),"",IF(ISNA(INDEX($DC$1:$DC$200,MATCH($AE35&amp;BC$3,$DB$1:$DB$200&amp;$DC$1:$DC$200,0))),IF(INDEX($DC$201:$DC$770,MATCH($AE35&amp;BC$3,$DB$201:$DB$770&amp;$DC$201:$DC$770,0))=BC$3,2,""),IF(INDEX($DC$1:$DC$200,MATCH($AE35&amp;BC$3,$DB$1:$DB$200&amp;$DC$1:$DC$200,0))=BC$3,1,"")))</f>
        <v/>
      </c>
      <c r="BD35" s="6" t="str">
        <f t="array" ref="BD35">IF(ISNA(INDEX($DC$1:$DC$770,MATCH($AE35&amp;BD$3,$DB$1:$DB$770&amp;$DC$1:$DC$770,0))),"",IF(ISNA(INDEX($DC$1:$DC$200,MATCH($AE35&amp;BD$3,$DB$1:$DB$200&amp;$DC$1:$DC$200,0))),IF(INDEX($DC$201:$DC$770,MATCH($AE35&amp;BD$3,$DB$201:$DB$770&amp;$DC$201:$DC$770,0))=BD$3,2,""),IF(INDEX($DC$1:$DC$200,MATCH($AE35&amp;BD$3,$DB$1:$DB$200&amp;$DC$1:$DC$200,0))=BD$3,1,"")))</f>
        <v/>
      </c>
      <c r="BE35" s="7" t="str">
        <f t="array" ref="BE35">IF(ISNA(INDEX($DC$1:$DC$770,MATCH($AE35&amp;BE$3,$DB$1:$DB$770&amp;$DC$1:$DC$770,0))),"",IF(ISNA(INDEX($DC$1:$DC$200,MATCH($AE35&amp;BE$3,$DB$1:$DB$200&amp;$DC$1:$DC$200,0))),IF(INDEX($DC$201:$DC$770,MATCH($AE35&amp;BE$3,$DB$201:$DB$770&amp;$DC$201:$DC$770,0))=BE$3,2,""),IF(INDEX($DC$1:$DC$200,MATCH($AE35&amp;BE$3,$DB$1:$DB$200&amp;$DC$1:$DC$200,0))=BE$3,1,"")))</f>
        <v/>
      </c>
      <c r="BF35" s="6" t="str">
        <f t="array" ref="BF35">IF(ISNA(INDEX($DC$1:$DC$770,MATCH($AE35&amp;BF$3,$DB$1:$DB$770&amp;$DC$1:$DC$770,0))),"",IF(ISNA(INDEX($DC$1:$DC$200,MATCH($AE35&amp;BF$3,$DB$1:$DB$200&amp;$DC$1:$DC$200,0))),IF(INDEX($DC$201:$DC$770,MATCH($AE35&amp;BF$3,$DB$201:$DB$770&amp;$DC$201:$DC$770,0))=BF$3,2,""),IF(INDEX($DC$1:$DC$200,MATCH($AE35&amp;BF$3,$DB$1:$DB$200&amp;$DC$1:$DC$200,0))=BF$3,1,"")))</f>
        <v/>
      </c>
      <c r="BG35" s="6" t="str">
        <f t="array" ref="BG35">IF(ISNA(INDEX($DC$1:$DC$770,MATCH($AE35&amp;BG$3,$DB$1:$DB$770&amp;$DC$1:$DC$770,0))),"",IF(ISNA(INDEX($DC$1:$DC$200,MATCH($AE35&amp;BG$3,$DB$1:$DB$200&amp;$DC$1:$DC$200,0))),IF(INDEX($DC$201:$DC$770,MATCH($AE35&amp;BG$3,$DB$201:$DB$770&amp;$DC$201:$DC$770,0))=BG$3,2,""),IF(INDEX($DC$1:$DC$200,MATCH($AE35&amp;BG$3,$DB$1:$DB$200&amp;$DC$1:$DC$200,0))=BG$3,1,"")))</f>
        <v/>
      </c>
      <c r="BH35" s="7" t="str">
        <f t="array" ref="BH35">IF(ISNA(INDEX($DC$1:$DC$770,MATCH($AE35&amp;BH$3,$DB$1:$DB$770&amp;$DC$1:$DC$770,0))),"",IF(ISNA(INDEX($DC$1:$DC$200,MATCH($AE35&amp;BH$3,$DB$1:$DB$200&amp;$DC$1:$DC$200,0))),IF(INDEX($DC$201:$DC$770,MATCH($AE35&amp;BH$3,$DB$201:$DB$770&amp;$DC$201:$DC$770,0))=BH$3,2,""),IF(INDEX($DC$1:$DC$200,MATCH($AE35&amp;BH$3,$DB$1:$DB$200&amp;$DC$1:$DC$200,0))=BH$3,1,"")))</f>
        <v/>
      </c>
      <c r="BI35" s="2">
        <f t="shared" ref="BI35" si="252">BI33+1</f>
        <v>75</v>
      </c>
      <c r="BJ35" s="174">
        <f>TRUNC((DATE($CR$2,BK$6,BK35)-WEEKDAY(DATE($CR$2,BK$6,BK35),2)-DATE(YEAR(DATE($CR$2,BK$6,BK35)+4-WEEKDAY(DATE($CR$2,BK$6,BK35),2)),1,-10))/7)</f>
        <v>11</v>
      </c>
      <c r="BK35" s="172">
        <v>15</v>
      </c>
      <c r="BL35" s="176" t="str">
        <f t="shared" si="18"/>
        <v>Di</v>
      </c>
      <c r="BM35" s="2"/>
      <c r="BN35" s="164" t="str">
        <f t="shared" ref="BN35" si="253">IF(OR(OR(BJ35=$CR$7,BJ39=$CR$7,BJ35=$CS$7,BJ39=$CS$7,BJ35=$CT$7,BJ39=$CT$7,BJ35=$CR$8,BJ39=$CR$8,BJ35=$CR$9,BJ39=$CR$9,BJ35=$CR$10,BJ39=$CR$10,BJ35=$CS$10,BJ39=$CS$10,BJ35=$CR$11,BJ39=$CR$11,BJ35=$CS$11,BJ39=$CS$11,BJ35=$CT$11,BJ39=$CT$11,BJ35=$CU$11,BJ39=$CU$11,BJ35=$CV$11,BJ39=$CV$11,BJ35=$CR$12,BJ39=$CR$12,BJ35=$CS$12,BJ39=$CS$12),OR($BI36=$CP$30,$BI36=$CP$31,$BI36=$CP$32,$BI36=$CP$33,$BI36=$CP$34,$BI36=$CP$35,$BI36=$CP$36,$BI36=$CP$37,$BI36=$CP$38,$BI36=$CP$39,$BI36=$CP$40,$BI36=$CP$41),OR($BI36=$CP$44,$BI36=$CP$45,$BI36=$CP$46,$BI36=$CP$47,$BI36=$CP$48,$BI36=$CP$49,$BI36=$CP$50)),1,"")</f>
        <v/>
      </c>
      <c r="BO35" s="164" t="str">
        <f t="shared" ref="BO35" si="254">IF(OR(OR(BJ35=$CR$15,BJ39=$CR$15,BJ35=$CS$15,BJ39=$CS$15,BJ35=$CT$15,BJ39=$CT$15,BJ35=$CR$16,BJ39=$CR$16,BJ35=$CS$16,BJ39=$CS$16,BJ35=$CR$17,BJ39=$CR$17,BJ35=$CS$17,BJ39=$CS$17,BJ35=$CR$18,BJ39=$CR$18,BJ35=$CS$18,BJ39=$CS$18,BJ35=$CT$18,BJ39=$CT$18,BJ35=$CU$18,BJ39=$CU$18,BJ35=$CV$18,BJ39=$CV$18,BJ35=$CR$19,BJ39=$CR$19,BJ35=$CS$19,BJ39=$CS$19),OR($BI36=$CP$30,$BI36=$CP$31,$BI36=$CP$32,$BI36=$CP$33,$BI36=$CP$34,$BI36=$CP$35,$BI36=$CP$36,$BI36=$CP$37,$BI36=$CP$38,$BI36=$CP$39,$BI36=$CP$40,$BI36=$CP$41),OR($BI36=$CP$44,$BI36=$CP$45,$BI36=$CP$46,$BI36=$CP$47,$BI36=$CP$48,$BI36=$CP$49,$BI36=$CP$50)),1,"")</f>
        <v/>
      </c>
      <c r="BP35" s="164" t="str">
        <f t="shared" ref="BP35" si="255">IF(OR(OR(BJ35=$CR$22,BJ39=$CR$22,BJ35=$CS$22,BJ39=$CS$22,BJ35=$CT$22,BJ39=$CT$22,BJ35=$CR$23,BJ39=$CR$23,BJ35=$CS$23,BJ39=$CS$23,BJ35=$CR$24,BJ39=$CR$24,BJ35=$CS$24,BJ39=$CS$24,BJ35=$CR$25,BJ39=$CR$25,BJ35=$CS$25,BJ39=$CS$25,BJ35=$CT$25,BJ39=$CT$25,BJ35=$CU$25,BJ39=$CU$25,BJ35=$CV$25,BJ39=$CV$25,BJ35=$CR$26,BJ39=$CR$26,BJ35=$CS$26,BJ39=$CS$26),OR($BI36=$CP$30,$BI36=$CP$31,$BI36=$CP$32,$BI36=$CP$33,$BI36=$CP$34,$BI36=$CP$35,$BI36=$CP$36,$BI36=$CP$37,$BI36=$CP$38,$BI36=$CP$39,$BI36=$CP$40,$BI36=$CP$41),OR($BI36=$CP$44,$BI36=$CP$45,$BI36=$CP$46,$BI36=$CP$47,$BI36=$CP$48,$BI36=$CP$49,$BI36=$CP$50)),1,"")</f>
        <v/>
      </c>
      <c r="BQ35" s="2"/>
      <c r="BR35" s="6" t="str">
        <f t="shared" ref="BR35" si="256">IF(ISNA(VLOOKUP(BI35,$DB$1:$DE$200,4,FALSE)),"",VLOOKUP(BI35,$DB$1:$DE$200,4,FALSE))</f>
        <v/>
      </c>
      <c r="BS35" s="6"/>
      <c r="BT35" s="6"/>
      <c r="BU35" s="6"/>
      <c r="BV35" s="6"/>
      <c r="BW35" s="6"/>
      <c r="BX35" s="5" t="str">
        <f t="array" ref="BX35">IF(ISNA(INDEX($DC$1:$DC$770,MATCH($BI35&amp;BX$3,$DB$1:$DB$770&amp;$DC$1:$DC$770,0))),"",IF(ISNA(INDEX($DC$1:$DC$200,MATCH($BI35&amp;BX$3,$DB$1:$DB$200&amp;$DC$1:$DC$200,0))),IF(INDEX($DC$201:$DC$770,MATCH($BI35&amp;BX$3,$DB$201:$DB$770&amp;$DC$201:$DC$770,0))=BX$3,2,""),IF(INDEX($DC$1:$DC$200,MATCH($BI35&amp;BX$3,$DB$1:$DB$200&amp;$DC$1:$DC$200,0))=BX$3,1,"")))</f>
        <v/>
      </c>
      <c r="BY35" s="6" t="str">
        <f t="array" ref="BY35">IF(ISNA(INDEX($DC$1:$DC$770,MATCH($BI35&amp;BY$3,$DB$1:$DB$770&amp;$DC$1:$DC$770,0))),"",IF(ISNA(INDEX($DC$1:$DC$200,MATCH($BI35&amp;BY$3,$DB$1:$DB$200&amp;$DC$1:$DC$200,0))),IF(INDEX($DC$201:$DC$770,MATCH($BI35&amp;BY$3,$DB$201:$DB$770&amp;$DC$201:$DC$770,0))=BY$3,2,""),IF(INDEX($DC$1:$DC$200,MATCH($BI35&amp;BY$3,$DB$1:$DB$200&amp;$DC$1:$DC$200,0))=BY$3,1,"")))</f>
        <v/>
      </c>
      <c r="BZ35" s="6" t="str">
        <f t="array" ref="BZ35">IF(ISNA(INDEX($DC$1:$DC$770,MATCH($BI35&amp;BZ$3,$DB$1:$DB$770&amp;$DC$1:$DC$770,0))),"",IF(ISNA(INDEX($DC$1:$DC$200,MATCH($BI35&amp;BZ$3,$DB$1:$DB$200&amp;$DC$1:$DC$200,0))),IF(INDEX($DC$201:$DC$770,MATCH($BI35&amp;BZ$3,$DB$201:$DB$770&amp;$DC$201:$DC$770,0))=BZ$3,2,""),IF(INDEX($DC$1:$DC$200,MATCH($BI35&amp;BZ$3,$DB$1:$DB$200&amp;$DC$1:$DC$200,0))=BZ$3,1,"")))</f>
        <v/>
      </c>
      <c r="CA35" s="5" t="str">
        <f t="array" ref="CA35">IF(ISNA(INDEX($DC$1:$DC$770,MATCH($BI35&amp;CA$3,$DB$1:$DB$770&amp;$DC$1:$DC$770,0))),"",IF(ISNA(INDEX($DC$1:$DC$200,MATCH($BI35&amp;CA$3,$DB$1:$DB$200&amp;$DC$1:$DC$200,0))),IF(INDEX($DC$201:$DC$770,MATCH($BI35&amp;CA$3,$DB$201:$DB$770&amp;$DC$201:$DC$770,0))=CA$3,2,""),IF(INDEX($DC$1:$DC$200,MATCH($BI35&amp;CA$3,$DB$1:$DB$200&amp;$DC$1:$DC$200,0))=CA$3,1,"")))</f>
        <v/>
      </c>
      <c r="CB35" s="6" t="str">
        <f t="array" ref="CB35">IF(ISNA(INDEX($DC$1:$DC$770,MATCH($BI35&amp;CB$3,$DB$1:$DB$770&amp;$DC$1:$DC$770,0))),"",IF(ISNA(INDEX($DC$1:$DC$200,MATCH($BI35&amp;CB$3,$DB$1:$DB$200&amp;$DC$1:$DC$200,0))),IF(INDEX($DC$201:$DC$770,MATCH($BI35&amp;CB$3,$DB$201:$DB$770&amp;$DC$201:$DC$770,0))=CB$3,2,""),IF(INDEX($DC$1:$DC$200,MATCH($BI35&amp;CB$3,$DB$1:$DB$200&amp;$DC$1:$DC$200,0))=CB$3,1,"")))</f>
        <v/>
      </c>
      <c r="CC35" s="7" t="str">
        <f t="array" ref="CC35">IF(ISNA(INDEX($DC$1:$DC$770,MATCH($BI35&amp;CC$3,$DB$1:$DB$770&amp;$DC$1:$DC$770,0))),"",IF(ISNA(INDEX($DC$1:$DC$200,MATCH($BI35&amp;CC$3,$DB$1:$DB$200&amp;$DC$1:$DC$200,0))),IF(INDEX($DC$201:$DC$770,MATCH($BI35&amp;CC$3,$DB$201:$DB$770&amp;$DC$201:$DC$770,0))=CC$3,2,""),IF(INDEX($DC$1:$DC$200,MATCH($BI35&amp;CC$3,$DB$1:$DB$200&amp;$DC$1:$DC$200,0))=CC$3,1,"")))</f>
        <v/>
      </c>
      <c r="CD35" s="6" t="str">
        <f t="array" ref="CD35">IF(ISNA(INDEX($DC$1:$DC$770,MATCH($BI35&amp;CD$3,$DB$1:$DB$770&amp;$DC$1:$DC$770,0))),"",IF(ISNA(INDEX($DC$1:$DC$200,MATCH($BI35&amp;CD$3,$DB$1:$DB$200&amp;$DC$1:$DC$200,0))),IF(INDEX($DC$201:$DC$770,MATCH($BI35&amp;CD$3,$DB$201:$DB$770&amp;$DC$201:$DC$770,0))=CD$3,2,""),IF(INDEX($DC$1:$DC$200,MATCH($BI35&amp;CD$3,$DB$1:$DB$200&amp;$DC$1:$DC$200,0))=CD$3,1,"")))</f>
        <v/>
      </c>
      <c r="CE35" s="6" t="str">
        <f t="array" ref="CE35">IF(ISNA(INDEX($DC$1:$DC$770,MATCH($BI35&amp;CE$3,$DB$1:$DB$770&amp;$DC$1:$DC$770,0))),"",IF(ISNA(INDEX($DC$1:$DC$200,MATCH($BI35&amp;CE$3,$DB$1:$DB$200&amp;$DC$1:$DC$200,0))),IF(INDEX($DC$201:$DC$770,MATCH($BI35&amp;CE$3,$DB$201:$DB$770&amp;$DC$201:$DC$770,0))=CE$3,2,""),IF(INDEX($DC$1:$DC$200,MATCH($BI35&amp;CE$3,$DB$1:$DB$200&amp;$DC$1:$DC$200,0))=CE$3,1,"")))</f>
        <v/>
      </c>
      <c r="CF35" s="6" t="str">
        <f t="array" ref="CF35">IF(ISNA(INDEX($DC$1:$DC$770,MATCH($BI35&amp;CF$3,$DB$1:$DB$770&amp;$DC$1:$DC$770,0))),"",IF(ISNA(INDEX($DC$1:$DC$200,MATCH($BI35&amp;CF$3,$DB$1:$DB$200&amp;$DC$1:$DC$200,0))),IF(INDEX($DC$201:$DC$770,MATCH($BI35&amp;CF$3,$DB$201:$DB$770&amp;$DC$201:$DC$770,0))=CF$3,2,""),IF(INDEX($DC$1:$DC$200,MATCH($BI35&amp;CF$3,$DB$1:$DB$200&amp;$DC$1:$DC$200,0))=CF$3,1,"")))</f>
        <v/>
      </c>
      <c r="CG35" s="5" t="str">
        <f t="array" ref="CG35">IF(ISNA(INDEX($DC$1:$DC$770,MATCH($BI35&amp;CG$3,$DB$1:$DB$770&amp;$DC$1:$DC$770,0))),"",IF(ISNA(INDEX($DC$1:$DC$200,MATCH($BI35&amp;CG$3,$DB$1:$DB$200&amp;$DC$1:$DC$200,0))),IF(INDEX($DC$201:$DC$770,MATCH($BI35&amp;CG$3,$DB$201:$DB$770&amp;$DC$201:$DC$770,0))=CG$3,2,""),IF(INDEX($DC$1:$DC$200,MATCH($BI35&amp;CG$3,$DB$1:$DB$200&amp;$DC$1:$DC$200,0))=CG$3,1,"")))</f>
        <v/>
      </c>
      <c r="CH35" s="6" t="str">
        <f t="array" ref="CH35">IF(ISNA(INDEX($DC$1:$DC$770,MATCH($BI35&amp;CH$3,$DB$1:$DB$770&amp;$DC$1:$DC$770,0))),"",IF(ISNA(INDEX($DC$1:$DC$200,MATCH($BI35&amp;CH$3,$DB$1:$DB$200&amp;$DC$1:$DC$200,0))),IF(INDEX($DC$201:$DC$770,MATCH($BI35&amp;CH$3,$DB$201:$DB$770&amp;$DC$201:$DC$770,0))=CH$3,2,""),IF(INDEX($DC$1:$DC$200,MATCH($BI35&amp;CH$3,$DB$1:$DB$200&amp;$DC$1:$DC$200,0))=CH$3,1,"")))</f>
        <v/>
      </c>
      <c r="CI35" s="7" t="str">
        <f t="array" ref="CI35">IF(ISNA(INDEX($DC$1:$DC$770,MATCH($BI35&amp;CI$3,$DB$1:$DB$770&amp;$DC$1:$DC$770,0))),"",IF(ISNA(INDEX($DC$1:$DC$200,MATCH($BI35&amp;CI$3,$DB$1:$DB$200&amp;$DC$1:$DC$200,0))),IF(INDEX($DC$201:$DC$770,MATCH($BI35&amp;CI$3,$DB$201:$DB$770&amp;$DC$201:$DC$770,0))=CI$3,2,""),IF(INDEX($DC$1:$DC$200,MATCH($BI35&amp;CI$3,$DB$1:$DB$200&amp;$DC$1:$DC$200,0))=CI$3,1,"")))</f>
        <v/>
      </c>
      <c r="CJ35" s="6" t="str">
        <f t="array" ref="CJ35">IF(ISNA(INDEX($DC$1:$DC$770,MATCH($BI35&amp;CJ$3,$DB$1:$DB$770&amp;$DC$1:$DC$770,0))),"",IF(ISNA(INDEX($DC$1:$DC$200,MATCH($BI35&amp;CJ$3,$DB$1:$DB$200&amp;$DC$1:$DC$200,0))),IF(INDEX($DC$201:$DC$770,MATCH($BI35&amp;CJ$3,$DB$201:$DB$770&amp;$DC$201:$DC$770,0))=CJ$3,2,""),IF(INDEX($DC$1:$DC$200,MATCH($BI35&amp;CJ$3,$DB$1:$DB$200&amp;$DC$1:$DC$200,0))=CJ$3,1,"")))</f>
        <v/>
      </c>
      <c r="CK35" s="6" t="str">
        <f t="array" ref="CK35">IF(ISNA(INDEX($DC$1:$DC$770,MATCH($BI35&amp;CK$3,$DB$1:$DB$770&amp;$DC$1:$DC$770,0))),"",IF(ISNA(INDEX($DC$1:$DC$200,MATCH($BI35&amp;CK$3,$DB$1:$DB$200&amp;$DC$1:$DC$200,0))),IF(INDEX($DC$201:$DC$770,MATCH($BI35&amp;CK$3,$DB$201:$DB$770&amp;$DC$201:$DC$770,0))=CK$3,2,""),IF(INDEX($DC$1:$DC$200,MATCH($BI35&amp;CK$3,$DB$1:$DB$200&amp;$DC$1:$DC$200,0))=CK$3,1,"")))</f>
        <v/>
      </c>
      <c r="CL35" s="7" t="str">
        <f t="array" ref="CL35">IF(ISNA(INDEX($DC$1:$DC$770,MATCH($BI35&amp;CL$3,$DB$1:$DB$770&amp;$DC$1:$DC$770,0))),"",IF(ISNA(INDEX($DC$1:$DC$200,MATCH($BI35&amp;CL$3,$DB$1:$DB$200&amp;$DC$1:$DC$200,0))),IF(INDEX($DC$201:$DC$770,MATCH($BI35&amp;CL$3,$DB$201:$DB$770&amp;$DC$201:$DC$770,0))=CL$3,2,""),IF(INDEX($DC$1:$DC$200,MATCH($BI35&amp;CL$3,$DB$1:$DB$200&amp;$DC$1:$DC$200,0))=CL$3,1,"")))</f>
        <v/>
      </c>
      <c r="CN35" s="1"/>
      <c r="CO35" s="1"/>
      <c r="CP35" s="19">
        <f t="shared" si="218"/>
        <v>9.5</v>
      </c>
      <c r="CQ35" s="13" t="s">
        <v>148</v>
      </c>
      <c r="CS35" s="13">
        <f>DAY(CW35)</f>
        <v>9</v>
      </c>
      <c r="CT35" s="13">
        <f>MONTH(CW35)</f>
        <v>1</v>
      </c>
      <c r="CU35" s="13">
        <f t="shared" si="219"/>
        <v>2016</v>
      </c>
      <c r="CV35" s="13" t="str">
        <f t="shared" si="220"/>
        <v>Sa</v>
      </c>
      <c r="CW35" s="22">
        <f>CW34+1</f>
        <v>40916</v>
      </c>
      <c r="DB35" s="19">
        <f>IF(DM35=0,0,IF(COUNTIF($DM$1:$DM$200,DM35)=1,DM35,IF(COUNTIF($DM$1:$DM$200,DM35)=2,IF(COUNTIF($DM$1:$DM34,DM35)=0,DM35,DM35+0.5),"Terminkollision 1")))</f>
        <v>0</v>
      </c>
      <c r="DC35" s="42">
        <f t="shared" si="4"/>
        <v>3</v>
      </c>
      <c r="DD35" s="71" t="s">
        <v>195</v>
      </c>
      <c r="DE35" s="13" t="s">
        <v>101</v>
      </c>
      <c r="DF35" s="13">
        <f t="shared" si="1"/>
        <v>32</v>
      </c>
      <c r="DG35" s="13">
        <f t="shared" si="5"/>
        <v>8</v>
      </c>
      <c r="DH35" s="13">
        <f t="shared" si="6"/>
        <v>8</v>
      </c>
      <c r="DI35" s="13">
        <f t="shared" si="7"/>
        <v>2016</v>
      </c>
      <c r="DJ35" s="13" t="str">
        <f t="shared" si="2"/>
        <v>Mo</v>
      </c>
      <c r="DK35" s="22">
        <f t="shared" si="8"/>
        <v>41128</v>
      </c>
      <c r="DL35" s="19">
        <f t="shared" si="0"/>
        <v>0</v>
      </c>
      <c r="DM35" s="13">
        <f t="shared" si="3"/>
        <v>0</v>
      </c>
    </row>
    <row r="36" spans="1:117">
      <c r="A36" s="13">
        <v>15.5</v>
      </c>
      <c r="B36" s="174"/>
      <c r="C36" s="173"/>
      <c r="D36" s="178"/>
      <c r="E36" s="2"/>
      <c r="F36" s="165"/>
      <c r="G36" s="165"/>
      <c r="H36" s="165"/>
      <c r="I36" s="2"/>
      <c r="J36" s="9" t="str">
        <f t="shared" ref="J36" si="257">IF(ISNA(VLOOKUP(A36,$CP$30:$CQ$56,2,FALSE)),IF(ISNA(VLOOKUP(A36,$DB$1:$DE$200,4,FALSE)),"",VLOOKUP(A36,$DB$1:$DE$200,4,FALSE)),VLOOKUP(A36,$CP$30:$CQ$56,2,FALSE))</f>
        <v/>
      </c>
      <c r="K36" s="10"/>
      <c r="L36" s="10"/>
      <c r="M36" s="10"/>
      <c r="N36" s="10"/>
      <c r="O36" s="8"/>
      <c r="P36" s="9" t="str">
        <f t="array" ref="P36">IF(ISNA(INDEX($DC$201:$DC$770,MATCH($A35&amp;P$3,$DB$201:$DB$770&amp;$DC$201:$DC$770,0))),IF(ISNA(INDEX($DC$1:$DC$200,MATCH($A36&amp;P$3,$DB$1:$DB$200&amp;$DC$1:$DC$200,0))),"",IF(INDEX($DC$1:$DC$200,MATCH($A36&amp;P$3,$DB$1:$DB$200&amp;$DC$1:$DC$200,0))=P$3,1,"")),IF(INDEX($DC$201:$DC$770,MATCH($A35&amp;P$3,$DB$201:$DB$770&amp;$DC$201:$DC$770,0))=P$3,2,""))</f>
        <v/>
      </c>
      <c r="Q36" s="10" t="str">
        <f t="array" ref="Q36">IF(ISNA(INDEX($DC$201:$DC$770,MATCH($A35&amp;Q$3,$DB$201:$DB$770&amp;$DC$201:$DC$770,0))),IF(ISNA(INDEX($DC$1:$DC$200,MATCH($A36&amp;Q$3,$DB$1:$DB$200&amp;$DC$1:$DC$200,0))),"",IF(INDEX($DC$1:$DC$200,MATCH($A36&amp;Q$3,$DB$1:$DB$200&amp;$DC$1:$DC$200,0))=Q$3,1,"")),IF(INDEX($DC$201:$DC$770,MATCH($A35&amp;Q$3,$DB$201:$DB$770&amp;$DC$201:$DC$770,0))=Q$3,2,""))</f>
        <v/>
      </c>
      <c r="R36" s="10" t="str">
        <f t="array" ref="R36">IF(ISNA(INDEX($DC$201:$DC$770,MATCH($A35&amp;R$3,$DB$201:$DB$770&amp;$DC$201:$DC$770,0))),IF(ISNA(INDEX($DC$1:$DC$200,MATCH($A36&amp;R$3,$DB$1:$DB$200&amp;$DC$1:$DC$200,0))),"",IF(INDEX($DC$1:$DC$200,MATCH($A36&amp;R$3,$DB$1:$DB$200&amp;$DC$1:$DC$200,0))=R$3,1,"")),IF(INDEX($DC$201:$DC$770,MATCH($A35&amp;R$3,$DB$201:$DB$770&amp;$DC$201:$DC$770,0))=R$3,2,""))</f>
        <v/>
      </c>
      <c r="S36" s="9" t="str">
        <f t="array" ref="S36">IF(ISNA(INDEX($DC$201:$DC$770,MATCH($A35&amp;S$3,$DB$201:$DB$770&amp;$DC$201:$DC$770,0))),IF(ISNA(INDEX($DC$1:$DC$200,MATCH($A36&amp;S$3,$DB$1:$DB$200&amp;$DC$1:$DC$200,0))),"",IF(INDEX($DC$1:$DC$200,MATCH($A36&amp;S$3,$DB$1:$DB$200&amp;$DC$1:$DC$200,0))=S$3,1,"")),IF(INDEX($DC$201:$DC$770,MATCH($A35&amp;S$3,$DB$201:$DB$770&amp;$DC$201:$DC$770,0))=S$3,2,""))</f>
        <v/>
      </c>
      <c r="T36" s="10" t="str">
        <f t="array" ref="T36">IF(ISNA(INDEX($DC$201:$DC$770,MATCH($A35&amp;T$3,$DB$201:$DB$770&amp;$DC$201:$DC$770,0))),IF(ISNA(INDEX($DC$1:$DC$200,MATCH($A36&amp;T$3,$DB$1:$DB$200&amp;$DC$1:$DC$200,0))),"",IF(INDEX($DC$1:$DC$200,MATCH($A36&amp;T$3,$DB$1:$DB$200&amp;$DC$1:$DC$200,0))=T$3,1,"")),IF(INDEX($DC$201:$DC$770,MATCH($A35&amp;T$3,$DB$201:$DB$770&amp;$DC$201:$DC$770,0))=T$3,2,""))</f>
        <v/>
      </c>
      <c r="U36" s="8" t="str">
        <f t="array" ref="U36">IF(ISNA(INDEX($DC$201:$DC$770,MATCH($A35&amp;U$3,$DB$201:$DB$770&amp;$DC$201:$DC$770,0))),IF(ISNA(INDEX($DC$1:$DC$200,MATCH($A36&amp;U$3,$DB$1:$DB$200&amp;$DC$1:$DC$200,0))),"",IF(INDEX($DC$1:$DC$200,MATCH($A36&amp;U$3,$DB$1:$DB$200&amp;$DC$1:$DC$200,0))=U$3,1,"")),IF(INDEX($DC$201:$DC$770,MATCH($A35&amp;U$3,$DB$201:$DB$770&amp;$DC$201:$DC$770,0))=U$3,2,""))</f>
        <v/>
      </c>
      <c r="V36" s="10" t="str">
        <f t="array" ref="V36">IF(ISNA(INDEX($DC$201:$DC$770,MATCH($A35&amp;V$3,$DB$201:$DB$770&amp;$DC$201:$DC$770,0))),IF(ISNA(INDEX($DC$1:$DC$200,MATCH($A36&amp;V$3,$DB$1:$DB$200&amp;$DC$1:$DC$200,0))),"",IF(INDEX($DC$1:$DC$200,MATCH($A36&amp;V$3,$DB$1:$DB$200&amp;$DC$1:$DC$200,0))=V$3,1,"")),IF(INDEX($DC$201:$DC$770,MATCH($A35&amp;V$3,$DB$201:$DB$770&amp;$DC$201:$DC$770,0))=V$3,2,""))</f>
        <v/>
      </c>
      <c r="W36" s="10" t="str">
        <f t="array" ref="W36">IF(ISNA(INDEX($DC$201:$DC$770,MATCH($A35&amp;W$3,$DB$201:$DB$770&amp;$DC$201:$DC$770,0))),IF(ISNA(INDEX($DC$1:$DC$200,MATCH($A36&amp;W$3,$DB$1:$DB$200&amp;$DC$1:$DC$200,0))),"",IF(INDEX($DC$1:$DC$200,MATCH($A36&amp;W$3,$DB$1:$DB$200&amp;$DC$1:$DC$200,0))=W$3,1,"")),IF(INDEX($DC$201:$DC$770,MATCH($A35&amp;W$3,$DB$201:$DB$770&amp;$DC$201:$DC$770,0))=W$3,2,""))</f>
        <v/>
      </c>
      <c r="X36" s="10" t="str">
        <f t="array" ref="X36">IF(ISNA(INDEX($DC$201:$DC$770,MATCH($A35&amp;X$3,$DB$201:$DB$770&amp;$DC$201:$DC$770,0))),IF(ISNA(INDEX($DC$1:$DC$200,MATCH($A36&amp;X$3,$DB$1:$DB$200&amp;$DC$1:$DC$200,0))),"",IF(INDEX($DC$1:$DC$200,MATCH($A36&amp;X$3,$DB$1:$DB$200&amp;$DC$1:$DC$200,0))=X$3,1,"")),IF(INDEX($DC$201:$DC$770,MATCH($A35&amp;X$3,$DB$201:$DB$770&amp;$DC$201:$DC$770,0))=X$3,2,""))</f>
        <v/>
      </c>
      <c r="Y36" s="9" t="str">
        <f t="array" ref="Y36">IF(ISNA(INDEX($DC$201:$DC$770,MATCH($A35&amp;Y$3,$DB$201:$DB$770&amp;$DC$201:$DC$770,0))),IF(ISNA(INDEX($DC$1:$DC$200,MATCH($A36&amp;Y$3,$DB$1:$DB$200&amp;$DC$1:$DC$200,0))),"",IF(INDEX($DC$1:$DC$200,MATCH($A36&amp;Y$3,$DB$1:$DB$200&amp;$DC$1:$DC$200,0))=Y$3,1,"")),IF(INDEX($DC$201:$DC$770,MATCH($A35&amp;Y$3,$DB$201:$DB$770&amp;$DC$201:$DC$770,0))=Y$3,2,""))</f>
        <v/>
      </c>
      <c r="Z36" s="10" t="str">
        <f t="array" ref="Z36">IF(ISNA(INDEX($DC$201:$DC$770,MATCH($A35&amp;Z$3,$DB$201:$DB$770&amp;$DC$201:$DC$770,0))),IF(ISNA(INDEX($DC$1:$DC$200,MATCH($A36&amp;Z$3,$DB$1:$DB$200&amp;$DC$1:$DC$200,0))),"",IF(INDEX($DC$1:$DC$200,MATCH($A36&amp;Z$3,$DB$1:$DB$200&amp;$DC$1:$DC$200,0))=Z$3,1,"")),IF(INDEX($DC$201:$DC$770,MATCH($A35&amp;Z$3,$DB$201:$DB$770&amp;$DC$201:$DC$770,0))=Z$3,2,""))</f>
        <v/>
      </c>
      <c r="AA36" s="8" t="str">
        <f t="array" ref="AA36">IF(ISNA(INDEX($DC$201:$DC$770,MATCH($A35&amp;AA$3,$DB$201:$DB$770&amp;$DC$201:$DC$770,0))),IF(ISNA(INDEX($DC$1:$DC$200,MATCH($A36&amp;AA$3,$DB$1:$DB$200&amp;$DC$1:$DC$200,0))),"",IF(INDEX($DC$1:$DC$200,MATCH($A36&amp;AA$3,$DB$1:$DB$200&amp;$DC$1:$DC$200,0))=AA$3,1,"")),IF(INDEX($DC$201:$DC$770,MATCH($A35&amp;AA$3,$DB$201:$DB$770&amp;$DC$201:$DC$770,0))=AA$3,2,""))</f>
        <v/>
      </c>
      <c r="AB36" s="10" t="str">
        <f t="array" ref="AB36">IF(ISNA(INDEX($DC$201:$DC$770,MATCH($A35&amp;AB$3,$DB$201:$DB$770&amp;$DC$201:$DC$770,0))),IF(ISNA(INDEX($DC$1:$DC$200,MATCH($A36&amp;AB$3,$DB$1:$DB$200&amp;$DC$1:$DC$200,0))),"",IF(INDEX($DC$1:$DC$200,MATCH($A36&amp;AB$3,$DB$1:$DB$200&amp;$DC$1:$DC$200,0))=AB$3,1,"")),IF(INDEX($DC$201:$DC$770,MATCH($A35&amp;AB$3,$DB$201:$DB$770&amp;$DC$201:$DC$770,0))=AB$3,2,""))</f>
        <v/>
      </c>
      <c r="AC36" s="10" t="str">
        <f t="array" ref="AC36">IF(ISNA(INDEX($DC$201:$DC$770,MATCH($A35&amp;AC$3,$DB$201:$DB$770&amp;$DC$201:$DC$770,0))),IF(ISNA(INDEX($DC$1:$DC$200,MATCH($A36&amp;AC$3,$DB$1:$DB$200&amp;$DC$1:$DC$200,0))),"",IF(INDEX($DC$1:$DC$200,MATCH($A36&amp;AC$3,$DB$1:$DB$200&amp;$DC$1:$DC$200,0))=AC$3,1,"")),IF(INDEX($DC$201:$DC$770,MATCH($A35&amp;AC$3,$DB$201:$DB$770&amp;$DC$201:$DC$770,0))=AC$3,2,""))</f>
        <v/>
      </c>
      <c r="AD36" s="8" t="str">
        <f t="array" ref="AD36">IF(ISNA(INDEX($DC$201:$DC$770,MATCH($A35&amp;AD$3,$DB$201:$DB$770&amp;$DC$201:$DC$770,0))),IF(ISNA(INDEX($DC$1:$DC$200,MATCH($A36&amp;AD$3,$DB$1:$DB$200&amp;$DC$1:$DC$200,0))),"",IF(INDEX($DC$1:$DC$200,MATCH($A36&amp;AD$3,$DB$1:$DB$200&amp;$DC$1:$DC$200,0))=AD$3,1,"")),IF(INDEX($DC$201:$DC$770,MATCH($A35&amp;AD$3,$DB$201:$DB$770&amp;$DC$201:$DC$770,0))=AD$3,2,""))</f>
        <v/>
      </c>
      <c r="AE36" s="43">
        <v>46.5</v>
      </c>
      <c r="AF36" s="174"/>
      <c r="AG36" s="185"/>
      <c r="AH36" s="177"/>
      <c r="AI36" s="2"/>
      <c r="AJ36" s="165"/>
      <c r="AK36" s="165"/>
      <c r="AL36" s="165"/>
      <c r="AM36" s="2"/>
      <c r="AN36" s="10" t="str">
        <f t="shared" ref="AN36" si="258">IF(ISNA(VLOOKUP(AE36,$CP$30:$CQ$56,2,FALSE)),IF(ISNA(VLOOKUP(AE36,$DB$1:$DE$200,4,FALSE)),"",VLOOKUP(AE36,$DB$1:$DE$200,4,FALSE)),VLOOKUP(AE36,$CP$30:$CQ$56,2,FALSE))</f>
        <v/>
      </c>
      <c r="AO36" s="10"/>
      <c r="AP36" s="10"/>
      <c r="AQ36" s="10"/>
      <c r="AR36" s="10"/>
      <c r="AS36" s="10"/>
      <c r="AT36" s="9" t="str">
        <f t="array" ref="AT36">IF(ISNA(INDEX($DC$201:$DC$770,MATCH($AE35&amp;AT$3,$DB$201:$DB$770&amp;$DC$201:$DC$770,0))),IF(ISNA(INDEX($DC$1:$DC$200,MATCH($AE36&amp;AT$3,$DB$1:$DB$200&amp;$DC$1:$DC$200,0))),"",IF(INDEX($DC$1:$DC$200,MATCH($AE36&amp;AT$3,$DB$1:$DB$200&amp;$DC$1:$DC$200,0))=AT$3,1,"")),IF(INDEX($DC$201:$DC$770,MATCH($AE35&amp;AT$3,$DB$201:$DB$770&amp;$DC$201:$DC$770,0))=AT$3,2,""))</f>
        <v/>
      </c>
      <c r="AU36" s="10" t="str">
        <f t="array" ref="AU36">IF(ISNA(INDEX($DC$201:$DC$770,MATCH($AE35&amp;AU$3,$DB$201:$DB$770&amp;$DC$201:$DC$770,0))),IF(ISNA(INDEX($DC$1:$DC$200,MATCH($AE36&amp;AU$3,$DB$1:$DB$200&amp;$DC$1:$DC$200,0))),"",IF(INDEX($DC$1:$DC$200,MATCH($AE36&amp;AU$3,$DB$1:$DB$200&amp;$DC$1:$DC$200,0))=AU$3,1,"")),IF(INDEX($DC$201:$DC$770,MATCH($AE35&amp;AU$3,$DB$201:$DB$770&amp;$DC$201:$DC$770,0))=AU$3,2,""))</f>
        <v/>
      </c>
      <c r="AV36" s="10" t="str">
        <f t="array" ref="AV36">IF(ISNA(INDEX($DC$201:$DC$770,MATCH($AE35&amp;AV$3,$DB$201:$DB$770&amp;$DC$201:$DC$770,0))),IF(ISNA(INDEX($DC$1:$DC$200,MATCH($AE36&amp;AV$3,$DB$1:$DB$200&amp;$DC$1:$DC$200,0))),"",IF(INDEX($DC$1:$DC$200,MATCH($AE36&amp;AV$3,$DB$1:$DB$200&amp;$DC$1:$DC$200,0))=AV$3,1,"")),IF(INDEX($DC$201:$DC$770,MATCH($AE35&amp;AV$3,$DB$201:$DB$770&amp;$DC$201:$DC$770,0))=AV$3,2,""))</f>
        <v/>
      </c>
      <c r="AW36" s="9" t="str">
        <f t="array" ref="AW36">IF(ISNA(INDEX($DC$201:$DC$770,MATCH($AE35&amp;AW$3,$DB$201:$DB$770&amp;$DC$201:$DC$770,0))),IF(ISNA(INDEX($DC$1:$DC$200,MATCH($AE36&amp;AW$3,$DB$1:$DB$200&amp;$DC$1:$DC$200,0))),"",IF(INDEX($DC$1:$DC$200,MATCH($AE36&amp;AW$3,$DB$1:$DB$200&amp;$DC$1:$DC$200,0))=AW$3,1,"")),IF(INDEX($DC$201:$DC$770,MATCH($AE35&amp;AW$3,$DB$201:$DB$770&amp;$DC$201:$DC$770,0))=AW$3,2,""))</f>
        <v/>
      </c>
      <c r="AX36" s="10" t="str">
        <f t="array" ref="AX36">IF(ISNA(INDEX($DC$201:$DC$770,MATCH($AE35&amp;AX$3,$DB$201:$DB$770&amp;$DC$201:$DC$770,0))),IF(ISNA(INDEX($DC$1:$DC$200,MATCH($AE36&amp;AX$3,$DB$1:$DB$200&amp;$DC$1:$DC$200,0))),"",IF(INDEX($DC$1:$DC$200,MATCH($AE36&amp;AX$3,$DB$1:$DB$200&amp;$DC$1:$DC$200,0))=AX$3,1,"")),IF(INDEX($DC$201:$DC$770,MATCH($AE35&amp;AX$3,$DB$201:$DB$770&amp;$DC$201:$DC$770,0))=AX$3,2,""))</f>
        <v/>
      </c>
      <c r="AY36" s="8" t="str">
        <f t="array" ref="AY36">IF(ISNA(INDEX($DC$201:$DC$770,MATCH($AE35&amp;AY$3,$DB$201:$DB$770&amp;$DC$201:$DC$770,0))),IF(ISNA(INDEX($DC$1:$DC$200,MATCH($AE36&amp;AY$3,$DB$1:$DB$200&amp;$DC$1:$DC$200,0))),"",IF(INDEX($DC$1:$DC$200,MATCH($AE36&amp;AY$3,$DB$1:$DB$200&amp;$DC$1:$DC$200,0))=AY$3,1,"")),IF(INDEX($DC$201:$DC$770,MATCH($AE35&amp;AY$3,$DB$201:$DB$770&amp;$DC$201:$DC$770,0))=AY$3,2,""))</f>
        <v/>
      </c>
      <c r="AZ36" s="10" t="str">
        <f t="array" ref="AZ36">IF(ISNA(INDEX($DC$201:$DC$770,MATCH($AE35&amp;AZ$3,$DB$201:$DB$770&amp;$DC$201:$DC$770,0))),IF(ISNA(INDEX($DC$1:$DC$200,MATCH($AE36&amp;AZ$3,$DB$1:$DB$200&amp;$DC$1:$DC$200,0))),"",IF(INDEX($DC$1:$DC$200,MATCH($AE36&amp;AZ$3,$DB$1:$DB$200&amp;$DC$1:$DC$200,0))=AZ$3,1,"")),IF(INDEX($DC$201:$DC$770,MATCH($AE35&amp;AZ$3,$DB$201:$DB$770&amp;$DC$201:$DC$770,0))=AZ$3,2,""))</f>
        <v/>
      </c>
      <c r="BA36" s="10" t="str">
        <f t="array" ref="BA36">IF(ISNA(INDEX($DC$201:$DC$770,MATCH($AE35&amp;BA$3,$DB$201:$DB$770&amp;$DC$201:$DC$770,0))),IF(ISNA(INDEX($DC$1:$DC$200,MATCH($AE36&amp;BA$3,$DB$1:$DB$200&amp;$DC$1:$DC$200,0))),"",IF(INDEX($DC$1:$DC$200,MATCH($AE36&amp;BA$3,$DB$1:$DB$200&amp;$DC$1:$DC$200,0))=BA$3,1,"")),IF(INDEX($DC$201:$DC$770,MATCH($AE35&amp;BA$3,$DB$201:$DB$770&amp;$DC$201:$DC$770,0))=BA$3,2,""))</f>
        <v/>
      </c>
      <c r="BB36" s="10" t="str">
        <f t="array" ref="BB36">IF(ISNA(INDEX($DC$201:$DC$770,MATCH($AE35&amp;BB$3,$DB$201:$DB$770&amp;$DC$201:$DC$770,0))),IF(ISNA(INDEX($DC$1:$DC$200,MATCH($AE36&amp;BB$3,$DB$1:$DB$200&amp;$DC$1:$DC$200,0))),"",IF(INDEX($DC$1:$DC$200,MATCH($AE36&amp;BB$3,$DB$1:$DB$200&amp;$DC$1:$DC$200,0))=BB$3,1,"")),IF(INDEX($DC$201:$DC$770,MATCH($AE35&amp;BB$3,$DB$201:$DB$770&amp;$DC$201:$DC$770,0))=BB$3,2,""))</f>
        <v/>
      </c>
      <c r="BC36" s="9" t="str">
        <f t="array" ref="BC36">IF(ISNA(INDEX($DC$201:$DC$770,MATCH($AE35&amp;BC$3,$DB$201:$DB$770&amp;$DC$201:$DC$770,0))),IF(ISNA(INDEX($DC$1:$DC$200,MATCH($AE36&amp;BC$3,$DB$1:$DB$200&amp;$DC$1:$DC$200,0))),"",IF(INDEX($DC$1:$DC$200,MATCH($AE36&amp;BC$3,$DB$1:$DB$200&amp;$DC$1:$DC$200,0))=BC$3,1,"")),IF(INDEX($DC$201:$DC$770,MATCH($AE35&amp;BC$3,$DB$201:$DB$770&amp;$DC$201:$DC$770,0))=BC$3,2,""))</f>
        <v/>
      </c>
      <c r="BD36" s="10" t="str">
        <f t="array" ref="BD36">IF(ISNA(INDEX($DC$201:$DC$770,MATCH($AE35&amp;BD$3,$DB$201:$DB$770&amp;$DC$201:$DC$770,0))),IF(ISNA(INDEX($DC$1:$DC$200,MATCH($AE36&amp;BD$3,$DB$1:$DB$200&amp;$DC$1:$DC$200,0))),"",IF(INDEX($DC$1:$DC$200,MATCH($AE36&amp;BD$3,$DB$1:$DB$200&amp;$DC$1:$DC$200,0))=BD$3,1,"")),IF(INDEX($DC$201:$DC$770,MATCH($AE35&amp;BD$3,$DB$201:$DB$770&amp;$DC$201:$DC$770,0))=BD$3,2,""))</f>
        <v/>
      </c>
      <c r="BE36" s="8" t="str">
        <f t="array" ref="BE36">IF(ISNA(INDEX($DC$201:$DC$770,MATCH($AE35&amp;BE$3,$DB$201:$DB$770&amp;$DC$201:$DC$770,0))),IF(ISNA(INDEX($DC$1:$DC$200,MATCH($AE36&amp;BE$3,$DB$1:$DB$200&amp;$DC$1:$DC$200,0))),"",IF(INDEX($DC$1:$DC$200,MATCH($AE36&amp;BE$3,$DB$1:$DB$200&amp;$DC$1:$DC$200,0))=BE$3,1,"")),IF(INDEX($DC$201:$DC$770,MATCH($AE35&amp;BE$3,$DB$201:$DB$770&amp;$DC$201:$DC$770,0))=BE$3,2,""))</f>
        <v/>
      </c>
      <c r="BF36" s="10" t="str">
        <f t="array" ref="BF36">IF(ISNA(INDEX($DC$201:$DC$770,MATCH($AE35&amp;BF$3,$DB$201:$DB$770&amp;$DC$201:$DC$770,0))),IF(ISNA(INDEX($DC$1:$DC$200,MATCH($AE36&amp;BF$3,$DB$1:$DB$200&amp;$DC$1:$DC$200,0))),"",IF(INDEX($DC$1:$DC$200,MATCH($AE36&amp;BF$3,$DB$1:$DB$200&amp;$DC$1:$DC$200,0))=BF$3,1,"")),IF(INDEX($DC$201:$DC$770,MATCH($AE35&amp;BF$3,$DB$201:$DB$770&amp;$DC$201:$DC$770,0))=BF$3,2,""))</f>
        <v/>
      </c>
      <c r="BG36" s="10" t="str">
        <f t="array" ref="BG36">IF(ISNA(INDEX($DC$201:$DC$770,MATCH($AE35&amp;BG$3,$DB$201:$DB$770&amp;$DC$201:$DC$770,0))),IF(ISNA(INDEX($DC$1:$DC$200,MATCH($AE36&amp;BG$3,$DB$1:$DB$200&amp;$DC$1:$DC$200,0))),"",IF(INDEX($DC$1:$DC$200,MATCH($AE36&amp;BG$3,$DB$1:$DB$200&amp;$DC$1:$DC$200,0))=BG$3,1,"")),IF(INDEX($DC$201:$DC$770,MATCH($AE35&amp;BG$3,$DB$201:$DB$770&amp;$DC$201:$DC$770,0))=BG$3,2,""))</f>
        <v/>
      </c>
      <c r="BH36" s="8" t="str">
        <f t="array" ref="BH36">IF(ISNA(INDEX($DC$201:$DC$770,MATCH($AE35&amp;BH$3,$DB$201:$DB$770&amp;$DC$201:$DC$770,0))),IF(ISNA(INDEX($DC$1:$DC$200,MATCH($AE36&amp;BH$3,$DB$1:$DB$200&amp;$DC$1:$DC$200,0))),"",IF(INDEX($DC$1:$DC$200,MATCH($AE36&amp;BH$3,$DB$1:$DB$200&amp;$DC$1:$DC$200,0))=BH$3,1,"")),IF(INDEX($DC$201:$DC$770,MATCH($AE35&amp;BH$3,$DB$201:$DB$770&amp;$DC$201:$DC$770,0))=BH$3,2,""))</f>
        <v/>
      </c>
      <c r="BI36" s="2">
        <f t="shared" ref="BI36" si="259">BI35+0.5</f>
        <v>75.5</v>
      </c>
      <c r="BJ36" s="174"/>
      <c r="BK36" s="173"/>
      <c r="BL36" s="177"/>
      <c r="BM36" s="2"/>
      <c r="BN36" s="165"/>
      <c r="BO36" s="165"/>
      <c r="BP36" s="165"/>
      <c r="BQ36" s="2"/>
      <c r="BR36" s="10" t="str">
        <f t="shared" ref="BR36" si="260">IF(ISNA(VLOOKUP(BI36,$CP$30:$CQ$56,2,FALSE)),IF(ISNA(VLOOKUP(BI36,$DB$1:$DE$200,4,FALSE)),"",VLOOKUP(BI36,$DB$1:$DE$200,4,FALSE)),VLOOKUP(BI36,$CP$30:$CQ$56,2,FALSE))</f>
        <v/>
      </c>
      <c r="BS36" s="10"/>
      <c r="BT36" s="10"/>
      <c r="BU36" s="10"/>
      <c r="BV36" s="10"/>
      <c r="BW36" s="10"/>
      <c r="BX36" s="9" t="str">
        <f t="array" ref="BX36">IF(ISNA(INDEX($DC$201:$DC$770,MATCH($BI35&amp;BX$3,$DB$201:$DB$770&amp;$DC$201:$DC$770,0))),IF(ISNA(INDEX($DC$1:$DC$200,MATCH($BI36&amp;BX$3,$DB$1:$DB$200&amp;$DC$1:$DC$200,0))),"",IF(INDEX($DC$1:$DC$200,MATCH($BI36&amp;BX$3,$DB$1:$DB$200&amp;$DC$1:$DC$200,0))=BX$3,1,"")),IF(INDEX($DC$201:$DC$770,MATCH($BI35&amp;BX$3,$DB$201:$DB$770&amp;$DC$201:$DC$770,0))=BX$3,2,""))</f>
        <v/>
      </c>
      <c r="BY36" s="10" t="str">
        <f t="array" ref="BY36">IF(ISNA(INDEX($DC$201:$DC$770,MATCH($BI35&amp;BY$3,$DB$201:$DB$770&amp;$DC$201:$DC$770,0))),IF(ISNA(INDEX($DC$1:$DC$200,MATCH($BI36&amp;BY$3,$DB$1:$DB$200&amp;$DC$1:$DC$200,0))),"",IF(INDEX($DC$1:$DC$200,MATCH($BI36&amp;BY$3,$DB$1:$DB$200&amp;$DC$1:$DC$200,0))=BY$3,1,"")),IF(INDEX($DC$201:$DC$770,MATCH($BI35&amp;BY$3,$DB$201:$DB$770&amp;$DC$201:$DC$770,0))=BY$3,2,""))</f>
        <v/>
      </c>
      <c r="BZ36" s="10" t="str">
        <f t="array" ref="BZ36">IF(ISNA(INDEX($DC$201:$DC$770,MATCH($BI35&amp;BZ$3,$DB$201:$DB$770&amp;$DC$201:$DC$770,0))),IF(ISNA(INDEX($DC$1:$DC$200,MATCH($BI36&amp;BZ$3,$DB$1:$DB$200&amp;$DC$1:$DC$200,0))),"",IF(INDEX($DC$1:$DC$200,MATCH($BI36&amp;BZ$3,$DB$1:$DB$200&amp;$DC$1:$DC$200,0))=BZ$3,1,"")),IF(INDEX($DC$201:$DC$770,MATCH($BI35&amp;BZ$3,$DB$201:$DB$770&amp;$DC$201:$DC$770,0))=BZ$3,2,""))</f>
        <v/>
      </c>
      <c r="CA36" s="9" t="str">
        <f t="array" ref="CA36">IF(ISNA(INDEX($DC$201:$DC$770,MATCH($BI35&amp;CA$3,$DB$201:$DB$770&amp;$DC$201:$DC$770,0))),IF(ISNA(INDEX($DC$1:$DC$200,MATCH($BI36&amp;CA$3,$DB$1:$DB$200&amp;$DC$1:$DC$200,0))),"",IF(INDEX($DC$1:$DC$200,MATCH($BI36&amp;CA$3,$DB$1:$DB$200&amp;$DC$1:$DC$200,0))=CA$3,1,"")),IF(INDEX($DC$201:$DC$770,MATCH($BI35&amp;CA$3,$DB$201:$DB$770&amp;$DC$201:$DC$770,0))=CA$3,2,""))</f>
        <v/>
      </c>
      <c r="CB36" s="10" t="str">
        <f t="array" ref="CB36">IF(ISNA(INDEX($DC$201:$DC$770,MATCH($BI35&amp;CB$3,$DB$201:$DB$770&amp;$DC$201:$DC$770,0))),IF(ISNA(INDEX($DC$1:$DC$200,MATCH($BI36&amp;CB$3,$DB$1:$DB$200&amp;$DC$1:$DC$200,0))),"",IF(INDEX($DC$1:$DC$200,MATCH($BI36&amp;CB$3,$DB$1:$DB$200&amp;$DC$1:$DC$200,0))=CB$3,1,"")),IF(INDEX($DC$201:$DC$770,MATCH($BI35&amp;CB$3,$DB$201:$DB$770&amp;$DC$201:$DC$770,0))=CB$3,2,""))</f>
        <v/>
      </c>
      <c r="CC36" s="8" t="str">
        <f t="array" ref="CC36">IF(ISNA(INDEX($DC$201:$DC$770,MATCH($BI35&amp;CC$3,$DB$201:$DB$770&amp;$DC$201:$DC$770,0))),IF(ISNA(INDEX($DC$1:$DC$200,MATCH($BI36&amp;CC$3,$DB$1:$DB$200&amp;$DC$1:$DC$200,0))),"",IF(INDEX($DC$1:$DC$200,MATCH($BI36&amp;CC$3,$DB$1:$DB$200&amp;$DC$1:$DC$200,0))=CC$3,1,"")),IF(INDEX($DC$201:$DC$770,MATCH($BI35&amp;CC$3,$DB$201:$DB$770&amp;$DC$201:$DC$770,0))=CC$3,2,""))</f>
        <v/>
      </c>
      <c r="CD36" s="10" t="str">
        <f t="array" ref="CD36">IF(ISNA(INDEX($DC$201:$DC$770,MATCH($BI35&amp;CD$3,$DB$201:$DB$770&amp;$DC$201:$DC$770,0))),IF(ISNA(INDEX($DC$1:$DC$200,MATCH($BI36&amp;CD$3,$DB$1:$DB$200&amp;$DC$1:$DC$200,0))),"",IF(INDEX($DC$1:$DC$200,MATCH($BI36&amp;CD$3,$DB$1:$DB$200&amp;$DC$1:$DC$200,0))=CD$3,1,"")),IF(INDEX($DC$201:$DC$770,MATCH($BI35&amp;CD$3,$DB$201:$DB$770&amp;$DC$201:$DC$770,0))=CD$3,2,""))</f>
        <v/>
      </c>
      <c r="CE36" s="10" t="str">
        <f t="array" ref="CE36">IF(ISNA(INDEX($DC$201:$DC$770,MATCH($BI35&amp;CE$3,$DB$201:$DB$770&amp;$DC$201:$DC$770,0))),IF(ISNA(INDEX($DC$1:$DC$200,MATCH($BI36&amp;CE$3,$DB$1:$DB$200&amp;$DC$1:$DC$200,0))),"",IF(INDEX($DC$1:$DC$200,MATCH($BI36&amp;CE$3,$DB$1:$DB$200&amp;$DC$1:$DC$200,0))=CE$3,1,"")),IF(INDEX($DC$201:$DC$770,MATCH($BI35&amp;CE$3,$DB$201:$DB$770&amp;$DC$201:$DC$770,0))=CE$3,2,""))</f>
        <v/>
      </c>
      <c r="CF36" s="10" t="str">
        <f t="array" ref="CF36">IF(ISNA(INDEX($DC$201:$DC$770,MATCH($BI35&amp;CF$3,$DB$201:$DB$770&amp;$DC$201:$DC$770,0))),IF(ISNA(INDEX($DC$1:$DC$200,MATCH($BI36&amp;CF$3,$DB$1:$DB$200&amp;$DC$1:$DC$200,0))),"",IF(INDEX($DC$1:$DC$200,MATCH($BI36&amp;CF$3,$DB$1:$DB$200&amp;$DC$1:$DC$200,0))=CF$3,1,"")),IF(INDEX($DC$201:$DC$770,MATCH($BI35&amp;CF$3,$DB$201:$DB$770&amp;$DC$201:$DC$770,0))=CF$3,2,""))</f>
        <v/>
      </c>
      <c r="CG36" s="9" t="str">
        <f t="array" ref="CG36">IF(ISNA(INDEX($DC$201:$DC$770,MATCH($BI35&amp;CG$3,$DB$201:$DB$770&amp;$DC$201:$DC$770,0))),IF(ISNA(INDEX($DC$1:$DC$200,MATCH($BI36&amp;CG$3,$DB$1:$DB$200&amp;$DC$1:$DC$200,0))),"",IF(INDEX($DC$1:$DC$200,MATCH($BI36&amp;CG$3,$DB$1:$DB$200&amp;$DC$1:$DC$200,0))=CG$3,1,"")),IF(INDEX($DC$201:$DC$770,MATCH($BI35&amp;CG$3,$DB$201:$DB$770&amp;$DC$201:$DC$770,0))=CG$3,2,""))</f>
        <v/>
      </c>
      <c r="CH36" s="10" t="str">
        <f t="array" ref="CH36">IF(ISNA(INDEX($DC$201:$DC$770,MATCH($BI35&amp;CH$3,$DB$201:$DB$770&amp;$DC$201:$DC$770,0))),IF(ISNA(INDEX($DC$1:$DC$200,MATCH($BI36&amp;CH$3,$DB$1:$DB$200&amp;$DC$1:$DC$200,0))),"",IF(INDEX($DC$1:$DC$200,MATCH($BI36&amp;CH$3,$DB$1:$DB$200&amp;$DC$1:$DC$200,0))=CH$3,1,"")),IF(INDEX($DC$201:$DC$770,MATCH($BI35&amp;CH$3,$DB$201:$DB$770&amp;$DC$201:$DC$770,0))=CH$3,2,""))</f>
        <v/>
      </c>
      <c r="CI36" s="8" t="str">
        <f t="array" ref="CI36">IF(ISNA(INDEX($DC$201:$DC$770,MATCH($BI35&amp;CI$3,$DB$201:$DB$770&amp;$DC$201:$DC$770,0))),IF(ISNA(INDEX($DC$1:$DC$200,MATCH($BI36&amp;CI$3,$DB$1:$DB$200&amp;$DC$1:$DC$200,0))),"",IF(INDEX($DC$1:$DC$200,MATCH($BI36&amp;CI$3,$DB$1:$DB$200&amp;$DC$1:$DC$200,0))=CI$3,1,"")),IF(INDEX($DC$201:$DC$770,MATCH($BI35&amp;CI$3,$DB$201:$DB$770&amp;$DC$201:$DC$770,0))=CI$3,2,""))</f>
        <v/>
      </c>
      <c r="CJ36" s="10" t="str">
        <f t="array" ref="CJ36">IF(ISNA(INDEX($DC$201:$DC$770,MATCH($BI35&amp;CJ$3,$DB$201:$DB$770&amp;$DC$201:$DC$770,0))),IF(ISNA(INDEX($DC$1:$DC$200,MATCH($BI36&amp;CJ$3,$DB$1:$DB$200&amp;$DC$1:$DC$200,0))),"",IF(INDEX($DC$1:$DC$200,MATCH($BI36&amp;CJ$3,$DB$1:$DB$200&amp;$DC$1:$DC$200,0))=CJ$3,1,"")),IF(INDEX($DC$201:$DC$770,MATCH($BI35&amp;CJ$3,$DB$201:$DB$770&amp;$DC$201:$DC$770,0))=CJ$3,2,""))</f>
        <v/>
      </c>
      <c r="CK36" s="10" t="str">
        <f t="array" ref="CK36">IF(ISNA(INDEX($DC$201:$DC$770,MATCH($BI35&amp;CK$3,$DB$201:$DB$770&amp;$DC$201:$DC$770,0))),IF(ISNA(INDEX($DC$1:$DC$200,MATCH($BI36&amp;CK$3,$DB$1:$DB$200&amp;$DC$1:$DC$200,0))),"",IF(INDEX($DC$1:$DC$200,MATCH($BI36&amp;CK$3,$DB$1:$DB$200&amp;$DC$1:$DC$200,0))=CK$3,1,"")),IF(INDEX($DC$201:$DC$770,MATCH($BI35&amp;CK$3,$DB$201:$DB$770&amp;$DC$201:$DC$770,0))=CK$3,2,""))</f>
        <v/>
      </c>
      <c r="CL36" s="8" t="str">
        <f t="array" ref="CL36">IF(ISNA(INDEX($DC$201:$DC$770,MATCH($BI35&amp;CL$3,$DB$201:$DB$770&amp;$DC$201:$DC$770,0))),IF(ISNA(INDEX($DC$1:$DC$200,MATCH($BI36&amp;CL$3,$DB$1:$DB$200&amp;$DC$1:$DC$200,0))),"",IF(INDEX($DC$1:$DC$200,MATCH($BI36&amp;CL$3,$DB$1:$DB$200&amp;$DC$1:$DC$200,0))=CL$3,1,"")),IF(INDEX($DC$201:$DC$770,MATCH($BI35&amp;CL$3,$DB$201:$DB$770&amp;$DC$201:$DC$770,0))=CL$3,2,""))</f>
        <v/>
      </c>
      <c r="CN36" s="1"/>
      <c r="CO36" s="1"/>
      <c r="CP36" s="19">
        <f t="shared" si="218"/>
        <v>18.5</v>
      </c>
      <c r="CQ36" s="13" t="s">
        <v>90</v>
      </c>
      <c r="CS36" s="13">
        <f t="shared" ref="CS36:CS37" si="261">DAY(CW36)</f>
        <v>18</v>
      </c>
      <c r="CT36" s="13">
        <f t="shared" ref="CT36:CT37" si="262">MONTH(CW36)</f>
        <v>1</v>
      </c>
      <c r="CU36" s="13">
        <f t="shared" si="219"/>
        <v>2016</v>
      </c>
      <c r="CV36" s="13" t="str">
        <f t="shared" si="220"/>
        <v>Mo</v>
      </c>
      <c r="CW36" s="22">
        <f>CW32+49</f>
        <v>40925</v>
      </c>
      <c r="DB36" s="19">
        <f>IF(DM36=0,0,IF(COUNTIF($DM$1:$DM$200,DM36)=1,DM36,IF(COUNTIF($DM$1:$DM$200,DM36)=2,IF(COUNTIF($DM$1:$DM35,DM36)=0,DM36,DM36+0.5),"Terminkollision 1")))</f>
        <v>0</v>
      </c>
      <c r="DC36" s="42">
        <f t="shared" si="4"/>
        <v>3</v>
      </c>
      <c r="DD36" s="71" t="s">
        <v>195</v>
      </c>
      <c r="DE36" s="13" t="s">
        <v>101</v>
      </c>
      <c r="DF36" s="13">
        <f t="shared" ref="DF36:DF55" si="263">TRUNC((DK36-WEEKDAY(DK36,2)-DATE(YEAR(DK36+4-WEEKDAY(DK36,2)),1,-10))/7)</f>
        <v>33</v>
      </c>
      <c r="DG36" s="13">
        <f t="shared" si="5"/>
        <v>15</v>
      </c>
      <c r="DH36" s="13">
        <f t="shared" si="6"/>
        <v>8</v>
      </c>
      <c r="DI36" s="13">
        <f t="shared" si="7"/>
        <v>2016</v>
      </c>
      <c r="DJ36" s="13" t="str">
        <f t="shared" ref="DJ36:DJ56" si="264">IF(WEEKDAY(DK36,2)=1,"Mo",IF(WEEKDAY(DK36,2)=2,"Di",IF(WEEKDAY(DK36,2)=3,"Mi",IF(WEEKDAY(DK36,2)=4,"Do",IF(WEEKDAY(DK36,2)=5,"Fr",IF(WEEKDAY(DK36,2)=6,"Sa","So"))))))</f>
        <v>Mo</v>
      </c>
      <c r="DK36" s="22">
        <f t="shared" si="8"/>
        <v>41135</v>
      </c>
      <c r="DL36" s="19">
        <f t="shared" si="0"/>
        <v>0</v>
      </c>
      <c r="DM36" s="13">
        <f t="shared" ref="DM36:DM56" si="265">IF(ISNA(VLOOKUP(DK36,$CW$30:$CW$69,1,FALSE)),IF(AND(DF36&lt;&gt;$CR$7,DF36&lt;&gt;$CS$7,DF36&lt;&gt;$CT$7,DF36&lt;&gt;$CR$8,DF36&lt;&gt;$CR$9,DF36&lt;&gt;$CR$10,DF36&lt;&gt;$CS$10,DF36&lt;&gt;$CR$11,DF36&lt;&gt;$CS$11,DF36&lt;&gt;$CT$11,DF36&lt;&gt;$CU$11,DF36&lt;&gt;$CV$11,DF36&lt;&gt;$CR$12,DF36&lt;&gt;$CS$12),IF(YEAR(DK36)=$CR$2,1+DK36-$CP$29,0),0),0)</f>
        <v>0</v>
      </c>
    </row>
    <row r="37" spans="1:117" ht="12.75" customHeight="1">
      <c r="A37" s="13">
        <v>16</v>
      </c>
      <c r="B37" s="174">
        <f>TRUNC((DATE($CR$2,C$6,C37)-WEEKDAY(DATE($CR$2,C$6,C37),2)-DATE(YEAR(DATE($CR$2,C$6,C37)+4-WEEKDAY(DATE($CR$2,C$6,C37),2)),1,-10))/7)</f>
        <v>2</v>
      </c>
      <c r="C37" s="172">
        <v>16</v>
      </c>
      <c r="D37" s="176" t="str">
        <f t="shared" ref="D37" si="266">IF(D35="Mo","Di",IF(D35="Di","Mi",IF(D35="Mi","Do",IF(D35="Do","Fr",IF(D35="Fr","Sa",IF(D35="Sa","So","Mo"))))))</f>
        <v>Sa</v>
      </c>
      <c r="E37" s="2"/>
      <c r="F37" s="164" t="str">
        <f t="shared" ref="F37" si="267">IF(OR(OR(B37=$CR$7,B41=$CR$7,B37=$CS$7,B41=$CS$7,B37=$CT$7,B41=$CT$7,B37=$CR$8,B41=$CR$8,B37=$CR$9,B41=$CR$9,B37=$CR$10,B41=$CR$10,B37=$CS$10,B41=$CS$10,B37=$CR$11,B41=$CR$11,B37=$CS$11,B41=$CS$11,B37=$CT$11,B41=$CT$11,B37=$CU$11,B41=$CU$11,B37=$CV$11,B41=$CV$11,B37=$CR$12,B41=$CR$12,B37=$CS$12,B41=$CS$12),OR($A38=$CP$30,$A38=$CP$31,$A38=$CP$32,$A38=$CP$33,$A38=$CP$34,$A38=$CP$35,$A38=$CP$36,$A38=$CP$37,$A38=$CP$38,$A38=$CP$39,$A38=$CP$40,$A38=$CP$41),OR($A38=$CP$44,$A38=$CP$45,$A38=$CP$46,$A38=$CP$47,$A38=$CP$48,$A38=$CP$49,$A38=$CP$50)),1,"")</f>
        <v/>
      </c>
      <c r="G37" s="164" t="str">
        <f t="shared" ref="G37" si="268">IF(OR(OR(B37=$CR$15,B41=$CR$15,B37=$CS$15,B41=$CS$15,B37=$CT$15,B41=$CT$15,B37=$CR$16,B41=$CR$16,B37=$CS$16,B41=$CS$16,B37=$CR$17,B41=$CR$17,B37=$CS$17,B41=$CS$17,B37=$CR$18,B41=$CR$18,B37=$CS$18,B41=$CS$18,B37=$CT$18,B41=$CT$18,B37=$CU$18,B41=$CU$18,B37=$CV$18,B41=$CV$18,B37=$CR$19,B41=$CR$19,B37=$CS$19,B41=$CS$19),OR($A38=$CP$30,$A38=$CP$31,$A38=$CP$32,$A38=$CP$33,$A38=$CP$34,$A38=$CP$35,$A38=$CP$36,$A38=$CP$37,$A38=$CP$38,$A38=$CP$39,$A38=$CP$40,$A38=$CP$41),OR($A38=$CP$44,$A38=$CP$45,$A38=$CP$46,$A38=$CP$47,$A38=$CP$48,$A38=$CP$49,$A38=$CP$50)),1,"")</f>
        <v/>
      </c>
      <c r="H37" s="164" t="str">
        <f t="shared" ref="H37" si="269">IF(OR(OR(B37=$CR$22,B41=$CR$22,B37=$CS$22,B41=$CS$22,B37=$CT$22,B41=$CT$22,B37=$CR$23,B41=$CR$23,B37=$CS$23,B41=$CS$23,B37=$CR$24,B41=$CR$24,B37=$CS$24,B41=$CS$24,B37=$CR$25,B41=$CR$25,B37=$CS$25,B41=$CS$25,B37=$CT$25,B41=$CT$25,B37=$CU$25,B41=$CU$25,B37=$CV$25,B41=$CV$25,B37=$CR$26,B41=$CR$26,B37=$CS$26,B41=$CS$26),OR($A38=$CP$30,$A38=$CP$31,$A38=$CP$32,$A38=$CP$33,$A38=$CP$34,$A38=$CP$35,$A38=$CP$36,$A38=$CP$37,$A38=$CP$38,$A38=$CP$39,$A38=$CP$40,$A38=$CP$41),OR($A38=$CP$44,$A38=$CP$45,$A38=$CP$46,$A38=$CP$47,$A38=$CP$48,$A38=$CP$49,$A38=$CP$50)),1,"")</f>
        <v/>
      </c>
      <c r="I37" s="2"/>
      <c r="J37" s="1" t="str">
        <f t="shared" ref="J37" si="270">IF(ISNA(VLOOKUP(A37,$DB$1:$DE$200,4,FALSE)),"",VLOOKUP(A37,$DB$1:$DE$200,4,FALSE))</f>
        <v/>
      </c>
      <c r="K37" s="1"/>
      <c r="L37" s="1"/>
      <c r="M37" s="1"/>
      <c r="N37" s="1"/>
      <c r="O37" s="1"/>
      <c r="P37" s="5" t="str">
        <f t="array" ref="P37">IF(ISNA(INDEX($DC$1:$DC$770,MATCH($A37&amp;P$3,$DB$1:$DB$770&amp;$DC$1:$DC$770,0))),"",IF(ISNA(INDEX($DC$1:$DC$200,MATCH($A37&amp;P$3,$DB$1:$DB$200&amp;$DC$1:$DC$200,0))),IF(INDEX($DC$201:$DC$770,MATCH($A37&amp;P$3,$DB$201:$DB$770&amp;$DC$201:$DC$770,0))=P$3,2,""),IF(INDEX($DC$1:$DC$200,MATCH($A37&amp;P$3,$DB$1:$DB$200&amp;$DC$1:$DC$200,0))=P$3,1,"")))</f>
        <v/>
      </c>
      <c r="Q37" s="6" t="str">
        <f t="array" ref="Q37">IF(ISNA(INDEX($DC$1:$DC$770,MATCH($A37&amp;Q$3,$DB$1:$DB$770&amp;$DC$1:$DC$770,0))),"",IF(ISNA(INDEX($DC$1:$DC$200,MATCH($A37&amp;Q$3,$DB$1:$DB$200&amp;$DC$1:$DC$200,0))),IF(INDEX($DC$201:$DC$770,MATCH($A37&amp;Q$3,$DB$201:$DB$770&amp;$DC$201:$DC$770,0))=Q$3,2,""),IF(INDEX($DC$1:$DC$200,MATCH($A37&amp;Q$3,$DB$1:$DB$200&amp;$DC$1:$DC$200,0))=Q$3,1,"")))</f>
        <v/>
      </c>
      <c r="R37" s="6" t="str">
        <f t="array" ref="R37">IF(ISNA(INDEX($DC$1:$DC$770,MATCH($A37&amp;R$3,$DB$1:$DB$770&amp;$DC$1:$DC$770,0))),"",IF(ISNA(INDEX($DC$1:$DC$200,MATCH($A37&amp;R$3,$DB$1:$DB$200&amp;$DC$1:$DC$200,0))),IF(INDEX($DC$201:$DC$770,MATCH($A37&amp;R$3,$DB$201:$DB$770&amp;$DC$201:$DC$770,0))=R$3,2,""),IF(INDEX($DC$1:$DC$200,MATCH($A37&amp;R$3,$DB$1:$DB$200&amp;$DC$1:$DC$200,0))=R$3,1,"")))</f>
        <v/>
      </c>
      <c r="S37" s="5" t="str">
        <f t="array" ref="S37">IF(ISNA(INDEX($DC$1:$DC$770,MATCH($A37&amp;S$3,$DB$1:$DB$770&amp;$DC$1:$DC$770,0))),"",IF(ISNA(INDEX($DC$1:$DC$200,MATCH($A37&amp;S$3,$DB$1:$DB$200&amp;$DC$1:$DC$200,0))),IF(INDEX($DC$201:$DC$770,MATCH($A37&amp;S$3,$DB$201:$DB$770&amp;$DC$201:$DC$770,0))=S$3,2,""),IF(INDEX($DC$1:$DC$200,MATCH($A37&amp;S$3,$DB$1:$DB$200&amp;$DC$1:$DC$200,0))=S$3,1,"")))</f>
        <v/>
      </c>
      <c r="T37" s="6" t="str">
        <f t="array" ref="T37">IF(ISNA(INDEX($DC$1:$DC$770,MATCH($A37&amp;T$3,$DB$1:$DB$770&amp;$DC$1:$DC$770,0))),"",IF(ISNA(INDEX($DC$1:$DC$200,MATCH($A37&amp;T$3,$DB$1:$DB$200&amp;$DC$1:$DC$200,0))),IF(INDEX($DC$201:$DC$770,MATCH($A37&amp;T$3,$DB$201:$DB$770&amp;$DC$201:$DC$770,0))=T$3,2,""),IF(INDEX($DC$1:$DC$200,MATCH($A37&amp;T$3,$DB$1:$DB$200&amp;$DC$1:$DC$200,0))=T$3,1,"")))</f>
        <v/>
      </c>
      <c r="U37" s="7" t="str">
        <f t="array" ref="U37">IF(ISNA(INDEX($DC$1:$DC$770,MATCH($A37&amp;U$3,$DB$1:$DB$770&amp;$DC$1:$DC$770,0))),"",IF(ISNA(INDEX($DC$1:$DC$200,MATCH($A37&amp;U$3,$DB$1:$DB$200&amp;$DC$1:$DC$200,0))),IF(INDEX($DC$201:$DC$770,MATCH($A37&amp;U$3,$DB$201:$DB$770&amp;$DC$201:$DC$770,0))=U$3,2,""),IF(INDEX($DC$1:$DC$200,MATCH($A37&amp;U$3,$DB$1:$DB$200&amp;$DC$1:$DC$200,0))=U$3,1,"")))</f>
        <v/>
      </c>
      <c r="V37" s="6" t="str">
        <f t="array" ref="V37">IF(ISNA(INDEX($DC$1:$DC$770,MATCH($A37&amp;V$3,$DB$1:$DB$770&amp;$DC$1:$DC$770,0))),"",IF(ISNA(INDEX($DC$1:$DC$200,MATCH($A37&amp;V$3,$DB$1:$DB$200&amp;$DC$1:$DC$200,0))),IF(INDEX($DC$201:$DC$770,MATCH($A37&amp;V$3,$DB$201:$DB$770&amp;$DC$201:$DC$770,0))=V$3,2,""),IF(INDEX($DC$1:$DC$200,MATCH($A37&amp;V$3,$DB$1:$DB$200&amp;$DC$1:$DC$200,0))=V$3,1,"")))</f>
        <v/>
      </c>
      <c r="W37" s="6" t="str">
        <f t="array" ref="W37">IF(ISNA(INDEX($DC$1:$DC$770,MATCH($A37&amp;W$3,$DB$1:$DB$770&amp;$DC$1:$DC$770,0))),"",IF(ISNA(INDEX($DC$1:$DC$200,MATCH($A37&amp;W$3,$DB$1:$DB$200&amp;$DC$1:$DC$200,0))),IF(INDEX($DC$201:$DC$770,MATCH($A37&amp;W$3,$DB$201:$DB$770&amp;$DC$201:$DC$770,0))=W$3,2,""),IF(INDEX($DC$1:$DC$200,MATCH($A37&amp;W$3,$DB$1:$DB$200&amp;$DC$1:$DC$200,0))=W$3,1,"")))</f>
        <v/>
      </c>
      <c r="X37" s="6" t="str">
        <f t="array" ref="X37">IF(ISNA(INDEX($DC$1:$DC$770,MATCH($A37&amp;X$3,$DB$1:$DB$770&amp;$DC$1:$DC$770,0))),"",IF(ISNA(INDEX($DC$1:$DC$200,MATCH($A37&amp;X$3,$DB$1:$DB$200&amp;$DC$1:$DC$200,0))),IF(INDEX($DC$201:$DC$770,MATCH($A37&amp;X$3,$DB$201:$DB$770&amp;$DC$201:$DC$770,0))=X$3,2,""),IF(INDEX($DC$1:$DC$200,MATCH($A37&amp;X$3,$DB$1:$DB$200&amp;$DC$1:$DC$200,0))=X$3,1,"")))</f>
        <v/>
      </c>
      <c r="Y37" s="5" t="str">
        <f t="array" ref="Y37">IF(ISNA(INDEX($DC$1:$DC$770,MATCH($A37&amp;Y$3,$DB$1:$DB$770&amp;$DC$1:$DC$770,0))),"",IF(ISNA(INDEX($DC$1:$DC$200,MATCH($A37&amp;Y$3,$DB$1:$DB$200&amp;$DC$1:$DC$200,0))),IF(INDEX($DC$201:$DC$770,MATCH($A37&amp;Y$3,$DB$201:$DB$770&amp;$DC$201:$DC$770,0))=Y$3,2,""),IF(INDEX($DC$1:$DC$200,MATCH($A37&amp;Y$3,$DB$1:$DB$200&amp;$DC$1:$DC$200,0))=Y$3,1,"")))</f>
        <v/>
      </c>
      <c r="Z37" s="6" t="str">
        <f t="array" ref="Z37">IF(ISNA(INDEX($DC$1:$DC$770,MATCH($A37&amp;Z$3,$DB$1:$DB$770&amp;$DC$1:$DC$770,0))),"",IF(ISNA(INDEX($DC$1:$DC$200,MATCH($A37&amp;Z$3,$DB$1:$DB$200&amp;$DC$1:$DC$200,0))),IF(INDEX($DC$201:$DC$770,MATCH($A37&amp;Z$3,$DB$201:$DB$770&amp;$DC$201:$DC$770,0))=Z$3,2,""),IF(INDEX($DC$1:$DC$200,MATCH($A37&amp;Z$3,$DB$1:$DB$200&amp;$DC$1:$DC$200,0))=Z$3,1,"")))</f>
        <v/>
      </c>
      <c r="AA37" s="7" t="str">
        <f t="array" ref="AA37">IF(ISNA(INDEX($DC$1:$DC$770,MATCH($A37&amp;AA$3,$DB$1:$DB$770&amp;$DC$1:$DC$770,0))),"",IF(ISNA(INDEX($DC$1:$DC$200,MATCH($A37&amp;AA$3,$DB$1:$DB$200&amp;$DC$1:$DC$200,0))),IF(INDEX($DC$201:$DC$770,MATCH($A37&amp;AA$3,$DB$201:$DB$770&amp;$DC$201:$DC$770,0))=AA$3,2,""),IF(INDEX($DC$1:$DC$200,MATCH($A37&amp;AA$3,$DB$1:$DB$200&amp;$DC$1:$DC$200,0))=AA$3,1,"")))</f>
        <v/>
      </c>
      <c r="AB37" s="6" t="str">
        <f t="array" ref="AB37">IF(ISNA(INDEX($DC$1:$DC$770,MATCH($A37&amp;AB$3,$DB$1:$DB$770&amp;$DC$1:$DC$770,0))),"",IF(ISNA(INDEX($DC$1:$DC$200,MATCH($A37&amp;AB$3,$DB$1:$DB$200&amp;$DC$1:$DC$200,0))),IF(INDEX($DC$201:$DC$770,MATCH($A37&amp;AB$3,$DB$201:$DB$770&amp;$DC$201:$DC$770,0))=AB$3,2,""),IF(INDEX($DC$1:$DC$200,MATCH($A37&amp;AB$3,$DB$1:$DB$200&amp;$DC$1:$DC$200,0))=AB$3,1,"")))</f>
        <v/>
      </c>
      <c r="AC37" s="6" t="str">
        <f t="array" ref="AC37">IF(ISNA(INDEX($DC$1:$DC$770,MATCH($A37&amp;AC$3,$DB$1:$DB$770&amp;$DC$1:$DC$770,0))),"",IF(ISNA(INDEX($DC$1:$DC$200,MATCH($A37&amp;AC$3,$DB$1:$DB$200&amp;$DC$1:$DC$200,0))),IF(INDEX($DC$201:$DC$770,MATCH($A37&amp;AC$3,$DB$201:$DB$770&amp;$DC$201:$DC$770,0))=AC$3,2,""),IF(INDEX($DC$1:$DC$200,MATCH($A37&amp;AC$3,$DB$1:$DB$200&amp;$DC$1:$DC$200,0))=AC$3,1,"")))</f>
        <v/>
      </c>
      <c r="AD37" s="7" t="str">
        <f t="array" ref="AD37">IF(ISNA(INDEX($DC$1:$DC$770,MATCH($A37&amp;AD$3,$DB$1:$DB$770&amp;$DC$1:$DC$770,0))),"",IF(ISNA(INDEX($DC$1:$DC$200,MATCH($A37&amp;AD$3,$DB$1:$DB$200&amp;$DC$1:$DC$200,0))),IF(INDEX($DC$201:$DC$770,MATCH($A37&amp;AD$3,$DB$201:$DB$770&amp;$DC$201:$DC$770,0))=AD$3,2,""),IF(INDEX($DC$1:$DC$200,MATCH($A37&amp;AD$3,$DB$1:$DB$200&amp;$DC$1:$DC$200,0))=AD$3,1,"")))</f>
        <v/>
      </c>
      <c r="AE37" s="43">
        <v>47</v>
      </c>
      <c r="AF37" s="174">
        <f>TRUNC((DATE($CR$2,AG$6,AG37)-WEEKDAY(DATE($CR$2,AG$6,AG37),2)-DATE(YEAR(DATE($CR$2,AG$6,AG37)+4-WEEKDAY(DATE($CR$2,AG$6,AG37),2)),1,-10))/7)</f>
        <v>7</v>
      </c>
      <c r="AG37" s="172">
        <v>16</v>
      </c>
      <c r="AH37" s="176" t="str">
        <f t="shared" si="13"/>
        <v>Di</v>
      </c>
      <c r="AI37" s="2"/>
      <c r="AJ37" s="164">
        <f t="shared" ref="AJ37" si="271">IF(OR(OR(AF37=$CR$7,AF41=$CR$7,AF37=$CS$7,AF41=$CS$7,AF37=$CT$7,AF41=$CT$7,AF37=$CR$8,AF41=$CR$8,AF37=$CR$9,AF41=$CR$9,AF37=$CR$10,AF41=$CR$10,AF37=$CS$10,AF41=$CS$10,AF37=$CR$11,AF41=$CR$11,AF37=$CS$11,AF41=$CS$11,AF37=$CT$11,AF41=$CT$11,AF37=$CU$11,AF41=$CU$11,AF37=$CV$11,AF41=$CV$11,AF37=$CR$12,AF41=$CR$12,AF37=$CS$12,AF41=$CS$12),OR($AE38=$CP$30,$AE38=$CP$31,$AE38=$CP$32,$AE38=$CP$33,$AE38=$CP$34,$AE38=$CP$35,$AE38=$CP$36,$AE38=$CP$37,$AE38=$CP$38,$AE38=$CP$39,$AE38=$CP$40,$AE38=$CP$41),OR($AE38=$CP$44,$AE38=$CP$45,$AE38=$CP$46,$AE38=$CP$47,$AE38=$CP$48,$AE38=$CP$49,$AE38=$CP$50)),1,"")</f>
        <v>1</v>
      </c>
      <c r="AK37" s="164" t="str">
        <f t="shared" ref="AK37" si="272">IF(OR(OR(AF37=$CR$15,AF41=$CR$15,AF37=$CS$15,AF41=$CS$15,AF37=$CT$15,AF41=$CT$15,AF37=$CR$16,AF41=$CR$16,AF37=$CS$16,AF41=$CS$16,AF37=$CR$17,AF41=$CR$17,AF37=$CS$17,AF41=$CS$17,AF37=$CR$18,AF41=$CR$18,AF37=$CS$18,AF41=$CS$18,AF37=$CT$18,AF41=$CT$18,AF37=$CU$18,AF41=$CU$18,AF37=$CV$18,AF41=$CV$18,AF37=$CR$19,AF41=$CR$19,AF37=$CS$19,AF41=$CS$19),OR($AE38=$CP$30,$AE38=$CP$31,$AE38=$CP$32,$AE38=$CP$33,$AE38=$CP$34,$AE38=$CP$35,$AE38=$CP$36,$AE38=$CP$37,$AE38=$CP$38,$AE38=$CP$39,$AE38=$CP$40,$AE38=$CP$41),OR($AE38=$CP$44,$AE38=$CP$45,$AE38=$CP$46,$AE38=$CP$47,$AE38=$CP$48,$AE38=$CP$49,$AE38=$CP$50)),1,"")</f>
        <v/>
      </c>
      <c r="AL37" s="164">
        <f t="shared" ref="AL37" si="273">IF(OR(OR(AF37=$CR$22,AF41=$CR$22,AF37=$CS$22,AF41=$CS$22,AF37=$CT$22,AF41=$CT$22,AF37=$CR$23,AF41=$CR$23,AF37=$CS$23,AF41=$CS$23,AF37=$CR$24,AF41=$CR$24,AF37=$CS$24,AF41=$CS$24,AF37=$CR$25,AF41=$CR$25,AF37=$CS$25,AF41=$CS$25,AF37=$CT$25,AF41=$CT$25,AF37=$CU$25,AF41=$CU$25,AF37=$CV$25,AF41=$CV$25,AF37=$CR$26,AF41=$CR$26,AF37=$CS$26,AF41=$CS$26),OR($AE38=$CP$30,$AE38=$CP$31,$AE38=$CP$32,$AE38=$CP$33,$AE38=$CP$34,$AE38=$CP$35,$AE38=$CP$36,$AE38=$CP$37,$AE38=$CP$38,$AE38=$CP$39,$AE38=$CP$40,$AE38=$CP$41),OR($AE38=$CP$44,$AE38=$CP$45,$AE38=$CP$46,$AE38=$CP$47,$AE38=$CP$48,$AE38=$CP$49,$AE38=$CP$50)),1,"")</f>
        <v>1</v>
      </c>
      <c r="AM37" s="2"/>
      <c r="AN37" s="6" t="str">
        <f t="shared" ref="AN37" si="274">IF(ISNA(VLOOKUP(AE37,$DB$1:$DE$200,4,FALSE)),"",VLOOKUP(AE37,$DB$1:$DE$200,4,FALSE))</f>
        <v/>
      </c>
      <c r="AO37" s="6"/>
      <c r="AP37" s="6"/>
      <c r="AQ37" s="6"/>
      <c r="AR37" s="6"/>
      <c r="AS37" s="6"/>
      <c r="AT37" s="5" t="str">
        <f t="array" ref="AT37">IF(ISNA(INDEX($DC$1:$DC$770,MATCH($AE37&amp;AT$3,$DB$1:$DB$770&amp;$DC$1:$DC$770,0))),"",IF(ISNA(INDEX($DC$1:$DC$200,MATCH($AE37&amp;AT$3,$DB$1:$DB$200&amp;$DC$1:$DC$200,0))),IF(INDEX($DC$201:$DC$770,MATCH($AE37&amp;AT$3,$DB$201:$DB$770&amp;$DC$201:$DC$770,0))=AT$3,2,""),IF(INDEX($DC$1:$DC$200,MATCH($AE37&amp;AT$3,$DB$1:$DB$200&amp;$DC$1:$DC$200,0))=AT$3,1,"")))</f>
        <v/>
      </c>
      <c r="AU37" s="6" t="str">
        <f t="array" ref="AU37">IF(ISNA(INDEX($DC$1:$DC$770,MATCH($AE37&amp;AU$3,$DB$1:$DB$770&amp;$DC$1:$DC$770,0))),"",IF(ISNA(INDEX($DC$1:$DC$200,MATCH($AE37&amp;AU$3,$DB$1:$DB$200&amp;$DC$1:$DC$200,0))),IF(INDEX($DC$201:$DC$770,MATCH($AE37&amp;AU$3,$DB$201:$DB$770&amp;$DC$201:$DC$770,0))=AU$3,2,""),IF(INDEX($DC$1:$DC$200,MATCH($AE37&amp;AU$3,$DB$1:$DB$200&amp;$DC$1:$DC$200,0))=AU$3,1,"")))</f>
        <v/>
      </c>
      <c r="AV37" s="6" t="str">
        <f t="array" ref="AV37">IF(ISNA(INDEX($DC$1:$DC$770,MATCH($AE37&amp;AV$3,$DB$1:$DB$770&amp;$DC$1:$DC$770,0))),"",IF(ISNA(INDEX($DC$1:$DC$200,MATCH($AE37&amp;AV$3,$DB$1:$DB$200&amp;$DC$1:$DC$200,0))),IF(INDEX($DC$201:$DC$770,MATCH($AE37&amp;AV$3,$DB$201:$DB$770&amp;$DC$201:$DC$770,0))=AV$3,2,""),IF(INDEX($DC$1:$DC$200,MATCH($AE37&amp;AV$3,$DB$1:$DB$200&amp;$DC$1:$DC$200,0))=AV$3,1,"")))</f>
        <v/>
      </c>
      <c r="AW37" s="5" t="str">
        <f t="array" ref="AW37">IF(ISNA(INDEX($DC$1:$DC$770,MATCH($AE37&amp;AW$3,$DB$1:$DB$770&amp;$DC$1:$DC$770,0))),"",IF(ISNA(INDEX($DC$1:$DC$200,MATCH($AE37&amp;AW$3,$DB$1:$DB$200&amp;$DC$1:$DC$200,0))),IF(INDEX($DC$201:$DC$770,MATCH($AE37&amp;AW$3,$DB$201:$DB$770&amp;$DC$201:$DC$770,0))=AW$3,2,""),IF(INDEX($DC$1:$DC$200,MATCH($AE37&amp;AW$3,$DB$1:$DB$200&amp;$DC$1:$DC$200,0))=AW$3,1,"")))</f>
        <v/>
      </c>
      <c r="AX37" s="6" t="str">
        <f t="array" ref="AX37">IF(ISNA(INDEX($DC$1:$DC$770,MATCH($AE37&amp;AX$3,$DB$1:$DB$770&amp;$DC$1:$DC$770,0))),"",IF(ISNA(INDEX($DC$1:$DC$200,MATCH($AE37&amp;AX$3,$DB$1:$DB$200&amp;$DC$1:$DC$200,0))),IF(INDEX($DC$201:$DC$770,MATCH($AE37&amp;AX$3,$DB$201:$DB$770&amp;$DC$201:$DC$770,0))=AX$3,2,""),IF(INDEX($DC$1:$DC$200,MATCH($AE37&amp;AX$3,$DB$1:$DB$200&amp;$DC$1:$DC$200,0))=AX$3,1,"")))</f>
        <v/>
      </c>
      <c r="AY37" s="7" t="str">
        <f t="array" ref="AY37">IF(ISNA(INDEX($DC$1:$DC$770,MATCH($AE37&amp;AY$3,$DB$1:$DB$770&amp;$DC$1:$DC$770,0))),"",IF(ISNA(INDEX($DC$1:$DC$200,MATCH($AE37&amp;AY$3,$DB$1:$DB$200&amp;$DC$1:$DC$200,0))),IF(INDEX($DC$201:$DC$770,MATCH($AE37&amp;AY$3,$DB$201:$DB$770&amp;$DC$201:$DC$770,0))=AY$3,2,""),IF(INDEX($DC$1:$DC$200,MATCH($AE37&amp;AY$3,$DB$1:$DB$200&amp;$DC$1:$DC$200,0))=AY$3,1,"")))</f>
        <v/>
      </c>
      <c r="AZ37" s="6" t="str">
        <f t="array" ref="AZ37">IF(ISNA(INDEX($DC$1:$DC$770,MATCH($AE37&amp;AZ$3,$DB$1:$DB$770&amp;$DC$1:$DC$770,0))),"",IF(ISNA(INDEX($DC$1:$DC$200,MATCH($AE37&amp;AZ$3,$DB$1:$DB$200&amp;$DC$1:$DC$200,0))),IF(INDEX($DC$201:$DC$770,MATCH($AE37&amp;AZ$3,$DB$201:$DB$770&amp;$DC$201:$DC$770,0))=AZ$3,2,""),IF(INDEX($DC$1:$DC$200,MATCH($AE37&amp;AZ$3,$DB$1:$DB$200&amp;$DC$1:$DC$200,0))=AZ$3,1,"")))</f>
        <v/>
      </c>
      <c r="BA37" s="6" t="str">
        <f t="array" ref="BA37">IF(ISNA(INDEX($DC$1:$DC$770,MATCH($AE37&amp;BA$3,$DB$1:$DB$770&amp;$DC$1:$DC$770,0))),"",IF(ISNA(INDEX($DC$1:$DC$200,MATCH($AE37&amp;BA$3,$DB$1:$DB$200&amp;$DC$1:$DC$200,0))),IF(INDEX($DC$201:$DC$770,MATCH($AE37&amp;BA$3,$DB$201:$DB$770&amp;$DC$201:$DC$770,0))=BA$3,2,""),IF(INDEX($DC$1:$DC$200,MATCH($AE37&amp;BA$3,$DB$1:$DB$200&amp;$DC$1:$DC$200,0))=BA$3,1,"")))</f>
        <v/>
      </c>
      <c r="BB37" s="6" t="str">
        <f t="array" ref="BB37">IF(ISNA(INDEX($DC$1:$DC$770,MATCH($AE37&amp;BB$3,$DB$1:$DB$770&amp;$DC$1:$DC$770,0))),"",IF(ISNA(INDEX($DC$1:$DC$200,MATCH($AE37&amp;BB$3,$DB$1:$DB$200&amp;$DC$1:$DC$200,0))),IF(INDEX($DC$201:$DC$770,MATCH($AE37&amp;BB$3,$DB$201:$DB$770&amp;$DC$201:$DC$770,0))=BB$3,2,""),IF(INDEX($DC$1:$DC$200,MATCH($AE37&amp;BB$3,$DB$1:$DB$200&amp;$DC$1:$DC$200,0))=BB$3,1,"")))</f>
        <v/>
      </c>
      <c r="BC37" s="5" t="str">
        <f t="array" ref="BC37">IF(ISNA(INDEX($DC$1:$DC$770,MATCH($AE37&amp;BC$3,$DB$1:$DB$770&amp;$DC$1:$DC$770,0))),"",IF(ISNA(INDEX($DC$1:$DC$200,MATCH($AE37&amp;BC$3,$DB$1:$DB$200&amp;$DC$1:$DC$200,0))),IF(INDEX($DC$201:$DC$770,MATCH($AE37&amp;BC$3,$DB$201:$DB$770&amp;$DC$201:$DC$770,0))=BC$3,2,""),IF(INDEX($DC$1:$DC$200,MATCH($AE37&amp;BC$3,$DB$1:$DB$200&amp;$DC$1:$DC$200,0))=BC$3,1,"")))</f>
        <v/>
      </c>
      <c r="BD37" s="6" t="str">
        <f t="array" ref="BD37">IF(ISNA(INDEX($DC$1:$DC$770,MATCH($AE37&amp;BD$3,$DB$1:$DB$770&amp;$DC$1:$DC$770,0))),"",IF(ISNA(INDEX($DC$1:$DC$200,MATCH($AE37&amp;BD$3,$DB$1:$DB$200&amp;$DC$1:$DC$200,0))),IF(INDEX($DC$201:$DC$770,MATCH($AE37&amp;BD$3,$DB$201:$DB$770&amp;$DC$201:$DC$770,0))=BD$3,2,""),IF(INDEX($DC$1:$DC$200,MATCH($AE37&amp;BD$3,$DB$1:$DB$200&amp;$DC$1:$DC$200,0))=BD$3,1,"")))</f>
        <v/>
      </c>
      <c r="BE37" s="7" t="str">
        <f t="array" ref="BE37">IF(ISNA(INDEX($DC$1:$DC$770,MATCH($AE37&amp;BE$3,$DB$1:$DB$770&amp;$DC$1:$DC$770,0))),"",IF(ISNA(INDEX($DC$1:$DC$200,MATCH($AE37&amp;BE$3,$DB$1:$DB$200&amp;$DC$1:$DC$200,0))),IF(INDEX($DC$201:$DC$770,MATCH($AE37&amp;BE$3,$DB$201:$DB$770&amp;$DC$201:$DC$770,0))=BE$3,2,""),IF(INDEX($DC$1:$DC$200,MATCH($AE37&amp;BE$3,$DB$1:$DB$200&amp;$DC$1:$DC$200,0))=BE$3,1,"")))</f>
        <v/>
      </c>
      <c r="BF37" s="6" t="str">
        <f t="array" ref="BF37">IF(ISNA(INDEX($DC$1:$DC$770,MATCH($AE37&amp;BF$3,$DB$1:$DB$770&amp;$DC$1:$DC$770,0))),"",IF(ISNA(INDEX($DC$1:$DC$200,MATCH($AE37&amp;BF$3,$DB$1:$DB$200&amp;$DC$1:$DC$200,0))),IF(INDEX($DC$201:$DC$770,MATCH($AE37&amp;BF$3,$DB$201:$DB$770&amp;$DC$201:$DC$770,0))=BF$3,2,""),IF(INDEX($DC$1:$DC$200,MATCH($AE37&amp;BF$3,$DB$1:$DB$200&amp;$DC$1:$DC$200,0))=BF$3,1,"")))</f>
        <v/>
      </c>
      <c r="BG37" s="6" t="str">
        <f t="array" ref="BG37">IF(ISNA(INDEX($DC$1:$DC$770,MATCH($AE37&amp;BG$3,$DB$1:$DB$770&amp;$DC$1:$DC$770,0))),"",IF(ISNA(INDEX($DC$1:$DC$200,MATCH($AE37&amp;BG$3,$DB$1:$DB$200&amp;$DC$1:$DC$200,0))),IF(INDEX($DC$201:$DC$770,MATCH($AE37&amp;BG$3,$DB$201:$DB$770&amp;$DC$201:$DC$770,0))=BG$3,2,""),IF(INDEX($DC$1:$DC$200,MATCH($AE37&amp;BG$3,$DB$1:$DB$200&amp;$DC$1:$DC$200,0))=BG$3,1,"")))</f>
        <v/>
      </c>
      <c r="BH37" s="7" t="str">
        <f t="array" ref="BH37">IF(ISNA(INDEX($DC$1:$DC$770,MATCH($AE37&amp;BH$3,$DB$1:$DB$770&amp;$DC$1:$DC$770,0))),"",IF(ISNA(INDEX($DC$1:$DC$200,MATCH($AE37&amp;BH$3,$DB$1:$DB$200&amp;$DC$1:$DC$200,0))),IF(INDEX($DC$201:$DC$770,MATCH($AE37&amp;BH$3,$DB$201:$DB$770&amp;$DC$201:$DC$770,0))=BH$3,2,""),IF(INDEX($DC$1:$DC$200,MATCH($AE37&amp;BH$3,$DB$1:$DB$200&amp;$DC$1:$DC$200,0))=BH$3,1,"")))</f>
        <v/>
      </c>
      <c r="BI37" s="2">
        <f t="shared" ref="BI37" si="275">BI35+1</f>
        <v>76</v>
      </c>
      <c r="BJ37" s="174">
        <f>TRUNC((DATE($CR$2,BK$6,BK37)-WEEKDAY(DATE($CR$2,BK$6,BK37),2)-DATE(YEAR(DATE($CR$2,BK$6,BK37)+4-WEEKDAY(DATE($CR$2,BK$6,BK37),2)),1,-10))/7)</f>
        <v>11</v>
      </c>
      <c r="BK37" s="172">
        <v>16</v>
      </c>
      <c r="BL37" s="176" t="str">
        <f t="shared" si="18"/>
        <v>Mi</v>
      </c>
      <c r="BM37" s="2"/>
      <c r="BN37" s="164" t="str">
        <f t="shared" ref="BN37" si="276">IF(OR(OR(BJ37=$CR$7,BJ41=$CR$7,BJ37=$CS$7,BJ41=$CS$7,BJ37=$CT$7,BJ41=$CT$7,BJ37=$CR$8,BJ41=$CR$8,BJ37=$CR$9,BJ41=$CR$9,BJ37=$CR$10,BJ41=$CR$10,BJ37=$CS$10,BJ41=$CS$10,BJ37=$CR$11,BJ41=$CR$11,BJ37=$CS$11,BJ41=$CS$11,BJ37=$CT$11,BJ41=$CT$11,BJ37=$CU$11,BJ41=$CU$11,BJ37=$CV$11,BJ41=$CV$11,BJ37=$CR$12,BJ41=$CR$12,BJ37=$CS$12,BJ41=$CS$12),OR($BI38=$CP$30,$BI38=$CP$31,$BI38=$CP$32,$BI38=$CP$33,$BI38=$CP$34,$BI38=$CP$35,$BI38=$CP$36,$BI38=$CP$37,$BI38=$CP$38,$BI38=$CP$39,$BI38=$CP$40,$BI38=$CP$41),OR($BI38=$CP$44,$BI38=$CP$45,$BI38=$CP$46,$BI38=$CP$47,$BI38=$CP$48,$BI38=$CP$49,$BI38=$CP$50)),1,"")</f>
        <v/>
      </c>
      <c r="BO37" s="164" t="str">
        <f t="shared" ref="BO37" si="277">IF(OR(OR(BJ37=$CR$15,BJ41=$CR$15,BJ37=$CS$15,BJ41=$CS$15,BJ37=$CT$15,BJ41=$CT$15,BJ37=$CR$16,BJ41=$CR$16,BJ37=$CS$16,BJ41=$CS$16,BJ37=$CR$17,BJ41=$CR$17,BJ37=$CS$17,BJ41=$CS$17,BJ37=$CR$18,BJ41=$CR$18,BJ37=$CS$18,BJ41=$CS$18,BJ37=$CT$18,BJ41=$CT$18,BJ37=$CU$18,BJ41=$CU$18,BJ37=$CV$18,BJ41=$CV$18,BJ37=$CR$19,BJ41=$CR$19,BJ37=$CS$19,BJ41=$CS$19),OR($BI38=$CP$30,$BI38=$CP$31,$BI38=$CP$32,$BI38=$CP$33,$BI38=$CP$34,$BI38=$CP$35,$BI38=$CP$36,$BI38=$CP$37,$BI38=$CP$38,$BI38=$CP$39,$BI38=$CP$40,$BI38=$CP$41),OR($BI38=$CP$44,$BI38=$CP$45,$BI38=$CP$46,$BI38=$CP$47,$BI38=$CP$48,$BI38=$CP$49,$BI38=$CP$50)),1,"")</f>
        <v/>
      </c>
      <c r="BP37" s="164" t="str">
        <f t="shared" ref="BP37" si="278">IF(OR(OR(BJ37=$CR$22,BJ41=$CR$22,BJ37=$CS$22,BJ41=$CS$22,BJ37=$CT$22,BJ41=$CT$22,BJ37=$CR$23,BJ41=$CR$23,BJ37=$CS$23,BJ41=$CS$23,BJ37=$CR$24,BJ41=$CR$24,BJ37=$CS$24,BJ41=$CS$24,BJ37=$CR$25,BJ41=$CR$25,BJ37=$CS$25,BJ41=$CS$25,BJ37=$CT$25,BJ41=$CT$25,BJ37=$CU$25,BJ41=$CU$25,BJ37=$CV$25,BJ41=$CV$25,BJ37=$CR$26,BJ41=$CR$26,BJ37=$CS$26,BJ41=$CS$26),OR($BI38=$CP$30,$BI38=$CP$31,$BI38=$CP$32,$BI38=$CP$33,$BI38=$CP$34,$BI38=$CP$35,$BI38=$CP$36,$BI38=$CP$37,$BI38=$CP$38,$BI38=$CP$39,$BI38=$CP$40,$BI38=$CP$41),OR($BI38=$CP$44,$BI38=$CP$45,$BI38=$CP$46,$BI38=$CP$47,$BI38=$CP$48,$BI38=$CP$49,$BI38=$CP$50)),1,"")</f>
        <v/>
      </c>
      <c r="BQ37" s="2"/>
      <c r="BR37" s="6" t="str">
        <f t="shared" ref="BR37" si="279">IF(ISNA(VLOOKUP(BI37,$DB$1:$DE$200,4,FALSE)),"",VLOOKUP(BI37,$DB$1:$DE$200,4,FALSE))</f>
        <v/>
      </c>
      <c r="BS37" s="6"/>
      <c r="BT37" s="6"/>
      <c r="BU37" s="6"/>
      <c r="BV37" s="6"/>
      <c r="BW37" s="6"/>
      <c r="BX37" s="5" t="str">
        <f t="array" ref="BX37">IF(ISNA(INDEX($DC$1:$DC$770,MATCH($BI37&amp;BX$3,$DB$1:$DB$770&amp;$DC$1:$DC$770,0))),"",IF(ISNA(INDEX($DC$1:$DC$200,MATCH($BI37&amp;BX$3,$DB$1:$DB$200&amp;$DC$1:$DC$200,0))),IF(INDEX($DC$201:$DC$770,MATCH($BI37&amp;BX$3,$DB$201:$DB$770&amp;$DC$201:$DC$770,0))=BX$3,2,""),IF(INDEX($DC$1:$DC$200,MATCH($BI37&amp;BX$3,$DB$1:$DB$200&amp;$DC$1:$DC$200,0))=BX$3,1,"")))</f>
        <v/>
      </c>
      <c r="BY37" s="6" t="str">
        <f t="array" ref="BY37">IF(ISNA(INDEX($DC$1:$DC$770,MATCH($BI37&amp;BY$3,$DB$1:$DB$770&amp;$DC$1:$DC$770,0))),"",IF(ISNA(INDEX($DC$1:$DC$200,MATCH($BI37&amp;BY$3,$DB$1:$DB$200&amp;$DC$1:$DC$200,0))),IF(INDEX($DC$201:$DC$770,MATCH($BI37&amp;BY$3,$DB$201:$DB$770&amp;$DC$201:$DC$770,0))=BY$3,2,""),IF(INDEX($DC$1:$DC$200,MATCH($BI37&amp;BY$3,$DB$1:$DB$200&amp;$DC$1:$DC$200,0))=BY$3,1,"")))</f>
        <v/>
      </c>
      <c r="BZ37" s="6" t="str">
        <f t="array" ref="BZ37">IF(ISNA(INDEX($DC$1:$DC$770,MATCH($BI37&amp;BZ$3,$DB$1:$DB$770&amp;$DC$1:$DC$770,0))),"",IF(ISNA(INDEX($DC$1:$DC$200,MATCH($BI37&amp;BZ$3,$DB$1:$DB$200&amp;$DC$1:$DC$200,0))),IF(INDEX($DC$201:$DC$770,MATCH($BI37&amp;BZ$3,$DB$201:$DB$770&amp;$DC$201:$DC$770,0))=BZ$3,2,""),IF(INDEX($DC$1:$DC$200,MATCH($BI37&amp;BZ$3,$DB$1:$DB$200&amp;$DC$1:$DC$200,0))=BZ$3,1,"")))</f>
        <v/>
      </c>
      <c r="CA37" s="5" t="str">
        <f t="array" ref="CA37">IF(ISNA(INDEX($DC$1:$DC$770,MATCH($BI37&amp;CA$3,$DB$1:$DB$770&amp;$DC$1:$DC$770,0))),"",IF(ISNA(INDEX($DC$1:$DC$200,MATCH($BI37&amp;CA$3,$DB$1:$DB$200&amp;$DC$1:$DC$200,0))),IF(INDEX($DC$201:$DC$770,MATCH($BI37&amp;CA$3,$DB$201:$DB$770&amp;$DC$201:$DC$770,0))=CA$3,2,""),IF(INDEX($DC$1:$DC$200,MATCH($BI37&amp;CA$3,$DB$1:$DB$200&amp;$DC$1:$DC$200,0))=CA$3,1,"")))</f>
        <v/>
      </c>
      <c r="CB37" s="6" t="str">
        <f t="array" ref="CB37">IF(ISNA(INDEX($DC$1:$DC$770,MATCH($BI37&amp;CB$3,$DB$1:$DB$770&amp;$DC$1:$DC$770,0))),"",IF(ISNA(INDEX($DC$1:$DC$200,MATCH($BI37&amp;CB$3,$DB$1:$DB$200&amp;$DC$1:$DC$200,0))),IF(INDEX($DC$201:$DC$770,MATCH($BI37&amp;CB$3,$DB$201:$DB$770&amp;$DC$201:$DC$770,0))=CB$3,2,""),IF(INDEX($DC$1:$DC$200,MATCH($BI37&amp;CB$3,$DB$1:$DB$200&amp;$DC$1:$DC$200,0))=CB$3,1,"")))</f>
        <v/>
      </c>
      <c r="CC37" s="7" t="str">
        <f t="array" ref="CC37">IF(ISNA(INDEX($DC$1:$DC$770,MATCH($BI37&amp;CC$3,$DB$1:$DB$770&amp;$DC$1:$DC$770,0))),"",IF(ISNA(INDEX($DC$1:$DC$200,MATCH($BI37&amp;CC$3,$DB$1:$DB$200&amp;$DC$1:$DC$200,0))),IF(INDEX($DC$201:$DC$770,MATCH($BI37&amp;CC$3,$DB$201:$DB$770&amp;$DC$201:$DC$770,0))=CC$3,2,""),IF(INDEX($DC$1:$DC$200,MATCH($BI37&amp;CC$3,$DB$1:$DB$200&amp;$DC$1:$DC$200,0))=CC$3,1,"")))</f>
        <v/>
      </c>
      <c r="CD37" s="6" t="str">
        <f t="array" ref="CD37">IF(ISNA(INDEX($DC$1:$DC$770,MATCH($BI37&amp;CD$3,$DB$1:$DB$770&amp;$DC$1:$DC$770,0))),"",IF(ISNA(INDEX($DC$1:$DC$200,MATCH($BI37&amp;CD$3,$DB$1:$DB$200&amp;$DC$1:$DC$200,0))),IF(INDEX($DC$201:$DC$770,MATCH($BI37&amp;CD$3,$DB$201:$DB$770&amp;$DC$201:$DC$770,0))=CD$3,2,""),IF(INDEX($DC$1:$DC$200,MATCH($BI37&amp;CD$3,$DB$1:$DB$200&amp;$DC$1:$DC$200,0))=CD$3,1,"")))</f>
        <v/>
      </c>
      <c r="CE37" s="6" t="str">
        <f t="array" ref="CE37">IF(ISNA(INDEX($DC$1:$DC$770,MATCH($BI37&amp;CE$3,$DB$1:$DB$770&amp;$DC$1:$DC$770,0))),"",IF(ISNA(INDEX($DC$1:$DC$200,MATCH($BI37&amp;CE$3,$DB$1:$DB$200&amp;$DC$1:$DC$200,0))),IF(INDEX($DC$201:$DC$770,MATCH($BI37&amp;CE$3,$DB$201:$DB$770&amp;$DC$201:$DC$770,0))=CE$3,2,""),IF(INDEX($DC$1:$DC$200,MATCH($BI37&amp;CE$3,$DB$1:$DB$200&amp;$DC$1:$DC$200,0))=CE$3,1,"")))</f>
        <v/>
      </c>
      <c r="CF37" s="6">
        <f t="array" ref="CF37">IF(ISNA(INDEX($DC$1:$DC$770,MATCH($BI37&amp;CF$3,$DB$1:$DB$770&amp;$DC$1:$DC$770,0))),"",IF(ISNA(INDEX($DC$1:$DC$200,MATCH($BI37&amp;CF$3,$DB$1:$DB$200&amp;$DC$1:$DC$200,0))),IF(INDEX($DC$201:$DC$770,MATCH($BI37&amp;CF$3,$DB$201:$DB$770&amp;$DC$201:$DC$770,0))=CF$3,2,""),IF(INDEX($DC$1:$DC$200,MATCH($BI37&amp;CF$3,$DB$1:$DB$200&amp;$DC$1:$DC$200,0))=CF$3,1,"")))</f>
        <v>2</v>
      </c>
      <c r="CG37" s="5" t="str">
        <f t="array" ref="CG37">IF(ISNA(INDEX($DC$1:$DC$770,MATCH($BI37&amp;CG$3,$DB$1:$DB$770&amp;$DC$1:$DC$770,0))),"",IF(ISNA(INDEX($DC$1:$DC$200,MATCH($BI37&amp;CG$3,$DB$1:$DB$200&amp;$DC$1:$DC$200,0))),IF(INDEX($DC$201:$DC$770,MATCH($BI37&amp;CG$3,$DB$201:$DB$770&amp;$DC$201:$DC$770,0))=CG$3,2,""),IF(INDEX($DC$1:$DC$200,MATCH($BI37&amp;CG$3,$DB$1:$DB$200&amp;$DC$1:$DC$200,0))=CG$3,1,"")))</f>
        <v/>
      </c>
      <c r="CH37" s="6" t="str">
        <f t="array" ref="CH37">IF(ISNA(INDEX($DC$1:$DC$770,MATCH($BI37&amp;CH$3,$DB$1:$DB$770&amp;$DC$1:$DC$770,0))),"",IF(ISNA(INDEX($DC$1:$DC$200,MATCH($BI37&amp;CH$3,$DB$1:$DB$200&amp;$DC$1:$DC$200,0))),IF(INDEX($DC$201:$DC$770,MATCH($BI37&amp;CH$3,$DB$201:$DB$770&amp;$DC$201:$DC$770,0))=CH$3,2,""),IF(INDEX($DC$1:$DC$200,MATCH($BI37&amp;CH$3,$DB$1:$DB$200&amp;$DC$1:$DC$200,0))=CH$3,1,"")))</f>
        <v/>
      </c>
      <c r="CI37" s="7" t="str">
        <f t="array" ref="CI37">IF(ISNA(INDEX($DC$1:$DC$770,MATCH($BI37&amp;CI$3,$DB$1:$DB$770&amp;$DC$1:$DC$770,0))),"",IF(ISNA(INDEX($DC$1:$DC$200,MATCH($BI37&amp;CI$3,$DB$1:$DB$200&amp;$DC$1:$DC$200,0))),IF(INDEX($DC$201:$DC$770,MATCH($BI37&amp;CI$3,$DB$201:$DB$770&amp;$DC$201:$DC$770,0))=CI$3,2,""),IF(INDEX($DC$1:$DC$200,MATCH($BI37&amp;CI$3,$DB$1:$DB$200&amp;$DC$1:$DC$200,0))=CI$3,1,"")))</f>
        <v/>
      </c>
      <c r="CJ37" s="6" t="str">
        <f t="array" ref="CJ37">IF(ISNA(INDEX($DC$1:$DC$770,MATCH($BI37&amp;CJ$3,$DB$1:$DB$770&amp;$DC$1:$DC$770,0))),"",IF(ISNA(INDEX($DC$1:$DC$200,MATCH($BI37&amp;CJ$3,$DB$1:$DB$200&amp;$DC$1:$DC$200,0))),IF(INDEX($DC$201:$DC$770,MATCH($BI37&amp;CJ$3,$DB$201:$DB$770&amp;$DC$201:$DC$770,0))=CJ$3,2,""),IF(INDEX($DC$1:$DC$200,MATCH($BI37&amp;CJ$3,$DB$1:$DB$200&amp;$DC$1:$DC$200,0))=CJ$3,1,"")))</f>
        <v/>
      </c>
      <c r="CK37" s="6" t="str">
        <f t="array" ref="CK37">IF(ISNA(INDEX($DC$1:$DC$770,MATCH($BI37&amp;CK$3,$DB$1:$DB$770&amp;$DC$1:$DC$770,0))),"",IF(ISNA(INDEX($DC$1:$DC$200,MATCH($BI37&amp;CK$3,$DB$1:$DB$200&amp;$DC$1:$DC$200,0))),IF(INDEX($DC$201:$DC$770,MATCH($BI37&amp;CK$3,$DB$201:$DB$770&amp;$DC$201:$DC$770,0))=CK$3,2,""),IF(INDEX($DC$1:$DC$200,MATCH($BI37&amp;CK$3,$DB$1:$DB$200&amp;$DC$1:$DC$200,0))=CK$3,1,"")))</f>
        <v/>
      </c>
      <c r="CL37" s="7" t="str">
        <f t="array" ref="CL37">IF(ISNA(INDEX($DC$1:$DC$770,MATCH($BI37&amp;CL$3,$DB$1:$DB$770&amp;$DC$1:$DC$770,0))),"",IF(ISNA(INDEX($DC$1:$DC$200,MATCH($BI37&amp;CL$3,$DB$1:$DB$200&amp;$DC$1:$DC$200,0))),IF(INDEX($DC$201:$DC$770,MATCH($BI37&amp;CL$3,$DB$201:$DB$770&amp;$DC$201:$DC$770,0))=CL$3,2,""),IF(INDEX($DC$1:$DC$200,MATCH($BI37&amp;CL$3,$DB$1:$DB$200&amp;$DC$1:$DC$200,0))=CL$3,1,"")))</f>
        <v/>
      </c>
      <c r="CN37" s="1"/>
      <c r="CO37" s="1"/>
      <c r="CP37" s="19">
        <f t="shared" si="218"/>
        <v>19.5</v>
      </c>
      <c r="CQ37" s="13" t="s">
        <v>41</v>
      </c>
      <c r="CS37" s="13">
        <f t="shared" si="261"/>
        <v>19</v>
      </c>
      <c r="CT37" s="13">
        <f t="shared" si="262"/>
        <v>1</v>
      </c>
      <c r="CU37" s="13">
        <f t="shared" si="219"/>
        <v>2016</v>
      </c>
      <c r="CV37" s="13" t="str">
        <f t="shared" si="220"/>
        <v>Di</v>
      </c>
      <c r="CW37" s="22">
        <f>CW36+1</f>
        <v>40926</v>
      </c>
      <c r="DB37" s="19">
        <f>IF(DM37=0,0,IF(COUNTIF($DM$1:$DM$200,DM37)=1,DM37,IF(COUNTIF($DM$1:$DM$200,DM37)=2,IF(COUNTIF($DM$1:$DM36,DM37)=0,DM37,DM37+0.5),"Terminkollision 1")))</f>
        <v>235</v>
      </c>
      <c r="DC37" s="42">
        <f t="shared" si="4"/>
        <v>3</v>
      </c>
      <c r="DD37" s="71" t="s">
        <v>195</v>
      </c>
      <c r="DE37" s="13" t="s">
        <v>101</v>
      </c>
      <c r="DF37" s="13">
        <f t="shared" si="263"/>
        <v>34</v>
      </c>
      <c r="DG37" s="13">
        <f t="shared" si="5"/>
        <v>22</v>
      </c>
      <c r="DH37" s="13">
        <f t="shared" si="6"/>
        <v>8</v>
      </c>
      <c r="DI37" s="13">
        <f t="shared" si="7"/>
        <v>2016</v>
      </c>
      <c r="DJ37" s="13" t="str">
        <f t="shared" si="264"/>
        <v>Mo</v>
      </c>
      <c r="DK37" s="22">
        <f t="shared" ref="DK37:DK55" si="280">DK36+7</f>
        <v>41142</v>
      </c>
      <c r="DL37" s="19" t="str">
        <f t="shared" si="0"/>
        <v>0</v>
      </c>
      <c r="DM37" s="13">
        <f t="shared" si="265"/>
        <v>235</v>
      </c>
    </row>
    <row r="38" spans="1:117">
      <c r="A38" s="13">
        <v>16.5</v>
      </c>
      <c r="B38" s="174"/>
      <c r="C38" s="173"/>
      <c r="D38" s="178"/>
      <c r="E38" s="2"/>
      <c r="F38" s="165"/>
      <c r="G38" s="165"/>
      <c r="H38" s="165"/>
      <c r="I38" s="2"/>
      <c r="J38" s="9" t="str">
        <f t="shared" ref="J38" si="281">IF(ISNA(VLOOKUP(A38,$CP$30:$CQ$56,2,FALSE)),IF(ISNA(VLOOKUP(A38,$DB$1:$DE$200,4,FALSE)),"",VLOOKUP(A38,$DB$1:$DE$200,4,FALSE)),VLOOKUP(A38,$CP$30:$CQ$56,2,FALSE))</f>
        <v/>
      </c>
      <c r="K38" s="10"/>
      <c r="L38" s="10"/>
      <c r="M38" s="10"/>
      <c r="N38" s="10"/>
      <c r="O38" s="8"/>
      <c r="P38" s="9" t="str">
        <f t="array" ref="P38">IF(ISNA(INDEX($DC$201:$DC$770,MATCH($A37&amp;P$3,$DB$201:$DB$770&amp;$DC$201:$DC$770,0))),IF(ISNA(INDEX($DC$1:$DC$200,MATCH($A38&amp;P$3,$DB$1:$DB$200&amp;$DC$1:$DC$200,0))),"",IF(INDEX($DC$1:$DC$200,MATCH($A38&amp;P$3,$DB$1:$DB$200&amp;$DC$1:$DC$200,0))=P$3,1,"")),IF(INDEX($DC$201:$DC$770,MATCH($A37&amp;P$3,$DB$201:$DB$770&amp;$DC$201:$DC$770,0))=P$3,2,""))</f>
        <v/>
      </c>
      <c r="Q38" s="10" t="str">
        <f t="array" ref="Q38">IF(ISNA(INDEX($DC$201:$DC$770,MATCH($A37&amp;Q$3,$DB$201:$DB$770&amp;$DC$201:$DC$770,0))),IF(ISNA(INDEX($DC$1:$DC$200,MATCH($A38&amp;Q$3,$DB$1:$DB$200&amp;$DC$1:$DC$200,0))),"",IF(INDEX($DC$1:$DC$200,MATCH($A38&amp;Q$3,$DB$1:$DB$200&amp;$DC$1:$DC$200,0))=Q$3,1,"")),IF(INDEX($DC$201:$DC$770,MATCH($A37&amp;Q$3,$DB$201:$DB$770&amp;$DC$201:$DC$770,0))=Q$3,2,""))</f>
        <v/>
      </c>
      <c r="R38" s="10" t="str">
        <f t="array" ref="R38">IF(ISNA(INDEX($DC$201:$DC$770,MATCH($A37&amp;R$3,$DB$201:$DB$770&amp;$DC$201:$DC$770,0))),IF(ISNA(INDEX($DC$1:$DC$200,MATCH($A38&amp;R$3,$DB$1:$DB$200&amp;$DC$1:$DC$200,0))),"",IF(INDEX($DC$1:$DC$200,MATCH($A38&amp;R$3,$DB$1:$DB$200&amp;$DC$1:$DC$200,0))=R$3,1,"")),IF(INDEX($DC$201:$DC$770,MATCH($A37&amp;R$3,$DB$201:$DB$770&amp;$DC$201:$DC$770,0))=R$3,2,""))</f>
        <v/>
      </c>
      <c r="S38" s="9" t="str">
        <f t="array" ref="S38">IF(ISNA(INDEX($DC$201:$DC$770,MATCH($A37&amp;S$3,$DB$201:$DB$770&amp;$DC$201:$DC$770,0))),IF(ISNA(INDEX($DC$1:$DC$200,MATCH($A38&amp;S$3,$DB$1:$DB$200&amp;$DC$1:$DC$200,0))),"",IF(INDEX($DC$1:$DC$200,MATCH($A38&amp;S$3,$DB$1:$DB$200&amp;$DC$1:$DC$200,0))=S$3,1,"")),IF(INDEX($DC$201:$DC$770,MATCH($A37&amp;S$3,$DB$201:$DB$770&amp;$DC$201:$DC$770,0))=S$3,2,""))</f>
        <v/>
      </c>
      <c r="T38" s="10" t="str">
        <f t="array" ref="T38">IF(ISNA(INDEX($DC$201:$DC$770,MATCH($A37&amp;T$3,$DB$201:$DB$770&amp;$DC$201:$DC$770,0))),IF(ISNA(INDEX($DC$1:$DC$200,MATCH($A38&amp;T$3,$DB$1:$DB$200&amp;$DC$1:$DC$200,0))),"",IF(INDEX($DC$1:$DC$200,MATCH($A38&amp;T$3,$DB$1:$DB$200&amp;$DC$1:$DC$200,0))=T$3,1,"")),IF(INDEX($DC$201:$DC$770,MATCH($A37&amp;T$3,$DB$201:$DB$770&amp;$DC$201:$DC$770,0))=T$3,2,""))</f>
        <v/>
      </c>
      <c r="U38" s="8" t="str">
        <f t="array" ref="U38">IF(ISNA(INDEX($DC$201:$DC$770,MATCH($A37&amp;U$3,$DB$201:$DB$770&amp;$DC$201:$DC$770,0))),IF(ISNA(INDEX($DC$1:$DC$200,MATCH($A38&amp;U$3,$DB$1:$DB$200&amp;$DC$1:$DC$200,0))),"",IF(INDEX($DC$1:$DC$200,MATCH($A38&amp;U$3,$DB$1:$DB$200&amp;$DC$1:$DC$200,0))=U$3,1,"")),IF(INDEX($DC$201:$DC$770,MATCH($A37&amp;U$3,$DB$201:$DB$770&amp;$DC$201:$DC$770,0))=U$3,2,""))</f>
        <v/>
      </c>
      <c r="V38" s="10" t="str">
        <f t="array" ref="V38">IF(ISNA(INDEX($DC$201:$DC$770,MATCH($A37&amp;V$3,$DB$201:$DB$770&amp;$DC$201:$DC$770,0))),IF(ISNA(INDEX($DC$1:$DC$200,MATCH($A38&amp;V$3,$DB$1:$DB$200&amp;$DC$1:$DC$200,0))),"",IF(INDEX($DC$1:$DC$200,MATCH($A38&amp;V$3,$DB$1:$DB$200&amp;$DC$1:$DC$200,0))=V$3,1,"")),IF(INDEX($DC$201:$DC$770,MATCH($A37&amp;V$3,$DB$201:$DB$770&amp;$DC$201:$DC$770,0))=V$3,2,""))</f>
        <v/>
      </c>
      <c r="W38" s="10" t="str">
        <f t="array" ref="W38">IF(ISNA(INDEX($DC$201:$DC$770,MATCH($A37&amp;W$3,$DB$201:$DB$770&amp;$DC$201:$DC$770,0))),IF(ISNA(INDEX($DC$1:$DC$200,MATCH($A38&amp;W$3,$DB$1:$DB$200&amp;$DC$1:$DC$200,0))),"",IF(INDEX($DC$1:$DC$200,MATCH($A38&amp;W$3,$DB$1:$DB$200&amp;$DC$1:$DC$200,0))=W$3,1,"")),IF(INDEX($DC$201:$DC$770,MATCH($A37&amp;W$3,$DB$201:$DB$770&amp;$DC$201:$DC$770,0))=W$3,2,""))</f>
        <v/>
      </c>
      <c r="X38" s="10" t="str">
        <f t="array" ref="X38">IF(ISNA(INDEX($DC$201:$DC$770,MATCH($A37&amp;X$3,$DB$201:$DB$770&amp;$DC$201:$DC$770,0))),IF(ISNA(INDEX($DC$1:$DC$200,MATCH($A38&amp;X$3,$DB$1:$DB$200&amp;$DC$1:$DC$200,0))),"",IF(INDEX($DC$1:$DC$200,MATCH($A38&amp;X$3,$DB$1:$DB$200&amp;$DC$1:$DC$200,0))=X$3,1,"")),IF(INDEX($DC$201:$DC$770,MATCH($A37&amp;X$3,$DB$201:$DB$770&amp;$DC$201:$DC$770,0))=X$3,2,""))</f>
        <v/>
      </c>
      <c r="Y38" s="9" t="str">
        <f t="array" ref="Y38">IF(ISNA(INDEX($DC$201:$DC$770,MATCH($A37&amp;Y$3,$DB$201:$DB$770&amp;$DC$201:$DC$770,0))),IF(ISNA(INDEX($DC$1:$DC$200,MATCH($A38&amp;Y$3,$DB$1:$DB$200&amp;$DC$1:$DC$200,0))),"",IF(INDEX($DC$1:$DC$200,MATCH($A38&amp;Y$3,$DB$1:$DB$200&amp;$DC$1:$DC$200,0))=Y$3,1,"")),IF(INDEX($DC$201:$DC$770,MATCH($A37&amp;Y$3,$DB$201:$DB$770&amp;$DC$201:$DC$770,0))=Y$3,2,""))</f>
        <v/>
      </c>
      <c r="Z38" s="10" t="str">
        <f t="array" ref="Z38">IF(ISNA(INDEX($DC$201:$DC$770,MATCH($A37&amp;Z$3,$DB$201:$DB$770&amp;$DC$201:$DC$770,0))),IF(ISNA(INDEX($DC$1:$DC$200,MATCH($A38&amp;Z$3,$DB$1:$DB$200&amp;$DC$1:$DC$200,0))),"",IF(INDEX($DC$1:$DC$200,MATCH($A38&amp;Z$3,$DB$1:$DB$200&amp;$DC$1:$DC$200,0))=Z$3,1,"")),IF(INDEX($DC$201:$DC$770,MATCH($A37&amp;Z$3,$DB$201:$DB$770&amp;$DC$201:$DC$770,0))=Z$3,2,""))</f>
        <v/>
      </c>
      <c r="AA38" s="8" t="str">
        <f t="array" ref="AA38">IF(ISNA(INDEX($DC$201:$DC$770,MATCH($A37&amp;AA$3,$DB$201:$DB$770&amp;$DC$201:$DC$770,0))),IF(ISNA(INDEX($DC$1:$DC$200,MATCH($A38&amp;AA$3,$DB$1:$DB$200&amp;$DC$1:$DC$200,0))),"",IF(INDEX($DC$1:$DC$200,MATCH($A38&amp;AA$3,$DB$1:$DB$200&amp;$DC$1:$DC$200,0))=AA$3,1,"")),IF(INDEX($DC$201:$DC$770,MATCH($A37&amp;AA$3,$DB$201:$DB$770&amp;$DC$201:$DC$770,0))=AA$3,2,""))</f>
        <v/>
      </c>
      <c r="AB38" s="10" t="str">
        <f t="array" ref="AB38">IF(ISNA(INDEX($DC$201:$DC$770,MATCH($A37&amp;AB$3,$DB$201:$DB$770&amp;$DC$201:$DC$770,0))),IF(ISNA(INDEX($DC$1:$DC$200,MATCH($A38&amp;AB$3,$DB$1:$DB$200&amp;$DC$1:$DC$200,0))),"",IF(INDEX($DC$1:$DC$200,MATCH($A38&amp;AB$3,$DB$1:$DB$200&amp;$DC$1:$DC$200,0))=AB$3,1,"")),IF(INDEX($DC$201:$DC$770,MATCH($A37&amp;AB$3,$DB$201:$DB$770&amp;$DC$201:$DC$770,0))=AB$3,2,""))</f>
        <v/>
      </c>
      <c r="AC38" s="10" t="str">
        <f t="array" ref="AC38">IF(ISNA(INDEX($DC$201:$DC$770,MATCH($A37&amp;AC$3,$DB$201:$DB$770&amp;$DC$201:$DC$770,0))),IF(ISNA(INDEX($DC$1:$DC$200,MATCH($A38&amp;AC$3,$DB$1:$DB$200&amp;$DC$1:$DC$200,0))),"",IF(INDEX($DC$1:$DC$200,MATCH($A38&amp;AC$3,$DB$1:$DB$200&amp;$DC$1:$DC$200,0))=AC$3,1,"")),IF(INDEX($DC$201:$DC$770,MATCH($A37&amp;AC$3,$DB$201:$DB$770&amp;$DC$201:$DC$770,0))=AC$3,2,""))</f>
        <v/>
      </c>
      <c r="AD38" s="8" t="str">
        <f t="array" ref="AD38">IF(ISNA(INDEX($DC$201:$DC$770,MATCH($A37&amp;AD$3,$DB$201:$DB$770&amp;$DC$201:$DC$770,0))),IF(ISNA(INDEX($DC$1:$DC$200,MATCH($A38&amp;AD$3,$DB$1:$DB$200&amp;$DC$1:$DC$200,0))),"",IF(INDEX($DC$1:$DC$200,MATCH($A38&amp;AD$3,$DB$1:$DB$200&amp;$DC$1:$DC$200,0))=AD$3,1,"")),IF(INDEX($DC$201:$DC$770,MATCH($A37&amp;AD$3,$DB$201:$DB$770&amp;$DC$201:$DC$770,0))=AD$3,2,""))</f>
        <v/>
      </c>
      <c r="AE38" s="43">
        <v>47.5</v>
      </c>
      <c r="AF38" s="174"/>
      <c r="AG38" s="185"/>
      <c r="AH38" s="177"/>
      <c r="AI38" s="2"/>
      <c r="AJ38" s="165"/>
      <c r="AK38" s="165"/>
      <c r="AL38" s="165"/>
      <c r="AM38" s="2"/>
      <c r="AN38" s="10" t="str">
        <f t="shared" ref="AN38" si="282">IF(ISNA(VLOOKUP(AE38,$CP$30:$CQ$56,2,FALSE)),IF(ISNA(VLOOKUP(AE38,$DB$1:$DE$200,4,FALSE)),"",VLOOKUP(AE38,$DB$1:$DE$200,4,FALSE)),VLOOKUP(AE38,$CP$30:$CQ$56,2,FALSE))</f>
        <v/>
      </c>
      <c r="AO38" s="10"/>
      <c r="AP38" s="10"/>
      <c r="AQ38" s="10"/>
      <c r="AR38" s="10"/>
      <c r="AS38" s="10"/>
      <c r="AT38" s="9" t="str">
        <f t="array" ref="AT38">IF(ISNA(INDEX($DC$201:$DC$770,MATCH($AE37&amp;AT$3,$DB$201:$DB$770&amp;$DC$201:$DC$770,0))),IF(ISNA(INDEX($DC$1:$DC$200,MATCH($AE38&amp;AT$3,$DB$1:$DB$200&amp;$DC$1:$DC$200,0))),"",IF(INDEX($DC$1:$DC$200,MATCH($AE38&amp;AT$3,$DB$1:$DB$200&amp;$DC$1:$DC$200,0))=AT$3,1,"")),IF(INDEX($DC$201:$DC$770,MATCH($AE37&amp;AT$3,$DB$201:$DB$770&amp;$DC$201:$DC$770,0))=AT$3,2,""))</f>
        <v/>
      </c>
      <c r="AU38" s="10" t="str">
        <f t="array" ref="AU38">IF(ISNA(INDEX($DC$201:$DC$770,MATCH($AE37&amp;AU$3,$DB$201:$DB$770&amp;$DC$201:$DC$770,0))),IF(ISNA(INDEX($DC$1:$DC$200,MATCH($AE38&amp;AU$3,$DB$1:$DB$200&amp;$DC$1:$DC$200,0))),"",IF(INDEX($DC$1:$DC$200,MATCH($AE38&amp;AU$3,$DB$1:$DB$200&amp;$DC$1:$DC$200,0))=AU$3,1,"")),IF(INDEX($DC$201:$DC$770,MATCH($AE37&amp;AU$3,$DB$201:$DB$770&amp;$DC$201:$DC$770,0))=AU$3,2,""))</f>
        <v/>
      </c>
      <c r="AV38" s="10" t="str">
        <f t="array" ref="AV38">IF(ISNA(INDEX($DC$201:$DC$770,MATCH($AE37&amp;AV$3,$DB$201:$DB$770&amp;$DC$201:$DC$770,0))),IF(ISNA(INDEX($DC$1:$DC$200,MATCH($AE38&amp;AV$3,$DB$1:$DB$200&amp;$DC$1:$DC$200,0))),"",IF(INDEX($DC$1:$DC$200,MATCH($AE38&amp;AV$3,$DB$1:$DB$200&amp;$DC$1:$DC$200,0))=AV$3,1,"")),IF(INDEX($DC$201:$DC$770,MATCH($AE37&amp;AV$3,$DB$201:$DB$770&amp;$DC$201:$DC$770,0))=AV$3,2,""))</f>
        <v/>
      </c>
      <c r="AW38" s="9" t="str">
        <f t="array" ref="AW38">IF(ISNA(INDEX($DC$201:$DC$770,MATCH($AE37&amp;AW$3,$DB$201:$DB$770&amp;$DC$201:$DC$770,0))),IF(ISNA(INDEX($DC$1:$DC$200,MATCH($AE38&amp;AW$3,$DB$1:$DB$200&amp;$DC$1:$DC$200,0))),"",IF(INDEX($DC$1:$DC$200,MATCH($AE38&amp;AW$3,$DB$1:$DB$200&amp;$DC$1:$DC$200,0))=AW$3,1,"")),IF(INDEX($DC$201:$DC$770,MATCH($AE37&amp;AW$3,$DB$201:$DB$770&amp;$DC$201:$DC$770,0))=AW$3,2,""))</f>
        <v/>
      </c>
      <c r="AX38" s="10" t="str">
        <f t="array" ref="AX38">IF(ISNA(INDEX($DC$201:$DC$770,MATCH($AE37&amp;AX$3,$DB$201:$DB$770&amp;$DC$201:$DC$770,0))),IF(ISNA(INDEX($DC$1:$DC$200,MATCH($AE38&amp;AX$3,$DB$1:$DB$200&amp;$DC$1:$DC$200,0))),"",IF(INDEX($DC$1:$DC$200,MATCH($AE38&amp;AX$3,$DB$1:$DB$200&amp;$DC$1:$DC$200,0))=AX$3,1,"")),IF(INDEX($DC$201:$DC$770,MATCH($AE37&amp;AX$3,$DB$201:$DB$770&amp;$DC$201:$DC$770,0))=AX$3,2,""))</f>
        <v/>
      </c>
      <c r="AY38" s="8" t="str">
        <f t="array" ref="AY38">IF(ISNA(INDEX($DC$201:$DC$770,MATCH($AE37&amp;AY$3,$DB$201:$DB$770&amp;$DC$201:$DC$770,0))),IF(ISNA(INDEX($DC$1:$DC$200,MATCH($AE38&amp;AY$3,$DB$1:$DB$200&amp;$DC$1:$DC$200,0))),"",IF(INDEX($DC$1:$DC$200,MATCH($AE38&amp;AY$3,$DB$1:$DB$200&amp;$DC$1:$DC$200,0))=AY$3,1,"")),IF(INDEX($DC$201:$DC$770,MATCH($AE37&amp;AY$3,$DB$201:$DB$770&amp;$DC$201:$DC$770,0))=AY$3,2,""))</f>
        <v/>
      </c>
      <c r="AZ38" s="10" t="str">
        <f t="array" ref="AZ38">IF(ISNA(INDEX($DC$201:$DC$770,MATCH($AE37&amp;AZ$3,$DB$201:$DB$770&amp;$DC$201:$DC$770,0))),IF(ISNA(INDEX($DC$1:$DC$200,MATCH($AE38&amp;AZ$3,$DB$1:$DB$200&amp;$DC$1:$DC$200,0))),"",IF(INDEX($DC$1:$DC$200,MATCH($AE38&amp;AZ$3,$DB$1:$DB$200&amp;$DC$1:$DC$200,0))=AZ$3,1,"")),IF(INDEX($DC$201:$DC$770,MATCH($AE37&amp;AZ$3,$DB$201:$DB$770&amp;$DC$201:$DC$770,0))=AZ$3,2,""))</f>
        <v/>
      </c>
      <c r="BA38" s="10" t="str">
        <f t="array" ref="BA38">IF(ISNA(INDEX($DC$201:$DC$770,MATCH($AE37&amp;BA$3,$DB$201:$DB$770&amp;$DC$201:$DC$770,0))),IF(ISNA(INDEX($DC$1:$DC$200,MATCH($AE38&amp;BA$3,$DB$1:$DB$200&amp;$DC$1:$DC$200,0))),"",IF(INDEX($DC$1:$DC$200,MATCH($AE38&amp;BA$3,$DB$1:$DB$200&amp;$DC$1:$DC$200,0))=BA$3,1,"")),IF(INDEX($DC$201:$DC$770,MATCH($AE37&amp;BA$3,$DB$201:$DB$770&amp;$DC$201:$DC$770,0))=BA$3,2,""))</f>
        <v/>
      </c>
      <c r="BB38" s="10" t="str">
        <f t="array" ref="BB38">IF(ISNA(INDEX($DC$201:$DC$770,MATCH($AE37&amp;BB$3,$DB$201:$DB$770&amp;$DC$201:$DC$770,0))),IF(ISNA(INDEX($DC$1:$DC$200,MATCH($AE38&amp;BB$3,$DB$1:$DB$200&amp;$DC$1:$DC$200,0))),"",IF(INDEX($DC$1:$DC$200,MATCH($AE38&amp;BB$3,$DB$1:$DB$200&amp;$DC$1:$DC$200,0))=BB$3,1,"")),IF(INDEX($DC$201:$DC$770,MATCH($AE37&amp;BB$3,$DB$201:$DB$770&amp;$DC$201:$DC$770,0))=BB$3,2,""))</f>
        <v/>
      </c>
      <c r="BC38" s="9" t="str">
        <f t="array" ref="BC38">IF(ISNA(INDEX($DC$201:$DC$770,MATCH($AE37&amp;BC$3,$DB$201:$DB$770&amp;$DC$201:$DC$770,0))),IF(ISNA(INDEX($DC$1:$DC$200,MATCH($AE38&amp;BC$3,$DB$1:$DB$200&amp;$DC$1:$DC$200,0))),"",IF(INDEX($DC$1:$DC$200,MATCH($AE38&amp;BC$3,$DB$1:$DB$200&amp;$DC$1:$DC$200,0))=BC$3,1,"")),IF(INDEX($DC$201:$DC$770,MATCH($AE37&amp;BC$3,$DB$201:$DB$770&amp;$DC$201:$DC$770,0))=BC$3,2,""))</f>
        <v/>
      </c>
      <c r="BD38" s="10" t="str">
        <f t="array" ref="BD38">IF(ISNA(INDEX($DC$201:$DC$770,MATCH($AE37&amp;BD$3,$DB$201:$DB$770&amp;$DC$201:$DC$770,0))),IF(ISNA(INDEX($DC$1:$DC$200,MATCH($AE38&amp;BD$3,$DB$1:$DB$200&amp;$DC$1:$DC$200,0))),"",IF(INDEX($DC$1:$DC$200,MATCH($AE38&amp;BD$3,$DB$1:$DB$200&amp;$DC$1:$DC$200,0))=BD$3,1,"")),IF(INDEX($DC$201:$DC$770,MATCH($AE37&amp;BD$3,$DB$201:$DB$770&amp;$DC$201:$DC$770,0))=BD$3,2,""))</f>
        <v/>
      </c>
      <c r="BE38" s="8" t="str">
        <f t="array" ref="BE38">IF(ISNA(INDEX($DC$201:$DC$770,MATCH($AE37&amp;BE$3,$DB$201:$DB$770&amp;$DC$201:$DC$770,0))),IF(ISNA(INDEX($DC$1:$DC$200,MATCH($AE38&amp;BE$3,$DB$1:$DB$200&amp;$DC$1:$DC$200,0))),"",IF(INDEX($DC$1:$DC$200,MATCH($AE38&amp;BE$3,$DB$1:$DB$200&amp;$DC$1:$DC$200,0))=BE$3,1,"")),IF(INDEX($DC$201:$DC$770,MATCH($AE37&amp;BE$3,$DB$201:$DB$770&amp;$DC$201:$DC$770,0))=BE$3,2,""))</f>
        <v/>
      </c>
      <c r="BF38" s="10" t="str">
        <f t="array" ref="BF38">IF(ISNA(INDEX($DC$201:$DC$770,MATCH($AE37&amp;BF$3,$DB$201:$DB$770&amp;$DC$201:$DC$770,0))),IF(ISNA(INDEX($DC$1:$DC$200,MATCH($AE38&amp;BF$3,$DB$1:$DB$200&amp;$DC$1:$DC$200,0))),"",IF(INDEX($DC$1:$DC$200,MATCH($AE38&amp;BF$3,$DB$1:$DB$200&amp;$DC$1:$DC$200,0))=BF$3,1,"")),IF(INDEX($DC$201:$DC$770,MATCH($AE37&amp;BF$3,$DB$201:$DB$770&amp;$DC$201:$DC$770,0))=BF$3,2,""))</f>
        <v/>
      </c>
      <c r="BG38" s="10" t="str">
        <f t="array" ref="BG38">IF(ISNA(INDEX($DC$201:$DC$770,MATCH($AE37&amp;BG$3,$DB$201:$DB$770&amp;$DC$201:$DC$770,0))),IF(ISNA(INDEX($DC$1:$DC$200,MATCH($AE38&amp;BG$3,$DB$1:$DB$200&amp;$DC$1:$DC$200,0))),"",IF(INDEX($DC$1:$DC$200,MATCH($AE38&amp;BG$3,$DB$1:$DB$200&amp;$DC$1:$DC$200,0))=BG$3,1,"")),IF(INDEX($DC$201:$DC$770,MATCH($AE37&amp;BG$3,$DB$201:$DB$770&amp;$DC$201:$DC$770,0))=BG$3,2,""))</f>
        <v/>
      </c>
      <c r="BH38" s="8" t="str">
        <f t="array" ref="BH38">IF(ISNA(INDEX($DC$201:$DC$770,MATCH($AE37&amp;BH$3,$DB$201:$DB$770&amp;$DC$201:$DC$770,0))),IF(ISNA(INDEX($DC$1:$DC$200,MATCH($AE38&amp;BH$3,$DB$1:$DB$200&amp;$DC$1:$DC$200,0))),"",IF(INDEX($DC$1:$DC$200,MATCH($AE38&amp;BH$3,$DB$1:$DB$200&amp;$DC$1:$DC$200,0))=BH$3,1,"")),IF(INDEX($DC$201:$DC$770,MATCH($AE37&amp;BH$3,$DB$201:$DB$770&amp;$DC$201:$DC$770,0))=BH$3,2,""))</f>
        <v/>
      </c>
      <c r="BI38" s="2">
        <f t="shared" ref="BI38" si="283">BI37+0.5</f>
        <v>76.5</v>
      </c>
      <c r="BJ38" s="174"/>
      <c r="BK38" s="173"/>
      <c r="BL38" s="177"/>
      <c r="BM38" s="2"/>
      <c r="BN38" s="165"/>
      <c r="BO38" s="165"/>
      <c r="BP38" s="165"/>
      <c r="BQ38" s="2"/>
      <c r="BR38" s="10" t="str">
        <f t="shared" ref="BR38" si="284">IF(ISNA(VLOOKUP(BI38,$CP$30:$CQ$56,2,FALSE)),IF(ISNA(VLOOKUP(BI38,$DB$1:$DE$200,4,FALSE)),"",VLOOKUP(BI38,$DB$1:$DE$200,4,FALSE)),VLOOKUP(BI38,$CP$30:$CQ$56,2,FALSE))</f>
        <v/>
      </c>
      <c r="BS38" s="10"/>
      <c r="BT38" s="10"/>
      <c r="BU38" s="10"/>
      <c r="BV38" s="10"/>
      <c r="BW38" s="10"/>
      <c r="BX38" s="9" t="str">
        <f t="array" ref="BX38">IF(ISNA(INDEX($DC$201:$DC$770,MATCH($BI37&amp;BX$3,$DB$201:$DB$770&amp;$DC$201:$DC$770,0))),IF(ISNA(INDEX($DC$1:$DC$200,MATCH($BI38&amp;BX$3,$DB$1:$DB$200&amp;$DC$1:$DC$200,0))),"",IF(INDEX($DC$1:$DC$200,MATCH($BI38&amp;BX$3,$DB$1:$DB$200&amp;$DC$1:$DC$200,0))=BX$3,1,"")),IF(INDEX($DC$201:$DC$770,MATCH($BI37&amp;BX$3,$DB$201:$DB$770&amp;$DC$201:$DC$770,0))=BX$3,2,""))</f>
        <v/>
      </c>
      <c r="BY38" s="10" t="str">
        <f t="array" ref="BY38">IF(ISNA(INDEX($DC$201:$DC$770,MATCH($BI37&amp;BY$3,$DB$201:$DB$770&amp;$DC$201:$DC$770,0))),IF(ISNA(INDEX($DC$1:$DC$200,MATCH($BI38&amp;BY$3,$DB$1:$DB$200&amp;$DC$1:$DC$200,0))),"",IF(INDEX($DC$1:$DC$200,MATCH($BI38&amp;BY$3,$DB$1:$DB$200&amp;$DC$1:$DC$200,0))=BY$3,1,"")),IF(INDEX($DC$201:$DC$770,MATCH($BI37&amp;BY$3,$DB$201:$DB$770&amp;$DC$201:$DC$770,0))=BY$3,2,""))</f>
        <v/>
      </c>
      <c r="BZ38" s="10" t="str">
        <f t="array" ref="BZ38">IF(ISNA(INDEX($DC$201:$DC$770,MATCH($BI37&amp;BZ$3,$DB$201:$DB$770&amp;$DC$201:$DC$770,0))),IF(ISNA(INDEX($DC$1:$DC$200,MATCH($BI38&amp;BZ$3,$DB$1:$DB$200&amp;$DC$1:$DC$200,0))),"",IF(INDEX($DC$1:$DC$200,MATCH($BI38&amp;BZ$3,$DB$1:$DB$200&amp;$DC$1:$DC$200,0))=BZ$3,1,"")),IF(INDEX($DC$201:$DC$770,MATCH($BI37&amp;BZ$3,$DB$201:$DB$770&amp;$DC$201:$DC$770,0))=BZ$3,2,""))</f>
        <v/>
      </c>
      <c r="CA38" s="9" t="str">
        <f t="array" ref="CA38">IF(ISNA(INDEX($DC$201:$DC$770,MATCH($BI37&amp;CA$3,$DB$201:$DB$770&amp;$DC$201:$DC$770,0))),IF(ISNA(INDEX($DC$1:$DC$200,MATCH($BI38&amp;CA$3,$DB$1:$DB$200&amp;$DC$1:$DC$200,0))),"",IF(INDEX($DC$1:$DC$200,MATCH($BI38&amp;CA$3,$DB$1:$DB$200&amp;$DC$1:$DC$200,0))=CA$3,1,"")),IF(INDEX($DC$201:$DC$770,MATCH($BI37&amp;CA$3,$DB$201:$DB$770&amp;$DC$201:$DC$770,0))=CA$3,2,""))</f>
        <v/>
      </c>
      <c r="CB38" s="10" t="str">
        <f t="array" ref="CB38">IF(ISNA(INDEX($DC$201:$DC$770,MATCH($BI37&amp;CB$3,$DB$201:$DB$770&amp;$DC$201:$DC$770,0))),IF(ISNA(INDEX($DC$1:$DC$200,MATCH($BI38&amp;CB$3,$DB$1:$DB$200&amp;$DC$1:$DC$200,0))),"",IF(INDEX($DC$1:$DC$200,MATCH($BI38&amp;CB$3,$DB$1:$DB$200&amp;$DC$1:$DC$200,0))=CB$3,1,"")),IF(INDEX($DC$201:$DC$770,MATCH($BI37&amp;CB$3,$DB$201:$DB$770&amp;$DC$201:$DC$770,0))=CB$3,2,""))</f>
        <v/>
      </c>
      <c r="CC38" s="8" t="str">
        <f t="array" ref="CC38">IF(ISNA(INDEX($DC$201:$DC$770,MATCH($BI37&amp;CC$3,$DB$201:$DB$770&amp;$DC$201:$DC$770,0))),IF(ISNA(INDEX($DC$1:$DC$200,MATCH($BI38&amp;CC$3,$DB$1:$DB$200&amp;$DC$1:$DC$200,0))),"",IF(INDEX($DC$1:$DC$200,MATCH($BI38&amp;CC$3,$DB$1:$DB$200&amp;$DC$1:$DC$200,0))=CC$3,1,"")),IF(INDEX($DC$201:$DC$770,MATCH($BI37&amp;CC$3,$DB$201:$DB$770&amp;$DC$201:$DC$770,0))=CC$3,2,""))</f>
        <v/>
      </c>
      <c r="CD38" s="10" t="str">
        <f t="array" ref="CD38">IF(ISNA(INDEX($DC$201:$DC$770,MATCH($BI37&amp;CD$3,$DB$201:$DB$770&amp;$DC$201:$DC$770,0))),IF(ISNA(INDEX($DC$1:$DC$200,MATCH($BI38&amp;CD$3,$DB$1:$DB$200&amp;$DC$1:$DC$200,0))),"",IF(INDEX($DC$1:$DC$200,MATCH($BI38&amp;CD$3,$DB$1:$DB$200&amp;$DC$1:$DC$200,0))=CD$3,1,"")),IF(INDEX($DC$201:$DC$770,MATCH($BI37&amp;CD$3,$DB$201:$DB$770&amp;$DC$201:$DC$770,0))=CD$3,2,""))</f>
        <v/>
      </c>
      <c r="CE38" s="10" t="str">
        <f t="array" ref="CE38">IF(ISNA(INDEX($DC$201:$DC$770,MATCH($BI37&amp;CE$3,$DB$201:$DB$770&amp;$DC$201:$DC$770,0))),IF(ISNA(INDEX($DC$1:$DC$200,MATCH($BI38&amp;CE$3,$DB$1:$DB$200&amp;$DC$1:$DC$200,0))),"",IF(INDEX($DC$1:$DC$200,MATCH($BI38&amp;CE$3,$DB$1:$DB$200&amp;$DC$1:$DC$200,0))=CE$3,1,"")),IF(INDEX($DC$201:$DC$770,MATCH($BI37&amp;CE$3,$DB$201:$DB$770&amp;$DC$201:$DC$770,0))=CE$3,2,""))</f>
        <v/>
      </c>
      <c r="CF38" s="10">
        <f t="array" ref="CF38">IF(ISNA(INDEX($DC$201:$DC$770,MATCH($BI37&amp;CF$3,$DB$201:$DB$770&amp;$DC$201:$DC$770,0))),IF(ISNA(INDEX($DC$1:$DC$200,MATCH($BI38&amp;CF$3,$DB$1:$DB$200&amp;$DC$1:$DC$200,0))),"",IF(INDEX($DC$1:$DC$200,MATCH($BI38&amp;CF$3,$DB$1:$DB$200&amp;$DC$1:$DC$200,0))=CF$3,1,"")),IF(INDEX($DC$201:$DC$770,MATCH($BI37&amp;CF$3,$DB$201:$DB$770&amp;$DC$201:$DC$770,0))=CF$3,2,""))</f>
        <v>2</v>
      </c>
      <c r="CG38" s="9" t="str">
        <f t="array" ref="CG38">IF(ISNA(INDEX($DC$201:$DC$770,MATCH($BI37&amp;CG$3,$DB$201:$DB$770&amp;$DC$201:$DC$770,0))),IF(ISNA(INDEX($DC$1:$DC$200,MATCH($BI38&amp;CG$3,$DB$1:$DB$200&amp;$DC$1:$DC$200,0))),"",IF(INDEX($DC$1:$DC$200,MATCH($BI38&amp;CG$3,$DB$1:$DB$200&amp;$DC$1:$DC$200,0))=CG$3,1,"")),IF(INDEX($DC$201:$DC$770,MATCH($BI37&amp;CG$3,$DB$201:$DB$770&amp;$DC$201:$DC$770,0))=CG$3,2,""))</f>
        <v/>
      </c>
      <c r="CH38" s="10" t="str">
        <f t="array" ref="CH38">IF(ISNA(INDEX($DC$201:$DC$770,MATCH($BI37&amp;CH$3,$DB$201:$DB$770&amp;$DC$201:$DC$770,0))),IF(ISNA(INDEX($DC$1:$DC$200,MATCH($BI38&amp;CH$3,$DB$1:$DB$200&amp;$DC$1:$DC$200,0))),"",IF(INDEX($DC$1:$DC$200,MATCH($BI38&amp;CH$3,$DB$1:$DB$200&amp;$DC$1:$DC$200,0))=CH$3,1,"")),IF(INDEX($DC$201:$DC$770,MATCH($BI37&amp;CH$3,$DB$201:$DB$770&amp;$DC$201:$DC$770,0))=CH$3,2,""))</f>
        <v/>
      </c>
      <c r="CI38" s="8" t="str">
        <f t="array" ref="CI38">IF(ISNA(INDEX($DC$201:$DC$770,MATCH($BI37&amp;CI$3,$DB$201:$DB$770&amp;$DC$201:$DC$770,0))),IF(ISNA(INDEX($DC$1:$DC$200,MATCH($BI38&amp;CI$3,$DB$1:$DB$200&amp;$DC$1:$DC$200,0))),"",IF(INDEX($DC$1:$DC$200,MATCH($BI38&amp;CI$3,$DB$1:$DB$200&amp;$DC$1:$DC$200,0))=CI$3,1,"")),IF(INDEX($DC$201:$DC$770,MATCH($BI37&amp;CI$3,$DB$201:$DB$770&amp;$DC$201:$DC$770,0))=CI$3,2,""))</f>
        <v/>
      </c>
      <c r="CJ38" s="10" t="str">
        <f t="array" ref="CJ38">IF(ISNA(INDEX($DC$201:$DC$770,MATCH($BI37&amp;CJ$3,$DB$201:$DB$770&amp;$DC$201:$DC$770,0))),IF(ISNA(INDEX($DC$1:$DC$200,MATCH($BI38&amp;CJ$3,$DB$1:$DB$200&amp;$DC$1:$DC$200,0))),"",IF(INDEX($DC$1:$DC$200,MATCH($BI38&amp;CJ$3,$DB$1:$DB$200&amp;$DC$1:$DC$200,0))=CJ$3,1,"")),IF(INDEX($DC$201:$DC$770,MATCH($BI37&amp;CJ$3,$DB$201:$DB$770&amp;$DC$201:$DC$770,0))=CJ$3,2,""))</f>
        <v/>
      </c>
      <c r="CK38" s="10" t="str">
        <f t="array" ref="CK38">IF(ISNA(INDEX($DC$201:$DC$770,MATCH($BI37&amp;CK$3,$DB$201:$DB$770&amp;$DC$201:$DC$770,0))),IF(ISNA(INDEX($DC$1:$DC$200,MATCH($BI38&amp;CK$3,$DB$1:$DB$200&amp;$DC$1:$DC$200,0))),"",IF(INDEX($DC$1:$DC$200,MATCH($BI38&amp;CK$3,$DB$1:$DB$200&amp;$DC$1:$DC$200,0))=CK$3,1,"")),IF(INDEX($DC$201:$DC$770,MATCH($BI37&amp;CK$3,$DB$201:$DB$770&amp;$DC$201:$DC$770,0))=CK$3,2,""))</f>
        <v/>
      </c>
      <c r="CL38" s="8" t="str">
        <f t="array" ref="CL38">IF(ISNA(INDEX($DC$201:$DC$770,MATCH($BI37&amp;CL$3,$DB$201:$DB$770&amp;$DC$201:$DC$770,0))),IF(ISNA(INDEX($DC$1:$DC$200,MATCH($BI38&amp;CL$3,$DB$1:$DB$200&amp;$DC$1:$DC$200,0))),"",IF(INDEX($DC$1:$DC$200,MATCH($BI38&amp;CL$3,$DB$1:$DB$200&amp;$DC$1:$DC$200,0))=CL$3,1,"")),IF(INDEX($DC$201:$DC$770,MATCH($BI37&amp;CL$3,$DB$201:$DB$770&amp;$DC$201:$DC$770,0))=CL$3,2,""))</f>
        <v/>
      </c>
      <c r="CN38" s="1"/>
      <c r="CO38" s="1"/>
      <c r="CP38" s="19">
        <f t="shared" si="218"/>
        <v>332.5</v>
      </c>
      <c r="CQ38" s="13" t="s">
        <v>83</v>
      </c>
      <c r="CS38" s="13">
        <f>IF(AH258="So",AG258,IF(AH260="So",AG260,IF(AH262="So",AG262,IF(AH264="So",AG264,IF(BL206="So",BK206,IF(BL208="So",BK208,IF(BL210="So",BK210)))))))</f>
        <v>27</v>
      </c>
      <c r="CT38" s="13">
        <f>IF(CS38&gt;10,11,12)</f>
        <v>11</v>
      </c>
      <c r="CU38" s="13">
        <f t="shared" si="219"/>
        <v>2016</v>
      </c>
      <c r="CV38" s="13" t="str">
        <f t="shared" si="220"/>
        <v>So</v>
      </c>
      <c r="CW38" s="22">
        <f>DATE(CU38,CT38,CS38)</f>
        <v>41239</v>
      </c>
      <c r="DB38" s="19">
        <f>IF(DM38=0,0,IF(COUNTIF($DM$1:$DM$200,DM38)=1,DM38,IF(COUNTIF($DM$1:$DM$200,DM38)=2,IF(COUNTIF($DM$1:$DM37,DM38)=0,DM38,DM38+0.5),"Terminkollision 1")))</f>
        <v>242</v>
      </c>
      <c r="DC38" s="42">
        <f t="shared" si="4"/>
        <v>3</v>
      </c>
      <c r="DD38" s="71" t="s">
        <v>195</v>
      </c>
      <c r="DE38" s="13" t="s">
        <v>101</v>
      </c>
      <c r="DF38" s="13">
        <f t="shared" si="263"/>
        <v>35</v>
      </c>
      <c r="DG38" s="13">
        <f t="shared" si="5"/>
        <v>29</v>
      </c>
      <c r="DH38" s="13">
        <f t="shared" si="6"/>
        <v>8</v>
      </c>
      <c r="DI38" s="13">
        <f t="shared" si="7"/>
        <v>2016</v>
      </c>
      <c r="DJ38" s="13" t="str">
        <f t="shared" si="264"/>
        <v>Mo</v>
      </c>
      <c r="DK38" s="22">
        <f t="shared" si="280"/>
        <v>41149</v>
      </c>
      <c r="DL38" s="19" t="str">
        <f t="shared" si="0"/>
        <v>0</v>
      </c>
      <c r="DM38" s="13">
        <f t="shared" si="265"/>
        <v>242</v>
      </c>
    </row>
    <row r="39" spans="1:117">
      <c r="A39" s="13">
        <v>17</v>
      </c>
      <c r="B39" s="174">
        <f>TRUNC((DATE($CR$2,C$6,C39)-WEEKDAY(DATE($CR$2,C$6,C39),2)-DATE(YEAR(DATE($CR$2,C$6,C39)+4-WEEKDAY(DATE($CR$2,C$6,C39),2)),1,-10))/7)</f>
        <v>2</v>
      </c>
      <c r="C39" s="172">
        <v>17</v>
      </c>
      <c r="D39" s="176" t="str">
        <f t="shared" ref="D39" si="285">IF(D37="Mo","Di",IF(D37="Di","Mi",IF(D37="Mi","Do",IF(D37="Do","Fr",IF(D37="Fr","Sa",IF(D37="Sa","So","Mo"))))))</f>
        <v>So</v>
      </c>
      <c r="E39" s="2"/>
      <c r="F39" s="164" t="str">
        <f t="shared" ref="F39" si="286">IF(OR(OR(B39=$CR$7,B43=$CR$7,B39=$CS$7,B43=$CS$7,B39=$CT$7,B43=$CT$7,B39=$CR$8,B43=$CR$8,B39=$CR$9,B43=$CR$9,B39=$CR$10,B43=$CR$10,B39=$CS$10,B43=$CS$10,B39=$CR$11,B43=$CR$11,B39=$CS$11,B43=$CS$11,B39=$CT$11,B43=$CT$11,B39=$CU$11,B43=$CU$11,B39=$CV$11,B43=$CV$11,B39=$CR$12,B43=$CR$12,B39=$CS$12,B43=$CS$12),OR($A40=$CP$30,$A40=$CP$31,$A40=$CP$32,$A40=$CP$33,$A40=$CP$34,$A40=$CP$35,$A40=$CP$36,$A40=$CP$37,$A40=$CP$38,$A40=$CP$39,$A40=$CP$40,$A40=$CP$41),OR($A40=$CP$44,$A40=$CP$45,$A40=$CP$46,$A40=$CP$47,$A40=$CP$48,$A40=$CP$49,$A40=$CP$50)),1,"")</f>
        <v/>
      </c>
      <c r="G39" s="164" t="str">
        <f t="shared" ref="G39" si="287">IF(OR(OR(B39=$CR$15,B43=$CR$15,B39=$CS$15,B43=$CS$15,B39=$CT$15,B43=$CT$15,B39=$CR$16,B43=$CR$16,B39=$CS$16,B43=$CS$16,B39=$CR$17,B43=$CR$17,B39=$CS$17,B43=$CS$17,B39=$CR$18,B43=$CR$18,B39=$CS$18,B43=$CS$18,B39=$CT$18,B43=$CT$18,B39=$CU$18,B43=$CU$18,B39=$CV$18,B43=$CV$18,B39=$CR$19,B43=$CR$19,B39=$CS$19,B43=$CS$19),OR($A40=$CP$30,$A40=$CP$31,$A40=$CP$32,$A40=$CP$33,$A40=$CP$34,$A40=$CP$35,$A40=$CP$36,$A40=$CP$37,$A40=$CP$38,$A40=$CP$39,$A40=$CP$40,$A40=$CP$41),OR($A40=$CP$44,$A40=$CP$45,$A40=$CP$46,$A40=$CP$47,$A40=$CP$48,$A40=$CP$49,$A40=$CP$50)),1,"")</f>
        <v/>
      </c>
      <c r="H39" s="164" t="str">
        <f t="shared" ref="H39" si="288">IF(OR(OR(B39=$CR$22,B43=$CR$22,B39=$CS$22,B43=$CS$22,B39=$CT$22,B43=$CT$22,B39=$CR$23,B43=$CR$23,B39=$CS$23,B43=$CS$23,B39=$CR$24,B43=$CR$24,B39=$CS$24,B43=$CS$24,B39=$CR$25,B43=$CR$25,B39=$CS$25,B43=$CS$25,B39=$CT$25,B43=$CT$25,B39=$CU$25,B43=$CU$25,B39=$CV$25,B43=$CV$25,B39=$CR$26,B43=$CR$26,B39=$CS$26,B43=$CS$26),OR($A40=$CP$30,$A40=$CP$31,$A40=$CP$32,$A40=$CP$33,$A40=$CP$34,$A40=$CP$35,$A40=$CP$36,$A40=$CP$37,$A40=$CP$38,$A40=$CP$39,$A40=$CP$40,$A40=$CP$41),OR($A40=$CP$44,$A40=$CP$45,$A40=$CP$46,$A40=$CP$47,$A40=$CP$48,$A40=$CP$49,$A40=$CP$50)),1,"")</f>
        <v/>
      </c>
      <c r="I39" s="2"/>
      <c r="J39" s="1" t="str">
        <f t="shared" ref="J39" si="289">IF(ISNA(VLOOKUP(A39,$DB$1:$DE$200,4,FALSE)),"",VLOOKUP(A39,$DB$1:$DE$200,4,FALSE))</f>
        <v/>
      </c>
      <c r="K39" s="1"/>
      <c r="L39" s="1"/>
      <c r="M39" s="1"/>
      <c r="N39" s="1"/>
      <c r="O39" s="1"/>
      <c r="P39" s="5" t="str">
        <f t="array" ref="P39">IF(ISNA(INDEX($DC$1:$DC$770,MATCH($A39&amp;P$3,$DB$1:$DB$770&amp;$DC$1:$DC$770,0))),"",IF(ISNA(INDEX($DC$1:$DC$200,MATCH($A39&amp;P$3,$DB$1:$DB$200&amp;$DC$1:$DC$200,0))),IF(INDEX($DC$201:$DC$770,MATCH($A39&amp;P$3,$DB$201:$DB$770&amp;$DC$201:$DC$770,0))=P$3,2,""),IF(INDEX($DC$1:$DC$200,MATCH($A39&amp;P$3,$DB$1:$DB$200&amp;$DC$1:$DC$200,0))=P$3,1,"")))</f>
        <v/>
      </c>
      <c r="Q39" s="6" t="str">
        <f t="array" ref="Q39">IF(ISNA(INDEX($DC$1:$DC$770,MATCH($A39&amp;Q$3,$DB$1:$DB$770&amp;$DC$1:$DC$770,0))),"",IF(ISNA(INDEX($DC$1:$DC$200,MATCH($A39&amp;Q$3,$DB$1:$DB$200&amp;$DC$1:$DC$200,0))),IF(INDEX($DC$201:$DC$770,MATCH($A39&amp;Q$3,$DB$201:$DB$770&amp;$DC$201:$DC$770,0))=Q$3,2,""),IF(INDEX($DC$1:$DC$200,MATCH($A39&amp;Q$3,$DB$1:$DB$200&amp;$DC$1:$DC$200,0))=Q$3,1,"")))</f>
        <v/>
      </c>
      <c r="R39" s="6" t="str">
        <f t="array" ref="R39">IF(ISNA(INDEX($DC$1:$DC$770,MATCH($A39&amp;R$3,$DB$1:$DB$770&amp;$DC$1:$DC$770,0))),"",IF(ISNA(INDEX($DC$1:$DC$200,MATCH($A39&amp;R$3,$DB$1:$DB$200&amp;$DC$1:$DC$200,0))),IF(INDEX($DC$201:$DC$770,MATCH($A39&amp;R$3,$DB$201:$DB$770&amp;$DC$201:$DC$770,0))=R$3,2,""),IF(INDEX($DC$1:$DC$200,MATCH($A39&amp;R$3,$DB$1:$DB$200&amp;$DC$1:$DC$200,0))=R$3,1,"")))</f>
        <v/>
      </c>
      <c r="S39" s="5" t="str">
        <f t="array" ref="S39">IF(ISNA(INDEX($DC$1:$DC$770,MATCH($A39&amp;S$3,$DB$1:$DB$770&amp;$DC$1:$DC$770,0))),"",IF(ISNA(INDEX($DC$1:$DC$200,MATCH($A39&amp;S$3,$DB$1:$DB$200&amp;$DC$1:$DC$200,0))),IF(INDEX($DC$201:$DC$770,MATCH($A39&amp;S$3,$DB$201:$DB$770&amp;$DC$201:$DC$770,0))=S$3,2,""),IF(INDEX($DC$1:$DC$200,MATCH($A39&amp;S$3,$DB$1:$DB$200&amp;$DC$1:$DC$200,0))=S$3,1,"")))</f>
        <v/>
      </c>
      <c r="T39" s="6" t="str">
        <f t="array" ref="T39">IF(ISNA(INDEX($DC$1:$DC$770,MATCH($A39&amp;T$3,$DB$1:$DB$770&amp;$DC$1:$DC$770,0))),"",IF(ISNA(INDEX($DC$1:$DC$200,MATCH($A39&amp;T$3,$DB$1:$DB$200&amp;$DC$1:$DC$200,0))),IF(INDEX($DC$201:$DC$770,MATCH($A39&amp;T$3,$DB$201:$DB$770&amp;$DC$201:$DC$770,0))=T$3,2,""),IF(INDEX($DC$1:$DC$200,MATCH($A39&amp;T$3,$DB$1:$DB$200&amp;$DC$1:$DC$200,0))=T$3,1,"")))</f>
        <v/>
      </c>
      <c r="U39" s="7" t="str">
        <f t="array" ref="U39">IF(ISNA(INDEX($DC$1:$DC$770,MATCH($A39&amp;U$3,$DB$1:$DB$770&amp;$DC$1:$DC$770,0))),"",IF(ISNA(INDEX($DC$1:$DC$200,MATCH($A39&amp;U$3,$DB$1:$DB$200&amp;$DC$1:$DC$200,0))),IF(INDEX($DC$201:$DC$770,MATCH($A39&amp;U$3,$DB$201:$DB$770&amp;$DC$201:$DC$770,0))=U$3,2,""),IF(INDEX($DC$1:$DC$200,MATCH($A39&amp;U$3,$DB$1:$DB$200&amp;$DC$1:$DC$200,0))=U$3,1,"")))</f>
        <v/>
      </c>
      <c r="V39" s="6" t="str">
        <f t="array" ref="V39">IF(ISNA(INDEX($DC$1:$DC$770,MATCH($A39&amp;V$3,$DB$1:$DB$770&amp;$DC$1:$DC$770,0))),"",IF(ISNA(INDEX($DC$1:$DC$200,MATCH($A39&amp;V$3,$DB$1:$DB$200&amp;$DC$1:$DC$200,0))),IF(INDEX($DC$201:$DC$770,MATCH($A39&amp;V$3,$DB$201:$DB$770&amp;$DC$201:$DC$770,0))=V$3,2,""),IF(INDEX($DC$1:$DC$200,MATCH($A39&amp;V$3,$DB$1:$DB$200&amp;$DC$1:$DC$200,0))=V$3,1,"")))</f>
        <v/>
      </c>
      <c r="W39" s="6" t="str">
        <f t="array" ref="W39">IF(ISNA(INDEX($DC$1:$DC$770,MATCH($A39&amp;W$3,$DB$1:$DB$770&amp;$DC$1:$DC$770,0))),"",IF(ISNA(INDEX($DC$1:$DC$200,MATCH($A39&amp;W$3,$DB$1:$DB$200&amp;$DC$1:$DC$200,0))),IF(INDEX($DC$201:$DC$770,MATCH($A39&amp;W$3,$DB$201:$DB$770&amp;$DC$201:$DC$770,0))=W$3,2,""),IF(INDEX($DC$1:$DC$200,MATCH($A39&amp;W$3,$DB$1:$DB$200&amp;$DC$1:$DC$200,0))=W$3,1,"")))</f>
        <v/>
      </c>
      <c r="X39" s="6" t="str">
        <f t="array" ref="X39">IF(ISNA(INDEX($DC$1:$DC$770,MATCH($A39&amp;X$3,$DB$1:$DB$770&amp;$DC$1:$DC$770,0))),"",IF(ISNA(INDEX($DC$1:$DC$200,MATCH($A39&amp;X$3,$DB$1:$DB$200&amp;$DC$1:$DC$200,0))),IF(INDEX($DC$201:$DC$770,MATCH($A39&amp;X$3,$DB$201:$DB$770&amp;$DC$201:$DC$770,0))=X$3,2,""),IF(INDEX($DC$1:$DC$200,MATCH($A39&amp;X$3,$DB$1:$DB$200&amp;$DC$1:$DC$200,0))=X$3,1,"")))</f>
        <v/>
      </c>
      <c r="Y39" s="5" t="str">
        <f t="array" ref="Y39">IF(ISNA(INDEX($DC$1:$DC$770,MATCH($A39&amp;Y$3,$DB$1:$DB$770&amp;$DC$1:$DC$770,0))),"",IF(ISNA(INDEX($DC$1:$DC$200,MATCH($A39&amp;Y$3,$DB$1:$DB$200&amp;$DC$1:$DC$200,0))),IF(INDEX($DC$201:$DC$770,MATCH($A39&amp;Y$3,$DB$201:$DB$770&amp;$DC$201:$DC$770,0))=Y$3,2,""),IF(INDEX($DC$1:$DC$200,MATCH($A39&amp;Y$3,$DB$1:$DB$200&amp;$DC$1:$DC$200,0))=Y$3,1,"")))</f>
        <v/>
      </c>
      <c r="Z39" s="6" t="str">
        <f t="array" ref="Z39">IF(ISNA(INDEX($DC$1:$DC$770,MATCH($A39&amp;Z$3,$DB$1:$DB$770&amp;$DC$1:$DC$770,0))),"",IF(ISNA(INDEX($DC$1:$DC$200,MATCH($A39&amp;Z$3,$DB$1:$DB$200&amp;$DC$1:$DC$200,0))),IF(INDEX($DC$201:$DC$770,MATCH($A39&amp;Z$3,$DB$201:$DB$770&amp;$DC$201:$DC$770,0))=Z$3,2,""),IF(INDEX($DC$1:$DC$200,MATCH($A39&amp;Z$3,$DB$1:$DB$200&amp;$DC$1:$DC$200,0))=Z$3,1,"")))</f>
        <v/>
      </c>
      <c r="AA39" s="7" t="str">
        <f t="array" ref="AA39">IF(ISNA(INDEX($DC$1:$DC$770,MATCH($A39&amp;AA$3,$DB$1:$DB$770&amp;$DC$1:$DC$770,0))),"",IF(ISNA(INDEX($DC$1:$DC$200,MATCH($A39&amp;AA$3,$DB$1:$DB$200&amp;$DC$1:$DC$200,0))),IF(INDEX($DC$201:$DC$770,MATCH($A39&amp;AA$3,$DB$201:$DB$770&amp;$DC$201:$DC$770,0))=AA$3,2,""),IF(INDEX($DC$1:$DC$200,MATCH($A39&amp;AA$3,$DB$1:$DB$200&amp;$DC$1:$DC$200,0))=AA$3,1,"")))</f>
        <v/>
      </c>
      <c r="AB39" s="6" t="str">
        <f t="array" ref="AB39">IF(ISNA(INDEX($DC$1:$DC$770,MATCH($A39&amp;AB$3,$DB$1:$DB$770&amp;$DC$1:$DC$770,0))),"",IF(ISNA(INDEX($DC$1:$DC$200,MATCH($A39&amp;AB$3,$DB$1:$DB$200&amp;$DC$1:$DC$200,0))),IF(INDEX($DC$201:$DC$770,MATCH($A39&amp;AB$3,$DB$201:$DB$770&amp;$DC$201:$DC$770,0))=AB$3,2,""),IF(INDEX($DC$1:$DC$200,MATCH($A39&amp;AB$3,$DB$1:$DB$200&amp;$DC$1:$DC$200,0))=AB$3,1,"")))</f>
        <v/>
      </c>
      <c r="AC39" s="6" t="str">
        <f t="array" ref="AC39">IF(ISNA(INDEX($DC$1:$DC$770,MATCH($A39&amp;AC$3,$DB$1:$DB$770&amp;$DC$1:$DC$770,0))),"",IF(ISNA(INDEX($DC$1:$DC$200,MATCH($A39&amp;AC$3,$DB$1:$DB$200&amp;$DC$1:$DC$200,0))),IF(INDEX($DC$201:$DC$770,MATCH($A39&amp;AC$3,$DB$201:$DB$770&amp;$DC$201:$DC$770,0))=AC$3,2,""),IF(INDEX($DC$1:$DC$200,MATCH($A39&amp;AC$3,$DB$1:$DB$200&amp;$DC$1:$DC$200,0))=AC$3,1,"")))</f>
        <v/>
      </c>
      <c r="AD39" s="7" t="str">
        <f t="array" ref="AD39">IF(ISNA(INDEX($DC$1:$DC$770,MATCH($A39&amp;AD$3,$DB$1:$DB$770&amp;$DC$1:$DC$770,0))),"",IF(ISNA(INDEX($DC$1:$DC$200,MATCH($A39&amp;AD$3,$DB$1:$DB$200&amp;$DC$1:$DC$200,0))),IF(INDEX($DC$201:$DC$770,MATCH($A39&amp;AD$3,$DB$201:$DB$770&amp;$DC$201:$DC$770,0))=AD$3,2,""),IF(INDEX($DC$1:$DC$200,MATCH($A39&amp;AD$3,$DB$1:$DB$200&amp;$DC$1:$DC$200,0))=AD$3,1,"")))</f>
        <v/>
      </c>
      <c r="AE39" s="43">
        <v>48</v>
      </c>
      <c r="AF39" s="174">
        <f>TRUNC((DATE($CR$2,AG$6,AG39)-WEEKDAY(DATE($CR$2,AG$6,AG39),2)-DATE(YEAR(DATE($CR$2,AG$6,AG39)+4-WEEKDAY(DATE($CR$2,AG$6,AG39),2)),1,-10))/7)</f>
        <v>7</v>
      </c>
      <c r="AG39" s="172">
        <v>17</v>
      </c>
      <c r="AH39" s="176" t="str">
        <f t="shared" si="13"/>
        <v>Mi</v>
      </c>
      <c r="AI39" s="2"/>
      <c r="AJ39" s="164">
        <f t="shared" ref="AJ39" si="290">IF(OR(OR(AF39=$CR$7,AF43=$CR$7,AF39=$CS$7,AF43=$CS$7,AF39=$CT$7,AF43=$CT$7,AF39=$CR$8,AF43=$CR$8,AF39=$CR$9,AF43=$CR$9,AF39=$CR$10,AF43=$CR$10,AF39=$CS$10,AF43=$CS$10,AF39=$CR$11,AF43=$CR$11,AF39=$CS$11,AF43=$CS$11,AF39=$CT$11,AF43=$CT$11,AF39=$CU$11,AF43=$CU$11,AF39=$CV$11,AF43=$CV$11,AF39=$CR$12,AF43=$CR$12,AF39=$CS$12,AF43=$CS$12),OR($AE40=$CP$30,$AE40=$CP$31,$AE40=$CP$32,$AE40=$CP$33,$AE40=$CP$34,$AE40=$CP$35,$AE40=$CP$36,$AE40=$CP$37,$AE40=$CP$38,$AE40=$CP$39,$AE40=$CP$40,$AE40=$CP$41),OR($AE40=$CP$44,$AE40=$CP$45,$AE40=$CP$46,$AE40=$CP$47,$AE40=$CP$48,$AE40=$CP$49,$AE40=$CP$50)),1,"")</f>
        <v>1</v>
      </c>
      <c r="AK39" s="164" t="str">
        <f t="shared" ref="AK39" si="291">IF(OR(OR(AF39=$CR$15,AF43=$CR$15,AF39=$CS$15,AF43=$CS$15,AF39=$CT$15,AF43=$CT$15,AF39=$CR$16,AF43=$CR$16,AF39=$CS$16,AF43=$CS$16,AF39=$CR$17,AF43=$CR$17,AF39=$CS$17,AF43=$CS$17,AF39=$CR$18,AF43=$CR$18,AF39=$CS$18,AF43=$CS$18,AF39=$CT$18,AF43=$CT$18,AF39=$CU$18,AF43=$CU$18,AF39=$CV$18,AF43=$CV$18,AF39=$CR$19,AF43=$CR$19,AF39=$CS$19,AF43=$CS$19),OR($AE40=$CP$30,$AE40=$CP$31,$AE40=$CP$32,$AE40=$CP$33,$AE40=$CP$34,$AE40=$CP$35,$AE40=$CP$36,$AE40=$CP$37,$AE40=$CP$38,$AE40=$CP$39,$AE40=$CP$40,$AE40=$CP$41),OR($AE40=$CP$44,$AE40=$CP$45,$AE40=$CP$46,$AE40=$CP$47,$AE40=$CP$48,$AE40=$CP$49,$AE40=$CP$50)),1,"")</f>
        <v/>
      </c>
      <c r="AL39" s="164">
        <f t="shared" ref="AL39" si="292">IF(OR(OR(AF39=$CR$22,AF43=$CR$22,AF39=$CS$22,AF43=$CS$22,AF39=$CT$22,AF43=$CT$22,AF39=$CR$23,AF43=$CR$23,AF39=$CS$23,AF43=$CS$23,AF39=$CR$24,AF43=$CR$24,AF39=$CS$24,AF43=$CS$24,AF39=$CR$25,AF43=$CR$25,AF39=$CS$25,AF43=$CS$25,AF39=$CT$25,AF43=$CT$25,AF39=$CU$25,AF43=$CU$25,AF39=$CV$25,AF43=$CV$25,AF39=$CR$26,AF43=$CR$26,AF39=$CS$26,AF43=$CS$26),OR($AE40=$CP$30,$AE40=$CP$31,$AE40=$CP$32,$AE40=$CP$33,$AE40=$CP$34,$AE40=$CP$35,$AE40=$CP$36,$AE40=$CP$37,$AE40=$CP$38,$AE40=$CP$39,$AE40=$CP$40,$AE40=$CP$41),OR($AE40=$CP$44,$AE40=$CP$45,$AE40=$CP$46,$AE40=$CP$47,$AE40=$CP$48,$AE40=$CP$49,$AE40=$CP$50)),1,"")</f>
        <v>1</v>
      </c>
      <c r="AM39" s="2"/>
      <c r="AN39" s="6" t="str">
        <f t="shared" ref="AN39" si="293">IF(ISNA(VLOOKUP(AE39,$DB$1:$DE$200,4,FALSE)),"",VLOOKUP(AE39,$DB$1:$DE$200,4,FALSE))</f>
        <v/>
      </c>
      <c r="AO39" s="6"/>
      <c r="AP39" s="6"/>
      <c r="AQ39" s="6"/>
      <c r="AR39" s="6"/>
      <c r="AS39" s="6"/>
      <c r="AT39" s="5" t="str">
        <f t="array" ref="AT39">IF(ISNA(INDEX($DC$1:$DC$770,MATCH($AE39&amp;AT$3,$DB$1:$DB$770&amp;$DC$1:$DC$770,0))),"",IF(ISNA(INDEX($DC$1:$DC$200,MATCH($AE39&amp;AT$3,$DB$1:$DB$200&amp;$DC$1:$DC$200,0))),IF(INDEX($DC$201:$DC$770,MATCH($AE39&amp;AT$3,$DB$201:$DB$770&amp;$DC$201:$DC$770,0))=AT$3,2,""),IF(INDEX($DC$1:$DC$200,MATCH($AE39&amp;AT$3,$DB$1:$DB$200&amp;$DC$1:$DC$200,0))=AT$3,1,"")))</f>
        <v/>
      </c>
      <c r="AU39" s="6" t="str">
        <f t="array" ref="AU39">IF(ISNA(INDEX($DC$1:$DC$770,MATCH($AE39&amp;AU$3,$DB$1:$DB$770&amp;$DC$1:$DC$770,0))),"",IF(ISNA(INDEX($DC$1:$DC$200,MATCH($AE39&amp;AU$3,$DB$1:$DB$200&amp;$DC$1:$DC$200,0))),IF(INDEX($DC$201:$DC$770,MATCH($AE39&amp;AU$3,$DB$201:$DB$770&amp;$DC$201:$DC$770,0))=AU$3,2,""),IF(INDEX($DC$1:$DC$200,MATCH($AE39&amp;AU$3,$DB$1:$DB$200&amp;$DC$1:$DC$200,0))=AU$3,1,"")))</f>
        <v/>
      </c>
      <c r="AV39" s="6" t="str">
        <f t="array" ref="AV39">IF(ISNA(INDEX($DC$1:$DC$770,MATCH($AE39&amp;AV$3,$DB$1:$DB$770&amp;$DC$1:$DC$770,0))),"",IF(ISNA(INDEX($DC$1:$DC$200,MATCH($AE39&amp;AV$3,$DB$1:$DB$200&amp;$DC$1:$DC$200,0))),IF(INDEX($DC$201:$DC$770,MATCH($AE39&amp;AV$3,$DB$201:$DB$770&amp;$DC$201:$DC$770,0))=AV$3,2,""),IF(INDEX($DC$1:$DC$200,MATCH($AE39&amp;AV$3,$DB$1:$DB$200&amp;$DC$1:$DC$200,0))=AV$3,1,"")))</f>
        <v/>
      </c>
      <c r="AW39" s="5" t="str">
        <f t="array" ref="AW39">IF(ISNA(INDEX($DC$1:$DC$770,MATCH($AE39&amp;AW$3,$DB$1:$DB$770&amp;$DC$1:$DC$770,0))),"",IF(ISNA(INDEX($DC$1:$DC$200,MATCH($AE39&amp;AW$3,$DB$1:$DB$200&amp;$DC$1:$DC$200,0))),IF(INDEX($DC$201:$DC$770,MATCH($AE39&amp;AW$3,$DB$201:$DB$770&amp;$DC$201:$DC$770,0))=AW$3,2,""),IF(INDEX($DC$1:$DC$200,MATCH($AE39&amp;AW$3,$DB$1:$DB$200&amp;$DC$1:$DC$200,0))=AW$3,1,"")))</f>
        <v/>
      </c>
      <c r="AX39" s="6" t="str">
        <f t="array" ref="AX39">IF(ISNA(INDEX($DC$1:$DC$770,MATCH($AE39&amp;AX$3,$DB$1:$DB$770&amp;$DC$1:$DC$770,0))),"",IF(ISNA(INDEX($DC$1:$DC$200,MATCH($AE39&amp;AX$3,$DB$1:$DB$200&amp;$DC$1:$DC$200,0))),IF(INDEX($DC$201:$DC$770,MATCH($AE39&amp;AX$3,$DB$201:$DB$770&amp;$DC$201:$DC$770,0))=AX$3,2,""),IF(INDEX($DC$1:$DC$200,MATCH($AE39&amp;AX$3,$DB$1:$DB$200&amp;$DC$1:$DC$200,0))=AX$3,1,"")))</f>
        <v/>
      </c>
      <c r="AY39" s="7" t="str">
        <f t="array" ref="AY39">IF(ISNA(INDEX($DC$1:$DC$770,MATCH($AE39&amp;AY$3,$DB$1:$DB$770&amp;$DC$1:$DC$770,0))),"",IF(ISNA(INDEX($DC$1:$DC$200,MATCH($AE39&amp;AY$3,$DB$1:$DB$200&amp;$DC$1:$DC$200,0))),IF(INDEX($DC$201:$DC$770,MATCH($AE39&amp;AY$3,$DB$201:$DB$770&amp;$DC$201:$DC$770,0))=AY$3,2,""),IF(INDEX($DC$1:$DC$200,MATCH($AE39&amp;AY$3,$DB$1:$DB$200&amp;$DC$1:$DC$200,0))=AY$3,1,"")))</f>
        <v/>
      </c>
      <c r="AZ39" s="6" t="str">
        <f t="array" ref="AZ39">IF(ISNA(INDEX($DC$1:$DC$770,MATCH($AE39&amp;AZ$3,$DB$1:$DB$770&amp;$DC$1:$DC$770,0))),"",IF(ISNA(INDEX($DC$1:$DC$200,MATCH($AE39&amp;AZ$3,$DB$1:$DB$200&amp;$DC$1:$DC$200,0))),IF(INDEX($DC$201:$DC$770,MATCH($AE39&amp;AZ$3,$DB$201:$DB$770&amp;$DC$201:$DC$770,0))=AZ$3,2,""),IF(INDEX($DC$1:$DC$200,MATCH($AE39&amp;AZ$3,$DB$1:$DB$200&amp;$DC$1:$DC$200,0))=AZ$3,1,"")))</f>
        <v/>
      </c>
      <c r="BA39" s="6" t="str">
        <f t="array" ref="BA39">IF(ISNA(INDEX($DC$1:$DC$770,MATCH($AE39&amp;BA$3,$DB$1:$DB$770&amp;$DC$1:$DC$770,0))),"",IF(ISNA(INDEX($DC$1:$DC$200,MATCH($AE39&amp;BA$3,$DB$1:$DB$200&amp;$DC$1:$DC$200,0))),IF(INDEX($DC$201:$DC$770,MATCH($AE39&amp;BA$3,$DB$201:$DB$770&amp;$DC$201:$DC$770,0))=BA$3,2,""),IF(INDEX($DC$1:$DC$200,MATCH($AE39&amp;BA$3,$DB$1:$DB$200&amp;$DC$1:$DC$200,0))=BA$3,1,"")))</f>
        <v/>
      </c>
      <c r="BB39" s="6" t="str">
        <f t="array" ref="BB39">IF(ISNA(INDEX($DC$1:$DC$770,MATCH($AE39&amp;BB$3,$DB$1:$DB$770&amp;$DC$1:$DC$770,0))),"",IF(ISNA(INDEX($DC$1:$DC$200,MATCH($AE39&amp;BB$3,$DB$1:$DB$200&amp;$DC$1:$DC$200,0))),IF(INDEX($DC$201:$DC$770,MATCH($AE39&amp;BB$3,$DB$201:$DB$770&amp;$DC$201:$DC$770,0))=BB$3,2,""),IF(INDEX($DC$1:$DC$200,MATCH($AE39&amp;BB$3,$DB$1:$DB$200&amp;$DC$1:$DC$200,0))=BB$3,1,"")))</f>
        <v/>
      </c>
      <c r="BC39" s="5" t="str">
        <f t="array" ref="BC39">IF(ISNA(INDEX($DC$1:$DC$770,MATCH($AE39&amp;BC$3,$DB$1:$DB$770&amp;$DC$1:$DC$770,0))),"",IF(ISNA(INDEX($DC$1:$DC$200,MATCH($AE39&amp;BC$3,$DB$1:$DB$200&amp;$DC$1:$DC$200,0))),IF(INDEX($DC$201:$DC$770,MATCH($AE39&amp;BC$3,$DB$201:$DB$770&amp;$DC$201:$DC$770,0))=BC$3,2,""),IF(INDEX($DC$1:$DC$200,MATCH($AE39&amp;BC$3,$DB$1:$DB$200&amp;$DC$1:$DC$200,0))=BC$3,1,"")))</f>
        <v/>
      </c>
      <c r="BD39" s="6" t="str">
        <f t="array" ref="BD39">IF(ISNA(INDEX($DC$1:$DC$770,MATCH($AE39&amp;BD$3,$DB$1:$DB$770&amp;$DC$1:$DC$770,0))),"",IF(ISNA(INDEX($DC$1:$DC$200,MATCH($AE39&amp;BD$3,$DB$1:$DB$200&amp;$DC$1:$DC$200,0))),IF(INDEX($DC$201:$DC$770,MATCH($AE39&amp;BD$3,$DB$201:$DB$770&amp;$DC$201:$DC$770,0))=BD$3,2,""),IF(INDEX($DC$1:$DC$200,MATCH($AE39&amp;BD$3,$DB$1:$DB$200&amp;$DC$1:$DC$200,0))=BD$3,1,"")))</f>
        <v/>
      </c>
      <c r="BE39" s="7" t="str">
        <f t="array" ref="BE39">IF(ISNA(INDEX($DC$1:$DC$770,MATCH($AE39&amp;BE$3,$DB$1:$DB$770&amp;$DC$1:$DC$770,0))),"",IF(ISNA(INDEX($DC$1:$DC$200,MATCH($AE39&amp;BE$3,$DB$1:$DB$200&amp;$DC$1:$DC$200,0))),IF(INDEX($DC$201:$DC$770,MATCH($AE39&amp;BE$3,$DB$201:$DB$770&amp;$DC$201:$DC$770,0))=BE$3,2,""),IF(INDEX($DC$1:$DC$200,MATCH($AE39&amp;BE$3,$DB$1:$DB$200&amp;$DC$1:$DC$200,0))=BE$3,1,"")))</f>
        <v/>
      </c>
      <c r="BF39" s="6" t="str">
        <f t="array" ref="BF39">IF(ISNA(INDEX($DC$1:$DC$770,MATCH($AE39&amp;BF$3,$DB$1:$DB$770&amp;$DC$1:$DC$770,0))),"",IF(ISNA(INDEX($DC$1:$DC$200,MATCH($AE39&amp;BF$3,$DB$1:$DB$200&amp;$DC$1:$DC$200,0))),IF(INDEX($DC$201:$DC$770,MATCH($AE39&amp;BF$3,$DB$201:$DB$770&amp;$DC$201:$DC$770,0))=BF$3,2,""),IF(INDEX($DC$1:$DC$200,MATCH($AE39&amp;BF$3,$DB$1:$DB$200&amp;$DC$1:$DC$200,0))=BF$3,1,"")))</f>
        <v/>
      </c>
      <c r="BG39" s="6" t="str">
        <f t="array" ref="BG39">IF(ISNA(INDEX($DC$1:$DC$770,MATCH($AE39&amp;BG$3,$DB$1:$DB$770&amp;$DC$1:$DC$770,0))),"",IF(ISNA(INDEX($DC$1:$DC$200,MATCH($AE39&amp;BG$3,$DB$1:$DB$200&amp;$DC$1:$DC$200,0))),IF(INDEX($DC$201:$DC$770,MATCH($AE39&amp;BG$3,$DB$201:$DB$770&amp;$DC$201:$DC$770,0))=BG$3,2,""),IF(INDEX($DC$1:$DC$200,MATCH($AE39&amp;BG$3,$DB$1:$DB$200&amp;$DC$1:$DC$200,0))=BG$3,1,"")))</f>
        <v/>
      </c>
      <c r="BH39" s="7" t="str">
        <f t="array" ref="BH39">IF(ISNA(INDEX($DC$1:$DC$770,MATCH($AE39&amp;BH$3,$DB$1:$DB$770&amp;$DC$1:$DC$770,0))),"",IF(ISNA(INDEX($DC$1:$DC$200,MATCH($AE39&amp;BH$3,$DB$1:$DB$200&amp;$DC$1:$DC$200,0))),IF(INDEX($DC$201:$DC$770,MATCH($AE39&amp;BH$3,$DB$201:$DB$770&amp;$DC$201:$DC$770,0))=BH$3,2,""),IF(INDEX($DC$1:$DC$200,MATCH($AE39&amp;BH$3,$DB$1:$DB$200&amp;$DC$1:$DC$200,0))=BH$3,1,"")))</f>
        <v/>
      </c>
      <c r="BI39" s="2">
        <f t="shared" ref="BI39" si="294">BI37+1</f>
        <v>77</v>
      </c>
      <c r="BJ39" s="174">
        <f>TRUNC((DATE($CR$2,BK$6,BK39)-WEEKDAY(DATE($CR$2,BK$6,BK39),2)-DATE(YEAR(DATE($CR$2,BK$6,BK39)+4-WEEKDAY(DATE($CR$2,BK$6,BK39),2)),1,-10))/7)</f>
        <v>11</v>
      </c>
      <c r="BK39" s="172">
        <v>17</v>
      </c>
      <c r="BL39" s="176" t="str">
        <f t="shared" si="18"/>
        <v>Do</v>
      </c>
      <c r="BM39" s="2"/>
      <c r="BN39" s="164" t="str">
        <f t="shared" ref="BN39" si="295">IF(OR(OR(BJ39=$CR$7,BJ43=$CR$7,BJ39=$CS$7,BJ43=$CS$7,BJ39=$CT$7,BJ43=$CT$7,BJ39=$CR$8,BJ43=$CR$8,BJ39=$CR$9,BJ43=$CR$9,BJ39=$CR$10,BJ43=$CR$10,BJ39=$CS$10,BJ43=$CS$10,BJ39=$CR$11,BJ43=$CR$11,BJ39=$CS$11,BJ43=$CS$11,BJ39=$CT$11,BJ43=$CT$11,BJ39=$CU$11,BJ43=$CU$11,BJ39=$CV$11,BJ43=$CV$11,BJ39=$CR$12,BJ43=$CR$12,BJ39=$CS$12,BJ43=$CS$12),OR($BI40=$CP$30,$BI40=$CP$31,$BI40=$CP$32,$BI40=$CP$33,$BI40=$CP$34,$BI40=$CP$35,$BI40=$CP$36,$BI40=$CP$37,$BI40=$CP$38,$BI40=$CP$39,$BI40=$CP$40,$BI40=$CP$41),OR($BI40=$CP$44,$BI40=$CP$45,$BI40=$CP$46,$BI40=$CP$47,$BI40=$CP$48,$BI40=$CP$49,$BI40=$CP$50)),1,"")</f>
        <v/>
      </c>
      <c r="BO39" s="164" t="str">
        <f t="shared" ref="BO39" si="296">IF(OR(OR(BJ39=$CR$15,BJ43=$CR$15,BJ39=$CS$15,BJ43=$CS$15,BJ39=$CT$15,BJ43=$CT$15,BJ39=$CR$16,BJ43=$CR$16,BJ39=$CS$16,BJ43=$CS$16,BJ39=$CR$17,BJ43=$CR$17,BJ39=$CS$17,BJ43=$CS$17,BJ39=$CR$18,BJ43=$CR$18,BJ39=$CS$18,BJ43=$CS$18,BJ39=$CT$18,BJ43=$CT$18,BJ39=$CU$18,BJ43=$CU$18,BJ39=$CV$18,BJ43=$CV$18,BJ39=$CR$19,BJ43=$CR$19,BJ39=$CS$19,BJ43=$CS$19),OR($BI40=$CP$30,$BI40=$CP$31,$BI40=$CP$32,$BI40=$CP$33,$BI40=$CP$34,$BI40=$CP$35,$BI40=$CP$36,$BI40=$CP$37,$BI40=$CP$38,$BI40=$CP$39,$BI40=$CP$40,$BI40=$CP$41),OR($BI40=$CP$44,$BI40=$CP$45,$BI40=$CP$46,$BI40=$CP$47,$BI40=$CP$48,$BI40=$CP$49,$BI40=$CP$50)),1,"")</f>
        <v/>
      </c>
      <c r="BP39" s="164" t="str">
        <f t="shared" ref="BP39" si="297">IF(OR(OR(BJ39=$CR$22,BJ43=$CR$22,BJ39=$CS$22,BJ43=$CS$22,BJ39=$CT$22,BJ43=$CT$22,BJ39=$CR$23,BJ43=$CR$23,BJ39=$CS$23,BJ43=$CS$23,BJ39=$CR$24,BJ43=$CR$24,BJ39=$CS$24,BJ43=$CS$24,BJ39=$CR$25,BJ43=$CR$25,BJ39=$CS$25,BJ43=$CS$25,BJ39=$CT$25,BJ43=$CT$25,BJ39=$CU$25,BJ43=$CU$25,BJ39=$CV$25,BJ43=$CV$25,BJ39=$CR$26,BJ43=$CR$26,BJ39=$CS$26,BJ43=$CS$26),OR($BI40=$CP$30,$BI40=$CP$31,$BI40=$CP$32,$BI40=$CP$33,$BI40=$CP$34,$BI40=$CP$35,$BI40=$CP$36,$BI40=$CP$37,$BI40=$CP$38,$BI40=$CP$39,$BI40=$CP$40,$BI40=$CP$41),OR($BI40=$CP$44,$BI40=$CP$45,$BI40=$CP$46,$BI40=$CP$47,$BI40=$CP$48,$BI40=$CP$49,$BI40=$CP$50)),1,"")</f>
        <v/>
      </c>
      <c r="BQ39" s="2"/>
      <c r="BR39" s="6" t="str">
        <f t="shared" ref="BR39" si="298">IF(ISNA(VLOOKUP(BI39,$DB$1:$DE$200,4,FALSE)),"",VLOOKUP(BI39,$DB$1:$DE$200,4,FALSE))</f>
        <v/>
      </c>
      <c r="BS39" s="6"/>
      <c r="BT39" s="6"/>
      <c r="BU39" s="6"/>
      <c r="BV39" s="6"/>
      <c r="BW39" s="6"/>
      <c r="BX39" s="5" t="str">
        <f t="array" ref="BX39">IF(ISNA(INDEX($DC$1:$DC$770,MATCH($BI39&amp;BX$3,$DB$1:$DB$770&amp;$DC$1:$DC$770,0))),"",IF(ISNA(INDEX($DC$1:$DC$200,MATCH($BI39&amp;BX$3,$DB$1:$DB$200&amp;$DC$1:$DC$200,0))),IF(INDEX($DC$201:$DC$770,MATCH($BI39&amp;BX$3,$DB$201:$DB$770&amp;$DC$201:$DC$770,0))=BX$3,2,""),IF(INDEX($DC$1:$DC$200,MATCH($BI39&amp;BX$3,$DB$1:$DB$200&amp;$DC$1:$DC$200,0))=BX$3,1,"")))</f>
        <v/>
      </c>
      <c r="BY39" s="6" t="str">
        <f t="array" ref="BY39">IF(ISNA(INDEX($DC$1:$DC$770,MATCH($BI39&amp;BY$3,$DB$1:$DB$770&amp;$DC$1:$DC$770,0))),"",IF(ISNA(INDEX($DC$1:$DC$200,MATCH($BI39&amp;BY$3,$DB$1:$DB$200&amp;$DC$1:$DC$200,0))),IF(INDEX($DC$201:$DC$770,MATCH($BI39&amp;BY$3,$DB$201:$DB$770&amp;$DC$201:$DC$770,0))=BY$3,2,""),IF(INDEX($DC$1:$DC$200,MATCH($BI39&amp;BY$3,$DB$1:$DB$200&amp;$DC$1:$DC$200,0))=BY$3,1,"")))</f>
        <v/>
      </c>
      <c r="BZ39" s="6" t="str">
        <f t="array" ref="BZ39">IF(ISNA(INDEX($DC$1:$DC$770,MATCH($BI39&amp;BZ$3,$DB$1:$DB$770&amp;$DC$1:$DC$770,0))),"",IF(ISNA(INDEX($DC$1:$DC$200,MATCH($BI39&amp;BZ$3,$DB$1:$DB$200&amp;$DC$1:$DC$200,0))),IF(INDEX($DC$201:$DC$770,MATCH($BI39&amp;BZ$3,$DB$201:$DB$770&amp;$DC$201:$DC$770,0))=BZ$3,2,""),IF(INDEX($DC$1:$DC$200,MATCH($BI39&amp;BZ$3,$DB$1:$DB$200&amp;$DC$1:$DC$200,0))=BZ$3,1,"")))</f>
        <v/>
      </c>
      <c r="CA39" s="5" t="str">
        <f t="array" ref="CA39">IF(ISNA(INDEX($DC$1:$DC$770,MATCH($BI39&amp;CA$3,$DB$1:$DB$770&amp;$DC$1:$DC$770,0))),"",IF(ISNA(INDEX($DC$1:$DC$200,MATCH($BI39&amp;CA$3,$DB$1:$DB$200&amp;$DC$1:$DC$200,0))),IF(INDEX($DC$201:$DC$770,MATCH($BI39&amp;CA$3,$DB$201:$DB$770&amp;$DC$201:$DC$770,0))=CA$3,2,""),IF(INDEX($DC$1:$DC$200,MATCH($BI39&amp;CA$3,$DB$1:$DB$200&amp;$DC$1:$DC$200,0))=CA$3,1,"")))</f>
        <v/>
      </c>
      <c r="CB39" s="6" t="str">
        <f t="array" ref="CB39">IF(ISNA(INDEX($DC$1:$DC$770,MATCH($BI39&amp;CB$3,$DB$1:$DB$770&amp;$DC$1:$DC$770,0))),"",IF(ISNA(INDEX($DC$1:$DC$200,MATCH($BI39&amp;CB$3,$DB$1:$DB$200&amp;$DC$1:$DC$200,0))),IF(INDEX($DC$201:$DC$770,MATCH($BI39&amp;CB$3,$DB$201:$DB$770&amp;$DC$201:$DC$770,0))=CB$3,2,""),IF(INDEX($DC$1:$DC$200,MATCH($BI39&amp;CB$3,$DB$1:$DB$200&amp;$DC$1:$DC$200,0))=CB$3,1,"")))</f>
        <v/>
      </c>
      <c r="CC39" s="7" t="str">
        <f t="array" ref="CC39">IF(ISNA(INDEX($DC$1:$DC$770,MATCH($BI39&amp;CC$3,$DB$1:$DB$770&amp;$DC$1:$DC$770,0))),"",IF(ISNA(INDEX($DC$1:$DC$200,MATCH($BI39&amp;CC$3,$DB$1:$DB$200&amp;$DC$1:$DC$200,0))),IF(INDEX($DC$201:$DC$770,MATCH($BI39&amp;CC$3,$DB$201:$DB$770&amp;$DC$201:$DC$770,0))=CC$3,2,""),IF(INDEX($DC$1:$DC$200,MATCH($BI39&amp;CC$3,$DB$1:$DB$200&amp;$DC$1:$DC$200,0))=CC$3,1,"")))</f>
        <v/>
      </c>
      <c r="CD39" s="6" t="str">
        <f t="array" ref="CD39">IF(ISNA(INDEX($DC$1:$DC$770,MATCH($BI39&amp;CD$3,$DB$1:$DB$770&amp;$DC$1:$DC$770,0))),"",IF(ISNA(INDEX($DC$1:$DC$200,MATCH($BI39&amp;CD$3,$DB$1:$DB$200&amp;$DC$1:$DC$200,0))),IF(INDEX($DC$201:$DC$770,MATCH($BI39&amp;CD$3,$DB$201:$DB$770&amp;$DC$201:$DC$770,0))=CD$3,2,""),IF(INDEX($DC$1:$DC$200,MATCH($BI39&amp;CD$3,$DB$1:$DB$200&amp;$DC$1:$DC$200,0))=CD$3,1,"")))</f>
        <v/>
      </c>
      <c r="CE39" s="6" t="str">
        <f t="array" ref="CE39">IF(ISNA(INDEX($DC$1:$DC$770,MATCH($BI39&amp;CE$3,$DB$1:$DB$770&amp;$DC$1:$DC$770,0))),"",IF(ISNA(INDEX($DC$1:$DC$200,MATCH($BI39&amp;CE$3,$DB$1:$DB$200&amp;$DC$1:$DC$200,0))),IF(INDEX($DC$201:$DC$770,MATCH($BI39&amp;CE$3,$DB$201:$DB$770&amp;$DC$201:$DC$770,0))=CE$3,2,""),IF(INDEX($DC$1:$DC$200,MATCH($BI39&amp;CE$3,$DB$1:$DB$200&amp;$DC$1:$DC$200,0))=CE$3,1,"")))</f>
        <v/>
      </c>
      <c r="CF39" s="6">
        <f t="array" ref="CF39">IF(ISNA(INDEX($DC$1:$DC$770,MATCH($BI39&amp;CF$3,$DB$1:$DB$770&amp;$DC$1:$DC$770,0))),"",IF(ISNA(INDEX($DC$1:$DC$200,MATCH($BI39&amp;CF$3,$DB$1:$DB$200&amp;$DC$1:$DC$200,0))),IF(INDEX($DC$201:$DC$770,MATCH($BI39&amp;CF$3,$DB$201:$DB$770&amp;$DC$201:$DC$770,0))=CF$3,2,""),IF(INDEX($DC$1:$DC$200,MATCH($BI39&amp;CF$3,$DB$1:$DB$200&amp;$DC$1:$DC$200,0))=CF$3,1,"")))</f>
        <v>2</v>
      </c>
      <c r="CG39" s="5" t="str">
        <f t="array" ref="CG39">IF(ISNA(INDEX($DC$1:$DC$770,MATCH($BI39&amp;CG$3,$DB$1:$DB$770&amp;$DC$1:$DC$770,0))),"",IF(ISNA(INDEX($DC$1:$DC$200,MATCH($BI39&amp;CG$3,$DB$1:$DB$200&amp;$DC$1:$DC$200,0))),IF(INDEX($DC$201:$DC$770,MATCH($BI39&amp;CG$3,$DB$201:$DB$770&amp;$DC$201:$DC$770,0))=CG$3,2,""),IF(INDEX($DC$1:$DC$200,MATCH($BI39&amp;CG$3,$DB$1:$DB$200&amp;$DC$1:$DC$200,0))=CG$3,1,"")))</f>
        <v/>
      </c>
      <c r="CH39" s="6" t="str">
        <f t="array" ref="CH39">IF(ISNA(INDEX($DC$1:$DC$770,MATCH($BI39&amp;CH$3,$DB$1:$DB$770&amp;$DC$1:$DC$770,0))),"",IF(ISNA(INDEX($DC$1:$DC$200,MATCH($BI39&amp;CH$3,$DB$1:$DB$200&amp;$DC$1:$DC$200,0))),IF(INDEX($DC$201:$DC$770,MATCH($BI39&amp;CH$3,$DB$201:$DB$770&amp;$DC$201:$DC$770,0))=CH$3,2,""),IF(INDEX($DC$1:$DC$200,MATCH($BI39&amp;CH$3,$DB$1:$DB$200&amp;$DC$1:$DC$200,0))=CH$3,1,"")))</f>
        <v/>
      </c>
      <c r="CI39" s="7" t="str">
        <f t="array" ref="CI39">IF(ISNA(INDEX($DC$1:$DC$770,MATCH($BI39&amp;CI$3,$DB$1:$DB$770&amp;$DC$1:$DC$770,0))),"",IF(ISNA(INDEX($DC$1:$DC$200,MATCH($BI39&amp;CI$3,$DB$1:$DB$200&amp;$DC$1:$DC$200,0))),IF(INDEX($DC$201:$DC$770,MATCH($BI39&amp;CI$3,$DB$201:$DB$770&amp;$DC$201:$DC$770,0))=CI$3,2,""),IF(INDEX($DC$1:$DC$200,MATCH($BI39&amp;CI$3,$DB$1:$DB$200&amp;$DC$1:$DC$200,0))=CI$3,1,"")))</f>
        <v/>
      </c>
      <c r="CJ39" s="6" t="str">
        <f t="array" ref="CJ39">IF(ISNA(INDEX($DC$1:$DC$770,MATCH($BI39&amp;CJ$3,$DB$1:$DB$770&amp;$DC$1:$DC$770,0))),"",IF(ISNA(INDEX($DC$1:$DC$200,MATCH($BI39&amp;CJ$3,$DB$1:$DB$200&amp;$DC$1:$DC$200,0))),IF(INDEX($DC$201:$DC$770,MATCH($BI39&amp;CJ$3,$DB$201:$DB$770&amp;$DC$201:$DC$770,0))=CJ$3,2,""),IF(INDEX($DC$1:$DC$200,MATCH($BI39&amp;CJ$3,$DB$1:$DB$200&amp;$DC$1:$DC$200,0))=CJ$3,1,"")))</f>
        <v/>
      </c>
      <c r="CK39" s="6" t="str">
        <f t="array" ref="CK39">IF(ISNA(INDEX($DC$1:$DC$770,MATCH($BI39&amp;CK$3,$DB$1:$DB$770&amp;$DC$1:$DC$770,0))),"",IF(ISNA(INDEX($DC$1:$DC$200,MATCH($BI39&amp;CK$3,$DB$1:$DB$200&amp;$DC$1:$DC$200,0))),IF(INDEX($DC$201:$DC$770,MATCH($BI39&amp;CK$3,$DB$201:$DB$770&amp;$DC$201:$DC$770,0))=CK$3,2,""),IF(INDEX($DC$1:$DC$200,MATCH($BI39&amp;CK$3,$DB$1:$DB$200&amp;$DC$1:$DC$200,0))=CK$3,1,"")))</f>
        <v/>
      </c>
      <c r="CL39" s="7" t="str">
        <f t="array" ref="CL39">IF(ISNA(INDEX($DC$1:$DC$770,MATCH($BI39&amp;CL$3,$DB$1:$DB$770&amp;$DC$1:$DC$770,0))),"",IF(ISNA(INDEX($DC$1:$DC$200,MATCH($BI39&amp;CL$3,$DB$1:$DB$200&amp;$DC$1:$DC$200,0))),IF(INDEX($DC$201:$DC$770,MATCH($BI39&amp;CL$3,$DB$201:$DB$770&amp;$DC$201:$DC$770,0))=CL$3,2,""),IF(INDEX($DC$1:$DC$200,MATCH($BI39&amp;CL$3,$DB$1:$DB$200&amp;$DC$1:$DC$200,0))=CL$3,1,"")))</f>
        <v/>
      </c>
      <c r="CN39" s="1"/>
      <c r="CO39" s="1"/>
      <c r="CP39" s="19">
        <f t="shared" si="218"/>
        <v>339.5</v>
      </c>
      <c r="CQ39" s="13" t="s">
        <v>91</v>
      </c>
      <c r="CS39" s="13">
        <f t="shared" ref="CS39:CS40" si="299">DAY(CW39)</f>
        <v>4</v>
      </c>
      <c r="CT39" s="13">
        <f t="shared" ref="CT39:CT40" si="300">MONTH(CW39)</f>
        <v>12</v>
      </c>
      <c r="CU39" s="13">
        <f t="shared" si="219"/>
        <v>2016</v>
      </c>
      <c r="CV39" s="13" t="str">
        <f t="shared" si="220"/>
        <v>So</v>
      </c>
      <c r="CW39" s="22">
        <f>CW38+7</f>
        <v>41246</v>
      </c>
      <c r="DB39" s="19">
        <f>IF(DM39=0,0,IF(COUNTIF($DM$1:$DM$200,DM39)=1,DM39,IF(COUNTIF($DM$1:$DM$200,DM39)=2,IF(COUNTIF($DM$1:$DM38,DM39)=0,DM39,DM39+0.5),"Terminkollision 1")))</f>
        <v>249</v>
      </c>
      <c r="DC39" s="42">
        <f t="shared" si="4"/>
        <v>3</v>
      </c>
      <c r="DD39" s="71" t="s">
        <v>195</v>
      </c>
      <c r="DE39" s="13" t="s">
        <v>101</v>
      </c>
      <c r="DF39" s="13">
        <f t="shared" si="263"/>
        <v>36</v>
      </c>
      <c r="DG39" s="13">
        <f t="shared" si="5"/>
        <v>5</v>
      </c>
      <c r="DH39" s="13">
        <f t="shared" si="6"/>
        <v>9</v>
      </c>
      <c r="DI39" s="13">
        <f t="shared" si="7"/>
        <v>2016</v>
      </c>
      <c r="DJ39" s="13" t="str">
        <f t="shared" si="264"/>
        <v>Mo</v>
      </c>
      <c r="DK39" s="22">
        <f t="shared" si="280"/>
        <v>41156</v>
      </c>
      <c r="DL39" s="19" t="str">
        <f t="shared" si="0"/>
        <v>0</v>
      </c>
      <c r="DM39" s="13">
        <f t="shared" si="265"/>
        <v>249</v>
      </c>
    </row>
    <row r="40" spans="1:117">
      <c r="A40" s="13">
        <v>17.5</v>
      </c>
      <c r="B40" s="174"/>
      <c r="C40" s="173"/>
      <c r="D40" s="178"/>
      <c r="E40" s="2"/>
      <c r="F40" s="165"/>
      <c r="G40" s="165"/>
      <c r="H40" s="165"/>
      <c r="I40" s="2"/>
      <c r="J40" s="9" t="str">
        <f t="shared" ref="J40" si="301">IF(ISNA(VLOOKUP(A40,$CP$30:$CQ$56,2,FALSE)),IF(ISNA(VLOOKUP(A40,$DB$1:$DE$200,4,FALSE)),"",VLOOKUP(A40,$DB$1:$DE$200,4,FALSE)),VLOOKUP(A40,$CP$30:$CQ$56,2,FALSE))</f>
        <v/>
      </c>
      <c r="K40" s="10"/>
      <c r="L40" s="10"/>
      <c r="M40" s="10"/>
      <c r="N40" s="10"/>
      <c r="O40" s="8"/>
      <c r="P40" s="9" t="str">
        <f t="array" ref="P40">IF(ISNA(INDEX($DC$201:$DC$770,MATCH($A39&amp;P$3,$DB$201:$DB$770&amp;$DC$201:$DC$770,0))),IF(ISNA(INDEX($DC$1:$DC$200,MATCH($A40&amp;P$3,$DB$1:$DB$200&amp;$DC$1:$DC$200,0))),"",IF(INDEX($DC$1:$DC$200,MATCH($A40&amp;P$3,$DB$1:$DB$200&amp;$DC$1:$DC$200,0))=P$3,1,"")),IF(INDEX($DC$201:$DC$770,MATCH($A39&amp;P$3,$DB$201:$DB$770&amp;$DC$201:$DC$770,0))=P$3,2,""))</f>
        <v/>
      </c>
      <c r="Q40" s="10" t="str">
        <f t="array" ref="Q40">IF(ISNA(INDEX($DC$201:$DC$770,MATCH($A39&amp;Q$3,$DB$201:$DB$770&amp;$DC$201:$DC$770,0))),IF(ISNA(INDEX($DC$1:$DC$200,MATCH($A40&amp;Q$3,$DB$1:$DB$200&amp;$DC$1:$DC$200,0))),"",IF(INDEX($DC$1:$DC$200,MATCH($A40&amp;Q$3,$DB$1:$DB$200&amp;$DC$1:$DC$200,0))=Q$3,1,"")),IF(INDEX($DC$201:$DC$770,MATCH($A39&amp;Q$3,$DB$201:$DB$770&amp;$DC$201:$DC$770,0))=Q$3,2,""))</f>
        <v/>
      </c>
      <c r="R40" s="10" t="str">
        <f t="array" ref="R40">IF(ISNA(INDEX($DC$201:$DC$770,MATCH($A39&amp;R$3,$DB$201:$DB$770&amp;$DC$201:$DC$770,0))),IF(ISNA(INDEX($DC$1:$DC$200,MATCH($A40&amp;R$3,$DB$1:$DB$200&amp;$DC$1:$DC$200,0))),"",IF(INDEX($DC$1:$DC$200,MATCH($A40&amp;R$3,$DB$1:$DB$200&amp;$DC$1:$DC$200,0))=R$3,1,"")),IF(INDEX($DC$201:$DC$770,MATCH($A39&amp;R$3,$DB$201:$DB$770&amp;$DC$201:$DC$770,0))=R$3,2,""))</f>
        <v/>
      </c>
      <c r="S40" s="9" t="str">
        <f t="array" ref="S40">IF(ISNA(INDEX($DC$201:$DC$770,MATCH($A39&amp;S$3,$DB$201:$DB$770&amp;$DC$201:$DC$770,0))),IF(ISNA(INDEX($DC$1:$DC$200,MATCH($A40&amp;S$3,$DB$1:$DB$200&amp;$DC$1:$DC$200,0))),"",IF(INDEX($DC$1:$DC$200,MATCH($A40&amp;S$3,$DB$1:$DB$200&amp;$DC$1:$DC$200,0))=S$3,1,"")),IF(INDEX($DC$201:$DC$770,MATCH($A39&amp;S$3,$DB$201:$DB$770&amp;$DC$201:$DC$770,0))=S$3,2,""))</f>
        <v/>
      </c>
      <c r="T40" s="10" t="str">
        <f t="array" ref="T40">IF(ISNA(INDEX($DC$201:$DC$770,MATCH($A39&amp;T$3,$DB$201:$DB$770&amp;$DC$201:$DC$770,0))),IF(ISNA(INDEX($DC$1:$DC$200,MATCH($A40&amp;T$3,$DB$1:$DB$200&amp;$DC$1:$DC$200,0))),"",IF(INDEX($DC$1:$DC$200,MATCH($A40&amp;T$3,$DB$1:$DB$200&amp;$DC$1:$DC$200,0))=T$3,1,"")),IF(INDEX($DC$201:$DC$770,MATCH($A39&amp;T$3,$DB$201:$DB$770&amp;$DC$201:$DC$770,0))=T$3,2,""))</f>
        <v/>
      </c>
      <c r="U40" s="8" t="str">
        <f t="array" ref="U40">IF(ISNA(INDEX($DC$201:$DC$770,MATCH($A39&amp;U$3,$DB$201:$DB$770&amp;$DC$201:$DC$770,0))),IF(ISNA(INDEX($DC$1:$DC$200,MATCH($A40&amp;U$3,$DB$1:$DB$200&amp;$DC$1:$DC$200,0))),"",IF(INDEX($DC$1:$DC$200,MATCH($A40&amp;U$3,$DB$1:$DB$200&amp;$DC$1:$DC$200,0))=U$3,1,"")),IF(INDEX($DC$201:$DC$770,MATCH($A39&amp;U$3,$DB$201:$DB$770&amp;$DC$201:$DC$770,0))=U$3,2,""))</f>
        <v/>
      </c>
      <c r="V40" s="10" t="str">
        <f t="array" ref="V40">IF(ISNA(INDEX($DC$201:$DC$770,MATCH($A39&amp;V$3,$DB$201:$DB$770&amp;$DC$201:$DC$770,0))),IF(ISNA(INDEX($DC$1:$DC$200,MATCH($A40&amp;V$3,$DB$1:$DB$200&amp;$DC$1:$DC$200,0))),"",IF(INDEX($DC$1:$DC$200,MATCH($A40&amp;V$3,$DB$1:$DB$200&amp;$DC$1:$DC$200,0))=V$3,1,"")),IF(INDEX($DC$201:$DC$770,MATCH($A39&amp;V$3,$DB$201:$DB$770&amp;$DC$201:$DC$770,0))=V$3,2,""))</f>
        <v/>
      </c>
      <c r="W40" s="10" t="str">
        <f t="array" ref="W40">IF(ISNA(INDEX($DC$201:$DC$770,MATCH($A39&amp;W$3,$DB$201:$DB$770&amp;$DC$201:$DC$770,0))),IF(ISNA(INDEX($DC$1:$DC$200,MATCH($A40&amp;W$3,$DB$1:$DB$200&amp;$DC$1:$DC$200,0))),"",IF(INDEX($DC$1:$DC$200,MATCH($A40&amp;W$3,$DB$1:$DB$200&amp;$DC$1:$DC$200,0))=W$3,1,"")),IF(INDEX($DC$201:$DC$770,MATCH($A39&amp;W$3,$DB$201:$DB$770&amp;$DC$201:$DC$770,0))=W$3,2,""))</f>
        <v/>
      </c>
      <c r="X40" s="10" t="str">
        <f t="array" ref="X40">IF(ISNA(INDEX($DC$201:$DC$770,MATCH($A39&amp;X$3,$DB$201:$DB$770&amp;$DC$201:$DC$770,0))),IF(ISNA(INDEX($DC$1:$DC$200,MATCH($A40&amp;X$3,$DB$1:$DB$200&amp;$DC$1:$DC$200,0))),"",IF(INDEX($DC$1:$DC$200,MATCH($A40&amp;X$3,$DB$1:$DB$200&amp;$DC$1:$DC$200,0))=X$3,1,"")),IF(INDEX($DC$201:$DC$770,MATCH($A39&amp;X$3,$DB$201:$DB$770&amp;$DC$201:$DC$770,0))=X$3,2,""))</f>
        <v/>
      </c>
      <c r="Y40" s="9" t="str">
        <f t="array" ref="Y40">IF(ISNA(INDEX($DC$201:$DC$770,MATCH($A39&amp;Y$3,$DB$201:$DB$770&amp;$DC$201:$DC$770,0))),IF(ISNA(INDEX($DC$1:$DC$200,MATCH($A40&amp;Y$3,$DB$1:$DB$200&amp;$DC$1:$DC$200,0))),"",IF(INDEX($DC$1:$DC$200,MATCH($A40&amp;Y$3,$DB$1:$DB$200&amp;$DC$1:$DC$200,0))=Y$3,1,"")),IF(INDEX($DC$201:$DC$770,MATCH($A39&amp;Y$3,$DB$201:$DB$770&amp;$DC$201:$DC$770,0))=Y$3,2,""))</f>
        <v/>
      </c>
      <c r="Z40" s="10" t="str">
        <f t="array" ref="Z40">IF(ISNA(INDEX($DC$201:$DC$770,MATCH($A39&amp;Z$3,$DB$201:$DB$770&amp;$DC$201:$DC$770,0))),IF(ISNA(INDEX($DC$1:$DC$200,MATCH($A40&amp;Z$3,$DB$1:$DB$200&amp;$DC$1:$DC$200,0))),"",IF(INDEX($DC$1:$DC$200,MATCH($A40&amp;Z$3,$DB$1:$DB$200&amp;$DC$1:$DC$200,0))=Z$3,1,"")),IF(INDEX($DC$201:$DC$770,MATCH($A39&amp;Z$3,$DB$201:$DB$770&amp;$DC$201:$DC$770,0))=Z$3,2,""))</f>
        <v/>
      </c>
      <c r="AA40" s="8" t="str">
        <f t="array" ref="AA40">IF(ISNA(INDEX($DC$201:$DC$770,MATCH($A39&amp;AA$3,$DB$201:$DB$770&amp;$DC$201:$DC$770,0))),IF(ISNA(INDEX($DC$1:$DC$200,MATCH($A40&amp;AA$3,$DB$1:$DB$200&amp;$DC$1:$DC$200,0))),"",IF(INDEX($DC$1:$DC$200,MATCH($A40&amp;AA$3,$DB$1:$DB$200&amp;$DC$1:$DC$200,0))=AA$3,1,"")),IF(INDEX($DC$201:$DC$770,MATCH($A39&amp;AA$3,$DB$201:$DB$770&amp;$DC$201:$DC$770,0))=AA$3,2,""))</f>
        <v/>
      </c>
      <c r="AB40" s="10" t="str">
        <f t="array" ref="AB40">IF(ISNA(INDEX($DC$201:$DC$770,MATCH($A39&amp;AB$3,$DB$201:$DB$770&amp;$DC$201:$DC$770,0))),IF(ISNA(INDEX($DC$1:$DC$200,MATCH($A40&amp;AB$3,$DB$1:$DB$200&amp;$DC$1:$DC$200,0))),"",IF(INDEX($DC$1:$DC$200,MATCH($A40&amp;AB$3,$DB$1:$DB$200&amp;$DC$1:$DC$200,0))=AB$3,1,"")),IF(INDEX($DC$201:$DC$770,MATCH($A39&amp;AB$3,$DB$201:$DB$770&amp;$DC$201:$DC$770,0))=AB$3,2,""))</f>
        <v/>
      </c>
      <c r="AC40" s="10" t="str">
        <f t="array" ref="AC40">IF(ISNA(INDEX($DC$201:$DC$770,MATCH($A39&amp;AC$3,$DB$201:$DB$770&amp;$DC$201:$DC$770,0))),IF(ISNA(INDEX($DC$1:$DC$200,MATCH($A40&amp;AC$3,$DB$1:$DB$200&amp;$DC$1:$DC$200,0))),"",IF(INDEX($DC$1:$DC$200,MATCH($A40&amp;AC$3,$DB$1:$DB$200&amp;$DC$1:$DC$200,0))=AC$3,1,"")),IF(INDEX($DC$201:$DC$770,MATCH($A39&amp;AC$3,$DB$201:$DB$770&amp;$DC$201:$DC$770,0))=AC$3,2,""))</f>
        <v/>
      </c>
      <c r="AD40" s="8" t="str">
        <f t="array" ref="AD40">IF(ISNA(INDEX($DC$201:$DC$770,MATCH($A39&amp;AD$3,$DB$201:$DB$770&amp;$DC$201:$DC$770,0))),IF(ISNA(INDEX($DC$1:$DC$200,MATCH($A40&amp;AD$3,$DB$1:$DB$200&amp;$DC$1:$DC$200,0))),"",IF(INDEX($DC$1:$DC$200,MATCH($A40&amp;AD$3,$DB$1:$DB$200&amp;$DC$1:$DC$200,0))=AD$3,1,"")),IF(INDEX($DC$201:$DC$770,MATCH($A39&amp;AD$3,$DB$201:$DB$770&amp;$DC$201:$DC$770,0))=AD$3,2,""))</f>
        <v/>
      </c>
      <c r="AE40" s="43">
        <v>48.5</v>
      </c>
      <c r="AF40" s="174"/>
      <c r="AG40" s="185"/>
      <c r="AH40" s="177"/>
      <c r="AI40" s="2"/>
      <c r="AJ40" s="165"/>
      <c r="AK40" s="165"/>
      <c r="AL40" s="165"/>
      <c r="AM40" s="2"/>
      <c r="AN40" s="10" t="str">
        <f t="shared" ref="AN40" si="302">IF(ISNA(VLOOKUP(AE40,$CP$30:$CQ$56,2,FALSE)),IF(ISNA(VLOOKUP(AE40,$DB$1:$DE$200,4,FALSE)),"",VLOOKUP(AE40,$DB$1:$DE$200,4,FALSE)),VLOOKUP(AE40,$CP$30:$CQ$56,2,FALSE))</f>
        <v/>
      </c>
      <c r="AO40" s="10"/>
      <c r="AP40" s="10"/>
      <c r="AQ40" s="10"/>
      <c r="AR40" s="10"/>
      <c r="AS40" s="10"/>
      <c r="AT40" s="9" t="str">
        <f t="array" ref="AT40">IF(ISNA(INDEX($DC$201:$DC$770,MATCH($AE39&amp;AT$3,$DB$201:$DB$770&amp;$DC$201:$DC$770,0))),IF(ISNA(INDEX($DC$1:$DC$200,MATCH($AE40&amp;AT$3,$DB$1:$DB$200&amp;$DC$1:$DC$200,0))),"",IF(INDEX($DC$1:$DC$200,MATCH($AE40&amp;AT$3,$DB$1:$DB$200&amp;$DC$1:$DC$200,0))=AT$3,1,"")),IF(INDEX($DC$201:$DC$770,MATCH($AE39&amp;AT$3,$DB$201:$DB$770&amp;$DC$201:$DC$770,0))=AT$3,2,""))</f>
        <v/>
      </c>
      <c r="AU40" s="10" t="str">
        <f t="array" ref="AU40">IF(ISNA(INDEX($DC$201:$DC$770,MATCH($AE39&amp;AU$3,$DB$201:$DB$770&amp;$DC$201:$DC$770,0))),IF(ISNA(INDEX($DC$1:$DC$200,MATCH($AE40&amp;AU$3,$DB$1:$DB$200&amp;$DC$1:$DC$200,0))),"",IF(INDEX($DC$1:$DC$200,MATCH($AE40&amp;AU$3,$DB$1:$DB$200&amp;$DC$1:$DC$200,0))=AU$3,1,"")),IF(INDEX($DC$201:$DC$770,MATCH($AE39&amp;AU$3,$DB$201:$DB$770&amp;$DC$201:$DC$770,0))=AU$3,2,""))</f>
        <v/>
      </c>
      <c r="AV40" s="10" t="str">
        <f t="array" ref="AV40">IF(ISNA(INDEX($DC$201:$DC$770,MATCH($AE39&amp;AV$3,$DB$201:$DB$770&amp;$DC$201:$DC$770,0))),IF(ISNA(INDEX($DC$1:$DC$200,MATCH($AE40&amp;AV$3,$DB$1:$DB$200&amp;$DC$1:$DC$200,0))),"",IF(INDEX($DC$1:$DC$200,MATCH($AE40&amp;AV$3,$DB$1:$DB$200&amp;$DC$1:$DC$200,0))=AV$3,1,"")),IF(INDEX($DC$201:$DC$770,MATCH($AE39&amp;AV$3,$DB$201:$DB$770&amp;$DC$201:$DC$770,0))=AV$3,2,""))</f>
        <v/>
      </c>
      <c r="AW40" s="9" t="str">
        <f t="array" ref="AW40">IF(ISNA(INDEX($DC$201:$DC$770,MATCH($AE39&amp;AW$3,$DB$201:$DB$770&amp;$DC$201:$DC$770,0))),IF(ISNA(INDEX($DC$1:$DC$200,MATCH($AE40&amp;AW$3,$DB$1:$DB$200&amp;$DC$1:$DC$200,0))),"",IF(INDEX($DC$1:$DC$200,MATCH($AE40&amp;AW$3,$DB$1:$DB$200&amp;$DC$1:$DC$200,0))=AW$3,1,"")),IF(INDEX($DC$201:$DC$770,MATCH($AE39&amp;AW$3,$DB$201:$DB$770&amp;$DC$201:$DC$770,0))=AW$3,2,""))</f>
        <v/>
      </c>
      <c r="AX40" s="10" t="str">
        <f t="array" ref="AX40">IF(ISNA(INDEX($DC$201:$DC$770,MATCH($AE39&amp;AX$3,$DB$201:$DB$770&amp;$DC$201:$DC$770,0))),IF(ISNA(INDEX($DC$1:$DC$200,MATCH($AE40&amp;AX$3,$DB$1:$DB$200&amp;$DC$1:$DC$200,0))),"",IF(INDEX($DC$1:$DC$200,MATCH($AE40&amp;AX$3,$DB$1:$DB$200&amp;$DC$1:$DC$200,0))=AX$3,1,"")),IF(INDEX($DC$201:$DC$770,MATCH($AE39&amp;AX$3,$DB$201:$DB$770&amp;$DC$201:$DC$770,0))=AX$3,2,""))</f>
        <v/>
      </c>
      <c r="AY40" s="8" t="str">
        <f t="array" ref="AY40">IF(ISNA(INDEX($DC$201:$DC$770,MATCH($AE39&amp;AY$3,$DB$201:$DB$770&amp;$DC$201:$DC$770,0))),IF(ISNA(INDEX($DC$1:$DC$200,MATCH($AE40&amp;AY$3,$DB$1:$DB$200&amp;$DC$1:$DC$200,0))),"",IF(INDEX($DC$1:$DC$200,MATCH($AE40&amp;AY$3,$DB$1:$DB$200&amp;$DC$1:$DC$200,0))=AY$3,1,"")),IF(INDEX($DC$201:$DC$770,MATCH($AE39&amp;AY$3,$DB$201:$DB$770&amp;$DC$201:$DC$770,0))=AY$3,2,""))</f>
        <v/>
      </c>
      <c r="AZ40" s="10" t="str">
        <f t="array" ref="AZ40">IF(ISNA(INDEX($DC$201:$DC$770,MATCH($AE39&amp;AZ$3,$DB$201:$DB$770&amp;$DC$201:$DC$770,0))),IF(ISNA(INDEX($DC$1:$DC$200,MATCH($AE40&amp;AZ$3,$DB$1:$DB$200&amp;$DC$1:$DC$200,0))),"",IF(INDEX($DC$1:$DC$200,MATCH($AE40&amp;AZ$3,$DB$1:$DB$200&amp;$DC$1:$DC$200,0))=AZ$3,1,"")),IF(INDEX($DC$201:$DC$770,MATCH($AE39&amp;AZ$3,$DB$201:$DB$770&amp;$DC$201:$DC$770,0))=AZ$3,2,""))</f>
        <v/>
      </c>
      <c r="BA40" s="10" t="str">
        <f t="array" ref="BA40">IF(ISNA(INDEX($DC$201:$DC$770,MATCH($AE39&amp;BA$3,$DB$201:$DB$770&amp;$DC$201:$DC$770,0))),IF(ISNA(INDEX($DC$1:$DC$200,MATCH($AE40&amp;BA$3,$DB$1:$DB$200&amp;$DC$1:$DC$200,0))),"",IF(INDEX($DC$1:$DC$200,MATCH($AE40&amp;BA$3,$DB$1:$DB$200&amp;$DC$1:$DC$200,0))=BA$3,1,"")),IF(INDEX($DC$201:$DC$770,MATCH($AE39&amp;BA$3,$DB$201:$DB$770&amp;$DC$201:$DC$770,0))=BA$3,2,""))</f>
        <v/>
      </c>
      <c r="BB40" s="10" t="str">
        <f t="array" ref="BB40">IF(ISNA(INDEX($DC$201:$DC$770,MATCH($AE39&amp;BB$3,$DB$201:$DB$770&amp;$DC$201:$DC$770,0))),IF(ISNA(INDEX($DC$1:$DC$200,MATCH($AE40&amp;BB$3,$DB$1:$DB$200&amp;$DC$1:$DC$200,0))),"",IF(INDEX($DC$1:$DC$200,MATCH($AE40&amp;BB$3,$DB$1:$DB$200&amp;$DC$1:$DC$200,0))=BB$3,1,"")),IF(INDEX($DC$201:$DC$770,MATCH($AE39&amp;BB$3,$DB$201:$DB$770&amp;$DC$201:$DC$770,0))=BB$3,2,""))</f>
        <v/>
      </c>
      <c r="BC40" s="9" t="str">
        <f t="array" ref="BC40">IF(ISNA(INDEX($DC$201:$DC$770,MATCH($AE39&amp;BC$3,$DB$201:$DB$770&amp;$DC$201:$DC$770,0))),IF(ISNA(INDEX($DC$1:$DC$200,MATCH($AE40&amp;BC$3,$DB$1:$DB$200&amp;$DC$1:$DC$200,0))),"",IF(INDEX($DC$1:$DC$200,MATCH($AE40&amp;BC$3,$DB$1:$DB$200&amp;$DC$1:$DC$200,0))=BC$3,1,"")),IF(INDEX($DC$201:$DC$770,MATCH($AE39&amp;BC$3,$DB$201:$DB$770&amp;$DC$201:$DC$770,0))=BC$3,2,""))</f>
        <v/>
      </c>
      <c r="BD40" s="10" t="str">
        <f t="array" ref="BD40">IF(ISNA(INDEX($DC$201:$DC$770,MATCH($AE39&amp;BD$3,$DB$201:$DB$770&amp;$DC$201:$DC$770,0))),IF(ISNA(INDEX($DC$1:$DC$200,MATCH($AE40&amp;BD$3,$DB$1:$DB$200&amp;$DC$1:$DC$200,0))),"",IF(INDEX($DC$1:$DC$200,MATCH($AE40&amp;BD$3,$DB$1:$DB$200&amp;$DC$1:$DC$200,0))=BD$3,1,"")),IF(INDEX($DC$201:$DC$770,MATCH($AE39&amp;BD$3,$DB$201:$DB$770&amp;$DC$201:$DC$770,0))=BD$3,2,""))</f>
        <v/>
      </c>
      <c r="BE40" s="8" t="str">
        <f t="array" ref="BE40">IF(ISNA(INDEX($DC$201:$DC$770,MATCH($AE39&amp;BE$3,$DB$201:$DB$770&amp;$DC$201:$DC$770,0))),IF(ISNA(INDEX($DC$1:$DC$200,MATCH($AE40&amp;BE$3,$DB$1:$DB$200&amp;$DC$1:$DC$200,0))),"",IF(INDEX($DC$1:$DC$200,MATCH($AE40&amp;BE$3,$DB$1:$DB$200&amp;$DC$1:$DC$200,0))=BE$3,1,"")),IF(INDEX($DC$201:$DC$770,MATCH($AE39&amp;BE$3,$DB$201:$DB$770&amp;$DC$201:$DC$770,0))=BE$3,2,""))</f>
        <v/>
      </c>
      <c r="BF40" s="10" t="str">
        <f t="array" ref="BF40">IF(ISNA(INDEX($DC$201:$DC$770,MATCH($AE39&amp;BF$3,$DB$201:$DB$770&amp;$DC$201:$DC$770,0))),IF(ISNA(INDEX($DC$1:$DC$200,MATCH($AE40&amp;BF$3,$DB$1:$DB$200&amp;$DC$1:$DC$200,0))),"",IF(INDEX($DC$1:$DC$200,MATCH($AE40&amp;BF$3,$DB$1:$DB$200&amp;$DC$1:$DC$200,0))=BF$3,1,"")),IF(INDEX($DC$201:$DC$770,MATCH($AE39&amp;BF$3,$DB$201:$DB$770&amp;$DC$201:$DC$770,0))=BF$3,2,""))</f>
        <v/>
      </c>
      <c r="BG40" s="10" t="str">
        <f t="array" ref="BG40">IF(ISNA(INDEX($DC$201:$DC$770,MATCH($AE39&amp;BG$3,$DB$201:$DB$770&amp;$DC$201:$DC$770,0))),IF(ISNA(INDEX($DC$1:$DC$200,MATCH($AE40&amp;BG$3,$DB$1:$DB$200&amp;$DC$1:$DC$200,0))),"",IF(INDEX($DC$1:$DC$200,MATCH($AE40&amp;BG$3,$DB$1:$DB$200&amp;$DC$1:$DC$200,0))=BG$3,1,"")),IF(INDEX($DC$201:$DC$770,MATCH($AE39&amp;BG$3,$DB$201:$DB$770&amp;$DC$201:$DC$770,0))=BG$3,2,""))</f>
        <v/>
      </c>
      <c r="BH40" s="8" t="str">
        <f t="array" ref="BH40">IF(ISNA(INDEX($DC$201:$DC$770,MATCH($AE39&amp;BH$3,$DB$201:$DB$770&amp;$DC$201:$DC$770,0))),IF(ISNA(INDEX($DC$1:$DC$200,MATCH($AE40&amp;BH$3,$DB$1:$DB$200&amp;$DC$1:$DC$200,0))),"",IF(INDEX($DC$1:$DC$200,MATCH($AE40&amp;BH$3,$DB$1:$DB$200&amp;$DC$1:$DC$200,0))=BH$3,1,"")),IF(INDEX($DC$201:$DC$770,MATCH($AE39&amp;BH$3,$DB$201:$DB$770&amp;$DC$201:$DC$770,0))=BH$3,2,""))</f>
        <v/>
      </c>
      <c r="BI40" s="2">
        <f t="shared" ref="BI40" si="303">BI39+0.5</f>
        <v>77.5</v>
      </c>
      <c r="BJ40" s="174"/>
      <c r="BK40" s="173"/>
      <c r="BL40" s="177"/>
      <c r="BM40" s="2"/>
      <c r="BN40" s="165"/>
      <c r="BO40" s="165"/>
      <c r="BP40" s="165"/>
      <c r="BQ40" s="2"/>
      <c r="BR40" s="10" t="str">
        <f t="shared" ref="BR40" si="304">IF(ISNA(VLOOKUP(BI40,$CP$30:$CQ$56,2,FALSE)),IF(ISNA(VLOOKUP(BI40,$DB$1:$DE$200,4,FALSE)),"",VLOOKUP(BI40,$DB$1:$DE$200,4,FALSE)),VLOOKUP(BI40,$CP$30:$CQ$56,2,FALSE))</f>
        <v/>
      </c>
      <c r="BS40" s="10"/>
      <c r="BT40" s="10"/>
      <c r="BU40" s="10"/>
      <c r="BV40" s="10"/>
      <c r="BW40" s="10"/>
      <c r="BX40" s="9" t="str">
        <f t="array" ref="BX40">IF(ISNA(INDEX($DC$201:$DC$770,MATCH($BI39&amp;BX$3,$DB$201:$DB$770&amp;$DC$201:$DC$770,0))),IF(ISNA(INDEX($DC$1:$DC$200,MATCH($BI40&amp;BX$3,$DB$1:$DB$200&amp;$DC$1:$DC$200,0))),"",IF(INDEX($DC$1:$DC$200,MATCH($BI40&amp;BX$3,$DB$1:$DB$200&amp;$DC$1:$DC$200,0))=BX$3,1,"")),IF(INDEX($DC$201:$DC$770,MATCH($BI39&amp;BX$3,$DB$201:$DB$770&amp;$DC$201:$DC$770,0))=BX$3,2,""))</f>
        <v/>
      </c>
      <c r="BY40" s="10" t="str">
        <f t="array" ref="BY40">IF(ISNA(INDEX($DC$201:$DC$770,MATCH($BI39&amp;BY$3,$DB$201:$DB$770&amp;$DC$201:$DC$770,0))),IF(ISNA(INDEX($DC$1:$DC$200,MATCH($BI40&amp;BY$3,$DB$1:$DB$200&amp;$DC$1:$DC$200,0))),"",IF(INDEX($DC$1:$DC$200,MATCH($BI40&amp;BY$3,$DB$1:$DB$200&amp;$DC$1:$DC$200,0))=BY$3,1,"")),IF(INDEX($DC$201:$DC$770,MATCH($BI39&amp;BY$3,$DB$201:$DB$770&amp;$DC$201:$DC$770,0))=BY$3,2,""))</f>
        <v/>
      </c>
      <c r="BZ40" s="10" t="str">
        <f t="array" ref="BZ40">IF(ISNA(INDEX($DC$201:$DC$770,MATCH($BI39&amp;BZ$3,$DB$201:$DB$770&amp;$DC$201:$DC$770,0))),IF(ISNA(INDEX($DC$1:$DC$200,MATCH($BI40&amp;BZ$3,$DB$1:$DB$200&amp;$DC$1:$DC$200,0))),"",IF(INDEX($DC$1:$DC$200,MATCH($BI40&amp;BZ$3,$DB$1:$DB$200&amp;$DC$1:$DC$200,0))=BZ$3,1,"")),IF(INDEX($DC$201:$DC$770,MATCH($BI39&amp;BZ$3,$DB$201:$DB$770&amp;$DC$201:$DC$770,0))=BZ$3,2,""))</f>
        <v/>
      </c>
      <c r="CA40" s="9" t="str">
        <f t="array" ref="CA40">IF(ISNA(INDEX($DC$201:$DC$770,MATCH($BI39&amp;CA$3,$DB$201:$DB$770&amp;$DC$201:$DC$770,0))),IF(ISNA(INDEX($DC$1:$DC$200,MATCH($BI40&amp;CA$3,$DB$1:$DB$200&amp;$DC$1:$DC$200,0))),"",IF(INDEX($DC$1:$DC$200,MATCH($BI40&amp;CA$3,$DB$1:$DB$200&amp;$DC$1:$DC$200,0))=CA$3,1,"")),IF(INDEX($DC$201:$DC$770,MATCH($BI39&amp;CA$3,$DB$201:$DB$770&amp;$DC$201:$DC$770,0))=CA$3,2,""))</f>
        <v/>
      </c>
      <c r="CB40" s="10" t="str">
        <f t="array" ref="CB40">IF(ISNA(INDEX($DC$201:$DC$770,MATCH($BI39&amp;CB$3,$DB$201:$DB$770&amp;$DC$201:$DC$770,0))),IF(ISNA(INDEX($DC$1:$DC$200,MATCH($BI40&amp;CB$3,$DB$1:$DB$200&amp;$DC$1:$DC$200,0))),"",IF(INDEX($DC$1:$DC$200,MATCH($BI40&amp;CB$3,$DB$1:$DB$200&amp;$DC$1:$DC$200,0))=CB$3,1,"")),IF(INDEX($DC$201:$DC$770,MATCH($BI39&amp;CB$3,$DB$201:$DB$770&amp;$DC$201:$DC$770,0))=CB$3,2,""))</f>
        <v/>
      </c>
      <c r="CC40" s="8" t="str">
        <f t="array" ref="CC40">IF(ISNA(INDEX($DC$201:$DC$770,MATCH($BI39&amp;CC$3,$DB$201:$DB$770&amp;$DC$201:$DC$770,0))),IF(ISNA(INDEX($DC$1:$DC$200,MATCH($BI40&amp;CC$3,$DB$1:$DB$200&amp;$DC$1:$DC$200,0))),"",IF(INDEX($DC$1:$DC$200,MATCH($BI40&amp;CC$3,$DB$1:$DB$200&amp;$DC$1:$DC$200,0))=CC$3,1,"")),IF(INDEX($DC$201:$DC$770,MATCH($BI39&amp;CC$3,$DB$201:$DB$770&amp;$DC$201:$DC$770,0))=CC$3,2,""))</f>
        <v/>
      </c>
      <c r="CD40" s="10" t="str">
        <f t="array" ref="CD40">IF(ISNA(INDEX($DC$201:$DC$770,MATCH($BI39&amp;CD$3,$DB$201:$DB$770&amp;$DC$201:$DC$770,0))),IF(ISNA(INDEX($DC$1:$DC$200,MATCH($BI40&amp;CD$3,$DB$1:$DB$200&amp;$DC$1:$DC$200,0))),"",IF(INDEX($DC$1:$DC$200,MATCH($BI40&amp;CD$3,$DB$1:$DB$200&amp;$DC$1:$DC$200,0))=CD$3,1,"")),IF(INDEX($DC$201:$DC$770,MATCH($BI39&amp;CD$3,$DB$201:$DB$770&amp;$DC$201:$DC$770,0))=CD$3,2,""))</f>
        <v/>
      </c>
      <c r="CE40" s="10" t="str">
        <f t="array" ref="CE40">IF(ISNA(INDEX($DC$201:$DC$770,MATCH($BI39&amp;CE$3,$DB$201:$DB$770&amp;$DC$201:$DC$770,0))),IF(ISNA(INDEX($DC$1:$DC$200,MATCH($BI40&amp;CE$3,$DB$1:$DB$200&amp;$DC$1:$DC$200,0))),"",IF(INDEX($DC$1:$DC$200,MATCH($BI40&amp;CE$3,$DB$1:$DB$200&amp;$DC$1:$DC$200,0))=CE$3,1,"")),IF(INDEX($DC$201:$DC$770,MATCH($BI39&amp;CE$3,$DB$201:$DB$770&amp;$DC$201:$DC$770,0))=CE$3,2,""))</f>
        <v/>
      </c>
      <c r="CF40" s="10">
        <f t="array" ref="CF40">IF(ISNA(INDEX($DC$201:$DC$770,MATCH($BI39&amp;CF$3,$DB$201:$DB$770&amp;$DC$201:$DC$770,0))),IF(ISNA(INDEX($DC$1:$DC$200,MATCH($BI40&amp;CF$3,$DB$1:$DB$200&amp;$DC$1:$DC$200,0))),"",IF(INDEX($DC$1:$DC$200,MATCH($BI40&amp;CF$3,$DB$1:$DB$200&amp;$DC$1:$DC$200,0))=CF$3,1,"")),IF(INDEX($DC$201:$DC$770,MATCH($BI39&amp;CF$3,$DB$201:$DB$770&amp;$DC$201:$DC$770,0))=CF$3,2,""))</f>
        <v>2</v>
      </c>
      <c r="CG40" s="9" t="str">
        <f t="array" ref="CG40">IF(ISNA(INDEX($DC$201:$DC$770,MATCH($BI39&amp;CG$3,$DB$201:$DB$770&amp;$DC$201:$DC$770,0))),IF(ISNA(INDEX($DC$1:$DC$200,MATCH($BI40&amp;CG$3,$DB$1:$DB$200&amp;$DC$1:$DC$200,0))),"",IF(INDEX($DC$1:$DC$200,MATCH($BI40&amp;CG$3,$DB$1:$DB$200&amp;$DC$1:$DC$200,0))=CG$3,1,"")),IF(INDEX($DC$201:$DC$770,MATCH($BI39&amp;CG$3,$DB$201:$DB$770&amp;$DC$201:$DC$770,0))=CG$3,2,""))</f>
        <v/>
      </c>
      <c r="CH40" s="10" t="str">
        <f t="array" ref="CH40">IF(ISNA(INDEX($DC$201:$DC$770,MATCH($BI39&amp;CH$3,$DB$201:$DB$770&amp;$DC$201:$DC$770,0))),IF(ISNA(INDEX($DC$1:$DC$200,MATCH($BI40&amp;CH$3,$DB$1:$DB$200&amp;$DC$1:$DC$200,0))),"",IF(INDEX($DC$1:$DC$200,MATCH($BI40&amp;CH$3,$DB$1:$DB$200&amp;$DC$1:$DC$200,0))=CH$3,1,"")),IF(INDEX($DC$201:$DC$770,MATCH($BI39&amp;CH$3,$DB$201:$DB$770&amp;$DC$201:$DC$770,0))=CH$3,2,""))</f>
        <v/>
      </c>
      <c r="CI40" s="8" t="str">
        <f t="array" ref="CI40">IF(ISNA(INDEX($DC$201:$DC$770,MATCH($BI39&amp;CI$3,$DB$201:$DB$770&amp;$DC$201:$DC$770,0))),IF(ISNA(INDEX($DC$1:$DC$200,MATCH($BI40&amp;CI$3,$DB$1:$DB$200&amp;$DC$1:$DC$200,0))),"",IF(INDEX($DC$1:$DC$200,MATCH($BI40&amp;CI$3,$DB$1:$DB$200&amp;$DC$1:$DC$200,0))=CI$3,1,"")),IF(INDEX($DC$201:$DC$770,MATCH($BI39&amp;CI$3,$DB$201:$DB$770&amp;$DC$201:$DC$770,0))=CI$3,2,""))</f>
        <v/>
      </c>
      <c r="CJ40" s="10" t="str">
        <f t="array" ref="CJ40">IF(ISNA(INDEX($DC$201:$DC$770,MATCH($BI39&amp;CJ$3,$DB$201:$DB$770&amp;$DC$201:$DC$770,0))),IF(ISNA(INDEX($DC$1:$DC$200,MATCH($BI40&amp;CJ$3,$DB$1:$DB$200&amp;$DC$1:$DC$200,0))),"",IF(INDEX($DC$1:$DC$200,MATCH($BI40&amp;CJ$3,$DB$1:$DB$200&amp;$DC$1:$DC$200,0))=CJ$3,1,"")),IF(INDEX($DC$201:$DC$770,MATCH($BI39&amp;CJ$3,$DB$201:$DB$770&amp;$DC$201:$DC$770,0))=CJ$3,2,""))</f>
        <v/>
      </c>
      <c r="CK40" s="10" t="str">
        <f t="array" ref="CK40">IF(ISNA(INDEX($DC$201:$DC$770,MATCH($BI39&amp;CK$3,$DB$201:$DB$770&amp;$DC$201:$DC$770,0))),IF(ISNA(INDEX($DC$1:$DC$200,MATCH($BI40&amp;CK$3,$DB$1:$DB$200&amp;$DC$1:$DC$200,0))),"",IF(INDEX($DC$1:$DC$200,MATCH($BI40&amp;CK$3,$DB$1:$DB$200&amp;$DC$1:$DC$200,0))=CK$3,1,"")),IF(INDEX($DC$201:$DC$770,MATCH($BI39&amp;CK$3,$DB$201:$DB$770&amp;$DC$201:$DC$770,0))=CK$3,2,""))</f>
        <v/>
      </c>
      <c r="CL40" s="8" t="str">
        <f t="array" ref="CL40">IF(ISNA(INDEX($DC$201:$DC$770,MATCH($BI39&amp;CL$3,$DB$201:$DB$770&amp;$DC$201:$DC$770,0))),IF(ISNA(INDEX($DC$1:$DC$200,MATCH($BI40&amp;CL$3,$DB$1:$DB$200&amp;$DC$1:$DC$200,0))),"",IF(INDEX($DC$1:$DC$200,MATCH($BI40&amp;CL$3,$DB$1:$DB$200&amp;$DC$1:$DC$200,0))=CL$3,1,"")),IF(INDEX($DC$201:$DC$770,MATCH($BI39&amp;CL$3,$DB$201:$DB$770&amp;$DC$201:$DC$770,0))=CL$3,2,""))</f>
        <v/>
      </c>
      <c r="CN40" s="1"/>
      <c r="CO40" s="1"/>
      <c r="CP40" s="19">
        <f t="shared" si="218"/>
        <v>346.5</v>
      </c>
      <c r="CQ40" s="13" t="s">
        <v>84</v>
      </c>
      <c r="CS40" s="13">
        <f t="shared" si="299"/>
        <v>11</v>
      </c>
      <c r="CT40" s="13">
        <f t="shared" si="300"/>
        <v>12</v>
      </c>
      <c r="CU40" s="13">
        <f t="shared" si="219"/>
        <v>2016</v>
      </c>
      <c r="CV40" s="13" t="str">
        <f t="shared" si="220"/>
        <v>So</v>
      </c>
      <c r="CW40" s="22">
        <f t="shared" ref="CW40:CW41" si="305">CW39+7</f>
        <v>41253</v>
      </c>
      <c r="DB40" s="19">
        <f>IF(DM40=0,0,IF(COUNTIF($DM$1:$DM$200,DM40)=1,DM40,IF(COUNTIF($DM$1:$DM$200,DM40)=2,IF(COUNTIF($DM$1:$DM39,DM40)=0,DM40,DM40+0.5),"Terminkollision 1")))</f>
        <v>256</v>
      </c>
      <c r="DC40" s="42">
        <f t="shared" si="4"/>
        <v>3</v>
      </c>
      <c r="DD40" s="71" t="s">
        <v>195</v>
      </c>
      <c r="DE40" s="13" t="s">
        <v>101</v>
      </c>
      <c r="DF40" s="13">
        <f t="shared" si="263"/>
        <v>37</v>
      </c>
      <c r="DG40" s="13">
        <f t="shared" si="5"/>
        <v>12</v>
      </c>
      <c r="DH40" s="13">
        <f t="shared" si="6"/>
        <v>9</v>
      </c>
      <c r="DI40" s="13">
        <f t="shared" si="7"/>
        <v>2016</v>
      </c>
      <c r="DJ40" s="13" t="str">
        <f t="shared" si="264"/>
        <v>Mo</v>
      </c>
      <c r="DK40" s="22">
        <f t="shared" si="280"/>
        <v>41163</v>
      </c>
      <c r="DL40" s="19" t="str">
        <f t="shared" si="0"/>
        <v>0</v>
      </c>
      <c r="DM40" s="13">
        <f t="shared" si="265"/>
        <v>256</v>
      </c>
    </row>
    <row r="41" spans="1:117" ht="12.75" customHeight="1">
      <c r="A41" s="13">
        <v>18</v>
      </c>
      <c r="B41" s="174">
        <f>TRUNC((DATE($CR$2,C$6,C41)-WEEKDAY(DATE($CR$2,C$6,C41),2)-DATE(YEAR(DATE($CR$2,C$6,C41)+4-WEEKDAY(DATE($CR$2,C$6,C41),2)),1,-10))/7)</f>
        <v>3</v>
      </c>
      <c r="C41" s="172">
        <v>18</v>
      </c>
      <c r="D41" s="176" t="str">
        <f t="shared" ref="D41" si="306">IF(D39="Mo","Di",IF(D39="Di","Mi",IF(D39="Mi","Do",IF(D39="Do","Fr",IF(D39="Fr","Sa",IF(D39="Sa","So","Mo"))))))</f>
        <v>Mo</v>
      </c>
      <c r="E41" s="2"/>
      <c r="F41" s="164">
        <f t="shared" ref="F41" si="307">IF(OR(OR(B41=$CR$7,B45=$CR$7,B41=$CS$7,B45=$CS$7,B41=$CT$7,B45=$CT$7,B41=$CR$8,B45=$CR$8,B41=$CR$9,B45=$CR$9,B41=$CR$10,B45=$CR$10,B41=$CS$10,B45=$CS$10,B41=$CR$11,B45=$CR$11,B41=$CS$11,B45=$CS$11,B41=$CT$11,B45=$CT$11,B41=$CU$11,B45=$CU$11,B41=$CV$11,B45=$CV$11,B41=$CR$12,B45=$CR$12,B41=$CS$12,B45=$CS$12),OR($A42=$CP$30,$A42=$CP$31,$A42=$CP$32,$A42=$CP$33,$A42=$CP$34,$A42=$CP$35,$A42=$CP$36,$A42=$CP$37,$A42=$CP$38,$A42=$CP$39,$A42=$CP$40,$A42=$CP$41),OR($A42=$CP$44,$A42=$CP$45,$A42=$CP$46,$A42=$CP$47,$A42=$CP$48,$A42=$CP$49,$A42=$CP$50)),1,"")</f>
        <v>1</v>
      </c>
      <c r="G41" s="164">
        <f t="shared" ref="G41" si="308">IF(OR(OR(B41=$CR$15,B45=$CR$15,B41=$CS$15,B45=$CS$15,B41=$CT$15,B45=$CT$15,B41=$CR$16,B45=$CR$16,B41=$CS$16,B45=$CS$16,B41=$CR$17,B45=$CR$17,B41=$CS$17,B45=$CS$17,B41=$CR$18,B45=$CR$18,B41=$CS$18,B45=$CS$18,B41=$CT$18,B45=$CT$18,B41=$CU$18,B45=$CU$18,B41=$CV$18,B45=$CV$18,B41=$CR$19,B45=$CR$19,B41=$CS$19,B45=$CS$19),OR($A42=$CP$30,$A42=$CP$31,$A42=$CP$32,$A42=$CP$33,$A42=$CP$34,$A42=$CP$35,$A42=$CP$36,$A42=$CP$37,$A42=$CP$38,$A42=$CP$39,$A42=$CP$40,$A42=$CP$41),OR($A42=$CP$44,$A42=$CP$45,$A42=$CP$46,$A42=$CP$47,$A42=$CP$48,$A42=$CP$49,$A42=$CP$50)),1,"")</f>
        <v>1</v>
      </c>
      <c r="H41" s="164">
        <f t="shared" ref="H41" si="309">IF(OR(OR(B41=$CR$22,B45=$CR$22,B41=$CS$22,B45=$CS$22,B41=$CT$22,B45=$CT$22,B41=$CR$23,B45=$CR$23,B41=$CS$23,B45=$CS$23,B41=$CR$24,B45=$CR$24,B41=$CS$24,B45=$CS$24,B41=$CR$25,B45=$CR$25,B41=$CS$25,B45=$CS$25,B41=$CT$25,B45=$CT$25,B41=$CU$25,B45=$CU$25,B41=$CV$25,B45=$CV$25,B41=$CR$26,B45=$CR$26,B41=$CS$26,B45=$CS$26),OR($A42=$CP$30,$A42=$CP$31,$A42=$CP$32,$A42=$CP$33,$A42=$CP$34,$A42=$CP$35,$A42=$CP$36,$A42=$CP$37,$A42=$CP$38,$A42=$CP$39,$A42=$CP$40,$A42=$CP$41),OR($A42=$CP$44,$A42=$CP$45,$A42=$CP$46,$A42=$CP$47,$A42=$CP$48,$A42=$CP$49,$A42=$CP$50)),1,"")</f>
        <v>1</v>
      </c>
      <c r="I41" s="2"/>
      <c r="J41" s="1" t="str">
        <f t="shared" ref="J41" si="310">IF(ISNA(VLOOKUP(A41,$DB$1:$DE$200,4,FALSE)),"",VLOOKUP(A41,$DB$1:$DE$200,4,FALSE))</f>
        <v/>
      </c>
      <c r="K41" s="1"/>
      <c r="L41" s="1"/>
      <c r="M41" s="1"/>
      <c r="N41" s="1"/>
      <c r="O41" s="1"/>
      <c r="P41" s="5" t="str">
        <f t="array" ref="P41">IF(ISNA(INDEX($DC$1:$DC$770,MATCH($A41&amp;P$3,$DB$1:$DB$770&amp;$DC$1:$DC$770,0))),"",IF(ISNA(INDEX($DC$1:$DC$200,MATCH($A41&amp;P$3,$DB$1:$DB$200&amp;$DC$1:$DC$200,0))),IF(INDEX($DC$201:$DC$770,MATCH($A41&amp;P$3,$DB$201:$DB$770&amp;$DC$201:$DC$770,0))=P$3,2,""),IF(INDEX($DC$1:$DC$200,MATCH($A41&amp;P$3,$DB$1:$DB$200&amp;$DC$1:$DC$200,0))=P$3,1,"")))</f>
        <v/>
      </c>
      <c r="Q41" s="6" t="str">
        <f t="array" ref="Q41">IF(ISNA(INDEX($DC$1:$DC$770,MATCH($A41&amp;Q$3,$DB$1:$DB$770&amp;$DC$1:$DC$770,0))),"",IF(ISNA(INDEX($DC$1:$DC$200,MATCH($A41&amp;Q$3,$DB$1:$DB$200&amp;$DC$1:$DC$200,0))),IF(INDEX($DC$201:$DC$770,MATCH($A41&amp;Q$3,$DB$201:$DB$770&amp;$DC$201:$DC$770,0))=Q$3,2,""),IF(INDEX($DC$1:$DC$200,MATCH($A41&amp;Q$3,$DB$1:$DB$200&amp;$DC$1:$DC$200,0))=Q$3,1,"")))</f>
        <v/>
      </c>
      <c r="R41" s="6" t="str">
        <f t="array" ref="R41">IF(ISNA(INDEX($DC$1:$DC$770,MATCH($A41&amp;R$3,$DB$1:$DB$770&amp;$DC$1:$DC$770,0))),"",IF(ISNA(INDEX($DC$1:$DC$200,MATCH($A41&amp;R$3,$DB$1:$DB$200&amp;$DC$1:$DC$200,0))),IF(INDEX($DC$201:$DC$770,MATCH($A41&amp;R$3,$DB$201:$DB$770&amp;$DC$201:$DC$770,0))=R$3,2,""),IF(INDEX($DC$1:$DC$200,MATCH($A41&amp;R$3,$DB$1:$DB$200&amp;$DC$1:$DC$200,0))=R$3,1,"")))</f>
        <v/>
      </c>
      <c r="S41" s="5" t="str">
        <f t="array" ref="S41">IF(ISNA(INDEX($DC$1:$DC$770,MATCH($A41&amp;S$3,$DB$1:$DB$770&amp;$DC$1:$DC$770,0))),"",IF(ISNA(INDEX($DC$1:$DC$200,MATCH($A41&amp;S$3,$DB$1:$DB$200&amp;$DC$1:$DC$200,0))),IF(INDEX($DC$201:$DC$770,MATCH($A41&amp;S$3,$DB$201:$DB$770&amp;$DC$201:$DC$770,0))=S$3,2,""),IF(INDEX($DC$1:$DC$200,MATCH($A41&amp;S$3,$DB$1:$DB$200&amp;$DC$1:$DC$200,0))=S$3,1,"")))</f>
        <v/>
      </c>
      <c r="T41" s="6" t="str">
        <f t="array" ref="T41">IF(ISNA(INDEX($DC$1:$DC$770,MATCH($A41&amp;T$3,$DB$1:$DB$770&amp;$DC$1:$DC$770,0))),"",IF(ISNA(INDEX($DC$1:$DC$200,MATCH($A41&amp;T$3,$DB$1:$DB$200&amp;$DC$1:$DC$200,0))),IF(INDEX($DC$201:$DC$770,MATCH($A41&amp;T$3,$DB$201:$DB$770&amp;$DC$201:$DC$770,0))=T$3,2,""),IF(INDEX($DC$1:$DC$200,MATCH($A41&amp;T$3,$DB$1:$DB$200&amp;$DC$1:$DC$200,0))=T$3,1,"")))</f>
        <v/>
      </c>
      <c r="U41" s="7" t="str">
        <f t="array" ref="U41">IF(ISNA(INDEX($DC$1:$DC$770,MATCH($A41&amp;U$3,$DB$1:$DB$770&amp;$DC$1:$DC$770,0))),"",IF(ISNA(INDEX($DC$1:$DC$200,MATCH($A41&amp;U$3,$DB$1:$DB$200&amp;$DC$1:$DC$200,0))),IF(INDEX($DC$201:$DC$770,MATCH($A41&amp;U$3,$DB$201:$DB$770&amp;$DC$201:$DC$770,0))=U$3,2,""),IF(INDEX($DC$1:$DC$200,MATCH($A41&amp;U$3,$DB$1:$DB$200&amp;$DC$1:$DC$200,0))=U$3,1,"")))</f>
        <v/>
      </c>
      <c r="V41" s="6" t="str">
        <f t="array" ref="V41">IF(ISNA(INDEX($DC$1:$DC$770,MATCH($A41&amp;V$3,$DB$1:$DB$770&amp;$DC$1:$DC$770,0))),"",IF(ISNA(INDEX($DC$1:$DC$200,MATCH($A41&amp;V$3,$DB$1:$DB$200&amp;$DC$1:$DC$200,0))),IF(INDEX($DC$201:$DC$770,MATCH($A41&amp;V$3,$DB$201:$DB$770&amp;$DC$201:$DC$770,0))=V$3,2,""),IF(INDEX($DC$1:$DC$200,MATCH($A41&amp;V$3,$DB$1:$DB$200&amp;$DC$1:$DC$200,0))=V$3,1,"")))</f>
        <v/>
      </c>
      <c r="W41" s="6" t="str">
        <f t="array" ref="W41">IF(ISNA(INDEX($DC$1:$DC$770,MATCH($A41&amp;W$3,$DB$1:$DB$770&amp;$DC$1:$DC$770,0))),"",IF(ISNA(INDEX($DC$1:$DC$200,MATCH($A41&amp;W$3,$DB$1:$DB$200&amp;$DC$1:$DC$200,0))),IF(INDEX($DC$201:$DC$770,MATCH($A41&amp;W$3,$DB$201:$DB$770&amp;$DC$201:$DC$770,0))=W$3,2,""),IF(INDEX($DC$1:$DC$200,MATCH($A41&amp;W$3,$DB$1:$DB$200&amp;$DC$1:$DC$200,0))=W$3,1,"")))</f>
        <v/>
      </c>
      <c r="X41" s="6" t="str">
        <f t="array" ref="X41">IF(ISNA(INDEX($DC$1:$DC$770,MATCH($A41&amp;X$3,$DB$1:$DB$770&amp;$DC$1:$DC$770,0))),"",IF(ISNA(INDEX($DC$1:$DC$200,MATCH($A41&amp;X$3,$DB$1:$DB$200&amp;$DC$1:$DC$200,0))),IF(INDEX($DC$201:$DC$770,MATCH($A41&amp;X$3,$DB$201:$DB$770&amp;$DC$201:$DC$770,0))=X$3,2,""),IF(INDEX($DC$1:$DC$200,MATCH($A41&amp;X$3,$DB$1:$DB$200&amp;$DC$1:$DC$200,0))=X$3,1,"")))</f>
        <v/>
      </c>
      <c r="Y41" s="5" t="str">
        <f t="array" ref="Y41">IF(ISNA(INDEX($DC$1:$DC$770,MATCH($A41&amp;Y$3,$DB$1:$DB$770&amp;$DC$1:$DC$770,0))),"",IF(ISNA(INDEX($DC$1:$DC$200,MATCH($A41&amp;Y$3,$DB$1:$DB$200&amp;$DC$1:$DC$200,0))),IF(INDEX($DC$201:$DC$770,MATCH($A41&amp;Y$3,$DB$201:$DB$770&amp;$DC$201:$DC$770,0))=Y$3,2,""),IF(INDEX($DC$1:$DC$200,MATCH($A41&amp;Y$3,$DB$1:$DB$200&amp;$DC$1:$DC$200,0))=Y$3,1,"")))</f>
        <v/>
      </c>
      <c r="Z41" s="6" t="str">
        <f t="array" ref="Z41">IF(ISNA(INDEX($DC$1:$DC$770,MATCH($A41&amp;Z$3,$DB$1:$DB$770&amp;$DC$1:$DC$770,0))),"",IF(ISNA(INDEX($DC$1:$DC$200,MATCH($A41&amp;Z$3,$DB$1:$DB$200&amp;$DC$1:$DC$200,0))),IF(INDEX($DC$201:$DC$770,MATCH($A41&amp;Z$3,$DB$201:$DB$770&amp;$DC$201:$DC$770,0))=Z$3,2,""),IF(INDEX($DC$1:$DC$200,MATCH($A41&amp;Z$3,$DB$1:$DB$200&amp;$DC$1:$DC$200,0))=Z$3,1,"")))</f>
        <v/>
      </c>
      <c r="AA41" s="7" t="str">
        <f t="array" ref="AA41">IF(ISNA(INDEX($DC$1:$DC$770,MATCH($A41&amp;AA$3,$DB$1:$DB$770&amp;$DC$1:$DC$770,0))),"",IF(ISNA(INDEX($DC$1:$DC$200,MATCH($A41&amp;AA$3,$DB$1:$DB$200&amp;$DC$1:$DC$200,0))),IF(INDEX($DC$201:$DC$770,MATCH($A41&amp;AA$3,$DB$201:$DB$770&amp;$DC$201:$DC$770,0))=AA$3,2,""),IF(INDEX($DC$1:$DC$200,MATCH($A41&amp;AA$3,$DB$1:$DB$200&amp;$DC$1:$DC$200,0))=AA$3,1,"")))</f>
        <v/>
      </c>
      <c r="AB41" s="6" t="str">
        <f t="array" ref="AB41">IF(ISNA(INDEX($DC$1:$DC$770,MATCH($A41&amp;AB$3,$DB$1:$DB$770&amp;$DC$1:$DC$770,0))),"",IF(ISNA(INDEX($DC$1:$DC$200,MATCH($A41&amp;AB$3,$DB$1:$DB$200&amp;$DC$1:$DC$200,0))),IF(INDEX($DC$201:$DC$770,MATCH($A41&amp;AB$3,$DB$201:$DB$770&amp;$DC$201:$DC$770,0))=AB$3,2,""),IF(INDEX($DC$1:$DC$200,MATCH($A41&amp;AB$3,$DB$1:$DB$200&amp;$DC$1:$DC$200,0))=AB$3,1,"")))</f>
        <v/>
      </c>
      <c r="AC41" s="6" t="str">
        <f t="array" ref="AC41">IF(ISNA(INDEX($DC$1:$DC$770,MATCH($A41&amp;AC$3,$DB$1:$DB$770&amp;$DC$1:$DC$770,0))),"",IF(ISNA(INDEX($DC$1:$DC$200,MATCH($A41&amp;AC$3,$DB$1:$DB$200&amp;$DC$1:$DC$200,0))),IF(INDEX($DC$201:$DC$770,MATCH($A41&amp;AC$3,$DB$201:$DB$770&amp;$DC$201:$DC$770,0))=AC$3,2,""),IF(INDEX($DC$1:$DC$200,MATCH($A41&amp;AC$3,$DB$1:$DB$200&amp;$DC$1:$DC$200,0))=AC$3,1,"")))</f>
        <v/>
      </c>
      <c r="AD41" s="7" t="str">
        <f t="array" ref="AD41">IF(ISNA(INDEX($DC$1:$DC$770,MATCH($A41&amp;AD$3,$DB$1:$DB$770&amp;$DC$1:$DC$770,0))),"",IF(ISNA(INDEX($DC$1:$DC$200,MATCH($A41&amp;AD$3,$DB$1:$DB$200&amp;$DC$1:$DC$200,0))),IF(INDEX($DC$201:$DC$770,MATCH($A41&amp;AD$3,$DB$201:$DB$770&amp;$DC$201:$DC$770,0))=AD$3,2,""),IF(INDEX($DC$1:$DC$200,MATCH($A41&amp;AD$3,$DB$1:$DB$200&amp;$DC$1:$DC$200,0))=AD$3,1,"")))</f>
        <v/>
      </c>
      <c r="AE41" s="43">
        <v>49</v>
      </c>
      <c r="AF41" s="174">
        <f>TRUNC((DATE($CR$2,AG$6,AG41)-WEEKDAY(DATE($CR$2,AG$6,AG41),2)-DATE(YEAR(DATE($CR$2,AG$6,AG41)+4-WEEKDAY(DATE($CR$2,AG$6,AG41),2)),1,-10))/7)</f>
        <v>7</v>
      </c>
      <c r="AG41" s="172">
        <v>18</v>
      </c>
      <c r="AH41" s="176" t="str">
        <f t="shared" si="13"/>
        <v>Do</v>
      </c>
      <c r="AI41" s="2"/>
      <c r="AJ41" s="164">
        <f t="shared" ref="AJ41" si="311">IF(OR(OR(AF41=$CR$7,AF45=$CR$7,AF41=$CS$7,AF45=$CS$7,AF41=$CT$7,AF45=$CT$7,AF41=$CR$8,AF45=$CR$8,AF41=$CR$9,AF45=$CR$9,AF41=$CR$10,AF45=$CR$10,AF41=$CS$10,AF45=$CS$10,AF41=$CR$11,AF45=$CR$11,AF41=$CS$11,AF45=$CS$11,AF41=$CT$11,AF45=$CT$11,AF41=$CU$11,AF45=$CU$11,AF41=$CV$11,AF45=$CV$11,AF41=$CR$12,AF45=$CR$12,AF41=$CS$12,AF45=$CS$12),OR($AE42=$CP$30,$AE42=$CP$31,$AE42=$CP$32,$AE42=$CP$33,$AE42=$CP$34,$AE42=$CP$35,$AE42=$CP$36,$AE42=$CP$37,$AE42=$CP$38,$AE42=$CP$39,$AE42=$CP$40,$AE42=$CP$41),OR($AE42=$CP$44,$AE42=$CP$45,$AE42=$CP$46,$AE42=$CP$47,$AE42=$CP$48,$AE42=$CP$49,$AE42=$CP$50)),1,"")</f>
        <v>1</v>
      </c>
      <c r="AK41" s="164" t="str">
        <f t="shared" ref="AK41" si="312">IF(OR(OR(AF41=$CR$15,AF45=$CR$15,AF41=$CS$15,AF45=$CS$15,AF41=$CT$15,AF45=$CT$15,AF41=$CR$16,AF45=$CR$16,AF41=$CS$16,AF45=$CS$16,AF41=$CR$17,AF45=$CR$17,AF41=$CS$17,AF45=$CS$17,AF41=$CR$18,AF45=$CR$18,AF41=$CS$18,AF45=$CS$18,AF41=$CT$18,AF45=$CT$18,AF41=$CU$18,AF45=$CU$18,AF41=$CV$18,AF45=$CV$18,AF41=$CR$19,AF45=$CR$19,AF41=$CS$19,AF45=$CS$19),OR($AE42=$CP$30,$AE42=$CP$31,$AE42=$CP$32,$AE42=$CP$33,$AE42=$CP$34,$AE42=$CP$35,$AE42=$CP$36,$AE42=$CP$37,$AE42=$CP$38,$AE42=$CP$39,$AE42=$CP$40,$AE42=$CP$41),OR($AE42=$CP$44,$AE42=$CP$45,$AE42=$CP$46,$AE42=$CP$47,$AE42=$CP$48,$AE42=$CP$49,$AE42=$CP$50)),1,"")</f>
        <v/>
      </c>
      <c r="AL41" s="164">
        <f t="shared" ref="AL41" si="313">IF(OR(OR(AF41=$CR$22,AF45=$CR$22,AF41=$CS$22,AF45=$CS$22,AF41=$CT$22,AF45=$CT$22,AF41=$CR$23,AF45=$CR$23,AF41=$CS$23,AF45=$CS$23,AF41=$CR$24,AF45=$CR$24,AF41=$CS$24,AF45=$CS$24,AF41=$CR$25,AF45=$CR$25,AF41=$CS$25,AF45=$CS$25,AF41=$CT$25,AF45=$CT$25,AF41=$CU$25,AF45=$CU$25,AF41=$CV$25,AF45=$CV$25,AF41=$CR$26,AF45=$CR$26,AF41=$CS$26,AF45=$CS$26),OR($AE42=$CP$30,$AE42=$CP$31,$AE42=$CP$32,$AE42=$CP$33,$AE42=$CP$34,$AE42=$CP$35,$AE42=$CP$36,$AE42=$CP$37,$AE42=$CP$38,$AE42=$CP$39,$AE42=$CP$40,$AE42=$CP$41),OR($AE42=$CP$44,$AE42=$CP$45,$AE42=$CP$46,$AE42=$CP$47,$AE42=$CP$48,$AE42=$CP$49,$AE42=$CP$50)),1,"")</f>
        <v>1</v>
      </c>
      <c r="AM41" s="2"/>
      <c r="AN41" s="6" t="str">
        <f t="shared" ref="AN41" si="314">IF(ISNA(VLOOKUP(AE41,$DB$1:$DE$200,4,FALSE)),"",VLOOKUP(AE41,$DB$1:$DE$200,4,FALSE))</f>
        <v/>
      </c>
      <c r="AO41" s="6"/>
      <c r="AP41" s="6"/>
      <c r="AQ41" s="6"/>
      <c r="AR41" s="6"/>
      <c r="AS41" s="6"/>
      <c r="AT41" s="5" t="str">
        <f t="array" ref="AT41">IF(ISNA(INDEX($DC$1:$DC$770,MATCH($AE41&amp;AT$3,$DB$1:$DB$770&amp;$DC$1:$DC$770,0))),"",IF(ISNA(INDEX($DC$1:$DC$200,MATCH($AE41&amp;AT$3,$DB$1:$DB$200&amp;$DC$1:$DC$200,0))),IF(INDEX($DC$201:$DC$770,MATCH($AE41&amp;AT$3,$DB$201:$DB$770&amp;$DC$201:$DC$770,0))=AT$3,2,""),IF(INDEX($DC$1:$DC$200,MATCH($AE41&amp;AT$3,$DB$1:$DB$200&amp;$DC$1:$DC$200,0))=AT$3,1,"")))</f>
        <v/>
      </c>
      <c r="AU41" s="6" t="str">
        <f t="array" ref="AU41">IF(ISNA(INDEX($DC$1:$DC$770,MATCH($AE41&amp;AU$3,$DB$1:$DB$770&amp;$DC$1:$DC$770,0))),"",IF(ISNA(INDEX($DC$1:$DC$200,MATCH($AE41&amp;AU$3,$DB$1:$DB$200&amp;$DC$1:$DC$200,0))),IF(INDEX($DC$201:$DC$770,MATCH($AE41&amp;AU$3,$DB$201:$DB$770&amp;$DC$201:$DC$770,0))=AU$3,2,""),IF(INDEX($DC$1:$DC$200,MATCH($AE41&amp;AU$3,$DB$1:$DB$200&amp;$DC$1:$DC$200,0))=AU$3,1,"")))</f>
        <v/>
      </c>
      <c r="AV41" s="6" t="str">
        <f t="array" ref="AV41">IF(ISNA(INDEX($DC$1:$DC$770,MATCH($AE41&amp;AV$3,$DB$1:$DB$770&amp;$DC$1:$DC$770,0))),"",IF(ISNA(INDEX($DC$1:$DC$200,MATCH($AE41&amp;AV$3,$DB$1:$DB$200&amp;$DC$1:$DC$200,0))),IF(INDEX($DC$201:$DC$770,MATCH($AE41&amp;AV$3,$DB$201:$DB$770&amp;$DC$201:$DC$770,0))=AV$3,2,""),IF(INDEX($DC$1:$DC$200,MATCH($AE41&amp;AV$3,$DB$1:$DB$200&amp;$DC$1:$DC$200,0))=AV$3,1,"")))</f>
        <v/>
      </c>
      <c r="AW41" s="5" t="str">
        <f t="array" ref="AW41">IF(ISNA(INDEX($DC$1:$DC$770,MATCH($AE41&amp;AW$3,$DB$1:$DB$770&amp;$DC$1:$DC$770,0))),"",IF(ISNA(INDEX($DC$1:$DC$200,MATCH($AE41&amp;AW$3,$DB$1:$DB$200&amp;$DC$1:$DC$200,0))),IF(INDEX($DC$201:$DC$770,MATCH($AE41&amp;AW$3,$DB$201:$DB$770&amp;$DC$201:$DC$770,0))=AW$3,2,""),IF(INDEX($DC$1:$DC$200,MATCH($AE41&amp;AW$3,$DB$1:$DB$200&amp;$DC$1:$DC$200,0))=AW$3,1,"")))</f>
        <v/>
      </c>
      <c r="AX41" s="6" t="str">
        <f t="array" ref="AX41">IF(ISNA(INDEX($DC$1:$DC$770,MATCH($AE41&amp;AX$3,$DB$1:$DB$770&amp;$DC$1:$DC$770,0))),"",IF(ISNA(INDEX($DC$1:$DC$200,MATCH($AE41&amp;AX$3,$DB$1:$DB$200&amp;$DC$1:$DC$200,0))),IF(INDEX($DC$201:$DC$770,MATCH($AE41&amp;AX$3,$DB$201:$DB$770&amp;$DC$201:$DC$770,0))=AX$3,2,""),IF(INDEX($DC$1:$DC$200,MATCH($AE41&amp;AX$3,$DB$1:$DB$200&amp;$DC$1:$DC$200,0))=AX$3,1,"")))</f>
        <v/>
      </c>
      <c r="AY41" s="7" t="str">
        <f t="array" ref="AY41">IF(ISNA(INDEX($DC$1:$DC$770,MATCH($AE41&amp;AY$3,$DB$1:$DB$770&amp;$DC$1:$DC$770,0))),"",IF(ISNA(INDEX($DC$1:$DC$200,MATCH($AE41&amp;AY$3,$DB$1:$DB$200&amp;$DC$1:$DC$200,0))),IF(INDEX($DC$201:$DC$770,MATCH($AE41&amp;AY$3,$DB$201:$DB$770&amp;$DC$201:$DC$770,0))=AY$3,2,""),IF(INDEX($DC$1:$DC$200,MATCH($AE41&amp;AY$3,$DB$1:$DB$200&amp;$DC$1:$DC$200,0))=AY$3,1,"")))</f>
        <v/>
      </c>
      <c r="AZ41" s="6" t="str">
        <f t="array" ref="AZ41">IF(ISNA(INDEX($DC$1:$DC$770,MATCH($AE41&amp;AZ$3,$DB$1:$DB$770&amp;$DC$1:$DC$770,0))),"",IF(ISNA(INDEX($DC$1:$DC$200,MATCH($AE41&amp;AZ$3,$DB$1:$DB$200&amp;$DC$1:$DC$200,0))),IF(INDEX($DC$201:$DC$770,MATCH($AE41&amp;AZ$3,$DB$201:$DB$770&amp;$DC$201:$DC$770,0))=AZ$3,2,""),IF(INDEX($DC$1:$DC$200,MATCH($AE41&amp;AZ$3,$DB$1:$DB$200&amp;$DC$1:$DC$200,0))=AZ$3,1,"")))</f>
        <v/>
      </c>
      <c r="BA41" s="6" t="str">
        <f t="array" ref="BA41">IF(ISNA(INDEX($DC$1:$DC$770,MATCH($AE41&amp;BA$3,$DB$1:$DB$770&amp;$DC$1:$DC$770,0))),"",IF(ISNA(INDEX($DC$1:$DC$200,MATCH($AE41&amp;BA$3,$DB$1:$DB$200&amp;$DC$1:$DC$200,0))),IF(INDEX($DC$201:$DC$770,MATCH($AE41&amp;BA$3,$DB$201:$DB$770&amp;$DC$201:$DC$770,0))=BA$3,2,""),IF(INDEX($DC$1:$DC$200,MATCH($AE41&amp;BA$3,$DB$1:$DB$200&amp;$DC$1:$DC$200,0))=BA$3,1,"")))</f>
        <v/>
      </c>
      <c r="BB41" s="6" t="str">
        <f t="array" ref="BB41">IF(ISNA(INDEX($DC$1:$DC$770,MATCH($AE41&amp;BB$3,$DB$1:$DB$770&amp;$DC$1:$DC$770,0))),"",IF(ISNA(INDEX($DC$1:$DC$200,MATCH($AE41&amp;BB$3,$DB$1:$DB$200&amp;$DC$1:$DC$200,0))),IF(INDEX($DC$201:$DC$770,MATCH($AE41&amp;BB$3,$DB$201:$DB$770&amp;$DC$201:$DC$770,0))=BB$3,2,""),IF(INDEX($DC$1:$DC$200,MATCH($AE41&amp;BB$3,$DB$1:$DB$200&amp;$DC$1:$DC$200,0))=BB$3,1,"")))</f>
        <v/>
      </c>
      <c r="BC41" s="5" t="str">
        <f t="array" ref="BC41">IF(ISNA(INDEX($DC$1:$DC$770,MATCH($AE41&amp;BC$3,$DB$1:$DB$770&amp;$DC$1:$DC$770,0))),"",IF(ISNA(INDEX($DC$1:$DC$200,MATCH($AE41&amp;BC$3,$DB$1:$DB$200&amp;$DC$1:$DC$200,0))),IF(INDEX($DC$201:$DC$770,MATCH($AE41&amp;BC$3,$DB$201:$DB$770&amp;$DC$201:$DC$770,0))=BC$3,2,""),IF(INDEX($DC$1:$DC$200,MATCH($AE41&amp;BC$3,$DB$1:$DB$200&amp;$DC$1:$DC$200,0))=BC$3,1,"")))</f>
        <v/>
      </c>
      <c r="BD41" s="6" t="str">
        <f t="array" ref="BD41">IF(ISNA(INDEX($DC$1:$DC$770,MATCH($AE41&amp;BD$3,$DB$1:$DB$770&amp;$DC$1:$DC$770,0))),"",IF(ISNA(INDEX($DC$1:$DC$200,MATCH($AE41&amp;BD$3,$DB$1:$DB$200&amp;$DC$1:$DC$200,0))),IF(INDEX($DC$201:$DC$770,MATCH($AE41&amp;BD$3,$DB$201:$DB$770&amp;$DC$201:$DC$770,0))=BD$3,2,""),IF(INDEX($DC$1:$DC$200,MATCH($AE41&amp;BD$3,$DB$1:$DB$200&amp;$DC$1:$DC$200,0))=BD$3,1,"")))</f>
        <v/>
      </c>
      <c r="BE41" s="7" t="str">
        <f t="array" ref="BE41">IF(ISNA(INDEX($DC$1:$DC$770,MATCH($AE41&amp;BE$3,$DB$1:$DB$770&amp;$DC$1:$DC$770,0))),"",IF(ISNA(INDEX($DC$1:$DC$200,MATCH($AE41&amp;BE$3,$DB$1:$DB$200&amp;$DC$1:$DC$200,0))),IF(INDEX($DC$201:$DC$770,MATCH($AE41&amp;BE$3,$DB$201:$DB$770&amp;$DC$201:$DC$770,0))=BE$3,2,""),IF(INDEX($DC$1:$DC$200,MATCH($AE41&amp;BE$3,$DB$1:$DB$200&amp;$DC$1:$DC$200,0))=BE$3,1,"")))</f>
        <v/>
      </c>
      <c r="BF41" s="6" t="str">
        <f t="array" ref="BF41">IF(ISNA(INDEX($DC$1:$DC$770,MATCH($AE41&amp;BF$3,$DB$1:$DB$770&amp;$DC$1:$DC$770,0))),"",IF(ISNA(INDEX($DC$1:$DC$200,MATCH($AE41&amp;BF$3,$DB$1:$DB$200&amp;$DC$1:$DC$200,0))),IF(INDEX($DC$201:$DC$770,MATCH($AE41&amp;BF$3,$DB$201:$DB$770&amp;$DC$201:$DC$770,0))=BF$3,2,""),IF(INDEX($DC$1:$DC$200,MATCH($AE41&amp;BF$3,$DB$1:$DB$200&amp;$DC$1:$DC$200,0))=BF$3,1,"")))</f>
        <v/>
      </c>
      <c r="BG41" s="6" t="str">
        <f t="array" ref="BG41">IF(ISNA(INDEX($DC$1:$DC$770,MATCH($AE41&amp;BG$3,$DB$1:$DB$770&amp;$DC$1:$DC$770,0))),"",IF(ISNA(INDEX($DC$1:$DC$200,MATCH($AE41&amp;BG$3,$DB$1:$DB$200&amp;$DC$1:$DC$200,0))),IF(INDEX($DC$201:$DC$770,MATCH($AE41&amp;BG$3,$DB$201:$DB$770&amp;$DC$201:$DC$770,0))=BG$3,2,""),IF(INDEX($DC$1:$DC$200,MATCH($AE41&amp;BG$3,$DB$1:$DB$200&amp;$DC$1:$DC$200,0))=BG$3,1,"")))</f>
        <v/>
      </c>
      <c r="BH41" s="7" t="str">
        <f t="array" ref="BH41">IF(ISNA(INDEX($DC$1:$DC$770,MATCH($AE41&amp;BH$3,$DB$1:$DB$770&amp;$DC$1:$DC$770,0))),"",IF(ISNA(INDEX($DC$1:$DC$200,MATCH($AE41&amp;BH$3,$DB$1:$DB$200&amp;$DC$1:$DC$200,0))),IF(INDEX($DC$201:$DC$770,MATCH($AE41&amp;BH$3,$DB$201:$DB$770&amp;$DC$201:$DC$770,0))=BH$3,2,""),IF(INDEX($DC$1:$DC$200,MATCH($AE41&amp;BH$3,$DB$1:$DB$200&amp;$DC$1:$DC$200,0))=BH$3,1,"")))</f>
        <v/>
      </c>
      <c r="BI41" s="2">
        <f t="shared" ref="BI41" si="315">BI39+1</f>
        <v>78</v>
      </c>
      <c r="BJ41" s="174">
        <f>TRUNC((DATE($CR$2,BK$6,BK41)-WEEKDAY(DATE($CR$2,BK$6,BK41),2)-DATE(YEAR(DATE($CR$2,BK$6,BK41)+4-WEEKDAY(DATE($CR$2,BK$6,BK41),2)),1,-10))/7)</f>
        <v>11</v>
      </c>
      <c r="BK41" s="172">
        <v>18</v>
      </c>
      <c r="BL41" s="176" t="str">
        <f t="shared" si="18"/>
        <v>Fr</v>
      </c>
      <c r="BM41" s="2"/>
      <c r="BN41" s="164" t="str">
        <f t="shared" ref="BN41" si="316">IF(OR(OR(BJ41=$CR$7,BJ45=$CR$7,BJ41=$CS$7,BJ45=$CS$7,BJ41=$CT$7,BJ45=$CT$7,BJ41=$CR$8,BJ45=$CR$8,BJ41=$CR$9,BJ45=$CR$9,BJ41=$CR$10,BJ45=$CR$10,BJ41=$CS$10,BJ45=$CS$10,BJ41=$CR$11,BJ45=$CR$11,BJ41=$CS$11,BJ45=$CS$11,BJ41=$CT$11,BJ45=$CT$11,BJ41=$CU$11,BJ45=$CU$11,BJ41=$CV$11,BJ45=$CV$11,BJ41=$CR$12,BJ45=$CR$12,BJ41=$CS$12,BJ45=$CS$12),OR($BI42=$CP$30,$BI42=$CP$31,$BI42=$CP$32,$BI42=$CP$33,$BI42=$CP$34,$BI42=$CP$35,$BI42=$CP$36,$BI42=$CP$37,$BI42=$CP$38,$BI42=$CP$39,$BI42=$CP$40,$BI42=$CP$41),OR($BI42=$CP$44,$BI42=$CP$45,$BI42=$CP$46,$BI42=$CP$47,$BI42=$CP$48,$BI42=$CP$49,$BI42=$CP$50)),1,"")</f>
        <v/>
      </c>
      <c r="BO41" s="164" t="str">
        <f t="shared" ref="BO41" si="317">IF(OR(OR(BJ41=$CR$15,BJ45=$CR$15,BJ41=$CS$15,BJ45=$CS$15,BJ41=$CT$15,BJ45=$CT$15,BJ41=$CR$16,BJ45=$CR$16,BJ41=$CS$16,BJ45=$CS$16,BJ41=$CR$17,BJ45=$CR$17,BJ41=$CS$17,BJ45=$CS$17,BJ41=$CR$18,BJ45=$CR$18,BJ41=$CS$18,BJ45=$CS$18,BJ41=$CT$18,BJ45=$CT$18,BJ41=$CU$18,BJ45=$CU$18,BJ41=$CV$18,BJ45=$CV$18,BJ41=$CR$19,BJ45=$CR$19,BJ41=$CS$19,BJ45=$CS$19),OR($BI42=$CP$30,$BI42=$CP$31,$BI42=$CP$32,$BI42=$CP$33,$BI42=$CP$34,$BI42=$CP$35,$BI42=$CP$36,$BI42=$CP$37,$BI42=$CP$38,$BI42=$CP$39,$BI42=$CP$40,$BI42=$CP$41),OR($BI42=$CP$44,$BI42=$CP$45,$BI42=$CP$46,$BI42=$CP$47,$BI42=$CP$48,$BI42=$CP$49,$BI42=$CP$50)),1,"")</f>
        <v/>
      </c>
      <c r="BP41" s="164" t="str">
        <f t="shared" ref="BP41" si="318">IF(OR(OR(BJ41=$CR$22,BJ45=$CR$22,BJ41=$CS$22,BJ45=$CS$22,BJ41=$CT$22,BJ45=$CT$22,BJ41=$CR$23,BJ45=$CR$23,BJ41=$CS$23,BJ45=$CS$23,BJ41=$CR$24,BJ45=$CR$24,BJ41=$CS$24,BJ45=$CS$24,BJ41=$CR$25,BJ45=$CR$25,BJ41=$CS$25,BJ45=$CS$25,BJ41=$CT$25,BJ45=$CT$25,BJ41=$CU$25,BJ45=$CU$25,BJ41=$CV$25,BJ45=$CV$25,BJ41=$CR$26,BJ45=$CR$26,BJ41=$CS$26,BJ45=$CS$26),OR($BI42=$CP$30,$BI42=$CP$31,$BI42=$CP$32,$BI42=$CP$33,$BI42=$CP$34,$BI42=$CP$35,$BI42=$CP$36,$BI42=$CP$37,$BI42=$CP$38,$BI42=$CP$39,$BI42=$CP$40,$BI42=$CP$41),OR($BI42=$CP$44,$BI42=$CP$45,$BI42=$CP$46,$BI42=$CP$47,$BI42=$CP$48,$BI42=$CP$49,$BI42=$CP$50)),1,"")</f>
        <v/>
      </c>
      <c r="BQ41" s="2"/>
      <c r="BR41" s="6" t="str">
        <f t="shared" ref="BR41" si="319">IF(ISNA(VLOOKUP(BI41,$DB$1:$DE$200,4,FALSE)),"",VLOOKUP(BI41,$DB$1:$DE$200,4,FALSE))</f>
        <v/>
      </c>
      <c r="BS41" s="6"/>
      <c r="BT41" s="6"/>
      <c r="BU41" s="6"/>
      <c r="BV41" s="6"/>
      <c r="BW41" s="6"/>
      <c r="BX41" s="5" t="str">
        <f t="array" ref="BX41">IF(ISNA(INDEX($DC$1:$DC$770,MATCH($BI41&amp;BX$3,$DB$1:$DB$770&amp;$DC$1:$DC$770,0))),"",IF(ISNA(INDEX($DC$1:$DC$200,MATCH($BI41&amp;BX$3,$DB$1:$DB$200&amp;$DC$1:$DC$200,0))),IF(INDEX($DC$201:$DC$770,MATCH($BI41&amp;BX$3,$DB$201:$DB$770&amp;$DC$201:$DC$770,0))=BX$3,2,""),IF(INDEX($DC$1:$DC$200,MATCH($BI41&amp;BX$3,$DB$1:$DB$200&amp;$DC$1:$DC$200,0))=BX$3,1,"")))</f>
        <v/>
      </c>
      <c r="BY41" s="6" t="str">
        <f t="array" ref="BY41">IF(ISNA(INDEX($DC$1:$DC$770,MATCH($BI41&amp;BY$3,$DB$1:$DB$770&amp;$DC$1:$DC$770,0))),"",IF(ISNA(INDEX($DC$1:$DC$200,MATCH($BI41&amp;BY$3,$DB$1:$DB$200&amp;$DC$1:$DC$200,0))),IF(INDEX($DC$201:$DC$770,MATCH($BI41&amp;BY$3,$DB$201:$DB$770&amp;$DC$201:$DC$770,0))=BY$3,2,""),IF(INDEX($DC$1:$DC$200,MATCH($BI41&amp;BY$3,$DB$1:$DB$200&amp;$DC$1:$DC$200,0))=BY$3,1,"")))</f>
        <v/>
      </c>
      <c r="BZ41" s="6" t="str">
        <f t="array" ref="BZ41">IF(ISNA(INDEX($DC$1:$DC$770,MATCH($BI41&amp;BZ$3,$DB$1:$DB$770&amp;$DC$1:$DC$770,0))),"",IF(ISNA(INDEX($DC$1:$DC$200,MATCH($BI41&amp;BZ$3,$DB$1:$DB$200&amp;$DC$1:$DC$200,0))),IF(INDEX($DC$201:$DC$770,MATCH($BI41&amp;BZ$3,$DB$201:$DB$770&amp;$DC$201:$DC$770,0))=BZ$3,2,""),IF(INDEX($DC$1:$DC$200,MATCH($BI41&amp;BZ$3,$DB$1:$DB$200&amp;$DC$1:$DC$200,0))=BZ$3,1,"")))</f>
        <v/>
      </c>
      <c r="CA41" s="5" t="str">
        <f t="array" ref="CA41">IF(ISNA(INDEX($DC$1:$DC$770,MATCH($BI41&amp;CA$3,$DB$1:$DB$770&amp;$DC$1:$DC$770,0))),"",IF(ISNA(INDEX($DC$1:$DC$200,MATCH($BI41&amp;CA$3,$DB$1:$DB$200&amp;$DC$1:$DC$200,0))),IF(INDEX($DC$201:$DC$770,MATCH($BI41&amp;CA$3,$DB$201:$DB$770&amp;$DC$201:$DC$770,0))=CA$3,2,""),IF(INDEX($DC$1:$DC$200,MATCH($BI41&amp;CA$3,$DB$1:$DB$200&amp;$DC$1:$DC$200,0))=CA$3,1,"")))</f>
        <v/>
      </c>
      <c r="CB41" s="6" t="str">
        <f t="array" ref="CB41">IF(ISNA(INDEX($DC$1:$DC$770,MATCH($BI41&amp;CB$3,$DB$1:$DB$770&amp;$DC$1:$DC$770,0))),"",IF(ISNA(INDEX($DC$1:$DC$200,MATCH($BI41&amp;CB$3,$DB$1:$DB$200&amp;$DC$1:$DC$200,0))),IF(INDEX($DC$201:$DC$770,MATCH($BI41&amp;CB$3,$DB$201:$DB$770&amp;$DC$201:$DC$770,0))=CB$3,2,""),IF(INDEX($DC$1:$DC$200,MATCH($BI41&amp;CB$3,$DB$1:$DB$200&amp;$DC$1:$DC$200,0))=CB$3,1,"")))</f>
        <v/>
      </c>
      <c r="CC41" s="7" t="str">
        <f t="array" ref="CC41">IF(ISNA(INDEX($DC$1:$DC$770,MATCH($BI41&amp;CC$3,$DB$1:$DB$770&amp;$DC$1:$DC$770,0))),"",IF(ISNA(INDEX($DC$1:$DC$200,MATCH($BI41&amp;CC$3,$DB$1:$DB$200&amp;$DC$1:$DC$200,0))),IF(INDEX($DC$201:$DC$770,MATCH($BI41&amp;CC$3,$DB$201:$DB$770&amp;$DC$201:$DC$770,0))=CC$3,2,""),IF(INDEX($DC$1:$DC$200,MATCH($BI41&amp;CC$3,$DB$1:$DB$200&amp;$DC$1:$DC$200,0))=CC$3,1,"")))</f>
        <v/>
      </c>
      <c r="CD41" s="6" t="str">
        <f t="array" ref="CD41">IF(ISNA(INDEX($DC$1:$DC$770,MATCH($BI41&amp;CD$3,$DB$1:$DB$770&amp;$DC$1:$DC$770,0))),"",IF(ISNA(INDEX($DC$1:$DC$200,MATCH($BI41&amp;CD$3,$DB$1:$DB$200&amp;$DC$1:$DC$200,0))),IF(INDEX($DC$201:$DC$770,MATCH($BI41&amp;CD$3,$DB$201:$DB$770&amp;$DC$201:$DC$770,0))=CD$3,2,""),IF(INDEX($DC$1:$DC$200,MATCH($BI41&amp;CD$3,$DB$1:$DB$200&amp;$DC$1:$DC$200,0))=CD$3,1,"")))</f>
        <v/>
      </c>
      <c r="CE41" s="6" t="str">
        <f t="array" ref="CE41">IF(ISNA(INDEX($DC$1:$DC$770,MATCH($BI41&amp;CE$3,$DB$1:$DB$770&amp;$DC$1:$DC$770,0))),"",IF(ISNA(INDEX($DC$1:$DC$200,MATCH($BI41&amp;CE$3,$DB$1:$DB$200&amp;$DC$1:$DC$200,0))),IF(INDEX($DC$201:$DC$770,MATCH($BI41&amp;CE$3,$DB$201:$DB$770&amp;$DC$201:$DC$770,0))=CE$3,2,""),IF(INDEX($DC$1:$DC$200,MATCH($BI41&amp;CE$3,$DB$1:$DB$200&amp;$DC$1:$DC$200,0))=CE$3,1,"")))</f>
        <v/>
      </c>
      <c r="CF41" s="6">
        <f t="array" ref="CF41">IF(ISNA(INDEX($DC$1:$DC$770,MATCH($BI41&amp;CF$3,$DB$1:$DB$770&amp;$DC$1:$DC$770,0))),"",IF(ISNA(INDEX($DC$1:$DC$200,MATCH($BI41&amp;CF$3,$DB$1:$DB$200&amp;$DC$1:$DC$200,0))),IF(INDEX($DC$201:$DC$770,MATCH($BI41&amp;CF$3,$DB$201:$DB$770&amp;$DC$201:$DC$770,0))=CF$3,2,""),IF(INDEX($DC$1:$DC$200,MATCH($BI41&amp;CF$3,$DB$1:$DB$200&amp;$DC$1:$DC$200,0))=CF$3,1,"")))</f>
        <v>2</v>
      </c>
      <c r="CG41" s="5" t="str">
        <f t="array" ref="CG41">IF(ISNA(INDEX($DC$1:$DC$770,MATCH($BI41&amp;CG$3,$DB$1:$DB$770&amp;$DC$1:$DC$770,0))),"",IF(ISNA(INDEX($DC$1:$DC$200,MATCH($BI41&amp;CG$3,$DB$1:$DB$200&amp;$DC$1:$DC$200,0))),IF(INDEX($DC$201:$DC$770,MATCH($BI41&amp;CG$3,$DB$201:$DB$770&amp;$DC$201:$DC$770,0))=CG$3,2,""),IF(INDEX($DC$1:$DC$200,MATCH($BI41&amp;CG$3,$DB$1:$DB$200&amp;$DC$1:$DC$200,0))=CG$3,1,"")))</f>
        <v/>
      </c>
      <c r="CH41" s="6" t="str">
        <f t="array" ref="CH41">IF(ISNA(INDEX($DC$1:$DC$770,MATCH($BI41&amp;CH$3,$DB$1:$DB$770&amp;$DC$1:$DC$770,0))),"",IF(ISNA(INDEX($DC$1:$DC$200,MATCH($BI41&amp;CH$3,$DB$1:$DB$200&amp;$DC$1:$DC$200,0))),IF(INDEX($DC$201:$DC$770,MATCH($BI41&amp;CH$3,$DB$201:$DB$770&amp;$DC$201:$DC$770,0))=CH$3,2,""),IF(INDEX($DC$1:$DC$200,MATCH($BI41&amp;CH$3,$DB$1:$DB$200&amp;$DC$1:$DC$200,0))=CH$3,1,"")))</f>
        <v/>
      </c>
      <c r="CI41" s="7" t="str">
        <f t="array" ref="CI41">IF(ISNA(INDEX($DC$1:$DC$770,MATCH($BI41&amp;CI$3,$DB$1:$DB$770&amp;$DC$1:$DC$770,0))),"",IF(ISNA(INDEX($DC$1:$DC$200,MATCH($BI41&amp;CI$3,$DB$1:$DB$200&amp;$DC$1:$DC$200,0))),IF(INDEX($DC$201:$DC$770,MATCH($BI41&amp;CI$3,$DB$201:$DB$770&amp;$DC$201:$DC$770,0))=CI$3,2,""),IF(INDEX($DC$1:$DC$200,MATCH($BI41&amp;CI$3,$DB$1:$DB$200&amp;$DC$1:$DC$200,0))=CI$3,1,"")))</f>
        <v/>
      </c>
      <c r="CJ41" s="6" t="str">
        <f t="array" ref="CJ41">IF(ISNA(INDEX($DC$1:$DC$770,MATCH($BI41&amp;CJ$3,$DB$1:$DB$770&amp;$DC$1:$DC$770,0))),"",IF(ISNA(INDEX($DC$1:$DC$200,MATCH($BI41&amp;CJ$3,$DB$1:$DB$200&amp;$DC$1:$DC$200,0))),IF(INDEX($DC$201:$DC$770,MATCH($BI41&amp;CJ$3,$DB$201:$DB$770&amp;$DC$201:$DC$770,0))=CJ$3,2,""),IF(INDEX($DC$1:$DC$200,MATCH($BI41&amp;CJ$3,$DB$1:$DB$200&amp;$DC$1:$DC$200,0))=CJ$3,1,"")))</f>
        <v/>
      </c>
      <c r="CK41" s="6" t="str">
        <f t="array" ref="CK41">IF(ISNA(INDEX($DC$1:$DC$770,MATCH($BI41&amp;CK$3,$DB$1:$DB$770&amp;$DC$1:$DC$770,0))),"",IF(ISNA(INDEX($DC$1:$DC$200,MATCH($BI41&amp;CK$3,$DB$1:$DB$200&amp;$DC$1:$DC$200,0))),IF(INDEX($DC$201:$DC$770,MATCH($BI41&amp;CK$3,$DB$201:$DB$770&amp;$DC$201:$DC$770,0))=CK$3,2,""),IF(INDEX($DC$1:$DC$200,MATCH($BI41&amp;CK$3,$DB$1:$DB$200&amp;$DC$1:$DC$200,0))=CK$3,1,"")))</f>
        <v/>
      </c>
      <c r="CL41" s="7" t="str">
        <f t="array" ref="CL41">IF(ISNA(INDEX($DC$1:$DC$770,MATCH($BI41&amp;CL$3,$DB$1:$DB$770&amp;$DC$1:$DC$770,0))),"",IF(ISNA(INDEX($DC$1:$DC$200,MATCH($BI41&amp;CL$3,$DB$1:$DB$200&amp;$DC$1:$DC$200,0))),IF(INDEX($DC$201:$DC$770,MATCH($BI41&amp;CL$3,$DB$201:$DB$770&amp;$DC$201:$DC$770,0))=CL$3,2,""),IF(INDEX($DC$1:$DC$200,MATCH($BI41&amp;CL$3,$DB$1:$DB$200&amp;$DC$1:$DC$200,0))=CL$3,1,"")))</f>
        <v/>
      </c>
      <c r="CN41" s="1"/>
      <c r="CO41" s="1"/>
      <c r="CP41" s="19">
        <f t="shared" si="218"/>
        <v>353.5</v>
      </c>
      <c r="CQ41" s="13" t="s">
        <v>85</v>
      </c>
      <c r="CS41" s="13">
        <f t="shared" ref="CS41" si="320">DAY(CW41)</f>
        <v>18</v>
      </c>
      <c r="CT41" s="13">
        <f t="shared" ref="CT41" si="321">MONTH(CW41)</f>
        <v>12</v>
      </c>
      <c r="CU41" s="13">
        <f t="shared" si="219"/>
        <v>2016</v>
      </c>
      <c r="CV41" s="13" t="str">
        <f t="shared" si="220"/>
        <v>So</v>
      </c>
      <c r="CW41" s="22">
        <f t="shared" si="305"/>
        <v>41260</v>
      </c>
      <c r="DB41" s="19">
        <f>IF(DM41=0,0,IF(COUNTIF($DM$1:$DM$200,DM41)=1,DM41,IF(COUNTIF($DM$1:$DM$200,DM41)=2,IF(COUNTIF($DM$1:$DM40,DM41)=0,DM41,DM41+0.5),"Terminkollision 1")))</f>
        <v>263</v>
      </c>
      <c r="DC41" s="42">
        <f t="shared" si="4"/>
        <v>3</v>
      </c>
      <c r="DD41" s="71" t="s">
        <v>195</v>
      </c>
      <c r="DE41" s="13" t="s">
        <v>101</v>
      </c>
      <c r="DF41" s="13">
        <f t="shared" si="263"/>
        <v>38</v>
      </c>
      <c r="DG41" s="13">
        <f t="shared" si="5"/>
        <v>19</v>
      </c>
      <c r="DH41" s="13">
        <f t="shared" si="6"/>
        <v>9</v>
      </c>
      <c r="DI41" s="13">
        <f t="shared" si="7"/>
        <v>2016</v>
      </c>
      <c r="DJ41" s="13" t="str">
        <f t="shared" si="264"/>
        <v>Mo</v>
      </c>
      <c r="DK41" s="22">
        <f t="shared" si="280"/>
        <v>41170</v>
      </c>
      <c r="DL41" s="19" t="str">
        <f t="shared" si="0"/>
        <v>0</v>
      </c>
      <c r="DM41" s="13">
        <f t="shared" si="265"/>
        <v>263</v>
      </c>
    </row>
    <row r="42" spans="1:117">
      <c r="A42" s="13">
        <v>18.5</v>
      </c>
      <c r="B42" s="174"/>
      <c r="C42" s="173"/>
      <c r="D42" s="178"/>
      <c r="E42" s="2"/>
      <c r="F42" s="165"/>
      <c r="G42" s="165"/>
      <c r="H42" s="165"/>
      <c r="I42" s="2"/>
      <c r="J42" s="9" t="str">
        <f t="shared" ref="J42" si="322">IF(ISNA(VLOOKUP(A42,$CP$30:$CQ$56,2,FALSE)),IF(ISNA(VLOOKUP(A42,$DB$1:$DE$200,4,FALSE)),"",VLOOKUP(A42,$DB$1:$DE$200,4,FALSE)),VLOOKUP(A42,$CP$30:$CQ$56,2,FALSE))</f>
        <v>Pfingstsonntag</v>
      </c>
      <c r="K42" s="10"/>
      <c r="L42" s="10"/>
      <c r="M42" s="10"/>
      <c r="N42" s="10"/>
      <c r="O42" s="8"/>
      <c r="P42" s="9" t="str">
        <f t="array" ref="P42">IF(ISNA(INDEX($DC$201:$DC$770,MATCH($A41&amp;P$3,$DB$201:$DB$770&amp;$DC$201:$DC$770,0))),IF(ISNA(INDEX($DC$1:$DC$200,MATCH($A42&amp;P$3,$DB$1:$DB$200&amp;$DC$1:$DC$200,0))),"",IF(INDEX($DC$1:$DC$200,MATCH($A42&amp;P$3,$DB$1:$DB$200&amp;$DC$1:$DC$200,0))=P$3,1,"")),IF(INDEX($DC$201:$DC$770,MATCH($A41&amp;P$3,$DB$201:$DB$770&amp;$DC$201:$DC$770,0))=P$3,2,""))</f>
        <v/>
      </c>
      <c r="Q42" s="10" t="str">
        <f t="array" ref="Q42">IF(ISNA(INDEX($DC$201:$DC$770,MATCH($A41&amp;Q$3,$DB$201:$DB$770&amp;$DC$201:$DC$770,0))),IF(ISNA(INDEX($DC$1:$DC$200,MATCH($A42&amp;Q$3,$DB$1:$DB$200&amp;$DC$1:$DC$200,0))),"",IF(INDEX($DC$1:$DC$200,MATCH($A42&amp;Q$3,$DB$1:$DB$200&amp;$DC$1:$DC$200,0))=Q$3,1,"")),IF(INDEX($DC$201:$DC$770,MATCH($A41&amp;Q$3,$DB$201:$DB$770&amp;$DC$201:$DC$770,0))=Q$3,2,""))</f>
        <v/>
      </c>
      <c r="R42" s="10" t="str">
        <f t="array" ref="R42">IF(ISNA(INDEX($DC$201:$DC$770,MATCH($A41&amp;R$3,$DB$201:$DB$770&amp;$DC$201:$DC$770,0))),IF(ISNA(INDEX($DC$1:$DC$200,MATCH($A42&amp;R$3,$DB$1:$DB$200&amp;$DC$1:$DC$200,0))),"",IF(INDEX($DC$1:$DC$200,MATCH($A42&amp;R$3,$DB$1:$DB$200&amp;$DC$1:$DC$200,0))=R$3,1,"")),IF(INDEX($DC$201:$DC$770,MATCH($A41&amp;R$3,$DB$201:$DB$770&amp;$DC$201:$DC$770,0))=R$3,2,""))</f>
        <v/>
      </c>
      <c r="S42" s="9" t="str">
        <f t="array" ref="S42">IF(ISNA(INDEX($DC$201:$DC$770,MATCH($A41&amp;S$3,$DB$201:$DB$770&amp;$DC$201:$DC$770,0))),IF(ISNA(INDEX($DC$1:$DC$200,MATCH($A42&amp;S$3,$DB$1:$DB$200&amp;$DC$1:$DC$200,0))),"",IF(INDEX($DC$1:$DC$200,MATCH($A42&amp;S$3,$DB$1:$DB$200&amp;$DC$1:$DC$200,0))=S$3,1,"")),IF(INDEX($DC$201:$DC$770,MATCH($A41&amp;S$3,$DB$201:$DB$770&amp;$DC$201:$DC$770,0))=S$3,2,""))</f>
        <v/>
      </c>
      <c r="T42" s="10" t="str">
        <f t="array" ref="T42">IF(ISNA(INDEX($DC$201:$DC$770,MATCH($A41&amp;T$3,$DB$201:$DB$770&amp;$DC$201:$DC$770,0))),IF(ISNA(INDEX($DC$1:$DC$200,MATCH($A42&amp;T$3,$DB$1:$DB$200&amp;$DC$1:$DC$200,0))),"",IF(INDEX($DC$1:$DC$200,MATCH($A42&amp;T$3,$DB$1:$DB$200&amp;$DC$1:$DC$200,0))=T$3,1,"")),IF(INDEX($DC$201:$DC$770,MATCH($A41&amp;T$3,$DB$201:$DB$770&amp;$DC$201:$DC$770,0))=T$3,2,""))</f>
        <v/>
      </c>
      <c r="U42" s="8" t="str">
        <f t="array" ref="U42">IF(ISNA(INDEX($DC$201:$DC$770,MATCH($A41&amp;U$3,$DB$201:$DB$770&amp;$DC$201:$DC$770,0))),IF(ISNA(INDEX($DC$1:$DC$200,MATCH($A42&amp;U$3,$DB$1:$DB$200&amp;$DC$1:$DC$200,0))),"",IF(INDEX($DC$1:$DC$200,MATCH($A42&amp;U$3,$DB$1:$DB$200&amp;$DC$1:$DC$200,0))=U$3,1,"")),IF(INDEX($DC$201:$DC$770,MATCH($A41&amp;U$3,$DB$201:$DB$770&amp;$DC$201:$DC$770,0))=U$3,2,""))</f>
        <v/>
      </c>
      <c r="V42" s="10" t="str">
        <f t="array" ref="V42">IF(ISNA(INDEX($DC$201:$DC$770,MATCH($A41&amp;V$3,$DB$201:$DB$770&amp;$DC$201:$DC$770,0))),IF(ISNA(INDEX($DC$1:$DC$200,MATCH($A42&amp;V$3,$DB$1:$DB$200&amp;$DC$1:$DC$200,0))),"",IF(INDEX($DC$1:$DC$200,MATCH($A42&amp;V$3,$DB$1:$DB$200&amp;$DC$1:$DC$200,0))=V$3,1,"")),IF(INDEX($DC$201:$DC$770,MATCH($A41&amp;V$3,$DB$201:$DB$770&amp;$DC$201:$DC$770,0))=V$3,2,""))</f>
        <v/>
      </c>
      <c r="W42" s="10" t="str">
        <f t="array" ref="W42">IF(ISNA(INDEX($DC$201:$DC$770,MATCH($A41&amp;W$3,$DB$201:$DB$770&amp;$DC$201:$DC$770,0))),IF(ISNA(INDEX($DC$1:$DC$200,MATCH($A42&amp;W$3,$DB$1:$DB$200&amp;$DC$1:$DC$200,0))),"",IF(INDEX($DC$1:$DC$200,MATCH($A42&amp;W$3,$DB$1:$DB$200&amp;$DC$1:$DC$200,0))=W$3,1,"")),IF(INDEX($DC$201:$DC$770,MATCH($A41&amp;W$3,$DB$201:$DB$770&amp;$DC$201:$DC$770,0))=W$3,2,""))</f>
        <v/>
      </c>
      <c r="X42" s="10" t="str">
        <f t="array" ref="X42">IF(ISNA(INDEX($DC$201:$DC$770,MATCH($A41&amp;X$3,$DB$201:$DB$770&amp;$DC$201:$DC$770,0))),IF(ISNA(INDEX($DC$1:$DC$200,MATCH($A42&amp;X$3,$DB$1:$DB$200&amp;$DC$1:$DC$200,0))),"",IF(INDEX($DC$1:$DC$200,MATCH($A42&amp;X$3,$DB$1:$DB$200&amp;$DC$1:$DC$200,0))=X$3,1,"")),IF(INDEX($DC$201:$DC$770,MATCH($A41&amp;X$3,$DB$201:$DB$770&amp;$DC$201:$DC$770,0))=X$3,2,""))</f>
        <v/>
      </c>
      <c r="Y42" s="9" t="str">
        <f t="array" ref="Y42">IF(ISNA(INDEX($DC$201:$DC$770,MATCH($A41&amp;Y$3,$DB$201:$DB$770&amp;$DC$201:$DC$770,0))),IF(ISNA(INDEX($DC$1:$DC$200,MATCH($A42&amp;Y$3,$DB$1:$DB$200&amp;$DC$1:$DC$200,0))),"",IF(INDEX($DC$1:$DC$200,MATCH($A42&amp;Y$3,$DB$1:$DB$200&amp;$DC$1:$DC$200,0))=Y$3,1,"")),IF(INDEX($DC$201:$DC$770,MATCH($A41&amp;Y$3,$DB$201:$DB$770&amp;$DC$201:$DC$770,0))=Y$3,2,""))</f>
        <v/>
      </c>
      <c r="Z42" s="10" t="str">
        <f t="array" ref="Z42">IF(ISNA(INDEX($DC$201:$DC$770,MATCH($A41&amp;Z$3,$DB$201:$DB$770&amp;$DC$201:$DC$770,0))),IF(ISNA(INDEX($DC$1:$DC$200,MATCH($A42&amp;Z$3,$DB$1:$DB$200&amp;$DC$1:$DC$200,0))),"",IF(INDEX($DC$1:$DC$200,MATCH($A42&amp;Z$3,$DB$1:$DB$200&amp;$DC$1:$DC$200,0))=Z$3,1,"")),IF(INDEX($DC$201:$DC$770,MATCH($A41&amp;Z$3,$DB$201:$DB$770&amp;$DC$201:$DC$770,0))=Z$3,2,""))</f>
        <v/>
      </c>
      <c r="AA42" s="8" t="str">
        <f t="array" ref="AA42">IF(ISNA(INDEX($DC$201:$DC$770,MATCH($A41&amp;AA$3,$DB$201:$DB$770&amp;$DC$201:$DC$770,0))),IF(ISNA(INDEX($DC$1:$DC$200,MATCH($A42&amp;AA$3,$DB$1:$DB$200&amp;$DC$1:$DC$200,0))),"",IF(INDEX($DC$1:$DC$200,MATCH($A42&amp;AA$3,$DB$1:$DB$200&amp;$DC$1:$DC$200,0))=AA$3,1,"")),IF(INDEX($DC$201:$DC$770,MATCH($A41&amp;AA$3,$DB$201:$DB$770&amp;$DC$201:$DC$770,0))=AA$3,2,""))</f>
        <v/>
      </c>
      <c r="AB42" s="10" t="str">
        <f t="array" ref="AB42">IF(ISNA(INDEX($DC$201:$DC$770,MATCH($A41&amp;AB$3,$DB$201:$DB$770&amp;$DC$201:$DC$770,0))),IF(ISNA(INDEX($DC$1:$DC$200,MATCH($A42&amp;AB$3,$DB$1:$DB$200&amp;$DC$1:$DC$200,0))),"",IF(INDEX($DC$1:$DC$200,MATCH($A42&amp;AB$3,$DB$1:$DB$200&amp;$DC$1:$DC$200,0))=AB$3,1,"")),IF(INDEX($DC$201:$DC$770,MATCH($A41&amp;AB$3,$DB$201:$DB$770&amp;$DC$201:$DC$770,0))=AB$3,2,""))</f>
        <v/>
      </c>
      <c r="AC42" s="10" t="str">
        <f t="array" ref="AC42">IF(ISNA(INDEX($DC$201:$DC$770,MATCH($A41&amp;AC$3,$DB$201:$DB$770&amp;$DC$201:$DC$770,0))),IF(ISNA(INDEX($DC$1:$DC$200,MATCH($A42&amp;AC$3,$DB$1:$DB$200&amp;$DC$1:$DC$200,0))),"",IF(INDEX($DC$1:$DC$200,MATCH($A42&amp;AC$3,$DB$1:$DB$200&amp;$DC$1:$DC$200,0))=AC$3,1,"")),IF(INDEX($DC$201:$DC$770,MATCH($A41&amp;AC$3,$DB$201:$DB$770&amp;$DC$201:$DC$770,0))=AC$3,2,""))</f>
        <v/>
      </c>
      <c r="AD42" s="8" t="str">
        <f t="array" ref="AD42">IF(ISNA(INDEX($DC$201:$DC$770,MATCH($A41&amp;AD$3,$DB$201:$DB$770&amp;$DC$201:$DC$770,0))),IF(ISNA(INDEX($DC$1:$DC$200,MATCH($A42&amp;AD$3,$DB$1:$DB$200&amp;$DC$1:$DC$200,0))),"",IF(INDEX($DC$1:$DC$200,MATCH($A42&amp;AD$3,$DB$1:$DB$200&amp;$DC$1:$DC$200,0))=AD$3,1,"")),IF(INDEX($DC$201:$DC$770,MATCH($A41&amp;AD$3,$DB$201:$DB$770&amp;$DC$201:$DC$770,0))=AD$3,2,""))</f>
        <v/>
      </c>
      <c r="AE42" s="43">
        <v>49.5</v>
      </c>
      <c r="AF42" s="174"/>
      <c r="AG42" s="185"/>
      <c r="AH42" s="177"/>
      <c r="AI42" s="2"/>
      <c r="AJ42" s="165"/>
      <c r="AK42" s="165"/>
      <c r="AL42" s="165"/>
      <c r="AM42" s="2"/>
      <c r="AN42" s="10" t="str">
        <f t="shared" ref="AN42" si="323">IF(ISNA(VLOOKUP(AE42,$CP$30:$CQ$56,2,FALSE)),IF(ISNA(VLOOKUP(AE42,$DB$1:$DE$200,4,FALSE)),"",VLOOKUP(AE42,$DB$1:$DE$200,4,FALSE)),VLOOKUP(AE42,$CP$30:$CQ$56,2,FALSE))</f>
        <v/>
      </c>
      <c r="AO42" s="10"/>
      <c r="AP42" s="10"/>
      <c r="AQ42" s="10"/>
      <c r="AR42" s="10"/>
      <c r="AS42" s="10"/>
      <c r="AT42" s="9" t="str">
        <f t="array" ref="AT42">IF(ISNA(INDEX($DC$201:$DC$770,MATCH($AE41&amp;AT$3,$DB$201:$DB$770&amp;$DC$201:$DC$770,0))),IF(ISNA(INDEX($DC$1:$DC$200,MATCH($AE42&amp;AT$3,$DB$1:$DB$200&amp;$DC$1:$DC$200,0))),"",IF(INDEX($DC$1:$DC$200,MATCH($AE42&amp;AT$3,$DB$1:$DB$200&amp;$DC$1:$DC$200,0))=AT$3,1,"")),IF(INDEX($DC$201:$DC$770,MATCH($AE41&amp;AT$3,$DB$201:$DB$770&amp;$DC$201:$DC$770,0))=AT$3,2,""))</f>
        <v/>
      </c>
      <c r="AU42" s="10" t="str">
        <f t="array" ref="AU42">IF(ISNA(INDEX($DC$201:$DC$770,MATCH($AE41&amp;AU$3,$DB$201:$DB$770&amp;$DC$201:$DC$770,0))),IF(ISNA(INDEX($DC$1:$DC$200,MATCH($AE42&amp;AU$3,$DB$1:$DB$200&amp;$DC$1:$DC$200,0))),"",IF(INDEX($DC$1:$DC$200,MATCH($AE42&amp;AU$3,$DB$1:$DB$200&amp;$DC$1:$DC$200,0))=AU$3,1,"")),IF(INDEX($DC$201:$DC$770,MATCH($AE41&amp;AU$3,$DB$201:$DB$770&amp;$DC$201:$DC$770,0))=AU$3,2,""))</f>
        <v/>
      </c>
      <c r="AV42" s="10" t="str">
        <f t="array" ref="AV42">IF(ISNA(INDEX($DC$201:$DC$770,MATCH($AE41&amp;AV$3,$DB$201:$DB$770&amp;$DC$201:$DC$770,0))),IF(ISNA(INDEX($DC$1:$DC$200,MATCH($AE42&amp;AV$3,$DB$1:$DB$200&amp;$DC$1:$DC$200,0))),"",IF(INDEX($DC$1:$DC$200,MATCH($AE42&amp;AV$3,$DB$1:$DB$200&amp;$DC$1:$DC$200,0))=AV$3,1,"")),IF(INDEX($DC$201:$DC$770,MATCH($AE41&amp;AV$3,$DB$201:$DB$770&amp;$DC$201:$DC$770,0))=AV$3,2,""))</f>
        <v/>
      </c>
      <c r="AW42" s="9" t="str">
        <f t="array" ref="AW42">IF(ISNA(INDEX($DC$201:$DC$770,MATCH($AE41&amp;AW$3,$DB$201:$DB$770&amp;$DC$201:$DC$770,0))),IF(ISNA(INDEX($DC$1:$DC$200,MATCH($AE42&amp;AW$3,$DB$1:$DB$200&amp;$DC$1:$DC$200,0))),"",IF(INDEX($DC$1:$DC$200,MATCH($AE42&amp;AW$3,$DB$1:$DB$200&amp;$DC$1:$DC$200,0))=AW$3,1,"")),IF(INDEX($DC$201:$DC$770,MATCH($AE41&amp;AW$3,$DB$201:$DB$770&amp;$DC$201:$DC$770,0))=AW$3,2,""))</f>
        <v/>
      </c>
      <c r="AX42" s="10" t="str">
        <f t="array" ref="AX42">IF(ISNA(INDEX($DC$201:$DC$770,MATCH($AE41&amp;AX$3,$DB$201:$DB$770&amp;$DC$201:$DC$770,0))),IF(ISNA(INDEX($DC$1:$DC$200,MATCH($AE42&amp;AX$3,$DB$1:$DB$200&amp;$DC$1:$DC$200,0))),"",IF(INDEX($DC$1:$DC$200,MATCH($AE42&amp;AX$3,$DB$1:$DB$200&amp;$DC$1:$DC$200,0))=AX$3,1,"")),IF(INDEX($DC$201:$DC$770,MATCH($AE41&amp;AX$3,$DB$201:$DB$770&amp;$DC$201:$DC$770,0))=AX$3,2,""))</f>
        <v/>
      </c>
      <c r="AY42" s="8" t="str">
        <f t="array" ref="AY42">IF(ISNA(INDEX($DC$201:$DC$770,MATCH($AE41&amp;AY$3,$DB$201:$DB$770&amp;$DC$201:$DC$770,0))),IF(ISNA(INDEX($DC$1:$DC$200,MATCH($AE42&amp;AY$3,$DB$1:$DB$200&amp;$DC$1:$DC$200,0))),"",IF(INDEX($DC$1:$DC$200,MATCH($AE42&amp;AY$3,$DB$1:$DB$200&amp;$DC$1:$DC$200,0))=AY$3,1,"")),IF(INDEX($DC$201:$DC$770,MATCH($AE41&amp;AY$3,$DB$201:$DB$770&amp;$DC$201:$DC$770,0))=AY$3,2,""))</f>
        <v/>
      </c>
      <c r="AZ42" s="10" t="str">
        <f t="array" ref="AZ42">IF(ISNA(INDEX($DC$201:$DC$770,MATCH($AE41&amp;AZ$3,$DB$201:$DB$770&amp;$DC$201:$DC$770,0))),IF(ISNA(INDEX($DC$1:$DC$200,MATCH($AE42&amp;AZ$3,$DB$1:$DB$200&amp;$DC$1:$DC$200,0))),"",IF(INDEX($DC$1:$DC$200,MATCH($AE42&amp;AZ$3,$DB$1:$DB$200&amp;$DC$1:$DC$200,0))=AZ$3,1,"")),IF(INDEX($DC$201:$DC$770,MATCH($AE41&amp;AZ$3,$DB$201:$DB$770&amp;$DC$201:$DC$770,0))=AZ$3,2,""))</f>
        <v/>
      </c>
      <c r="BA42" s="10" t="str">
        <f t="array" ref="BA42">IF(ISNA(INDEX($DC$201:$DC$770,MATCH($AE41&amp;BA$3,$DB$201:$DB$770&amp;$DC$201:$DC$770,0))),IF(ISNA(INDEX($DC$1:$DC$200,MATCH($AE42&amp;BA$3,$DB$1:$DB$200&amp;$DC$1:$DC$200,0))),"",IF(INDEX($DC$1:$DC$200,MATCH($AE42&amp;BA$3,$DB$1:$DB$200&amp;$DC$1:$DC$200,0))=BA$3,1,"")),IF(INDEX($DC$201:$DC$770,MATCH($AE41&amp;BA$3,$DB$201:$DB$770&amp;$DC$201:$DC$770,0))=BA$3,2,""))</f>
        <v/>
      </c>
      <c r="BB42" s="10" t="str">
        <f t="array" ref="BB42">IF(ISNA(INDEX($DC$201:$DC$770,MATCH($AE41&amp;BB$3,$DB$201:$DB$770&amp;$DC$201:$DC$770,0))),IF(ISNA(INDEX($DC$1:$DC$200,MATCH($AE42&amp;BB$3,$DB$1:$DB$200&amp;$DC$1:$DC$200,0))),"",IF(INDEX($DC$1:$DC$200,MATCH($AE42&amp;BB$3,$DB$1:$DB$200&amp;$DC$1:$DC$200,0))=BB$3,1,"")),IF(INDEX($DC$201:$DC$770,MATCH($AE41&amp;BB$3,$DB$201:$DB$770&amp;$DC$201:$DC$770,0))=BB$3,2,""))</f>
        <v/>
      </c>
      <c r="BC42" s="9" t="str">
        <f t="array" ref="BC42">IF(ISNA(INDEX($DC$201:$DC$770,MATCH($AE41&amp;BC$3,$DB$201:$DB$770&amp;$DC$201:$DC$770,0))),IF(ISNA(INDEX($DC$1:$DC$200,MATCH($AE42&amp;BC$3,$DB$1:$DB$200&amp;$DC$1:$DC$200,0))),"",IF(INDEX($DC$1:$DC$200,MATCH($AE42&amp;BC$3,$DB$1:$DB$200&amp;$DC$1:$DC$200,0))=BC$3,1,"")),IF(INDEX($DC$201:$DC$770,MATCH($AE41&amp;BC$3,$DB$201:$DB$770&amp;$DC$201:$DC$770,0))=BC$3,2,""))</f>
        <v/>
      </c>
      <c r="BD42" s="10" t="str">
        <f t="array" ref="BD42">IF(ISNA(INDEX($DC$201:$DC$770,MATCH($AE41&amp;BD$3,$DB$201:$DB$770&amp;$DC$201:$DC$770,0))),IF(ISNA(INDEX($DC$1:$DC$200,MATCH($AE42&amp;BD$3,$DB$1:$DB$200&amp;$DC$1:$DC$200,0))),"",IF(INDEX($DC$1:$DC$200,MATCH($AE42&amp;BD$3,$DB$1:$DB$200&amp;$DC$1:$DC$200,0))=BD$3,1,"")),IF(INDEX($DC$201:$DC$770,MATCH($AE41&amp;BD$3,$DB$201:$DB$770&amp;$DC$201:$DC$770,0))=BD$3,2,""))</f>
        <v/>
      </c>
      <c r="BE42" s="8" t="str">
        <f t="array" ref="BE42">IF(ISNA(INDEX($DC$201:$DC$770,MATCH($AE41&amp;BE$3,$DB$201:$DB$770&amp;$DC$201:$DC$770,0))),IF(ISNA(INDEX($DC$1:$DC$200,MATCH($AE42&amp;BE$3,$DB$1:$DB$200&amp;$DC$1:$DC$200,0))),"",IF(INDEX($DC$1:$DC$200,MATCH($AE42&amp;BE$3,$DB$1:$DB$200&amp;$DC$1:$DC$200,0))=BE$3,1,"")),IF(INDEX($DC$201:$DC$770,MATCH($AE41&amp;BE$3,$DB$201:$DB$770&amp;$DC$201:$DC$770,0))=BE$3,2,""))</f>
        <v/>
      </c>
      <c r="BF42" s="10" t="str">
        <f t="array" ref="BF42">IF(ISNA(INDEX($DC$201:$DC$770,MATCH($AE41&amp;BF$3,$DB$201:$DB$770&amp;$DC$201:$DC$770,0))),IF(ISNA(INDEX($DC$1:$DC$200,MATCH($AE42&amp;BF$3,$DB$1:$DB$200&amp;$DC$1:$DC$200,0))),"",IF(INDEX($DC$1:$DC$200,MATCH($AE42&amp;BF$3,$DB$1:$DB$200&amp;$DC$1:$DC$200,0))=BF$3,1,"")),IF(INDEX($DC$201:$DC$770,MATCH($AE41&amp;BF$3,$DB$201:$DB$770&amp;$DC$201:$DC$770,0))=BF$3,2,""))</f>
        <v/>
      </c>
      <c r="BG42" s="10" t="str">
        <f t="array" ref="BG42">IF(ISNA(INDEX($DC$201:$DC$770,MATCH($AE41&amp;BG$3,$DB$201:$DB$770&amp;$DC$201:$DC$770,0))),IF(ISNA(INDEX($DC$1:$DC$200,MATCH($AE42&amp;BG$3,$DB$1:$DB$200&amp;$DC$1:$DC$200,0))),"",IF(INDEX($DC$1:$DC$200,MATCH($AE42&amp;BG$3,$DB$1:$DB$200&amp;$DC$1:$DC$200,0))=BG$3,1,"")),IF(INDEX($DC$201:$DC$770,MATCH($AE41&amp;BG$3,$DB$201:$DB$770&amp;$DC$201:$DC$770,0))=BG$3,2,""))</f>
        <v/>
      </c>
      <c r="BH42" s="8" t="str">
        <f t="array" ref="BH42">IF(ISNA(INDEX($DC$201:$DC$770,MATCH($AE41&amp;BH$3,$DB$201:$DB$770&amp;$DC$201:$DC$770,0))),IF(ISNA(INDEX($DC$1:$DC$200,MATCH($AE42&amp;BH$3,$DB$1:$DB$200&amp;$DC$1:$DC$200,0))),"",IF(INDEX($DC$1:$DC$200,MATCH($AE42&amp;BH$3,$DB$1:$DB$200&amp;$DC$1:$DC$200,0))=BH$3,1,"")),IF(INDEX($DC$201:$DC$770,MATCH($AE41&amp;BH$3,$DB$201:$DB$770&amp;$DC$201:$DC$770,0))=BH$3,2,""))</f>
        <v/>
      </c>
      <c r="BI42" s="2">
        <f t="shared" ref="BI42" si="324">BI41+0.5</f>
        <v>78.5</v>
      </c>
      <c r="BJ42" s="174"/>
      <c r="BK42" s="173"/>
      <c r="BL42" s="177"/>
      <c r="BM42" s="2"/>
      <c r="BN42" s="165"/>
      <c r="BO42" s="165"/>
      <c r="BP42" s="165"/>
      <c r="BQ42" s="2"/>
      <c r="BR42" s="10" t="str">
        <f t="shared" ref="BR42" si="325">IF(ISNA(VLOOKUP(BI42,$CP$30:$CQ$56,2,FALSE)),IF(ISNA(VLOOKUP(BI42,$DB$1:$DE$200,4,FALSE)),"",VLOOKUP(BI42,$DB$1:$DE$200,4,FALSE)),VLOOKUP(BI42,$CP$30:$CQ$56,2,FALSE))</f>
        <v/>
      </c>
      <c r="BS42" s="10"/>
      <c r="BT42" s="10"/>
      <c r="BU42" s="10"/>
      <c r="BV42" s="10"/>
      <c r="BW42" s="10"/>
      <c r="BX42" s="9" t="str">
        <f t="array" ref="BX42">IF(ISNA(INDEX($DC$201:$DC$770,MATCH($BI41&amp;BX$3,$DB$201:$DB$770&amp;$DC$201:$DC$770,0))),IF(ISNA(INDEX($DC$1:$DC$200,MATCH($BI42&amp;BX$3,$DB$1:$DB$200&amp;$DC$1:$DC$200,0))),"",IF(INDEX($DC$1:$DC$200,MATCH($BI42&amp;BX$3,$DB$1:$DB$200&amp;$DC$1:$DC$200,0))=BX$3,1,"")),IF(INDEX($DC$201:$DC$770,MATCH($BI41&amp;BX$3,$DB$201:$DB$770&amp;$DC$201:$DC$770,0))=BX$3,2,""))</f>
        <v/>
      </c>
      <c r="BY42" s="10" t="str">
        <f t="array" ref="BY42">IF(ISNA(INDEX($DC$201:$DC$770,MATCH($BI41&amp;BY$3,$DB$201:$DB$770&amp;$DC$201:$DC$770,0))),IF(ISNA(INDEX($DC$1:$DC$200,MATCH($BI42&amp;BY$3,$DB$1:$DB$200&amp;$DC$1:$DC$200,0))),"",IF(INDEX($DC$1:$DC$200,MATCH($BI42&amp;BY$3,$DB$1:$DB$200&amp;$DC$1:$DC$200,0))=BY$3,1,"")),IF(INDEX($DC$201:$DC$770,MATCH($BI41&amp;BY$3,$DB$201:$DB$770&amp;$DC$201:$DC$770,0))=BY$3,2,""))</f>
        <v/>
      </c>
      <c r="BZ42" s="10" t="str">
        <f t="array" ref="BZ42">IF(ISNA(INDEX($DC$201:$DC$770,MATCH($BI41&amp;BZ$3,$DB$201:$DB$770&amp;$DC$201:$DC$770,0))),IF(ISNA(INDEX($DC$1:$DC$200,MATCH($BI42&amp;BZ$3,$DB$1:$DB$200&amp;$DC$1:$DC$200,0))),"",IF(INDEX($DC$1:$DC$200,MATCH($BI42&amp;BZ$3,$DB$1:$DB$200&amp;$DC$1:$DC$200,0))=BZ$3,1,"")),IF(INDEX($DC$201:$DC$770,MATCH($BI41&amp;BZ$3,$DB$201:$DB$770&amp;$DC$201:$DC$770,0))=BZ$3,2,""))</f>
        <v/>
      </c>
      <c r="CA42" s="9" t="str">
        <f t="array" ref="CA42">IF(ISNA(INDEX($DC$201:$DC$770,MATCH($BI41&amp;CA$3,$DB$201:$DB$770&amp;$DC$201:$DC$770,0))),IF(ISNA(INDEX($DC$1:$DC$200,MATCH($BI42&amp;CA$3,$DB$1:$DB$200&amp;$DC$1:$DC$200,0))),"",IF(INDEX($DC$1:$DC$200,MATCH($BI42&amp;CA$3,$DB$1:$DB$200&amp;$DC$1:$DC$200,0))=CA$3,1,"")),IF(INDEX($DC$201:$DC$770,MATCH($BI41&amp;CA$3,$DB$201:$DB$770&amp;$DC$201:$DC$770,0))=CA$3,2,""))</f>
        <v/>
      </c>
      <c r="CB42" s="10" t="str">
        <f t="array" ref="CB42">IF(ISNA(INDEX($DC$201:$DC$770,MATCH($BI41&amp;CB$3,$DB$201:$DB$770&amp;$DC$201:$DC$770,0))),IF(ISNA(INDEX($DC$1:$DC$200,MATCH($BI42&amp;CB$3,$DB$1:$DB$200&amp;$DC$1:$DC$200,0))),"",IF(INDEX($DC$1:$DC$200,MATCH($BI42&amp;CB$3,$DB$1:$DB$200&amp;$DC$1:$DC$200,0))=CB$3,1,"")),IF(INDEX($DC$201:$DC$770,MATCH($BI41&amp;CB$3,$DB$201:$DB$770&amp;$DC$201:$DC$770,0))=CB$3,2,""))</f>
        <v/>
      </c>
      <c r="CC42" s="8" t="str">
        <f t="array" ref="CC42">IF(ISNA(INDEX($DC$201:$DC$770,MATCH($BI41&amp;CC$3,$DB$201:$DB$770&amp;$DC$201:$DC$770,0))),IF(ISNA(INDEX($DC$1:$DC$200,MATCH($BI42&amp;CC$3,$DB$1:$DB$200&amp;$DC$1:$DC$200,0))),"",IF(INDEX($DC$1:$DC$200,MATCH($BI42&amp;CC$3,$DB$1:$DB$200&amp;$DC$1:$DC$200,0))=CC$3,1,"")),IF(INDEX($DC$201:$DC$770,MATCH($BI41&amp;CC$3,$DB$201:$DB$770&amp;$DC$201:$DC$770,0))=CC$3,2,""))</f>
        <v/>
      </c>
      <c r="CD42" s="10" t="str">
        <f t="array" ref="CD42">IF(ISNA(INDEX($DC$201:$DC$770,MATCH($BI41&amp;CD$3,$DB$201:$DB$770&amp;$DC$201:$DC$770,0))),IF(ISNA(INDEX($DC$1:$DC$200,MATCH($BI42&amp;CD$3,$DB$1:$DB$200&amp;$DC$1:$DC$200,0))),"",IF(INDEX($DC$1:$DC$200,MATCH($BI42&amp;CD$3,$DB$1:$DB$200&amp;$DC$1:$DC$200,0))=CD$3,1,"")),IF(INDEX($DC$201:$DC$770,MATCH($BI41&amp;CD$3,$DB$201:$DB$770&amp;$DC$201:$DC$770,0))=CD$3,2,""))</f>
        <v/>
      </c>
      <c r="CE42" s="10" t="str">
        <f t="array" ref="CE42">IF(ISNA(INDEX($DC$201:$DC$770,MATCH($BI41&amp;CE$3,$DB$201:$DB$770&amp;$DC$201:$DC$770,0))),IF(ISNA(INDEX($DC$1:$DC$200,MATCH($BI42&amp;CE$3,$DB$1:$DB$200&amp;$DC$1:$DC$200,0))),"",IF(INDEX($DC$1:$DC$200,MATCH($BI42&amp;CE$3,$DB$1:$DB$200&amp;$DC$1:$DC$200,0))=CE$3,1,"")),IF(INDEX($DC$201:$DC$770,MATCH($BI41&amp;CE$3,$DB$201:$DB$770&amp;$DC$201:$DC$770,0))=CE$3,2,""))</f>
        <v/>
      </c>
      <c r="CF42" s="10">
        <f t="array" ref="CF42">IF(ISNA(INDEX($DC$201:$DC$770,MATCH($BI41&amp;CF$3,$DB$201:$DB$770&amp;$DC$201:$DC$770,0))),IF(ISNA(INDEX($DC$1:$DC$200,MATCH($BI42&amp;CF$3,$DB$1:$DB$200&amp;$DC$1:$DC$200,0))),"",IF(INDEX($DC$1:$DC$200,MATCH($BI42&amp;CF$3,$DB$1:$DB$200&amp;$DC$1:$DC$200,0))=CF$3,1,"")),IF(INDEX($DC$201:$DC$770,MATCH($BI41&amp;CF$3,$DB$201:$DB$770&amp;$DC$201:$DC$770,0))=CF$3,2,""))</f>
        <v>2</v>
      </c>
      <c r="CG42" s="9" t="str">
        <f t="array" ref="CG42">IF(ISNA(INDEX($DC$201:$DC$770,MATCH($BI41&amp;CG$3,$DB$201:$DB$770&amp;$DC$201:$DC$770,0))),IF(ISNA(INDEX($DC$1:$DC$200,MATCH($BI42&amp;CG$3,$DB$1:$DB$200&amp;$DC$1:$DC$200,0))),"",IF(INDEX($DC$1:$DC$200,MATCH($BI42&amp;CG$3,$DB$1:$DB$200&amp;$DC$1:$DC$200,0))=CG$3,1,"")),IF(INDEX($DC$201:$DC$770,MATCH($BI41&amp;CG$3,$DB$201:$DB$770&amp;$DC$201:$DC$770,0))=CG$3,2,""))</f>
        <v/>
      </c>
      <c r="CH42" s="10" t="str">
        <f t="array" ref="CH42">IF(ISNA(INDEX($DC$201:$DC$770,MATCH($BI41&amp;CH$3,$DB$201:$DB$770&amp;$DC$201:$DC$770,0))),IF(ISNA(INDEX($DC$1:$DC$200,MATCH($BI42&amp;CH$3,$DB$1:$DB$200&amp;$DC$1:$DC$200,0))),"",IF(INDEX($DC$1:$DC$200,MATCH($BI42&amp;CH$3,$DB$1:$DB$200&amp;$DC$1:$DC$200,0))=CH$3,1,"")),IF(INDEX($DC$201:$DC$770,MATCH($BI41&amp;CH$3,$DB$201:$DB$770&amp;$DC$201:$DC$770,0))=CH$3,2,""))</f>
        <v/>
      </c>
      <c r="CI42" s="8" t="str">
        <f t="array" ref="CI42">IF(ISNA(INDEX($DC$201:$DC$770,MATCH($BI41&amp;CI$3,$DB$201:$DB$770&amp;$DC$201:$DC$770,0))),IF(ISNA(INDEX($DC$1:$DC$200,MATCH($BI42&amp;CI$3,$DB$1:$DB$200&amp;$DC$1:$DC$200,0))),"",IF(INDEX($DC$1:$DC$200,MATCH($BI42&amp;CI$3,$DB$1:$DB$200&amp;$DC$1:$DC$200,0))=CI$3,1,"")),IF(INDEX($DC$201:$DC$770,MATCH($BI41&amp;CI$3,$DB$201:$DB$770&amp;$DC$201:$DC$770,0))=CI$3,2,""))</f>
        <v/>
      </c>
      <c r="CJ42" s="10" t="str">
        <f t="array" ref="CJ42">IF(ISNA(INDEX($DC$201:$DC$770,MATCH($BI41&amp;CJ$3,$DB$201:$DB$770&amp;$DC$201:$DC$770,0))),IF(ISNA(INDEX($DC$1:$DC$200,MATCH($BI42&amp;CJ$3,$DB$1:$DB$200&amp;$DC$1:$DC$200,0))),"",IF(INDEX($DC$1:$DC$200,MATCH($BI42&amp;CJ$3,$DB$1:$DB$200&amp;$DC$1:$DC$200,0))=CJ$3,1,"")),IF(INDEX($DC$201:$DC$770,MATCH($BI41&amp;CJ$3,$DB$201:$DB$770&amp;$DC$201:$DC$770,0))=CJ$3,2,""))</f>
        <v/>
      </c>
      <c r="CK42" s="10" t="str">
        <f t="array" ref="CK42">IF(ISNA(INDEX($DC$201:$DC$770,MATCH($BI41&amp;CK$3,$DB$201:$DB$770&amp;$DC$201:$DC$770,0))),IF(ISNA(INDEX($DC$1:$DC$200,MATCH($BI42&amp;CK$3,$DB$1:$DB$200&amp;$DC$1:$DC$200,0))),"",IF(INDEX($DC$1:$DC$200,MATCH($BI42&amp;CK$3,$DB$1:$DB$200&amp;$DC$1:$DC$200,0))=CK$3,1,"")),IF(INDEX($DC$201:$DC$770,MATCH($BI41&amp;CK$3,$DB$201:$DB$770&amp;$DC$201:$DC$770,0))=CK$3,2,""))</f>
        <v/>
      </c>
      <c r="CL42" s="8" t="str">
        <f t="array" ref="CL42">IF(ISNA(INDEX($DC$201:$DC$770,MATCH($BI41&amp;CL$3,$DB$201:$DB$770&amp;$DC$201:$DC$770,0))),IF(ISNA(INDEX($DC$1:$DC$200,MATCH($BI42&amp;CL$3,$DB$1:$DB$200&amp;$DC$1:$DC$200,0))),"",IF(INDEX($DC$1:$DC$200,MATCH($BI42&amp;CL$3,$DB$1:$DB$200&amp;$DC$1:$DC$200,0))=CL$3,1,"")),IF(INDEX($DC$201:$DC$770,MATCH($BI41&amp;CL$3,$DB$201:$DB$770&amp;$DC$201:$DC$770,0))=CL$3,2,""))</f>
        <v/>
      </c>
      <c r="CN42" s="1"/>
      <c r="CO42" s="1"/>
      <c r="CP42" s="19">
        <f t="shared" si="218"/>
        <v>0</v>
      </c>
      <c r="CW42" s="22"/>
      <c r="DB42" s="19">
        <f>IF(DM42=0,0,IF(COUNTIF($DM$1:$DM$200,DM42)=1,DM42,IF(COUNTIF($DM$1:$DM$200,DM42)=2,IF(COUNTIF($DM$1:$DM41,DM42)=0,DM42,DM42+0.5),"Terminkollision 1")))</f>
        <v>270</v>
      </c>
      <c r="DC42" s="42">
        <f t="shared" si="4"/>
        <v>3</v>
      </c>
      <c r="DD42" s="71" t="s">
        <v>195</v>
      </c>
      <c r="DE42" s="13" t="s">
        <v>101</v>
      </c>
      <c r="DF42" s="13">
        <f t="shared" si="263"/>
        <v>39</v>
      </c>
      <c r="DG42" s="13">
        <f t="shared" si="5"/>
        <v>26</v>
      </c>
      <c r="DH42" s="13">
        <f t="shared" si="6"/>
        <v>9</v>
      </c>
      <c r="DI42" s="13">
        <f t="shared" si="7"/>
        <v>2016</v>
      </c>
      <c r="DJ42" s="13" t="str">
        <f t="shared" si="264"/>
        <v>Mo</v>
      </c>
      <c r="DK42" s="22">
        <f t="shared" si="280"/>
        <v>41177</v>
      </c>
      <c r="DL42" s="19" t="str">
        <f t="shared" si="0"/>
        <v>0</v>
      </c>
      <c r="DM42" s="13">
        <f t="shared" si="265"/>
        <v>270</v>
      </c>
    </row>
    <row r="43" spans="1:117">
      <c r="A43" s="13">
        <v>19</v>
      </c>
      <c r="B43" s="174">
        <f>TRUNC((DATE($CR$2,C$6,C43)-WEEKDAY(DATE($CR$2,C$6,C43),2)-DATE(YEAR(DATE($CR$2,C$6,C43)+4-WEEKDAY(DATE($CR$2,C$6,C43),2)),1,-10))/7)</f>
        <v>3</v>
      </c>
      <c r="C43" s="172">
        <v>19</v>
      </c>
      <c r="D43" s="176" t="str">
        <f t="shared" ref="D43" si="326">IF(D41="Mo","Di",IF(D41="Di","Mi",IF(D41="Mi","Do",IF(D41="Do","Fr",IF(D41="Fr","Sa",IF(D41="Sa","So","Mo"))))))</f>
        <v>Di</v>
      </c>
      <c r="E43" s="2"/>
      <c r="F43" s="164">
        <f t="shared" ref="F43" si="327">IF(OR(OR(B43=$CR$7,B47=$CR$7,B43=$CS$7,B47=$CS$7,B43=$CT$7,B47=$CT$7,B43=$CR$8,B47=$CR$8,B43=$CR$9,B47=$CR$9,B43=$CR$10,B47=$CR$10,B43=$CS$10,B47=$CS$10,B43=$CR$11,B47=$CR$11,B43=$CS$11,B47=$CS$11,B43=$CT$11,B47=$CT$11,B43=$CU$11,B47=$CU$11,B43=$CV$11,B47=$CV$11,B43=$CR$12,B47=$CR$12,B43=$CS$12,B47=$CS$12),OR($A44=$CP$30,$A44=$CP$31,$A44=$CP$32,$A44=$CP$33,$A44=$CP$34,$A44=$CP$35,$A44=$CP$36,$A44=$CP$37,$A44=$CP$38,$A44=$CP$39,$A44=$CP$40,$A44=$CP$41),OR($A44=$CP$44,$A44=$CP$45,$A44=$CP$46,$A44=$CP$47,$A44=$CP$48,$A44=$CP$49,$A44=$CP$50)),1,"")</f>
        <v>1</v>
      </c>
      <c r="G43" s="164">
        <f t="shared" ref="G43" si="328">IF(OR(OR(B43=$CR$15,B47=$CR$15,B43=$CS$15,B47=$CS$15,B43=$CT$15,B47=$CT$15,B43=$CR$16,B47=$CR$16,B43=$CS$16,B47=$CS$16,B43=$CR$17,B47=$CR$17,B43=$CS$17,B47=$CS$17,B43=$CR$18,B47=$CR$18,B43=$CS$18,B47=$CS$18,B43=$CT$18,B47=$CT$18,B43=$CU$18,B47=$CU$18,B43=$CV$18,B47=$CV$18,B43=$CR$19,B47=$CR$19,B43=$CS$19,B47=$CS$19),OR($A44=$CP$30,$A44=$CP$31,$A44=$CP$32,$A44=$CP$33,$A44=$CP$34,$A44=$CP$35,$A44=$CP$36,$A44=$CP$37,$A44=$CP$38,$A44=$CP$39,$A44=$CP$40,$A44=$CP$41),OR($A44=$CP$44,$A44=$CP$45,$A44=$CP$46,$A44=$CP$47,$A44=$CP$48,$A44=$CP$49,$A44=$CP$50)),1,"")</f>
        <v>1</v>
      </c>
      <c r="H43" s="164">
        <f t="shared" ref="H43" si="329">IF(OR(OR(B43=$CR$22,B47=$CR$22,B43=$CS$22,B47=$CS$22,B43=$CT$22,B47=$CT$22,B43=$CR$23,B47=$CR$23,B43=$CS$23,B47=$CS$23,B43=$CR$24,B47=$CR$24,B43=$CS$24,B47=$CS$24,B43=$CR$25,B47=$CR$25,B43=$CS$25,B47=$CS$25,B43=$CT$25,B47=$CT$25,B43=$CU$25,B47=$CU$25,B43=$CV$25,B47=$CV$25,B43=$CR$26,B47=$CR$26,B43=$CS$26,B47=$CS$26),OR($A44=$CP$30,$A44=$CP$31,$A44=$CP$32,$A44=$CP$33,$A44=$CP$34,$A44=$CP$35,$A44=$CP$36,$A44=$CP$37,$A44=$CP$38,$A44=$CP$39,$A44=$CP$40,$A44=$CP$41),OR($A44=$CP$44,$A44=$CP$45,$A44=$CP$46,$A44=$CP$47,$A44=$CP$48,$A44=$CP$49,$A44=$CP$50)),1,"")</f>
        <v>1</v>
      </c>
      <c r="I43" s="2"/>
      <c r="J43" s="1" t="str">
        <f t="shared" ref="J43" si="330">IF(ISNA(VLOOKUP(A43,$DB$1:$DE$200,4,FALSE)),"",VLOOKUP(A43,$DB$1:$DE$200,4,FALSE))</f>
        <v/>
      </c>
      <c r="K43" s="1"/>
      <c r="L43" s="1"/>
      <c r="M43" s="1"/>
      <c r="N43" s="1"/>
      <c r="O43" s="1"/>
      <c r="P43" s="5" t="str">
        <f t="array" ref="P43">IF(ISNA(INDEX($DC$1:$DC$770,MATCH($A43&amp;P$3,$DB$1:$DB$770&amp;$DC$1:$DC$770,0))),"",IF(ISNA(INDEX($DC$1:$DC$200,MATCH($A43&amp;P$3,$DB$1:$DB$200&amp;$DC$1:$DC$200,0))),IF(INDEX($DC$201:$DC$770,MATCH($A43&amp;P$3,$DB$201:$DB$770&amp;$DC$201:$DC$770,0))=P$3,2,""),IF(INDEX($DC$1:$DC$200,MATCH($A43&amp;P$3,$DB$1:$DB$200&amp;$DC$1:$DC$200,0))=P$3,1,"")))</f>
        <v/>
      </c>
      <c r="Q43" s="6" t="str">
        <f t="array" ref="Q43">IF(ISNA(INDEX($DC$1:$DC$770,MATCH($A43&amp;Q$3,$DB$1:$DB$770&amp;$DC$1:$DC$770,0))),"",IF(ISNA(INDEX($DC$1:$DC$200,MATCH($A43&amp;Q$3,$DB$1:$DB$200&amp;$DC$1:$DC$200,0))),IF(INDEX($DC$201:$DC$770,MATCH($A43&amp;Q$3,$DB$201:$DB$770&amp;$DC$201:$DC$770,0))=Q$3,2,""),IF(INDEX($DC$1:$DC$200,MATCH($A43&amp;Q$3,$DB$1:$DB$200&amp;$DC$1:$DC$200,0))=Q$3,1,"")))</f>
        <v/>
      </c>
      <c r="R43" s="6" t="str">
        <f t="array" ref="R43">IF(ISNA(INDEX($DC$1:$DC$770,MATCH($A43&amp;R$3,$DB$1:$DB$770&amp;$DC$1:$DC$770,0))),"",IF(ISNA(INDEX($DC$1:$DC$200,MATCH($A43&amp;R$3,$DB$1:$DB$200&amp;$DC$1:$DC$200,0))),IF(INDEX($DC$201:$DC$770,MATCH($A43&amp;R$3,$DB$201:$DB$770&amp;$DC$201:$DC$770,0))=R$3,2,""),IF(INDEX($DC$1:$DC$200,MATCH($A43&amp;R$3,$DB$1:$DB$200&amp;$DC$1:$DC$200,0))=R$3,1,"")))</f>
        <v/>
      </c>
      <c r="S43" s="5" t="str">
        <f t="array" ref="S43">IF(ISNA(INDEX($DC$1:$DC$770,MATCH($A43&amp;S$3,$DB$1:$DB$770&amp;$DC$1:$DC$770,0))),"",IF(ISNA(INDEX($DC$1:$DC$200,MATCH($A43&amp;S$3,$DB$1:$DB$200&amp;$DC$1:$DC$200,0))),IF(INDEX($DC$201:$DC$770,MATCH($A43&amp;S$3,$DB$201:$DB$770&amp;$DC$201:$DC$770,0))=S$3,2,""),IF(INDEX($DC$1:$DC$200,MATCH($A43&amp;S$3,$DB$1:$DB$200&amp;$DC$1:$DC$200,0))=S$3,1,"")))</f>
        <v/>
      </c>
      <c r="T43" s="6" t="str">
        <f t="array" ref="T43">IF(ISNA(INDEX($DC$1:$DC$770,MATCH($A43&amp;T$3,$DB$1:$DB$770&amp;$DC$1:$DC$770,0))),"",IF(ISNA(INDEX($DC$1:$DC$200,MATCH($A43&amp;T$3,$DB$1:$DB$200&amp;$DC$1:$DC$200,0))),IF(INDEX($DC$201:$DC$770,MATCH($A43&amp;T$3,$DB$201:$DB$770&amp;$DC$201:$DC$770,0))=T$3,2,""),IF(INDEX($DC$1:$DC$200,MATCH($A43&amp;T$3,$DB$1:$DB$200&amp;$DC$1:$DC$200,0))=T$3,1,"")))</f>
        <v/>
      </c>
      <c r="U43" s="7" t="str">
        <f t="array" ref="U43">IF(ISNA(INDEX($DC$1:$DC$770,MATCH($A43&amp;U$3,$DB$1:$DB$770&amp;$DC$1:$DC$770,0))),"",IF(ISNA(INDEX($DC$1:$DC$200,MATCH($A43&amp;U$3,$DB$1:$DB$200&amp;$DC$1:$DC$200,0))),IF(INDEX($DC$201:$DC$770,MATCH($A43&amp;U$3,$DB$201:$DB$770&amp;$DC$201:$DC$770,0))=U$3,2,""),IF(INDEX($DC$1:$DC$200,MATCH($A43&amp;U$3,$DB$1:$DB$200&amp;$DC$1:$DC$200,0))=U$3,1,"")))</f>
        <v/>
      </c>
      <c r="V43" s="6" t="str">
        <f t="array" ref="V43">IF(ISNA(INDEX($DC$1:$DC$770,MATCH($A43&amp;V$3,$DB$1:$DB$770&amp;$DC$1:$DC$770,0))),"",IF(ISNA(INDEX($DC$1:$DC$200,MATCH($A43&amp;V$3,$DB$1:$DB$200&amp;$DC$1:$DC$200,0))),IF(INDEX($DC$201:$DC$770,MATCH($A43&amp;V$3,$DB$201:$DB$770&amp;$DC$201:$DC$770,0))=V$3,2,""),IF(INDEX($DC$1:$DC$200,MATCH($A43&amp;V$3,$DB$1:$DB$200&amp;$DC$1:$DC$200,0))=V$3,1,"")))</f>
        <v/>
      </c>
      <c r="W43" s="6" t="str">
        <f t="array" ref="W43">IF(ISNA(INDEX($DC$1:$DC$770,MATCH($A43&amp;W$3,$DB$1:$DB$770&amp;$DC$1:$DC$770,0))),"",IF(ISNA(INDEX($DC$1:$DC$200,MATCH($A43&amp;W$3,$DB$1:$DB$200&amp;$DC$1:$DC$200,0))),IF(INDEX($DC$201:$DC$770,MATCH($A43&amp;W$3,$DB$201:$DB$770&amp;$DC$201:$DC$770,0))=W$3,2,""),IF(INDEX($DC$1:$DC$200,MATCH($A43&amp;W$3,$DB$1:$DB$200&amp;$DC$1:$DC$200,0))=W$3,1,"")))</f>
        <v/>
      </c>
      <c r="X43" s="6" t="str">
        <f t="array" ref="X43">IF(ISNA(INDEX($DC$1:$DC$770,MATCH($A43&amp;X$3,$DB$1:$DB$770&amp;$DC$1:$DC$770,0))),"",IF(ISNA(INDEX($DC$1:$DC$200,MATCH($A43&amp;X$3,$DB$1:$DB$200&amp;$DC$1:$DC$200,0))),IF(INDEX($DC$201:$DC$770,MATCH($A43&amp;X$3,$DB$201:$DB$770&amp;$DC$201:$DC$770,0))=X$3,2,""),IF(INDEX($DC$1:$DC$200,MATCH($A43&amp;X$3,$DB$1:$DB$200&amp;$DC$1:$DC$200,0))=X$3,1,"")))</f>
        <v/>
      </c>
      <c r="Y43" s="5" t="str">
        <f t="array" ref="Y43">IF(ISNA(INDEX($DC$1:$DC$770,MATCH($A43&amp;Y$3,$DB$1:$DB$770&amp;$DC$1:$DC$770,0))),"",IF(ISNA(INDEX($DC$1:$DC$200,MATCH($A43&amp;Y$3,$DB$1:$DB$200&amp;$DC$1:$DC$200,0))),IF(INDEX($DC$201:$DC$770,MATCH($A43&amp;Y$3,$DB$201:$DB$770&amp;$DC$201:$DC$770,0))=Y$3,2,""),IF(INDEX($DC$1:$DC$200,MATCH($A43&amp;Y$3,$DB$1:$DB$200&amp;$DC$1:$DC$200,0))=Y$3,1,"")))</f>
        <v/>
      </c>
      <c r="Z43" s="6" t="str">
        <f t="array" ref="Z43">IF(ISNA(INDEX($DC$1:$DC$770,MATCH($A43&amp;Z$3,$DB$1:$DB$770&amp;$DC$1:$DC$770,0))),"",IF(ISNA(INDEX($DC$1:$DC$200,MATCH($A43&amp;Z$3,$DB$1:$DB$200&amp;$DC$1:$DC$200,0))),IF(INDEX($DC$201:$DC$770,MATCH($A43&amp;Z$3,$DB$201:$DB$770&amp;$DC$201:$DC$770,0))=Z$3,2,""),IF(INDEX($DC$1:$DC$200,MATCH($A43&amp;Z$3,$DB$1:$DB$200&amp;$DC$1:$DC$200,0))=Z$3,1,"")))</f>
        <v/>
      </c>
      <c r="AA43" s="7" t="str">
        <f t="array" ref="AA43">IF(ISNA(INDEX($DC$1:$DC$770,MATCH($A43&amp;AA$3,$DB$1:$DB$770&amp;$DC$1:$DC$770,0))),"",IF(ISNA(INDEX($DC$1:$DC$200,MATCH($A43&amp;AA$3,$DB$1:$DB$200&amp;$DC$1:$DC$200,0))),IF(INDEX($DC$201:$DC$770,MATCH($A43&amp;AA$3,$DB$201:$DB$770&amp;$DC$201:$DC$770,0))=AA$3,2,""),IF(INDEX($DC$1:$DC$200,MATCH($A43&amp;AA$3,$DB$1:$DB$200&amp;$DC$1:$DC$200,0))=AA$3,1,"")))</f>
        <v/>
      </c>
      <c r="AB43" s="6" t="str">
        <f t="array" ref="AB43">IF(ISNA(INDEX($DC$1:$DC$770,MATCH($A43&amp;AB$3,$DB$1:$DB$770&amp;$DC$1:$DC$770,0))),"",IF(ISNA(INDEX($DC$1:$DC$200,MATCH($A43&amp;AB$3,$DB$1:$DB$200&amp;$DC$1:$DC$200,0))),IF(INDEX($DC$201:$DC$770,MATCH($A43&amp;AB$3,$DB$201:$DB$770&amp;$DC$201:$DC$770,0))=AB$3,2,""),IF(INDEX($DC$1:$DC$200,MATCH($A43&amp;AB$3,$DB$1:$DB$200&amp;$DC$1:$DC$200,0))=AB$3,1,"")))</f>
        <v/>
      </c>
      <c r="AC43" s="6" t="str">
        <f t="array" ref="AC43">IF(ISNA(INDEX($DC$1:$DC$770,MATCH($A43&amp;AC$3,$DB$1:$DB$770&amp;$DC$1:$DC$770,0))),"",IF(ISNA(INDEX($DC$1:$DC$200,MATCH($A43&amp;AC$3,$DB$1:$DB$200&amp;$DC$1:$DC$200,0))),IF(INDEX($DC$201:$DC$770,MATCH($A43&amp;AC$3,$DB$201:$DB$770&amp;$DC$201:$DC$770,0))=AC$3,2,""),IF(INDEX($DC$1:$DC$200,MATCH($A43&amp;AC$3,$DB$1:$DB$200&amp;$DC$1:$DC$200,0))=AC$3,1,"")))</f>
        <v/>
      </c>
      <c r="AD43" s="7" t="str">
        <f t="array" ref="AD43">IF(ISNA(INDEX($DC$1:$DC$770,MATCH($A43&amp;AD$3,$DB$1:$DB$770&amp;$DC$1:$DC$770,0))),"",IF(ISNA(INDEX($DC$1:$DC$200,MATCH($A43&amp;AD$3,$DB$1:$DB$200&amp;$DC$1:$DC$200,0))),IF(INDEX($DC$201:$DC$770,MATCH($A43&amp;AD$3,$DB$201:$DB$770&amp;$DC$201:$DC$770,0))=AD$3,2,""),IF(INDEX($DC$1:$DC$200,MATCH($A43&amp;AD$3,$DB$1:$DB$200&amp;$DC$1:$DC$200,0))=AD$3,1,"")))</f>
        <v/>
      </c>
      <c r="AE43" s="43">
        <v>50</v>
      </c>
      <c r="AF43" s="174">
        <f>TRUNC((DATE($CR$2,AG$6,AG43)-WEEKDAY(DATE($CR$2,AG$6,AG43),2)-DATE(YEAR(DATE($CR$2,AG$6,AG43)+4-WEEKDAY(DATE($CR$2,AG$6,AG43),2)),1,-10))/7)</f>
        <v>7</v>
      </c>
      <c r="AG43" s="172">
        <v>19</v>
      </c>
      <c r="AH43" s="176" t="str">
        <f t="shared" si="13"/>
        <v>Fr</v>
      </c>
      <c r="AI43" s="2"/>
      <c r="AJ43" s="164">
        <f t="shared" ref="AJ43" si="331">IF(OR(OR(AF43=$CR$7,AF47=$CR$7,AF43=$CS$7,AF47=$CS$7,AF43=$CT$7,AF47=$CT$7,AF43=$CR$8,AF47=$CR$8,AF43=$CR$9,AF47=$CR$9,AF43=$CR$10,AF47=$CR$10,AF43=$CS$10,AF47=$CS$10,AF43=$CR$11,AF47=$CR$11,AF43=$CS$11,AF47=$CS$11,AF43=$CT$11,AF47=$CT$11,AF43=$CU$11,AF47=$CU$11,AF43=$CV$11,AF47=$CV$11,AF43=$CR$12,AF47=$CR$12,AF43=$CS$12,AF47=$CS$12),OR($AE44=$CP$30,$AE44=$CP$31,$AE44=$CP$32,$AE44=$CP$33,$AE44=$CP$34,$AE44=$CP$35,$AE44=$CP$36,$AE44=$CP$37,$AE44=$CP$38,$AE44=$CP$39,$AE44=$CP$40,$AE44=$CP$41),OR($AE44=$CP$44,$AE44=$CP$45,$AE44=$CP$46,$AE44=$CP$47,$AE44=$CP$48,$AE44=$CP$49,$AE44=$CP$50)),1,"")</f>
        <v>1</v>
      </c>
      <c r="AK43" s="164" t="str">
        <f t="shared" ref="AK43" si="332">IF(OR(OR(AF43=$CR$15,AF47=$CR$15,AF43=$CS$15,AF47=$CS$15,AF43=$CT$15,AF47=$CT$15,AF43=$CR$16,AF47=$CR$16,AF43=$CS$16,AF47=$CS$16,AF43=$CR$17,AF47=$CR$17,AF43=$CS$17,AF47=$CS$17,AF43=$CR$18,AF47=$CR$18,AF43=$CS$18,AF47=$CS$18,AF43=$CT$18,AF47=$CT$18,AF43=$CU$18,AF47=$CU$18,AF43=$CV$18,AF47=$CV$18,AF43=$CR$19,AF47=$CR$19,AF43=$CS$19,AF47=$CS$19),OR($AE44=$CP$30,$AE44=$CP$31,$AE44=$CP$32,$AE44=$CP$33,$AE44=$CP$34,$AE44=$CP$35,$AE44=$CP$36,$AE44=$CP$37,$AE44=$CP$38,$AE44=$CP$39,$AE44=$CP$40,$AE44=$CP$41),OR($AE44=$CP$44,$AE44=$CP$45,$AE44=$CP$46,$AE44=$CP$47,$AE44=$CP$48,$AE44=$CP$49,$AE44=$CP$50)),1,"")</f>
        <v/>
      </c>
      <c r="AL43" s="164">
        <f t="shared" ref="AL43" si="333">IF(OR(OR(AF43=$CR$22,AF47=$CR$22,AF43=$CS$22,AF47=$CS$22,AF43=$CT$22,AF47=$CT$22,AF43=$CR$23,AF47=$CR$23,AF43=$CS$23,AF47=$CS$23,AF43=$CR$24,AF47=$CR$24,AF43=$CS$24,AF47=$CS$24,AF43=$CR$25,AF47=$CR$25,AF43=$CS$25,AF47=$CS$25,AF43=$CT$25,AF47=$CT$25,AF43=$CU$25,AF47=$CU$25,AF43=$CV$25,AF47=$CV$25,AF43=$CR$26,AF47=$CR$26,AF43=$CS$26,AF47=$CS$26),OR($AE44=$CP$30,$AE44=$CP$31,$AE44=$CP$32,$AE44=$CP$33,$AE44=$CP$34,$AE44=$CP$35,$AE44=$CP$36,$AE44=$CP$37,$AE44=$CP$38,$AE44=$CP$39,$AE44=$CP$40,$AE44=$CP$41),OR($AE44=$CP$44,$AE44=$CP$45,$AE44=$CP$46,$AE44=$CP$47,$AE44=$CP$48,$AE44=$CP$49,$AE44=$CP$50)),1,"")</f>
        <v>1</v>
      </c>
      <c r="AM43" s="2"/>
      <c r="AN43" s="6" t="str">
        <f t="shared" ref="AN43" si="334">IF(ISNA(VLOOKUP(AE43,$DB$1:$DE$200,4,FALSE)),"",VLOOKUP(AE43,$DB$1:$DE$200,4,FALSE))</f>
        <v/>
      </c>
      <c r="AO43" s="6"/>
      <c r="AP43" s="6"/>
      <c r="AQ43" s="6"/>
      <c r="AR43" s="6"/>
      <c r="AS43" s="6"/>
      <c r="AT43" s="5" t="str">
        <f t="array" ref="AT43">IF(ISNA(INDEX($DC$1:$DC$770,MATCH($AE43&amp;AT$3,$DB$1:$DB$770&amp;$DC$1:$DC$770,0))),"",IF(ISNA(INDEX($DC$1:$DC$200,MATCH($AE43&amp;AT$3,$DB$1:$DB$200&amp;$DC$1:$DC$200,0))),IF(INDEX($DC$201:$DC$770,MATCH($AE43&amp;AT$3,$DB$201:$DB$770&amp;$DC$201:$DC$770,0))=AT$3,2,""),IF(INDEX($DC$1:$DC$200,MATCH($AE43&amp;AT$3,$DB$1:$DB$200&amp;$DC$1:$DC$200,0))=AT$3,1,"")))</f>
        <v/>
      </c>
      <c r="AU43" s="6" t="str">
        <f t="array" ref="AU43">IF(ISNA(INDEX($DC$1:$DC$770,MATCH($AE43&amp;AU$3,$DB$1:$DB$770&amp;$DC$1:$DC$770,0))),"",IF(ISNA(INDEX($DC$1:$DC$200,MATCH($AE43&amp;AU$3,$DB$1:$DB$200&amp;$DC$1:$DC$200,0))),IF(INDEX($DC$201:$DC$770,MATCH($AE43&amp;AU$3,$DB$201:$DB$770&amp;$DC$201:$DC$770,0))=AU$3,2,""),IF(INDEX($DC$1:$DC$200,MATCH($AE43&amp;AU$3,$DB$1:$DB$200&amp;$DC$1:$DC$200,0))=AU$3,1,"")))</f>
        <v/>
      </c>
      <c r="AV43" s="6" t="str">
        <f t="array" ref="AV43">IF(ISNA(INDEX($DC$1:$DC$770,MATCH($AE43&amp;AV$3,$DB$1:$DB$770&amp;$DC$1:$DC$770,0))),"",IF(ISNA(INDEX($DC$1:$DC$200,MATCH($AE43&amp;AV$3,$DB$1:$DB$200&amp;$DC$1:$DC$200,0))),IF(INDEX($DC$201:$DC$770,MATCH($AE43&amp;AV$3,$DB$201:$DB$770&amp;$DC$201:$DC$770,0))=AV$3,2,""),IF(INDEX($DC$1:$DC$200,MATCH($AE43&amp;AV$3,$DB$1:$DB$200&amp;$DC$1:$DC$200,0))=AV$3,1,"")))</f>
        <v/>
      </c>
      <c r="AW43" s="5" t="str">
        <f t="array" ref="AW43">IF(ISNA(INDEX($DC$1:$DC$770,MATCH($AE43&amp;AW$3,$DB$1:$DB$770&amp;$DC$1:$DC$770,0))),"",IF(ISNA(INDEX($DC$1:$DC$200,MATCH($AE43&amp;AW$3,$DB$1:$DB$200&amp;$DC$1:$DC$200,0))),IF(INDEX($DC$201:$DC$770,MATCH($AE43&amp;AW$3,$DB$201:$DB$770&amp;$DC$201:$DC$770,0))=AW$3,2,""),IF(INDEX($DC$1:$DC$200,MATCH($AE43&amp;AW$3,$DB$1:$DB$200&amp;$DC$1:$DC$200,0))=AW$3,1,"")))</f>
        <v/>
      </c>
      <c r="AX43" s="6" t="str">
        <f t="array" ref="AX43">IF(ISNA(INDEX($DC$1:$DC$770,MATCH($AE43&amp;AX$3,$DB$1:$DB$770&amp;$DC$1:$DC$770,0))),"",IF(ISNA(INDEX($DC$1:$DC$200,MATCH($AE43&amp;AX$3,$DB$1:$DB$200&amp;$DC$1:$DC$200,0))),IF(INDEX($DC$201:$DC$770,MATCH($AE43&amp;AX$3,$DB$201:$DB$770&amp;$DC$201:$DC$770,0))=AX$3,2,""),IF(INDEX($DC$1:$DC$200,MATCH($AE43&amp;AX$3,$DB$1:$DB$200&amp;$DC$1:$DC$200,0))=AX$3,1,"")))</f>
        <v/>
      </c>
      <c r="AY43" s="7" t="str">
        <f t="array" ref="AY43">IF(ISNA(INDEX($DC$1:$DC$770,MATCH($AE43&amp;AY$3,$DB$1:$DB$770&amp;$DC$1:$DC$770,0))),"",IF(ISNA(INDEX($DC$1:$DC$200,MATCH($AE43&amp;AY$3,$DB$1:$DB$200&amp;$DC$1:$DC$200,0))),IF(INDEX($DC$201:$DC$770,MATCH($AE43&amp;AY$3,$DB$201:$DB$770&amp;$DC$201:$DC$770,0))=AY$3,2,""),IF(INDEX($DC$1:$DC$200,MATCH($AE43&amp;AY$3,$DB$1:$DB$200&amp;$DC$1:$DC$200,0))=AY$3,1,"")))</f>
        <v/>
      </c>
      <c r="AZ43" s="6" t="str">
        <f t="array" ref="AZ43">IF(ISNA(INDEX($DC$1:$DC$770,MATCH($AE43&amp;AZ$3,$DB$1:$DB$770&amp;$DC$1:$DC$770,0))),"",IF(ISNA(INDEX($DC$1:$DC$200,MATCH($AE43&amp;AZ$3,$DB$1:$DB$200&amp;$DC$1:$DC$200,0))),IF(INDEX($DC$201:$DC$770,MATCH($AE43&amp;AZ$3,$DB$201:$DB$770&amp;$DC$201:$DC$770,0))=AZ$3,2,""),IF(INDEX($DC$1:$DC$200,MATCH($AE43&amp;AZ$3,$DB$1:$DB$200&amp;$DC$1:$DC$200,0))=AZ$3,1,"")))</f>
        <v/>
      </c>
      <c r="BA43" s="6" t="str">
        <f t="array" ref="BA43">IF(ISNA(INDEX($DC$1:$DC$770,MATCH($AE43&amp;BA$3,$DB$1:$DB$770&amp;$DC$1:$DC$770,0))),"",IF(ISNA(INDEX($DC$1:$DC$200,MATCH($AE43&amp;BA$3,$DB$1:$DB$200&amp;$DC$1:$DC$200,0))),IF(INDEX($DC$201:$DC$770,MATCH($AE43&amp;BA$3,$DB$201:$DB$770&amp;$DC$201:$DC$770,0))=BA$3,2,""),IF(INDEX($DC$1:$DC$200,MATCH($AE43&amp;BA$3,$DB$1:$DB$200&amp;$DC$1:$DC$200,0))=BA$3,1,"")))</f>
        <v/>
      </c>
      <c r="BB43" s="6" t="str">
        <f t="array" ref="BB43">IF(ISNA(INDEX($DC$1:$DC$770,MATCH($AE43&amp;BB$3,$DB$1:$DB$770&amp;$DC$1:$DC$770,0))),"",IF(ISNA(INDEX($DC$1:$DC$200,MATCH($AE43&amp;BB$3,$DB$1:$DB$200&amp;$DC$1:$DC$200,0))),IF(INDEX($DC$201:$DC$770,MATCH($AE43&amp;BB$3,$DB$201:$DB$770&amp;$DC$201:$DC$770,0))=BB$3,2,""),IF(INDEX($DC$1:$DC$200,MATCH($AE43&amp;BB$3,$DB$1:$DB$200&amp;$DC$1:$DC$200,0))=BB$3,1,"")))</f>
        <v/>
      </c>
      <c r="BC43" s="5" t="str">
        <f t="array" ref="BC43">IF(ISNA(INDEX($DC$1:$DC$770,MATCH($AE43&amp;BC$3,$DB$1:$DB$770&amp;$DC$1:$DC$770,0))),"",IF(ISNA(INDEX($DC$1:$DC$200,MATCH($AE43&amp;BC$3,$DB$1:$DB$200&amp;$DC$1:$DC$200,0))),IF(INDEX($DC$201:$DC$770,MATCH($AE43&amp;BC$3,$DB$201:$DB$770&amp;$DC$201:$DC$770,0))=BC$3,2,""),IF(INDEX($DC$1:$DC$200,MATCH($AE43&amp;BC$3,$DB$1:$DB$200&amp;$DC$1:$DC$200,0))=BC$3,1,"")))</f>
        <v/>
      </c>
      <c r="BD43" s="6" t="str">
        <f t="array" ref="BD43">IF(ISNA(INDEX($DC$1:$DC$770,MATCH($AE43&amp;BD$3,$DB$1:$DB$770&amp;$DC$1:$DC$770,0))),"",IF(ISNA(INDEX($DC$1:$DC$200,MATCH($AE43&amp;BD$3,$DB$1:$DB$200&amp;$DC$1:$DC$200,0))),IF(INDEX($DC$201:$DC$770,MATCH($AE43&amp;BD$3,$DB$201:$DB$770&amp;$DC$201:$DC$770,0))=BD$3,2,""),IF(INDEX($DC$1:$DC$200,MATCH($AE43&amp;BD$3,$DB$1:$DB$200&amp;$DC$1:$DC$200,0))=BD$3,1,"")))</f>
        <v/>
      </c>
      <c r="BE43" s="7" t="str">
        <f t="array" ref="BE43">IF(ISNA(INDEX($DC$1:$DC$770,MATCH($AE43&amp;BE$3,$DB$1:$DB$770&amp;$DC$1:$DC$770,0))),"",IF(ISNA(INDEX($DC$1:$DC$200,MATCH($AE43&amp;BE$3,$DB$1:$DB$200&amp;$DC$1:$DC$200,0))),IF(INDEX($DC$201:$DC$770,MATCH($AE43&amp;BE$3,$DB$201:$DB$770&amp;$DC$201:$DC$770,0))=BE$3,2,""),IF(INDEX($DC$1:$DC$200,MATCH($AE43&amp;BE$3,$DB$1:$DB$200&amp;$DC$1:$DC$200,0))=BE$3,1,"")))</f>
        <v/>
      </c>
      <c r="BF43" s="6" t="str">
        <f t="array" ref="BF43">IF(ISNA(INDEX($DC$1:$DC$770,MATCH($AE43&amp;BF$3,$DB$1:$DB$770&amp;$DC$1:$DC$770,0))),"",IF(ISNA(INDEX($DC$1:$DC$200,MATCH($AE43&amp;BF$3,$DB$1:$DB$200&amp;$DC$1:$DC$200,0))),IF(INDEX($DC$201:$DC$770,MATCH($AE43&amp;BF$3,$DB$201:$DB$770&amp;$DC$201:$DC$770,0))=BF$3,2,""),IF(INDEX($DC$1:$DC$200,MATCH($AE43&amp;BF$3,$DB$1:$DB$200&amp;$DC$1:$DC$200,0))=BF$3,1,"")))</f>
        <v/>
      </c>
      <c r="BG43" s="6" t="str">
        <f t="array" ref="BG43">IF(ISNA(INDEX($DC$1:$DC$770,MATCH($AE43&amp;BG$3,$DB$1:$DB$770&amp;$DC$1:$DC$770,0))),"",IF(ISNA(INDEX($DC$1:$DC$200,MATCH($AE43&amp;BG$3,$DB$1:$DB$200&amp;$DC$1:$DC$200,0))),IF(INDEX($DC$201:$DC$770,MATCH($AE43&amp;BG$3,$DB$201:$DB$770&amp;$DC$201:$DC$770,0))=BG$3,2,""),IF(INDEX($DC$1:$DC$200,MATCH($AE43&amp;BG$3,$DB$1:$DB$200&amp;$DC$1:$DC$200,0))=BG$3,1,"")))</f>
        <v/>
      </c>
      <c r="BH43" s="7" t="str">
        <f t="array" ref="BH43">IF(ISNA(INDEX($DC$1:$DC$770,MATCH($AE43&amp;BH$3,$DB$1:$DB$770&amp;$DC$1:$DC$770,0))),"",IF(ISNA(INDEX($DC$1:$DC$200,MATCH($AE43&amp;BH$3,$DB$1:$DB$200&amp;$DC$1:$DC$200,0))),IF(INDEX($DC$201:$DC$770,MATCH($AE43&amp;BH$3,$DB$201:$DB$770&amp;$DC$201:$DC$770,0))=BH$3,2,""),IF(INDEX($DC$1:$DC$200,MATCH($AE43&amp;BH$3,$DB$1:$DB$200&amp;$DC$1:$DC$200,0))=BH$3,1,"")))</f>
        <v/>
      </c>
      <c r="BI43" s="2">
        <f t="shared" ref="BI43" si="335">BI41+1</f>
        <v>79</v>
      </c>
      <c r="BJ43" s="174">
        <f>TRUNC((DATE($CR$2,BK$6,BK43)-WEEKDAY(DATE($CR$2,BK$6,BK43),2)-DATE(YEAR(DATE($CR$2,BK$6,BK43)+4-WEEKDAY(DATE($CR$2,BK$6,BK43),2)),1,-10))/7)</f>
        <v>11</v>
      </c>
      <c r="BK43" s="172">
        <v>19</v>
      </c>
      <c r="BL43" s="176" t="str">
        <f t="shared" si="18"/>
        <v>Sa</v>
      </c>
      <c r="BM43" s="2"/>
      <c r="BN43" s="164" t="str">
        <f t="shared" ref="BN43" si="336">IF(OR(OR(BJ43=$CR$7,BJ47=$CR$7,BJ43=$CS$7,BJ47=$CS$7,BJ43=$CT$7,BJ47=$CT$7,BJ43=$CR$8,BJ47=$CR$8,BJ43=$CR$9,BJ47=$CR$9,BJ43=$CR$10,BJ47=$CR$10,BJ43=$CS$10,BJ47=$CS$10,BJ43=$CR$11,BJ47=$CR$11,BJ43=$CS$11,BJ47=$CS$11,BJ43=$CT$11,BJ47=$CT$11,BJ43=$CU$11,BJ47=$CU$11,BJ43=$CV$11,BJ47=$CV$11,BJ43=$CR$12,BJ47=$CR$12,BJ43=$CS$12,BJ47=$CS$12),OR($BI44=$CP$30,$BI44=$CP$31,$BI44=$CP$32,$BI44=$CP$33,$BI44=$CP$34,$BI44=$CP$35,$BI44=$CP$36,$BI44=$CP$37,$BI44=$CP$38,$BI44=$CP$39,$BI44=$CP$40,$BI44=$CP$41),OR($BI44=$CP$44,$BI44=$CP$45,$BI44=$CP$46,$BI44=$CP$47,$BI44=$CP$48,$BI44=$CP$49,$BI44=$CP$50)),1,"")</f>
        <v/>
      </c>
      <c r="BO43" s="164" t="str">
        <f t="shared" ref="BO43" si="337">IF(OR(OR(BJ43=$CR$15,BJ47=$CR$15,BJ43=$CS$15,BJ47=$CS$15,BJ43=$CT$15,BJ47=$CT$15,BJ43=$CR$16,BJ47=$CR$16,BJ43=$CS$16,BJ47=$CS$16,BJ43=$CR$17,BJ47=$CR$17,BJ43=$CS$17,BJ47=$CS$17,BJ43=$CR$18,BJ47=$CR$18,BJ43=$CS$18,BJ47=$CS$18,BJ43=$CT$18,BJ47=$CT$18,BJ43=$CU$18,BJ47=$CU$18,BJ43=$CV$18,BJ47=$CV$18,BJ43=$CR$19,BJ47=$CR$19,BJ43=$CS$19,BJ47=$CS$19),OR($BI44=$CP$30,$BI44=$CP$31,$BI44=$CP$32,$BI44=$CP$33,$BI44=$CP$34,$BI44=$CP$35,$BI44=$CP$36,$BI44=$CP$37,$BI44=$CP$38,$BI44=$CP$39,$BI44=$CP$40,$BI44=$CP$41),OR($BI44=$CP$44,$BI44=$CP$45,$BI44=$CP$46,$BI44=$CP$47,$BI44=$CP$48,$BI44=$CP$49,$BI44=$CP$50)),1,"")</f>
        <v/>
      </c>
      <c r="BP43" s="164" t="str">
        <f t="shared" ref="BP43" si="338">IF(OR(OR(BJ43=$CR$22,BJ47=$CR$22,BJ43=$CS$22,BJ47=$CS$22,BJ43=$CT$22,BJ47=$CT$22,BJ43=$CR$23,BJ47=$CR$23,BJ43=$CS$23,BJ47=$CS$23,BJ43=$CR$24,BJ47=$CR$24,BJ43=$CS$24,BJ47=$CS$24,BJ43=$CR$25,BJ47=$CR$25,BJ43=$CS$25,BJ47=$CS$25,BJ43=$CT$25,BJ47=$CT$25,BJ43=$CU$25,BJ47=$CU$25,BJ43=$CV$25,BJ47=$CV$25,BJ43=$CR$26,BJ47=$CR$26,BJ43=$CS$26,BJ47=$CS$26),OR($BI44=$CP$30,$BI44=$CP$31,$BI44=$CP$32,$BI44=$CP$33,$BI44=$CP$34,$BI44=$CP$35,$BI44=$CP$36,$BI44=$CP$37,$BI44=$CP$38,$BI44=$CP$39,$BI44=$CP$40,$BI44=$CP$41),OR($BI44=$CP$44,$BI44=$CP$45,$BI44=$CP$46,$BI44=$CP$47,$BI44=$CP$48,$BI44=$CP$49,$BI44=$CP$50)),1,"")</f>
        <v/>
      </c>
      <c r="BQ43" s="2"/>
      <c r="BR43" s="6" t="str">
        <f t="shared" ref="BR43" si="339">IF(ISNA(VLOOKUP(BI43,$DB$1:$DE$200,4,FALSE)),"",VLOOKUP(BI43,$DB$1:$DE$200,4,FALSE))</f>
        <v/>
      </c>
      <c r="BS43" s="6"/>
      <c r="BT43" s="6"/>
      <c r="BU43" s="6"/>
      <c r="BV43" s="6"/>
      <c r="BW43" s="6"/>
      <c r="BX43" s="5" t="str">
        <f t="array" ref="BX43">IF(ISNA(INDEX($DC$1:$DC$770,MATCH($BI43&amp;BX$3,$DB$1:$DB$770&amp;$DC$1:$DC$770,0))),"",IF(ISNA(INDEX($DC$1:$DC$200,MATCH($BI43&amp;BX$3,$DB$1:$DB$200&amp;$DC$1:$DC$200,0))),IF(INDEX($DC$201:$DC$770,MATCH($BI43&amp;BX$3,$DB$201:$DB$770&amp;$DC$201:$DC$770,0))=BX$3,2,""),IF(INDEX($DC$1:$DC$200,MATCH($BI43&amp;BX$3,$DB$1:$DB$200&amp;$DC$1:$DC$200,0))=BX$3,1,"")))</f>
        <v/>
      </c>
      <c r="BY43" s="6" t="str">
        <f t="array" ref="BY43">IF(ISNA(INDEX($DC$1:$DC$770,MATCH($BI43&amp;BY$3,$DB$1:$DB$770&amp;$DC$1:$DC$770,0))),"",IF(ISNA(INDEX($DC$1:$DC$200,MATCH($BI43&amp;BY$3,$DB$1:$DB$200&amp;$DC$1:$DC$200,0))),IF(INDEX($DC$201:$DC$770,MATCH($BI43&amp;BY$3,$DB$201:$DB$770&amp;$DC$201:$DC$770,0))=BY$3,2,""),IF(INDEX($DC$1:$DC$200,MATCH($BI43&amp;BY$3,$DB$1:$DB$200&amp;$DC$1:$DC$200,0))=BY$3,1,"")))</f>
        <v/>
      </c>
      <c r="BZ43" s="6" t="str">
        <f t="array" ref="BZ43">IF(ISNA(INDEX($DC$1:$DC$770,MATCH($BI43&amp;BZ$3,$DB$1:$DB$770&amp;$DC$1:$DC$770,0))),"",IF(ISNA(INDEX($DC$1:$DC$200,MATCH($BI43&amp;BZ$3,$DB$1:$DB$200&amp;$DC$1:$DC$200,0))),IF(INDEX($DC$201:$DC$770,MATCH($BI43&amp;BZ$3,$DB$201:$DB$770&amp;$DC$201:$DC$770,0))=BZ$3,2,""),IF(INDEX($DC$1:$DC$200,MATCH($BI43&amp;BZ$3,$DB$1:$DB$200&amp;$DC$1:$DC$200,0))=BZ$3,1,"")))</f>
        <v/>
      </c>
      <c r="CA43" s="5" t="str">
        <f t="array" ref="CA43">IF(ISNA(INDEX($DC$1:$DC$770,MATCH($BI43&amp;CA$3,$DB$1:$DB$770&amp;$DC$1:$DC$770,0))),"",IF(ISNA(INDEX($DC$1:$DC$200,MATCH($BI43&amp;CA$3,$DB$1:$DB$200&amp;$DC$1:$DC$200,0))),IF(INDEX($DC$201:$DC$770,MATCH($BI43&amp;CA$3,$DB$201:$DB$770&amp;$DC$201:$DC$770,0))=CA$3,2,""),IF(INDEX($DC$1:$DC$200,MATCH($BI43&amp;CA$3,$DB$1:$DB$200&amp;$DC$1:$DC$200,0))=CA$3,1,"")))</f>
        <v/>
      </c>
      <c r="CB43" s="6" t="str">
        <f t="array" ref="CB43">IF(ISNA(INDEX($DC$1:$DC$770,MATCH($BI43&amp;CB$3,$DB$1:$DB$770&amp;$DC$1:$DC$770,0))),"",IF(ISNA(INDEX($DC$1:$DC$200,MATCH($BI43&amp;CB$3,$DB$1:$DB$200&amp;$DC$1:$DC$200,0))),IF(INDEX($DC$201:$DC$770,MATCH($BI43&amp;CB$3,$DB$201:$DB$770&amp;$DC$201:$DC$770,0))=CB$3,2,""),IF(INDEX($DC$1:$DC$200,MATCH($BI43&amp;CB$3,$DB$1:$DB$200&amp;$DC$1:$DC$200,0))=CB$3,1,"")))</f>
        <v/>
      </c>
      <c r="CC43" s="7" t="str">
        <f t="array" ref="CC43">IF(ISNA(INDEX($DC$1:$DC$770,MATCH($BI43&amp;CC$3,$DB$1:$DB$770&amp;$DC$1:$DC$770,0))),"",IF(ISNA(INDEX($DC$1:$DC$200,MATCH($BI43&amp;CC$3,$DB$1:$DB$200&amp;$DC$1:$DC$200,0))),IF(INDEX($DC$201:$DC$770,MATCH($BI43&amp;CC$3,$DB$201:$DB$770&amp;$DC$201:$DC$770,0))=CC$3,2,""),IF(INDEX($DC$1:$DC$200,MATCH($BI43&amp;CC$3,$DB$1:$DB$200&amp;$DC$1:$DC$200,0))=CC$3,1,"")))</f>
        <v/>
      </c>
      <c r="CD43" s="6" t="str">
        <f t="array" ref="CD43">IF(ISNA(INDEX($DC$1:$DC$770,MATCH($BI43&amp;CD$3,$DB$1:$DB$770&amp;$DC$1:$DC$770,0))),"",IF(ISNA(INDEX($DC$1:$DC$200,MATCH($BI43&amp;CD$3,$DB$1:$DB$200&amp;$DC$1:$DC$200,0))),IF(INDEX($DC$201:$DC$770,MATCH($BI43&amp;CD$3,$DB$201:$DB$770&amp;$DC$201:$DC$770,0))=CD$3,2,""),IF(INDEX($DC$1:$DC$200,MATCH($BI43&amp;CD$3,$DB$1:$DB$200&amp;$DC$1:$DC$200,0))=CD$3,1,"")))</f>
        <v/>
      </c>
      <c r="CE43" s="6" t="str">
        <f t="array" ref="CE43">IF(ISNA(INDEX($DC$1:$DC$770,MATCH($BI43&amp;CE$3,$DB$1:$DB$770&amp;$DC$1:$DC$770,0))),"",IF(ISNA(INDEX($DC$1:$DC$200,MATCH($BI43&amp;CE$3,$DB$1:$DB$200&amp;$DC$1:$DC$200,0))),IF(INDEX($DC$201:$DC$770,MATCH($BI43&amp;CE$3,$DB$201:$DB$770&amp;$DC$201:$DC$770,0))=CE$3,2,""),IF(INDEX($DC$1:$DC$200,MATCH($BI43&amp;CE$3,$DB$1:$DB$200&amp;$DC$1:$DC$200,0))=CE$3,1,"")))</f>
        <v/>
      </c>
      <c r="CF43" s="6">
        <f t="array" ref="CF43">IF(ISNA(INDEX($DC$1:$DC$770,MATCH($BI43&amp;CF$3,$DB$1:$DB$770&amp;$DC$1:$DC$770,0))),"",IF(ISNA(INDEX($DC$1:$DC$200,MATCH($BI43&amp;CF$3,$DB$1:$DB$200&amp;$DC$1:$DC$200,0))),IF(INDEX($DC$201:$DC$770,MATCH($BI43&amp;CF$3,$DB$201:$DB$770&amp;$DC$201:$DC$770,0))=CF$3,2,""),IF(INDEX($DC$1:$DC$200,MATCH($BI43&amp;CF$3,$DB$1:$DB$200&amp;$DC$1:$DC$200,0))=CF$3,1,"")))</f>
        <v>2</v>
      </c>
      <c r="CG43" s="5" t="str">
        <f t="array" ref="CG43">IF(ISNA(INDEX($DC$1:$DC$770,MATCH($BI43&amp;CG$3,$DB$1:$DB$770&amp;$DC$1:$DC$770,0))),"",IF(ISNA(INDEX($DC$1:$DC$200,MATCH($BI43&amp;CG$3,$DB$1:$DB$200&amp;$DC$1:$DC$200,0))),IF(INDEX($DC$201:$DC$770,MATCH($BI43&amp;CG$3,$DB$201:$DB$770&amp;$DC$201:$DC$770,0))=CG$3,2,""),IF(INDEX($DC$1:$DC$200,MATCH($BI43&amp;CG$3,$DB$1:$DB$200&amp;$DC$1:$DC$200,0))=CG$3,1,"")))</f>
        <v/>
      </c>
      <c r="CH43" s="6" t="str">
        <f t="array" ref="CH43">IF(ISNA(INDEX($DC$1:$DC$770,MATCH($BI43&amp;CH$3,$DB$1:$DB$770&amp;$DC$1:$DC$770,0))),"",IF(ISNA(INDEX($DC$1:$DC$200,MATCH($BI43&amp;CH$3,$DB$1:$DB$200&amp;$DC$1:$DC$200,0))),IF(INDEX($DC$201:$DC$770,MATCH($BI43&amp;CH$3,$DB$201:$DB$770&amp;$DC$201:$DC$770,0))=CH$3,2,""),IF(INDEX($DC$1:$DC$200,MATCH($BI43&amp;CH$3,$DB$1:$DB$200&amp;$DC$1:$DC$200,0))=CH$3,1,"")))</f>
        <v/>
      </c>
      <c r="CI43" s="7" t="str">
        <f t="array" ref="CI43">IF(ISNA(INDEX($DC$1:$DC$770,MATCH($BI43&amp;CI$3,$DB$1:$DB$770&amp;$DC$1:$DC$770,0))),"",IF(ISNA(INDEX($DC$1:$DC$200,MATCH($BI43&amp;CI$3,$DB$1:$DB$200&amp;$DC$1:$DC$200,0))),IF(INDEX($DC$201:$DC$770,MATCH($BI43&amp;CI$3,$DB$201:$DB$770&amp;$DC$201:$DC$770,0))=CI$3,2,""),IF(INDEX($DC$1:$DC$200,MATCH($BI43&amp;CI$3,$DB$1:$DB$200&amp;$DC$1:$DC$200,0))=CI$3,1,"")))</f>
        <v/>
      </c>
      <c r="CJ43" s="6" t="str">
        <f t="array" ref="CJ43">IF(ISNA(INDEX($DC$1:$DC$770,MATCH($BI43&amp;CJ$3,$DB$1:$DB$770&amp;$DC$1:$DC$770,0))),"",IF(ISNA(INDEX($DC$1:$DC$200,MATCH($BI43&amp;CJ$3,$DB$1:$DB$200&amp;$DC$1:$DC$200,0))),IF(INDEX($DC$201:$DC$770,MATCH($BI43&amp;CJ$3,$DB$201:$DB$770&amp;$DC$201:$DC$770,0))=CJ$3,2,""),IF(INDEX($DC$1:$DC$200,MATCH($BI43&amp;CJ$3,$DB$1:$DB$200&amp;$DC$1:$DC$200,0))=CJ$3,1,"")))</f>
        <v/>
      </c>
      <c r="CK43" s="6" t="str">
        <f t="array" ref="CK43">IF(ISNA(INDEX($DC$1:$DC$770,MATCH($BI43&amp;CK$3,$DB$1:$DB$770&amp;$DC$1:$DC$770,0))),"",IF(ISNA(INDEX($DC$1:$DC$200,MATCH($BI43&amp;CK$3,$DB$1:$DB$200&amp;$DC$1:$DC$200,0))),IF(INDEX($DC$201:$DC$770,MATCH($BI43&amp;CK$3,$DB$201:$DB$770&amp;$DC$201:$DC$770,0))=CK$3,2,""),IF(INDEX($DC$1:$DC$200,MATCH($BI43&amp;CK$3,$DB$1:$DB$200&amp;$DC$1:$DC$200,0))=CK$3,1,"")))</f>
        <v/>
      </c>
      <c r="CL43" s="7" t="str">
        <f t="array" ref="CL43">IF(ISNA(INDEX($DC$1:$DC$770,MATCH($BI43&amp;CL$3,$DB$1:$DB$770&amp;$DC$1:$DC$770,0))),"",IF(ISNA(INDEX($DC$1:$DC$200,MATCH($BI43&amp;CL$3,$DB$1:$DB$200&amp;$DC$1:$DC$200,0))),IF(INDEX($DC$201:$DC$770,MATCH($BI43&amp;CL$3,$DB$201:$DB$770&amp;$DC$201:$DC$770,0))=CL$3,2,""),IF(INDEX($DC$1:$DC$200,MATCH($BI43&amp;CL$3,$DB$1:$DB$200&amp;$DC$1:$DC$200,0))=CL$3,1,"")))</f>
        <v/>
      </c>
      <c r="CP43" s="19">
        <f t="shared" si="218"/>
        <v>0</v>
      </c>
      <c r="CQ43" s="28" t="s">
        <v>92</v>
      </c>
      <c r="CW43" s="22"/>
      <c r="DB43" s="19">
        <f>IF(DM43=0,0,IF(COUNTIF($DM$1:$DM$200,DM43)=1,DM43,IF(COUNTIF($DM$1:$DM$200,DM43)=2,IF(COUNTIF($DM$1:$DM42,DM43)=0,DM43,DM43+0.5),"Terminkollision 1")))</f>
        <v>277</v>
      </c>
      <c r="DC43" s="42">
        <f t="shared" si="4"/>
        <v>3</v>
      </c>
      <c r="DD43" s="71" t="s">
        <v>195</v>
      </c>
      <c r="DE43" s="13" t="s">
        <v>101</v>
      </c>
      <c r="DF43" s="13">
        <f t="shared" si="263"/>
        <v>40</v>
      </c>
      <c r="DG43" s="13">
        <f t="shared" si="5"/>
        <v>3</v>
      </c>
      <c r="DH43" s="13">
        <f t="shared" si="6"/>
        <v>10</v>
      </c>
      <c r="DI43" s="13">
        <f t="shared" si="7"/>
        <v>2016</v>
      </c>
      <c r="DJ43" s="13" t="str">
        <f t="shared" si="264"/>
        <v>Mo</v>
      </c>
      <c r="DK43" s="22">
        <f t="shared" si="280"/>
        <v>41184</v>
      </c>
      <c r="DL43" s="19" t="str">
        <f t="shared" si="0"/>
        <v>0</v>
      </c>
      <c r="DM43" s="13">
        <f t="shared" si="265"/>
        <v>277</v>
      </c>
    </row>
    <row r="44" spans="1:117">
      <c r="A44" s="13">
        <v>19.5</v>
      </c>
      <c r="B44" s="174"/>
      <c r="C44" s="173"/>
      <c r="D44" s="178"/>
      <c r="E44" s="2"/>
      <c r="F44" s="165"/>
      <c r="G44" s="165"/>
      <c r="H44" s="165"/>
      <c r="I44" s="2"/>
      <c r="J44" s="9" t="str">
        <f t="shared" ref="J44" si="340">IF(ISNA(VLOOKUP(A44,$CP$30:$CQ$56,2,FALSE)),IF(ISNA(VLOOKUP(A44,$DB$1:$DE$200,4,FALSE)),"",VLOOKUP(A44,$DB$1:$DE$200,4,FALSE)),VLOOKUP(A44,$CP$30:$CQ$56,2,FALSE))</f>
        <v>Pfingstmontag</v>
      </c>
      <c r="K44" s="10"/>
      <c r="L44" s="10"/>
      <c r="M44" s="10"/>
      <c r="N44" s="10"/>
      <c r="O44" s="8"/>
      <c r="P44" s="9" t="str">
        <f t="array" ref="P44">IF(ISNA(INDEX($DC$201:$DC$770,MATCH($A43&amp;P$3,$DB$201:$DB$770&amp;$DC$201:$DC$770,0))),IF(ISNA(INDEX($DC$1:$DC$200,MATCH($A44&amp;P$3,$DB$1:$DB$200&amp;$DC$1:$DC$200,0))),"",IF(INDEX($DC$1:$DC$200,MATCH($A44&amp;P$3,$DB$1:$DB$200&amp;$DC$1:$DC$200,0))=P$3,1,"")),IF(INDEX($DC$201:$DC$770,MATCH($A43&amp;P$3,$DB$201:$DB$770&amp;$DC$201:$DC$770,0))=P$3,2,""))</f>
        <v/>
      </c>
      <c r="Q44" s="10" t="str">
        <f t="array" ref="Q44">IF(ISNA(INDEX($DC$201:$DC$770,MATCH($A43&amp;Q$3,$DB$201:$DB$770&amp;$DC$201:$DC$770,0))),IF(ISNA(INDEX($DC$1:$DC$200,MATCH($A44&amp;Q$3,$DB$1:$DB$200&amp;$DC$1:$DC$200,0))),"",IF(INDEX($DC$1:$DC$200,MATCH($A44&amp;Q$3,$DB$1:$DB$200&amp;$DC$1:$DC$200,0))=Q$3,1,"")),IF(INDEX($DC$201:$DC$770,MATCH($A43&amp;Q$3,$DB$201:$DB$770&amp;$DC$201:$DC$770,0))=Q$3,2,""))</f>
        <v/>
      </c>
      <c r="R44" s="10" t="str">
        <f t="array" ref="R44">IF(ISNA(INDEX($DC$201:$DC$770,MATCH($A43&amp;R$3,$DB$201:$DB$770&amp;$DC$201:$DC$770,0))),IF(ISNA(INDEX($DC$1:$DC$200,MATCH($A44&amp;R$3,$DB$1:$DB$200&amp;$DC$1:$DC$200,0))),"",IF(INDEX($DC$1:$DC$200,MATCH($A44&amp;R$3,$DB$1:$DB$200&amp;$DC$1:$DC$200,0))=R$3,1,"")),IF(INDEX($DC$201:$DC$770,MATCH($A43&amp;R$3,$DB$201:$DB$770&amp;$DC$201:$DC$770,0))=R$3,2,""))</f>
        <v/>
      </c>
      <c r="S44" s="9" t="str">
        <f t="array" ref="S44">IF(ISNA(INDEX($DC$201:$DC$770,MATCH($A43&amp;S$3,$DB$201:$DB$770&amp;$DC$201:$DC$770,0))),IF(ISNA(INDEX($DC$1:$DC$200,MATCH($A44&amp;S$3,$DB$1:$DB$200&amp;$DC$1:$DC$200,0))),"",IF(INDEX($DC$1:$DC$200,MATCH($A44&amp;S$3,$DB$1:$DB$200&amp;$DC$1:$DC$200,0))=S$3,1,"")),IF(INDEX($DC$201:$DC$770,MATCH($A43&amp;S$3,$DB$201:$DB$770&amp;$DC$201:$DC$770,0))=S$3,2,""))</f>
        <v/>
      </c>
      <c r="T44" s="10" t="str">
        <f t="array" ref="T44">IF(ISNA(INDEX($DC$201:$DC$770,MATCH($A43&amp;T$3,$DB$201:$DB$770&amp;$DC$201:$DC$770,0))),IF(ISNA(INDEX($DC$1:$DC$200,MATCH($A44&amp;T$3,$DB$1:$DB$200&amp;$DC$1:$DC$200,0))),"",IF(INDEX($DC$1:$DC$200,MATCH($A44&amp;T$3,$DB$1:$DB$200&amp;$DC$1:$DC$200,0))=T$3,1,"")),IF(INDEX($DC$201:$DC$770,MATCH($A43&amp;T$3,$DB$201:$DB$770&amp;$DC$201:$DC$770,0))=T$3,2,""))</f>
        <v/>
      </c>
      <c r="U44" s="8" t="str">
        <f t="array" ref="U44">IF(ISNA(INDEX($DC$201:$DC$770,MATCH($A43&amp;U$3,$DB$201:$DB$770&amp;$DC$201:$DC$770,0))),IF(ISNA(INDEX($DC$1:$DC$200,MATCH($A44&amp;U$3,$DB$1:$DB$200&amp;$DC$1:$DC$200,0))),"",IF(INDEX($DC$1:$DC$200,MATCH($A44&amp;U$3,$DB$1:$DB$200&amp;$DC$1:$DC$200,0))=U$3,1,"")),IF(INDEX($DC$201:$DC$770,MATCH($A43&amp;U$3,$DB$201:$DB$770&amp;$DC$201:$DC$770,0))=U$3,2,""))</f>
        <v/>
      </c>
      <c r="V44" s="10" t="str">
        <f t="array" ref="V44">IF(ISNA(INDEX($DC$201:$DC$770,MATCH($A43&amp;V$3,$DB$201:$DB$770&amp;$DC$201:$DC$770,0))),IF(ISNA(INDEX($DC$1:$DC$200,MATCH($A44&amp;V$3,$DB$1:$DB$200&amp;$DC$1:$DC$200,0))),"",IF(INDEX($DC$1:$DC$200,MATCH($A44&amp;V$3,$DB$1:$DB$200&amp;$DC$1:$DC$200,0))=V$3,1,"")),IF(INDEX($DC$201:$DC$770,MATCH($A43&amp;V$3,$DB$201:$DB$770&amp;$DC$201:$DC$770,0))=V$3,2,""))</f>
        <v/>
      </c>
      <c r="W44" s="10" t="str">
        <f t="array" ref="W44">IF(ISNA(INDEX($DC$201:$DC$770,MATCH($A43&amp;W$3,$DB$201:$DB$770&amp;$DC$201:$DC$770,0))),IF(ISNA(INDEX($DC$1:$DC$200,MATCH($A44&amp;W$3,$DB$1:$DB$200&amp;$DC$1:$DC$200,0))),"",IF(INDEX($DC$1:$DC$200,MATCH($A44&amp;W$3,$DB$1:$DB$200&amp;$DC$1:$DC$200,0))=W$3,1,"")),IF(INDEX($DC$201:$DC$770,MATCH($A43&amp;W$3,$DB$201:$DB$770&amp;$DC$201:$DC$770,0))=W$3,2,""))</f>
        <v/>
      </c>
      <c r="X44" s="10" t="str">
        <f t="array" ref="X44">IF(ISNA(INDEX($DC$201:$DC$770,MATCH($A43&amp;X$3,$DB$201:$DB$770&amp;$DC$201:$DC$770,0))),IF(ISNA(INDEX($DC$1:$DC$200,MATCH($A44&amp;X$3,$DB$1:$DB$200&amp;$DC$1:$DC$200,0))),"",IF(INDEX($DC$1:$DC$200,MATCH($A44&amp;X$3,$DB$1:$DB$200&amp;$DC$1:$DC$200,0))=X$3,1,"")),IF(INDEX($DC$201:$DC$770,MATCH($A43&amp;X$3,$DB$201:$DB$770&amp;$DC$201:$DC$770,0))=X$3,2,""))</f>
        <v/>
      </c>
      <c r="Y44" s="9" t="str">
        <f t="array" ref="Y44">IF(ISNA(INDEX($DC$201:$DC$770,MATCH($A43&amp;Y$3,$DB$201:$DB$770&amp;$DC$201:$DC$770,0))),IF(ISNA(INDEX($DC$1:$DC$200,MATCH($A44&amp;Y$3,$DB$1:$DB$200&amp;$DC$1:$DC$200,0))),"",IF(INDEX($DC$1:$DC$200,MATCH($A44&amp;Y$3,$DB$1:$DB$200&amp;$DC$1:$DC$200,0))=Y$3,1,"")),IF(INDEX($DC$201:$DC$770,MATCH($A43&amp;Y$3,$DB$201:$DB$770&amp;$DC$201:$DC$770,0))=Y$3,2,""))</f>
        <v/>
      </c>
      <c r="Z44" s="10" t="str">
        <f t="array" ref="Z44">IF(ISNA(INDEX($DC$201:$DC$770,MATCH($A43&amp;Z$3,$DB$201:$DB$770&amp;$DC$201:$DC$770,0))),IF(ISNA(INDEX($DC$1:$DC$200,MATCH($A44&amp;Z$3,$DB$1:$DB$200&amp;$DC$1:$DC$200,0))),"",IF(INDEX($DC$1:$DC$200,MATCH($A44&amp;Z$3,$DB$1:$DB$200&amp;$DC$1:$DC$200,0))=Z$3,1,"")),IF(INDEX($DC$201:$DC$770,MATCH($A43&amp;Z$3,$DB$201:$DB$770&amp;$DC$201:$DC$770,0))=Z$3,2,""))</f>
        <v/>
      </c>
      <c r="AA44" s="8" t="str">
        <f t="array" ref="AA44">IF(ISNA(INDEX($DC$201:$DC$770,MATCH($A43&amp;AA$3,$DB$201:$DB$770&amp;$DC$201:$DC$770,0))),IF(ISNA(INDEX($DC$1:$DC$200,MATCH($A44&amp;AA$3,$DB$1:$DB$200&amp;$DC$1:$DC$200,0))),"",IF(INDEX($DC$1:$DC$200,MATCH($A44&amp;AA$3,$DB$1:$DB$200&amp;$DC$1:$DC$200,0))=AA$3,1,"")),IF(INDEX($DC$201:$DC$770,MATCH($A43&amp;AA$3,$DB$201:$DB$770&amp;$DC$201:$DC$770,0))=AA$3,2,""))</f>
        <v/>
      </c>
      <c r="AB44" s="10" t="str">
        <f t="array" ref="AB44">IF(ISNA(INDEX($DC$201:$DC$770,MATCH($A43&amp;AB$3,$DB$201:$DB$770&amp;$DC$201:$DC$770,0))),IF(ISNA(INDEX($DC$1:$DC$200,MATCH($A44&amp;AB$3,$DB$1:$DB$200&amp;$DC$1:$DC$200,0))),"",IF(INDEX($DC$1:$DC$200,MATCH($A44&amp;AB$3,$DB$1:$DB$200&amp;$DC$1:$DC$200,0))=AB$3,1,"")),IF(INDEX($DC$201:$DC$770,MATCH($A43&amp;AB$3,$DB$201:$DB$770&amp;$DC$201:$DC$770,0))=AB$3,2,""))</f>
        <v/>
      </c>
      <c r="AC44" s="10" t="str">
        <f t="array" ref="AC44">IF(ISNA(INDEX($DC$201:$DC$770,MATCH($A43&amp;AC$3,$DB$201:$DB$770&amp;$DC$201:$DC$770,0))),IF(ISNA(INDEX($DC$1:$DC$200,MATCH($A44&amp;AC$3,$DB$1:$DB$200&amp;$DC$1:$DC$200,0))),"",IF(INDEX($DC$1:$DC$200,MATCH($A44&amp;AC$3,$DB$1:$DB$200&amp;$DC$1:$DC$200,0))=AC$3,1,"")),IF(INDEX($DC$201:$DC$770,MATCH($A43&amp;AC$3,$DB$201:$DB$770&amp;$DC$201:$DC$770,0))=AC$3,2,""))</f>
        <v/>
      </c>
      <c r="AD44" s="8" t="str">
        <f t="array" ref="AD44">IF(ISNA(INDEX($DC$201:$DC$770,MATCH($A43&amp;AD$3,$DB$201:$DB$770&amp;$DC$201:$DC$770,0))),IF(ISNA(INDEX($DC$1:$DC$200,MATCH($A44&amp;AD$3,$DB$1:$DB$200&amp;$DC$1:$DC$200,0))),"",IF(INDEX($DC$1:$DC$200,MATCH($A44&amp;AD$3,$DB$1:$DB$200&amp;$DC$1:$DC$200,0))=AD$3,1,"")),IF(INDEX($DC$201:$DC$770,MATCH($A43&amp;AD$3,$DB$201:$DB$770&amp;$DC$201:$DC$770,0))=AD$3,2,""))</f>
        <v/>
      </c>
      <c r="AE44" s="43">
        <v>50.5</v>
      </c>
      <c r="AF44" s="174"/>
      <c r="AG44" s="185"/>
      <c r="AH44" s="177"/>
      <c r="AI44" s="2"/>
      <c r="AJ44" s="165"/>
      <c r="AK44" s="165"/>
      <c r="AL44" s="165"/>
      <c r="AM44" s="2"/>
      <c r="AN44" s="10" t="str">
        <f t="shared" ref="AN44" si="341">IF(ISNA(VLOOKUP(AE44,$CP$30:$CQ$56,2,FALSE)),IF(ISNA(VLOOKUP(AE44,$DB$1:$DE$200,4,FALSE)),"",VLOOKUP(AE44,$DB$1:$DE$200,4,FALSE)),VLOOKUP(AE44,$CP$30:$CQ$56,2,FALSE))</f>
        <v/>
      </c>
      <c r="AO44" s="10"/>
      <c r="AP44" s="10"/>
      <c r="AQ44" s="10"/>
      <c r="AR44" s="10"/>
      <c r="AS44" s="10"/>
      <c r="AT44" s="9" t="str">
        <f t="array" ref="AT44">IF(ISNA(INDEX($DC$201:$DC$770,MATCH($AE43&amp;AT$3,$DB$201:$DB$770&amp;$DC$201:$DC$770,0))),IF(ISNA(INDEX($DC$1:$DC$200,MATCH($AE44&amp;AT$3,$DB$1:$DB$200&amp;$DC$1:$DC$200,0))),"",IF(INDEX($DC$1:$DC$200,MATCH($AE44&amp;AT$3,$DB$1:$DB$200&amp;$DC$1:$DC$200,0))=AT$3,1,"")),IF(INDEX($DC$201:$DC$770,MATCH($AE43&amp;AT$3,$DB$201:$DB$770&amp;$DC$201:$DC$770,0))=AT$3,2,""))</f>
        <v/>
      </c>
      <c r="AU44" s="10" t="str">
        <f t="array" ref="AU44">IF(ISNA(INDEX($DC$201:$DC$770,MATCH($AE43&amp;AU$3,$DB$201:$DB$770&amp;$DC$201:$DC$770,0))),IF(ISNA(INDEX($DC$1:$DC$200,MATCH($AE44&amp;AU$3,$DB$1:$DB$200&amp;$DC$1:$DC$200,0))),"",IF(INDEX($DC$1:$DC$200,MATCH($AE44&amp;AU$3,$DB$1:$DB$200&amp;$DC$1:$DC$200,0))=AU$3,1,"")),IF(INDEX($DC$201:$DC$770,MATCH($AE43&amp;AU$3,$DB$201:$DB$770&amp;$DC$201:$DC$770,0))=AU$3,2,""))</f>
        <v/>
      </c>
      <c r="AV44" s="10" t="str">
        <f t="array" ref="AV44">IF(ISNA(INDEX($DC$201:$DC$770,MATCH($AE43&amp;AV$3,$DB$201:$DB$770&amp;$DC$201:$DC$770,0))),IF(ISNA(INDEX($DC$1:$DC$200,MATCH($AE44&amp;AV$3,$DB$1:$DB$200&amp;$DC$1:$DC$200,0))),"",IF(INDEX($DC$1:$DC$200,MATCH($AE44&amp;AV$3,$DB$1:$DB$200&amp;$DC$1:$DC$200,0))=AV$3,1,"")),IF(INDEX($DC$201:$DC$770,MATCH($AE43&amp;AV$3,$DB$201:$DB$770&amp;$DC$201:$DC$770,0))=AV$3,2,""))</f>
        <v/>
      </c>
      <c r="AW44" s="9" t="str">
        <f t="array" ref="AW44">IF(ISNA(INDEX($DC$201:$DC$770,MATCH($AE43&amp;AW$3,$DB$201:$DB$770&amp;$DC$201:$DC$770,0))),IF(ISNA(INDEX($DC$1:$DC$200,MATCH($AE44&amp;AW$3,$DB$1:$DB$200&amp;$DC$1:$DC$200,0))),"",IF(INDEX($DC$1:$DC$200,MATCH($AE44&amp;AW$3,$DB$1:$DB$200&amp;$DC$1:$DC$200,0))=AW$3,1,"")),IF(INDEX($DC$201:$DC$770,MATCH($AE43&amp;AW$3,$DB$201:$DB$770&amp;$DC$201:$DC$770,0))=AW$3,2,""))</f>
        <v/>
      </c>
      <c r="AX44" s="10" t="str">
        <f t="array" ref="AX44">IF(ISNA(INDEX($DC$201:$DC$770,MATCH($AE43&amp;AX$3,$DB$201:$DB$770&amp;$DC$201:$DC$770,0))),IF(ISNA(INDEX($DC$1:$DC$200,MATCH($AE44&amp;AX$3,$DB$1:$DB$200&amp;$DC$1:$DC$200,0))),"",IF(INDEX($DC$1:$DC$200,MATCH($AE44&amp;AX$3,$DB$1:$DB$200&amp;$DC$1:$DC$200,0))=AX$3,1,"")),IF(INDEX($DC$201:$DC$770,MATCH($AE43&amp;AX$3,$DB$201:$DB$770&amp;$DC$201:$DC$770,0))=AX$3,2,""))</f>
        <v/>
      </c>
      <c r="AY44" s="8" t="str">
        <f t="array" ref="AY44">IF(ISNA(INDEX($DC$201:$DC$770,MATCH($AE43&amp;AY$3,$DB$201:$DB$770&amp;$DC$201:$DC$770,0))),IF(ISNA(INDEX($DC$1:$DC$200,MATCH($AE44&amp;AY$3,$DB$1:$DB$200&amp;$DC$1:$DC$200,0))),"",IF(INDEX($DC$1:$DC$200,MATCH($AE44&amp;AY$3,$DB$1:$DB$200&amp;$DC$1:$DC$200,0))=AY$3,1,"")),IF(INDEX($DC$201:$DC$770,MATCH($AE43&amp;AY$3,$DB$201:$DB$770&amp;$DC$201:$DC$770,0))=AY$3,2,""))</f>
        <v/>
      </c>
      <c r="AZ44" s="10" t="str">
        <f t="array" ref="AZ44">IF(ISNA(INDEX($DC$201:$DC$770,MATCH($AE43&amp;AZ$3,$DB$201:$DB$770&amp;$DC$201:$DC$770,0))),IF(ISNA(INDEX($DC$1:$DC$200,MATCH($AE44&amp;AZ$3,$DB$1:$DB$200&amp;$DC$1:$DC$200,0))),"",IF(INDEX($DC$1:$DC$200,MATCH($AE44&amp;AZ$3,$DB$1:$DB$200&amp;$DC$1:$DC$200,0))=AZ$3,1,"")),IF(INDEX($DC$201:$DC$770,MATCH($AE43&amp;AZ$3,$DB$201:$DB$770&amp;$DC$201:$DC$770,0))=AZ$3,2,""))</f>
        <v/>
      </c>
      <c r="BA44" s="10" t="str">
        <f t="array" ref="BA44">IF(ISNA(INDEX($DC$201:$DC$770,MATCH($AE43&amp;BA$3,$DB$201:$DB$770&amp;$DC$201:$DC$770,0))),IF(ISNA(INDEX($DC$1:$DC$200,MATCH($AE44&amp;BA$3,$DB$1:$DB$200&amp;$DC$1:$DC$200,0))),"",IF(INDEX($DC$1:$DC$200,MATCH($AE44&amp;BA$3,$DB$1:$DB$200&amp;$DC$1:$DC$200,0))=BA$3,1,"")),IF(INDEX($DC$201:$DC$770,MATCH($AE43&amp;BA$3,$DB$201:$DB$770&amp;$DC$201:$DC$770,0))=BA$3,2,""))</f>
        <v/>
      </c>
      <c r="BB44" s="10" t="str">
        <f t="array" ref="BB44">IF(ISNA(INDEX($DC$201:$DC$770,MATCH($AE43&amp;BB$3,$DB$201:$DB$770&amp;$DC$201:$DC$770,0))),IF(ISNA(INDEX($DC$1:$DC$200,MATCH($AE44&amp;BB$3,$DB$1:$DB$200&amp;$DC$1:$DC$200,0))),"",IF(INDEX($DC$1:$DC$200,MATCH($AE44&amp;BB$3,$DB$1:$DB$200&amp;$DC$1:$DC$200,0))=BB$3,1,"")),IF(INDEX($DC$201:$DC$770,MATCH($AE43&amp;BB$3,$DB$201:$DB$770&amp;$DC$201:$DC$770,0))=BB$3,2,""))</f>
        <v/>
      </c>
      <c r="BC44" s="9" t="str">
        <f t="array" ref="BC44">IF(ISNA(INDEX($DC$201:$DC$770,MATCH($AE43&amp;BC$3,$DB$201:$DB$770&amp;$DC$201:$DC$770,0))),IF(ISNA(INDEX($DC$1:$DC$200,MATCH($AE44&amp;BC$3,$DB$1:$DB$200&amp;$DC$1:$DC$200,0))),"",IF(INDEX($DC$1:$DC$200,MATCH($AE44&amp;BC$3,$DB$1:$DB$200&amp;$DC$1:$DC$200,0))=BC$3,1,"")),IF(INDEX($DC$201:$DC$770,MATCH($AE43&amp;BC$3,$DB$201:$DB$770&amp;$DC$201:$DC$770,0))=BC$3,2,""))</f>
        <v/>
      </c>
      <c r="BD44" s="10" t="str">
        <f t="array" ref="BD44">IF(ISNA(INDEX($DC$201:$DC$770,MATCH($AE43&amp;BD$3,$DB$201:$DB$770&amp;$DC$201:$DC$770,0))),IF(ISNA(INDEX($DC$1:$DC$200,MATCH($AE44&amp;BD$3,$DB$1:$DB$200&amp;$DC$1:$DC$200,0))),"",IF(INDEX($DC$1:$DC$200,MATCH($AE44&amp;BD$3,$DB$1:$DB$200&amp;$DC$1:$DC$200,0))=BD$3,1,"")),IF(INDEX($DC$201:$DC$770,MATCH($AE43&amp;BD$3,$DB$201:$DB$770&amp;$DC$201:$DC$770,0))=BD$3,2,""))</f>
        <v/>
      </c>
      <c r="BE44" s="8" t="str">
        <f t="array" ref="BE44">IF(ISNA(INDEX($DC$201:$DC$770,MATCH($AE43&amp;BE$3,$DB$201:$DB$770&amp;$DC$201:$DC$770,0))),IF(ISNA(INDEX($DC$1:$DC$200,MATCH($AE44&amp;BE$3,$DB$1:$DB$200&amp;$DC$1:$DC$200,0))),"",IF(INDEX($DC$1:$DC$200,MATCH($AE44&amp;BE$3,$DB$1:$DB$200&amp;$DC$1:$DC$200,0))=BE$3,1,"")),IF(INDEX($DC$201:$DC$770,MATCH($AE43&amp;BE$3,$DB$201:$DB$770&amp;$DC$201:$DC$770,0))=BE$3,2,""))</f>
        <v/>
      </c>
      <c r="BF44" s="10" t="str">
        <f t="array" ref="BF44">IF(ISNA(INDEX($DC$201:$DC$770,MATCH($AE43&amp;BF$3,$DB$201:$DB$770&amp;$DC$201:$DC$770,0))),IF(ISNA(INDEX($DC$1:$DC$200,MATCH($AE44&amp;BF$3,$DB$1:$DB$200&amp;$DC$1:$DC$200,0))),"",IF(INDEX($DC$1:$DC$200,MATCH($AE44&amp;BF$3,$DB$1:$DB$200&amp;$DC$1:$DC$200,0))=BF$3,1,"")),IF(INDEX($DC$201:$DC$770,MATCH($AE43&amp;BF$3,$DB$201:$DB$770&amp;$DC$201:$DC$770,0))=BF$3,2,""))</f>
        <v/>
      </c>
      <c r="BG44" s="10" t="str">
        <f t="array" ref="BG44">IF(ISNA(INDEX($DC$201:$DC$770,MATCH($AE43&amp;BG$3,$DB$201:$DB$770&amp;$DC$201:$DC$770,0))),IF(ISNA(INDEX($DC$1:$DC$200,MATCH($AE44&amp;BG$3,$DB$1:$DB$200&amp;$DC$1:$DC$200,0))),"",IF(INDEX($DC$1:$DC$200,MATCH($AE44&amp;BG$3,$DB$1:$DB$200&amp;$DC$1:$DC$200,0))=BG$3,1,"")),IF(INDEX($DC$201:$DC$770,MATCH($AE43&amp;BG$3,$DB$201:$DB$770&amp;$DC$201:$DC$770,0))=BG$3,2,""))</f>
        <v/>
      </c>
      <c r="BH44" s="8" t="str">
        <f t="array" ref="BH44">IF(ISNA(INDEX($DC$201:$DC$770,MATCH($AE43&amp;BH$3,$DB$201:$DB$770&amp;$DC$201:$DC$770,0))),IF(ISNA(INDEX($DC$1:$DC$200,MATCH($AE44&amp;BH$3,$DB$1:$DB$200&amp;$DC$1:$DC$200,0))),"",IF(INDEX($DC$1:$DC$200,MATCH($AE44&amp;BH$3,$DB$1:$DB$200&amp;$DC$1:$DC$200,0))=BH$3,1,"")),IF(INDEX($DC$201:$DC$770,MATCH($AE43&amp;BH$3,$DB$201:$DB$770&amp;$DC$201:$DC$770,0))=BH$3,2,""))</f>
        <v/>
      </c>
      <c r="BI44" s="2">
        <f t="shared" ref="BI44" si="342">BI43+0.5</f>
        <v>79.5</v>
      </c>
      <c r="BJ44" s="174"/>
      <c r="BK44" s="173"/>
      <c r="BL44" s="177"/>
      <c r="BM44" s="2"/>
      <c r="BN44" s="165"/>
      <c r="BO44" s="165"/>
      <c r="BP44" s="165"/>
      <c r="BQ44" s="2"/>
      <c r="BR44" s="10" t="str">
        <f t="shared" ref="BR44" si="343">IF(ISNA(VLOOKUP(BI44,$CP$30:$CQ$56,2,FALSE)),IF(ISNA(VLOOKUP(BI44,$DB$1:$DE$200,4,FALSE)),"",VLOOKUP(BI44,$DB$1:$DE$200,4,FALSE)),VLOOKUP(BI44,$CP$30:$CQ$56,2,FALSE))</f>
        <v/>
      </c>
      <c r="BS44" s="10"/>
      <c r="BT44" s="10"/>
      <c r="BU44" s="10"/>
      <c r="BV44" s="10"/>
      <c r="BW44" s="10"/>
      <c r="BX44" s="9" t="str">
        <f t="array" ref="BX44">IF(ISNA(INDEX($DC$201:$DC$770,MATCH($BI43&amp;BX$3,$DB$201:$DB$770&amp;$DC$201:$DC$770,0))),IF(ISNA(INDEX($DC$1:$DC$200,MATCH($BI44&amp;BX$3,$DB$1:$DB$200&amp;$DC$1:$DC$200,0))),"",IF(INDEX($DC$1:$DC$200,MATCH($BI44&amp;BX$3,$DB$1:$DB$200&amp;$DC$1:$DC$200,0))=BX$3,1,"")),IF(INDEX($DC$201:$DC$770,MATCH($BI43&amp;BX$3,$DB$201:$DB$770&amp;$DC$201:$DC$770,0))=BX$3,2,""))</f>
        <v/>
      </c>
      <c r="BY44" s="10" t="str">
        <f t="array" ref="BY44">IF(ISNA(INDEX($DC$201:$DC$770,MATCH($BI43&amp;BY$3,$DB$201:$DB$770&amp;$DC$201:$DC$770,0))),IF(ISNA(INDEX($DC$1:$DC$200,MATCH($BI44&amp;BY$3,$DB$1:$DB$200&amp;$DC$1:$DC$200,0))),"",IF(INDEX($DC$1:$DC$200,MATCH($BI44&amp;BY$3,$DB$1:$DB$200&amp;$DC$1:$DC$200,0))=BY$3,1,"")),IF(INDEX($DC$201:$DC$770,MATCH($BI43&amp;BY$3,$DB$201:$DB$770&amp;$DC$201:$DC$770,0))=BY$3,2,""))</f>
        <v/>
      </c>
      <c r="BZ44" s="10" t="str">
        <f t="array" ref="BZ44">IF(ISNA(INDEX($DC$201:$DC$770,MATCH($BI43&amp;BZ$3,$DB$201:$DB$770&amp;$DC$201:$DC$770,0))),IF(ISNA(INDEX($DC$1:$DC$200,MATCH($BI44&amp;BZ$3,$DB$1:$DB$200&amp;$DC$1:$DC$200,0))),"",IF(INDEX($DC$1:$DC$200,MATCH($BI44&amp;BZ$3,$DB$1:$DB$200&amp;$DC$1:$DC$200,0))=BZ$3,1,"")),IF(INDEX($DC$201:$DC$770,MATCH($BI43&amp;BZ$3,$DB$201:$DB$770&amp;$DC$201:$DC$770,0))=BZ$3,2,""))</f>
        <v/>
      </c>
      <c r="CA44" s="9" t="str">
        <f t="array" ref="CA44">IF(ISNA(INDEX($DC$201:$DC$770,MATCH($BI43&amp;CA$3,$DB$201:$DB$770&amp;$DC$201:$DC$770,0))),IF(ISNA(INDEX($DC$1:$DC$200,MATCH($BI44&amp;CA$3,$DB$1:$DB$200&amp;$DC$1:$DC$200,0))),"",IF(INDEX($DC$1:$DC$200,MATCH($BI44&amp;CA$3,$DB$1:$DB$200&amp;$DC$1:$DC$200,0))=CA$3,1,"")),IF(INDEX($DC$201:$DC$770,MATCH($BI43&amp;CA$3,$DB$201:$DB$770&amp;$DC$201:$DC$770,0))=CA$3,2,""))</f>
        <v/>
      </c>
      <c r="CB44" s="10" t="str">
        <f t="array" ref="CB44">IF(ISNA(INDEX($DC$201:$DC$770,MATCH($BI43&amp;CB$3,$DB$201:$DB$770&amp;$DC$201:$DC$770,0))),IF(ISNA(INDEX($DC$1:$DC$200,MATCH($BI44&amp;CB$3,$DB$1:$DB$200&amp;$DC$1:$DC$200,0))),"",IF(INDEX($DC$1:$DC$200,MATCH($BI44&amp;CB$3,$DB$1:$DB$200&amp;$DC$1:$DC$200,0))=CB$3,1,"")),IF(INDEX($DC$201:$DC$770,MATCH($BI43&amp;CB$3,$DB$201:$DB$770&amp;$DC$201:$DC$770,0))=CB$3,2,""))</f>
        <v/>
      </c>
      <c r="CC44" s="8" t="str">
        <f t="array" ref="CC44">IF(ISNA(INDEX($DC$201:$DC$770,MATCH($BI43&amp;CC$3,$DB$201:$DB$770&amp;$DC$201:$DC$770,0))),IF(ISNA(INDEX($DC$1:$DC$200,MATCH($BI44&amp;CC$3,$DB$1:$DB$200&amp;$DC$1:$DC$200,0))),"",IF(INDEX($DC$1:$DC$200,MATCH($BI44&amp;CC$3,$DB$1:$DB$200&amp;$DC$1:$DC$200,0))=CC$3,1,"")),IF(INDEX($DC$201:$DC$770,MATCH($BI43&amp;CC$3,$DB$201:$DB$770&amp;$DC$201:$DC$770,0))=CC$3,2,""))</f>
        <v/>
      </c>
      <c r="CD44" s="10" t="str">
        <f t="array" ref="CD44">IF(ISNA(INDEX($DC$201:$DC$770,MATCH($BI43&amp;CD$3,$DB$201:$DB$770&amp;$DC$201:$DC$770,0))),IF(ISNA(INDEX($DC$1:$DC$200,MATCH($BI44&amp;CD$3,$DB$1:$DB$200&amp;$DC$1:$DC$200,0))),"",IF(INDEX($DC$1:$DC$200,MATCH($BI44&amp;CD$3,$DB$1:$DB$200&amp;$DC$1:$DC$200,0))=CD$3,1,"")),IF(INDEX($DC$201:$DC$770,MATCH($BI43&amp;CD$3,$DB$201:$DB$770&amp;$DC$201:$DC$770,0))=CD$3,2,""))</f>
        <v/>
      </c>
      <c r="CE44" s="10" t="str">
        <f t="array" ref="CE44">IF(ISNA(INDEX($DC$201:$DC$770,MATCH($BI43&amp;CE$3,$DB$201:$DB$770&amp;$DC$201:$DC$770,0))),IF(ISNA(INDEX($DC$1:$DC$200,MATCH($BI44&amp;CE$3,$DB$1:$DB$200&amp;$DC$1:$DC$200,0))),"",IF(INDEX($DC$1:$DC$200,MATCH($BI44&amp;CE$3,$DB$1:$DB$200&amp;$DC$1:$DC$200,0))=CE$3,1,"")),IF(INDEX($DC$201:$DC$770,MATCH($BI43&amp;CE$3,$DB$201:$DB$770&amp;$DC$201:$DC$770,0))=CE$3,2,""))</f>
        <v/>
      </c>
      <c r="CF44" s="10">
        <f t="array" ref="CF44">IF(ISNA(INDEX($DC$201:$DC$770,MATCH($BI43&amp;CF$3,$DB$201:$DB$770&amp;$DC$201:$DC$770,0))),IF(ISNA(INDEX($DC$1:$DC$200,MATCH($BI44&amp;CF$3,$DB$1:$DB$200&amp;$DC$1:$DC$200,0))),"",IF(INDEX($DC$1:$DC$200,MATCH($BI44&amp;CF$3,$DB$1:$DB$200&amp;$DC$1:$DC$200,0))=CF$3,1,"")),IF(INDEX($DC$201:$DC$770,MATCH($BI43&amp;CF$3,$DB$201:$DB$770&amp;$DC$201:$DC$770,0))=CF$3,2,""))</f>
        <v>2</v>
      </c>
      <c r="CG44" s="9" t="str">
        <f t="array" ref="CG44">IF(ISNA(INDEX($DC$201:$DC$770,MATCH($BI43&amp;CG$3,$DB$201:$DB$770&amp;$DC$201:$DC$770,0))),IF(ISNA(INDEX($DC$1:$DC$200,MATCH($BI44&amp;CG$3,$DB$1:$DB$200&amp;$DC$1:$DC$200,0))),"",IF(INDEX($DC$1:$DC$200,MATCH($BI44&amp;CG$3,$DB$1:$DB$200&amp;$DC$1:$DC$200,0))=CG$3,1,"")),IF(INDEX($DC$201:$DC$770,MATCH($BI43&amp;CG$3,$DB$201:$DB$770&amp;$DC$201:$DC$770,0))=CG$3,2,""))</f>
        <v/>
      </c>
      <c r="CH44" s="10" t="str">
        <f t="array" ref="CH44">IF(ISNA(INDEX($DC$201:$DC$770,MATCH($BI43&amp;CH$3,$DB$201:$DB$770&amp;$DC$201:$DC$770,0))),IF(ISNA(INDEX($DC$1:$DC$200,MATCH($BI44&amp;CH$3,$DB$1:$DB$200&amp;$DC$1:$DC$200,0))),"",IF(INDEX($DC$1:$DC$200,MATCH($BI44&amp;CH$3,$DB$1:$DB$200&amp;$DC$1:$DC$200,0))=CH$3,1,"")),IF(INDEX($DC$201:$DC$770,MATCH($BI43&amp;CH$3,$DB$201:$DB$770&amp;$DC$201:$DC$770,0))=CH$3,2,""))</f>
        <v/>
      </c>
      <c r="CI44" s="8" t="str">
        <f t="array" ref="CI44">IF(ISNA(INDEX($DC$201:$DC$770,MATCH($BI43&amp;CI$3,$DB$201:$DB$770&amp;$DC$201:$DC$770,0))),IF(ISNA(INDEX($DC$1:$DC$200,MATCH($BI44&amp;CI$3,$DB$1:$DB$200&amp;$DC$1:$DC$200,0))),"",IF(INDEX($DC$1:$DC$200,MATCH($BI44&amp;CI$3,$DB$1:$DB$200&amp;$DC$1:$DC$200,0))=CI$3,1,"")),IF(INDEX($DC$201:$DC$770,MATCH($BI43&amp;CI$3,$DB$201:$DB$770&amp;$DC$201:$DC$770,0))=CI$3,2,""))</f>
        <v/>
      </c>
      <c r="CJ44" s="10" t="str">
        <f t="array" ref="CJ44">IF(ISNA(INDEX($DC$201:$DC$770,MATCH($BI43&amp;CJ$3,$DB$201:$DB$770&amp;$DC$201:$DC$770,0))),IF(ISNA(INDEX($DC$1:$DC$200,MATCH($BI44&amp;CJ$3,$DB$1:$DB$200&amp;$DC$1:$DC$200,0))),"",IF(INDEX($DC$1:$DC$200,MATCH($BI44&amp;CJ$3,$DB$1:$DB$200&amp;$DC$1:$DC$200,0))=CJ$3,1,"")),IF(INDEX($DC$201:$DC$770,MATCH($BI43&amp;CJ$3,$DB$201:$DB$770&amp;$DC$201:$DC$770,0))=CJ$3,2,""))</f>
        <v/>
      </c>
      <c r="CK44" s="10" t="str">
        <f t="array" ref="CK44">IF(ISNA(INDEX($DC$201:$DC$770,MATCH($BI43&amp;CK$3,$DB$201:$DB$770&amp;$DC$201:$DC$770,0))),IF(ISNA(INDEX($DC$1:$DC$200,MATCH($BI44&amp;CK$3,$DB$1:$DB$200&amp;$DC$1:$DC$200,0))),"",IF(INDEX($DC$1:$DC$200,MATCH($BI44&amp;CK$3,$DB$1:$DB$200&amp;$DC$1:$DC$200,0))=CK$3,1,"")),IF(INDEX($DC$201:$DC$770,MATCH($BI43&amp;CK$3,$DB$201:$DB$770&amp;$DC$201:$DC$770,0))=CK$3,2,""))</f>
        <v/>
      </c>
      <c r="CL44" s="8" t="str">
        <f t="array" ref="CL44">IF(ISNA(INDEX($DC$201:$DC$770,MATCH($BI43&amp;CL$3,$DB$201:$DB$770&amp;$DC$201:$DC$770,0))),IF(ISNA(INDEX($DC$1:$DC$200,MATCH($BI44&amp;CL$3,$DB$1:$DB$200&amp;$DC$1:$DC$200,0))),"",IF(INDEX($DC$1:$DC$200,MATCH($BI44&amp;CL$3,$DB$1:$DB$200&amp;$DC$1:$DC$200,0))=CL$3,1,"")),IF(INDEX($DC$201:$DC$770,MATCH($BI43&amp;CL$3,$DB$201:$DB$770&amp;$DC$201:$DC$770,0))=CL$3,2,""))</f>
        <v/>
      </c>
      <c r="CP44" s="19">
        <f t="shared" si="218"/>
        <v>1.5</v>
      </c>
      <c r="CQ44" s="13" t="s">
        <v>81</v>
      </c>
      <c r="CS44" s="30">
        <v>1</v>
      </c>
      <c r="CT44" s="29">
        <v>1</v>
      </c>
      <c r="CU44" s="13">
        <f t="shared" si="219"/>
        <v>2016</v>
      </c>
      <c r="CV44" s="13" t="str">
        <f t="shared" si="220"/>
        <v>Fr</v>
      </c>
      <c r="CW44" s="22">
        <f t="shared" ref="CW44:CW50" si="344">DATE(CU44,CT44,CS44)</f>
        <v>40908</v>
      </c>
      <c r="DB44" s="19">
        <f>IF(DM44=0,0,IF(COUNTIF($DM$1:$DM$200,DM44)=1,DM44,IF(COUNTIF($DM$1:$DM$200,DM44)=2,IF(COUNTIF($DM$1:$DM43,DM44)=0,DM44,DM44+0.5),"Terminkollision 1")))</f>
        <v>0</v>
      </c>
      <c r="DC44" s="42">
        <f t="shared" si="4"/>
        <v>3</v>
      </c>
      <c r="DD44" s="71" t="s">
        <v>195</v>
      </c>
      <c r="DE44" s="13" t="s">
        <v>101</v>
      </c>
      <c r="DF44" s="13">
        <f t="shared" si="263"/>
        <v>41</v>
      </c>
      <c r="DG44" s="13">
        <f t="shared" si="5"/>
        <v>10</v>
      </c>
      <c r="DH44" s="13">
        <f t="shared" si="6"/>
        <v>10</v>
      </c>
      <c r="DI44" s="13">
        <f t="shared" si="7"/>
        <v>2016</v>
      </c>
      <c r="DJ44" s="13" t="str">
        <f t="shared" si="264"/>
        <v>Mo</v>
      </c>
      <c r="DK44" s="22">
        <f t="shared" si="280"/>
        <v>41191</v>
      </c>
      <c r="DL44" s="19">
        <f t="shared" si="0"/>
        <v>0</v>
      </c>
      <c r="DM44" s="13">
        <f t="shared" si="265"/>
        <v>0</v>
      </c>
    </row>
    <row r="45" spans="1:117">
      <c r="A45" s="13">
        <v>20</v>
      </c>
      <c r="B45" s="174">
        <f>TRUNC((DATE($CR$2,C$6,C45)-WEEKDAY(DATE($CR$2,C$6,C45),2)-DATE(YEAR(DATE($CR$2,C$6,C45)+4-WEEKDAY(DATE($CR$2,C$6,C45),2)),1,-10))/7)</f>
        <v>3</v>
      </c>
      <c r="C45" s="172">
        <v>20</v>
      </c>
      <c r="D45" s="176" t="str">
        <f t="shared" ref="D45" si="345">IF(D43="Mo","Di",IF(D43="Di","Mi",IF(D43="Mi","Do",IF(D43="Do","Fr",IF(D43="Fr","Sa",IF(D43="Sa","So","Mo"))))))</f>
        <v>Mi</v>
      </c>
      <c r="E45" s="2"/>
      <c r="F45" s="164" t="str">
        <f t="shared" ref="F45" si="346">IF(OR(OR(B45=$CR$7,B49=$CR$7,B45=$CS$7,B49=$CS$7,B45=$CT$7,B49=$CT$7,B45=$CR$8,B49=$CR$8,B45=$CR$9,B49=$CR$9,B45=$CR$10,B49=$CR$10,B45=$CS$10,B49=$CS$10,B45=$CR$11,B49=$CR$11,B45=$CS$11,B49=$CS$11,B45=$CT$11,B49=$CT$11,B45=$CU$11,B49=$CU$11,B45=$CV$11,B49=$CV$11,B45=$CR$12,B49=$CR$12,B45=$CS$12,B49=$CS$12),OR($A46=$CP$30,$A46=$CP$31,$A46=$CP$32,$A46=$CP$33,$A46=$CP$34,$A46=$CP$35,$A46=$CP$36,$A46=$CP$37,$A46=$CP$38,$A46=$CP$39,$A46=$CP$40,$A46=$CP$41),OR($A46=$CP$44,$A46=$CP$45,$A46=$CP$46,$A46=$CP$47,$A46=$CP$48,$A46=$CP$49,$A46=$CP$50)),1,"")</f>
        <v/>
      </c>
      <c r="G45" s="164" t="str">
        <f t="shared" ref="G45" si="347">IF(OR(OR(B45=$CR$15,B49=$CR$15,B45=$CS$15,B49=$CS$15,B45=$CT$15,B49=$CT$15,B45=$CR$16,B49=$CR$16,B45=$CS$16,B49=$CS$16,B45=$CR$17,B49=$CR$17,B45=$CS$17,B49=$CS$17,B45=$CR$18,B49=$CR$18,B45=$CS$18,B49=$CS$18,B45=$CT$18,B49=$CT$18,B45=$CU$18,B49=$CU$18,B45=$CV$18,B49=$CV$18,B45=$CR$19,B49=$CR$19,B45=$CS$19,B49=$CS$19),OR($A46=$CP$30,$A46=$CP$31,$A46=$CP$32,$A46=$CP$33,$A46=$CP$34,$A46=$CP$35,$A46=$CP$36,$A46=$CP$37,$A46=$CP$38,$A46=$CP$39,$A46=$CP$40,$A46=$CP$41),OR($A46=$CP$44,$A46=$CP$45,$A46=$CP$46,$A46=$CP$47,$A46=$CP$48,$A46=$CP$49,$A46=$CP$50)),1,"")</f>
        <v/>
      </c>
      <c r="H45" s="164" t="str">
        <f t="shared" ref="H45" si="348">IF(OR(OR(B45=$CR$22,B49=$CR$22,B45=$CS$22,B49=$CS$22,B45=$CT$22,B49=$CT$22,B45=$CR$23,B49=$CR$23,B45=$CS$23,B49=$CS$23,B45=$CR$24,B49=$CR$24,B45=$CS$24,B49=$CS$24,B45=$CR$25,B49=$CR$25,B45=$CS$25,B49=$CS$25,B45=$CT$25,B49=$CT$25,B45=$CU$25,B49=$CU$25,B45=$CV$25,B49=$CV$25,B45=$CR$26,B49=$CR$26,B45=$CS$26,B49=$CS$26),OR($A46=$CP$30,$A46=$CP$31,$A46=$CP$32,$A46=$CP$33,$A46=$CP$34,$A46=$CP$35,$A46=$CP$36,$A46=$CP$37,$A46=$CP$38,$A46=$CP$39,$A46=$CP$40,$A46=$CP$41),OR($A46=$CP$44,$A46=$CP$45,$A46=$CP$46,$A46=$CP$47,$A46=$CP$48,$A46=$CP$49,$A46=$CP$50)),1,"")</f>
        <v/>
      </c>
      <c r="I45" s="2"/>
      <c r="J45" s="1" t="str">
        <f t="shared" ref="J45" si="349">IF(ISNA(VLOOKUP(A45,$DB$1:$DE$200,4,FALSE)),"",VLOOKUP(A45,$DB$1:$DE$200,4,FALSE))</f>
        <v/>
      </c>
      <c r="K45" s="1"/>
      <c r="L45" s="1"/>
      <c r="M45" s="1"/>
      <c r="N45" s="1"/>
      <c r="O45" s="1"/>
      <c r="P45" s="5" t="str">
        <f t="array" ref="P45">IF(ISNA(INDEX($DC$1:$DC$770,MATCH($A45&amp;P$3,$DB$1:$DB$770&amp;$DC$1:$DC$770,0))),"",IF(ISNA(INDEX($DC$1:$DC$200,MATCH($A45&amp;P$3,$DB$1:$DB$200&amp;$DC$1:$DC$200,0))),IF(INDEX($DC$201:$DC$770,MATCH($A45&amp;P$3,$DB$201:$DB$770&amp;$DC$201:$DC$770,0))=P$3,2,""),IF(INDEX($DC$1:$DC$200,MATCH($A45&amp;P$3,$DB$1:$DB$200&amp;$DC$1:$DC$200,0))=P$3,1,"")))</f>
        <v/>
      </c>
      <c r="Q45" s="6" t="str">
        <f t="array" ref="Q45">IF(ISNA(INDEX($DC$1:$DC$770,MATCH($A45&amp;Q$3,$DB$1:$DB$770&amp;$DC$1:$DC$770,0))),"",IF(ISNA(INDEX($DC$1:$DC$200,MATCH($A45&amp;Q$3,$DB$1:$DB$200&amp;$DC$1:$DC$200,0))),IF(INDEX($DC$201:$DC$770,MATCH($A45&amp;Q$3,$DB$201:$DB$770&amp;$DC$201:$DC$770,0))=Q$3,2,""),IF(INDEX($DC$1:$DC$200,MATCH($A45&amp;Q$3,$DB$1:$DB$200&amp;$DC$1:$DC$200,0))=Q$3,1,"")))</f>
        <v/>
      </c>
      <c r="R45" s="6" t="str">
        <f t="array" ref="R45">IF(ISNA(INDEX($DC$1:$DC$770,MATCH($A45&amp;R$3,$DB$1:$DB$770&amp;$DC$1:$DC$770,0))),"",IF(ISNA(INDEX($DC$1:$DC$200,MATCH($A45&amp;R$3,$DB$1:$DB$200&amp;$DC$1:$DC$200,0))),IF(INDEX($DC$201:$DC$770,MATCH($A45&amp;R$3,$DB$201:$DB$770&amp;$DC$201:$DC$770,0))=R$3,2,""),IF(INDEX($DC$1:$DC$200,MATCH($A45&amp;R$3,$DB$1:$DB$200&amp;$DC$1:$DC$200,0))=R$3,1,"")))</f>
        <v/>
      </c>
      <c r="S45" s="5" t="str">
        <f t="array" ref="S45">IF(ISNA(INDEX($DC$1:$DC$770,MATCH($A45&amp;S$3,$DB$1:$DB$770&amp;$DC$1:$DC$770,0))),"",IF(ISNA(INDEX($DC$1:$DC$200,MATCH($A45&amp;S$3,$DB$1:$DB$200&amp;$DC$1:$DC$200,0))),IF(INDEX($DC$201:$DC$770,MATCH($A45&amp;S$3,$DB$201:$DB$770&amp;$DC$201:$DC$770,0))=S$3,2,""),IF(INDEX($DC$1:$DC$200,MATCH($A45&amp;S$3,$DB$1:$DB$200&amp;$DC$1:$DC$200,0))=S$3,1,"")))</f>
        <v/>
      </c>
      <c r="T45" s="6" t="str">
        <f t="array" ref="T45">IF(ISNA(INDEX($DC$1:$DC$770,MATCH($A45&amp;T$3,$DB$1:$DB$770&amp;$DC$1:$DC$770,0))),"",IF(ISNA(INDEX($DC$1:$DC$200,MATCH($A45&amp;T$3,$DB$1:$DB$200&amp;$DC$1:$DC$200,0))),IF(INDEX($DC$201:$DC$770,MATCH($A45&amp;T$3,$DB$201:$DB$770&amp;$DC$201:$DC$770,0))=T$3,2,""),IF(INDEX($DC$1:$DC$200,MATCH($A45&amp;T$3,$DB$1:$DB$200&amp;$DC$1:$DC$200,0))=T$3,1,"")))</f>
        <v/>
      </c>
      <c r="U45" s="7" t="str">
        <f t="array" ref="U45">IF(ISNA(INDEX($DC$1:$DC$770,MATCH($A45&amp;U$3,$DB$1:$DB$770&amp;$DC$1:$DC$770,0))),"",IF(ISNA(INDEX($DC$1:$DC$200,MATCH($A45&amp;U$3,$DB$1:$DB$200&amp;$DC$1:$DC$200,0))),IF(INDEX($DC$201:$DC$770,MATCH($A45&amp;U$3,$DB$201:$DB$770&amp;$DC$201:$DC$770,0))=U$3,2,""),IF(INDEX($DC$1:$DC$200,MATCH($A45&amp;U$3,$DB$1:$DB$200&amp;$DC$1:$DC$200,0))=U$3,1,"")))</f>
        <v/>
      </c>
      <c r="V45" s="6" t="str">
        <f t="array" ref="V45">IF(ISNA(INDEX($DC$1:$DC$770,MATCH($A45&amp;V$3,$DB$1:$DB$770&amp;$DC$1:$DC$770,0))),"",IF(ISNA(INDEX($DC$1:$DC$200,MATCH($A45&amp;V$3,$DB$1:$DB$200&amp;$DC$1:$DC$200,0))),IF(INDEX($DC$201:$DC$770,MATCH($A45&amp;V$3,$DB$201:$DB$770&amp;$DC$201:$DC$770,0))=V$3,2,""),IF(INDEX($DC$1:$DC$200,MATCH($A45&amp;V$3,$DB$1:$DB$200&amp;$DC$1:$DC$200,0))=V$3,1,"")))</f>
        <v/>
      </c>
      <c r="W45" s="6" t="str">
        <f t="array" ref="W45">IF(ISNA(INDEX($DC$1:$DC$770,MATCH($A45&amp;W$3,$DB$1:$DB$770&amp;$DC$1:$DC$770,0))),"",IF(ISNA(INDEX($DC$1:$DC$200,MATCH($A45&amp;W$3,$DB$1:$DB$200&amp;$DC$1:$DC$200,0))),IF(INDEX($DC$201:$DC$770,MATCH($A45&amp;W$3,$DB$201:$DB$770&amp;$DC$201:$DC$770,0))=W$3,2,""),IF(INDEX($DC$1:$DC$200,MATCH($A45&amp;W$3,$DB$1:$DB$200&amp;$DC$1:$DC$200,0))=W$3,1,"")))</f>
        <v/>
      </c>
      <c r="X45" s="6" t="str">
        <f t="array" ref="X45">IF(ISNA(INDEX($DC$1:$DC$770,MATCH($A45&amp;X$3,$DB$1:$DB$770&amp;$DC$1:$DC$770,0))),"",IF(ISNA(INDEX($DC$1:$DC$200,MATCH($A45&amp;X$3,$DB$1:$DB$200&amp;$DC$1:$DC$200,0))),IF(INDEX($DC$201:$DC$770,MATCH($A45&amp;X$3,$DB$201:$DB$770&amp;$DC$201:$DC$770,0))=X$3,2,""),IF(INDEX($DC$1:$DC$200,MATCH($A45&amp;X$3,$DB$1:$DB$200&amp;$DC$1:$DC$200,0))=X$3,1,"")))</f>
        <v/>
      </c>
      <c r="Y45" s="5" t="str">
        <f t="array" ref="Y45">IF(ISNA(INDEX($DC$1:$DC$770,MATCH($A45&amp;Y$3,$DB$1:$DB$770&amp;$DC$1:$DC$770,0))),"",IF(ISNA(INDEX($DC$1:$DC$200,MATCH($A45&amp;Y$3,$DB$1:$DB$200&amp;$DC$1:$DC$200,0))),IF(INDEX($DC$201:$DC$770,MATCH($A45&amp;Y$3,$DB$201:$DB$770&amp;$DC$201:$DC$770,0))=Y$3,2,""),IF(INDEX($DC$1:$DC$200,MATCH($A45&amp;Y$3,$DB$1:$DB$200&amp;$DC$1:$DC$200,0))=Y$3,1,"")))</f>
        <v/>
      </c>
      <c r="Z45" s="6" t="str">
        <f t="array" ref="Z45">IF(ISNA(INDEX($DC$1:$DC$770,MATCH($A45&amp;Z$3,$DB$1:$DB$770&amp;$DC$1:$DC$770,0))),"",IF(ISNA(INDEX($DC$1:$DC$200,MATCH($A45&amp;Z$3,$DB$1:$DB$200&amp;$DC$1:$DC$200,0))),IF(INDEX($DC$201:$DC$770,MATCH($A45&amp;Z$3,$DB$201:$DB$770&amp;$DC$201:$DC$770,0))=Z$3,2,""),IF(INDEX($DC$1:$DC$200,MATCH($A45&amp;Z$3,$DB$1:$DB$200&amp;$DC$1:$DC$200,0))=Z$3,1,"")))</f>
        <v/>
      </c>
      <c r="AA45" s="7" t="str">
        <f t="array" ref="AA45">IF(ISNA(INDEX($DC$1:$DC$770,MATCH($A45&amp;AA$3,$DB$1:$DB$770&amp;$DC$1:$DC$770,0))),"",IF(ISNA(INDEX($DC$1:$DC$200,MATCH($A45&amp;AA$3,$DB$1:$DB$200&amp;$DC$1:$DC$200,0))),IF(INDEX($DC$201:$DC$770,MATCH($A45&amp;AA$3,$DB$201:$DB$770&amp;$DC$201:$DC$770,0))=AA$3,2,""),IF(INDEX($DC$1:$DC$200,MATCH($A45&amp;AA$3,$DB$1:$DB$200&amp;$DC$1:$DC$200,0))=AA$3,1,"")))</f>
        <v/>
      </c>
      <c r="AB45" s="6" t="str">
        <f t="array" ref="AB45">IF(ISNA(INDEX($DC$1:$DC$770,MATCH($A45&amp;AB$3,$DB$1:$DB$770&amp;$DC$1:$DC$770,0))),"",IF(ISNA(INDEX($DC$1:$DC$200,MATCH($A45&amp;AB$3,$DB$1:$DB$200&amp;$DC$1:$DC$200,0))),IF(INDEX($DC$201:$DC$770,MATCH($A45&amp;AB$3,$DB$201:$DB$770&amp;$DC$201:$DC$770,0))=AB$3,2,""),IF(INDEX($DC$1:$DC$200,MATCH($A45&amp;AB$3,$DB$1:$DB$200&amp;$DC$1:$DC$200,0))=AB$3,1,"")))</f>
        <v/>
      </c>
      <c r="AC45" s="6" t="str">
        <f t="array" ref="AC45">IF(ISNA(INDEX($DC$1:$DC$770,MATCH($A45&amp;AC$3,$DB$1:$DB$770&amp;$DC$1:$DC$770,0))),"",IF(ISNA(INDEX($DC$1:$DC$200,MATCH($A45&amp;AC$3,$DB$1:$DB$200&amp;$DC$1:$DC$200,0))),IF(INDEX($DC$201:$DC$770,MATCH($A45&amp;AC$3,$DB$201:$DB$770&amp;$DC$201:$DC$770,0))=AC$3,2,""),IF(INDEX($DC$1:$DC$200,MATCH($A45&amp;AC$3,$DB$1:$DB$200&amp;$DC$1:$DC$200,0))=AC$3,1,"")))</f>
        <v/>
      </c>
      <c r="AD45" s="7" t="str">
        <f t="array" ref="AD45">IF(ISNA(INDEX($DC$1:$DC$770,MATCH($A45&amp;AD$3,$DB$1:$DB$770&amp;$DC$1:$DC$770,0))),"",IF(ISNA(INDEX($DC$1:$DC$200,MATCH($A45&amp;AD$3,$DB$1:$DB$200&amp;$DC$1:$DC$200,0))),IF(INDEX($DC$201:$DC$770,MATCH($A45&amp;AD$3,$DB$201:$DB$770&amp;$DC$201:$DC$770,0))=AD$3,2,""),IF(INDEX($DC$1:$DC$200,MATCH($A45&amp;AD$3,$DB$1:$DB$200&amp;$DC$1:$DC$200,0))=AD$3,1,"")))</f>
        <v/>
      </c>
      <c r="AE45" s="43">
        <v>51</v>
      </c>
      <c r="AF45" s="174">
        <f>TRUNC((DATE($CR$2,AG$6,AG45)-WEEKDAY(DATE($CR$2,AG$6,AG45),2)-DATE(YEAR(DATE($CR$2,AG$6,AG45)+4-WEEKDAY(DATE($CR$2,AG$6,AG45),2)),1,-10))/7)</f>
        <v>7</v>
      </c>
      <c r="AG45" s="172">
        <v>20</v>
      </c>
      <c r="AH45" s="176" t="str">
        <f t="shared" si="13"/>
        <v>Sa</v>
      </c>
      <c r="AI45" s="2"/>
      <c r="AJ45" s="164">
        <f t="shared" ref="AJ45" si="350">IF(OR(OR(AF45=$CR$7,AF49=$CR$7,AF45=$CS$7,AF49=$CS$7,AF45=$CT$7,AF49=$CT$7,AF45=$CR$8,AF49=$CR$8,AF45=$CR$9,AF49=$CR$9,AF45=$CR$10,AF49=$CR$10,AF45=$CS$10,AF49=$CS$10,AF45=$CR$11,AF49=$CR$11,AF45=$CS$11,AF49=$CS$11,AF45=$CT$11,AF49=$CT$11,AF45=$CU$11,AF49=$CU$11,AF45=$CV$11,AF49=$CV$11,AF45=$CR$12,AF49=$CR$12,AF45=$CS$12,AF49=$CS$12),OR($AE46=$CP$30,$AE46=$CP$31,$AE46=$CP$32,$AE46=$CP$33,$AE46=$CP$34,$AE46=$CP$35,$AE46=$CP$36,$AE46=$CP$37,$AE46=$CP$38,$AE46=$CP$39,$AE46=$CP$40,$AE46=$CP$41),OR($AE46=$CP$44,$AE46=$CP$45,$AE46=$CP$46,$AE46=$CP$47,$AE46=$CP$48,$AE46=$CP$49,$AE46=$CP$50)),1,"")</f>
        <v>1</v>
      </c>
      <c r="AK45" s="164" t="str">
        <f t="shared" ref="AK45" si="351">IF(OR(OR(AF45=$CR$15,AF49=$CR$15,AF45=$CS$15,AF49=$CS$15,AF45=$CT$15,AF49=$CT$15,AF45=$CR$16,AF49=$CR$16,AF45=$CS$16,AF49=$CS$16,AF45=$CR$17,AF49=$CR$17,AF45=$CS$17,AF49=$CS$17,AF45=$CR$18,AF49=$CR$18,AF45=$CS$18,AF49=$CS$18,AF45=$CT$18,AF49=$CT$18,AF45=$CU$18,AF49=$CU$18,AF45=$CV$18,AF49=$CV$18,AF45=$CR$19,AF49=$CR$19,AF45=$CS$19,AF49=$CS$19),OR($AE46=$CP$30,$AE46=$CP$31,$AE46=$CP$32,$AE46=$CP$33,$AE46=$CP$34,$AE46=$CP$35,$AE46=$CP$36,$AE46=$CP$37,$AE46=$CP$38,$AE46=$CP$39,$AE46=$CP$40,$AE46=$CP$41),OR($AE46=$CP$44,$AE46=$CP$45,$AE46=$CP$46,$AE46=$CP$47,$AE46=$CP$48,$AE46=$CP$49,$AE46=$CP$50)),1,"")</f>
        <v/>
      </c>
      <c r="AL45" s="164">
        <f t="shared" ref="AL45" si="352">IF(OR(OR(AF45=$CR$22,AF49=$CR$22,AF45=$CS$22,AF49=$CS$22,AF45=$CT$22,AF49=$CT$22,AF45=$CR$23,AF49=$CR$23,AF45=$CS$23,AF49=$CS$23,AF45=$CR$24,AF49=$CR$24,AF45=$CS$24,AF49=$CS$24,AF45=$CR$25,AF49=$CR$25,AF45=$CS$25,AF49=$CS$25,AF45=$CT$25,AF49=$CT$25,AF45=$CU$25,AF49=$CU$25,AF45=$CV$25,AF49=$CV$25,AF45=$CR$26,AF49=$CR$26,AF45=$CS$26,AF49=$CS$26),OR($AE46=$CP$30,$AE46=$CP$31,$AE46=$CP$32,$AE46=$CP$33,$AE46=$CP$34,$AE46=$CP$35,$AE46=$CP$36,$AE46=$CP$37,$AE46=$CP$38,$AE46=$CP$39,$AE46=$CP$40,$AE46=$CP$41),OR($AE46=$CP$44,$AE46=$CP$45,$AE46=$CP$46,$AE46=$CP$47,$AE46=$CP$48,$AE46=$CP$49,$AE46=$CP$50)),1,"")</f>
        <v>1</v>
      </c>
      <c r="AM45" s="2"/>
      <c r="AN45" s="6" t="str">
        <f t="shared" ref="AN45" si="353">IF(ISNA(VLOOKUP(AE45,$DB$1:$DE$200,4,FALSE)),"",VLOOKUP(AE45,$DB$1:$DE$200,4,FALSE))</f>
        <v/>
      </c>
      <c r="AO45" s="6"/>
      <c r="AP45" s="6"/>
      <c r="AQ45" s="6"/>
      <c r="AR45" s="6"/>
      <c r="AS45" s="6"/>
      <c r="AT45" s="5" t="str">
        <f t="array" ref="AT45">IF(ISNA(INDEX($DC$1:$DC$770,MATCH($AE45&amp;AT$3,$DB$1:$DB$770&amp;$DC$1:$DC$770,0))),"",IF(ISNA(INDEX($DC$1:$DC$200,MATCH($AE45&amp;AT$3,$DB$1:$DB$200&amp;$DC$1:$DC$200,0))),IF(INDEX($DC$201:$DC$770,MATCH($AE45&amp;AT$3,$DB$201:$DB$770&amp;$DC$201:$DC$770,0))=AT$3,2,""),IF(INDEX($DC$1:$DC$200,MATCH($AE45&amp;AT$3,$DB$1:$DB$200&amp;$DC$1:$DC$200,0))=AT$3,1,"")))</f>
        <v/>
      </c>
      <c r="AU45" s="6" t="str">
        <f t="array" ref="AU45">IF(ISNA(INDEX($DC$1:$DC$770,MATCH($AE45&amp;AU$3,$DB$1:$DB$770&amp;$DC$1:$DC$770,0))),"",IF(ISNA(INDEX($DC$1:$DC$200,MATCH($AE45&amp;AU$3,$DB$1:$DB$200&amp;$DC$1:$DC$200,0))),IF(INDEX($DC$201:$DC$770,MATCH($AE45&amp;AU$3,$DB$201:$DB$770&amp;$DC$201:$DC$770,0))=AU$3,2,""),IF(INDEX($DC$1:$DC$200,MATCH($AE45&amp;AU$3,$DB$1:$DB$200&amp;$DC$1:$DC$200,0))=AU$3,1,"")))</f>
        <v/>
      </c>
      <c r="AV45" s="6" t="str">
        <f t="array" ref="AV45">IF(ISNA(INDEX($DC$1:$DC$770,MATCH($AE45&amp;AV$3,$DB$1:$DB$770&amp;$DC$1:$DC$770,0))),"",IF(ISNA(INDEX($DC$1:$DC$200,MATCH($AE45&amp;AV$3,$DB$1:$DB$200&amp;$DC$1:$DC$200,0))),IF(INDEX($DC$201:$DC$770,MATCH($AE45&amp;AV$3,$DB$201:$DB$770&amp;$DC$201:$DC$770,0))=AV$3,2,""),IF(INDEX($DC$1:$DC$200,MATCH($AE45&amp;AV$3,$DB$1:$DB$200&amp;$DC$1:$DC$200,0))=AV$3,1,"")))</f>
        <v/>
      </c>
      <c r="AW45" s="5" t="str">
        <f t="array" ref="AW45">IF(ISNA(INDEX($DC$1:$DC$770,MATCH($AE45&amp;AW$3,$DB$1:$DB$770&amp;$DC$1:$DC$770,0))),"",IF(ISNA(INDEX($DC$1:$DC$200,MATCH($AE45&amp;AW$3,$DB$1:$DB$200&amp;$DC$1:$DC$200,0))),IF(INDEX($DC$201:$DC$770,MATCH($AE45&amp;AW$3,$DB$201:$DB$770&amp;$DC$201:$DC$770,0))=AW$3,2,""),IF(INDEX($DC$1:$DC$200,MATCH($AE45&amp;AW$3,$DB$1:$DB$200&amp;$DC$1:$DC$200,0))=AW$3,1,"")))</f>
        <v/>
      </c>
      <c r="AX45" s="6" t="str">
        <f t="array" ref="AX45">IF(ISNA(INDEX($DC$1:$DC$770,MATCH($AE45&amp;AX$3,$DB$1:$DB$770&amp;$DC$1:$DC$770,0))),"",IF(ISNA(INDEX($DC$1:$DC$200,MATCH($AE45&amp;AX$3,$DB$1:$DB$200&amp;$DC$1:$DC$200,0))),IF(INDEX($DC$201:$DC$770,MATCH($AE45&amp;AX$3,$DB$201:$DB$770&amp;$DC$201:$DC$770,0))=AX$3,2,""),IF(INDEX($DC$1:$DC$200,MATCH($AE45&amp;AX$3,$DB$1:$DB$200&amp;$DC$1:$DC$200,0))=AX$3,1,"")))</f>
        <v/>
      </c>
      <c r="AY45" s="7" t="str">
        <f t="array" ref="AY45">IF(ISNA(INDEX($DC$1:$DC$770,MATCH($AE45&amp;AY$3,$DB$1:$DB$770&amp;$DC$1:$DC$770,0))),"",IF(ISNA(INDEX($DC$1:$DC$200,MATCH($AE45&amp;AY$3,$DB$1:$DB$200&amp;$DC$1:$DC$200,0))),IF(INDEX($DC$201:$DC$770,MATCH($AE45&amp;AY$3,$DB$201:$DB$770&amp;$DC$201:$DC$770,0))=AY$3,2,""),IF(INDEX($DC$1:$DC$200,MATCH($AE45&amp;AY$3,$DB$1:$DB$200&amp;$DC$1:$DC$200,0))=AY$3,1,"")))</f>
        <v/>
      </c>
      <c r="AZ45" s="6" t="str">
        <f t="array" ref="AZ45">IF(ISNA(INDEX($DC$1:$DC$770,MATCH($AE45&amp;AZ$3,$DB$1:$DB$770&amp;$DC$1:$DC$770,0))),"",IF(ISNA(INDEX($DC$1:$DC$200,MATCH($AE45&amp;AZ$3,$DB$1:$DB$200&amp;$DC$1:$DC$200,0))),IF(INDEX($DC$201:$DC$770,MATCH($AE45&amp;AZ$3,$DB$201:$DB$770&amp;$DC$201:$DC$770,0))=AZ$3,2,""),IF(INDEX($DC$1:$DC$200,MATCH($AE45&amp;AZ$3,$DB$1:$DB$200&amp;$DC$1:$DC$200,0))=AZ$3,1,"")))</f>
        <v/>
      </c>
      <c r="BA45" s="6" t="str">
        <f t="array" ref="BA45">IF(ISNA(INDEX($DC$1:$DC$770,MATCH($AE45&amp;BA$3,$DB$1:$DB$770&amp;$DC$1:$DC$770,0))),"",IF(ISNA(INDEX($DC$1:$DC$200,MATCH($AE45&amp;BA$3,$DB$1:$DB$200&amp;$DC$1:$DC$200,0))),IF(INDEX($DC$201:$DC$770,MATCH($AE45&amp;BA$3,$DB$201:$DB$770&amp;$DC$201:$DC$770,0))=BA$3,2,""),IF(INDEX($DC$1:$DC$200,MATCH($AE45&amp;BA$3,$DB$1:$DB$200&amp;$DC$1:$DC$200,0))=BA$3,1,"")))</f>
        <v/>
      </c>
      <c r="BB45" s="6" t="str">
        <f t="array" ref="BB45">IF(ISNA(INDEX($DC$1:$DC$770,MATCH($AE45&amp;BB$3,$DB$1:$DB$770&amp;$DC$1:$DC$770,0))),"",IF(ISNA(INDEX($DC$1:$DC$200,MATCH($AE45&amp;BB$3,$DB$1:$DB$200&amp;$DC$1:$DC$200,0))),IF(INDEX($DC$201:$DC$770,MATCH($AE45&amp;BB$3,$DB$201:$DB$770&amp;$DC$201:$DC$770,0))=BB$3,2,""),IF(INDEX($DC$1:$DC$200,MATCH($AE45&amp;BB$3,$DB$1:$DB$200&amp;$DC$1:$DC$200,0))=BB$3,1,"")))</f>
        <v/>
      </c>
      <c r="BC45" s="5" t="str">
        <f t="array" ref="BC45">IF(ISNA(INDEX($DC$1:$DC$770,MATCH($AE45&amp;BC$3,$DB$1:$DB$770&amp;$DC$1:$DC$770,0))),"",IF(ISNA(INDEX($DC$1:$DC$200,MATCH($AE45&amp;BC$3,$DB$1:$DB$200&amp;$DC$1:$DC$200,0))),IF(INDEX($DC$201:$DC$770,MATCH($AE45&amp;BC$3,$DB$201:$DB$770&amp;$DC$201:$DC$770,0))=BC$3,2,""),IF(INDEX($DC$1:$DC$200,MATCH($AE45&amp;BC$3,$DB$1:$DB$200&amp;$DC$1:$DC$200,0))=BC$3,1,"")))</f>
        <v/>
      </c>
      <c r="BD45" s="6" t="str">
        <f t="array" ref="BD45">IF(ISNA(INDEX($DC$1:$DC$770,MATCH($AE45&amp;BD$3,$DB$1:$DB$770&amp;$DC$1:$DC$770,0))),"",IF(ISNA(INDEX($DC$1:$DC$200,MATCH($AE45&amp;BD$3,$DB$1:$DB$200&amp;$DC$1:$DC$200,0))),IF(INDEX($DC$201:$DC$770,MATCH($AE45&amp;BD$3,$DB$201:$DB$770&amp;$DC$201:$DC$770,0))=BD$3,2,""),IF(INDEX($DC$1:$DC$200,MATCH($AE45&amp;BD$3,$DB$1:$DB$200&amp;$DC$1:$DC$200,0))=BD$3,1,"")))</f>
        <v/>
      </c>
      <c r="BE45" s="7" t="str">
        <f t="array" ref="BE45">IF(ISNA(INDEX($DC$1:$DC$770,MATCH($AE45&amp;BE$3,$DB$1:$DB$770&amp;$DC$1:$DC$770,0))),"",IF(ISNA(INDEX($DC$1:$DC$200,MATCH($AE45&amp;BE$3,$DB$1:$DB$200&amp;$DC$1:$DC$200,0))),IF(INDEX($DC$201:$DC$770,MATCH($AE45&amp;BE$3,$DB$201:$DB$770&amp;$DC$201:$DC$770,0))=BE$3,2,""),IF(INDEX($DC$1:$DC$200,MATCH($AE45&amp;BE$3,$DB$1:$DB$200&amp;$DC$1:$DC$200,0))=BE$3,1,"")))</f>
        <v/>
      </c>
      <c r="BF45" s="6" t="str">
        <f t="array" ref="BF45">IF(ISNA(INDEX($DC$1:$DC$770,MATCH($AE45&amp;BF$3,$DB$1:$DB$770&amp;$DC$1:$DC$770,0))),"",IF(ISNA(INDEX($DC$1:$DC$200,MATCH($AE45&amp;BF$3,$DB$1:$DB$200&amp;$DC$1:$DC$200,0))),IF(INDEX($DC$201:$DC$770,MATCH($AE45&amp;BF$3,$DB$201:$DB$770&amp;$DC$201:$DC$770,0))=BF$3,2,""),IF(INDEX($DC$1:$DC$200,MATCH($AE45&amp;BF$3,$DB$1:$DB$200&amp;$DC$1:$DC$200,0))=BF$3,1,"")))</f>
        <v/>
      </c>
      <c r="BG45" s="6" t="str">
        <f t="array" ref="BG45">IF(ISNA(INDEX($DC$1:$DC$770,MATCH($AE45&amp;BG$3,$DB$1:$DB$770&amp;$DC$1:$DC$770,0))),"",IF(ISNA(INDEX($DC$1:$DC$200,MATCH($AE45&amp;BG$3,$DB$1:$DB$200&amp;$DC$1:$DC$200,0))),IF(INDEX($DC$201:$DC$770,MATCH($AE45&amp;BG$3,$DB$201:$DB$770&amp;$DC$201:$DC$770,0))=BG$3,2,""),IF(INDEX($DC$1:$DC$200,MATCH($AE45&amp;BG$3,$DB$1:$DB$200&amp;$DC$1:$DC$200,0))=BG$3,1,"")))</f>
        <v/>
      </c>
      <c r="BH45" s="7" t="str">
        <f t="array" ref="BH45">IF(ISNA(INDEX($DC$1:$DC$770,MATCH($AE45&amp;BH$3,$DB$1:$DB$770&amp;$DC$1:$DC$770,0))),"",IF(ISNA(INDEX($DC$1:$DC$200,MATCH($AE45&amp;BH$3,$DB$1:$DB$200&amp;$DC$1:$DC$200,0))),IF(INDEX($DC$201:$DC$770,MATCH($AE45&amp;BH$3,$DB$201:$DB$770&amp;$DC$201:$DC$770,0))=BH$3,2,""),IF(INDEX($DC$1:$DC$200,MATCH($AE45&amp;BH$3,$DB$1:$DB$200&amp;$DC$1:$DC$200,0))=BH$3,1,"")))</f>
        <v/>
      </c>
      <c r="BI45" s="2">
        <f t="shared" ref="BI45" si="354">BI43+1</f>
        <v>80</v>
      </c>
      <c r="BJ45" s="174">
        <f>TRUNC((DATE($CR$2,BK$6,BK45)-WEEKDAY(DATE($CR$2,BK$6,BK45),2)-DATE(YEAR(DATE($CR$2,BK$6,BK45)+4-WEEKDAY(DATE($CR$2,BK$6,BK45),2)),1,-10))/7)</f>
        <v>11</v>
      </c>
      <c r="BK45" s="172">
        <v>20</v>
      </c>
      <c r="BL45" s="176" t="str">
        <f t="shared" si="18"/>
        <v>So</v>
      </c>
      <c r="BM45" s="2"/>
      <c r="BN45" s="164" t="str">
        <f t="shared" ref="BN45" si="355">IF(OR(OR(BJ45=$CR$7,BJ49=$CR$7,BJ45=$CS$7,BJ49=$CS$7,BJ45=$CT$7,BJ49=$CT$7,BJ45=$CR$8,BJ49=$CR$8,BJ45=$CR$9,BJ49=$CR$9,BJ45=$CR$10,BJ49=$CR$10,BJ45=$CS$10,BJ49=$CS$10,BJ45=$CR$11,BJ49=$CR$11,BJ45=$CS$11,BJ49=$CS$11,BJ45=$CT$11,BJ49=$CT$11,BJ45=$CU$11,BJ49=$CU$11,BJ45=$CV$11,BJ49=$CV$11,BJ45=$CR$12,BJ49=$CR$12,BJ45=$CS$12,BJ49=$CS$12),OR($BI46=$CP$30,$BI46=$CP$31,$BI46=$CP$32,$BI46=$CP$33,$BI46=$CP$34,$BI46=$CP$35,$BI46=$CP$36,$BI46=$CP$37,$BI46=$CP$38,$BI46=$CP$39,$BI46=$CP$40,$BI46=$CP$41),OR($BI46=$CP$44,$BI46=$CP$45,$BI46=$CP$46,$BI46=$CP$47,$BI46=$CP$48,$BI46=$CP$49,$BI46=$CP$50)),1,"")</f>
        <v/>
      </c>
      <c r="BO45" s="164" t="str">
        <f t="shared" ref="BO45" si="356">IF(OR(OR(BJ45=$CR$15,BJ49=$CR$15,BJ45=$CS$15,BJ49=$CS$15,BJ45=$CT$15,BJ49=$CT$15,BJ45=$CR$16,BJ49=$CR$16,BJ45=$CS$16,BJ49=$CS$16,BJ45=$CR$17,BJ49=$CR$17,BJ45=$CS$17,BJ49=$CS$17,BJ45=$CR$18,BJ49=$CR$18,BJ45=$CS$18,BJ49=$CS$18,BJ45=$CT$18,BJ49=$CT$18,BJ45=$CU$18,BJ49=$CU$18,BJ45=$CV$18,BJ49=$CV$18,BJ45=$CR$19,BJ49=$CR$19,BJ45=$CS$19,BJ49=$CS$19),OR($BI46=$CP$30,$BI46=$CP$31,$BI46=$CP$32,$BI46=$CP$33,$BI46=$CP$34,$BI46=$CP$35,$BI46=$CP$36,$BI46=$CP$37,$BI46=$CP$38,$BI46=$CP$39,$BI46=$CP$40,$BI46=$CP$41),OR($BI46=$CP$44,$BI46=$CP$45,$BI46=$CP$46,$BI46=$CP$47,$BI46=$CP$48,$BI46=$CP$49,$BI46=$CP$50)),1,"")</f>
        <v/>
      </c>
      <c r="BP45" s="164" t="str">
        <f t="shared" ref="BP45" si="357">IF(OR(OR(BJ45=$CR$22,BJ49=$CR$22,BJ45=$CS$22,BJ49=$CS$22,BJ45=$CT$22,BJ49=$CT$22,BJ45=$CR$23,BJ49=$CR$23,BJ45=$CS$23,BJ49=$CS$23,BJ45=$CR$24,BJ49=$CR$24,BJ45=$CS$24,BJ49=$CS$24,BJ45=$CR$25,BJ49=$CR$25,BJ45=$CS$25,BJ49=$CS$25,BJ45=$CT$25,BJ49=$CT$25,BJ45=$CU$25,BJ49=$CU$25,BJ45=$CV$25,BJ49=$CV$25,BJ45=$CR$26,BJ49=$CR$26,BJ45=$CS$26,BJ49=$CS$26),OR($BI46=$CP$30,$BI46=$CP$31,$BI46=$CP$32,$BI46=$CP$33,$BI46=$CP$34,$BI46=$CP$35,$BI46=$CP$36,$BI46=$CP$37,$BI46=$CP$38,$BI46=$CP$39,$BI46=$CP$40,$BI46=$CP$41),OR($BI46=$CP$44,$BI46=$CP$45,$BI46=$CP$46,$BI46=$CP$47,$BI46=$CP$48,$BI46=$CP$49,$BI46=$CP$50)),1,"")</f>
        <v/>
      </c>
      <c r="BQ45" s="2"/>
      <c r="BR45" s="6" t="str">
        <f t="shared" ref="BR45" si="358">IF(ISNA(VLOOKUP(BI45,$DB$1:$DE$200,4,FALSE)),"",VLOOKUP(BI45,$DB$1:$DE$200,4,FALSE))</f>
        <v/>
      </c>
      <c r="BS45" s="6"/>
      <c r="BT45" s="6"/>
      <c r="BU45" s="6"/>
      <c r="BV45" s="6"/>
      <c r="BW45" s="6"/>
      <c r="BX45" s="5" t="str">
        <f t="array" ref="BX45">IF(ISNA(INDEX($DC$1:$DC$770,MATCH($BI45&amp;BX$3,$DB$1:$DB$770&amp;$DC$1:$DC$770,0))),"",IF(ISNA(INDEX($DC$1:$DC$200,MATCH($BI45&amp;BX$3,$DB$1:$DB$200&amp;$DC$1:$DC$200,0))),IF(INDEX($DC$201:$DC$770,MATCH($BI45&amp;BX$3,$DB$201:$DB$770&amp;$DC$201:$DC$770,0))=BX$3,2,""),IF(INDEX($DC$1:$DC$200,MATCH($BI45&amp;BX$3,$DB$1:$DB$200&amp;$DC$1:$DC$200,0))=BX$3,1,"")))</f>
        <v/>
      </c>
      <c r="BY45" s="6" t="str">
        <f t="array" ref="BY45">IF(ISNA(INDEX($DC$1:$DC$770,MATCH($BI45&amp;BY$3,$DB$1:$DB$770&amp;$DC$1:$DC$770,0))),"",IF(ISNA(INDEX($DC$1:$DC$200,MATCH($BI45&amp;BY$3,$DB$1:$DB$200&amp;$DC$1:$DC$200,0))),IF(INDEX($DC$201:$DC$770,MATCH($BI45&amp;BY$3,$DB$201:$DB$770&amp;$DC$201:$DC$770,0))=BY$3,2,""),IF(INDEX($DC$1:$DC$200,MATCH($BI45&amp;BY$3,$DB$1:$DB$200&amp;$DC$1:$DC$200,0))=BY$3,1,"")))</f>
        <v/>
      </c>
      <c r="BZ45" s="6" t="str">
        <f t="array" ref="BZ45">IF(ISNA(INDEX($DC$1:$DC$770,MATCH($BI45&amp;BZ$3,$DB$1:$DB$770&amp;$DC$1:$DC$770,0))),"",IF(ISNA(INDEX($DC$1:$DC$200,MATCH($BI45&amp;BZ$3,$DB$1:$DB$200&amp;$DC$1:$DC$200,0))),IF(INDEX($DC$201:$DC$770,MATCH($BI45&amp;BZ$3,$DB$201:$DB$770&amp;$DC$201:$DC$770,0))=BZ$3,2,""),IF(INDEX($DC$1:$DC$200,MATCH($BI45&amp;BZ$3,$DB$1:$DB$200&amp;$DC$1:$DC$200,0))=BZ$3,1,"")))</f>
        <v/>
      </c>
      <c r="CA45" s="5" t="str">
        <f t="array" ref="CA45">IF(ISNA(INDEX($DC$1:$DC$770,MATCH($BI45&amp;CA$3,$DB$1:$DB$770&amp;$DC$1:$DC$770,0))),"",IF(ISNA(INDEX($DC$1:$DC$200,MATCH($BI45&amp;CA$3,$DB$1:$DB$200&amp;$DC$1:$DC$200,0))),IF(INDEX($DC$201:$DC$770,MATCH($BI45&amp;CA$3,$DB$201:$DB$770&amp;$DC$201:$DC$770,0))=CA$3,2,""),IF(INDEX($DC$1:$DC$200,MATCH($BI45&amp;CA$3,$DB$1:$DB$200&amp;$DC$1:$DC$200,0))=CA$3,1,"")))</f>
        <v/>
      </c>
      <c r="CB45" s="6" t="str">
        <f t="array" ref="CB45">IF(ISNA(INDEX($DC$1:$DC$770,MATCH($BI45&amp;CB$3,$DB$1:$DB$770&amp;$DC$1:$DC$770,0))),"",IF(ISNA(INDEX($DC$1:$DC$200,MATCH($BI45&amp;CB$3,$DB$1:$DB$200&amp;$DC$1:$DC$200,0))),IF(INDEX($DC$201:$DC$770,MATCH($BI45&amp;CB$3,$DB$201:$DB$770&amp;$DC$201:$DC$770,0))=CB$3,2,""),IF(INDEX($DC$1:$DC$200,MATCH($BI45&amp;CB$3,$DB$1:$DB$200&amp;$DC$1:$DC$200,0))=CB$3,1,"")))</f>
        <v/>
      </c>
      <c r="CC45" s="7" t="str">
        <f t="array" ref="CC45">IF(ISNA(INDEX($DC$1:$DC$770,MATCH($BI45&amp;CC$3,$DB$1:$DB$770&amp;$DC$1:$DC$770,0))),"",IF(ISNA(INDEX($DC$1:$DC$200,MATCH($BI45&amp;CC$3,$DB$1:$DB$200&amp;$DC$1:$DC$200,0))),IF(INDEX($DC$201:$DC$770,MATCH($BI45&amp;CC$3,$DB$201:$DB$770&amp;$DC$201:$DC$770,0))=CC$3,2,""),IF(INDEX($DC$1:$DC$200,MATCH($BI45&amp;CC$3,$DB$1:$DB$200&amp;$DC$1:$DC$200,0))=CC$3,1,"")))</f>
        <v/>
      </c>
      <c r="CD45" s="6" t="str">
        <f t="array" ref="CD45">IF(ISNA(INDEX($DC$1:$DC$770,MATCH($BI45&amp;CD$3,$DB$1:$DB$770&amp;$DC$1:$DC$770,0))),"",IF(ISNA(INDEX($DC$1:$DC$200,MATCH($BI45&amp;CD$3,$DB$1:$DB$200&amp;$DC$1:$DC$200,0))),IF(INDEX($DC$201:$DC$770,MATCH($BI45&amp;CD$3,$DB$201:$DB$770&amp;$DC$201:$DC$770,0))=CD$3,2,""),IF(INDEX($DC$1:$DC$200,MATCH($BI45&amp;CD$3,$DB$1:$DB$200&amp;$DC$1:$DC$200,0))=CD$3,1,"")))</f>
        <v/>
      </c>
      <c r="CE45" s="6" t="str">
        <f t="array" ref="CE45">IF(ISNA(INDEX($DC$1:$DC$770,MATCH($BI45&amp;CE$3,$DB$1:$DB$770&amp;$DC$1:$DC$770,0))),"",IF(ISNA(INDEX($DC$1:$DC$200,MATCH($BI45&amp;CE$3,$DB$1:$DB$200&amp;$DC$1:$DC$200,0))),IF(INDEX($DC$201:$DC$770,MATCH($BI45&amp;CE$3,$DB$201:$DB$770&amp;$DC$201:$DC$770,0))=CE$3,2,""),IF(INDEX($DC$1:$DC$200,MATCH($BI45&amp;CE$3,$DB$1:$DB$200&amp;$DC$1:$DC$200,0))=CE$3,1,"")))</f>
        <v/>
      </c>
      <c r="CF45" s="6">
        <f t="array" ref="CF45">IF(ISNA(INDEX($DC$1:$DC$770,MATCH($BI45&amp;CF$3,$DB$1:$DB$770&amp;$DC$1:$DC$770,0))),"",IF(ISNA(INDEX($DC$1:$DC$200,MATCH($BI45&amp;CF$3,$DB$1:$DB$200&amp;$DC$1:$DC$200,0))),IF(INDEX($DC$201:$DC$770,MATCH($BI45&amp;CF$3,$DB$201:$DB$770&amp;$DC$201:$DC$770,0))=CF$3,2,""),IF(INDEX($DC$1:$DC$200,MATCH($BI45&amp;CF$3,$DB$1:$DB$200&amp;$DC$1:$DC$200,0))=CF$3,1,"")))</f>
        <v>2</v>
      </c>
      <c r="CG45" s="5" t="str">
        <f t="array" ref="CG45">IF(ISNA(INDEX($DC$1:$DC$770,MATCH($BI45&amp;CG$3,$DB$1:$DB$770&amp;$DC$1:$DC$770,0))),"",IF(ISNA(INDEX($DC$1:$DC$200,MATCH($BI45&amp;CG$3,$DB$1:$DB$200&amp;$DC$1:$DC$200,0))),IF(INDEX($DC$201:$DC$770,MATCH($BI45&amp;CG$3,$DB$201:$DB$770&amp;$DC$201:$DC$770,0))=CG$3,2,""),IF(INDEX($DC$1:$DC$200,MATCH($BI45&amp;CG$3,$DB$1:$DB$200&amp;$DC$1:$DC$200,0))=CG$3,1,"")))</f>
        <v/>
      </c>
      <c r="CH45" s="6" t="str">
        <f t="array" ref="CH45">IF(ISNA(INDEX($DC$1:$DC$770,MATCH($BI45&amp;CH$3,$DB$1:$DB$770&amp;$DC$1:$DC$770,0))),"",IF(ISNA(INDEX($DC$1:$DC$200,MATCH($BI45&amp;CH$3,$DB$1:$DB$200&amp;$DC$1:$DC$200,0))),IF(INDEX($DC$201:$DC$770,MATCH($BI45&amp;CH$3,$DB$201:$DB$770&amp;$DC$201:$DC$770,0))=CH$3,2,""),IF(INDEX($DC$1:$DC$200,MATCH($BI45&amp;CH$3,$DB$1:$DB$200&amp;$DC$1:$DC$200,0))=CH$3,1,"")))</f>
        <v/>
      </c>
      <c r="CI45" s="7" t="str">
        <f t="array" ref="CI45">IF(ISNA(INDEX($DC$1:$DC$770,MATCH($BI45&amp;CI$3,$DB$1:$DB$770&amp;$DC$1:$DC$770,0))),"",IF(ISNA(INDEX($DC$1:$DC$200,MATCH($BI45&amp;CI$3,$DB$1:$DB$200&amp;$DC$1:$DC$200,0))),IF(INDEX($DC$201:$DC$770,MATCH($BI45&amp;CI$3,$DB$201:$DB$770&amp;$DC$201:$DC$770,0))=CI$3,2,""),IF(INDEX($DC$1:$DC$200,MATCH($BI45&amp;CI$3,$DB$1:$DB$200&amp;$DC$1:$DC$200,0))=CI$3,1,"")))</f>
        <v/>
      </c>
      <c r="CJ45" s="6" t="str">
        <f t="array" ref="CJ45">IF(ISNA(INDEX($DC$1:$DC$770,MATCH($BI45&amp;CJ$3,$DB$1:$DB$770&amp;$DC$1:$DC$770,0))),"",IF(ISNA(INDEX($DC$1:$DC$200,MATCH($BI45&amp;CJ$3,$DB$1:$DB$200&amp;$DC$1:$DC$200,0))),IF(INDEX($DC$201:$DC$770,MATCH($BI45&amp;CJ$3,$DB$201:$DB$770&amp;$DC$201:$DC$770,0))=CJ$3,2,""),IF(INDEX($DC$1:$DC$200,MATCH($BI45&amp;CJ$3,$DB$1:$DB$200&amp;$DC$1:$DC$200,0))=CJ$3,1,"")))</f>
        <v/>
      </c>
      <c r="CK45" s="6" t="str">
        <f t="array" ref="CK45">IF(ISNA(INDEX($DC$1:$DC$770,MATCH($BI45&amp;CK$3,$DB$1:$DB$770&amp;$DC$1:$DC$770,0))),"",IF(ISNA(INDEX($DC$1:$DC$200,MATCH($BI45&amp;CK$3,$DB$1:$DB$200&amp;$DC$1:$DC$200,0))),IF(INDEX($DC$201:$DC$770,MATCH($BI45&amp;CK$3,$DB$201:$DB$770&amp;$DC$201:$DC$770,0))=CK$3,2,""),IF(INDEX($DC$1:$DC$200,MATCH($BI45&amp;CK$3,$DB$1:$DB$200&amp;$DC$1:$DC$200,0))=CK$3,1,"")))</f>
        <v/>
      </c>
      <c r="CL45" s="7" t="str">
        <f t="array" ref="CL45">IF(ISNA(INDEX($DC$1:$DC$770,MATCH($BI45&amp;CL$3,$DB$1:$DB$770&amp;$DC$1:$DC$770,0))),"",IF(ISNA(INDEX($DC$1:$DC$200,MATCH($BI45&amp;CL$3,$DB$1:$DB$200&amp;$DC$1:$DC$200,0))),IF(INDEX($DC$201:$DC$770,MATCH($BI45&amp;CL$3,$DB$201:$DB$770&amp;$DC$201:$DC$770,0))=CL$3,2,""),IF(INDEX($DC$1:$DC$200,MATCH($BI45&amp;CL$3,$DB$1:$DB$200&amp;$DC$1:$DC$200,0))=CL$3,1,"")))</f>
        <v/>
      </c>
      <c r="CP45" s="19">
        <f t="shared" si="218"/>
        <v>122.5</v>
      </c>
      <c r="CQ45" s="13" t="s">
        <v>78</v>
      </c>
      <c r="CS45" s="30">
        <v>1</v>
      </c>
      <c r="CT45" s="13">
        <v>5</v>
      </c>
      <c r="CU45" s="13">
        <f t="shared" si="219"/>
        <v>2016</v>
      </c>
      <c r="CV45" s="13" t="str">
        <f t="shared" si="220"/>
        <v>So</v>
      </c>
      <c r="CW45" s="22">
        <f t="shared" si="344"/>
        <v>41029</v>
      </c>
      <c r="DB45" s="19">
        <f>IF(DM45=0,0,IF(COUNTIF($DM$1:$DM$200,DM45)=1,DM45,IF(COUNTIF($DM$1:$DM$200,DM45)=2,IF(COUNTIF($DM$1:$DM44,DM45)=0,DM45,DM45+0.5),"Terminkollision 1")))</f>
        <v>0</v>
      </c>
      <c r="DC45" s="42">
        <f t="shared" si="4"/>
        <v>3</v>
      </c>
      <c r="DD45" s="71" t="s">
        <v>195</v>
      </c>
      <c r="DE45" s="13" t="s">
        <v>101</v>
      </c>
      <c r="DF45" s="13">
        <f t="shared" si="263"/>
        <v>42</v>
      </c>
      <c r="DG45" s="13">
        <f t="shared" si="5"/>
        <v>17</v>
      </c>
      <c r="DH45" s="13">
        <f t="shared" si="6"/>
        <v>10</v>
      </c>
      <c r="DI45" s="13">
        <f t="shared" si="7"/>
        <v>2016</v>
      </c>
      <c r="DJ45" s="13" t="str">
        <f t="shared" si="264"/>
        <v>Mo</v>
      </c>
      <c r="DK45" s="22">
        <f t="shared" si="280"/>
        <v>41198</v>
      </c>
      <c r="DL45" s="19">
        <f t="shared" si="0"/>
        <v>0</v>
      </c>
      <c r="DM45" s="13">
        <f t="shared" si="265"/>
        <v>0</v>
      </c>
    </row>
    <row r="46" spans="1:117">
      <c r="A46" s="13">
        <v>20.5</v>
      </c>
      <c r="B46" s="174"/>
      <c r="C46" s="173"/>
      <c r="D46" s="178"/>
      <c r="E46" s="2"/>
      <c r="F46" s="165"/>
      <c r="G46" s="165"/>
      <c r="H46" s="165"/>
      <c r="I46" s="2"/>
      <c r="J46" s="9" t="str">
        <f t="shared" ref="J46" si="359">IF(ISNA(VLOOKUP(A46,$CP$30:$CQ$56,2,FALSE)),IF(ISNA(VLOOKUP(A46,$DB$1:$DE$200,4,FALSE)),"",VLOOKUP(A46,$DB$1:$DE$200,4,FALSE)),VLOOKUP(A46,$CP$30:$CQ$56,2,FALSE))</f>
        <v/>
      </c>
      <c r="K46" s="10"/>
      <c r="L46" s="10"/>
      <c r="M46" s="10"/>
      <c r="N46" s="10"/>
      <c r="O46" s="8"/>
      <c r="P46" s="9" t="str">
        <f t="array" ref="P46">IF(ISNA(INDEX($DC$201:$DC$770,MATCH($A45&amp;P$3,$DB$201:$DB$770&amp;$DC$201:$DC$770,0))),IF(ISNA(INDEX($DC$1:$DC$200,MATCH($A46&amp;P$3,$DB$1:$DB$200&amp;$DC$1:$DC$200,0))),"",IF(INDEX($DC$1:$DC$200,MATCH($A46&amp;P$3,$DB$1:$DB$200&amp;$DC$1:$DC$200,0))=P$3,1,"")),IF(INDEX($DC$201:$DC$770,MATCH($A45&amp;P$3,$DB$201:$DB$770&amp;$DC$201:$DC$770,0))=P$3,2,""))</f>
        <v/>
      </c>
      <c r="Q46" s="10" t="str">
        <f t="array" ref="Q46">IF(ISNA(INDEX($DC$201:$DC$770,MATCH($A45&amp;Q$3,$DB$201:$DB$770&amp;$DC$201:$DC$770,0))),IF(ISNA(INDEX($DC$1:$DC$200,MATCH($A46&amp;Q$3,$DB$1:$DB$200&amp;$DC$1:$DC$200,0))),"",IF(INDEX($DC$1:$DC$200,MATCH($A46&amp;Q$3,$DB$1:$DB$200&amp;$DC$1:$DC$200,0))=Q$3,1,"")),IF(INDEX($DC$201:$DC$770,MATCH($A45&amp;Q$3,$DB$201:$DB$770&amp;$DC$201:$DC$770,0))=Q$3,2,""))</f>
        <v/>
      </c>
      <c r="R46" s="10" t="str">
        <f t="array" ref="R46">IF(ISNA(INDEX($DC$201:$DC$770,MATCH($A45&amp;R$3,$DB$201:$DB$770&amp;$DC$201:$DC$770,0))),IF(ISNA(INDEX($DC$1:$DC$200,MATCH($A46&amp;R$3,$DB$1:$DB$200&amp;$DC$1:$DC$200,0))),"",IF(INDEX($DC$1:$DC$200,MATCH($A46&amp;R$3,$DB$1:$DB$200&amp;$DC$1:$DC$200,0))=R$3,1,"")),IF(INDEX($DC$201:$DC$770,MATCH($A45&amp;R$3,$DB$201:$DB$770&amp;$DC$201:$DC$770,0))=R$3,2,""))</f>
        <v/>
      </c>
      <c r="S46" s="9" t="str">
        <f t="array" ref="S46">IF(ISNA(INDEX($DC$201:$DC$770,MATCH($A45&amp;S$3,$DB$201:$DB$770&amp;$DC$201:$DC$770,0))),IF(ISNA(INDEX($DC$1:$DC$200,MATCH($A46&amp;S$3,$DB$1:$DB$200&amp;$DC$1:$DC$200,0))),"",IF(INDEX($DC$1:$DC$200,MATCH($A46&amp;S$3,$DB$1:$DB$200&amp;$DC$1:$DC$200,0))=S$3,1,"")),IF(INDEX($DC$201:$DC$770,MATCH($A45&amp;S$3,$DB$201:$DB$770&amp;$DC$201:$DC$770,0))=S$3,2,""))</f>
        <v/>
      </c>
      <c r="T46" s="10" t="str">
        <f t="array" ref="T46">IF(ISNA(INDEX($DC$201:$DC$770,MATCH($A45&amp;T$3,$DB$201:$DB$770&amp;$DC$201:$DC$770,0))),IF(ISNA(INDEX($DC$1:$DC$200,MATCH($A46&amp;T$3,$DB$1:$DB$200&amp;$DC$1:$DC$200,0))),"",IF(INDEX($DC$1:$DC$200,MATCH($A46&amp;T$3,$DB$1:$DB$200&amp;$DC$1:$DC$200,0))=T$3,1,"")),IF(INDEX($DC$201:$DC$770,MATCH($A45&amp;T$3,$DB$201:$DB$770&amp;$DC$201:$DC$770,0))=T$3,2,""))</f>
        <v/>
      </c>
      <c r="U46" s="8" t="str">
        <f t="array" ref="U46">IF(ISNA(INDEX($DC$201:$DC$770,MATCH($A45&amp;U$3,$DB$201:$DB$770&amp;$DC$201:$DC$770,0))),IF(ISNA(INDEX($DC$1:$DC$200,MATCH($A46&amp;U$3,$DB$1:$DB$200&amp;$DC$1:$DC$200,0))),"",IF(INDEX($DC$1:$DC$200,MATCH($A46&amp;U$3,$DB$1:$DB$200&amp;$DC$1:$DC$200,0))=U$3,1,"")),IF(INDEX($DC$201:$DC$770,MATCH($A45&amp;U$3,$DB$201:$DB$770&amp;$DC$201:$DC$770,0))=U$3,2,""))</f>
        <v/>
      </c>
      <c r="V46" s="10" t="str">
        <f t="array" ref="V46">IF(ISNA(INDEX($DC$201:$DC$770,MATCH($A45&amp;V$3,$DB$201:$DB$770&amp;$DC$201:$DC$770,0))),IF(ISNA(INDEX($DC$1:$DC$200,MATCH($A46&amp;V$3,$DB$1:$DB$200&amp;$DC$1:$DC$200,0))),"",IF(INDEX($DC$1:$DC$200,MATCH($A46&amp;V$3,$DB$1:$DB$200&amp;$DC$1:$DC$200,0))=V$3,1,"")),IF(INDEX($DC$201:$DC$770,MATCH($A45&amp;V$3,$DB$201:$DB$770&amp;$DC$201:$DC$770,0))=V$3,2,""))</f>
        <v/>
      </c>
      <c r="W46" s="10" t="str">
        <f t="array" ref="W46">IF(ISNA(INDEX($DC$201:$DC$770,MATCH($A45&amp;W$3,$DB$201:$DB$770&amp;$DC$201:$DC$770,0))),IF(ISNA(INDEX($DC$1:$DC$200,MATCH($A46&amp;W$3,$DB$1:$DB$200&amp;$DC$1:$DC$200,0))),"",IF(INDEX($DC$1:$DC$200,MATCH($A46&amp;W$3,$DB$1:$DB$200&amp;$DC$1:$DC$200,0))=W$3,1,"")),IF(INDEX($DC$201:$DC$770,MATCH($A45&amp;W$3,$DB$201:$DB$770&amp;$DC$201:$DC$770,0))=W$3,2,""))</f>
        <v/>
      </c>
      <c r="X46" s="10" t="str">
        <f t="array" ref="X46">IF(ISNA(INDEX($DC$201:$DC$770,MATCH($A45&amp;X$3,$DB$201:$DB$770&amp;$DC$201:$DC$770,0))),IF(ISNA(INDEX($DC$1:$DC$200,MATCH($A46&amp;X$3,$DB$1:$DB$200&amp;$DC$1:$DC$200,0))),"",IF(INDEX($DC$1:$DC$200,MATCH($A46&amp;X$3,$DB$1:$DB$200&amp;$DC$1:$DC$200,0))=X$3,1,"")),IF(INDEX($DC$201:$DC$770,MATCH($A45&amp;X$3,$DB$201:$DB$770&amp;$DC$201:$DC$770,0))=X$3,2,""))</f>
        <v/>
      </c>
      <c r="Y46" s="9" t="str">
        <f t="array" ref="Y46">IF(ISNA(INDEX($DC$201:$DC$770,MATCH($A45&amp;Y$3,$DB$201:$DB$770&amp;$DC$201:$DC$770,0))),IF(ISNA(INDEX($DC$1:$DC$200,MATCH($A46&amp;Y$3,$DB$1:$DB$200&amp;$DC$1:$DC$200,0))),"",IF(INDEX($DC$1:$DC$200,MATCH($A46&amp;Y$3,$DB$1:$DB$200&amp;$DC$1:$DC$200,0))=Y$3,1,"")),IF(INDEX($DC$201:$DC$770,MATCH($A45&amp;Y$3,$DB$201:$DB$770&amp;$DC$201:$DC$770,0))=Y$3,2,""))</f>
        <v/>
      </c>
      <c r="Z46" s="10" t="str">
        <f t="array" ref="Z46">IF(ISNA(INDEX($DC$201:$DC$770,MATCH($A45&amp;Z$3,$DB$201:$DB$770&amp;$DC$201:$DC$770,0))),IF(ISNA(INDEX($DC$1:$DC$200,MATCH($A46&amp;Z$3,$DB$1:$DB$200&amp;$DC$1:$DC$200,0))),"",IF(INDEX($DC$1:$DC$200,MATCH($A46&amp;Z$3,$DB$1:$DB$200&amp;$DC$1:$DC$200,0))=Z$3,1,"")),IF(INDEX($DC$201:$DC$770,MATCH($A45&amp;Z$3,$DB$201:$DB$770&amp;$DC$201:$DC$770,0))=Z$3,2,""))</f>
        <v/>
      </c>
      <c r="AA46" s="8" t="str">
        <f t="array" ref="AA46">IF(ISNA(INDEX($DC$201:$DC$770,MATCH($A45&amp;AA$3,$DB$201:$DB$770&amp;$DC$201:$DC$770,0))),IF(ISNA(INDEX($DC$1:$DC$200,MATCH($A46&amp;AA$3,$DB$1:$DB$200&amp;$DC$1:$DC$200,0))),"",IF(INDEX($DC$1:$DC$200,MATCH($A46&amp;AA$3,$DB$1:$DB$200&amp;$DC$1:$DC$200,0))=AA$3,1,"")),IF(INDEX($DC$201:$DC$770,MATCH($A45&amp;AA$3,$DB$201:$DB$770&amp;$DC$201:$DC$770,0))=AA$3,2,""))</f>
        <v/>
      </c>
      <c r="AB46" s="10" t="str">
        <f t="array" ref="AB46">IF(ISNA(INDEX($DC$201:$DC$770,MATCH($A45&amp;AB$3,$DB$201:$DB$770&amp;$DC$201:$DC$770,0))),IF(ISNA(INDEX($DC$1:$DC$200,MATCH($A46&amp;AB$3,$DB$1:$DB$200&amp;$DC$1:$DC$200,0))),"",IF(INDEX($DC$1:$DC$200,MATCH($A46&amp;AB$3,$DB$1:$DB$200&amp;$DC$1:$DC$200,0))=AB$3,1,"")),IF(INDEX($DC$201:$DC$770,MATCH($A45&amp;AB$3,$DB$201:$DB$770&amp;$DC$201:$DC$770,0))=AB$3,2,""))</f>
        <v/>
      </c>
      <c r="AC46" s="10" t="str">
        <f t="array" ref="AC46">IF(ISNA(INDEX($DC$201:$DC$770,MATCH($A45&amp;AC$3,$DB$201:$DB$770&amp;$DC$201:$DC$770,0))),IF(ISNA(INDEX($DC$1:$DC$200,MATCH($A46&amp;AC$3,$DB$1:$DB$200&amp;$DC$1:$DC$200,0))),"",IF(INDEX($DC$1:$DC$200,MATCH($A46&amp;AC$3,$DB$1:$DB$200&amp;$DC$1:$DC$200,0))=AC$3,1,"")),IF(INDEX($DC$201:$DC$770,MATCH($A45&amp;AC$3,$DB$201:$DB$770&amp;$DC$201:$DC$770,0))=AC$3,2,""))</f>
        <v/>
      </c>
      <c r="AD46" s="8" t="str">
        <f t="array" ref="AD46">IF(ISNA(INDEX($DC$201:$DC$770,MATCH($A45&amp;AD$3,$DB$201:$DB$770&amp;$DC$201:$DC$770,0))),IF(ISNA(INDEX($DC$1:$DC$200,MATCH($A46&amp;AD$3,$DB$1:$DB$200&amp;$DC$1:$DC$200,0))),"",IF(INDEX($DC$1:$DC$200,MATCH($A46&amp;AD$3,$DB$1:$DB$200&amp;$DC$1:$DC$200,0))=AD$3,1,"")),IF(INDEX($DC$201:$DC$770,MATCH($A45&amp;AD$3,$DB$201:$DB$770&amp;$DC$201:$DC$770,0))=AD$3,2,""))</f>
        <v/>
      </c>
      <c r="AE46" s="43">
        <v>51.5</v>
      </c>
      <c r="AF46" s="174"/>
      <c r="AG46" s="185"/>
      <c r="AH46" s="177"/>
      <c r="AI46" s="2"/>
      <c r="AJ46" s="165"/>
      <c r="AK46" s="165"/>
      <c r="AL46" s="165"/>
      <c r="AM46" s="2"/>
      <c r="AN46" s="10" t="str">
        <f t="shared" ref="AN46" si="360">IF(ISNA(VLOOKUP(AE46,$CP$30:$CQ$56,2,FALSE)),IF(ISNA(VLOOKUP(AE46,$DB$1:$DE$200,4,FALSE)),"",VLOOKUP(AE46,$DB$1:$DE$200,4,FALSE)),VLOOKUP(AE46,$CP$30:$CQ$56,2,FALSE))</f>
        <v/>
      </c>
      <c r="AO46" s="10"/>
      <c r="AP46" s="10"/>
      <c r="AQ46" s="10"/>
      <c r="AR46" s="10"/>
      <c r="AS46" s="10"/>
      <c r="AT46" s="9" t="str">
        <f t="array" ref="AT46">IF(ISNA(INDEX($DC$201:$DC$770,MATCH($AE45&amp;AT$3,$DB$201:$DB$770&amp;$DC$201:$DC$770,0))),IF(ISNA(INDEX($DC$1:$DC$200,MATCH($AE46&amp;AT$3,$DB$1:$DB$200&amp;$DC$1:$DC$200,0))),"",IF(INDEX($DC$1:$DC$200,MATCH($AE46&amp;AT$3,$DB$1:$DB$200&amp;$DC$1:$DC$200,0))=AT$3,1,"")),IF(INDEX($DC$201:$DC$770,MATCH($AE45&amp;AT$3,$DB$201:$DB$770&amp;$DC$201:$DC$770,0))=AT$3,2,""))</f>
        <v/>
      </c>
      <c r="AU46" s="10" t="str">
        <f t="array" ref="AU46">IF(ISNA(INDEX($DC$201:$DC$770,MATCH($AE45&amp;AU$3,$DB$201:$DB$770&amp;$DC$201:$DC$770,0))),IF(ISNA(INDEX($DC$1:$DC$200,MATCH($AE46&amp;AU$3,$DB$1:$DB$200&amp;$DC$1:$DC$200,0))),"",IF(INDEX($DC$1:$DC$200,MATCH($AE46&amp;AU$3,$DB$1:$DB$200&amp;$DC$1:$DC$200,0))=AU$3,1,"")),IF(INDEX($DC$201:$DC$770,MATCH($AE45&amp;AU$3,$DB$201:$DB$770&amp;$DC$201:$DC$770,0))=AU$3,2,""))</f>
        <v/>
      </c>
      <c r="AV46" s="10" t="str">
        <f t="array" ref="AV46">IF(ISNA(INDEX($DC$201:$DC$770,MATCH($AE45&amp;AV$3,$DB$201:$DB$770&amp;$DC$201:$DC$770,0))),IF(ISNA(INDEX($DC$1:$DC$200,MATCH($AE46&amp;AV$3,$DB$1:$DB$200&amp;$DC$1:$DC$200,0))),"",IF(INDEX($DC$1:$DC$200,MATCH($AE46&amp;AV$3,$DB$1:$DB$200&amp;$DC$1:$DC$200,0))=AV$3,1,"")),IF(INDEX($DC$201:$DC$770,MATCH($AE45&amp;AV$3,$DB$201:$DB$770&amp;$DC$201:$DC$770,0))=AV$3,2,""))</f>
        <v/>
      </c>
      <c r="AW46" s="9" t="str">
        <f t="array" ref="AW46">IF(ISNA(INDEX($DC$201:$DC$770,MATCH($AE45&amp;AW$3,$DB$201:$DB$770&amp;$DC$201:$DC$770,0))),IF(ISNA(INDEX($DC$1:$DC$200,MATCH($AE46&amp;AW$3,$DB$1:$DB$200&amp;$DC$1:$DC$200,0))),"",IF(INDEX($DC$1:$DC$200,MATCH($AE46&amp;AW$3,$DB$1:$DB$200&amp;$DC$1:$DC$200,0))=AW$3,1,"")),IF(INDEX($DC$201:$DC$770,MATCH($AE45&amp;AW$3,$DB$201:$DB$770&amp;$DC$201:$DC$770,0))=AW$3,2,""))</f>
        <v/>
      </c>
      <c r="AX46" s="10" t="str">
        <f t="array" ref="AX46">IF(ISNA(INDEX($DC$201:$DC$770,MATCH($AE45&amp;AX$3,$DB$201:$DB$770&amp;$DC$201:$DC$770,0))),IF(ISNA(INDEX($DC$1:$DC$200,MATCH($AE46&amp;AX$3,$DB$1:$DB$200&amp;$DC$1:$DC$200,0))),"",IF(INDEX($DC$1:$DC$200,MATCH($AE46&amp;AX$3,$DB$1:$DB$200&amp;$DC$1:$DC$200,0))=AX$3,1,"")),IF(INDEX($DC$201:$DC$770,MATCH($AE45&amp;AX$3,$DB$201:$DB$770&amp;$DC$201:$DC$770,0))=AX$3,2,""))</f>
        <v/>
      </c>
      <c r="AY46" s="8" t="str">
        <f t="array" ref="AY46">IF(ISNA(INDEX($DC$201:$DC$770,MATCH($AE45&amp;AY$3,$DB$201:$DB$770&amp;$DC$201:$DC$770,0))),IF(ISNA(INDEX($DC$1:$DC$200,MATCH($AE46&amp;AY$3,$DB$1:$DB$200&amp;$DC$1:$DC$200,0))),"",IF(INDEX($DC$1:$DC$200,MATCH($AE46&amp;AY$3,$DB$1:$DB$200&amp;$DC$1:$DC$200,0))=AY$3,1,"")),IF(INDEX($DC$201:$DC$770,MATCH($AE45&amp;AY$3,$DB$201:$DB$770&amp;$DC$201:$DC$770,0))=AY$3,2,""))</f>
        <v/>
      </c>
      <c r="AZ46" s="10" t="str">
        <f t="array" ref="AZ46">IF(ISNA(INDEX($DC$201:$DC$770,MATCH($AE45&amp;AZ$3,$DB$201:$DB$770&amp;$DC$201:$DC$770,0))),IF(ISNA(INDEX($DC$1:$DC$200,MATCH($AE46&amp;AZ$3,$DB$1:$DB$200&amp;$DC$1:$DC$200,0))),"",IF(INDEX($DC$1:$DC$200,MATCH($AE46&amp;AZ$3,$DB$1:$DB$200&amp;$DC$1:$DC$200,0))=AZ$3,1,"")),IF(INDEX($DC$201:$DC$770,MATCH($AE45&amp;AZ$3,$DB$201:$DB$770&amp;$DC$201:$DC$770,0))=AZ$3,2,""))</f>
        <v/>
      </c>
      <c r="BA46" s="10" t="str">
        <f t="array" ref="BA46">IF(ISNA(INDEX($DC$201:$DC$770,MATCH($AE45&amp;BA$3,$DB$201:$DB$770&amp;$DC$201:$DC$770,0))),IF(ISNA(INDEX($DC$1:$DC$200,MATCH($AE46&amp;BA$3,$DB$1:$DB$200&amp;$DC$1:$DC$200,0))),"",IF(INDEX($DC$1:$DC$200,MATCH($AE46&amp;BA$3,$DB$1:$DB$200&amp;$DC$1:$DC$200,0))=BA$3,1,"")),IF(INDEX($DC$201:$DC$770,MATCH($AE45&amp;BA$3,$DB$201:$DB$770&amp;$DC$201:$DC$770,0))=BA$3,2,""))</f>
        <v/>
      </c>
      <c r="BB46" s="10" t="str">
        <f t="array" ref="BB46">IF(ISNA(INDEX($DC$201:$DC$770,MATCH($AE45&amp;BB$3,$DB$201:$DB$770&amp;$DC$201:$DC$770,0))),IF(ISNA(INDEX($DC$1:$DC$200,MATCH($AE46&amp;BB$3,$DB$1:$DB$200&amp;$DC$1:$DC$200,0))),"",IF(INDEX($DC$1:$DC$200,MATCH($AE46&amp;BB$3,$DB$1:$DB$200&amp;$DC$1:$DC$200,0))=BB$3,1,"")),IF(INDEX($DC$201:$DC$770,MATCH($AE45&amp;BB$3,$DB$201:$DB$770&amp;$DC$201:$DC$770,0))=BB$3,2,""))</f>
        <v/>
      </c>
      <c r="BC46" s="9" t="str">
        <f t="array" ref="BC46">IF(ISNA(INDEX($DC$201:$DC$770,MATCH($AE45&amp;BC$3,$DB$201:$DB$770&amp;$DC$201:$DC$770,0))),IF(ISNA(INDEX($DC$1:$DC$200,MATCH($AE46&amp;BC$3,$DB$1:$DB$200&amp;$DC$1:$DC$200,0))),"",IF(INDEX($DC$1:$DC$200,MATCH($AE46&amp;BC$3,$DB$1:$DB$200&amp;$DC$1:$DC$200,0))=BC$3,1,"")),IF(INDEX($DC$201:$DC$770,MATCH($AE45&amp;BC$3,$DB$201:$DB$770&amp;$DC$201:$DC$770,0))=BC$3,2,""))</f>
        <v/>
      </c>
      <c r="BD46" s="10" t="str">
        <f t="array" ref="BD46">IF(ISNA(INDEX($DC$201:$DC$770,MATCH($AE45&amp;BD$3,$DB$201:$DB$770&amp;$DC$201:$DC$770,0))),IF(ISNA(INDEX($DC$1:$DC$200,MATCH($AE46&amp;BD$3,$DB$1:$DB$200&amp;$DC$1:$DC$200,0))),"",IF(INDEX($DC$1:$DC$200,MATCH($AE46&amp;BD$3,$DB$1:$DB$200&amp;$DC$1:$DC$200,0))=BD$3,1,"")),IF(INDEX($DC$201:$DC$770,MATCH($AE45&amp;BD$3,$DB$201:$DB$770&amp;$DC$201:$DC$770,0))=BD$3,2,""))</f>
        <v/>
      </c>
      <c r="BE46" s="8" t="str">
        <f t="array" ref="BE46">IF(ISNA(INDEX($DC$201:$DC$770,MATCH($AE45&amp;BE$3,$DB$201:$DB$770&amp;$DC$201:$DC$770,0))),IF(ISNA(INDEX($DC$1:$DC$200,MATCH($AE46&amp;BE$3,$DB$1:$DB$200&amp;$DC$1:$DC$200,0))),"",IF(INDEX($DC$1:$DC$200,MATCH($AE46&amp;BE$3,$DB$1:$DB$200&amp;$DC$1:$DC$200,0))=BE$3,1,"")),IF(INDEX($DC$201:$DC$770,MATCH($AE45&amp;BE$3,$DB$201:$DB$770&amp;$DC$201:$DC$770,0))=BE$3,2,""))</f>
        <v/>
      </c>
      <c r="BF46" s="10" t="str">
        <f t="array" ref="BF46">IF(ISNA(INDEX($DC$201:$DC$770,MATCH($AE45&amp;BF$3,$DB$201:$DB$770&amp;$DC$201:$DC$770,0))),IF(ISNA(INDEX($DC$1:$DC$200,MATCH($AE46&amp;BF$3,$DB$1:$DB$200&amp;$DC$1:$DC$200,0))),"",IF(INDEX($DC$1:$DC$200,MATCH($AE46&amp;BF$3,$DB$1:$DB$200&amp;$DC$1:$DC$200,0))=BF$3,1,"")),IF(INDEX($DC$201:$DC$770,MATCH($AE45&amp;BF$3,$DB$201:$DB$770&amp;$DC$201:$DC$770,0))=BF$3,2,""))</f>
        <v/>
      </c>
      <c r="BG46" s="10" t="str">
        <f t="array" ref="BG46">IF(ISNA(INDEX($DC$201:$DC$770,MATCH($AE45&amp;BG$3,$DB$201:$DB$770&amp;$DC$201:$DC$770,0))),IF(ISNA(INDEX($DC$1:$DC$200,MATCH($AE46&amp;BG$3,$DB$1:$DB$200&amp;$DC$1:$DC$200,0))),"",IF(INDEX($DC$1:$DC$200,MATCH($AE46&amp;BG$3,$DB$1:$DB$200&amp;$DC$1:$DC$200,0))=BG$3,1,"")),IF(INDEX($DC$201:$DC$770,MATCH($AE45&amp;BG$3,$DB$201:$DB$770&amp;$DC$201:$DC$770,0))=BG$3,2,""))</f>
        <v/>
      </c>
      <c r="BH46" s="8" t="str">
        <f t="array" ref="BH46">IF(ISNA(INDEX($DC$201:$DC$770,MATCH($AE45&amp;BH$3,$DB$201:$DB$770&amp;$DC$201:$DC$770,0))),IF(ISNA(INDEX($DC$1:$DC$200,MATCH($AE46&amp;BH$3,$DB$1:$DB$200&amp;$DC$1:$DC$200,0))),"",IF(INDEX($DC$1:$DC$200,MATCH($AE46&amp;BH$3,$DB$1:$DB$200&amp;$DC$1:$DC$200,0))=BH$3,1,"")),IF(INDEX($DC$201:$DC$770,MATCH($AE45&amp;BH$3,$DB$201:$DB$770&amp;$DC$201:$DC$770,0))=BH$3,2,""))</f>
        <v/>
      </c>
      <c r="BI46" s="2">
        <f t="shared" ref="BI46" si="361">BI45+0.5</f>
        <v>80.5</v>
      </c>
      <c r="BJ46" s="174"/>
      <c r="BK46" s="173"/>
      <c r="BL46" s="177"/>
      <c r="BM46" s="2"/>
      <c r="BN46" s="165"/>
      <c r="BO46" s="165"/>
      <c r="BP46" s="165"/>
      <c r="BQ46" s="2"/>
      <c r="BR46" s="10" t="str">
        <f t="shared" ref="BR46" si="362">IF(ISNA(VLOOKUP(BI46,$CP$30:$CQ$56,2,FALSE)),IF(ISNA(VLOOKUP(BI46,$DB$1:$DE$200,4,FALSE)),"",VLOOKUP(BI46,$DB$1:$DE$200,4,FALSE)),VLOOKUP(BI46,$CP$30:$CQ$56,2,FALSE))</f>
        <v/>
      </c>
      <c r="BS46" s="10"/>
      <c r="BT46" s="10"/>
      <c r="BU46" s="10"/>
      <c r="BV46" s="10"/>
      <c r="BW46" s="10"/>
      <c r="BX46" s="9" t="str">
        <f t="array" ref="BX46">IF(ISNA(INDEX($DC$201:$DC$770,MATCH($BI45&amp;BX$3,$DB$201:$DB$770&amp;$DC$201:$DC$770,0))),IF(ISNA(INDEX($DC$1:$DC$200,MATCH($BI46&amp;BX$3,$DB$1:$DB$200&amp;$DC$1:$DC$200,0))),"",IF(INDEX($DC$1:$DC$200,MATCH($BI46&amp;BX$3,$DB$1:$DB$200&amp;$DC$1:$DC$200,0))=BX$3,1,"")),IF(INDEX($DC$201:$DC$770,MATCH($BI45&amp;BX$3,$DB$201:$DB$770&amp;$DC$201:$DC$770,0))=BX$3,2,""))</f>
        <v/>
      </c>
      <c r="BY46" s="10" t="str">
        <f t="array" ref="BY46">IF(ISNA(INDEX($DC$201:$DC$770,MATCH($BI45&amp;BY$3,$DB$201:$DB$770&amp;$DC$201:$DC$770,0))),IF(ISNA(INDEX($DC$1:$DC$200,MATCH($BI46&amp;BY$3,$DB$1:$DB$200&amp;$DC$1:$DC$200,0))),"",IF(INDEX($DC$1:$DC$200,MATCH($BI46&amp;BY$3,$DB$1:$DB$200&amp;$DC$1:$DC$200,0))=BY$3,1,"")),IF(INDEX($DC$201:$DC$770,MATCH($BI45&amp;BY$3,$DB$201:$DB$770&amp;$DC$201:$DC$770,0))=BY$3,2,""))</f>
        <v/>
      </c>
      <c r="BZ46" s="10" t="str">
        <f t="array" ref="BZ46">IF(ISNA(INDEX($DC$201:$DC$770,MATCH($BI45&amp;BZ$3,$DB$201:$DB$770&amp;$DC$201:$DC$770,0))),IF(ISNA(INDEX($DC$1:$DC$200,MATCH($BI46&amp;BZ$3,$DB$1:$DB$200&amp;$DC$1:$DC$200,0))),"",IF(INDEX($DC$1:$DC$200,MATCH($BI46&amp;BZ$3,$DB$1:$DB$200&amp;$DC$1:$DC$200,0))=BZ$3,1,"")),IF(INDEX($DC$201:$DC$770,MATCH($BI45&amp;BZ$3,$DB$201:$DB$770&amp;$DC$201:$DC$770,0))=BZ$3,2,""))</f>
        <v/>
      </c>
      <c r="CA46" s="9" t="str">
        <f t="array" ref="CA46">IF(ISNA(INDEX($DC$201:$DC$770,MATCH($BI45&amp;CA$3,$DB$201:$DB$770&amp;$DC$201:$DC$770,0))),IF(ISNA(INDEX($DC$1:$DC$200,MATCH($BI46&amp;CA$3,$DB$1:$DB$200&amp;$DC$1:$DC$200,0))),"",IF(INDEX($DC$1:$DC$200,MATCH($BI46&amp;CA$3,$DB$1:$DB$200&amp;$DC$1:$DC$200,0))=CA$3,1,"")),IF(INDEX($DC$201:$DC$770,MATCH($BI45&amp;CA$3,$DB$201:$DB$770&amp;$DC$201:$DC$770,0))=CA$3,2,""))</f>
        <v/>
      </c>
      <c r="CB46" s="10" t="str">
        <f t="array" ref="CB46">IF(ISNA(INDEX($DC$201:$DC$770,MATCH($BI45&amp;CB$3,$DB$201:$DB$770&amp;$DC$201:$DC$770,0))),IF(ISNA(INDEX($DC$1:$DC$200,MATCH($BI46&amp;CB$3,$DB$1:$DB$200&amp;$DC$1:$DC$200,0))),"",IF(INDEX($DC$1:$DC$200,MATCH($BI46&amp;CB$3,$DB$1:$DB$200&amp;$DC$1:$DC$200,0))=CB$3,1,"")),IF(INDEX($DC$201:$DC$770,MATCH($BI45&amp;CB$3,$DB$201:$DB$770&amp;$DC$201:$DC$770,0))=CB$3,2,""))</f>
        <v/>
      </c>
      <c r="CC46" s="8" t="str">
        <f t="array" ref="CC46">IF(ISNA(INDEX($DC$201:$DC$770,MATCH($BI45&amp;CC$3,$DB$201:$DB$770&amp;$DC$201:$DC$770,0))),IF(ISNA(INDEX($DC$1:$DC$200,MATCH($BI46&amp;CC$3,$DB$1:$DB$200&amp;$DC$1:$DC$200,0))),"",IF(INDEX($DC$1:$DC$200,MATCH($BI46&amp;CC$3,$DB$1:$DB$200&amp;$DC$1:$DC$200,0))=CC$3,1,"")),IF(INDEX($DC$201:$DC$770,MATCH($BI45&amp;CC$3,$DB$201:$DB$770&amp;$DC$201:$DC$770,0))=CC$3,2,""))</f>
        <v/>
      </c>
      <c r="CD46" s="10" t="str">
        <f t="array" ref="CD46">IF(ISNA(INDEX($DC$201:$DC$770,MATCH($BI45&amp;CD$3,$DB$201:$DB$770&amp;$DC$201:$DC$770,0))),IF(ISNA(INDEX($DC$1:$DC$200,MATCH($BI46&amp;CD$3,$DB$1:$DB$200&amp;$DC$1:$DC$200,0))),"",IF(INDEX($DC$1:$DC$200,MATCH($BI46&amp;CD$3,$DB$1:$DB$200&amp;$DC$1:$DC$200,0))=CD$3,1,"")),IF(INDEX($DC$201:$DC$770,MATCH($BI45&amp;CD$3,$DB$201:$DB$770&amp;$DC$201:$DC$770,0))=CD$3,2,""))</f>
        <v/>
      </c>
      <c r="CE46" s="10" t="str">
        <f t="array" ref="CE46">IF(ISNA(INDEX($DC$201:$DC$770,MATCH($BI45&amp;CE$3,$DB$201:$DB$770&amp;$DC$201:$DC$770,0))),IF(ISNA(INDEX($DC$1:$DC$200,MATCH($BI46&amp;CE$3,$DB$1:$DB$200&amp;$DC$1:$DC$200,0))),"",IF(INDEX($DC$1:$DC$200,MATCH($BI46&amp;CE$3,$DB$1:$DB$200&amp;$DC$1:$DC$200,0))=CE$3,1,"")),IF(INDEX($DC$201:$DC$770,MATCH($BI45&amp;CE$3,$DB$201:$DB$770&amp;$DC$201:$DC$770,0))=CE$3,2,""))</f>
        <v/>
      </c>
      <c r="CF46" s="10">
        <f t="array" ref="CF46">IF(ISNA(INDEX($DC$201:$DC$770,MATCH($BI45&amp;CF$3,$DB$201:$DB$770&amp;$DC$201:$DC$770,0))),IF(ISNA(INDEX($DC$1:$DC$200,MATCH($BI46&amp;CF$3,$DB$1:$DB$200&amp;$DC$1:$DC$200,0))),"",IF(INDEX($DC$1:$DC$200,MATCH($BI46&amp;CF$3,$DB$1:$DB$200&amp;$DC$1:$DC$200,0))=CF$3,1,"")),IF(INDEX($DC$201:$DC$770,MATCH($BI45&amp;CF$3,$DB$201:$DB$770&amp;$DC$201:$DC$770,0))=CF$3,2,""))</f>
        <v>2</v>
      </c>
      <c r="CG46" s="9" t="str">
        <f t="array" ref="CG46">IF(ISNA(INDEX($DC$201:$DC$770,MATCH($BI45&amp;CG$3,$DB$201:$DB$770&amp;$DC$201:$DC$770,0))),IF(ISNA(INDEX($DC$1:$DC$200,MATCH($BI46&amp;CG$3,$DB$1:$DB$200&amp;$DC$1:$DC$200,0))),"",IF(INDEX($DC$1:$DC$200,MATCH($BI46&amp;CG$3,$DB$1:$DB$200&amp;$DC$1:$DC$200,0))=CG$3,1,"")),IF(INDEX($DC$201:$DC$770,MATCH($BI45&amp;CG$3,$DB$201:$DB$770&amp;$DC$201:$DC$770,0))=CG$3,2,""))</f>
        <v/>
      </c>
      <c r="CH46" s="10" t="str">
        <f t="array" ref="CH46">IF(ISNA(INDEX($DC$201:$DC$770,MATCH($BI45&amp;CH$3,$DB$201:$DB$770&amp;$DC$201:$DC$770,0))),IF(ISNA(INDEX($DC$1:$DC$200,MATCH($BI46&amp;CH$3,$DB$1:$DB$200&amp;$DC$1:$DC$200,0))),"",IF(INDEX($DC$1:$DC$200,MATCH($BI46&amp;CH$3,$DB$1:$DB$200&amp;$DC$1:$DC$200,0))=CH$3,1,"")),IF(INDEX($DC$201:$DC$770,MATCH($BI45&amp;CH$3,$DB$201:$DB$770&amp;$DC$201:$DC$770,0))=CH$3,2,""))</f>
        <v/>
      </c>
      <c r="CI46" s="8" t="str">
        <f t="array" ref="CI46">IF(ISNA(INDEX($DC$201:$DC$770,MATCH($BI45&amp;CI$3,$DB$201:$DB$770&amp;$DC$201:$DC$770,0))),IF(ISNA(INDEX($DC$1:$DC$200,MATCH($BI46&amp;CI$3,$DB$1:$DB$200&amp;$DC$1:$DC$200,0))),"",IF(INDEX($DC$1:$DC$200,MATCH($BI46&amp;CI$3,$DB$1:$DB$200&amp;$DC$1:$DC$200,0))=CI$3,1,"")),IF(INDEX($DC$201:$DC$770,MATCH($BI45&amp;CI$3,$DB$201:$DB$770&amp;$DC$201:$DC$770,0))=CI$3,2,""))</f>
        <v/>
      </c>
      <c r="CJ46" s="10" t="str">
        <f t="array" ref="CJ46">IF(ISNA(INDEX($DC$201:$DC$770,MATCH($BI45&amp;CJ$3,$DB$201:$DB$770&amp;$DC$201:$DC$770,0))),IF(ISNA(INDEX($DC$1:$DC$200,MATCH($BI46&amp;CJ$3,$DB$1:$DB$200&amp;$DC$1:$DC$200,0))),"",IF(INDEX($DC$1:$DC$200,MATCH($BI46&amp;CJ$3,$DB$1:$DB$200&amp;$DC$1:$DC$200,0))=CJ$3,1,"")),IF(INDEX($DC$201:$DC$770,MATCH($BI45&amp;CJ$3,$DB$201:$DB$770&amp;$DC$201:$DC$770,0))=CJ$3,2,""))</f>
        <v/>
      </c>
      <c r="CK46" s="10" t="str">
        <f t="array" ref="CK46">IF(ISNA(INDEX($DC$201:$DC$770,MATCH($BI45&amp;CK$3,$DB$201:$DB$770&amp;$DC$201:$DC$770,0))),IF(ISNA(INDEX($DC$1:$DC$200,MATCH($BI46&amp;CK$3,$DB$1:$DB$200&amp;$DC$1:$DC$200,0))),"",IF(INDEX($DC$1:$DC$200,MATCH($BI46&amp;CK$3,$DB$1:$DB$200&amp;$DC$1:$DC$200,0))=CK$3,1,"")),IF(INDEX($DC$201:$DC$770,MATCH($BI45&amp;CK$3,$DB$201:$DB$770&amp;$DC$201:$DC$770,0))=CK$3,2,""))</f>
        <v/>
      </c>
      <c r="CL46" s="8" t="str">
        <f t="array" ref="CL46">IF(ISNA(INDEX($DC$201:$DC$770,MATCH($BI45&amp;CL$3,$DB$201:$DB$770&amp;$DC$201:$DC$770,0))),IF(ISNA(INDEX($DC$1:$DC$200,MATCH($BI46&amp;CL$3,$DB$1:$DB$200&amp;$DC$1:$DC$200,0))),"",IF(INDEX($DC$1:$DC$200,MATCH($BI46&amp;CL$3,$DB$1:$DB$200&amp;$DC$1:$DC$200,0))=CL$3,1,"")),IF(INDEX($DC$201:$DC$770,MATCH($BI45&amp;CL$3,$DB$201:$DB$770&amp;$DC$201:$DC$770,0))=CL$3,2,""))</f>
        <v/>
      </c>
      <c r="CP46" s="19">
        <f t="shared" si="218"/>
        <v>214.5</v>
      </c>
      <c r="CQ46" s="13" t="s">
        <v>87</v>
      </c>
      <c r="CS46" s="30">
        <v>1</v>
      </c>
      <c r="CT46" s="13">
        <v>8</v>
      </c>
      <c r="CU46" s="13">
        <f t="shared" si="219"/>
        <v>2016</v>
      </c>
      <c r="CV46" s="13" t="str">
        <f t="shared" si="220"/>
        <v>Mo</v>
      </c>
      <c r="CW46" s="22">
        <f t="shared" si="344"/>
        <v>41121</v>
      </c>
      <c r="DB46" s="19">
        <f>IF(DM46=0,0,IF(COUNTIF($DM$1:$DM$200,DM46)=1,DM46,IF(COUNTIF($DM$1:$DM$200,DM46)=2,IF(COUNTIF($DM$1:$DM45,DM46)=0,DM46,DM46+0.5),"Terminkollision 1")))</f>
        <v>298</v>
      </c>
      <c r="DC46" s="42">
        <f t="shared" si="4"/>
        <v>3</v>
      </c>
      <c r="DD46" s="71" t="s">
        <v>195</v>
      </c>
      <c r="DE46" s="13" t="s">
        <v>101</v>
      </c>
      <c r="DF46" s="13">
        <f t="shared" si="263"/>
        <v>43</v>
      </c>
      <c r="DG46" s="13">
        <f t="shared" si="5"/>
        <v>24</v>
      </c>
      <c r="DH46" s="13">
        <f t="shared" si="6"/>
        <v>10</v>
      </c>
      <c r="DI46" s="13">
        <f t="shared" si="7"/>
        <v>2016</v>
      </c>
      <c r="DJ46" s="13" t="str">
        <f t="shared" si="264"/>
        <v>Mo</v>
      </c>
      <c r="DK46" s="22">
        <f t="shared" si="280"/>
        <v>41205</v>
      </c>
      <c r="DL46" s="19" t="str">
        <f t="shared" si="0"/>
        <v>0</v>
      </c>
      <c r="DM46" s="13">
        <f t="shared" si="265"/>
        <v>298</v>
      </c>
    </row>
    <row r="47" spans="1:117">
      <c r="A47" s="13">
        <v>21</v>
      </c>
      <c r="B47" s="174">
        <f>TRUNC((DATE($CR$2,C$6,C47)-WEEKDAY(DATE($CR$2,C$6,C47),2)-DATE(YEAR(DATE($CR$2,C$6,C47)+4-WEEKDAY(DATE($CR$2,C$6,C47),2)),1,-10))/7)</f>
        <v>3</v>
      </c>
      <c r="C47" s="172">
        <v>21</v>
      </c>
      <c r="D47" s="176" t="str">
        <f t="shared" ref="D47" si="363">IF(D45="Mo","Di",IF(D45="Di","Mi",IF(D45="Mi","Do",IF(D45="Do","Fr",IF(D45="Fr","Sa",IF(D45="Sa","So","Mo"))))))</f>
        <v>Do</v>
      </c>
      <c r="E47" s="2"/>
      <c r="F47" s="164" t="str">
        <f t="shared" ref="F47" si="364">IF(OR(OR(B47=$CR$7,B51=$CR$7,B47=$CS$7,B51=$CS$7,B47=$CT$7,B51=$CT$7,B47=$CR$8,B51=$CR$8,B47=$CR$9,B51=$CR$9,B47=$CR$10,B51=$CR$10,B47=$CS$10,B51=$CS$10,B47=$CR$11,B51=$CR$11,B47=$CS$11,B51=$CS$11,B47=$CT$11,B51=$CT$11,B47=$CU$11,B51=$CU$11,B47=$CV$11,B51=$CV$11,B47=$CR$12,B51=$CR$12,B47=$CS$12,B51=$CS$12),OR($A48=$CP$30,$A48=$CP$31,$A48=$CP$32,$A48=$CP$33,$A48=$CP$34,$A48=$CP$35,$A48=$CP$36,$A48=$CP$37,$A48=$CP$38,$A48=$CP$39,$A48=$CP$40,$A48=$CP$41),OR($A48=$CP$44,$A48=$CP$45,$A48=$CP$46,$A48=$CP$47,$A48=$CP$48,$A48=$CP$49,$A48=$CP$50)),1,"")</f>
        <v/>
      </c>
      <c r="G47" s="164" t="str">
        <f t="shared" ref="G47" si="365">IF(OR(OR(B47=$CR$15,B51=$CR$15,B47=$CS$15,B51=$CS$15,B47=$CT$15,B51=$CT$15,B47=$CR$16,B51=$CR$16,B47=$CS$16,B51=$CS$16,B47=$CR$17,B51=$CR$17,B47=$CS$17,B51=$CS$17,B47=$CR$18,B51=$CR$18,B47=$CS$18,B51=$CS$18,B47=$CT$18,B51=$CT$18,B47=$CU$18,B51=$CU$18,B47=$CV$18,B51=$CV$18,B47=$CR$19,B51=$CR$19,B47=$CS$19,B51=$CS$19),OR($A48=$CP$30,$A48=$CP$31,$A48=$CP$32,$A48=$CP$33,$A48=$CP$34,$A48=$CP$35,$A48=$CP$36,$A48=$CP$37,$A48=$CP$38,$A48=$CP$39,$A48=$CP$40,$A48=$CP$41),OR($A48=$CP$44,$A48=$CP$45,$A48=$CP$46,$A48=$CP$47,$A48=$CP$48,$A48=$CP$49,$A48=$CP$50)),1,"")</f>
        <v/>
      </c>
      <c r="H47" s="164" t="str">
        <f t="shared" ref="H47" si="366">IF(OR(OR(B47=$CR$22,B51=$CR$22,B47=$CS$22,B51=$CS$22,B47=$CT$22,B51=$CT$22,B47=$CR$23,B51=$CR$23,B47=$CS$23,B51=$CS$23,B47=$CR$24,B51=$CR$24,B47=$CS$24,B51=$CS$24,B47=$CR$25,B51=$CR$25,B47=$CS$25,B51=$CS$25,B47=$CT$25,B51=$CT$25,B47=$CU$25,B51=$CU$25,B47=$CV$25,B51=$CV$25,B47=$CR$26,B51=$CR$26,B47=$CS$26,B51=$CS$26),OR($A48=$CP$30,$A48=$CP$31,$A48=$CP$32,$A48=$CP$33,$A48=$CP$34,$A48=$CP$35,$A48=$CP$36,$A48=$CP$37,$A48=$CP$38,$A48=$CP$39,$A48=$CP$40,$A48=$CP$41),OR($A48=$CP$44,$A48=$CP$45,$A48=$CP$46,$A48=$CP$47,$A48=$CP$48,$A48=$CP$49,$A48=$CP$50)),1,"")</f>
        <v/>
      </c>
      <c r="I47" s="2"/>
      <c r="J47" s="1" t="str">
        <f t="shared" ref="J47" si="367">IF(ISNA(VLOOKUP(A47,$DB$1:$DE$200,4,FALSE)),"",VLOOKUP(A47,$DB$1:$DE$200,4,FALSE))</f>
        <v/>
      </c>
      <c r="K47" s="1"/>
      <c r="L47" s="1"/>
      <c r="M47" s="1"/>
      <c r="N47" s="1"/>
      <c r="O47" s="1"/>
      <c r="P47" s="5" t="str">
        <f t="array" ref="P47">IF(ISNA(INDEX($DC$1:$DC$770,MATCH($A47&amp;P$3,$DB$1:$DB$770&amp;$DC$1:$DC$770,0))),"",IF(ISNA(INDEX($DC$1:$DC$200,MATCH($A47&amp;P$3,$DB$1:$DB$200&amp;$DC$1:$DC$200,0))),IF(INDEX($DC$201:$DC$770,MATCH($A47&amp;P$3,$DB$201:$DB$770&amp;$DC$201:$DC$770,0))=P$3,2,""),IF(INDEX($DC$1:$DC$200,MATCH($A47&amp;P$3,$DB$1:$DB$200&amp;$DC$1:$DC$200,0))=P$3,1,"")))</f>
        <v/>
      </c>
      <c r="Q47" s="6" t="str">
        <f t="array" ref="Q47">IF(ISNA(INDEX($DC$1:$DC$770,MATCH($A47&amp;Q$3,$DB$1:$DB$770&amp;$DC$1:$DC$770,0))),"",IF(ISNA(INDEX($DC$1:$DC$200,MATCH($A47&amp;Q$3,$DB$1:$DB$200&amp;$DC$1:$DC$200,0))),IF(INDEX($DC$201:$DC$770,MATCH($A47&amp;Q$3,$DB$201:$DB$770&amp;$DC$201:$DC$770,0))=Q$3,2,""),IF(INDEX($DC$1:$DC$200,MATCH($A47&amp;Q$3,$DB$1:$DB$200&amp;$DC$1:$DC$200,0))=Q$3,1,"")))</f>
        <v/>
      </c>
      <c r="R47" s="6" t="str">
        <f t="array" ref="R47">IF(ISNA(INDEX($DC$1:$DC$770,MATCH($A47&amp;R$3,$DB$1:$DB$770&amp;$DC$1:$DC$770,0))),"",IF(ISNA(INDEX($DC$1:$DC$200,MATCH($A47&amp;R$3,$DB$1:$DB$200&amp;$DC$1:$DC$200,0))),IF(INDEX($DC$201:$DC$770,MATCH($A47&amp;R$3,$DB$201:$DB$770&amp;$DC$201:$DC$770,0))=R$3,2,""),IF(INDEX($DC$1:$DC$200,MATCH($A47&amp;R$3,$DB$1:$DB$200&amp;$DC$1:$DC$200,0))=R$3,1,"")))</f>
        <v/>
      </c>
      <c r="S47" s="5" t="str">
        <f t="array" ref="S47">IF(ISNA(INDEX($DC$1:$DC$770,MATCH($A47&amp;S$3,$DB$1:$DB$770&amp;$DC$1:$DC$770,0))),"",IF(ISNA(INDEX($DC$1:$DC$200,MATCH($A47&amp;S$3,$DB$1:$DB$200&amp;$DC$1:$DC$200,0))),IF(INDEX($DC$201:$DC$770,MATCH($A47&amp;S$3,$DB$201:$DB$770&amp;$DC$201:$DC$770,0))=S$3,2,""),IF(INDEX($DC$1:$DC$200,MATCH($A47&amp;S$3,$DB$1:$DB$200&amp;$DC$1:$DC$200,0))=S$3,1,"")))</f>
        <v/>
      </c>
      <c r="T47" s="6" t="str">
        <f t="array" ref="T47">IF(ISNA(INDEX($DC$1:$DC$770,MATCH($A47&amp;T$3,$DB$1:$DB$770&amp;$DC$1:$DC$770,0))),"",IF(ISNA(INDEX($DC$1:$DC$200,MATCH($A47&amp;T$3,$DB$1:$DB$200&amp;$DC$1:$DC$200,0))),IF(INDEX($DC$201:$DC$770,MATCH($A47&amp;T$3,$DB$201:$DB$770&amp;$DC$201:$DC$770,0))=T$3,2,""),IF(INDEX($DC$1:$DC$200,MATCH($A47&amp;T$3,$DB$1:$DB$200&amp;$DC$1:$DC$200,0))=T$3,1,"")))</f>
        <v/>
      </c>
      <c r="U47" s="7" t="str">
        <f t="array" ref="U47">IF(ISNA(INDEX($DC$1:$DC$770,MATCH($A47&amp;U$3,$DB$1:$DB$770&amp;$DC$1:$DC$770,0))),"",IF(ISNA(INDEX($DC$1:$DC$200,MATCH($A47&amp;U$3,$DB$1:$DB$200&amp;$DC$1:$DC$200,0))),IF(INDEX($DC$201:$DC$770,MATCH($A47&amp;U$3,$DB$201:$DB$770&amp;$DC$201:$DC$770,0))=U$3,2,""),IF(INDEX($DC$1:$DC$200,MATCH($A47&amp;U$3,$DB$1:$DB$200&amp;$DC$1:$DC$200,0))=U$3,1,"")))</f>
        <v/>
      </c>
      <c r="V47" s="6" t="str">
        <f t="array" ref="V47">IF(ISNA(INDEX($DC$1:$DC$770,MATCH($A47&amp;V$3,$DB$1:$DB$770&amp;$DC$1:$DC$770,0))),"",IF(ISNA(INDEX($DC$1:$DC$200,MATCH($A47&amp;V$3,$DB$1:$DB$200&amp;$DC$1:$DC$200,0))),IF(INDEX($DC$201:$DC$770,MATCH($A47&amp;V$3,$DB$201:$DB$770&amp;$DC$201:$DC$770,0))=V$3,2,""),IF(INDEX($DC$1:$DC$200,MATCH($A47&amp;V$3,$DB$1:$DB$200&amp;$DC$1:$DC$200,0))=V$3,1,"")))</f>
        <v/>
      </c>
      <c r="W47" s="6" t="str">
        <f t="array" ref="W47">IF(ISNA(INDEX($DC$1:$DC$770,MATCH($A47&amp;W$3,$DB$1:$DB$770&amp;$DC$1:$DC$770,0))),"",IF(ISNA(INDEX($DC$1:$DC$200,MATCH($A47&amp;W$3,$DB$1:$DB$200&amp;$DC$1:$DC$200,0))),IF(INDEX($DC$201:$DC$770,MATCH($A47&amp;W$3,$DB$201:$DB$770&amp;$DC$201:$DC$770,0))=W$3,2,""),IF(INDEX($DC$1:$DC$200,MATCH($A47&amp;W$3,$DB$1:$DB$200&amp;$DC$1:$DC$200,0))=W$3,1,"")))</f>
        <v/>
      </c>
      <c r="X47" s="6" t="str">
        <f t="array" ref="X47">IF(ISNA(INDEX($DC$1:$DC$770,MATCH($A47&amp;X$3,$DB$1:$DB$770&amp;$DC$1:$DC$770,0))),"",IF(ISNA(INDEX($DC$1:$DC$200,MATCH($A47&amp;X$3,$DB$1:$DB$200&amp;$DC$1:$DC$200,0))),IF(INDEX($DC$201:$DC$770,MATCH($A47&amp;X$3,$DB$201:$DB$770&amp;$DC$201:$DC$770,0))=X$3,2,""),IF(INDEX($DC$1:$DC$200,MATCH($A47&amp;X$3,$DB$1:$DB$200&amp;$DC$1:$DC$200,0))=X$3,1,"")))</f>
        <v/>
      </c>
      <c r="Y47" s="5" t="str">
        <f t="array" ref="Y47">IF(ISNA(INDEX($DC$1:$DC$770,MATCH($A47&amp;Y$3,$DB$1:$DB$770&amp;$DC$1:$DC$770,0))),"",IF(ISNA(INDEX($DC$1:$DC$200,MATCH($A47&amp;Y$3,$DB$1:$DB$200&amp;$DC$1:$DC$200,0))),IF(INDEX($DC$201:$DC$770,MATCH($A47&amp;Y$3,$DB$201:$DB$770&amp;$DC$201:$DC$770,0))=Y$3,2,""),IF(INDEX($DC$1:$DC$200,MATCH($A47&amp;Y$3,$DB$1:$DB$200&amp;$DC$1:$DC$200,0))=Y$3,1,"")))</f>
        <v/>
      </c>
      <c r="Z47" s="6" t="str">
        <f t="array" ref="Z47">IF(ISNA(INDEX($DC$1:$DC$770,MATCH($A47&amp;Z$3,$DB$1:$DB$770&amp;$DC$1:$DC$770,0))),"",IF(ISNA(INDEX($DC$1:$DC$200,MATCH($A47&amp;Z$3,$DB$1:$DB$200&amp;$DC$1:$DC$200,0))),IF(INDEX($DC$201:$DC$770,MATCH($A47&amp;Z$3,$DB$201:$DB$770&amp;$DC$201:$DC$770,0))=Z$3,2,""),IF(INDEX($DC$1:$DC$200,MATCH($A47&amp;Z$3,$DB$1:$DB$200&amp;$DC$1:$DC$200,0))=Z$3,1,"")))</f>
        <v/>
      </c>
      <c r="AA47" s="7" t="str">
        <f t="array" ref="AA47">IF(ISNA(INDEX($DC$1:$DC$770,MATCH($A47&amp;AA$3,$DB$1:$DB$770&amp;$DC$1:$DC$770,0))),"",IF(ISNA(INDEX($DC$1:$DC$200,MATCH($A47&amp;AA$3,$DB$1:$DB$200&amp;$DC$1:$DC$200,0))),IF(INDEX($DC$201:$DC$770,MATCH($A47&amp;AA$3,$DB$201:$DB$770&amp;$DC$201:$DC$770,0))=AA$3,2,""),IF(INDEX($DC$1:$DC$200,MATCH($A47&amp;AA$3,$DB$1:$DB$200&amp;$DC$1:$DC$200,0))=AA$3,1,"")))</f>
        <v/>
      </c>
      <c r="AB47" s="6" t="str">
        <f t="array" ref="AB47">IF(ISNA(INDEX($DC$1:$DC$770,MATCH($A47&amp;AB$3,$DB$1:$DB$770&amp;$DC$1:$DC$770,0))),"",IF(ISNA(INDEX($DC$1:$DC$200,MATCH($A47&amp;AB$3,$DB$1:$DB$200&amp;$DC$1:$DC$200,0))),IF(INDEX($DC$201:$DC$770,MATCH($A47&amp;AB$3,$DB$201:$DB$770&amp;$DC$201:$DC$770,0))=AB$3,2,""),IF(INDEX($DC$1:$DC$200,MATCH($A47&amp;AB$3,$DB$1:$DB$200&amp;$DC$1:$DC$200,0))=AB$3,1,"")))</f>
        <v/>
      </c>
      <c r="AC47" s="6" t="str">
        <f t="array" ref="AC47">IF(ISNA(INDEX($DC$1:$DC$770,MATCH($A47&amp;AC$3,$DB$1:$DB$770&amp;$DC$1:$DC$770,0))),"",IF(ISNA(INDEX($DC$1:$DC$200,MATCH($A47&amp;AC$3,$DB$1:$DB$200&amp;$DC$1:$DC$200,0))),IF(INDEX($DC$201:$DC$770,MATCH($A47&amp;AC$3,$DB$201:$DB$770&amp;$DC$201:$DC$770,0))=AC$3,2,""),IF(INDEX($DC$1:$DC$200,MATCH($A47&amp;AC$3,$DB$1:$DB$200&amp;$DC$1:$DC$200,0))=AC$3,1,"")))</f>
        <v/>
      </c>
      <c r="AD47" s="7" t="str">
        <f t="array" ref="AD47">IF(ISNA(INDEX($DC$1:$DC$770,MATCH($A47&amp;AD$3,$DB$1:$DB$770&amp;$DC$1:$DC$770,0))),"",IF(ISNA(INDEX($DC$1:$DC$200,MATCH($A47&amp;AD$3,$DB$1:$DB$200&amp;$DC$1:$DC$200,0))),IF(INDEX($DC$201:$DC$770,MATCH($A47&amp;AD$3,$DB$201:$DB$770&amp;$DC$201:$DC$770,0))=AD$3,2,""),IF(INDEX($DC$1:$DC$200,MATCH($A47&amp;AD$3,$DB$1:$DB$200&amp;$DC$1:$DC$200,0))=AD$3,1,"")))</f>
        <v/>
      </c>
      <c r="AE47" s="43">
        <v>52</v>
      </c>
      <c r="AF47" s="174">
        <f>TRUNC((DATE($CR$2,AG$6,AG47)-WEEKDAY(DATE($CR$2,AG$6,AG47),2)-DATE(YEAR(DATE($CR$2,AG$6,AG47)+4-WEEKDAY(DATE($CR$2,AG$6,AG47),2)),1,-10))/7)</f>
        <v>7</v>
      </c>
      <c r="AG47" s="172">
        <v>21</v>
      </c>
      <c r="AH47" s="176" t="str">
        <f t="shared" si="13"/>
        <v>So</v>
      </c>
      <c r="AI47" s="2"/>
      <c r="AJ47" s="164">
        <f t="shared" ref="AJ47" si="368">IF(OR(OR(AF47=$CR$7,AF51=$CR$7,AF47=$CS$7,AF51=$CS$7,AF47=$CT$7,AF51=$CT$7,AF47=$CR$8,AF51=$CR$8,AF47=$CR$9,AF51=$CR$9,AF47=$CR$10,AF51=$CR$10,AF47=$CS$10,AF51=$CS$10,AF47=$CR$11,AF51=$CR$11,AF47=$CS$11,AF51=$CS$11,AF47=$CT$11,AF51=$CT$11,AF47=$CU$11,AF51=$CU$11,AF47=$CV$11,AF51=$CV$11,AF47=$CR$12,AF51=$CR$12,AF47=$CS$12,AF51=$CS$12),OR($AE48=$CP$30,$AE48=$CP$31,$AE48=$CP$32,$AE48=$CP$33,$AE48=$CP$34,$AE48=$CP$35,$AE48=$CP$36,$AE48=$CP$37,$AE48=$CP$38,$AE48=$CP$39,$AE48=$CP$40,$AE48=$CP$41),OR($AE48=$CP$44,$AE48=$CP$45,$AE48=$CP$46,$AE48=$CP$47,$AE48=$CP$48,$AE48=$CP$49,$AE48=$CP$50)),1,"")</f>
        <v>1</v>
      </c>
      <c r="AK47" s="164" t="str">
        <f t="shared" ref="AK47" si="369">IF(OR(OR(AF47=$CR$15,AF51=$CR$15,AF47=$CS$15,AF51=$CS$15,AF47=$CT$15,AF51=$CT$15,AF47=$CR$16,AF51=$CR$16,AF47=$CS$16,AF51=$CS$16,AF47=$CR$17,AF51=$CR$17,AF47=$CS$17,AF51=$CS$17,AF47=$CR$18,AF51=$CR$18,AF47=$CS$18,AF51=$CS$18,AF47=$CT$18,AF51=$CT$18,AF47=$CU$18,AF51=$CU$18,AF47=$CV$18,AF51=$CV$18,AF47=$CR$19,AF51=$CR$19,AF47=$CS$19,AF51=$CS$19),OR($AE48=$CP$30,$AE48=$CP$31,$AE48=$CP$32,$AE48=$CP$33,$AE48=$CP$34,$AE48=$CP$35,$AE48=$CP$36,$AE48=$CP$37,$AE48=$CP$38,$AE48=$CP$39,$AE48=$CP$40,$AE48=$CP$41),OR($AE48=$CP$44,$AE48=$CP$45,$AE48=$CP$46,$AE48=$CP$47,$AE48=$CP$48,$AE48=$CP$49,$AE48=$CP$50)),1,"")</f>
        <v/>
      </c>
      <c r="AL47" s="164">
        <f t="shared" ref="AL47" si="370">IF(OR(OR(AF47=$CR$22,AF51=$CR$22,AF47=$CS$22,AF51=$CS$22,AF47=$CT$22,AF51=$CT$22,AF47=$CR$23,AF51=$CR$23,AF47=$CS$23,AF51=$CS$23,AF47=$CR$24,AF51=$CR$24,AF47=$CS$24,AF51=$CS$24,AF47=$CR$25,AF51=$CR$25,AF47=$CS$25,AF51=$CS$25,AF47=$CT$25,AF51=$CT$25,AF47=$CU$25,AF51=$CU$25,AF47=$CV$25,AF51=$CV$25,AF47=$CR$26,AF51=$CR$26,AF47=$CS$26,AF51=$CS$26),OR($AE48=$CP$30,$AE48=$CP$31,$AE48=$CP$32,$AE48=$CP$33,$AE48=$CP$34,$AE48=$CP$35,$AE48=$CP$36,$AE48=$CP$37,$AE48=$CP$38,$AE48=$CP$39,$AE48=$CP$40,$AE48=$CP$41),OR($AE48=$CP$44,$AE48=$CP$45,$AE48=$CP$46,$AE48=$CP$47,$AE48=$CP$48,$AE48=$CP$49,$AE48=$CP$50)),1,"")</f>
        <v>1</v>
      </c>
      <c r="AM47" s="2"/>
      <c r="AN47" s="6" t="str">
        <f t="shared" ref="AN47" si="371">IF(ISNA(VLOOKUP(AE47,$DB$1:$DE$200,4,FALSE)),"",VLOOKUP(AE47,$DB$1:$DE$200,4,FALSE))</f>
        <v/>
      </c>
      <c r="AO47" s="6"/>
      <c r="AP47" s="6"/>
      <c r="AQ47" s="6"/>
      <c r="AR47" s="6"/>
      <c r="AS47" s="6"/>
      <c r="AT47" s="5" t="str">
        <f t="array" ref="AT47">IF(ISNA(INDEX($DC$1:$DC$770,MATCH($AE47&amp;AT$3,$DB$1:$DB$770&amp;$DC$1:$DC$770,0))),"",IF(ISNA(INDEX($DC$1:$DC$200,MATCH($AE47&amp;AT$3,$DB$1:$DB$200&amp;$DC$1:$DC$200,0))),IF(INDEX($DC$201:$DC$770,MATCH($AE47&amp;AT$3,$DB$201:$DB$770&amp;$DC$201:$DC$770,0))=AT$3,2,""),IF(INDEX($DC$1:$DC$200,MATCH($AE47&amp;AT$3,$DB$1:$DB$200&amp;$DC$1:$DC$200,0))=AT$3,1,"")))</f>
        <v/>
      </c>
      <c r="AU47" s="6" t="str">
        <f t="array" ref="AU47">IF(ISNA(INDEX($DC$1:$DC$770,MATCH($AE47&amp;AU$3,$DB$1:$DB$770&amp;$DC$1:$DC$770,0))),"",IF(ISNA(INDEX($DC$1:$DC$200,MATCH($AE47&amp;AU$3,$DB$1:$DB$200&amp;$DC$1:$DC$200,0))),IF(INDEX($DC$201:$DC$770,MATCH($AE47&amp;AU$3,$DB$201:$DB$770&amp;$DC$201:$DC$770,0))=AU$3,2,""),IF(INDEX($DC$1:$DC$200,MATCH($AE47&amp;AU$3,$DB$1:$DB$200&amp;$DC$1:$DC$200,0))=AU$3,1,"")))</f>
        <v/>
      </c>
      <c r="AV47" s="6" t="str">
        <f t="array" ref="AV47">IF(ISNA(INDEX($DC$1:$DC$770,MATCH($AE47&amp;AV$3,$DB$1:$DB$770&amp;$DC$1:$DC$770,0))),"",IF(ISNA(INDEX($DC$1:$DC$200,MATCH($AE47&amp;AV$3,$DB$1:$DB$200&amp;$DC$1:$DC$200,0))),IF(INDEX($DC$201:$DC$770,MATCH($AE47&amp;AV$3,$DB$201:$DB$770&amp;$DC$201:$DC$770,0))=AV$3,2,""),IF(INDEX($DC$1:$DC$200,MATCH($AE47&amp;AV$3,$DB$1:$DB$200&amp;$DC$1:$DC$200,0))=AV$3,1,"")))</f>
        <v/>
      </c>
      <c r="AW47" s="5" t="str">
        <f t="array" ref="AW47">IF(ISNA(INDEX($DC$1:$DC$770,MATCH($AE47&amp;AW$3,$DB$1:$DB$770&amp;$DC$1:$DC$770,0))),"",IF(ISNA(INDEX($DC$1:$DC$200,MATCH($AE47&amp;AW$3,$DB$1:$DB$200&amp;$DC$1:$DC$200,0))),IF(INDEX($DC$201:$DC$770,MATCH($AE47&amp;AW$3,$DB$201:$DB$770&amp;$DC$201:$DC$770,0))=AW$3,2,""),IF(INDEX($DC$1:$DC$200,MATCH($AE47&amp;AW$3,$DB$1:$DB$200&amp;$DC$1:$DC$200,0))=AW$3,1,"")))</f>
        <v/>
      </c>
      <c r="AX47" s="6" t="str">
        <f t="array" ref="AX47">IF(ISNA(INDEX($DC$1:$DC$770,MATCH($AE47&amp;AX$3,$DB$1:$DB$770&amp;$DC$1:$DC$770,0))),"",IF(ISNA(INDEX($DC$1:$DC$200,MATCH($AE47&amp;AX$3,$DB$1:$DB$200&amp;$DC$1:$DC$200,0))),IF(INDEX($DC$201:$DC$770,MATCH($AE47&amp;AX$3,$DB$201:$DB$770&amp;$DC$201:$DC$770,0))=AX$3,2,""),IF(INDEX($DC$1:$DC$200,MATCH($AE47&amp;AX$3,$DB$1:$DB$200&amp;$DC$1:$DC$200,0))=AX$3,1,"")))</f>
        <v/>
      </c>
      <c r="AY47" s="7" t="str">
        <f t="array" ref="AY47">IF(ISNA(INDEX($DC$1:$DC$770,MATCH($AE47&amp;AY$3,$DB$1:$DB$770&amp;$DC$1:$DC$770,0))),"",IF(ISNA(INDEX($DC$1:$DC$200,MATCH($AE47&amp;AY$3,$DB$1:$DB$200&amp;$DC$1:$DC$200,0))),IF(INDEX($DC$201:$DC$770,MATCH($AE47&amp;AY$3,$DB$201:$DB$770&amp;$DC$201:$DC$770,0))=AY$3,2,""),IF(INDEX($DC$1:$DC$200,MATCH($AE47&amp;AY$3,$DB$1:$DB$200&amp;$DC$1:$DC$200,0))=AY$3,1,"")))</f>
        <v/>
      </c>
      <c r="AZ47" s="6" t="str">
        <f t="array" ref="AZ47">IF(ISNA(INDEX($DC$1:$DC$770,MATCH($AE47&amp;AZ$3,$DB$1:$DB$770&amp;$DC$1:$DC$770,0))),"",IF(ISNA(INDEX($DC$1:$DC$200,MATCH($AE47&amp;AZ$3,$DB$1:$DB$200&amp;$DC$1:$DC$200,0))),IF(INDEX($DC$201:$DC$770,MATCH($AE47&amp;AZ$3,$DB$201:$DB$770&amp;$DC$201:$DC$770,0))=AZ$3,2,""),IF(INDEX($DC$1:$DC$200,MATCH($AE47&amp;AZ$3,$DB$1:$DB$200&amp;$DC$1:$DC$200,0))=AZ$3,1,"")))</f>
        <v/>
      </c>
      <c r="BA47" s="6" t="str">
        <f t="array" ref="BA47">IF(ISNA(INDEX($DC$1:$DC$770,MATCH($AE47&amp;BA$3,$DB$1:$DB$770&amp;$DC$1:$DC$770,0))),"",IF(ISNA(INDEX($DC$1:$DC$200,MATCH($AE47&amp;BA$3,$DB$1:$DB$200&amp;$DC$1:$DC$200,0))),IF(INDEX($DC$201:$DC$770,MATCH($AE47&amp;BA$3,$DB$201:$DB$770&amp;$DC$201:$DC$770,0))=BA$3,2,""),IF(INDEX($DC$1:$DC$200,MATCH($AE47&amp;BA$3,$DB$1:$DB$200&amp;$DC$1:$DC$200,0))=BA$3,1,"")))</f>
        <v/>
      </c>
      <c r="BB47" s="6" t="str">
        <f t="array" ref="BB47">IF(ISNA(INDEX($DC$1:$DC$770,MATCH($AE47&amp;BB$3,$DB$1:$DB$770&amp;$DC$1:$DC$770,0))),"",IF(ISNA(INDEX($DC$1:$DC$200,MATCH($AE47&amp;BB$3,$DB$1:$DB$200&amp;$DC$1:$DC$200,0))),IF(INDEX($DC$201:$DC$770,MATCH($AE47&amp;BB$3,$DB$201:$DB$770&amp;$DC$201:$DC$770,0))=BB$3,2,""),IF(INDEX($DC$1:$DC$200,MATCH($AE47&amp;BB$3,$DB$1:$DB$200&amp;$DC$1:$DC$200,0))=BB$3,1,"")))</f>
        <v/>
      </c>
      <c r="BC47" s="5" t="str">
        <f t="array" ref="BC47">IF(ISNA(INDEX($DC$1:$DC$770,MATCH($AE47&amp;BC$3,$DB$1:$DB$770&amp;$DC$1:$DC$770,0))),"",IF(ISNA(INDEX($DC$1:$DC$200,MATCH($AE47&amp;BC$3,$DB$1:$DB$200&amp;$DC$1:$DC$200,0))),IF(INDEX($DC$201:$DC$770,MATCH($AE47&amp;BC$3,$DB$201:$DB$770&amp;$DC$201:$DC$770,0))=BC$3,2,""),IF(INDEX($DC$1:$DC$200,MATCH($AE47&amp;BC$3,$DB$1:$DB$200&amp;$DC$1:$DC$200,0))=BC$3,1,"")))</f>
        <v/>
      </c>
      <c r="BD47" s="6" t="str">
        <f t="array" ref="BD47">IF(ISNA(INDEX($DC$1:$DC$770,MATCH($AE47&amp;BD$3,$DB$1:$DB$770&amp;$DC$1:$DC$770,0))),"",IF(ISNA(INDEX($DC$1:$DC$200,MATCH($AE47&amp;BD$3,$DB$1:$DB$200&amp;$DC$1:$DC$200,0))),IF(INDEX($DC$201:$DC$770,MATCH($AE47&amp;BD$3,$DB$201:$DB$770&amp;$DC$201:$DC$770,0))=BD$3,2,""),IF(INDEX($DC$1:$DC$200,MATCH($AE47&amp;BD$3,$DB$1:$DB$200&amp;$DC$1:$DC$200,0))=BD$3,1,"")))</f>
        <v/>
      </c>
      <c r="BE47" s="7" t="str">
        <f t="array" ref="BE47">IF(ISNA(INDEX($DC$1:$DC$770,MATCH($AE47&amp;BE$3,$DB$1:$DB$770&amp;$DC$1:$DC$770,0))),"",IF(ISNA(INDEX($DC$1:$DC$200,MATCH($AE47&amp;BE$3,$DB$1:$DB$200&amp;$DC$1:$DC$200,0))),IF(INDEX($DC$201:$DC$770,MATCH($AE47&amp;BE$3,$DB$201:$DB$770&amp;$DC$201:$DC$770,0))=BE$3,2,""),IF(INDEX($DC$1:$DC$200,MATCH($AE47&amp;BE$3,$DB$1:$DB$200&amp;$DC$1:$DC$200,0))=BE$3,1,"")))</f>
        <v/>
      </c>
      <c r="BF47" s="6" t="str">
        <f t="array" ref="BF47">IF(ISNA(INDEX($DC$1:$DC$770,MATCH($AE47&amp;BF$3,$DB$1:$DB$770&amp;$DC$1:$DC$770,0))),"",IF(ISNA(INDEX($DC$1:$DC$200,MATCH($AE47&amp;BF$3,$DB$1:$DB$200&amp;$DC$1:$DC$200,0))),IF(INDEX($DC$201:$DC$770,MATCH($AE47&amp;BF$3,$DB$201:$DB$770&amp;$DC$201:$DC$770,0))=BF$3,2,""),IF(INDEX($DC$1:$DC$200,MATCH($AE47&amp;BF$3,$DB$1:$DB$200&amp;$DC$1:$DC$200,0))=BF$3,1,"")))</f>
        <v/>
      </c>
      <c r="BG47" s="6" t="str">
        <f t="array" ref="BG47">IF(ISNA(INDEX($DC$1:$DC$770,MATCH($AE47&amp;BG$3,$DB$1:$DB$770&amp;$DC$1:$DC$770,0))),"",IF(ISNA(INDEX($DC$1:$DC$200,MATCH($AE47&amp;BG$3,$DB$1:$DB$200&amp;$DC$1:$DC$200,0))),IF(INDEX($DC$201:$DC$770,MATCH($AE47&amp;BG$3,$DB$201:$DB$770&amp;$DC$201:$DC$770,0))=BG$3,2,""),IF(INDEX($DC$1:$DC$200,MATCH($AE47&amp;BG$3,$DB$1:$DB$200&amp;$DC$1:$DC$200,0))=BG$3,1,"")))</f>
        <v/>
      </c>
      <c r="BH47" s="7" t="str">
        <f t="array" ref="BH47">IF(ISNA(INDEX($DC$1:$DC$770,MATCH($AE47&amp;BH$3,$DB$1:$DB$770&amp;$DC$1:$DC$770,0))),"",IF(ISNA(INDEX($DC$1:$DC$200,MATCH($AE47&amp;BH$3,$DB$1:$DB$200&amp;$DC$1:$DC$200,0))),IF(INDEX($DC$201:$DC$770,MATCH($AE47&amp;BH$3,$DB$201:$DB$770&amp;$DC$201:$DC$770,0))=BH$3,2,""),IF(INDEX($DC$1:$DC$200,MATCH($AE47&amp;BH$3,$DB$1:$DB$200&amp;$DC$1:$DC$200,0))=BH$3,1,"")))</f>
        <v/>
      </c>
      <c r="BI47" s="2">
        <f t="shared" ref="BI47" si="372">BI45+1</f>
        <v>81</v>
      </c>
      <c r="BJ47" s="174">
        <f>TRUNC((DATE($CR$2,BK$6,BK47)-WEEKDAY(DATE($CR$2,BK$6,BK47),2)-DATE(YEAR(DATE($CR$2,BK$6,BK47)+4-WEEKDAY(DATE($CR$2,BK$6,BK47),2)),1,-10))/7)</f>
        <v>12</v>
      </c>
      <c r="BK47" s="172">
        <v>21</v>
      </c>
      <c r="BL47" s="176" t="str">
        <f t="shared" si="18"/>
        <v>Mo</v>
      </c>
      <c r="BM47" s="2"/>
      <c r="BN47" s="164" t="str">
        <f t="shared" ref="BN47" si="373">IF(OR(OR(BJ47=$CR$7,BJ51=$CR$7,BJ47=$CS$7,BJ51=$CS$7,BJ47=$CT$7,BJ51=$CT$7,BJ47=$CR$8,BJ51=$CR$8,BJ47=$CR$9,BJ51=$CR$9,BJ47=$CR$10,BJ51=$CR$10,BJ47=$CS$10,BJ51=$CS$10,BJ47=$CR$11,BJ51=$CR$11,BJ47=$CS$11,BJ51=$CS$11,BJ47=$CT$11,BJ51=$CT$11,BJ47=$CU$11,BJ51=$CU$11,BJ47=$CV$11,BJ51=$CV$11,BJ47=$CR$12,BJ51=$CR$12,BJ47=$CS$12,BJ51=$CS$12),OR($BI48=$CP$30,$BI48=$CP$31,$BI48=$CP$32,$BI48=$CP$33,$BI48=$CP$34,$BI48=$CP$35,$BI48=$CP$36,$BI48=$CP$37,$BI48=$CP$38,$BI48=$CP$39,$BI48=$CP$40,$BI48=$CP$41),OR($BI48=$CP$44,$BI48=$CP$45,$BI48=$CP$46,$BI48=$CP$47,$BI48=$CP$48,$BI48=$CP$49,$BI48=$CP$50)),1,"")</f>
        <v/>
      </c>
      <c r="BO47" s="164" t="str">
        <f t="shared" ref="BO47" si="374">IF(OR(OR(BJ47=$CR$15,BJ51=$CR$15,BJ47=$CS$15,BJ51=$CS$15,BJ47=$CT$15,BJ51=$CT$15,BJ47=$CR$16,BJ51=$CR$16,BJ47=$CS$16,BJ51=$CS$16,BJ47=$CR$17,BJ51=$CR$17,BJ47=$CS$17,BJ51=$CS$17,BJ47=$CR$18,BJ51=$CR$18,BJ47=$CS$18,BJ51=$CS$18,BJ47=$CT$18,BJ51=$CT$18,BJ47=$CU$18,BJ51=$CU$18,BJ47=$CV$18,BJ51=$CV$18,BJ47=$CR$19,BJ51=$CR$19,BJ47=$CS$19,BJ51=$CS$19),OR($BI48=$CP$30,$BI48=$CP$31,$BI48=$CP$32,$BI48=$CP$33,$BI48=$CP$34,$BI48=$CP$35,$BI48=$CP$36,$BI48=$CP$37,$BI48=$CP$38,$BI48=$CP$39,$BI48=$CP$40,$BI48=$CP$41),OR($BI48=$CP$44,$BI48=$CP$45,$BI48=$CP$46,$BI48=$CP$47,$BI48=$CP$48,$BI48=$CP$49,$BI48=$CP$50)),1,"")</f>
        <v/>
      </c>
      <c r="BP47" s="164" t="str">
        <f t="shared" ref="BP47" si="375">IF(OR(OR(BJ47=$CR$22,BJ51=$CR$22,BJ47=$CS$22,BJ51=$CS$22,BJ47=$CT$22,BJ51=$CT$22,BJ47=$CR$23,BJ51=$CR$23,BJ47=$CS$23,BJ51=$CS$23,BJ47=$CR$24,BJ51=$CR$24,BJ47=$CS$24,BJ51=$CS$24,BJ47=$CR$25,BJ51=$CR$25,BJ47=$CS$25,BJ51=$CS$25,BJ47=$CT$25,BJ51=$CT$25,BJ47=$CU$25,BJ51=$CU$25,BJ47=$CV$25,BJ51=$CV$25,BJ47=$CR$26,BJ51=$CR$26,BJ47=$CS$26,BJ51=$CS$26),OR($BI48=$CP$30,$BI48=$CP$31,$BI48=$CP$32,$BI48=$CP$33,$BI48=$CP$34,$BI48=$CP$35,$BI48=$CP$36,$BI48=$CP$37,$BI48=$CP$38,$BI48=$CP$39,$BI48=$CP$40,$BI48=$CP$41),OR($BI48=$CP$44,$BI48=$CP$45,$BI48=$CP$46,$BI48=$CP$47,$BI48=$CP$48,$BI48=$CP$49,$BI48=$CP$50)),1,"")</f>
        <v/>
      </c>
      <c r="BQ47" s="2"/>
      <c r="BR47" s="6" t="str">
        <f t="shared" ref="BR47" si="376">IF(ISNA(VLOOKUP(BI47,$DB$1:$DE$200,4,FALSE)),"",VLOOKUP(BI47,$DB$1:$DE$200,4,FALSE))</f>
        <v>Cevi-Turnen</v>
      </c>
      <c r="BS47" s="6"/>
      <c r="BT47" s="6"/>
      <c r="BU47" s="6"/>
      <c r="BV47" s="6"/>
      <c r="BW47" s="6"/>
      <c r="BX47" s="5" t="str">
        <f t="array" ref="BX47">IF(ISNA(INDEX($DC$1:$DC$770,MATCH($BI47&amp;BX$3,$DB$1:$DB$770&amp;$DC$1:$DC$770,0))),"",IF(ISNA(INDEX($DC$1:$DC$200,MATCH($BI47&amp;BX$3,$DB$1:$DB$200&amp;$DC$1:$DC$200,0))),IF(INDEX($DC$201:$DC$770,MATCH($BI47&amp;BX$3,$DB$201:$DB$770&amp;$DC$201:$DC$770,0))=BX$3,2,""),IF(INDEX($DC$1:$DC$200,MATCH($BI47&amp;BX$3,$DB$1:$DB$200&amp;$DC$1:$DC$200,0))=BX$3,1,"")))</f>
        <v/>
      </c>
      <c r="BY47" s="6" t="str">
        <f t="array" ref="BY47">IF(ISNA(INDEX($DC$1:$DC$770,MATCH($BI47&amp;BY$3,$DB$1:$DB$770&amp;$DC$1:$DC$770,0))),"",IF(ISNA(INDEX($DC$1:$DC$200,MATCH($BI47&amp;BY$3,$DB$1:$DB$200&amp;$DC$1:$DC$200,0))),IF(INDEX($DC$201:$DC$770,MATCH($BI47&amp;BY$3,$DB$201:$DB$770&amp;$DC$201:$DC$770,0))=BY$3,2,""),IF(INDEX($DC$1:$DC$200,MATCH($BI47&amp;BY$3,$DB$1:$DB$200&amp;$DC$1:$DC$200,0))=BY$3,1,"")))</f>
        <v/>
      </c>
      <c r="BZ47" s="6">
        <f t="array" ref="BZ47">IF(ISNA(INDEX($DC$1:$DC$770,MATCH($BI47&amp;BZ$3,$DB$1:$DB$770&amp;$DC$1:$DC$770,0))),"",IF(ISNA(INDEX($DC$1:$DC$200,MATCH($BI47&amp;BZ$3,$DB$1:$DB$200&amp;$DC$1:$DC$200,0))),IF(INDEX($DC$201:$DC$770,MATCH($BI47&amp;BZ$3,$DB$201:$DB$770&amp;$DC$201:$DC$770,0))=BZ$3,2,""),IF(INDEX($DC$1:$DC$200,MATCH($BI47&amp;BZ$3,$DB$1:$DB$200&amp;$DC$1:$DC$200,0))=BZ$3,1,"")))</f>
        <v>1</v>
      </c>
      <c r="CA47" s="5" t="str">
        <f t="array" ref="CA47">IF(ISNA(INDEX($DC$1:$DC$770,MATCH($BI47&amp;CA$3,$DB$1:$DB$770&amp;$DC$1:$DC$770,0))),"",IF(ISNA(INDEX($DC$1:$DC$200,MATCH($BI47&amp;CA$3,$DB$1:$DB$200&amp;$DC$1:$DC$200,0))),IF(INDEX($DC$201:$DC$770,MATCH($BI47&amp;CA$3,$DB$201:$DB$770&amp;$DC$201:$DC$770,0))=CA$3,2,""),IF(INDEX($DC$1:$DC$200,MATCH($BI47&amp;CA$3,$DB$1:$DB$200&amp;$DC$1:$DC$200,0))=CA$3,1,"")))</f>
        <v/>
      </c>
      <c r="CB47" s="6" t="str">
        <f t="array" ref="CB47">IF(ISNA(INDEX($DC$1:$DC$770,MATCH($BI47&amp;CB$3,$DB$1:$DB$770&amp;$DC$1:$DC$770,0))),"",IF(ISNA(INDEX($DC$1:$DC$200,MATCH($BI47&amp;CB$3,$DB$1:$DB$200&amp;$DC$1:$DC$200,0))),IF(INDEX($DC$201:$DC$770,MATCH($BI47&amp;CB$3,$DB$201:$DB$770&amp;$DC$201:$DC$770,0))=CB$3,2,""),IF(INDEX($DC$1:$DC$200,MATCH($BI47&amp;CB$3,$DB$1:$DB$200&amp;$DC$1:$DC$200,0))=CB$3,1,"")))</f>
        <v/>
      </c>
      <c r="CC47" s="7" t="str">
        <f t="array" ref="CC47">IF(ISNA(INDEX($DC$1:$DC$770,MATCH($BI47&amp;CC$3,$DB$1:$DB$770&amp;$DC$1:$DC$770,0))),"",IF(ISNA(INDEX($DC$1:$DC$200,MATCH($BI47&amp;CC$3,$DB$1:$DB$200&amp;$DC$1:$DC$200,0))),IF(INDEX($DC$201:$DC$770,MATCH($BI47&amp;CC$3,$DB$201:$DB$770&amp;$DC$201:$DC$770,0))=CC$3,2,""),IF(INDEX($DC$1:$DC$200,MATCH($BI47&amp;CC$3,$DB$1:$DB$200&amp;$DC$1:$DC$200,0))=CC$3,1,"")))</f>
        <v/>
      </c>
      <c r="CD47" s="6" t="str">
        <f t="array" ref="CD47">IF(ISNA(INDEX($DC$1:$DC$770,MATCH($BI47&amp;CD$3,$DB$1:$DB$770&amp;$DC$1:$DC$770,0))),"",IF(ISNA(INDEX($DC$1:$DC$200,MATCH($BI47&amp;CD$3,$DB$1:$DB$200&amp;$DC$1:$DC$200,0))),IF(INDEX($DC$201:$DC$770,MATCH($BI47&amp;CD$3,$DB$201:$DB$770&amp;$DC$201:$DC$770,0))=CD$3,2,""),IF(INDEX($DC$1:$DC$200,MATCH($BI47&amp;CD$3,$DB$1:$DB$200&amp;$DC$1:$DC$200,0))=CD$3,1,"")))</f>
        <v/>
      </c>
      <c r="CE47" s="6" t="str">
        <f t="array" ref="CE47">IF(ISNA(INDEX($DC$1:$DC$770,MATCH($BI47&amp;CE$3,$DB$1:$DB$770&amp;$DC$1:$DC$770,0))),"",IF(ISNA(INDEX($DC$1:$DC$200,MATCH($BI47&amp;CE$3,$DB$1:$DB$200&amp;$DC$1:$DC$200,0))),IF(INDEX($DC$201:$DC$770,MATCH($BI47&amp;CE$3,$DB$201:$DB$770&amp;$DC$201:$DC$770,0))=CE$3,2,""),IF(INDEX($DC$1:$DC$200,MATCH($BI47&amp;CE$3,$DB$1:$DB$200&amp;$DC$1:$DC$200,0))=CE$3,1,"")))</f>
        <v/>
      </c>
      <c r="CF47" s="6">
        <f t="array" ref="CF47">IF(ISNA(INDEX($DC$1:$DC$770,MATCH($BI47&amp;CF$3,$DB$1:$DB$770&amp;$DC$1:$DC$770,0))),"",IF(ISNA(INDEX($DC$1:$DC$200,MATCH($BI47&amp;CF$3,$DB$1:$DB$200&amp;$DC$1:$DC$200,0))),IF(INDEX($DC$201:$DC$770,MATCH($BI47&amp;CF$3,$DB$201:$DB$770&amp;$DC$201:$DC$770,0))=CF$3,2,""),IF(INDEX($DC$1:$DC$200,MATCH($BI47&amp;CF$3,$DB$1:$DB$200&amp;$DC$1:$DC$200,0))=CF$3,1,"")))</f>
        <v>2</v>
      </c>
      <c r="CG47" s="5" t="str">
        <f t="array" ref="CG47">IF(ISNA(INDEX($DC$1:$DC$770,MATCH($BI47&amp;CG$3,$DB$1:$DB$770&amp;$DC$1:$DC$770,0))),"",IF(ISNA(INDEX($DC$1:$DC$200,MATCH($BI47&amp;CG$3,$DB$1:$DB$200&amp;$DC$1:$DC$200,0))),IF(INDEX($DC$201:$DC$770,MATCH($BI47&amp;CG$3,$DB$201:$DB$770&amp;$DC$201:$DC$770,0))=CG$3,2,""),IF(INDEX($DC$1:$DC$200,MATCH($BI47&amp;CG$3,$DB$1:$DB$200&amp;$DC$1:$DC$200,0))=CG$3,1,"")))</f>
        <v/>
      </c>
      <c r="CH47" s="6" t="str">
        <f t="array" ref="CH47">IF(ISNA(INDEX($DC$1:$DC$770,MATCH($BI47&amp;CH$3,$DB$1:$DB$770&amp;$DC$1:$DC$770,0))),"",IF(ISNA(INDEX($DC$1:$DC$200,MATCH($BI47&amp;CH$3,$DB$1:$DB$200&amp;$DC$1:$DC$200,0))),IF(INDEX($DC$201:$DC$770,MATCH($BI47&amp;CH$3,$DB$201:$DB$770&amp;$DC$201:$DC$770,0))=CH$3,2,""),IF(INDEX($DC$1:$DC$200,MATCH($BI47&amp;CH$3,$DB$1:$DB$200&amp;$DC$1:$DC$200,0))=CH$3,1,"")))</f>
        <v/>
      </c>
      <c r="CI47" s="7" t="str">
        <f t="array" ref="CI47">IF(ISNA(INDEX($DC$1:$DC$770,MATCH($BI47&amp;CI$3,$DB$1:$DB$770&amp;$DC$1:$DC$770,0))),"",IF(ISNA(INDEX($DC$1:$DC$200,MATCH($BI47&amp;CI$3,$DB$1:$DB$200&amp;$DC$1:$DC$200,0))),IF(INDEX($DC$201:$DC$770,MATCH($BI47&amp;CI$3,$DB$201:$DB$770&amp;$DC$201:$DC$770,0))=CI$3,2,""),IF(INDEX($DC$1:$DC$200,MATCH($BI47&amp;CI$3,$DB$1:$DB$200&amp;$DC$1:$DC$200,0))=CI$3,1,"")))</f>
        <v/>
      </c>
      <c r="CJ47" s="6" t="str">
        <f t="array" ref="CJ47">IF(ISNA(INDEX($DC$1:$DC$770,MATCH($BI47&amp;CJ$3,$DB$1:$DB$770&amp;$DC$1:$DC$770,0))),"",IF(ISNA(INDEX($DC$1:$DC$200,MATCH($BI47&amp;CJ$3,$DB$1:$DB$200&amp;$DC$1:$DC$200,0))),IF(INDEX($DC$201:$DC$770,MATCH($BI47&amp;CJ$3,$DB$201:$DB$770&amp;$DC$201:$DC$770,0))=CJ$3,2,""),IF(INDEX($DC$1:$DC$200,MATCH($BI47&amp;CJ$3,$DB$1:$DB$200&amp;$DC$1:$DC$200,0))=CJ$3,1,"")))</f>
        <v/>
      </c>
      <c r="CK47" s="6" t="str">
        <f t="array" ref="CK47">IF(ISNA(INDEX($DC$1:$DC$770,MATCH($BI47&amp;CK$3,$DB$1:$DB$770&amp;$DC$1:$DC$770,0))),"",IF(ISNA(INDEX($DC$1:$DC$200,MATCH($BI47&amp;CK$3,$DB$1:$DB$200&amp;$DC$1:$DC$200,0))),IF(INDEX($DC$201:$DC$770,MATCH($BI47&amp;CK$3,$DB$201:$DB$770&amp;$DC$201:$DC$770,0))=CK$3,2,""),IF(INDEX($DC$1:$DC$200,MATCH($BI47&amp;CK$3,$DB$1:$DB$200&amp;$DC$1:$DC$200,0))=CK$3,1,"")))</f>
        <v/>
      </c>
      <c r="CL47" s="7" t="str">
        <f t="array" ref="CL47">IF(ISNA(INDEX($DC$1:$DC$770,MATCH($BI47&amp;CL$3,$DB$1:$DB$770&amp;$DC$1:$DC$770,0))),"",IF(ISNA(INDEX($DC$1:$DC$200,MATCH($BI47&amp;CL$3,$DB$1:$DB$200&amp;$DC$1:$DC$200,0))),IF(INDEX($DC$201:$DC$770,MATCH($BI47&amp;CL$3,$DB$201:$DB$770&amp;$DC$201:$DC$770,0))=CL$3,2,""),IF(INDEX($DC$1:$DC$200,MATCH($BI47&amp;CL$3,$DB$1:$DB$200&amp;$DC$1:$DC$200,0))=CL$3,1,"")))</f>
        <v/>
      </c>
      <c r="CP47" s="19">
        <f t="shared" si="218"/>
        <v>359.5</v>
      </c>
      <c r="CQ47" s="13" t="s">
        <v>79</v>
      </c>
      <c r="CS47" s="30">
        <v>24</v>
      </c>
      <c r="CT47" s="13">
        <v>12</v>
      </c>
      <c r="CU47" s="13">
        <f t="shared" si="219"/>
        <v>2016</v>
      </c>
      <c r="CV47" s="13" t="str">
        <f t="shared" si="220"/>
        <v>Sa</v>
      </c>
      <c r="CW47" s="22">
        <f t="shared" si="344"/>
        <v>41266</v>
      </c>
      <c r="DB47" s="19">
        <f>IF(DM47=0,0,IF(COUNTIF($DM$1:$DM$200,DM47)=1,DM47,IF(COUNTIF($DM$1:$DM$200,DM47)=2,IF(COUNTIF($DM$1:$DM46,DM47)=0,DM47,DM47+0.5),"Terminkollision 1")))</f>
        <v>0</v>
      </c>
      <c r="DC47" s="42">
        <f t="shared" si="4"/>
        <v>3</v>
      </c>
      <c r="DD47" s="71" t="s">
        <v>195</v>
      </c>
      <c r="DE47" s="13" t="s">
        <v>101</v>
      </c>
      <c r="DF47" s="13">
        <f t="shared" si="263"/>
        <v>44</v>
      </c>
      <c r="DG47" s="13">
        <f t="shared" si="5"/>
        <v>31</v>
      </c>
      <c r="DH47" s="13">
        <f t="shared" si="6"/>
        <v>10</v>
      </c>
      <c r="DI47" s="13">
        <f t="shared" si="7"/>
        <v>2016</v>
      </c>
      <c r="DJ47" s="13" t="str">
        <f t="shared" si="264"/>
        <v>Mo</v>
      </c>
      <c r="DK47" s="22">
        <f t="shared" si="280"/>
        <v>41212</v>
      </c>
      <c r="DL47" s="19">
        <f t="shared" si="0"/>
        <v>0</v>
      </c>
      <c r="DM47" s="13">
        <f t="shared" si="265"/>
        <v>0</v>
      </c>
    </row>
    <row r="48" spans="1:117">
      <c r="A48" s="13">
        <v>21.5</v>
      </c>
      <c r="B48" s="174"/>
      <c r="C48" s="173"/>
      <c r="D48" s="178"/>
      <c r="E48" s="2"/>
      <c r="F48" s="165"/>
      <c r="G48" s="165"/>
      <c r="H48" s="165"/>
      <c r="I48" s="2"/>
      <c r="J48" s="9" t="str">
        <f t="shared" ref="J48" si="377">IF(ISNA(VLOOKUP(A48,$CP$30:$CQ$56,2,FALSE)),IF(ISNA(VLOOKUP(A48,$DB$1:$DE$200,4,FALSE)),"",VLOOKUP(A48,$DB$1:$DE$200,4,FALSE)),VLOOKUP(A48,$CP$30:$CQ$56,2,FALSE))</f>
        <v/>
      </c>
      <c r="K48" s="10"/>
      <c r="L48" s="10"/>
      <c r="M48" s="10"/>
      <c r="N48" s="10"/>
      <c r="O48" s="8"/>
      <c r="P48" s="9" t="str">
        <f t="array" ref="P48">IF(ISNA(INDEX($DC$201:$DC$770,MATCH($A47&amp;P$3,$DB$201:$DB$770&amp;$DC$201:$DC$770,0))),IF(ISNA(INDEX($DC$1:$DC$200,MATCH($A48&amp;P$3,$DB$1:$DB$200&amp;$DC$1:$DC$200,0))),"",IF(INDEX($DC$1:$DC$200,MATCH($A48&amp;P$3,$DB$1:$DB$200&amp;$DC$1:$DC$200,0))=P$3,1,"")),IF(INDEX($DC$201:$DC$770,MATCH($A47&amp;P$3,$DB$201:$DB$770&amp;$DC$201:$DC$770,0))=P$3,2,""))</f>
        <v/>
      </c>
      <c r="Q48" s="10" t="str">
        <f t="array" ref="Q48">IF(ISNA(INDEX($DC$201:$DC$770,MATCH($A47&amp;Q$3,$DB$201:$DB$770&amp;$DC$201:$DC$770,0))),IF(ISNA(INDEX($DC$1:$DC$200,MATCH($A48&amp;Q$3,$DB$1:$DB$200&amp;$DC$1:$DC$200,0))),"",IF(INDEX($DC$1:$DC$200,MATCH($A48&amp;Q$3,$DB$1:$DB$200&amp;$DC$1:$DC$200,0))=Q$3,1,"")),IF(INDEX($DC$201:$DC$770,MATCH($A47&amp;Q$3,$DB$201:$DB$770&amp;$DC$201:$DC$770,0))=Q$3,2,""))</f>
        <v/>
      </c>
      <c r="R48" s="10" t="str">
        <f t="array" ref="R48">IF(ISNA(INDEX($DC$201:$DC$770,MATCH($A47&amp;R$3,$DB$201:$DB$770&amp;$DC$201:$DC$770,0))),IF(ISNA(INDEX($DC$1:$DC$200,MATCH($A48&amp;R$3,$DB$1:$DB$200&amp;$DC$1:$DC$200,0))),"",IF(INDEX($DC$1:$DC$200,MATCH($A48&amp;R$3,$DB$1:$DB$200&amp;$DC$1:$DC$200,0))=R$3,1,"")),IF(INDEX($DC$201:$DC$770,MATCH($A47&amp;R$3,$DB$201:$DB$770&amp;$DC$201:$DC$770,0))=R$3,2,""))</f>
        <v/>
      </c>
      <c r="S48" s="9" t="str">
        <f t="array" ref="S48">IF(ISNA(INDEX($DC$201:$DC$770,MATCH($A47&amp;S$3,$DB$201:$DB$770&amp;$DC$201:$DC$770,0))),IF(ISNA(INDEX($DC$1:$DC$200,MATCH($A48&amp;S$3,$DB$1:$DB$200&amp;$DC$1:$DC$200,0))),"",IF(INDEX($DC$1:$DC$200,MATCH($A48&amp;S$3,$DB$1:$DB$200&amp;$DC$1:$DC$200,0))=S$3,1,"")),IF(INDEX($DC$201:$DC$770,MATCH($A47&amp;S$3,$DB$201:$DB$770&amp;$DC$201:$DC$770,0))=S$3,2,""))</f>
        <v/>
      </c>
      <c r="T48" s="10" t="str">
        <f t="array" ref="T48">IF(ISNA(INDEX($DC$201:$DC$770,MATCH($A47&amp;T$3,$DB$201:$DB$770&amp;$DC$201:$DC$770,0))),IF(ISNA(INDEX($DC$1:$DC$200,MATCH($A48&amp;T$3,$DB$1:$DB$200&amp;$DC$1:$DC$200,0))),"",IF(INDEX($DC$1:$DC$200,MATCH($A48&amp;T$3,$DB$1:$DB$200&amp;$DC$1:$DC$200,0))=T$3,1,"")),IF(INDEX($DC$201:$DC$770,MATCH($A47&amp;T$3,$DB$201:$DB$770&amp;$DC$201:$DC$770,0))=T$3,2,""))</f>
        <v/>
      </c>
      <c r="U48" s="8" t="str">
        <f t="array" ref="U48">IF(ISNA(INDEX($DC$201:$DC$770,MATCH($A47&amp;U$3,$DB$201:$DB$770&amp;$DC$201:$DC$770,0))),IF(ISNA(INDEX($DC$1:$DC$200,MATCH($A48&amp;U$3,$DB$1:$DB$200&amp;$DC$1:$DC$200,0))),"",IF(INDEX($DC$1:$DC$200,MATCH($A48&amp;U$3,$DB$1:$DB$200&amp;$DC$1:$DC$200,0))=U$3,1,"")),IF(INDEX($DC$201:$DC$770,MATCH($A47&amp;U$3,$DB$201:$DB$770&amp;$DC$201:$DC$770,0))=U$3,2,""))</f>
        <v/>
      </c>
      <c r="V48" s="10" t="str">
        <f t="array" ref="V48">IF(ISNA(INDEX($DC$201:$DC$770,MATCH($A47&amp;V$3,$DB$201:$DB$770&amp;$DC$201:$DC$770,0))),IF(ISNA(INDEX($DC$1:$DC$200,MATCH($A48&amp;V$3,$DB$1:$DB$200&amp;$DC$1:$DC$200,0))),"",IF(INDEX($DC$1:$DC$200,MATCH($A48&amp;V$3,$DB$1:$DB$200&amp;$DC$1:$DC$200,0))=V$3,1,"")),IF(INDEX($DC$201:$DC$770,MATCH($A47&amp;V$3,$DB$201:$DB$770&amp;$DC$201:$DC$770,0))=V$3,2,""))</f>
        <v/>
      </c>
      <c r="W48" s="10" t="str">
        <f t="array" ref="W48">IF(ISNA(INDEX($DC$201:$DC$770,MATCH($A47&amp;W$3,$DB$201:$DB$770&amp;$DC$201:$DC$770,0))),IF(ISNA(INDEX($DC$1:$DC$200,MATCH($A48&amp;W$3,$DB$1:$DB$200&amp;$DC$1:$DC$200,0))),"",IF(INDEX($DC$1:$DC$200,MATCH($A48&amp;W$3,$DB$1:$DB$200&amp;$DC$1:$DC$200,0))=W$3,1,"")),IF(INDEX($DC$201:$DC$770,MATCH($A47&amp;W$3,$DB$201:$DB$770&amp;$DC$201:$DC$770,0))=W$3,2,""))</f>
        <v/>
      </c>
      <c r="X48" s="10" t="str">
        <f t="array" ref="X48">IF(ISNA(INDEX($DC$201:$DC$770,MATCH($A47&amp;X$3,$DB$201:$DB$770&amp;$DC$201:$DC$770,0))),IF(ISNA(INDEX($DC$1:$DC$200,MATCH($A48&amp;X$3,$DB$1:$DB$200&amp;$DC$1:$DC$200,0))),"",IF(INDEX($DC$1:$DC$200,MATCH($A48&amp;X$3,$DB$1:$DB$200&amp;$DC$1:$DC$200,0))=X$3,1,"")),IF(INDEX($DC$201:$DC$770,MATCH($A47&amp;X$3,$DB$201:$DB$770&amp;$DC$201:$DC$770,0))=X$3,2,""))</f>
        <v/>
      </c>
      <c r="Y48" s="9" t="str">
        <f t="array" ref="Y48">IF(ISNA(INDEX($DC$201:$DC$770,MATCH($A47&amp;Y$3,$DB$201:$DB$770&amp;$DC$201:$DC$770,0))),IF(ISNA(INDEX($DC$1:$DC$200,MATCH($A48&amp;Y$3,$DB$1:$DB$200&amp;$DC$1:$DC$200,0))),"",IF(INDEX($DC$1:$DC$200,MATCH($A48&amp;Y$3,$DB$1:$DB$200&amp;$DC$1:$DC$200,0))=Y$3,1,"")),IF(INDEX($DC$201:$DC$770,MATCH($A47&amp;Y$3,$DB$201:$DB$770&amp;$DC$201:$DC$770,0))=Y$3,2,""))</f>
        <v/>
      </c>
      <c r="Z48" s="10" t="str">
        <f t="array" ref="Z48">IF(ISNA(INDEX($DC$201:$DC$770,MATCH($A47&amp;Z$3,$DB$201:$DB$770&amp;$DC$201:$DC$770,0))),IF(ISNA(INDEX($DC$1:$DC$200,MATCH($A48&amp;Z$3,$DB$1:$DB$200&amp;$DC$1:$DC$200,0))),"",IF(INDEX($DC$1:$DC$200,MATCH($A48&amp;Z$3,$DB$1:$DB$200&amp;$DC$1:$DC$200,0))=Z$3,1,"")),IF(INDEX($DC$201:$DC$770,MATCH($A47&amp;Z$3,$DB$201:$DB$770&amp;$DC$201:$DC$770,0))=Z$3,2,""))</f>
        <v/>
      </c>
      <c r="AA48" s="8" t="str">
        <f t="array" ref="AA48">IF(ISNA(INDEX($DC$201:$DC$770,MATCH($A47&amp;AA$3,$DB$201:$DB$770&amp;$DC$201:$DC$770,0))),IF(ISNA(INDEX($DC$1:$DC$200,MATCH($A48&amp;AA$3,$DB$1:$DB$200&amp;$DC$1:$DC$200,0))),"",IF(INDEX($DC$1:$DC$200,MATCH($A48&amp;AA$3,$DB$1:$DB$200&amp;$DC$1:$DC$200,0))=AA$3,1,"")),IF(INDEX($DC$201:$DC$770,MATCH($A47&amp;AA$3,$DB$201:$DB$770&amp;$DC$201:$DC$770,0))=AA$3,2,""))</f>
        <v/>
      </c>
      <c r="AB48" s="10" t="str">
        <f t="array" ref="AB48">IF(ISNA(INDEX($DC$201:$DC$770,MATCH($A47&amp;AB$3,$DB$201:$DB$770&amp;$DC$201:$DC$770,0))),IF(ISNA(INDEX($DC$1:$DC$200,MATCH($A48&amp;AB$3,$DB$1:$DB$200&amp;$DC$1:$DC$200,0))),"",IF(INDEX($DC$1:$DC$200,MATCH($A48&amp;AB$3,$DB$1:$DB$200&amp;$DC$1:$DC$200,0))=AB$3,1,"")),IF(INDEX($DC$201:$DC$770,MATCH($A47&amp;AB$3,$DB$201:$DB$770&amp;$DC$201:$DC$770,0))=AB$3,2,""))</f>
        <v/>
      </c>
      <c r="AC48" s="10" t="str">
        <f t="array" ref="AC48">IF(ISNA(INDEX($DC$201:$DC$770,MATCH($A47&amp;AC$3,$DB$201:$DB$770&amp;$DC$201:$DC$770,0))),IF(ISNA(INDEX($DC$1:$DC$200,MATCH($A48&amp;AC$3,$DB$1:$DB$200&amp;$DC$1:$DC$200,0))),"",IF(INDEX($DC$1:$DC$200,MATCH($A48&amp;AC$3,$DB$1:$DB$200&amp;$DC$1:$DC$200,0))=AC$3,1,"")),IF(INDEX($DC$201:$DC$770,MATCH($A47&amp;AC$3,$DB$201:$DB$770&amp;$DC$201:$DC$770,0))=AC$3,2,""))</f>
        <v/>
      </c>
      <c r="AD48" s="8" t="str">
        <f t="array" ref="AD48">IF(ISNA(INDEX($DC$201:$DC$770,MATCH($A47&amp;AD$3,$DB$201:$DB$770&amp;$DC$201:$DC$770,0))),IF(ISNA(INDEX($DC$1:$DC$200,MATCH($A48&amp;AD$3,$DB$1:$DB$200&amp;$DC$1:$DC$200,0))),"",IF(INDEX($DC$1:$DC$200,MATCH($A48&amp;AD$3,$DB$1:$DB$200&amp;$DC$1:$DC$200,0))=AD$3,1,"")),IF(INDEX($DC$201:$DC$770,MATCH($A47&amp;AD$3,$DB$201:$DB$770&amp;$DC$201:$DC$770,0))=AD$3,2,""))</f>
        <v/>
      </c>
      <c r="AE48" s="43">
        <v>52.5</v>
      </c>
      <c r="AF48" s="174"/>
      <c r="AG48" s="185"/>
      <c r="AH48" s="177"/>
      <c r="AI48" s="2"/>
      <c r="AJ48" s="165"/>
      <c r="AK48" s="165"/>
      <c r="AL48" s="165"/>
      <c r="AM48" s="2"/>
      <c r="AN48" s="10" t="str">
        <f t="shared" ref="AN48" si="378">IF(ISNA(VLOOKUP(AE48,$CP$30:$CQ$56,2,FALSE)),IF(ISNA(VLOOKUP(AE48,$DB$1:$DE$200,4,FALSE)),"",VLOOKUP(AE48,$DB$1:$DE$200,4,FALSE)),VLOOKUP(AE48,$CP$30:$CQ$56,2,FALSE))</f>
        <v/>
      </c>
      <c r="AO48" s="10"/>
      <c r="AP48" s="10"/>
      <c r="AQ48" s="10"/>
      <c r="AR48" s="10"/>
      <c r="AS48" s="10"/>
      <c r="AT48" s="9" t="str">
        <f t="array" ref="AT48">IF(ISNA(INDEX($DC$201:$DC$770,MATCH($AE47&amp;AT$3,$DB$201:$DB$770&amp;$DC$201:$DC$770,0))),IF(ISNA(INDEX($DC$1:$DC$200,MATCH($AE48&amp;AT$3,$DB$1:$DB$200&amp;$DC$1:$DC$200,0))),"",IF(INDEX($DC$1:$DC$200,MATCH($AE48&amp;AT$3,$DB$1:$DB$200&amp;$DC$1:$DC$200,0))=AT$3,1,"")),IF(INDEX($DC$201:$DC$770,MATCH($AE47&amp;AT$3,$DB$201:$DB$770&amp;$DC$201:$DC$770,0))=AT$3,2,""))</f>
        <v/>
      </c>
      <c r="AU48" s="10" t="str">
        <f t="array" ref="AU48">IF(ISNA(INDEX($DC$201:$DC$770,MATCH($AE47&amp;AU$3,$DB$201:$DB$770&amp;$DC$201:$DC$770,0))),IF(ISNA(INDEX($DC$1:$DC$200,MATCH($AE48&amp;AU$3,$DB$1:$DB$200&amp;$DC$1:$DC$200,0))),"",IF(INDEX($DC$1:$DC$200,MATCH($AE48&amp;AU$3,$DB$1:$DB$200&amp;$DC$1:$DC$200,0))=AU$3,1,"")),IF(INDEX($DC$201:$DC$770,MATCH($AE47&amp;AU$3,$DB$201:$DB$770&amp;$DC$201:$DC$770,0))=AU$3,2,""))</f>
        <v/>
      </c>
      <c r="AV48" s="10" t="str">
        <f t="array" ref="AV48">IF(ISNA(INDEX($DC$201:$DC$770,MATCH($AE47&amp;AV$3,$DB$201:$DB$770&amp;$DC$201:$DC$770,0))),IF(ISNA(INDEX($DC$1:$DC$200,MATCH($AE48&amp;AV$3,$DB$1:$DB$200&amp;$DC$1:$DC$200,0))),"",IF(INDEX($DC$1:$DC$200,MATCH($AE48&amp;AV$3,$DB$1:$DB$200&amp;$DC$1:$DC$200,0))=AV$3,1,"")),IF(INDEX($DC$201:$DC$770,MATCH($AE47&amp;AV$3,$DB$201:$DB$770&amp;$DC$201:$DC$770,0))=AV$3,2,""))</f>
        <v/>
      </c>
      <c r="AW48" s="9" t="str">
        <f t="array" ref="AW48">IF(ISNA(INDEX($DC$201:$DC$770,MATCH($AE47&amp;AW$3,$DB$201:$DB$770&amp;$DC$201:$DC$770,0))),IF(ISNA(INDEX($DC$1:$DC$200,MATCH($AE48&amp;AW$3,$DB$1:$DB$200&amp;$DC$1:$DC$200,0))),"",IF(INDEX($DC$1:$DC$200,MATCH($AE48&amp;AW$3,$DB$1:$DB$200&amp;$DC$1:$DC$200,0))=AW$3,1,"")),IF(INDEX($DC$201:$DC$770,MATCH($AE47&amp;AW$3,$DB$201:$DB$770&amp;$DC$201:$DC$770,0))=AW$3,2,""))</f>
        <v/>
      </c>
      <c r="AX48" s="10" t="str">
        <f t="array" ref="AX48">IF(ISNA(INDEX($DC$201:$DC$770,MATCH($AE47&amp;AX$3,$DB$201:$DB$770&amp;$DC$201:$DC$770,0))),IF(ISNA(INDEX($DC$1:$DC$200,MATCH($AE48&amp;AX$3,$DB$1:$DB$200&amp;$DC$1:$DC$200,0))),"",IF(INDEX($DC$1:$DC$200,MATCH($AE48&amp;AX$3,$DB$1:$DB$200&amp;$DC$1:$DC$200,0))=AX$3,1,"")),IF(INDEX($DC$201:$DC$770,MATCH($AE47&amp;AX$3,$DB$201:$DB$770&amp;$DC$201:$DC$770,0))=AX$3,2,""))</f>
        <v/>
      </c>
      <c r="AY48" s="8" t="str">
        <f t="array" ref="AY48">IF(ISNA(INDEX($DC$201:$DC$770,MATCH($AE47&amp;AY$3,$DB$201:$DB$770&amp;$DC$201:$DC$770,0))),IF(ISNA(INDEX($DC$1:$DC$200,MATCH($AE48&amp;AY$3,$DB$1:$DB$200&amp;$DC$1:$DC$200,0))),"",IF(INDEX($DC$1:$DC$200,MATCH($AE48&amp;AY$3,$DB$1:$DB$200&amp;$DC$1:$DC$200,0))=AY$3,1,"")),IF(INDEX($DC$201:$DC$770,MATCH($AE47&amp;AY$3,$DB$201:$DB$770&amp;$DC$201:$DC$770,0))=AY$3,2,""))</f>
        <v/>
      </c>
      <c r="AZ48" s="10" t="str">
        <f t="array" ref="AZ48">IF(ISNA(INDEX($DC$201:$DC$770,MATCH($AE47&amp;AZ$3,$DB$201:$DB$770&amp;$DC$201:$DC$770,0))),IF(ISNA(INDEX($DC$1:$DC$200,MATCH($AE48&amp;AZ$3,$DB$1:$DB$200&amp;$DC$1:$DC$200,0))),"",IF(INDEX($DC$1:$DC$200,MATCH($AE48&amp;AZ$3,$DB$1:$DB$200&amp;$DC$1:$DC$200,0))=AZ$3,1,"")),IF(INDEX($DC$201:$DC$770,MATCH($AE47&amp;AZ$3,$DB$201:$DB$770&amp;$DC$201:$DC$770,0))=AZ$3,2,""))</f>
        <v/>
      </c>
      <c r="BA48" s="10" t="str">
        <f t="array" ref="BA48">IF(ISNA(INDEX($DC$201:$DC$770,MATCH($AE47&amp;BA$3,$DB$201:$DB$770&amp;$DC$201:$DC$770,0))),IF(ISNA(INDEX($DC$1:$DC$200,MATCH($AE48&amp;BA$3,$DB$1:$DB$200&amp;$DC$1:$DC$200,0))),"",IF(INDEX($DC$1:$DC$200,MATCH($AE48&amp;BA$3,$DB$1:$DB$200&amp;$DC$1:$DC$200,0))=BA$3,1,"")),IF(INDEX($DC$201:$DC$770,MATCH($AE47&amp;BA$3,$DB$201:$DB$770&amp;$DC$201:$DC$770,0))=BA$3,2,""))</f>
        <v/>
      </c>
      <c r="BB48" s="10" t="str">
        <f t="array" ref="BB48">IF(ISNA(INDEX($DC$201:$DC$770,MATCH($AE47&amp;BB$3,$DB$201:$DB$770&amp;$DC$201:$DC$770,0))),IF(ISNA(INDEX($DC$1:$DC$200,MATCH($AE48&amp;BB$3,$DB$1:$DB$200&amp;$DC$1:$DC$200,0))),"",IF(INDEX($DC$1:$DC$200,MATCH($AE48&amp;BB$3,$DB$1:$DB$200&amp;$DC$1:$DC$200,0))=BB$3,1,"")),IF(INDEX($DC$201:$DC$770,MATCH($AE47&amp;BB$3,$DB$201:$DB$770&amp;$DC$201:$DC$770,0))=BB$3,2,""))</f>
        <v/>
      </c>
      <c r="BC48" s="9" t="str">
        <f t="array" ref="BC48">IF(ISNA(INDEX($DC$201:$DC$770,MATCH($AE47&amp;BC$3,$DB$201:$DB$770&amp;$DC$201:$DC$770,0))),IF(ISNA(INDEX($DC$1:$DC$200,MATCH($AE48&amp;BC$3,$DB$1:$DB$200&amp;$DC$1:$DC$200,0))),"",IF(INDEX($DC$1:$DC$200,MATCH($AE48&amp;BC$3,$DB$1:$DB$200&amp;$DC$1:$DC$200,0))=BC$3,1,"")),IF(INDEX($DC$201:$DC$770,MATCH($AE47&amp;BC$3,$DB$201:$DB$770&amp;$DC$201:$DC$770,0))=BC$3,2,""))</f>
        <v/>
      </c>
      <c r="BD48" s="10" t="str">
        <f t="array" ref="BD48">IF(ISNA(INDEX($DC$201:$DC$770,MATCH($AE47&amp;BD$3,$DB$201:$DB$770&amp;$DC$201:$DC$770,0))),IF(ISNA(INDEX($DC$1:$DC$200,MATCH($AE48&amp;BD$3,$DB$1:$DB$200&amp;$DC$1:$DC$200,0))),"",IF(INDEX($DC$1:$DC$200,MATCH($AE48&amp;BD$3,$DB$1:$DB$200&amp;$DC$1:$DC$200,0))=BD$3,1,"")),IF(INDEX($DC$201:$DC$770,MATCH($AE47&amp;BD$3,$DB$201:$DB$770&amp;$DC$201:$DC$770,0))=BD$3,2,""))</f>
        <v/>
      </c>
      <c r="BE48" s="8" t="str">
        <f t="array" ref="BE48">IF(ISNA(INDEX($DC$201:$DC$770,MATCH($AE47&amp;BE$3,$DB$201:$DB$770&amp;$DC$201:$DC$770,0))),IF(ISNA(INDEX($DC$1:$DC$200,MATCH($AE48&amp;BE$3,$DB$1:$DB$200&amp;$DC$1:$DC$200,0))),"",IF(INDEX($DC$1:$DC$200,MATCH($AE48&amp;BE$3,$DB$1:$DB$200&amp;$DC$1:$DC$200,0))=BE$3,1,"")),IF(INDEX($DC$201:$DC$770,MATCH($AE47&amp;BE$3,$DB$201:$DB$770&amp;$DC$201:$DC$770,0))=BE$3,2,""))</f>
        <v/>
      </c>
      <c r="BF48" s="10" t="str">
        <f t="array" ref="BF48">IF(ISNA(INDEX($DC$201:$DC$770,MATCH($AE47&amp;BF$3,$DB$201:$DB$770&amp;$DC$201:$DC$770,0))),IF(ISNA(INDEX($DC$1:$DC$200,MATCH($AE48&amp;BF$3,$DB$1:$DB$200&amp;$DC$1:$DC$200,0))),"",IF(INDEX($DC$1:$DC$200,MATCH($AE48&amp;BF$3,$DB$1:$DB$200&amp;$DC$1:$DC$200,0))=BF$3,1,"")),IF(INDEX($DC$201:$DC$770,MATCH($AE47&amp;BF$3,$DB$201:$DB$770&amp;$DC$201:$DC$770,0))=BF$3,2,""))</f>
        <v/>
      </c>
      <c r="BG48" s="10" t="str">
        <f t="array" ref="BG48">IF(ISNA(INDEX($DC$201:$DC$770,MATCH($AE47&amp;BG$3,$DB$201:$DB$770&amp;$DC$201:$DC$770,0))),IF(ISNA(INDEX($DC$1:$DC$200,MATCH($AE48&amp;BG$3,$DB$1:$DB$200&amp;$DC$1:$DC$200,0))),"",IF(INDEX($DC$1:$DC$200,MATCH($AE48&amp;BG$3,$DB$1:$DB$200&amp;$DC$1:$DC$200,0))=BG$3,1,"")),IF(INDEX($DC$201:$DC$770,MATCH($AE47&amp;BG$3,$DB$201:$DB$770&amp;$DC$201:$DC$770,0))=BG$3,2,""))</f>
        <v/>
      </c>
      <c r="BH48" s="8" t="str">
        <f t="array" ref="BH48">IF(ISNA(INDEX($DC$201:$DC$770,MATCH($AE47&amp;BH$3,$DB$201:$DB$770&amp;$DC$201:$DC$770,0))),IF(ISNA(INDEX($DC$1:$DC$200,MATCH($AE48&amp;BH$3,$DB$1:$DB$200&amp;$DC$1:$DC$200,0))),"",IF(INDEX($DC$1:$DC$200,MATCH($AE48&amp;BH$3,$DB$1:$DB$200&amp;$DC$1:$DC$200,0))=BH$3,1,"")),IF(INDEX($DC$201:$DC$770,MATCH($AE47&amp;BH$3,$DB$201:$DB$770&amp;$DC$201:$DC$770,0))=BH$3,2,""))</f>
        <v/>
      </c>
      <c r="BI48" s="2">
        <f t="shared" ref="BI48" si="379">BI47+0.5</f>
        <v>81.5</v>
      </c>
      <c r="BJ48" s="174"/>
      <c r="BK48" s="173"/>
      <c r="BL48" s="177"/>
      <c r="BM48" s="2"/>
      <c r="BN48" s="165"/>
      <c r="BO48" s="165"/>
      <c r="BP48" s="165"/>
      <c r="BQ48" s="2"/>
      <c r="BR48" s="10" t="str">
        <f t="shared" ref="BR48" si="380">IF(ISNA(VLOOKUP(BI48,$CP$30:$CQ$56,2,FALSE)),IF(ISNA(VLOOKUP(BI48,$DB$1:$DE$200,4,FALSE)),"",VLOOKUP(BI48,$DB$1:$DE$200,4,FALSE)),VLOOKUP(BI48,$CP$30:$CQ$56,2,FALSE))</f>
        <v/>
      </c>
      <c r="BS48" s="10"/>
      <c r="BT48" s="10"/>
      <c r="BU48" s="10"/>
      <c r="BV48" s="10"/>
      <c r="BW48" s="10"/>
      <c r="BX48" s="9" t="str">
        <f t="array" ref="BX48">IF(ISNA(INDEX($DC$201:$DC$770,MATCH($BI47&amp;BX$3,$DB$201:$DB$770&amp;$DC$201:$DC$770,0))),IF(ISNA(INDEX($DC$1:$DC$200,MATCH($BI48&amp;BX$3,$DB$1:$DB$200&amp;$DC$1:$DC$200,0))),"",IF(INDEX($DC$1:$DC$200,MATCH($BI48&amp;BX$3,$DB$1:$DB$200&amp;$DC$1:$DC$200,0))=BX$3,1,"")),IF(INDEX($DC$201:$DC$770,MATCH($BI47&amp;BX$3,$DB$201:$DB$770&amp;$DC$201:$DC$770,0))=BX$3,2,""))</f>
        <v/>
      </c>
      <c r="BY48" s="10" t="str">
        <f t="array" ref="BY48">IF(ISNA(INDEX($DC$201:$DC$770,MATCH($BI47&amp;BY$3,$DB$201:$DB$770&amp;$DC$201:$DC$770,0))),IF(ISNA(INDEX($DC$1:$DC$200,MATCH($BI48&amp;BY$3,$DB$1:$DB$200&amp;$DC$1:$DC$200,0))),"",IF(INDEX($DC$1:$DC$200,MATCH($BI48&amp;BY$3,$DB$1:$DB$200&amp;$DC$1:$DC$200,0))=BY$3,1,"")),IF(INDEX($DC$201:$DC$770,MATCH($BI47&amp;BY$3,$DB$201:$DB$770&amp;$DC$201:$DC$770,0))=BY$3,2,""))</f>
        <v/>
      </c>
      <c r="BZ48" s="10" t="str">
        <f t="array" ref="BZ48">IF(ISNA(INDEX($DC$201:$DC$770,MATCH($BI47&amp;BZ$3,$DB$201:$DB$770&amp;$DC$201:$DC$770,0))),IF(ISNA(INDEX($DC$1:$DC$200,MATCH($BI48&amp;BZ$3,$DB$1:$DB$200&amp;$DC$1:$DC$200,0))),"",IF(INDEX($DC$1:$DC$200,MATCH($BI48&amp;BZ$3,$DB$1:$DB$200&amp;$DC$1:$DC$200,0))=BZ$3,1,"")),IF(INDEX($DC$201:$DC$770,MATCH($BI47&amp;BZ$3,$DB$201:$DB$770&amp;$DC$201:$DC$770,0))=BZ$3,2,""))</f>
        <v/>
      </c>
      <c r="CA48" s="9" t="str">
        <f t="array" ref="CA48">IF(ISNA(INDEX($DC$201:$DC$770,MATCH($BI47&amp;CA$3,$DB$201:$DB$770&amp;$DC$201:$DC$770,0))),IF(ISNA(INDEX($DC$1:$DC$200,MATCH($BI48&amp;CA$3,$DB$1:$DB$200&amp;$DC$1:$DC$200,0))),"",IF(INDEX($DC$1:$DC$200,MATCH($BI48&amp;CA$3,$DB$1:$DB$200&amp;$DC$1:$DC$200,0))=CA$3,1,"")),IF(INDEX($DC$201:$DC$770,MATCH($BI47&amp;CA$3,$DB$201:$DB$770&amp;$DC$201:$DC$770,0))=CA$3,2,""))</f>
        <v/>
      </c>
      <c r="CB48" s="10" t="str">
        <f t="array" ref="CB48">IF(ISNA(INDEX($DC$201:$DC$770,MATCH($BI47&amp;CB$3,$DB$201:$DB$770&amp;$DC$201:$DC$770,0))),IF(ISNA(INDEX($DC$1:$DC$200,MATCH($BI48&amp;CB$3,$DB$1:$DB$200&amp;$DC$1:$DC$200,0))),"",IF(INDEX($DC$1:$DC$200,MATCH($BI48&amp;CB$3,$DB$1:$DB$200&amp;$DC$1:$DC$200,0))=CB$3,1,"")),IF(INDEX($DC$201:$DC$770,MATCH($BI47&amp;CB$3,$DB$201:$DB$770&amp;$DC$201:$DC$770,0))=CB$3,2,""))</f>
        <v/>
      </c>
      <c r="CC48" s="8" t="str">
        <f t="array" ref="CC48">IF(ISNA(INDEX($DC$201:$DC$770,MATCH($BI47&amp;CC$3,$DB$201:$DB$770&amp;$DC$201:$DC$770,0))),IF(ISNA(INDEX($DC$1:$DC$200,MATCH($BI48&amp;CC$3,$DB$1:$DB$200&amp;$DC$1:$DC$200,0))),"",IF(INDEX($DC$1:$DC$200,MATCH($BI48&amp;CC$3,$DB$1:$DB$200&amp;$DC$1:$DC$200,0))=CC$3,1,"")),IF(INDEX($DC$201:$DC$770,MATCH($BI47&amp;CC$3,$DB$201:$DB$770&amp;$DC$201:$DC$770,0))=CC$3,2,""))</f>
        <v/>
      </c>
      <c r="CD48" s="10" t="str">
        <f t="array" ref="CD48">IF(ISNA(INDEX($DC$201:$DC$770,MATCH($BI47&amp;CD$3,$DB$201:$DB$770&amp;$DC$201:$DC$770,0))),IF(ISNA(INDEX($DC$1:$DC$200,MATCH($BI48&amp;CD$3,$DB$1:$DB$200&amp;$DC$1:$DC$200,0))),"",IF(INDEX($DC$1:$DC$200,MATCH($BI48&amp;CD$3,$DB$1:$DB$200&amp;$DC$1:$DC$200,0))=CD$3,1,"")),IF(INDEX($DC$201:$DC$770,MATCH($BI47&amp;CD$3,$DB$201:$DB$770&amp;$DC$201:$DC$770,0))=CD$3,2,""))</f>
        <v/>
      </c>
      <c r="CE48" s="10" t="str">
        <f t="array" ref="CE48">IF(ISNA(INDEX($DC$201:$DC$770,MATCH($BI47&amp;CE$3,$DB$201:$DB$770&amp;$DC$201:$DC$770,0))),IF(ISNA(INDEX($DC$1:$DC$200,MATCH($BI48&amp;CE$3,$DB$1:$DB$200&amp;$DC$1:$DC$200,0))),"",IF(INDEX($DC$1:$DC$200,MATCH($BI48&amp;CE$3,$DB$1:$DB$200&amp;$DC$1:$DC$200,0))=CE$3,1,"")),IF(INDEX($DC$201:$DC$770,MATCH($BI47&amp;CE$3,$DB$201:$DB$770&amp;$DC$201:$DC$770,0))=CE$3,2,""))</f>
        <v/>
      </c>
      <c r="CF48" s="10">
        <f t="array" ref="CF48">IF(ISNA(INDEX($DC$201:$DC$770,MATCH($BI47&amp;CF$3,$DB$201:$DB$770&amp;$DC$201:$DC$770,0))),IF(ISNA(INDEX($DC$1:$DC$200,MATCH($BI48&amp;CF$3,$DB$1:$DB$200&amp;$DC$1:$DC$200,0))),"",IF(INDEX($DC$1:$DC$200,MATCH($BI48&amp;CF$3,$DB$1:$DB$200&amp;$DC$1:$DC$200,0))=CF$3,1,"")),IF(INDEX($DC$201:$DC$770,MATCH($BI47&amp;CF$3,$DB$201:$DB$770&amp;$DC$201:$DC$770,0))=CF$3,2,""))</f>
        <v>2</v>
      </c>
      <c r="CG48" s="9" t="str">
        <f t="array" ref="CG48">IF(ISNA(INDEX($DC$201:$DC$770,MATCH($BI47&amp;CG$3,$DB$201:$DB$770&amp;$DC$201:$DC$770,0))),IF(ISNA(INDEX($DC$1:$DC$200,MATCH($BI48&amp;CG$3,$DB$1:$DB$200&amp;$DC$1:$DC$200,0))),"",IF(INDEX($DC$1:$DC$200,MATCH($BI48&amp;CG$3,$DB$1:$DB$200&amp;$DC$1:$DC$200,0))=CG$3,1,"")),IF(INDEX($DC$201:$DC$770,MATCH($BI47&amp;CG$3,$DB$201:$DB$770&amp;$DC$201:$DC$770,0))=CG$3,2,""))</f>
        <v/>
      </c>
      <c r="CH48" s="10" t="str">
        <f t="array" ref="CH48">IF(ISNA(INDEX($DC$201:$DC$770,MATCH($BI47&amp;CH$3,$DB$201:$DB$770&amp;$DC$201:$DC$770,0))),IF(ISNA(INDEX($DC$1:$DC$200,MATCH($BI48&amp;CH$3,$DB$1:$DB$200&amp;$DC$1:$DC$200,0))),"",IF(INDEX($DC$1:$DC$200,MATCH($BI48&amp;CH$3,$DB$1:$DB$200&amp;$DC$1:$DC$200,0))=CH$3,1,"")),IF(INDEX($DC$201:$DC$770,MATCH($BI47&amp;CH$3,$DB$201:$DB$770&amp;$DC$201:$DC$770,0))=CH$3,2,""))</f>
        <v/>
      </c>
      <c r="CI48" s="8" t="str">
        <f t="array" ref="CI48">IF(ISNA(INDEX($DC$201:$DC$770,MATCH($BI47&amp;CI$3,$DB$201:$DB$770&amp;$DC$201:$DC$770,0))),IF(ISNA(INDEX($DC$1:$DC$200,MATCH($BI48&amp;CI$3,$DB$1:$DB$200&amp;$DC$1:$DC$200,0))),"",IF(INDEX($DC$1:$DC$200,MATCH($BI48&amp;CI$3,$DB$1:$DB$200&amp;$DC$1:$DC$200,0))=CI$3,1,"")),IF(INDEX($DC$201:$DC$770,MATCH($BI47&amp;CI$3,$DB$201:$DB$770&amp;$DC$201:$DC$770,0))=CI$3,2,""))</f>
        <v/>
      </c>
      <c r="CJ48" s="10" t="str">
        <f t="array" ref="CJ48">IF(ISNA(INDEX($DC$201:$DC$770,MATCH($BI47&amp;CJ$3,$DB$201:$DB$770&amp;$DC$201:$DC$770,0))),IF(ISNA(INDEX($DC$1:$DC$200,MATCH($BI48&amp;CJ$3,$DB$1:$DB$200&amp;$DC$1:$DC$200,0))),"",IF(INDEX($DC$1:$DC$200,MATCH($BI48&amp;CJ$3,$DB$1:$DB$200&amp;$DC$1:$DC$200,0))=CJ$3,1,"")),IF(INDEX($DC$201:$DC$770,MATCH($BI47&amp;CJ$3,$DB$201:$DB$770&amp;$DC$201:$DC$770,0))=CJ$3,2,""))</f>
        <v/>
      </c>
      <c r="CK48" s="10" t="str">
        <f t="array" ref="CK48">IF(ISNA(INDEX($DC$201:$DC$770,MATCH($BI47&amp;CK$3,$DB$201:$DB$770&amp;$DC$201:$DC$770,0))),IF(ISNA(INDEX($DC$1:$DC$200,MATCH($BI48&amp;CK$3,$DB$1:$DB$200&amp;$DC$1:$DC$200,0))),"",IF(INDEX($DC$1:$DC$200,MATCH($BI48&amp;CK$3,$DB$1:$DB$200&amp;$DC$1:$DC$200,0))=CK$3,1,"")),IF(INDEX($DC$201:$DC$770,MATCH($BI47&amp;CK$3,$DB$201:$DB$770&amp;$DC$201:$DC$770,0))=CK$3,2,""))</f>
        <v/>
      </c>
      <c r="CL48" s="8" t="str">
        <f t="array" ref="CL48">IF(ISNA(INDEX($DC$201:$DC$770,MATCH($BI47&amp;CL$3,$DB$201:$DB$770&amp;$DC$201:$DC$770,0))),IF(ISNA(INDEX($DC$1:$DC$200,MATCH($BI48&amp;CL$3,$DB$1:$DB$200&amp;$DC$1:$DC$200,0))),"",IF(INDEX($DC$1:$DC$200,MATCH($BI48&amp;CL$3,$DB$1:$DB$200&amp;$DC$1:$DC$200,0))=CL$3,1,"")),IF(INDEX($DC$201:$DC$770,MATCH($BI47&amp;CL$3,$DB$201:$DB$770&amp;$DC$201:$DC$770,0))=CL$3,2,""))</f>
        <v/>
      </c>
      <c r="CP48" s="19">
        <f t="shared" si="218"/>
        <v>360.5</v>
      </c>
      <c r="CQ48" s="13" t="s">
        <v>80</v>
      </c>
      <c r="CS48" s="30">
        <v>25</v>
      </c>
      <c r="CT48" s="13">
        <v>12</v>
      </c>
      <c r="CU48" s="13">
        <f t="shared" si="219"/>
        <v>2016</v>
      </c>
      <c r="CV48" s="13" t="str">
        <f t="shared" si="220"/>
        <v>So</v>
      </c>
      <c r="CW48" s="22">
        <f t="shared" si="344"/>
        <v>41267</v>
      </c>
      <c r="DB48" s="19">
        <f>IF(DM48=0,0,IF(COUNTIF($DM$1:$DM$200,DM48)=1,DM48,IF(COUNTIF($DM$1:$DM$200,DM48)=2,IF(COUNTIF($DM$1:$DM47,DM48)=0,DM48,DM48+0.5),"Terminkollision 1")))</f>
        <v>312</v>
      </c>
      <c r="DC48" s="42">
        <f t="shared" si="4"/>
        <v>3</v>
      </c>
      <c r="DD48" s="71" t="s">
        <v>195</v>
      </c>
      <c r="DE48" s="13" t="s">
        <v>101</v>
      </c>
      <c r="DF48" s="13">
        <f t="shared" si="263"/>
        <v>45</v>
      </c>
      <c r="DG48" s="13">
        <f t="shared" si="5"/>
        <v>7</v>
      </c>
      <c r="DH48" s="13">
        <f t="shared" si="6"/>
        <v>11</v>
      </c>
      <c r="DI48" s="13">
        <f t="shared" si="7"/>
        <v>2016</v>
      </c>
      <c r="DJ48" s="13" t="str">
        <f t="shared" si="264"/>
        <v>Mo</v>
      </c>
      <c r="DK48" s="22">
        <f t="shared" si="280"/>
        <v>41219</v>
      </c>
      <c r="DL48" s="19" t="str">
        <f t="shared" si="0"/>
        <v>0</v>
      </c>
      <c r="DM48" s="13">
        <f t="shared" si="265"/>
        <v>312</v>
      </c>
    </row>
    <row r="49" spans="1:118">
      <c r="A49" s="13">
        <v>22</v>
      </c>
      <c r="B49" s="174">
        <f>TRUNC((DATE($CR$2,C$6,C49)-WEEKDAY(DATE($CR$2,C$6,C49),2)-DATE(YEAR(DATE($CR$2,C$6,C49)+4-WEEKDAY(DATE($CR$2,C$6,C49),2)),1,-10))/7)</f>
        <v>3</v>
      </c>
      <c r="C49" s="172">
        <v>22</v>
      </c>
      <c r="D49" s="176" t="str">
        <f t="shared" ref="D49" si="381">IF(D47="Mo","Di",IF(D47="Di","Mi",IF(D47="Mi","Do",IF(D47="Do","Fr",IF(D47="Fr","Sa",IF(D47="Sa","So","Mo"))))))</f>
        <v>Fr</v>
      </c>
      <c r="E49" s="2"/>
      <c r="F49" s="164" t="str">
        <f t="shared" ref="F49" si="382">IF(OR(OR(B49=$CR$7,B53=$CR$7,B49=$CS$7,B53=$CS$7,B49=$CT$7,B53=$CT$7,B49=$CR$8,B53=$CR$8,B49=$CR$9,B53=$CR$9,B49=$CR$10,B53=$CR$10,B49=$CS$10,B53=$CS$10,B49=$CR$11,B53=$CR$11,B49=$CS$11,B53=$CS$11,B49=$CT$11,B53=$CT$11,B49=$CU$11,B53=$CU$11,B49=$CV$11,B53=$CV$11,B49=$CR$12,B53=$CR$12,B49=$CS$12,B53=$CS$12),OR($A50=$CP$30,$A50=$CP$31,$A50=$CP$32,$A50=$CP$33,$A50=$CP$34,$A50=$CP$35,$A50=$CP$36,$A50=$CP$37,$A50=$CP$38,$A50=$CP$39,$A50=$CP$40,$A50=$CP$41),OR($A50=$CP$44,$A50=$CP$45,$A50=$CP$46,$A50=$CP$47,$A50=$CP$48,$A50=$CP$49,$A50=$CP$50)),1,"")</f>
        <v/>
      </c>
      <c r="G49" s="164" t="str">
        <f t="shared" ref="G49" si="383">IF(OR(OR(B49=$CR$15,B53=$CR$15,B49=$CS$15,B53=$CS$15,B49=$CT$15,B53=$CT$15,B49=$CR$16,B53=$CR$16,B49=$CS$16,B53=$CS$16,B49=$CR$17,B53=$CR$17,B49=$CS$17,B53=$CS$17,B49=$CR$18,B53=$CR$18,B49=$CS$18,B53=$CS$18,B49=$CT$18,B53=$CT$18,B49=$CU$18,B53=$CU$18,B49=$CV$18,B53=$CV$18,B49=$CR$19,B53=$CR$19,B49=$CS$19,B53=$CS$19),OR($A50=$CP$30,$A50=$CP$31,$A50=$CP$32,$A50=$CP$33,$A50=$CP$34,$A50=$CP$35,$A50=$CP$36,$A50=$CP$37,$A50=$CP$38,$A50=$CP$39,$A50=$CP$40,$A50=$CP$41),OR($A50=$CP$44,$A50=$CP$45,$A50=$CP$46,$A50=$CP$47,$A50=$CP$48,$A50=$CP$49,$A50=$CP$50)),1,"")</f>
        <v/>
      </c>
      <c r="H49" s="164" t="str">
        <f t="shared" ref="H49" si="384">IF(OR(OR(B49=$CR$22,B53=$CR$22,B49=$CS$22,B53=$CS$22,B49=$CT$22,B53=$CT$22,B49=$CR$23,B53=$CR$23,B49=$CS$23,B53=$CS$23,B49=$CR$24,B53=$CR$24,B49=$CS$24,B53=$CS$24,B49=$CR$25,B53=$CR$25,B49=$CS$25,B53=$CS$25,B49=$CT$25,B53=$CT$25,B49=$CU$25,B53=$CU$25,B49=$CV$25,B53=$CV$25,B49=$CR$26,B53=$CR$26,B49=$CS$26,B53=$CS$26),OR($A50=$CP$30,$A50=$CP$31,$A50=$CP$32,$A50=$CP$33,$A50=$CP$34,$A50=$CP$35,$A50=$CP$36,$A50=$CP$37,$A50=$CP$38,$A50=$CP$39,$A50=$CP$40,$A50=$CP$41),OR($A50=$CP$44,$A50=$CP$45,$A50=$CP$46,$A50=$CP$47,$A50=$CP$48,$A50=$CP$49,$A50=$CP$50)),1,"")</f>
        <v/>
      </c>
      <c r="I49" s="2"/>
      <c r="J49" s="1" t="str">
        <f t="shared" ref="J49" si="385">IF(ISNA(VLOOKUP(A49,$DB$1:$DE$200,4,FALSE)),"",VLOOKUP(A49,$DB$1:$DE$200,4,FALSE))</f>
        <v/>
      </c>
      <c r="K49" s="1"/>
      <c r="L49" s="1"/>
      <c r="M49" s="1"/>
      <c r="N49" s="1"/>
      <c r="O49" s="1"/>
      <c r="P49" s="5" t="str">
        <f t="array" ref="P49">IF(ISNA(INDEX($DC$1:$DC$770,MATCH($A49&amp;P$3,$DB$1:$DB$770&amp;$DC$1:$DC$770,0))),"",IF(ISNA(INDEX($DC$1:$DC$200,MATCH($A49&amp;P$3,$DB$1:$DB$200&amp;$DC$1:$DC$200,0))),IF(INDEX($DC$201:$DC$770,MATCH($A49&amp;P$3,$DB$201:$DB$770&amp;$DC$201:$DC$770,0))=P$3,2,""),IF(INDEX($DC$1:$DC$200,MATCH($A49&amp;P$3,$DB$1:$DB$200&amp;$DC$1:$DC$200,0))=P$3,1,"")))</f>
        <v/>
      </c>
      <c r="Q49" s="6" t="str">
        <f t="array" ref="Q49">IF(ISNA(INDEX($DC$1:$DC$770,MATCH($A49&amp;Q$3,$DB$1:$DB$770&amp;$DC$1:$DC$770,0))),"",IF(ISNA(INDEX($DC$1:$DC$200,MATCH($A49&amp;Q$3,$DB$1:$DB$200&amp;$DC$1:$DC$200,0))),IF(INDEX($DC$201:$DC$770,MATCH($A49&amp;Q$3,$DB$201:$DB$770&amp;$DC$201:$DC$770,0))=Q$3,2,""),IF(INDEX($DC$1:$DC$200,MATCH($A49&amp;Q$3,$DB$1:$DB$200&amp;$DC$1:$DC$200,0))=Q$3,1,"")))</f>
        <v/>
      </c>
      <c r="R49" s="6" t="str">
        <f t="array" ref="R49">IF(ISNA(INDEX($DC$1:$DC$770,MATCH($A49&amp;R$3,$DB$1:$DB$770&amp;$DC$1:$DC$770,0))),"",IF(ISNA(INDEX($DC$1:$DC$200,MATCH($A49&amp;R$3,$DB$1:$DB$200&amp;$DC$1:$DC$200,0))),IF(INDEX($DC$201:$DC$770,MATCH($A49&amp;R$3,$DB$201:$DB$770&amp;$DC$201:$DC$770,0))=R$3,2,""),IF(INDEX($DC$1:$DC$200,MATCH($A49&amp;R$3,$DB$1:$DB$200&amp;$DC$1:$DC$200,0))=R$3,1,"")))</f>
        <v/>
      </c>
      <c r="S49" s="5" t="str">
        <f t="array" ref="S49">IF(ISNA(INDEX($DC$1:$DC$770,MATCH($A49&amp;S$3,$DB$1:$DB$770&amp;$DC$1:$DC$770,0))),"",IF(ISNA(INDEX($DC$1:$DC$200,MATCH($A49&amp;S$3,$DB$1:$DB$200&amp;$DC$1:$DC$200,0))),IF(INDEX($DC$201:$DC$770,MATCH($A49&amp;S$3,$DB$201:$DB$770&amp;$DC$201:$DC$770,0))=S$3,2,""),IF(INDEX($DC$1:$DC$200,MATCH($A49&amp;S$3,$DB$1:$DB$200&amp;$DC$1:$DC$200,0))=S$3,1,"")))</f>
        <v/>
      </c>
      <c r="T49" s="6" t="str">
        <f t="array" ref="T49">IF(ISNA(INDEX($DC$1:$DC$770,MATCH($A49&amp;T$3,$DB$1:$DB$770&amp;$DC$1:$DC$770,0))),"",IF(ISNA(INDEX($DC$1:$DC$200,MATCH($A49&amp;T$3,$DB$1:$DB$200&amp;$DC$1:$DC$200,0))),IF(INDEX($DC$201:$DC$770,MATCH($A49&amp;T$3,$DB$201:$DB$770&amp;$DC$201:$DC$770,0))=T$3,2,""),IF(INDEX($DC$1:$DC$200,MATCH($A49&amp;T$3,$DB$1:$DB$200&amp;$DC$1:$DC$200,0))=T$3,1,"")))</f>
        <v/>
      </c>
      <c r="U49" s="7" t="str">
        <f t="array" ref="U49">IF(ISNA(INDEX($DC$1:$DC$770,MATCH($A49&amp;U$3,$DB$1:$DB$770&amp;$DC$1:$DC$770,0))),"",IF(ISNA(INDEX($DC$1:$DC$200,MATCH($A49&amp;U$3,$DB$1:$DB$200&amp;$DC$1:$DC$200,0))),IF(INDEX($DC$201:$DC$770,MATCH($A49&amp;U$3,$DB$201:$DB$770&amp;$DC$201:$DC$770,0))=U$3,2,""),IF(INDEX($DC$1:$DC$200,MATCH($A49&amp;U$3,$DB$1:$DB$200&amp;$DC$1:$DC$200,0))=U$3,1,"")))</f>
        <v/>
      </c>
      <c r="V49" s="6" t="str">
        <f t="array" ref="V49">IF(ISNA(INDEX($DC$1:$DC$770,MATCH($A49&amp;V$3,$DB$1:$DB$770&amp;$DC$1:$DC$770,0))),"",IF(ISNA(INDEX($DC$1:$DC$200,MATCH($A49&amp;V$3,$DB$1:$DB$200&amp;$DC$1:$DC$200,0))),IF(INDEX($DC$201:$DC$770,MATCH($A49&amp;V$3,$DB$201:$DB$770&amp;$DC$201:$DC$770,0))=V$3,2,""),IF(INDEX($DC$1:$DC$200,MATCH($A49&amp;V$3,$DB$1:$DB$200&amp;$DC$1:$DC$200,0))=V$3,1,"")))</f>
        <v/>
      </c>
      <c r="W49" s="6" t="str">
        <f t="array" ref="W49">IF(ISNA(INDEX($DC$1:$DC$770,MATCH($A49&amp;W$3,$DB$1:$DB$770&amp;$DC$1:$DC$770,0))),"",IF(ISNA(INDEX($DC$1:$DC$200,MATCH($A49&amp;W$3,$DB$1:$DB$200&amp;$DC$1:$DC$200,0))),IF(INDEX($DC$201:$DC$770,MATCH($A49&amp;W$3,$DB$201:$DB$770&amp;$DC$201:$DC$770,0))=W$3,2,""),IF(INDEX($DC$1:$DC$200,MATCH($A49&amp;W$3,$DB$1:$DB$200&amp;$DC$1:$DC$200,0))=W$3,1,"")))</f>
        <v/>
      </c>
      <c r="X49" s="6" t="str">
        <f t="array" ref="X49">IF(ISNA(INDEX($DC$1:$DC$770,MATCH($A49&amp;X$3,$DB$1:$DB$770&amp;$DC$1:$DC$770,0))),"",IF(ISNA(INDEX($DC$1:$DC$200,MATCH($A49&amp;X$3,$DB$1:$DB$200&amp;$DC$1:$DC$200,0))),IF(INDEX($DC$201:$DC$770,MATCH($A49&amp;X$3,$DB$201:$DB$770&amp;$DC$201:$DC$770,0))=X$3,2,""),IF(INDEX($DC$1:$DC$200,MATCH($A49&amp;X$3,$DB$1:$DB$200&amp;$DC$1:$DC$200,0))=X$3,1,"")))</f>
        <v/>
      </c>
      <c r="Y49" s="5" t="str">
        <f t="array" ref="Y49">IF(ISNA(INDEX($DC$1:$DC$770,MATCH($A49&amp;Y$3,$DB$1:$DB$770&amp;$DC$1:$DC$770,0))),"",IF(ISNA(INDEX($DC$1:$DC$200,MATCH($A49&amp;Y$3,$DB$1:$DB$200&amp;$DC$1:$DC$200,0))),IF(INDEX($DC$201:$DC$770,MATCH($A49&amp;Y$3,$DB$201:$DB$770&amp;$DC$201:$DC$770,0))=Y$3,2,""),IF(INDEX($DC$1:$DC$200,MATCH($A49&amp;Y$3,$DB$1:$DB$200&amp;$DC$1:$DC$200,0))=Y$3,1,"")))</f>
        <v/>
      </c>
      <c r="Z49" s="6" t="str">
        <f t="array" ref="Z49">IF(ISNA(INDEX($DC$1:$DC$770,MATCH($A49&amp;Z$3,$DB$1:$DB$770&amp;$DC$1:$DC$770,0))),"",IF(ISNA(INDEX($DC$1:$DC$200,MATCH($A49&amp;Z$3,$DB$1:$DB$200&amp;$DC$1:$DC$200,0))),IF(INDEX($DC$201:$DC$770,MATCH($A49&amp;Z$3,$DB$201:$DB$770&amp;$DC$201:$DC$770,0))=Z$3,2,""),IF(INDEX($DC$1:$DC$200,MATCH($A49&amp;Z$3,$DB$1:$DB$200&amp;$DC$1:$DC$200,0))=Z$3,1,"")))</f>
        <v/>
      </c>
      <c r="AA49" s="7" t="str">
        <f t="array" ref="AA49">IF(ISNA(INDEX($DC$1:$DC$770,MATCH($A49&amp;AA$3,$DB$1:$DB$770&amp;$DC$1:$DC$770,0))),"",IF(ISNA(INDEX($DC$1:$DC$200,MATCH($A49&amp;AA$3,$DB$1:$DB$200&amp;$DC$1:$DC$200,0))),IF(INDEX($DC$201:$DC$770,MATCH($A49&amp;AA$3,$DB$201:$DB$770&amp;$DC$201:$DC$770,0))=AA$3,2,""),IF(INDEX($DC$1:$DC$200,MATCH($A49&amp;AA$3,$DB$1:$DB$200&amp;$DC$1:$DC$200,0))=AA$3,1,"")))</f>
        <v/>
      </c>
      <c r="AB49" s="6" t="str">
        <f t="array" ref="AB49">IF(ISNA(INDEX($DC$1:$DC$770,MATCH($A49&amp;AB$3,$DB$1:$DB$770&amp;$DC$1:$DC$770,0))),"",IF(ISNA(INDEX($DC$1:$DC$200,MATCH($A49&amp;AB$3,$DB$1:$DB$200&amp;$DC$1:$DC$200,0))),IF(INDEX($DC$201:$DC$770,MATCH($A49&amp;AB$3,$DB$201:$DB$770&amp;$DC$201:$DC$770,0))=AB$3,2,""),IF(INDEX($DC$1:$DC$200,MATCH($A49&amp;AB$3,$DB$1:$DB$200&amp;$DC$1:$DC$200,0))=AB$3,1,"")))</f>
        <v/>
      </c>
      <c r="AC49" s="6" t="str">
        <f t="array" ref="AC49">IF(ISNA(INDEX($DC$1:$DC$770,MATCH($A49&amp;AC$3,$DB$1:$DB$770&amp;$DC$1:$DC$770,0))),"",IF(ISNA(INDEX($DC$1:$DC$200,MATCH($A49&amp;AC$3,$DB$1:$DB$200&amp;$DC$1:$DC$200,0))),IF(INDEX($DC$201:$DC$770,MATCH($A49&amp;AC$3,$DB$201:$DB$770&amp;$DC$201:$DC$770,0))=AC$3,2,""),IF(INDEX($DC$1:$DC$200,MATCH($A49&amp;AC$3,$DB$1:$DB$200&amp;$DC$1:$DC$200,0))=AC$3,1,"")))</f>
        <v/>
      </c>
      <c r="AD49" s="7" t="str">
        <f t="array" ref="AD49">IF(ISNA(INDEX($DC$1:$DC$770,MATCH($A49&amp;AD$3,$DB$1:$DB$770&amp;$DC$1:$DC$770,0))),"",IF(ISNA(INDEX($DC$1:$DC$200,MATCH($A49&amp;AD$3,$DB$1:$DB$200&amp;$DC$1:$DC$200,0))),IF(INDEX($DC$201:$DC$770,MATCH($A49&amp;AD$3,$DB$201:$DB$770&amp;$DC$201:$DC$770,0))=AD$3,2,""),IF(INDEX($DC$1:$DC$200,MATCH($A49&amp;AD$3,$DB$1:$DB$200&amp;$DC$1:$DC$200,0))=AD$3,1,"")))</f>
        <v/>
      </c>
      <c r="AE49" s="43">
        <v>53</v>
      </c>
      <c r="AF49" s="174">
        <f>TRUNC((DATE($CR$2,AG$6,AG49)-WEEKDAY(DATE($CR$2,AG$6,AG49),2)-DATE(YEAR(DATE($CR$2,AG$6,AG49)+4-WEEKDAY(DATE($CR$2,AG$6,AG49),2)),1,-10))/7)</f>
        <v>8</v>
      </c>
      <c r="AG49" s="172">
        <v>22</v>
      </c>
      <c r="AH49" s="176" t="str">
        <f t="shared" si="13"/>
        <v>Mo</v>
      </c>
      <c r="AI49" s="2"/>
      <c r="AJ49" s="164" t="str">
        <f t="shared" ref="AJ49" si="386">IF(OR(OR(AF49=$CR$7,AF53=$CR$7,AF49=$CS$7,AF53=$CS$7,AF49=$CT$7,AF53=$CT$7,AF49=$CR$8,AF53=$CR$8,AF49=$CR$9,AF53=$CR$9,AF49=$CR$10,AF53=$CR$10,AF49=$CS$10,AF53=$CS$10,AF49=$CR$11,AF53=$CR$11,AF49=$CS$11,AF53=$CS$11,AF49=$CT$11,AF53=$CT$11,AF49=$CU$11,AF53=$CU$11,AF49=$CV$11,AF53=$CV$11,AF49=$CR$12,AF53=$CR$12,AF49=$CS$12,AF53=$CS$12),OR($AE50=$CP$30,$AE50=$CP$31,$AE50=$CP$32,$AE50=$CP$33,$AE50=$CP$34,$AE50=$CP$35,$AE50=$CP$36,$AE50=$CP$37,$AE50=$CP$38,$AE50=$CP$39,$AE50=$CP$40,$AE50=$CP$41),OR($AE50=$CP$44,$AE50=$CP$45,$AE50=$CP$46,$AE50=$CP$47,$AE50=$CP$48,$AE50=$CP$49,$AE50=$CP$50)),1,"")</f>
        <v/>
      </c>
      <c r="AK49" s="164" t="str">
        <f t="shared" ref="AK49" si="387">IF(OR(OR(AF49=$CR$15,AF53=$CR$15,AF49=$CS$15,AF53=$CS$15,AF49=$CT$15,AF53=$CT$15,AF49=$CR$16,AF53=$CR$16,AF49=$CS$16,AF53=$CS$16,AF49=$CR$17,AF53=$CR$17,AF49=$CS$17,AF53=$CS$17,AF49=$CR$18,AF53=$CR$18,AF49=$CS$18,AF53=$CS$18,AF49=$CT$18,AF53=$CT$18,AF49=$CU$18,AF53=$CU$18,AF49=$CV$18,AF53=$CV$18,AF49=$CR$19,AF53=$CR$19,AF49=$CS$19,AF53=$CS$19),OR($AE50=$CP$30,$AE50=$CP$31,$AE50=$CP$32,$AE50=$CP$33,$AE50=$CP$34,$AE50=$CP$35,$AE50=$CP$36,$AE50=$CP$37,$AE50=$CP$38,$AE50=$CP$39,$AE50=$CP$40,$AE50=$CP$41),OR($AE50=$CP$44,$AE50=$CP$45,$AE50=$CP$46,$AE50=$CP$47,$AE50=$CP$48,$AE50=$CP$49,$AE50=$CP$50)),1,"")</f>
        <v/>
      </c>
      <c r="AL49" s="164" t="str">
        <f t="shared" ref="AL49" si="388">IF(OR(OR(AF49=$CR$22,AF53=$CR$22,AF49=$CS$22,AF53=$CS$22,AF49=$CT$22,AF53=$CT$22,AF49=$CR$23,AF53=$CR$23,AF49=$CS$23,AF53=$CS$23,AF49=$CR$24,AF53=$CR$24,AF49=$CS$24,AF53=$CS$24,AF49=$CR$25,AF53=$CR$25,AF49=$CS$25,AF53=$CS$25,AF49=$CT$25,AF53=$CT$25,AF49=$CU$25,AF53=$CU$25,AF49=$CV$25,AF53=$CV$25,AF49=$CR$26,AF53=$CR$26,AF49=$CS$26,AF53=$CS$26),OR($AE50=$CP$30,$AE50=$CP$31,$AE50=$CP$32,$AE50=$CP$33,$AE50=$CP$34,$AE50=$CP$35,$AE50=$CP$36,$AE50=$CP$37,$AE50=$CP$38,$AE50=$CP$39,$AE50=$CP$40,$AE50=$CP$41),OR($AE50=$CP$44,$AE50=$CP$45,$AE50=$CP$46,$AE50=$CP$47,$AE50=$CP$48,$AE50=$CP$49,$AE50=$CP$50)),1,"")</f>
        <v/>
      </c>
      <c r="AM49" s="2"/>
      <c r="AN49" s="6" t="str">
        <f t="shared" ref="AN49" si="389">IF(ISNA(VLOOKUP(AE49,$DB$1:$DE$200,4,FALSE)),"",VLOOKUP(AE49,$DB$1:$DE$200,4,FALSE))</f>
        <v>Cevi-Turnen</v>
      </c>
      <c r="AO49" s="6"/>
      <c r="AP49" s="6"/>
      <c r="AQ49" s="6"/>
      <c r="AR49" s="6"/>
      <c r="AS49" s="6"/>
      <c r="AT49" s="5" t="str">
        <f t="array" ref="AT49">IF(ISNA(INDEX($DC$1:$DC$770,MATCH($AE49&amp;AT$3,$DB$1:$DB$770&amp;$DC$1:$DC$770,0))),"",IF(ISNA(INDEX($DC$1:$DC$200,MATCH($AE49&amp;AT$3,$DB$1:$DB$200&amp;$DC$1:$DC$200,0))),IF(INDEX($DC$201:$DC$770,MATCH($AE49&amp;AT$3,$DB$201:$DB$770&amp;$DC$201:$DC$770,0))=AT$3,2,""),IF(INDEX($DC$1:$DC$200,MATCH($AE49&amp;AT$3,$DB$1:$DB$200&amp;$DC$1:$DC$200,0))=AT$3,1,"")))</f>
        <v/>
      </c>
      <c r="AU49" s="6" t="str">
        <f t="array" ref="AU49">IF(ISNA(INDEX($DC$1:$DC$770,MATCH($AE49&amp;AU$3,$DB$1:$DB$770&amp;$DC$1:$DC$770,0))),"",IF(ISNA(INDEX($DC$1:$DC$200,MATCH($AE49&amp;AU$3,$DB$1:$DB$200&amp;$DC$1:$DC$200,0))),IF(INDEX($DC$201:$DC$770,MATCH($AE49&amp;AU$3,$DB$201:$DB$770&amp;$DC$201:$DC$770,0))=AU$3,2,""),IF(INDEX($DC$1:$DC$200,MATCH($AE49&amp;AU$3,$DB$1:$DB$200&amp;$DC$1:$DC$200,0))=AU$3,1,"")))</f>
        <v/>
      </c>
      <c r="AV49" s="6">
        <f t="array" ref="AV49">IF(ISNA(INDEX($DC$1:$DC$770,MATCH($AE49&amp;AV$3,$DB$1:$DB$770&amp;$DC$1:$DC$770,0))),"",IF(ISNA(INDEX($DC$1:$DC$200,MATCH($AE49&amp;AV$3,$DB$1:$DB$200&amp;$DC$1:$DC$200,0))),IF(INDEX($DC$201:$DC$770,MATCH($AE49&amp;AV$3,$DB$201:$DB$770&amp;$DC$201:$DC$770,0))=AV$3,2,""),IF(INDEX($DC$1:$DC$200,MATCH($AE49&amp;AV$3,$DB$1:$DB$200&amp;$DC$1:$DC$200,0))=AV$3,1,"")))</f>
        <v>1</v>
      </c>
      <c r="AW49" s="5" t="str">
        <f t="array" ref="AW49">IF(ISNA(INDEX($DC$1:$DC$770,MATCH($AE49&amp;AW$3,$DB$1:$DB$770&amp;$DC$1:$DC$770,0))),"",IF(ISNA(INDEX($DC$1:$DC$200,MATCH($AE49&amp;AW$3,$DB$1:$DB$200&amp;$DC$1:$DC$200,0))),IF(INDEX($DC$201:$DC$770,MATCH($AE49&amp;AW$3,$DB$201:$DB$770&amp;$DC$201:$DC$770,0))=AW$3,2,""),IF(INDEX($DC$1:$DC$200,MATCH($AE49&amp;AW$3,$DB$1:$DB$200&amp;$DC$1:$DC$200,0))=AW$3,1,"")))</f>
        <v/>
      </c>
      <c r="AX49" s="6" t="str">
        <f t="array" ref="AX49">IF(ISNA(INDEX($DC$1:$DC$770,MATCH($AE49&amp;AX$3,$DB$1:$DB$770&amp;$DC$1:$DC$770,0))),"",IF(ISNA(INDEX($DC$1:$DC$200,MATCH($AE49&amp;AX$3,$DB$1:$DB$200&amp;$DC$1:$DC$200,0))),IF(INDEX($DC$201:$DC$770,MATCH($AE49&amp;AX$3,$DB$201:$DB$770&amp;$DC$201:$DC$770,0))=AX$3,2,""),IF(INDEX($DC$1:$DC$200,MATCH($AE49&amp;AX$3,$DB$1:$DB$200&amp;$DC$1:$DC$200,0))=AX$3,1,"")))</f>
        <v/>
      </c>
      <c r="AY49" s="7" t="str">
        <f t="array" ref="AY49">IF(ISNA(INDEX($DC$1:$DC$770,MATCH($AE49&amp;AY$3,$DB$1:$DB$770&amp;$DC$1:$DC$770,0))),"",IF(ISNA(INDEX($DC$1:$DC$200,MATCH($AE49&amp;AY$3,$DB$1:$DB$200&amp;$DC$1:$DC$200,0))),IF(INDEX($DC$201:$DC$770,MATCH($AE49&amp;AY$3,$DB$201:$DB$770&amp;$DC$201:$DC$770,0))=AY$3,2,""),IF(INDEX($DC$1:$DC$200,MATCH($AE49&amp;AY$3,$DB$1:$DB$200&amp;$DC$1:$DC$200,0))=AY$3,1,"")))</f>
        <v/>
      </c>
      <c r="AZ49" s="6" t="str">
        <f t="array" ref="AZ49">IF(ISNA(INDEX($DC$1:$DC$770,MATCH($AE49&amp;AZ$3,$DB$1:$DB$770&amp;$DC$1:$DC$770,0))),"",IF(ISNA(INDEX($DC$1:$DC$200,MATCH($AE49&amp;AZ$3,$DB$1:$DB$200&amp;$DC$1:$DC$200,0))),IF(INDEX($DC$201:$DC$770,MATCH($AE49&amp;AZ$3,$DB$201:$DB$770&amp;$DC$201:$DC$770,0))=AZ$3,2,""),IF(INDEX($DC$1:$DC$200,MATCH($AE49&amp;AZ$3,$DB$1:$DB$200&amp;$DC$1:$DC$200,0))=AZ$3,1,"")))</f>
        <v/>
      </c>
      <c r="BA49" s="6" t="str">
        <f t="array" ref="BA49">IF(ISNA(INDEX($DC$1:$DC$770,MATCH($AE49&amp;BA$3,$DB$1:$DB$770&amp;$DC$1:$DC$770,0))),"",IF(ISNA(INDEX($DC$1:$DC$200,MATCH($AE49&amp;BA$3,$DB$1:$DB$200&amp;$DC$1:$DC$200,0))),IF(INDEX($DC$201:$DC$770,MATCH($AE49&amp;BA$3,$DB$201:$DB$770&amp;$DC$201:$DC$770,0))=BA$3,2,""),IF(INDEX($DC$1:$DC$200,MATCH($AE49&amp;BA$3,$DB$1:$DB$200&amp;$DC$1:$DC$200,0))=BA$3,1,"")))</f>
        <v/>
      </c>
      <c r="BB49" s="6" t="str">
        <f t="array" ref="BB49">IF(ISNA(INDEX($DC$1:$DC$770,MATCH($AE49&amp;BB$3,$DB$1:$DB$770&amp;$DC$1:$DC$770,0))),"",IF(ISNA(INDEX($DC$1:$DC$200,MATCH($AE49&amp;BB$3,$DB$1:$DB$200&amp;$DC$1:$DC$200,0))),IF(INDEX($DC$201:$DC$770,MATCH($AE49&amp;BB$3,$DB$201:$DB$770&amp;$DC$201:$DC$770,0))=BB$3,2,""),IF(INDEX($DC$1:$DC$200,MATCH($AE49&amp;BB$3,$DB$1:$DB$200&amp;$DC$1:$DC$200,0))=BB$3,1,"")))</f>
        <v/>
      </c>
      <c r="BC49" s="5" t="str">
        <f t="array" ref="BC49">IF(ISNA(INDEX($DC$1:$DC$770,MATCH($AE49&amp;BC$3,$DB$1:$DB$770&amp;$DC$1:$DC$770,0))),"",IF(ISNA(INDEX($DC$1:$DC$200,MATCH($AE49&amp;BC$3,$DB$1:$DB$200&amp;$DC$1:$DC$200,0))),IF(INDEX($DC$201:$DC$770,MATCH($AE49&amp;BC$3,$DB$201:$DB$770&amp;$DC$201:$DC$770,0))=BC$3,2,""),IF(INDEX($DC$1:$DC$200,MATCH($AE49&amp;BC$3,$DB$1:$DB$200&amp;$DC$1:$DC$200,0))=BC$3,1,"")))</f>
        <v/>
      </c>
      <c r="BD49" s="6" t="str">
        <f t="array" ref="BD49">IF(ISNA(INDEX($DC$1:$DC$770,MATCH($AE49&amp;BD$3,$DB$1:$DB$770&amp;$DC$1:$DC$770,0))),"",IF(ISNA(INDEX($DC$1:$DC$200,MATCH($AE49&amp;BD$3,$DB$1:$DB$200&amp;$DC$1:$DC$200,0))),IF(INDEX($DC$201:$DC$770,MATCH($AE49&amp;BD$3,$DB$201:$DB$770&amp;$DC$201:$DC$770,0))=BD$3,2,""),IF(INDEX($DC$1:$DC$200,MATCH($AE49&amp;BD$3,$DB$1:$DB$200&amp;$DC$1:$DC$200,0))=BD$3,1,"")))</f>
        <v/>
      </c>
      <c r="BE49" s="7" t="str">
        <f t="array" ref="BE49">IF(ISNA(INDEX($DC$1:$DC$770,MATCH($AE49&amp;BE$3,$DB$1:$DB$770&amp;$DC$1:$DC$770,0))),"",IF(ISNA(INDEX($DC$1:$DC$200,MATCH($AE49&amp;BE$3,$DB$1:$DB$200&amp;$DC$1:$DC$200,0))),IF(INDEX($DC$201:$DC$770,MATCH($AE49&amp;BE$3,$DB$201:$DB$770&amp;$DC$201:$DC$770,0))=BE$3,2,""),IF(INDEX($DC$1:$DC$200,MATCH($AE49&amp;BE$3,$DB$1:$DB$200&amp;$DC$1:$DC$200,0))=BE$3,1,"")))</f>
        <v/>
      </c>
      <c r="BF49" s="6" t="str">
        <f t="array" ref="BF49">IF(ISNA(INDEX($DC$1:$DC$770,MATCH($AE49&amp;BF$3,$DB$1:$DB$770&amp;$DC$1:$DC$770,0))),"",IF(ISNA(INDEX($DC$1:$DC$200,MATCH($AE49&amp;BF$3,$DB$1:$DB$200&amp;$DC$1:$DC$200,0))),IF(INDEX($DC$201:$DC$770,MATCH($AE49&amp;BF$3,$DB$201:$DB$770&amp;$DC$201:$DC$770,0))=BF$3,2,""),IF(INDEX($DC$1:$DC$200,MATCH($AE49&amp;BF$3,$DB$1:$DB$200&amp;$DC$1:$DC$200,0))=BF$3,1,"")))</f>
        <v/>
      </c>
      <c r="BG49" s="6" t="str">
        <f t="array" ref="BG49">IF(ISNA(INDEX($DC$1:$DC$770,MATCH($AE49&amp;BG$3,$DB$1:$DB$770&amp;$DC$1:$DC$770,0))),"",IF(ISNA(INDEX($DC$1:$DC$200,MATCH($AE49&amp;BG$3,$DB$1:$DB$200&amp;$DC$1:$DC$200,0))),IF(INDEX($DC$201:$DC$770,MATCH($AE49&amp;BG$3,$DB$201:$DB$770&amp;$DC$201:$DC$770,0))=BG$3,2,""),IF(INDEX($DC$1:$DC$200,MATCH($AE49&amp;BG$3,$DB$1:$DB$200&amp;$DC$1:$DC$200,0))=BG$3,1,"")))</f>
        <v/>
      </c>
      <c r="BH49" s="7" t="str">
        <f t="array" ref="BH49">IF(ISNA(INDEX($DC$1:$DC$770,MATCH($AE49&amp;BH$3,$DB$1:$DB$770&amp;$DC$1:$DC$770,0))),"",IF(ISNA(INDEX($DC$1:$DC$200,MATCH($AE49&amp;BH$3,$DB$1:$DB$200&amp;$DC$1:$DC$200,0))),IF(INDEX($DC$201:$DC$770,MATCH($AE49&amp;BH$3,$DB$201:$DB$770&amp;$DC$201:$DC$770,0))=BH$3,2,""),IF(INDEX($DC$1:$DC$200,MATCH($AE49&amp;BH$3,$DB$1:$DB$200&amp;$DC$1:$DC$200,0))=BH$3,1,"")))</f>
        <v/>
      </c>
      <c r="BI49" s="2">
        <f t="shared" ref="BI49" si="390">BI47+1</f>
        <v>82</v>
      </c>
      <c r="BJ49" s="174">
        <f>TRUNC((DATE($CR$2,BK$6,BK49)-WEEKDAY(DATE($CR$2,BK$6,BK49),2)-DATE(YEAR(DATE($CR$2,BK$6,BK49)+4-WEEKDAY(DATE($CR$2,BK$6,BK49),2)),1,-10))/7)</f>
        <v>12</v>
      </c>
      <c r="BK49" s="172">
        <v>22</v>
      </c>
      <c r="BL49" s="176" t="str">
        <f t="shared" si="18"/>
        <v>Di</v>
      </c>
      <c r="BM49" s="2"/>
      <c r="BN49" s="164" t="str">
        <f t="shared" ref="BN49" si="391">IF(OR(OR(BJ49=$CR$7,BJ53=$CR$7,BJ49=$CS$7,BJ53=$CS$7,BJ49=$CT$7,BJ53=$CT$7,BJ49=$CR$8,BJ53=$CR$8,BJ49=$CR$9,BJ53=$CR$9,BJ49=$CR$10,BJ53=$CR$10,BJ49=$CS$10,BJ53=$CS$10,BJ49=$CR$11,BJ53=$CR$11,BJ49=$CS$11,BJ53=$CS$11,BJ49=$CT$11,BJ53=$CT$11,BJ49=$CU$11,BJ53=$CU$11,BJ49=$CV$11,BJ53=$CV$11,BJ49=$CR$12,BJ53=$CR$12,BJ49=$CS$12,BJ53=$CS$12),OR($BI50=$CP$30,$BI50=$CP$31,$BI50=$CP$32,$BI50=$CP$33,$BI50=$CP$34,$BI50=$CP$35,$BI50=$CP$36,$BI50=$CP$37,$BI50=$CP$38,$BI50=$CP$39,$BI50=$CP$40,$BI50=$CP$41),OR($BI50=$CP$44,$BI50=$CP$45,$BI50=$CP$46,$BI50=$CP$47,$BI50=$CP$48,$BI50=$CP$49,$BI50=$CP$50)),1,"")</f>
        <v/>
      </c>
      <c r="BO49" s="164" t="str">
        <f t="shared" ref="BO49" si="392">IF(OR(OR(BJ49=$CR$15,BJ53=$CR$15,BJ49=$CS$15,BJ53=$CS$15,BJ49=$CT$15,BJ53=$CT$15,BJ49=$CR$16,BJ53=$CR$16,BJ49=$CS$16,BJ53=$CS$16,BJ49=$CR$17,BJ53=$CR$17,BJ49=$CS$17,BJ53=$CS$17,BJ49=$CR$18,BJ53=$CR$18,BJ49=$CS$18,BJ53=$CS$18,BJ49=$CT$18,BJ53=$CT$18,BJ49=$CU$18,BJ53=$CU$18,BJ49=$CV$18,BJ53=$CV$18,BJ49=$CR$19,BJ53=$CR$19,BJ49=$CS$19,BJ53=$CS$19),OR($BI50=$CP$30,$BI50=$CP$31,$BI50=$CP$32,$BI50=$CP$33,$BI50=$CP$34,$BI50=$CP$35,$BI50=$CP$36,$BI50=$CP$37,$BI50=$CP$38,$BI50=$CP$39,$BI50=$CP$40,$BI50=$CP$41),OR($BI50=$CP$44,$BI50=$CP$45,$BI50=$CP$46,$BI50=$CP$47,$BI50=$CP$48,$BI50=$CP$49,$BI50=$CP$50)),1,"")</f>
        <v/>
      </c>
      <c r="BP49" s="164" t="str">
        <f t="shared" ref="BP49" si="393">IF(OR(OR(BJ49=$CR$22,BJ53=$CR$22,BJ49=$CS$22,BJ53=$CS$22,BJ49=$CT$22,BJ53=$CT$22,BJ49=$CR$23,BJ53=$CR$23,BJ49=$CS$23,BJ53=$CS$23,BJ49=$CR$24,BJ53=$CR$24,BJ49=$CS$24,BJ53=$CS$24,BJ49=$CR$25,BJ53=$CR$25,BJ49=$CS$25,BJ53=$CS$25,BJ49=$CT$25,BJ53=$CT$25,BJ49=$CU$25,BJ53=$CU$25,BJ49=$CV$25,BJ53=$CV$25,BJ49=$CR$26,BJ53=$CR$26,BJ49=$CS$26,BJ53=$CS$26),OR($BI50=$CP$30,$BI50=$CP$31,$BI50=$CP$32,$BI50=$CP$33,$BI50=$CP$34,$BI50=$CP$35,$BI50=$CP$36,$BI50=$CP$37,$BI50=$CP$38,$BI50=$CP$39,$BI50=$CP$40,$BI50=$CP$41),OR($BI50=$CP$44,$BI50=$CP$45,$BI50=$CP$46,$BI50=$CP$47,$BI50=$CP$48,$BI50=$CP$49,$BI50=$CP$50)),1,"")</f>
        <v/>
      </c>
      <c r="BQ49" s="2"/>
      <c r="BR49" s="6" t="str">
        <f t="shared" ref="BR49" si="394">IF(ISNA(VLOOKUP(BI49,$DB$1:$DE$200,4,FALSE)),"",VLOOKUP(BI49,$DB$1:$DE$200,4,FALSE))</f>
        <v/>
      </c>
      <c r="BS49" s="6"/>
      <c r="BT49" s="6"/>
      <c r="BU49" s="6"/>
      <c r="BV49" s="6"/>
      <c r="BW49" s="6"/>
      <c r="BX49" s="5" t="str">
        <f t="array" ref="BX49">IF(ISNA(INDEX($DC$1:$DC$770,MATCH($BI49&amp;BX$3,$DB$1:$DB$770&amp;$DC$1:$DC$770,0))),"",IF(ISNA(INDEX($DC$1:$DC$200,MATCH($BI49&amp;BX$3,$DB$1:$DB$200&amp;$DC$1:$DC$200,0))),IF(INDEX($DC$201:$DC$770,MATCH($BI49&amp;BX$3,$DB$201:$DB$770&amp;$DC$201:$DC$770,0))=BX$3,2,""),IF(INDEX($DC$1:$DC$200,MATCH($BI49&amp;BX$3,$DB$1:$DB$200&amp;$DC$1:$DC$200,0))=BX$3,1,"")))</f>
        <v/>
      </c>
      <c r="BY49" s="6" t="str">
        <f t="array" ref="BY49">IF(ISNA(INDEX($DC$1:$DC$770,MATCH($BI49&amp;BY$3,$DB$1:$DB$770&amp;$DC$1:$DC$770,0))),"",IF(ISNA(INDEX($DC$1:$DC$200,MATCH($BI49&amp;BY$3,$DB$1:$DB$200&amp;$DC$1:$DC$200,0))),IF(INDEX($DC$201:$DC$770,MATCH($BI49&amp;BY$3,$DB$201:$DB$770&amp;$DC$201:$DC$770,0))=BY$3,2,""),IF(INDEX($DC$1:$DC$200,MATCH($BI49&amp;BY$3,$DB$1:$DB$200&amp;$DC$1:$DC$200,0))=BY$3,1,"")))</f>
        <v/>
      </c>
      <c r="BZ49" s="6" t="str">
        <f t="array" ref="BZ49">IF(ISNA(INDEX($DC$1:$DC$770,MATCH($BI49&amp;BZ$3,$DB$1:$DB$770&amp;$DC$1:$DC$770,0))),"",IF(ISNA(INDEX($DC$1:$DC$200,MATCH($BI49&amp;BZ$3,$DB$1:$DB$200&amp;$DC$1:$DC$200,0))),IF(INDEX($DC$201:$DC$770,MATCH($BI49&amp;BZ$3,$DB$201:$DB$770&amp;$DC$201:$DC$770,0))=BZ$3,2,""),IF(INDEX($DC$1:$DC$200,MATCH($BI49&amp;BZ$3,$DB$1:$DB$200&amp;$DC$1:$DC$200,0))=BZ$3,1,"")))</f>
        <v/>
      </c>
      <c r="CA49" s="5" t="str">
        <f t="array" ref="CA49">IF(ISNA(INDEX($DC$1:$DC$770,MATCH($BI49&amp;CA$3,$DB$1:$DB$770&amp;$DC$1:$DC$770,0))),"",IF(ISNA(INDEX($DC$1:$DC$200,MATCH($BI49&amp;CA$3,$DB$1:$DB$200&amp;$DC$1:$DC$200,0))),IF(INDEX($DC$201:$DC$770,MATCH($BI49&amp;CA$3,$DB$201:$DB$770&amp;$DC$201:$DC$770,0))=CA$3,2,""),IF(INDEX($DC$1:$DC$200,MATCH($BI49&amp;CA$3,$DB$1:$DB$200&amp;$DC$1:$DC$200,0))=CA$3,1,"")))</f>
        <v/>
      </c>
      <c r="CB49" s="6" t="str">
        <f t="array" ref="CB49">IF(ISNA(INDEX($DC$1:$DC$770,MATCH($BI49&amp;CB$3,$DB$1:$DB$770&amp;$DC$1:$DC$770,0))),"",IF(ISNA(INDEX($DC$1:$DC$200,MATCH($BI49&amp;CB$3,$DB$1:$DB$200&amp;$DC$1:$DC$200,0))),IF(INDEX($DC$201:$DC$770,MATCH($BI49&amp;CB$3,$DB$201:$DB$770&amp;$DC$201:$DC$770,0))=CB$3,2,""),IF(INDEX($DC$1:$DC$200,MATCH($BI49&amp;CB$3,$DB$1:$DB$200&amp;$DC$1:$DC$200,0))=CB$3,1,"")))</f>
        <v/>
      </c>
      <c r="CC49" s="7" t="str">
        <f t="array" ref="CC49">IF(ISNA(INDEX($DC$1:$DC$770,MATCH($BI49&amp;CC$3,$DB$1:$DB$770&amp;$DC$1:$DC$770,0))),"",IF(ISNA(INDEX($DC$1:$DC$200,MATCH($BI49&amp;CC$3,$DB$1:$DB$200&amp;$DC$1:$DC$200,0))),IF(INDEX($DC$201:$DC$770,MATCH($BI49&amp;CC$3,$DB$201:$DB$770&amp;$DC$201:$DC$770,0))=CC$3,2,""),IF(INDEX($DC$1:$DC$200,MATCH($BI49&amp;CC$3,$DB$1:$DB$200&amp;$DC$1:$DC$200,0))=CC$3,1,"")))</f>
        <v/>
      </c>
      <c r="CD49" s="6" t="str">
        <f t="array" ref="CD49">IF(ISNA(INDEX($DC$1:$DC$770,MATCH($BI49&amp;CD$3,$DB$1:$DB$770&amp;$DC$1:$DC$770,0))),"",IF(ISNA(INDEX($DC$1:$DC$200,MATCH($BI49&amp;CD$3,$DB$1:$DB$200&amp;$DC$1:$DC$200,0))),IF(INDEX($DC$201:$DC$770,MATCH($BI49&amp;CD$3,$DB$201:$DB$770&amp;$DC$201:$DC$770,0))=CD$3,2,""),IF(INDEX($DC$1:$DC$200,MATCH($BI49&amp;CD$3,$DB$1:$DB$200&amp;$DC$1:$DC$200,0))=CD$3,1,"")))</f>
        <v/>
      </c>
      <c r="CE49" s="6" t="str">
        <f t="array" ref="CE49">IF(ISNA(INDEX($DC$1:$DC$770,MATCH($BI49&amp;CE$3,$DB$1:$DB$770&amp;$DC$1:$DC$770,0))),"",IF(ISNA(INDEX($DC$1:$DC$200,MATCH($BI49&amp;CE$3,$DB$1:$DB$200&amp;$DC$1:$DC$200,0))),IF(INDEX($DC$201:$DC$770,MATCH($BI49&amp;CE$3,$DB$201:$DB$770&amp;$DC$201:$DC$770,0))=CE$3,2,""),IF(INDEX($DC$1:$DC$200,MATCH($BI49&amp;CE$3,$DB$1:$DB$200&amp;$DC$1:$DC$200,0))=CE$3,1,"")))</f>
        <v/>
      </c>
      <c r="CF49" s="6">
        <f t="array" ref="CF49">IF(ISNA(INDEX($DC$1:$DC$770,MATCH($BI49&amp;CF$3,$DB$1:$DB$770&amp;$DC$1:$DC$770,0))),"",IF(ISNA(INDEX($DC$1:$DC$200,MATCH($BI49&amp;CF$3,$DB$1:$DB$200&amp;$DC$1:$DC$200,0))),IF(INDEX($DC$201:$DC$770,MATCH($BI49&amp;CF$3,$DB$201:$DB$770&amp;$DC$201:$DC$770,0))=CF$3,2,""),IF(INDEX($DC$1:$DC$200,MATCH($BI49&amp;CF$3,$DB$1:$DB$200&amp;$DC$1:$DC$200,0))=CF$3,1,"")))</f>
        <v>2</v>
      </c>
      <c r="CG49" s="5" t="str">
        <f t="array" ref="CG49">IF(ISNA(INDEX($DC$1:$DC$770,MATCH($BI49&amp;CG$3,$DB$1:$DB$770&amp;$DC$1:$DC$770,0))),"",IF(ISNA(INDEX($DC$1:$DC$200,MATCH($BI49&amp;CG$3,$DB$1:$DB$200&amp;$DC$1:$DC$200,0))),IF(INDEX($DC$201:$DC$770,MATCH($BI49&amp;CG$3,$DB$201:$DB$770&amp;$DC$201:$DC$770,0))=CG$3,2,""),IF(INDEX($DC$1:$DC$200,MATCH($BI49&amp;CG$3,$DB$1:$DB$200&amp;$DC$1:$DC$200,0))=CG$3,1,"")))</f>
        <v/>
      </c>
      <c r="CH49" s="6" t="str">
        <f t="array" ref="CH49">IF(ISNA(INDEX($DC$1:$DC$770,MATCH($BI49&amp;CH$3,$DB$1:$DB$770&amp;$DC$1:$DC$770,0))),"",IF(ISNA(INDEX($DC$1:$DC$200,MATCH($BI49&amp;CH$3,$DB$1:$DB$200&amp;$DC$1:$DC$200,0))),IF(INDEX($DC$201:$DC$770,MATCH($BI49&amp;CH$3,$DB$201:$DB$770&amp;$DC$201:$DC$770,0))=CH$3,2,""),IF(INDEX($DC$1:$DC$200,MATCH($BI49&amp;CH$3,$DB$1:$DB$200&amp;$DC$1:$DC$200,0))=CH$3,1,"")))</f>
        <v/>
      </c>
      <c r="CI49" s="7" t="str">
        <f t="array" ref="CI49">IF(ISNA(INDEX($DC$1:$DC$770,MATCH($BI49&amp;CI$3,$DB$1:$DB$770&amp;$DC$1:$DC$770,0))),"",IF(ISNA(INDEX($DC$1:$DC$200,MATCH($BI49&amp;CI$3,$DB$1:$DB$200&amp;$DC$1:$DC$200,0))),IF(INDEX($DC$201:$DC$770,MATCH($BI49&amp;CI$3,$DB$201:$DB$770&amp;$DC$201:$DC$770,0))=CI$3,2,""),IF(INDEX($DC$1:$DC$200,MATCH($BI49&amp;CI$3,$DB$1:$DB$200&amp;$DC$1:$DC$200,0))=CI$3,1,"")))</f>
        <v/>
      </c>
      <c r="CJ49" s="6" t="str">
        <f t="array" ref="CJ49">IF(ISNA(INDEX($DC$1:$DC$770,MATCH($BI49&amp;CJ$3,$DB$1:$DB$770&amp;$DC$1:$DC$770,0))),"",IF(ISNA(INDEX($DC$1:$DC$200,MATCH($BI49&amp;CJ$3,$DB$1:$DB$200&amp;$DC$1:$DC$200,0))),IF(INDEX($DC$201:$DC$770,MATCH($BI49&amp;CJ$3,$DB$201:$DB$770&amp;$DC$201:$DC$770,0))=CJ$3,2,""),IF(INDEX($DC$1:$DC$200,MATCH($BI49&amp;CJ$3,$DB$1:$DB$200&amp;$DC$1:$DC$200,0))=CJ$3,1,"")))</f>
        <v/>
      </c>
      <c r="CK49" s="6" t="str">
        <f t="array" ref="CK49">IF(ISNA(INDEX($DC$1:$DC$770,MATCH($BI49&amp;CK$3,$DB$1:$DB$770&amp;$DC$1:$DC$770,0))),"",IF(ISNA(INDEX($DC$1:$DC$200,MATCH($BI49&amp;CK$3,$DB$1:$DB$200&amp;$DC$1:$DC$200,0))),IF(INDEX($DC$201:$DC$770,MATCH($BI49&amp;CK$3,$DB$201:$DB$770&amp;$DC$201:$DC$770,0))=CK$3,2,""),IF(INDEX($DC$1:$DC$200,MATCH($BI49&amp;CK$3,$DB$1:$DB$200&amp;$DC$1:$DC$200,0))=CK$3,1,"")))</f>
        <v/>
      </c>
      <c r="CL49" s="7" t="str">
        <f t="array" ref="CL49">IF(ISNA(INDEX($DC$1:$DC$770,MATCH($BI49&amp;CL$3,$DB$1:$DB$770&amp;$DC$1:$DC$770,0))),"",IF(ISNA(INDEX($DC$1:$DC$200,MATCH($BI49&amp;CL$3,$DB$1:$DB$200&amp;$DC$1:$DC$200,0))),IF(INDEX($DC$201:$DC$770,MATCH($BI49&amp;CL$3,$DB$201:$DB$770&amp;$DC$201:$DC$770,0))=CL$3,2,""),IF(INDEX($DC$1:$DC$200,MATCH($BI49&amp;CL$3,$DB$1:$DB$200&amp;$DC$1:$DC$200,0))=CL$3,1,"")))</f>
        <v/>
      </c>
      <c r="CP49" s="19">
        <f t="shared" si="218"/>
        <v>361.5</v>
      </c>
      <c r="CQ49" s="13" t="s">
        <v>89</v>
      </c>
      <c r="CS49" s="30">
        <v>26</v>
      </c>
      <c r="CT49" s="13">
        <v>12</v>
      </c>
      <c r="CU49" s="13">
        <f t="shared" si="219"/>
        <v>2016</v>
      </c>
      <c r="CV49" s="13" t="str">
        <f t="shared" si="220"/>
        <v>Mo</v>
      </c>
      <c r="CW49" s="22">
        <f t="shared" si="344"/>
        <v>41268</v>
      </c>
      <c r="DB49" s="19">
        <f>IF(DM49=0,0,IF(COUNTIF($DM$1:$DM$200,DM49)=1,DM49,IF(COUNTIF($DM$1:$DM$200,DM49)=2,IF(COUNTIF($DM$1:$DM48,DM49)=0,DM49,DM49+0.5),"Terminkollision 1")))</f>
        <v>319</v>
      </c>
      <c r="DC49" s="42">
        <f t="shared" si="4"/>
        <v>3</v>
      </c>
      <c r="DD49" s="71" t="s">
        <v>195</v>
      </c>
      <c r="DE49" s="13" t="s">
        <v>101</v>
      </c>
      <c r="DF49" s="13">
        <f t="shared" si="263"/>
        <v>46</v>
      </c>
      <c r="DG49" s="13">
        <f t="shared" si="5"/>
        <v>14</v>
      </c>
      <c r="DH49" s="13">
        <f t="shared" si="6"/>
        <v>11</v>
      </c>
      <c r="DI49" s="13">
        <f t="shared" si="7"/>
        <v>2016</v>
      </c>
      <c r="DJ49" s="13" t="str">
        <f t="shared" si="264"/>
        <v>Mo</v>
      </c>
      <c r="DK49" s="22">
        <f t="shared" si="280"/>
        <v>41226</v>
      </c>
      <c r="DL49" s="19" t="str">
        <f t="shared" si="0"/>
        <v>0</v>
      </c>
      <c r="DM49" s="13">
        <f t="shared" si="265"/>
        <v>319</v>
      </c>
    </row>
    <row r="50" spans="1:118">
      <c r="A50" s="13">
        <v>22.5</v>
      </c>
      <c r="B50" s="174"/>
      <c r="C50" s="173"/>
      <c r="D50" s="178"/>
      <c r="E50" s="2"/>
      <c r="F50" s="165"/>
      <c r="G50" s="165"/>
      <c r="H50" s="165"/>
      <c r="I50" s="2"/>
      <c r="J50" s="9" t="str">
        <f t="shared" ref="J50" si="395">IF(ISNA(VLOOKUP(A50,$CP$30:$CQ$56,2,FALSE)),IF(ISNA(VLOOKUP(A50,$DB$1:$DE$200,4,FALSE)),"",VLOOKUP(A50,$DB$1:$DE$200,4,FALSE)),VLOOKUP(A50,$CP$30:$CQ$56,2,FALSE))</f>
        <v/>
      </c>
      <c r="K50" s="10"/>
      <c r="L50" s="10"/>
      <c r="M50" s="10"/>
      <c r="N50" s="10"/>
      <c r="O50" s="8"/>
      <c r="P50" s="9" t="str">
        <f t="array" ref="P50">IF(ISNA(INDEX($DC$201:$DC$770,MATCH($A49&amp;P$3,$DB$201:$DB$770&amp;$DC$201:$DC$770,0))),IF(ISNA(INDEX($DC$1:$DC$200,MATCH($A50&amp;P$3,$DB$1:$DB$200&amp;$DC$1:$DC$200,0))),"",IF(INDEX($DC$1:$DC$200,MATCH($A50&amp;P$3,$DB$1:$DB$200&amp;$DC$1:$DC$200,0))=P$3,1,"")),IF(INDEX($DC$201:$DC$770,MATCH($A49&amp;P$3,$DB$201:$DB$770&amp;$DC$201:$DC$770,0))=P$3,2,""))</f>
        <v/>
      </c>
      <c r="Q50" s="10" t="str">
        <f t="array" ref="Q50">IF(ISNA(INDEX($DC$201:$DC$770,MATCH($A49&amp;Q$3,$DB$201:$DB$770&amp;$DC$201:$DC$770,0))),IF(ISNA(INDEX($DC$1:$DC$200,MATCH($A50&amp;Q$3,$DB$1:$DB$200&amp;$DC$1:$DC$200,0))),"",IF(INDEX($DC$1:$DC$200,MATCH($A50&amp;Q$3,$DB$1:$DB$200&amp;$DC$1:$DC$200,0))=Q$3,1,"")),IF(INDEX($DC$201:$DC$770,MATCH($A49&amp;Q$3,$DB$201:$DB$770&amp;$DC$201:$DC$770,0))=Q$3,2,""))</f>
        <v/>
      </c>
      <c r="R50" s="10" t="str">
        <f t="array" ref="R50">IF(ISNA(INDEX($DC$201:$DC$770,MATCH($A49&amp;R$3,$DB$201:$DB$770&amp;$DC$201:$DC$770,0))),IF(ISNA(INDEX($DC$1:$DC$200,MATCH($A50&amp;R$3,$DB$1:$DB$200&amp;$DC$1:$DC$200,0))),"",IF(INDEX($DC$1:$DC$200,MATCH($A50&amp;R$3,$DB$1:$DB$200&amp;$DC$1:$DC$200,0))=R$3,1,"")),IF(INDEX($DC$201:$DC$770,MATCH($A49&amp;R$3,$DB$201:$DB$770&amp;$DC$201:$DC$770,0))=R$3,2,""))</f>
        <v/>
      </c>
      <c r="S50" s="9" t="str">
        <f t="array" ref="S50">IF(ISNA(INDEX($DC$201:$DC$770,MATCH($A49&amp;S$3,$DB$201:$DB$770&amp;$DC$201:$DC$770,0))),IF(ISNA(INDEX($DC$1:$DC$200,MATCH($A50&amp;S$3,$DB$1:$DB$200&amp;$DC$1:$DC$200,0))),"",IF(INDEX($DC$1:$DC$200,MATCH($A50&amp;S$3,$DB$1:$DB$200&amp;$DC$1:$DC$200,0))=S$3,1,"")),IF(INDEX($DC$201:$DC$770,MATCH($A49&amp;S$3,$DB$201:$DB$770&amp;$DC$201:$DC$770,0))=S$3,2,""))</f>
        <v/>
      </c>
      <c r="T50" s="10" t="str">
        <f t="array" ref="T50">IF(ISNA(INDEX($DC$201:$DC$770,MATCH($A49&amp;T$3,$DB$201:$DB$770&amp;$DC$201:$DC$770,0))),IF(ISNA(INDEX($DC$1:$DC$200,MATCH($A50&amp;T$3,$DB$1:$DB$200&amp;$DC$1:$DC$200,0))),"",IF(INDEX($DC$1:$DC$200,MATCH($A50&amp;T$3,$DB$1:$DB$200&amp;$DC$1:$DC$200,0))=T$3,1,"")),IF(INDEX($DC$201:$DC$770,MATCH($A49&amp;T$3,$DB$201:$DB$770&amp;$DC$201:$DC$770,0))=T$3,2,""))</f>
        <v/>
      </c>
      <c r="U50" s="8" t="str">
        <f t="array" ref="U50">IF(ISNA(INDEX($DC$201:$DC$770,MATCH($A49&amp;U$3,$DB$201:$DB$770&amp;$DC$201:$DC$770,0))),IF(ISNA(INDEX($DC$1:$DC$200,MATCH($A50&amp;U$3,$DB$1:$DB$200&amp;$DC$1:$DC$200,0))),"",IF(INDEX($DC$1:$DC$200,MATCH($A50&amp;U$3,$DB$1:$DB$200&amp;$DC$1:$DC$200,0))=U$3,1,"")),IF(INDEX($DC$201:$DC$770,MATCH($A49&amp;U$3,$DB$201:$DB$770&amp;$DC$201:$DC$770,0))=U$3,2,""))</f>
        <v/>
      </c>
      <c r="V50" s="10" t="str">
        <f t="array" ref="V50">IF(ISNA(INDEX($DC$201:$DC$770,MATCH($A49&amp;V$3,$DB$201:$DB$770&amp;$DC$201:$DC$770,0))),IF(ISNA(INDEX($DC$1:$DC$200,MATCH($A50&amp;V$3,$DB$1:$DB$200&amp;$DC$1:$DC$200,0))),"",IF(INDEX($DC$1:$DC$200,MATCH($A50&amp;V$3,$DB$1:$DB$200&amp;$DC$1:$DC$200,0))=V$3,1,"")),IF(INDEX($DC$201:$DC$770,MATCH($A49&amp;V$3,$DB$201:$DB$770&amp;$DC$201:$DC$770,0))=V$3,2,""))</f>
        <v/>
      </c>
      <c r="W50" s="10" t="str">
        <f t="array" ref="W50">IF(ISNA(INDEX($DC$201:$DC$770,MATCH($A49&amp;W$3,$DB$201:$DB$770&amp;$DC$201:$DC$770,0))),IF(ISNA(INDEX($DC$1:$DC$200,MATCH($A50&amp;W$3,$DB$1:$DB$200&amp;$DC$1:$DC$200,0))),"",IF(INDEX($DC$1:$DC$200,MATCH($A50&amp;W$3,$DB$1:$DB$200&amp;$DC$1:$DC$200,0))=W$3,1,"")),IF(INDEX($DC$201:$DC$770,MATCH($A49&amp;W$3,$DB$201:$DB$770&amp;$DC$201:$DC$770,0))=W$3,2,""))</f>
        <v/>
      </c>
      <c r="X50" s="10" t="str">
        <f t="array" ref="X50">IF(ISNA(INDEX($DC$201:$DC$770,MATCH($A49&amp;X$3,$DB$201:$DB$770&amp;$DC$201:$DC$770,0))),IF(ISNA(INDEX($DC$1:$DC$200,MATCH($A50&amp;X$3,$DB$1:$DB$200&amp;$DC$1:$DC$200,0))),"",IF(INDEX($DC$1:$DC$200,MATCH($A50&amp;X$3,$DB$1:$DB$200&amp;$DC$1:$DC$200,0))=X$3,1,"")),IF(INDEX($DC$201:$DC$770,MATCH($A49&amp;X$3,$DB$201:$DB$770&amp;$DC$201:$DC$770,0))=X$3,2,""))</f>
        <v/>
      </c>
      <c r="Y50" s="9" t="str">
        <f t="array" ref="Y50">IF(ISNA(INDEX($DC$201:$DC$770,MATCH($A49&amp;Y$3,$DB$201:$DB$770&amp;$DC$201:$DC$770,0))),IF(ISNA(INDEX($DC$1:$DC$200,MATCH($A50&amp;Y$3,$DB$1:$DB$200&amp;$DC$1:$DC$200,0))),"",IF(INDEX($DC$1:$DC$200,MATCH($A50&amp;Y$3,$DB$1:$DB$200&amp;$DC$1:$DC$200,0))=Y$3,1,"")),IF(INDEX($DC$201:$DC$770,MATCH($A49&amp;Y$3,$DB$201:$DB$770&amp;$DC$201:$DC$770,0))=Y$3,2,""))</f>
        <v/>
      </c>
      <c r="Z50" s="10" t="str">
        <f t="array" ref="Z50">IF(ISNA(INDEX($DC$201:$DC$770,MATCH($A49&amp;Z$3,$DB$201:$DB$770&amp;$DC$201:$DC$770,0))),IF(ISNA(INDEX($DC$1:$DC$200,MATCH($A50&amp;Z$3,$DB$1:$DB$200&amp;$DC$1:$DC$200,0))),"",IF(INDEX($DC$1:$DC$200,MATCH($A50&amp;Z$3,$DB$1:$DB$200&amp;$DC$1:$DC$200,0))=Z$3,1,"")),IF(INDEX($DC$201:$DC$770,MATCH($A49&amp;Z$3,$DB$201:$DB$770&amp;$DC$201:$DC$770,0))=Z$3,2,""))</f>
        <v/>
      </c>
      <c r="AA50" s="8" t="str">
        <f t="array" ref="AA50">IF(ISNA(INDEX($DC$201:$DC$770,MATCH($A49&amp;AA$3,$DB$201:$DB$770&amp;$DC$201:$DC$770,0))),IF(ISNA(INDEX($DC$1:$DC$200,MATCH($A50&amp;AA$3,$DB$1:$DB$200&amp;$DC$1:$DC$200,0))),"",IF(INDEX($DC$1:$DC$200,MATCH($A50&amp;AA$3,$DB$1:$DB$200&amp;$DC$1:$DC$200,0))=AA$3,1,"")),IF(INDEX($DC$201:$DC$770,MATCH($A49&amp;AA$3,$DB$201:$DB$770&amp;$DC$201:$DC$770,0))=AA$3,2,""))</f>
        <v/>
      </c>
      <c r="AB50" s="10" t="str">
        <f t="array" ref="AB50">IF(ISNA(INDEX($DC$201:$DC$770,MATCH($A49&amp;AB$3,$DB$201:$DB$770&amp;$DC$201:$DC$770,0))),IF(ISNA(INDEX($DC$1:$DC$200,MATCH($A50&amp;AB$3,$DB$1:$DB$200&amp;$DC$1:$DC$200,0))),"",IF(INDEX($DC$1:$DC$200,MATCH($A50&amp;AB$3,$DB$1:$DB$200&amp;$DC$1:$DC$200,0))=AB$3,1,"")),IF(INDEX($DC$201:$DC$770,MATCH($A49&amp;AB$3,$DB$201:$DB$770&amp;$DC$201:$DC$770,0))=AB$3,2,""))</f>
        <v/>
      </c>
      <c r="AC50" s="10" t="str">
        <f t="array" ref="AC50">IF(ISNA(INDEX($DC$201:$DC$770,MATCH($A49&amp;AC$3,$DB$201:$DB$770&amp;$DC$201:$DC$770,0))),IF(ISNA(INDEX($DC$1:$DC$200,MATCH($A50&amp;AC$3,$DB$1:$DB$200&amp;$DC$1:$DC$200,0))),"",IF(INDEX($DC$1:$DC$200,MATCH($A50&amp;AC$3,$DB$1:$DB$200&amp;$DC$1:$DC$200,0))=AC$3,1,"")),IF(INDEX($DC$201:$DC$770,MATCH($A49&amp;AC$3,$DB$201:$DB$770&amp;$DC$201:$DC$770,0))=AC$3,2,""))</f>
        <v/>
      </c>
      <c r="AD50" s="8" t="str">
        <f t="array" ref="AD50">IF(ISNA(INDEX($DC$201:$DC$770,MATCH($A49&amp;AD$3,$DB$201:$DB$770&amp;$DC$201:$DC$770,0))),IF(ISNA(INDEX($DC$1:$DC$200,MATCH($A50&amp;AD$3,$DB$1:$DB$200&amp;$DC$1:$DC$200,0))),"",IF(INDEX($DC$1:$DC$200,MATCH($A50&amp;AD$3,$DB$1:$DB$200&amp;$DC$1:$DC$200,0))=AD$3,1,"")),IF(INDEX($DC$201:$DC$770,MATCH($A49&amp;AD$3,$DB$201:$DB$770&amp;$DC$201:$DC$770,0))=AD$3,2,""))</f>
        <v/>
      </c>
      <c r="AE50" s="43">
        <v>53.5</v>
      </c>
      <c r="AF50" s="174"/>
      <c r="AG50" s="185"/>
      <c r="AH50" s="177"/>
      <c r="AI50" s="2"/>
      <c r="AJ50" s="165"/>
      <c r="AK50" s="165"/>
      <c r="AL50" s="165"/>
      <c r="AM50" s="2"/>
      <c r="AN50" s="10" t="str">
        <f t="shared" ref="AN50" si="396">IF(ISNA(VLOOKUP(AE50,$CP$30:$CQ$56,2,FALSE)),IF(ISNA(VLOOKUP(AE50,$DB$1:$DE$200,4,FALSE)),"",VLOOKUP(AE50,$DB$1:$DE$200,4,FALSE)),VLOOKUP(AE50,$CP$30:$CQ$56,2,FALSE))</f>
        <v/>
      </c>
      <c r="AO50" s="10"/>
      <c r="AP50" s="10"/>
      <c r="AQ50" s="10"/>
      <c r="AR50" s="10"/>
      <c r="AS50" s="10"/>
      <c r="AT50" s="9" t="str">
        <f t="array" ref="AT50">IF(ISNA(INDEX($DC$201:$DC$770,MATCH($AE49&amp;AT$3,$DB$201:$DB$770&amp;$DC$201:$DC$770,0))),IF(ISNA(INDEX($DC$1:$DC$200,MATCH($AE50&amp;AT$3,$DB$1:$DB$200&amp;$DC$1:$DC$200,0))),"",IF(INDEX($DC$1:$DC$200,MATCH($AE50&amp;AT$3,$DB$1:$DB$200&amp;$DC$1:$DC$200,0))=AT$3,1,"")),IF(INDEX($DC$201:$DC$770,MATCH($AE49&amp;AT$3,$DB$201:$DB$770&amp;$DC$201:$DC$770,0))=AT$3,2,""))</f>
        <v/>
      </c>
      <c r="AU50" s="10" t="str">
        <f t="array" ref="AU50">IF(ISNA(INDEX($DC$201:$DC$770,MATCH($AE49&amp;AU$3,$DB$201:$DB$770&amp;$DC$201:$DC$770,0))),IF(ISNA(INDEX($DC$1:$DC$200,MATCH($AE50&amp;AU$3,$DB$1:$DB$200&amp;$DC$1:$DC$200,0))),"",IF(INDEX($DC$1:$DC$200,MATCH($AE50&amp;AU$3,$DB$1:$DB$200&amp;$DC$1:$DC$200,0))=AU$3,1,"")),IF(INDEX($DC$201:$DC$770,MATCH($AE49&amp;AU$3,$DB$201:$DB$770&amp;$DC$201:$DC$770,0))=AU$3,2,""))</f>
        <v/>
      </c>
      <c r="AV50" s="10" t="str">
        <f t="array" ref="AV50">IF(ISNA(INDEX($DC$201:$DC$770,MATCH($AE49&amp;AV$3,$DB$201:$DB$770&amp;$DC$201:$DC$770,0))),IF(ISNA(INDEX($DC$1:$DC$200,MATCH($AE50&amp;AV$3,$DB$1:$DB$200&amp;$DC$1:$DC$200,0))),"",IF(INDEX($DC$1:$DC$200,MATCH($AE50&amp;AV$3,$DB$1:$DB$200&amp;$DC$1:$DC$200,0))=AV$3,1,"")),IF(INDEX($DC$201:$DC$770,MATCH($AE49&amp;AV$3,$DB$201:$DB$770&amp;$DC$201:$DC$770,0))=AV$3,2,""))</f>
        <v/>
      </c>
      <c r="AW50" s="9" t="str">
        <f t="array" ref="AW50">IF(ISNA(INDEX($DC$201:$DC$770,MATCH($AE49&amp;AW$3,$DB$201:$DB$770&amp;$DC$201:$DC$770,0))),IF(ISNA(INDEX($DC$1:$DC$200,MATCH($AE50&amp;AW$3,$DB$1:$DB$200&amp;$DC$1:$DC$200,0))),"",IF(INDEX($DC$1:$DC$200,MATCH($AE50&amp;AW$3,$DB$1:$DB$200&amp;$DC$1:$DC$200,0))=AW$3,1,"")),IF(INDEX($DC$201:$DC$770,MATCH($AE49&amp;AW$3,$DB$201:$DB$770&amp;$DC$201:$DC$770,0))=AW$3,2,""))</f>
        <v/>
      </c>
      <c r="AX50" s="10" t="str">
        <f t="array" ref="AX50">IF(ISNA(INDEX($DC$201:$DC$770,MATCH($AE49&amp;AX$3,$DB$201:$DB$770&amp;$DC$201:$DC$770,0))),IF(ISNA(INDEX($DC$1:$DC$200,MATCH($AE50&amp;AX$3,$DB$1:$DB$200&amp;$DC$1:$DC$200,0))),"",IF(INDEX($DC$1:$DC$200,MATCH($AE50&amp;AX$3,$DB$1:$DB$200&amp;$DC$1:$DC$200,0))=AX$3,1,"")),IF(INDEX($DC$201:$DC$770,MATCH($AE49&amp;AX$3,$DB$201:$DB$770&amp;$DC$201:$DC$770,0))=AX$3,2,""))</f>
        <v/>
      </c>
      <c r="AY50" s="8" t="str">
        <f t="array" ref="AY50">IF(ISNA(INDEX($DC$201:$DC$770,MATCH($AE49&amp;AY$3,$DB$201:$DB$770&amp;$DC$201:$DC$770,0))),IF(ISNA(INDEX($DC$1:$DC$200,MATCH($AE50&amp;AY$3,$DB$1:$DB$200&amp;$DC$1:$DC$200,0))),"",IF(INDEX($DC$1:$DC$200,MATCH($AE50&amp;AY$3,$DB$1:$DB$200&amp;$DC$1:$DC$200,0))=AY$3,1,"")),IF(INDEX($DC$201:$DC$770,MATCH($AE49&amp;AY$3,$DB$201:$DB$770&amp;$DC$201:$DC$770,0))=AY$3,2,""))</f>
        <v/>
      </c>
      <c r="AZ50" s="10" t="str">
        <f t="array" ref="AZ50">IF(ISNA(INDEX($DC$201:$DC$770,MATCH($AE49&amp;AZ$3,$DB$201:$DB$770&amp;$DC$201:$DC$770,0))),IF(ISNA(INDEX($DC$1:$DC$200,MATCH($AE50&amp;AZ$3,$DB$1:$DB$200&amp;$DC$1:$DC$200,0))),"",IF(INDEX($DC$1:$DC$200,MATCH($AE50&amp;AZ$3,$DB$1:$DB$200&amp;$DC$1:$DC$200,0))=AZ$3,1,"")),IF(INDEX($DC$201:$DC$770,MATCH($AE49&amp;AZ$3,$DB$201:$DB$770&amp;$DC$201:$DC$770,0))=AZ$3,2,""))</f>
        <v/>
      </c>
      <c r="BA50" s="10" t="str">
        <f t="array" ref="BA50">IF(ISNA(INDEX($DC$201:$DC$770,MATCH($AE49&amp;BA$3,$DB$201:$DB$770&amp;$DC$201:$DC$770,0))),IF(ISNA(INDEX($DC$1:$DC$200,MATCH($AE50&amp;BA$3,$DB$1:$DB$200&amp;$DC$1:$DC$200,0))),"",IF(INDEX($DC$1:$DC$200,MATCH($AE50&amp;BA$3,$DB$1:$DB$200&amp;$DC$1:$DC$200,0))=BA$3,1,"")),IF(INDEX($DC$201:$DC$770,MATCH($AE49&amp;BA$3,$DB$201:$DB$770&amp;$DC$201:$DC$770,0))=BA$3,2,""))</f>
        <v/>
      </c>
      <c r="BB50" s="10" t="str">
        <f t="array" ref="BB50">IF(ISNA(INDEX($DC$201:$DC$770,MATCH($AE49&amp;BB$3,$DB$201:$DB$770&amp;$DC$201:$DC$770,0))),IF(ISNA(INDEX($DC$1:$DC$200,MATCH($AE50&amp;BB$3,$DB$1:$DB$200&amp;$DC$1:$DC$200,0))),"",IF(INDEX($DC$1:$DC$200,MATCH($AE50&amp;BB$3,$DB$1:$DB$200&amp;$DC$1:$DC$200,0))=BB$3,1,"")),IF(INDEX($DC$201:$DC$770,MATCH($AE49&amp;BB$3,$DB$201:$DB$770&amp;$DC$201:$DC$770,0))=BB$3,2,""))</f>
        <v/>
      </c>
      <c r="BC50" s="9" t="str">
        <f t="array" ref="BC50">IF(ISNA(INDEX($DC$201:$DC$770,MATCH($AE49&amp;BC$3,$DB$201:$DB$770&amp;$DC$201:$DC$770,0))),IF(ISNA(INDEX($DC$1:$DC$200,MATCH($AE50&amp;BC$3,$DB$1:$DB$200&amp;$DC$1:$DC$200,0))),"",IF(INDEX($DC$1:$DC$200,MATCH($AE50&amp;BC$3,$DB$1:$DB$200&amp;$DC$1:$DC$200,0))=BC$3,1,"")),IF(INDEX($DC$201:$DC$770,MATCH($AE49&amp;BC$3,$DB$201:$DB$770&amp;$DC$201:$DC$770,0))=BC$3,2,""))</f>
        <v/>
      </c>
      <c r="BD50" s="10" t="str">
        <f t="array" ref="BD50">IF(ISNA(INDEX($DC$201:$DC$770,MATCH($AE49&amp;BD$3,$DB$201:$DB$770&amp;$DC$201:$DC$770,0))),IF(ISNA(INDEX($DC$1:$DC$200,MATCH($AE50&amp;BD$3,$DB$1:$DB$200&amp;$DC$1:$DC$200,0))),"",IF(INDEX($DC$1:$DC$200,MATCH($AE50&amp;BD$3,$DB$1:$DB$200&amp;$DC$1:$DC$200,0))=BD$3,1,"")),IF(INDEX($DC$201:$DC$770,MATCH($AE49&amp;BD$3,$DB$201:$DB$770&amp;$DC$201:$DC$770,0))=BD$3,2,""))</f>
        <v/>
      </c>
      <c r="BE50" s="8" t="str">
        <f t="array" ref="BE50">IF(ISNA(INDEX($DC$201:$DC$770,MATCH($AE49&amp;BE$3,$DB$201:$DB$770&amp;$DC$201:$DC$770,0))),IF(ISNA(INDEX($DC$1:$DC$200,MATCH($AE50&amp;BE$3,$DB$1:$DB$200&amp;$DC$1:$DC$200,0))),"",IF(INDEX($DC$1:$DC$200,MATCH($AE50&amp;BE$3,$DB$1:$DB$200&amp;$DC$1:$DC$200,0))=BE$3,1,"")),IF(INDEX($DC$201:$DC$770,MATCH($AE49&amp;BE$3,$DB$201:$DB$770&amp;$DC$201:$DC$770,0))=BE$3,2,""))</f>
        <v/>
      </c>
      <c r="BF50" s="10" t="str">
        <f t="array" ref="BF50">IF(ISNA(INDEX($DC$201:$DC$770,MATCH($AE49&amp;BF$3,$DB$201:$DB$770&amp;$DC$201:$DC$770,0))),IF(ISNA(INDEX($DC$1:$DC$200,MATCH($AE50&amp;BF$3,$DB$1:$DB$200&amp;$DC$1:$DC$200,0))),"",IF(INDEX($DC$1:$DC$200,MATCH($AE50&amp;BF$3,$DB$1:$DB$200&amp;$DC$1:$DC$200,0))=BF$3,1,"")),IF(INDEX($DC$201:$DC$770,MATCH($AE49&amp;BF$3,$DB$201:$DB$770&amp;$DC$201:$DC$770,0))=BF$3,2,""))</f>
        <v/>
      </c>
      <c r="BG50" s="10" t="str">
        <f t="array" ref="BG50">IF(ISNA(INDEX($DC$201:$DC$770,MATCH($AE49&amp;BG$3,$DB$201:$DB$770&amp;$DC$201:$DC$770,0))),IF(ISNA(INDEX($DC$1:$DC$200,MATCH($AE50&amp;BG$3,$DB$1:$DB$200&amp;$DC$1:$DC$200,0))),"",IF(INDEX($DC$1:$DC$200,MATCH($AE50&amp;BG$3,$DB$1:$DB$200&amp;$DC$1:$DC$200,0))=BG$3,1,"")),IF(INDEX($DC$201:$DC$770,MATCH($AE49&amp;BG$3,$DB$201:$DB$770&amp;$DC$201:$DC$770,0))=BG$3,2,""))</f>
        <v/>
      </c>
      <c r="BH50" s="8" t="str">
        <f t="array" ref="BH50">IF(ISNA(INDEX($DC$201:$DC$770,MATCH($AE49&amp;BH$3,$DB$201:$DB$770&amp;$DC$201:$DC$770,0))),IF(ISNA(INDEX($DC$1:$DC$200,MATCH($AE50&amp;BH$3,$DB$1:$DB$200&amp;$DC$1:$DC$200,0))),"",IF(INDEX($DC$1:$DC$200,MATCH($AE50&amp;BH$3,$DB$1:$DB$200&amp;$DC$1:$DC$200,0))=BH$3,1,"")),IF(INDEX($DC$201:$DC$770,MATCH($AE49&amp;BH$3,$DB$201:$DB$770&amp;$DC$201:$DC$770,0))=BH$3,2,""))</f>
        <v/>
      </c>
      <c r="BI50" s="2">
        <f t="shared" ref="BI50" si="397">BI49+0.5</f>
        <v>82.5</v>
      </c>
      <c r="BJ50" s="174"/>
      <c r="BK50" s="173"/>
      <c r="BL50" s="177"/>
      <c r="BM50" s="2"/>
      <c r="BN50" s="165"/>
      <c r="BO50" s="165"/>
      <c r="BP50" s="165"/>
      <c r="BQ50" s="2"/>
      <c r="BR50" s="10" t="str">
        <f t="shared" ref="BR50" si="398">IF(ISNA(VLOOKUP(BI50,$CP$30:$CQ$56,2,FALSE)),IF(ISNA(VLOOKUP(BI50,$DB$1:$DE$200,4,FALSE)),"",VLOOKUP(BI50,$DB$1:$DE$200,4,FALSE)),VLOOKUP(BI50,$CP$30:$CQ$56,2,FALSE))</f>
        <v/>
      </c>
      <c r="BS50" s="10"/>
      <c r="BT50" s="10"/>
      <c r="BU50" s="10"/>
      <c r="BV50" s="10"/>
      <c r="BW50" s="10"/>
      <c r="BX50" s="9" t="str">
        <f t="array" ref="BX50">IF(ISNA(INDEX($DC$201:$DC$770,MATCH($BI49&amp;BX$3,$DB$201:$DB$770&amp;$DC$201:$DC$770,0))),IF(ISNA(INDEX($DC$1:$DC$200,MATCH($BI50&amp;BX$3,$DB$1:$DB$200&amp;$DC$1:$DC$200,0))),"",IF(INDEX($DC$1:$DC$200,MATCH($BI50&amp;BX$3,$DB$1:$DB$200&amp;$DC$1:$DC$200,0))=BX$3,1,"")),IF(INDEX($DC$201:$DC$770,MATCH($BI49&amp;BX$3,$DB$201:$DB$770&amp;$DC$201:$DC$770,0))=BX$3,2,""))</f>
        <v/>
      </c>
      <c r="BY50" s="10" t="str">
        <f t="array" ref="BY50">IF(ISNA(INDEX($DC$201:$DC$770,MATCH($BI49&amp;BY$3,$DB$201:$DB$770&amp;$DC$201:$DC$770,0))),IF(ISNA(INDEX($DC$1:$DC$200,MATCH($BI50&amp;BY$3,$DB$1:$DB$200&amp;$DC$1:$DC$200,0))),"",IF(INDEX($DC$1:$DC$200,MATCH($BI50&amp;BY$3,$DB$1:$DB$200&amp;$DC$1:$DC$200,0))=BY$3,1,"")),IF(INDEX($DC$201:$DC$770,MATCH($BI49&amp;BY$3,$DB$201:$DB$770&amp;$DC$201:$DC$770,0))=BY$3,2,""))</f>
        <v/>
      </c>
      <c r="BZ50" s="10" t="str">
        <f t="array" ref="BZ50">IF(ISNA(INDEX($DC$201:$DC$770,MATCH($BI49&amp;BZ$3,$DB$201:$DB$770&amp;$DC$201:$DC$770,0))),IF(ISNA(INDEX($DC$1:$DC$200,MATCH($BI50&amp;BZ$3,$DB$1:$DB$200&amp;$DC$1:$DC$200,0))),"",IF(INDEX($DC$1:$DC$200,MATCH($BI50&amp;BZ$3,$DB$1:$DB$200&amp;$DC$1:$DC$200,0))=BZ$3,1,"")),IF(INDEX($DC$201:$DC$770,MATCH($BI49&amp;BZ$3,$DB$201:$DB$770&amp;$DC$201:$DC$770,0))=BZ$3,2,""))</f>
        <v/>
      </c>
      <c r="CA50" s="9" t="str">
        <f t="array" ref="CA50">IF(ISNA(INDEX($DC$201:$DC$770,MATCH($BI49&amp;CA$3,$DB$201:$DB$770&amp;$DC$201:$DC$770,0))),IF(ISNA(INDEX($DC$1:$DC$200,MATCH($BI50&amp;CA$3,$DB$1:$DB$200&amp;$DC$1:$DC$200,0))),"",IF(INDEX($DC$1:$DC$200,MATCH($BI50&amp;CA$3,$DB$1:$DB$200&amp;$DC$1:$DC$200,0))=CA$3,1,"")),IF(INDEX($DC$201:$DC$770,MATCH($BI49&amp;CA$3,$DB$201:$DB$770&amp;$DC$201:$DC$770,0))=CA$3,2,""))</f>
        <v/>
      </c>
      <c r="CB50" s="10" t="str">
        <f t="array" ref="CB50">IF(ISNA(INDEX($DC$201:$DC$770,MATCH($BI49&amp;CB$3,$DB$201:$DB$770&amp;$DC$201:$DC$770,0))),IF(ISNA(INDEX($DC$1:$DC$200,MATCH($BI50&amp;CB$3,$DB$1:$DB$200&amp;$DC$1:$DC$200,0))),"",IF(INDEX($DC$1:$DC$200,MATCH($BI50&amp;CB$3,$DB$1:$DB$200&amp;$DC$1:$DC$200,0))=CB$3,1,"")),IF(INDEX($DC$201:$DC$770,MATCH($BI49&amp;CB$3,$DB$201:$DB$770&amp;$DC$201:$DC$770,0))=CB$3,2,""))</f>
        <v/>
      </c>
      <c r="CC50" s="8" t="str">
        <f t="array" ref="CC50">IF(ISNA(INDEX($DC$201:$DC$770,MATCH($BI49&amp;CC$3,$DB$201:$DB$770&amp;$DC$201:$DC$770,0))),IF(ISNA(INDEX($DC$1:$DC$200,MATCH($BI50&amp;CC$3,$DB$1:$DB$200&amp;$DC$1:$DC$200,0))),"",IF(INDEX($DC$1:$DC$200,MATCH($BI50&amp;CC$3,$DB$1:$DB$200&amp;$DC$1:$DC$200,0))=CC$3,1,"")),IF(INDEX($DC$201:$DC$770,MATCH($BI49&amp;CC$3,$DB$201:$DB$770&amp;$DC$201:$DC$770,0))=CC$3,2,""))</f>
        <v/>
      </c>
      <c r="CD50" s="10" t="str">
        <f t="array" ref="CD50">IF(ISNA(INDEX($DC$201:$DC$770,MATCH($BI49&amp;CD$3,$DB$201:$DB$770&amp;$DC$201:$DC$770,0))),IF(ISNA(INDEX($DC$1:$DC$200,MATCH($BI50&amp;CD$3,$DB$1:$DB$200&amp;$DC$1:$DC$200,0))),"",IF(INDEX($DC$1:$DC$200,MATCH($BI50&amp;CD$3,$DB$1:$DB$200&amp;$DC$1:$DC$200,0))=CD$3,1,"")),IF(INDEX($DC$201:$DC$770,MATCH($BI49&amp;CD$3,$DB$201:$DB$770&amp;$DC$201:$DC$770,0))=CD$3,2,""))</f>
        <v/>
      </c>
      <c r="CE50" s="10" t="str">
        <f t="array" ref="CE50">IF(ISNA(INDEX($DC$201:$DC$770,MATCH($BI49&amp;CE$3,$DB$201:$DB$770&amp;$DC$201:$DC$770,0))),IF(ISNA(INDEX($DC$1:$DC$200,MATCH($BI50&amp;CE$3,$DB$1:$DB$200&amp;$DC$1:$DC$200,0))),"",IF(INDEX($DC$1:$DC$200,MATCH($BI50&amp;CE$3,$DB$1:$DB$200&amp;$DC$1:$DC$200,0))=CE$3,1,"")),IF(INDEX($DC$201:$DC$770,MATCH($BI49&amp;CE$3,$DB$201:$DB$770&amp;$DC$201:$DC$770,0))=CE$3,2,""))</f>
        <v/>
      </c>
      <c r="CF50" s="10">
        <f t="array" ref="CF50">IF(ISNA(INDEX($DC$201:$DC$770,MATCH($BI49&amp;CF$3,$DB$201:$DB$770&amp;$DC$201:$DC$770,0))),IF(ISNA(INDEX($DC$1:$DC$200,MATCH($BI50&amp;CF$3,$DB$1:$DB$200&amp;$DC$1:$DC$200,0))),"",IF(INDEX($DC$1:$DC$200,MATCH($BI50&amp;CF$3,$DB$1:$DB$200&amp;$DC$1:$DC$200,0))=CF$3,1,"")),IF(INDEX($DC$201:$DC$770,MATCH($BI49&amp;CF$3,$DB$201:$DB$770&amp;$DC$201:$DC$770,0))=CF$3,2,""))</f>
        <v>2</v>
      </c>
      <c r="CG50" s="9" t="str">
        <f t="array" ref="CG50">IF(ISNA(INDEX($DC$201:$DC$770,MATCH($BI49&amp;CG$3,$DB$201:$DB$770&amp;$DC$201:$DC$770,0))),IF(ISNA(INDEX($DC$1:$DC$200,MATCH($BI50&amp;CG$3,$DB$1:$DB$200&amp;$DC$1:$DC$200,0))),"",IF(INDEX($DC$1:$DC$200,MATCH($BI50&amp;CG$3,$DB$1:$DB$200&amp;$DC$1:$DC$200,0))=CG$3,1,"")),IF(INDEX($DC$201:$DC$770,MATCH($BI49&amp;CG$3,$DB$201:$DB$770&amp;$DC$201:$DC$770,0))=CG$3,2,""))</f>
        <v/>
      </c>
      <c r="CH50" s="10" t="str">
        <f t="array" ref="CH50">IF(ISNA(INDEX($DC$201:$DC$770,MATCH($BI49&amp;CH$3,$DB$201:$DB$770&amp;$DC$201:$DC$770,0))),IF(ISNA(INDEX($DC$1:$DC$200,MATCH($BI50&amp;CH$3,$DB$1:$DB$200&amp;$DC$1:$DC$200,0))),"",IF(INDEX($DC$1:$DC$200,MATCH($BI50&amp;CH$3,$DB$1:$DB$200&amp;$DC$1:$DC$200,0))=CH$3,1,"")),IF(INDEX($DC$201:$DC$770,MATCH($BI49&amp;CH$3,$DB$201:$DB$770&amp;$DC$201:$DC$770,0))=CH$3,2,""))</f>
        <v/>
      </c>
      <c r="CI50" s="8" t="str">
        <f t="array" ref="CI50">IF(ISNA(INDEX($DC$201:$DC$770,MATCH($BI49&amp;CI$3,$DB$201:$DB$770&amp;$DC$201:$DC$770,0))),IF(ISNA(INDEX($DC$1:$DC$200,MATCH($BI50&amp;CI$3,$DB$1:$DB$200&amp;$DC$1:$DC$200,0))),"",IF(INDEX($DC$1:$DC$200,MATCH($BI50&amp;CI$3,$DB$1:$DB$200&amp;$DC$1:$DC$200,0))=CI$3,1,"")),IF(INDEX($DC$201:$DC$770,MATCH($BI49&amp;CI$3,$DB$201:$DB$770&amp;$DC$201:$DC$770,0))=CI$3,2,""))</f>
        <v/>
      </c>
      <c r="CJ50" s="10" t="str">
        <f t="array" ref="CJ50">IF(ISNA(INDEX($DC$201:$DC$770,MATCH($BI49&amp;CJ$3,$DB$201:$DB$770&amp;$DC$201:$DC$770,0))),IF(ISNA(INDEX($DC$1:$DC$200,MATCH($BI50&amp;CJ$3,$DB$1:$DB$200&amp;$DC$1:$DC$200,0))),"",IF(INDEX($DC$1:$DC$200,MATCH($BI50&amp;CJ$3,$DB$1:$DB$200&amp;$DC$1:$DC$200,0))=CJ$3,1,"")),IF(INDEX($DC$201:$DC$770,MATCH($BI49&amp;CJ$3,$DB$201:$DB$770&amp;$DC$201:$DC$770,0))=CJ$3,2,""))</f>
        <v/>
      </c>
      <c r="CK50" s="10" t="str">
        <f t="array" ref="CK50">IF(ISNA(INDEX($DC$201:$DC$770,MATCH($BI49&amp;CK$3,$DB$201:$DB$770&amp;$DC$201:$DC$770,0))),IF(ISNA(INDEX($DC$1:$DC$200,MATCH($BI50&amp;CK$3,$DB$1:$DB$200&amp;$DC$1:$DC$200,0))),"",IF(INDEX($DC$1:$DC$200,MATCH($BI50&amp;CK$3,$DB$1:$DB$200&amp;$DC$1:$DC$200,0))=CK$3,1,"")),IF(INDEX($DC$201:$DC$770,MATCH($BI49&amp;CK$3,$DB$201:$DB$770&amp;$DC$201:$DC$770,0))=CK$3,2,""))</f>
        <v/>
      </c>
      <c r="CL50" s="8" t="str">
        <f t="array" ref="CL50">IF(ISNA(INDEX($DC$201:$DC$770,MATCH($BI49&amp;CL$3,$DB$201:$DB$770&amp;$DC$201:$DC$770,0))),IF(ISNA(INDEX($DC$1:$DC$200,MATCH($BI50&amp;CL$3,$DB$1:$DB$200&amp;$DC$1:$DC$200,0))),"",IF(INDEX($DC$1:$DC$200,MATCH($BI50&amp;CL$3,$DB$1:$DB$200&amp;$DC$1:$DC$200,0))=CL$3,1,"")),IF(INDEX($DC$201:$DC$770,MATCH($BI49&amp;CL$3,$DB$201:$DB$770&amp;$DC$201:$DC$770,0))=CL$3,2,""))</f>
        <v/>
      </c>
      <c r="CP50" s="19">
        <f t="shared" si="218"/>
        <v>366.5</v>
      </c>
      <c r="CQ50" s="13" t="s">
        <v>302</v>
      </c>
      <c r="CS50" s="30">
        <v>31</v>
      </c>
      <c r="CT50" s="13">
        <v>12</v>
      </c>
      <c r="CU50" s="13">
        <f t="shared" si="219"/>
        <v>2016</v>
      </c>
      <c r="CV50" s="13" t="str">
        <f>IF(WEEKDAY(CW50,2)=1,"Mo",IF(WEEKDAY(CW50,2)=2,"Di",IF(WEEKDAY(CW50,2)=3,"Mi",IF(WEEKDAY(CW50,2)=4,"Do",IF(WEEKDAY(CW50,2)=5,"Fr",IF(WEEKDAY(CW50,2)=6,"Sa","So"))))))</f>
        <v>Sa</v>
      </c>
      <c r="CW50" s="22">
        <f t="shared" si="344"/>
        <v>41273</v>
      </c>
      <c r="DB50" s="19">
        <f>IF(DM50=0,0,IF(COUNTIF($DM$1:$DM$200,DM50)=1,DM50,IF(COUNTIF($DM$1:$DM$200,DM50)=2,IF(COUNTIF($DM$1:$DM49,DM50)=0,DM50,DM50+0.5),"Terminkollision 1")))</f>
        <v>326</v>
      </c>
      <c r="DC50" s="42">
        <f t="shared" si="4"/>
        <v>3</v>
      </c>
      <c r="DD50" s="71" t="s">
        <v>195</v>
      </c>
      <c r="DE50" s="13" t="s">
        <v>101</v>
      </c>
      <c r="DF50" s="13">
        <f t="shared" si="263"/>
        <v>47</v>
      </c>
      <c r="DG50" s="13">
        <f t="shared" si="5"/>
        <v>21</v>
      </c>
      <c r="DH50" s="13">
        <f t="shared" si="6"/>
        <v>11</v>
      </c>
      <c r="DI50" s="13">
        <f t="shared" si="7"/>
        <v>2016</v>
      </c>
      <c r="DJ50" s="13" t="str">
        <f t="shared" si="264"/>
        <v>Mo</v>
      </c>
      <c r="DK50" s="22">
        <f t="shared" si="280"/>
        <v>41233</v>
      </c>
      <c r="DL50" s="19" t="str">
        <f t="shared" si="0"/>
        <v>0</v>
      </c>
      <c r="DM50" s="13">
        <f t="shared" si="265"/>
        <v>326</v>
      </c>
    </row>
    <row r="51" spans="1:118" ht="12.75" customHeight="1">
      <c r="A51" s="13">
        <v>23</v>
      </c>
      <c r="B51" s="174">
        <f>TRUNC((DATE($CR$2,C$6,C51)-WEEKDAY(DATE($CR$2,C$6,C51),2)-DATE(YEAR(DATE($CR$2,C$6,C51)+4-WEEKDAY(DATE($CR$2,C$6,C51),2)),1,-10))/7)</f>
        <v>3</v>
      </c>
      <c r="C51" s="172">
        <v>23</v>
      </c>
      <c r="D51" s="176" t="str">
        <f t="shared" ref="D51" si="399">IF(D49="Mo","Di",IF(D49="Di","Mi",IF(D49="Mi","Do",IF(D49="Do","Fr",IF(D49="Fr","Sa",IF(D49="Sa","So","Mo"))))))</f>
        <v>Sa</v>
      </c>
      <c r="E51" s="2"/>
      <c r="F51" s="164" t="str">
        <f t="shared" ref="F51" si="400">IF(OR(OR(B51=$CR$7,B55=$CR$7,B51=$CS$7,B55=$CS$7,B51=$CT$7,B55=$CT$7,B51=$CR$8,B55=$CR$8,B51=$CR$9,B55=$CR$9,B51=$CR$10,B55=$CR$10,B51=$CS$10,B55=$CS$10,B51=$CR$11,B55=$CR$11,B51=$CS$11,B55=$CS$11,B51=$CT$11,B55=$CT$11,B51=$CU$11,B55=$CU$11,B51=$CV$11,B55=$CV$11,B51=$CR$12,B55=$CR$12,B51=$CS$12,B55=$CS$12),OR($A52=$CP$30,$A52=$CP$31,$A52=$CP$32,$A52=$CP$33,$A52=$CP$34,$A52=$CP$35,$A52=$CP$36,$A52=$CP$37,$A52=$CP$38,$A52=$CP$39,$A52=$CP$40,$A52=$CP$41),OR($A52=$CP$44,$A52=$CP$45,$A52=$CP$46,$A52=$CP$47,$A52=$CP$48,$A52=$CP$49,$A52=$CP$50)),1,"")</f>
        <v/>
      </c>
      <c r="G51" s="164" t="str">
        <f t="shared" ref="G51" si="401">IF(OR(OR(B51=$CR$15,B55=$CR$15,B51=$CS$15,B55=$CS$15,B51=$CT$15,B55=$CT$15,B51=$CR$16,B55=$CR$16,B51=$CS$16,B55=$CS$16,B51=$CR$17,B55=$CR$17,B51=$CS$17,B55=$CS$17,B51=$CR$18,B55=$CR$18,B51=$CS$18,B55=$CS$18,B51=$CT$18,B55=$CT$18,B51=$CU$18,B55=$CU$18,B51=$CV$18,B55=$CV$18,B51=$CR$19,B55=$CR$19,B51=$CS$19,B55=$CS$19),OR($A52=$CP$30,$A52=$CP$31,$A52=$CP$32,$A52=$CP$33,$A52=$CP$34,$A52=$CP$35,$A52=$CP$36,$A52=$CP$37,$A52=$CP$38,$A52=$CP$39,$A52=$CP$40,$A52=$CP$41),OR($A52=$CP$44,$A52=$CP$45,$A52=$CP$46,$A52=$CP$47,$A52=$CP$48,$A52=$CP$49,$A52=$CP$50)),1,"")</f>
        <v/>
      </c>
      <c r="H51" s="164" t="str">
        <f t="shared" ref="H51" si="402">IF(OR(OR(B51=$CR$22,B55=$CR$22,B51=$CS$22,B55=$CS$22,B51=$CT$22,B55=$CT$22,B51=$CR$23,B55=$CR$23,B51=$CS$23,B55=$CS$23,B51=$CR$24,B55=$CR$24,B51=$CS$24,B55=$CS$24,B51=$CR$25,B55=$CR$25,B51=$CS$25,B55=$CS$25,B51=$CT$25,B55=$CT$25,B51=$CU$25,B55=$CU$25,B51=$CV$25,B55=$CV$25,B51=$CR$26,B55=$CR$26,B51=$CS$26,B55=$CS$26),OR($A52=$CP$30,$A52=$CP$31,$A52=$CP$32,$A52=$CP$33,$A52=$CP$34,$A52=$CP$35,$A52=$CP$36,$A52=$CP$37,$A52=$CP$38,$A52=$CP$39,$A52=$CP$40,$A52=$CP$41),OR($A52=$CP$44,$A52=$CP$45,$A52=$CP$46,$A52=$CP$47,$A52=$CP$48,$A52=$CP$49,$A52=$CP$50)),1,"")</f>
        <v/>
      </c>
      <c r="I51" s="2"/>
      <c r="J51" s="1" t="str">
        <f t="shared" ref="J51" si="403">IF(ISNA(VLOOKUP(A51,$DB$1:$DE$200,4,FALSE)),"",VLOOKUP(A51,$DB$1:$DE$200,4,FALSE))</f>
        <v/>
      </c>
      <c r="K51" s="1"/>
      <c r="L51" s="1"/>
      <c r="M51" s="1"/>
      <c r="N51" s="1"/>
      <c r="O51" s="1"/>
      <c r="P51" s="5" t="str">
        <f t="array" ref="P51">IF(ISNA(INDEX($DC$1:$DC$770,MATCH($A51&amp;P$3,$DB$1:$DB$770&amp;$DC$1:$DC$770,0))),"",IF(ISNA(INDEX($DC$1:$DC$200,MATCH($A51&amp;P$3,$DB$1:$DB$200&amp;$DC$1:$DC$200,0))),IF(INDEX($DC$201:$DC$770,MATCH($A51&amp;P$3,$DB$201:$DB$770&amp;$DC$201:$DC$770,0))=P$3,2,""),IF(INDEX($DC$1:$DC$200,MATCH($A51&amp;P$3,$DB$1:$DB$200&amp;$DC$1:$DC$200,0))=P$3,1,"")))</f>
        <v/>
      </c>
      <c r="Q51" s="6" t="str">
        <f t="array" ref="Q51">IF(ISNA(INDEX($DC$1:$DC$770,MATCH($A51&amp;Q$3,$DB$1:$DB$770&amp;$DC$1:$DC$770,0))),"",IF(ISNA(INDEX($DC$1:$DC$200,MATCH($A51&amp;Q$3,$DB$1:$DB$200&amp;$DC$1:$DC$200,0))),IF(INDEX($DC$201:$DC$770,MATCH($A51&amp;Q$3,$DB$201:$DB$770&amp;$DC$201:$DC$770,0))=Q$3,2,""),IF(INDEX($DC$1:$DC$200,MATCH($A51&amp;Q$3,$DB$1:$DB$200&amp;$DC$1:$DC$200,0))=Q$3,1,"")))</f>
        <v/>
      </c>
      <c r="R51" s="6" t="str">
        <f t="array" ref="R51">IF(ISNA(INDEX($DC$1:$DC$770,MATCH($A51&amp;R$3,$DB$1:$DB$770&amp;$DC$1:$DC$770,0))),"",IF(ISNA(INDEX($DC$1:$DC$200,MATCH($A51&amp;R$3,$DB$1:$DB$200&amp;$DC$1:$DC$200,0))),IF(INDEX($DC$201:$DC$770,MATCH($A51&amp;R$3,$DB$201:$DB$770&amp;$DC$201:$DC$770,0))=R$3,2,""),IF(INDEX($DC$1:$DC$200,MATCH($A51&amp;R$3,$DB$1:$DB$200&amp;$DC$1:$DC$200,0))=R$3,1,"")))</f>
        <v/>
      </c>
      <c r="S51" s="5" t="str">
        <f t="array" ref="S51">IF(ISNA(INDEX($DC$1:$DC$770,MATCH($A51&amp;S$3,$DB$1:$DB$770&amp;$DC$1:$DC$770,0))),"",IF(ISNA(INDEX($DC$1:$DC$200,MATCH($A51&amp;S$3,$DB$1:$DB$200&amp;$DC$1:$DC$200,0))),IF(INDEX($DC$201:$DC$770,MATCH($A51&amp;S$3,$DB$201:$DB$770&amp;$DC$201:$DC$770,0))=S$3,2,""),IF(INDEX($DC$1:$DC$200,MATCH($A51&amp;S$3,$DB$1:$DB$200&amp;$DC$1:$DC$200,0))=S$3,1,"")))</f>
        <v/>
      </c>
      <c r="T51" s="6" t="str">
        <f t="array" ref="T51">IF(ISNA(INDEX($DC$1:$DC$770,MATCH($A51&amp;T$3,$DB$1:$DB$770&amp;$DC$1:$DC$770,0))),"",IF(ISNA(INDEX($DC$1:$DC$200,MATCH($A51&amp;T$3,$DB$1:$DB$200&amp;$DC$1:$DC$200,0))),IF(INDEX($DC$201:$DC$770,MATCH($A51&amp;T$3,$DB$201:$DB$770&amp;$DC$201:$DC$770,0))=T$3,2,""),IF(INDEX($DC$1:$DC$200,MATCH($A51&amp;T$3,$DB$1:$DB$200&amp;$DC$1:$DC$200,0))=T$3,1,"")))</f>
        <v/>
      </c>
      <c r="U51" s="7" t="str">
        <f t="array" ref="U51">IF(ISNA(INDEX($DC$1:$DC$770,MATCH($A51&amp;U$3,$DB$1:$DB$770&amp;$DC$1:$DC$770,0))),"",IF(ISNA(INDEX($DC$1:$DC$200,MATCH($A51&amp;U$3,$DB$1:$DB$200&amp;$DC$1:$DC$200,0))),IF(INDEX($DC$201:$DC$770,MATCH($A51&amp;U$3,$DB$201:$DB$770&amp;$DC$201:$DC$770,0))=U$3,2,""),IF(INDEX($DC$1:$DC$200,MATCH($A51&amp;U$3,$DB$1:$DB$200&amp;$DC$1:$DC$200,0))=U$3,1,"")))</f>
        <v/>
      </c>
      <c r="V51" s="6" t="str">
        <f t="array" ref="V51">IF(ISNA(INDEX($DC$1:$DC$770,MATCH($A51&amp;V$3,$DB$1:$DB$770&amp;$DC$1:$DC$770,0))),"",IF(ISNA(INDEX($DC$1:$DC$200,MATCH($A51&amp;V$3,$DB$1:$DB$200&amp;$DC$1:$DC$200,0))),IF(INDEX($DC$201:$DC$770,MATCH($A51&amp;V$3,$DB$201:$DB$770&amp;$DC$201:$DC$770,0))=V$3,2,""),IF(INDEX($DC$1:$DC$200,MATCH($A51&amp;V$3,$DB$1:$DB$200&amp;$DC$1:$DC$200,0))=V$3,1,"")))</f>
        <v/>
      </c>
      <c r="W51" s="6" t="str">
        <f t="array" ref="W51">IF(ISNA(INDEX($DC$1:$DC$770,MATCH($A51&amp;W$3,$DB$1:$DB$770&amp;$DC$1:$DC$770,0))),"",IF(ISNA(INDEX($DC$1:$DC$200,MATCH($A51&amp;W$3,$DB$1:$DB$200&amp;$DC$1:$DC$200,0))),IF(INDEX($DC$201:$DC$770,MATCH($A51&amp;W$3,$DB$201:$DB$770&amp;$DC$201:$DC$770,0))=W$3,2,""),IF(INDEX($DC$1:$DC$200,MATCH($A51&amp;W$3,$DB$1:$DB$200&amp;$DC$1:$DC$200,0))=W$3,1,"")))</f>
        <v/>
      </c>
      <c r="X51" s="6" t="str">
        <f t="array" ref="X51">IF(ISNA(INDEX($DC$1:$DC$770,MATCH($A51&amp;X$3,$DB$1:$DB$770&amp;$DC$1:$DC$770,0))),"",IF(ISNA(INDEX($DC$1:$DC$200,MATCH($A51&amp;X$3,$DB$1:$DB$200&amp;$DC$1:$DC$200,0))),IF(INDEX($DC$201:$DC$770,MATCH($A51&amp;X$3,$DB$201:$DB$770&amp;$DC$201:$DC$770,0))=X$3,2,""),IF(INDEX($DC$1:$DC$200,MATCH($A51&amp;X$3,$DB$1:$DB$200&amp;$DC$1:$DC$200,0))=X$3,1,"")))</f>
        <v/>
      </c>
      <c r="Y51" s="5" t="str">
        <f t="array" ref="Y51">IF(ISNA(INDEX($DC$1:$DC$770,MATCH($A51&amp;Y$3,$DB$1:$DB$770&amp;$DC$1:$DC$770,0))),"",IF(ISNA(INDEX($DC$1:$DC$200,MATCH($A51&amp;Y$3,$DB$1:$DB$200&amp;$DC$1:$DC$200,0))),IF(INDEX($DC$201:$DC$770,MATCH($A51&amp;Y$3,$DB$201:$DB$770&amp;$DC$201:$DC$770,0))=Y$3,2,""),IF(INDEX($DC$1:$DC$200,MATCH($A51&amp;Y$3,$DB$1:$DB$200&amp;$DC$1:$DC$200,0))=Y$3,1,"")))</f>
        <v/>
      </c>
      <c r="Z51" s="6" t="str">
        <f t="array" ref="Z51">IF(ISNA(INDEX($DC$1:$DC$770,MATCH($A51&amp;Z$3,$DB$1:$DB$770&amp;$DC$1:$DC$770,0))),"",IF(ISNA(INDEX($DC$1:$DC$200,MATCH($A51&amp;Z$3,$DB$1:$DB$200&amp;$DC$1:$DC$200,0))),IF(INDEX($DC$201:$DC$770,MATCH($A51&amp;Z$3,$DB$201:$DB$770&amp;$DC$201:$DC$770,0))=Z$3,2,""),IF(INDEX($DC$1:$DC$200,MATCH($A51&amp;Z$3,$DB$1:$DB$200&amp;$DC$1:$DC$200,0))=Z$3,1,"")))</f>
        <v/>
      </c>
      <c r="AA51" s="7" t="str">
        <f t="array" ref="AA51">IF(ISNA(INDEX($DC$1:$DC$770,MATCH($A51&amp;AA$3,$DB$1:$DB$770&amp;$DC$1:$DC$770,0))),"",IF(ISNA(INDEX($DC$1:$DC$200,MATCH($A51&amp;AA$3,$DB$1:$DB$200&amp;$DC$1:$DC$200,0))),IF(INDEX($DC$201:$DC$770,MATCH($A51&amp;AA$3,$DB$201:$DB$770&amp;$DC$201:$DC$770,0))=AA$3,2,""),IF(INDEX($DC$1:$DC$200,MATCH($A51&amp;AA$3,$DB$1:$DB$200&amp;$DC$1:$DC$200,0))=AA$3,1,"")))</f>
        <v/>
      </c>
      <c r="AB51" s="6" t="str">
        <f t="array" ref="AB51">IF(ISNA(INDEX($DC$1:$DC$770,MATCH($A51&amp;AB$3,$DB$1:$DB$770&amp;$DC$1:$DC$770,0))),"",IF(ISNA(INDEX($DC$1:$DC$200,MATCH($A51&amp;AB$3,$DB$1:$DB$200&amp;$DC$1:$DC$200,0))),IF(INDEX($DC$201:$DC$770,MATCH($A51&amp;AB$3,$DB$201:$DB$770&amp;$DC$201:$DC$770,0))=AB$3,2,""),IF(INDEX($DC$1:$DC$200,MATCH($A51&amp;AB$3,$DB$1:$DB$200&amp;$DC$1:$DC$200,0))=AB$3,1,"")))</f>
        <v/>
      </c>
      <c r="AC51" s="6" t="str">
        <f t="array" ref="AC51">IF(ISNA(INDEX($DC$1:$DC$770,MATCH($A51&amp;AC$3,$DB$1:$DB$770&amp;$DC$1:$DC$770,0))),"",IF(ISNA(INDEX($DC$1:$DC$200,MATCH($A51&amp;AC$3,$DB$1:$DB$200&amp;$DC$1:$DC$200,0))),IF(INDEX($DC$201:$DC$770,MATCH($A51&amp;AC$3,$DB$201:$DB$770&amp;$DC$201:$DC$770,0))=AC$3,2,""),IF(INDEX($DC$1:$DC$200,MATCH($A51&amp;AC$3,$DB$1:$DB$200&amp;$DC$1:$DC$200,0))=AC$3,1,"")))</f>
        <v/>
      </c>
      <c r="AD51" s="7" t="str">
        <f t="array" ref="AD51">IF(ISNA(INDEX($DC$1:$DC$770,MATCH($A51&amp;AD$3,$DB$1:$DB$770&amp;$DC$1:$DC$770,0))),"",IF(ISNA(INDEX($DC$1:$DC$200,MATCH($A51&amp;AD$3,$DB$1:$DB$200&amp;$DC$1:$DC$200,0))),IF(INDEX($DC$201:$DC$770,MATCH($A51&amp;AD$3,$DB$201:$DB$770&amp;$DC$201:$DC$770,0))=AD$3,2,""),IF(INDEX($DC$1:$DC$200,MATCH($A51&amp;AD$3,$DB$1:$DB$200&amp;$DC$1:$DC$200,0))=AD$3,1,"")))</f>
        <v/>
      </c>
      <c r="AE51" s="43">
        <v>54</v>
      </c>
      <c r="AF51" s="174">
        <f>TRUNC((DATE($CR$2,AG$6,AG51)-WEEKDAY(DATE($CR$2,AG$6,AG51),2)-DATE(YEAR(DATE($CR$2,AG$6,AG51)+4-WEEKDAY(DATE($CR$2,AG$6,AG51),2)),1,-10))/7)</f>
        <v>8</v>
      </c>
      <c r="AG51" s="172">
        <v>23</v>
      </c>
      <c r="AH51" s="176" t="str">
        <f t="shared" si="13"/>
        <v>Di</v>
      </c>
      <c r="AI51" s="2"/>
      <c r="AJ51" s="164" t="str">
        <f t="shared" ref="AJ51" si="404">IF(OR(OR(AF51=$CR$7,AF55=$CR$7,AF51=$CS$7,AF55=$CS$7,AF51=$CT$7,AF55=$CT$7,AF51=$CR$8,AF55=$CR$8,AF51=$CR$9,AF55=$CR$9,AF51=$CR$10,AF55=$CR$10,AF51=$CS$10,AF55=$CS$10,AF51=$CR$11,AF55=$CR$11,AF51=$CS$11,AF55=$CS$11,AF51=$CT$11,AF55=$CT$11,AF51=$CU$11,AF55=$CU$11,AF51=$CV$11,AF55=$CV$11,AF51=$CR$12,AF55=$CR$12,AF51=$CS$12,AF55=$CS$12),OR($AE52=$CP$30,$AE52=$CP$31,$AE52=$CP$32,$AE52=$CP$33,$AE52=$CP$34,$AE52=$CP$35,$AE52=$CP$36,$AE52=$CP$37,$AE52=$CP$38,$AE52=$CP$39,$AE52=$CP$40,$AE52=$CP$41),OR($AE52=$CP$44,$AE52=$CP$45,$AE52=$CP$46,$AE52=$CP$47,$AE52=$CP$48,$AE52=$CP$49,$AE52=$CP$50)),1,"")</f>
        <v/>
      </c>
      <c r="AK51" s="164" t="str">
        <f t="shared" ref="AK51" si="405">IF(OR(OR(AF51=$CR$15,AF55=$CR$15,AF51=$CS$15,AF55=$CS$15,AF51=$CT$15,AF55=$CT$15,AF51=$CR$16,AF55=$CR$16,AF51=$CS$16,AF55=$CS$16,AF51=$CR$17,AF55=$CR$17,AF51=$CS$17,AF55=$CS$17,AF51=$CR$18,AF55=$CR$18,AF51=$CS$18,AF55=$CS$18,AF51=$CT$18,AF55=$CT$18,AF51=$CU$18,AF55=$CU$18,AF51=$CV$18,AF55=$CV$18,AF51=$CR$19,AF55=$CR$19,AF51=$CS$19,AF55=$CS$19),OR($AE52=$CP$30,$AE52=$CP$31,$AE52=$CP$32,$AE52=$CP$33,$AE52=$CP$34,$AE52=$CP$35,$AE52=$CP$36,$AE52=$CP$37,$AE52=$CP$38,$AE52=$CP$39,$AE52=$CP$40,$AE52=$CP$41),OR($AE52=$CP$44,$AE52=$CP$45,$AE52=$CP$46,$AE52=$CP$47,$AE52=$CP$48,$AE52=$CP$49,$AE52=$CP$50)),1,"")</f>
        <v/>
      </c>
      <c r="AL51" s="164" t="str">
        <f t="shared" ref="AL51" si="406">IF(OR(OR(AF51=$CR$22,AF55=$CR$22,AF51=$CS$22,AF55=$CS$22,AF51=$CT$22,AF55=$CT$22,AF51=$CR$23,AF55=$CR$23,AF51=$CS$23,AF55=$CS$23,AF51=$CR$24,AF55=$CR$24,AF51=$CS$24,AF55=$CS$24,AF51=$CR$25,AF55=$CR$25,AF51=$CS$25,AF55=$CS$25,AF51=$CT$25,AF55=$CT$25,AF51=$CU$25,AF55=$CU$25,AF51=$CV$25,AF55=$CV$25,AF51=$CR$26,AF55=$CR$26,AF51=$CS$26,AF55=$CS$26),OR($AE52=$CP$30,$AE52=$CP$31,$AE52=$CP$32,$AE52=$CP$33,$AE52=$CP$34,$AE52=$CP$35,$AE52=$CP$36,$AE52=$CP$37,$AE52=$CP$38,$AE52=$CP$39,$AE52=$CP$40,$AE52=$CP$41),OR($AE52=$CP$44,$AE52=$CP$45,$AE52=$CP$46,$AE52=$CP$47,$AE52=$CP$48,$AE52=$CP$49,$AE52=$CP$50)),1,"")</f>
        <v/>
      </c>
      <c r="AM51" s="2"/>
      <c r="AN51" s="6" t="str">
        <f t="shared" ref="AN51" si="407">IF(ISNA(VLOOKUP(AE51,$DB$1:$DE$200,4,FALSE)),"",VLOOKUP(AE51,$DB$1:$DE$200,4,FALSE))</f>
        <v/>
      </c>
      <c r="AO51" s="6"/>
      <c r="AP51" s="6"/>
      <c r="AQ51" s="6"/>
      <c r="AR51" s="6"/>
      <c r="AS51" s="6"/>
      <c r="AT51" s="5" t="str">
        <f t="array" ref="AT51">IF(ISNA(INDEX($DC$1:$DC$770,MATCH($AE51&amp;AT$3,$DB$1:$DB$770&amp;$DC$1:$DC$770,0))),"",IF(ISNA(INDEX($DC$1:$DC$200,MATCH($AE51&amp;AT$3,$DB$1:$DB$200&amp;$DC$1:$DC$200,0))),IF(INDEX($DC$201:$DC$770,MATCH($AE51&amp;AT$3,$DB$201:$DB$770&amp;$DC$201:$DC$770,0))=AT$3,2,""),IF(INDEX($DC$1:$DC$200,MATCH($AE51&amp;AT$3,$DB$1:$DB$200&amp;$DC$1:$DC$200,0))=AT$3,1,"")))</f>
        <v/>
      </c>
      <c r="AU51" s="6" t="str">
        <f t="array" ref="AU51">IF(ISNA(INDEX($DC$1:$DC$770,MATCH($AE51&amp;AU$3,$DB$1:$DB$770&amp;$DC$1:$DC$770,0))),"",IF(ISNA(INDEX($DC$1:$DC$200,MATCH($AE51&amp;AU$3,$DB$1:$DB$200&amp;$DC$1:$DC$200,0))),IF(INDEX($DC$201:$DC$770,MATCH($AE51&amp;AU$3,$DB$201:$DB$770&amp;$DC$201:$DC$770,0))=AU$3,2,""),IF(INDEX($DC$1:$DC$200,MATCH($AE51&amp;AU$3,$DB$1:$DB$200&amp;$DC$1:$DC$200,0))=AU$3,1,"")))</f>
        <v/>
      </c>
      <c r="AV51" s="6" t="str">
        <f t="array" ref="AV51">IF(ISNA(INDEX($DC$1:$DC$770,MATCH($AE51&amp;AV$3,$DB$1:$DB$770&amp;$DC$1:$DC$770,0))),"",IF(ISNA(INDEX($DC$1:$DC$200,MATCH($AE51&amp;AV$3,$DB$1:$DB$200&amp;$DC$1:$DC$200,0))),IF(INDEX($DC$201:$DC$770,MATCH($AE51&amp;AV$3,$DB$201:$DB$770&amp;$DC$201:$DC$770,0))=AV$3,2,""),IF(INDEX($DC$1:$DC$200,MATCH($AE51&amp;AV$3,$DB$1:$DB$200&amp;$DC$1:$DC$200,0))=AV$3,1,"")))</f>
        <v/>
      </c>
      <c r="AW51" s="5" t="str">
        <f t="array" ref="AW51">IF(ISNA(INDEX($DC$1:$DC$770,MATCH($AE51&amp;AW$3,$DB$1:$DB$770&amp;$DC$1:$DC$770,0))),"",IF(ISNA(INDEX($DC$1:$DC$200,MATCH($AE51&amp;AW$3,$DB$1:$DB$200&amp;$DC$1:$DC$200,0))),IF(INDEX($DC$201:$DC$770,MATCH($AE51&amp;AW$3,$DB$201:$DB$770&amp;$DC$201:$DC$770,0))=AW$3,2,""),IF(INDEX($DC$1:$DC$200,MATCH($AE51&amp;AW$3,$DB$1:$DB$200&amp;$DC$1:$DC$200,0))=AW$3,1,"")))</f>
        <v/>
      </c>
      <c r="AX51" s="6" t="str">
        <f t="array" ref="AX51">IF(ISNA(INDEX($DC$1:$DC$770,MATCH($AE51&amp;AX$3,$DB$1:$DB$770&amp;$DC$1:$DC$770,0))),"",IF(ISNA(INDEX($DC$1:$DC$200,MATCH($AE51&amp;AX$3,$DB$1:$DB$200&amp;$DC$1:$DC$200,0))),IF(INDEX($DC$201:$DC$770,MATCH($AE51&amp;AX$3,$DB$201:$DB$770&amp;$DC$201:$DC$770,0))=AX$3,2,""),IF(INDEX($DC$1:$DC$200,MATCH($AE51&amp;AX$3,$DB$1:$DB$200&amp;$DC$1:$DC$200,0))=AX$3,1,"")))</f>
        <v/>
      </c>
      <c r="AY51" s="7" t="str">
        <f t="array" ref="AY51">IF(ISNA(INDEX($DC$1:$DC$770,MATCH($AE51&amp;AY$3,$DB$1:$DB$770&amp;$DC$1:$DC$770,0))),"",IF(ISNA(INDEX($DC$1:$DC$200,MATCH($AE51&amp;AY$3,$DB$1:$DB$200&amp;$DC$1:$DC$200,0))),IF(INDEX($DC$201:$DC$770,MATCH($AE51&amp;AY$3,$DB$201:$DB$770&amp;$DC$201:$DC$770,0))=AY$3,2,""),IF(INDEX($DC$1:$DC$200,MATCH($AE51&amp;AY$3,$DB$1:$DB$200&amp;$DC$1:$DC$200,0))=AY$3,1,"")))</f>
        <v/>
      </c>
      <c r="AZ51" s="6" t="str">
        <f t="array" ref="AZ51">IF(ISNA(INDEX($DC$1:$DC$770,MATCH($AE51&amp;AZ$3,$DB$1:$DB$770&amp;$DC$1:$DC$770,0))),"",IF(ISNA(INDEX($DC$1:$DC$200,MATCH($AE51&amp;AZ$3,$DB$1:$DB$200&amp;$DC$1:$DC$200,0))),IF(INDEX($DC$201:$DC$770,MATCH($AE51&amp;AZ$3,$DB$201:$DB$770&amp;$DC$201:$DC$770,0))=AZ$3,2,""),IF(INDEX($DC$1:$DC$200,MATCH($AE51&amp;AZ$3,$DB$1:$DB$200&amp;$DC$1:$DC$200,0))=AZ$3,1,"")))</f>
        <v/>
      </c>
      <c r="BA51" s="6" t="str">
        <f t="array" ref="BA51">IF(ISNA(INDEX($DC$1:$DC$770,MATCH($AE51&amp;BA$3,$DB$1:$DB$770&amp;$DC$1:$DC$770,0))),"",IF(ISNA(INDEX($DC$1:$DC$200,MATCH($AE51&amp;BA$3,$DB$1:$DB$200&amp;$DC$1:$DC$200,0))),IF(INDEX($DC$201:$DC$770,MATCH($AE51&amp;BA$3,$DB$201:$DB$770&amp;$DC$201:$DC$770,0))=BA$3,2,""),IF(INDEX($DC$1:$DC$200,MATCH($AE51&amp;BA$3,$DB$1:$DB$200&amp;$DC$1:$DC$200,0))=BA$3,1,"")))</f>
        <v/>
      </c>
      <c r="BB51" s="6" t="str">
        <f t="array" ref="BB51">IF(ISNA(INDEX($DC$1:$DC$770,MATCH($AE51&amp;BB$3,$DB$1:$DB$770&amp;$DC$1:$DC$770,0))),"",IF(ISNA(INDEX($DC$1:$DC$200,MATCH($AE51&amp;BB$3,$DB$1:$DB$200&amp;$DC$1:$DC$200,0))),IF(INDEX($DC$201:$DC$770,MATCH($AE51&amp;BB$3,$DB$201:$DB$770&amp;$DC$201:$DC$770,0))=BB$3,2,""),IF(INDEX($DC$1:$DC$200,MATCH($AE51&amp;BB$3,$DB$1:$DB$200&amp;$DC$1:$DC$200,0))=BB$3,1,"")))</f>
        <v/>
      </c>
      <c r="BC51" s="5" t="str">
        <f t="array" ref="BC51">IF(ISNA(INDEX($DC$1:$DC$770,MATCH($AE51&amp;BC$3,$DB$1:$DB$770&amp;$DC$1:$DC$770,0))),"",IF(ISNA(INDEX($DC$1:$DC$200,MATCH($AE51&amp;BC$3,$DB$1:$DB$200&amp;$DC$1:$DC$200,0))),IF(INDEX($DC$201:$DC$770,MATCH($AE51&amp;BC$3,$DB$201:$DB$770&amp;$DC$201:$DC$770,0))=BC$3,2,""),IF(INDEX($DC$1:$DC$200,MATCH($AE51&amp;BC$3,$DB$1:$DB$200&amp;$DC$1:$DC$200,0))=BC$3,1,"")))</f>
        <v/>
      </c>
      <c r="BD51" s="6" t="str">
        <f t="array" ref="BD51">IF(ISNA(INDEX($DC$1:$DC$770,MATCH($AE51&amp;BD$3,$DB$1:$DB$770&amp;$DC$1:$DC$770,0))),"",IF(ISNA(INDEX($DC$1:$DC$200,MATCH($AE51&amp;BD$3,$DB$1:$DB$200&amp;$DC$1:$DC$200,0))),IF(INDEX($DC$201:$DC$770,MATCH($AE51&amp;BD$3,$DB$201:$DB$770&amp;$DC$201:$DC$770,0))=BD$3,2,""),IF(INDEX($DC$1:$DC$200,MATCH($AE51&amp;BD$3,$DB$1:$DB$200&amp;$DC$1:$DC$200,0))=BD$3,1,"")))</f>
        <v/>
      </c>
      <c r="BE51" s="7" t="str">
        <f t="array" ref="BE51">IF(ISNA(INDEX($DC$1:$DC$770,MATCH($AE51&amp;BE$3,$DB$1:$DB$770&amp;$DC$1:$DC$770,0))),"",IF(ISNA(INDEX($DC$1:$DC$200,MATCH($AE51&amp;BE$3,$DB$1:$DB$200&amp;$DC$1:$DC$200,0))),IF(INDEX($DC$201:$DC$770,MATCH($AE51&amp;BE$3,$DB$201:$DB$770&amp;$DC$201:$DC$770,0))=BE$3,2,""),IF(INDEX($DC$1:$DC$200,MATCH($AE51&amp;BE$3,$DB$1:$DB$200&amp;$DC$1:$DC$200,0))=BE$3,1,"")))</f>
        <v/>
      </c>
      <c r="BF51" s="6" t="str">
        <f t="array" ref="BF51">IF(ISNA(INDEX($DC$1:$DC$770,MATCH($AE51&amp;BF$3,$DB$1:$DB$770&amp;$DC$1:$DC$770,0))),"",IF(ISNA(INDEX($DC$1:$DC$200,MATCH($AE51&amp;BF$3,$DB$1:$DB$200&amp;$DC$1:$DC$200,0))),IF(INDEX($DC$201:$DC$770,MATCH($AE51&amp;BF$3,$DB$201:$DB$770&amp;$DC$201:$DC$770,0))=BF$3,2,""),IF(INDEX($DC$1:$DC$200,MATCH($AE51&amp;BF$3,$DB$1:$DB$200&amp;$DC$1:$DC$200,0))=BF$3,1,"")))</f>
        <v/>
      </c>
      <c r="BG51" s="6" t="str">
        <f t="array" ref="BG51">IF(ISNA(INDEX($DC$1:$DC$770,MATCH($AE51&amp;BG$3,$DB$1:$DB$770&amp;$DC$1:$DC$770,0))),"",IF(ISNA(INDEX($DC$1:$DC$200,MATCH($AE51&amp;BG$3,$DB$1:$DB$200&amp;$DC$1:$DC$200,0))),IF(INDEX($DC$201:$DC$770,MATCH($AE51&amp;BG$3,$DB$201:$DB$770&amp;$DC$201:$DC$770,0))=BG$3,2,""),IF(INDEX($DC$1:$DC$200,MATCH($AE51&amp;BG$3,$DB$1:$DB$200&amp;$DC$1:$DC$200,0))=BG$3,1,"")))</f>
        <v/>
      </c>
      <c r="BH51" s="7" t="str">
        <f t="array" ref="BH51">IF(ISNA(INDEX($DC$1:$DC$770,MATCH($AE51&amp;BH$3,$DB$1:$DB$770&amp;$DC$1:$DC$770,0))),"",IF(ISNA(INDEX($DC$1:$DC$200,MATCH($AE51&amp;BH$3,$DB$1:$DB$200&amp;$DC$1:$DC$200,0))),IF(INDEX($DC$201:$DC$770,MATCH($AE51&amp;BH$3,$DB$201:$DB$770&amp;$DC$201:$DC$770,0))=BH$3,2,""),IF(INDEX($DC$1:$DC$200,MATCH($AE51&amp;BH$3,$DB$1:$DB$200&amp;$DC$1:$DC$200,0))=BH$3,1,"")))</f>
        <v/>
      </c>
      <c r="BI51" s="2">
        <f t="shared" ref="BI51" si="408">BI49+1</f>
        <v>83</v>
      </c>
      <c r="BJ51" s="174">
        <f>TRUNC((DATE($CR$2,BK$6,BK51)-WEEKDAY(DATE($CR$2,BK$6,BK51),2)-DATE(YEAR(DATE($CR$2,BK$6,BK51)+4-WEEKDAY(DATE($CR$2,BK$6,BK51),2)),1,-10))/7)</f>
        <v>12</v>
      </c>
      <c r="BK51" s="172">
        <v>23</v>
      </c>
      <c r="BL51" s="176" t="str">
        <f t="shared" si="18"/>
        <v>Mi</v>
      </c>
      <c r="BM51" s="2"/>
      <c r="BN51" s="164" t="str">
        <f t="shared" ref="BN51" si="409">IF(OR(OR(BJ51=$CR$7,BJ55=$CR$7,BJ51=$CS$7,BJ55=$CS$7,BJ51=$CT$7,BJ55=$CT$7,BJ51=$CR$8,BJ55=$CR$8,BJ51=$CR$9,BJ55=$CR$9,BJ51=$CR$10,BJ55=$CR$10,BJ51=$CS$10,BJ55=$CS$10,BJ51=$CR$11,BJ55=$CR$11,BJ51=$CS$11,BJ55=$CS$11,BJ51=$CT$11,BJ55=$CT$11,BJ51=$CU$11,BJ55=$CU$11,BJ51=$CV$11,BJ55=$CV$11,BJ51=$CR$12,BJ55=$CR$12,BJ51=$CS$12,BJ55=$CS$12),OR($BI52=$CP$30,$BI52=$CP$31,$BI52=$CP$32,$BI52=$CP$33,$BI52=$CP$34,$BI52=$CP$35,$BI52=$CP$36,$BI52=$CP$37,$BI52=$CP$38,$BI52=$CP$39,$BI52=$CP$40,$BI52=$CP$41),OR($BI52=$CP$44,$BI52=$CP$45,$BI52=$CP$46,$BI52=$CP$47,$BI52=$CP$48,$BI52=$CP$49,$BI52=$CP$50)),1,"")</f>
        <v/>
      </c>
      <c r="BO51" s="164" t="str">
        <f t="shared" ref="BO51" si="410">IF(OR(OR(BJ51=$CR$15,BJ55=$CR$15,BJ51=$CS$15,BJ55=$CS$15,BJ51=$CT$15,BJ55=$CT$15,BJ51=$CR$16,BJ55=$CR$16,BJ51=$CS$16,BJ55=$CS$16,BJ51=$CR$17,BJ55=$CR$17,BJ51=$CS$17,BJ55=$CS$17,BJ51=$CR$18,BJ55=$CR$18,BJ51=$CS$18,BJ55=$CS$18,BJ51=$CT$18,BJ55=$CT$18,BJ51=$CU$18,BJ55=$CU$18,BJ51=$CV$18,BJ55=$CV$18,BJ51=$CR$19,BJ55=$CR$19,BJ51=$CS$19,BJ55=$CS$19),OR($BI52=$CP$30,$BI52=$CP$31,$BI52=$CP$32,$BI52=$CP$33,$BI52=$CP$34,$BI52=$CP$35,$BI52=$CP$36,$BI52=$CP$37,$BI52=$CP$38,$BI52=$CP$39,$BI52=$CP$40,$BI52=$CP$41),OR($BI52=$CP$44,$BI52=$CP$45,$BI52=$CP$46,$BI52=$CP$47,$BI52=$CP$48,$BI52=$CP$49,$BI52=$CP$50)),1,"")</f>
        <v/>
      </c>
      <c r="BP51" s="164" t="str">
        <f t="shared" ref="BP51" si="411">IF(OR(OR(BJ51=$CR$22,BJ55=$CR$22,BJ51=$CS$22,BJ55=$CS$22,BJ51=$CT$22,BJ55=$CT$22,BJ51=$CR$23,BJ55=$CR$23,BJ51=$CS$23,BJ55=$CS$23,BJ51=$CR$24,BJ55=$CR$24,BJ51=$CS$24,BJ55=$CS$24,BJ51=$CR$25,BJ55=$CR$25,BJ51=$CS$25,BJ55=$CS$25,BJ51=$CT$25,BJ55=$CT$25,BJ51=$CU$25,BJ55=$CU$25,BJ51=$CV$25,BJ55=$CV$25,BJ51=$CR$26,BJ55=$CR$26,BJ51=$CS$26,BJ55=$CS$26),OR($BI52=$CP$30,$BI52=$CP$31,$BI52=$CP$32,$BI52=$CP$33,$BI52=$CP$34,$BI52=$CP$35,$BI52=$CP$36,$BI52=$CP$37,$BI52=$CP$38,$BI52=$CP$39,$BI52=$CP$40,$BI52=$CP$41),OR($BI52=$CP$44,$BI52=$CP$45,$BI52=$CP$46,$BI52=$CP$47,$BI52=$CP$48,$BI52=$CP$49,$BI52=$CP$50)),1,"")</f>
        <v/>
      </c>
      <c r="BQ51" s="2"/>
      <c r="BR51" s="6" t="str">
        <f t="shared" ref="BR51" si="412">IF(ISNA(VLOOKUP(BI51,$DB$1:$DE$200,4,FALSE)),"",VLOOKUP(BI51,$DB$1:$DE$200,4,FALSE))</f>
        <v/>
      </c>
      <c r="BS51" s="6"/>
      <c r="BT51" s="6"/>
      <c r="BU51" s="6"/>
      <c r="BV51" s="6"/>
      <c r="BW51" s="6"/>
      <c r="BX51" s="5" t="str">
        <f t="array" ref="BX51">IF(ISNA(INDEX($DC$1:$DC$770,MATCH($BI51&amp;BX$3,$DB$1:$DB$770&amp;$DC$1:$DC$770,0))),"",IF(ISNA(INDEX($DC$1:$DC$200,MATCH($BI51&amp;BX$3,$DB$1:$DB$200&amp;$DC$1:$DC$200,0))),IF(INDEX($DC$201:$DC$770,MATCH($BI51&amp;BX$3,$DB$201:$DB$770&amp;$DC$201:$DC$770,0))=BX$3,2,""),IF(INDEX($DC$1:$DC$200,MATCH($BI51&amp;BX$3,$DB$1:$DB$200&amp;$DC$1:$DC$200,0))=BX$3,1,"")))</f>
        <v/>
      </c>
      <c r="BY51" s="6" t="str">
        <f t="array" ref="BY51">IF(ISNA(INDEX($DC$1:$DC$770,MATCH($BI51&amp;BY$3,$DB$1:$DB$770&amp;$DC$1:$DC$770,0))),"",IF(ISNA(INDEX($DC$1:$DC$200,MATCH($BI51&amp;BY$3,$DB$1:$DB$200&amp;$DC$1:$DC$200,0))),IF(INDEX($DC$201:$DC$770,MATCH($BI51&amp;BY$3,$DB$201:$DB$770&amp;$DC$201:$DC$770,0))=BY$3,2,""),IF(INDEX($DC$1:$DC$200,MATCH($BI51&amp;BY$3,$DB$1:$DB$200&amp;$DC$1:$DC$200,0))=BY$3,1,"")))</f>
        <v/>
      </c>
      <c r="BZ51" s="6" t="str">
        <f t="array" ref="BZ51">IF(ISNA(INDEX($DC$1:$DC$770,MATCH($BI51&amp;BZ$3,$DB$1:$DB$770&amp;$DC$1:$DC$770,0))),"",IF(ISNA(INDEX($DC$1:$DC$200,MATCH($BI51&amp;BZ$3,$DB$1:$DB$200&amp;$DC$1:$DC$200,0))),IF(INDEX($DC$201:$DC$770,MATCH($BI51&amp;BZ$3,$DB$201:$DB$770&amp;$DC$201:$DC$770,0))=BZ$3,2,""),IF(INDEX($DC$1:$DC$200,MATCH($BI51&amp;BZ$3,$DB$1:$DB$200&amp;$DC$1:$DC$200,0))=BZ$3,1,"")))</f>
        <v/>
      </c>
      <c r="CA51" s="5" t="str">
        <f t="array" ref="CA51">IF(ISNA(INDEX($DC$1:$DC$770,MATCH($BI51&amp;CA$3,$DB$1:$DB$770&amp;$DC$1:$DC$770,0))),"",IF(ISNA(INDEX($DC$1:$DC$200,MATCH($BI51&amp;CA$3,$DB$1:$DB$200&amp;$DC$1:$DC$200,0))),IF(INDEX($DC$201:$DC$770,MATCH($BI51&amp;CA$3,$DB$201:$DB$770&amp;$DC$201:$DC$770,0))=CA$3,2,""),IF(INDEX($DC$1:$DC$200,MATCH($BI51&amp;CA$3,$DB$1:$DB$200&amp;$DC$1:$DC$200,0))=CA$3,1,"")))</f>
        <v/>
      </c>
      <c r="CB51" s="6" t="str">
        <f t="array" ref="CB51">IF(ISNA(INDEX($DC$1:$DC$770,MATCH($BI51&amp;CB$3,$DB$1:$DB$770&amp;$DC$1:$DC$770,0))),"",IF(ISNA(INDEX($DC$1:$DC$200,MATCH($BI51&amp;CB$3,$DB$1:$DB$200&amp;$DC$1:$DC$200,0))),IF(INDEX($DC$201:$DC$770,MATCH($BI51&amp;CB$3,$DB$201:$DB$770&amp;$DC$201:$DC$770,0))=CB$3,2,""),IF(INDEX($DC$1:$DC$200,MATCH($BI51&amp;CB$3,$DB$1:$DB$200&amp;$DC$1:$DC$200,0))=CB$3,1,"")))</f>
        <v/>
      </c>
      <c r="CC51" s="7" t="str">
        <f t="array" ref="CC51">IF(ISNA(INDEX($DC$1:$DC$770,MATCH($BI51&amp;CC$3,$DB$1:$DB$770&amp;$DC$1:$DC$770,0))),"",IF(ISNA(INDEX($DC$1:$DC$200,MATCH($BI51&amp;CC$3,$DB$1:$DB$200&amp;$DC$1:$DC$200,0))),IF(INDEX($DC$201:$DC$770,MATCH($BI51&amp;CC$3,$DB$201:$DB$770&amp;$DC$201:$DC$770,0))=CC$3,2,""),IF(INDEX($DC$1:$DC$200,MATCH($BI51&amp;CC$3,$DB$1:$DB$200&amp;$DC$1:$DC$200,0))=CC$3,1,"")))</f>
        <v/>
      </c>
      <c r="CD51" s="6" t="str">
        <f t="array" ref="CD51">IF(ISNA(INDEX($DC$1:$DC$770,MATCH($BI51&amp;CD$3,$DB$1:$DB$770&amp;$DC$1:$DC$770,0))),"",IF(ISNA(INDEX($DC$1:$DC$200,MATCH($BI51&amp;CD$3,$DB$1:$DB$200&amp;$DC$1:$DC$200,0))),IF(INDEX($DC$201:$DC$770,MATCH($BI51&amp;CD$3,$DB$201:$DB$770&amp;$DC$201:$DC$770,0))=CD$3,2,""),IF(INDEX($DC$1:$DC$200,MATCH($BI51&amp;CD$3,$DB$1:$DB$200&amp;$DC$1:$DC$200,0))=CD$3,1,"")))</f>
        <v/>
      </c>
      <c r="CE51" s="6" t="str">
        <f t="array" ref="CE51">IF(ISNA(INDEX($DC$1:$DC$770,MATCH($BI51&amp;CE$3,$DB$1:$DB$770&amp;$DC$1:$DC$770,0))),"",IF(ISNA(INDEX($DC$1:$DC$200,MATCH($BI51&amp;CE$3,$DB$1:$DB$200&amp;$DC$1:$DC$200,0))),IF(INDEX($DC$201:$DC$770,MATCH($BI51&amp;CE$3,$DB$201:$DB$770&amp;$DC$201:$DC$770,0))=CE$3,2,""),IF(INDEX($DC$1:$DC$200,MATCH($BI51&amp;CE$3,$DB$1:$DB$200&amp;$DC$1:$DC$200,0))=CE$3,1,"")))</f>
        <v/>
      </c>
      <c r="CF51" s="6">
        <f t="array" ref="CF51">IF(ISNA(INDEX($DC$1:$DC$770,MATCH($BI51&amp;CF$3,$DB$1:$DB$770&amp;$DC$1:$DC$770,0))),"",IF(ISNA(INDEX($DC$1:$DC$200,MATCH($BI51&amp;CF$3,$DB$1:$DB$200&amp;$DC$1:$DC$200,0))),IF(INDEX($DC$201:$DC$770,MATCH($BI51&amp;CF$3,$DB$201:$DB$770&amp;$DC$201:$DC$770,0))=CF$3,2,""),IF(INDEX($DC$1:$DC$200,MATCH($BI51&amp;CF$3,$DB$1:$DB$200&amp;$DC$1:$DC$200,0))=CF$3,1,"")))</f>
        <v>2</v>
      </c>
      <c r="CG51" s="5" t="str">
        <f t="array" ref="CG51">IF(ISNA(INDEX($DC$1:$DC$770,MATCH($BI51&amp;CG$3,$DB$1:$DB$770&amp;$DC$1:$DC$770,0))),"",IF(ISNA(INDEX($DC$1:$DC$200,MATCH($BI51&amp;CG$3,$DB$1:$DB$200&amp;$DC$1:$DC$200,0))),IF(INDEX($DC$201:$DC$770,MATCH($BI51&amp;CG$3,$DB$201:$DB$770&amp;$DC$201:$DC$770,0))=CG$3,2,""),IF(INDEX($DC$1:$DC$200,MATCH($BI51&amp;CG$3,$DB$1:$DB$200&amp;$DC$1:$DC$200,0))=CG$3,1,"")))</f>
        <v/>
      </c>
      <c r="CH51" s="6" t="str">
        <f t="array" ref="CH51">IF(ISNA(INDEX($DC$1:$DC$770,MATCH($BI51&amp;CH$3,$DB$1:$DB$770&amp;$DC$1:$DC$770,0))),"",IF(ISNA(INDEX($DC$1:$DC$200,MATCH($BI51&amp;CH$3,$DB$1:$DB$200&amp;$DC$1:$DC$200,0))),IF(INDEX($DC$201:$DC$770,MATCH($BI51&amp;CH$3,$DB$201:$DB$770&amp;$DC$201:$DC$770,0))=CH$3,2,""),IF(INDEX($DC$1:$DC$200,MATCH($BI51&amp;CH$3,$DB$1:$DB$200&amp;$DC$1:$DC$200,0))=CH$3,1,"")))</f>
        <v/>
      </c>
      <c r="CI51" s="7" t="str">
        <f t="array" ref="CI51">IF(ISNA(INDEX($DC$1:$DC$770,MATCH($BI51&amp;CI$3,$DB$1:$DB$770&amp;$DC$1:$DC$770,0))),"",IF(ISNA(INDEX($DC$1:$DC$200,MATCH($BI51&amp;CI$3,$DB$1:$DB$200&amp;$DC$1:$DC$200,0))),IF(INDEX($DC$201:$DC$770,MATCH($BI51&amp;CI$3,$DB$201:$DB$770&amp;$DC$201:$DC$770,0))=CI$3,2,""),IF(INDEX($DC$1:$DC$200,MATCH($BI51&amp;CI$3,$DB$1:$DB$200&amp;$DC$1:$DC$200,0))=CI$3,1,"")))</f>
        <v/>
      </c>
      <c r="CJ51" s="6" t="str">
        <f t="array" ref="CJ51">IF(ISNA(INDEX($DC$1:$DC$770,MATCH($BI51&amp;CJ$3,$DB$1:$DB$770&amp;$DC$1:$DC$770,0))),"",IF(ISNA(INDEX($DC$1:$DC$200,MATCH($BI51&amp;CJ$3,$DB$1:$DB$200&amp;$DC$1:$DC$200,0))),IF(INDEX($DC$201:$DC$770,MATCH($BI51&amp;CJ$3,$DB$201:$DB$770&amp;$DC$201:$DC$770,0))=CJ$3,2,""),IF(INDEX($DC$1:$DC$200,MATCH($BI51&amp;CJ$3,$DB$1:$DB$200&amp;$DC$1:$DC$200,0))=CJ$3,1,"")))</f>
        <v/>
      </c>
      <c r="CK51" s="6" t="str">
        <f t="array" ref="CK51">IF(ISNA(INDEX($DC$1:$DC$770,MATCH($BI51&amp;CK$3,$DB$1:$DB$770&amp;$DC$1:$DC$770,0))),"",IF(ISNA(INDEX($DC$1:$DC$200,MATCH($BI51&amp;CK$3,$DB$1:$DB$200&amp;$DC$1:$DC$200,0))),IF(INDEX($DC$201:$DC$770,MATCH($BI51&amp;CK$3,$DB$201:$DB$770&amp;$DC$201:$DC$770,0))=CK$3,2,""),IF(INDEX($DC$1:$DC$200,MATCH($BI51&amp;CK$3,$DB$1:$DB$200&amp;$DC$1:$DC$200,0))=CK$3,1,"")))</f>
        <v/>
      </c>
      <c r="CL51" s="7" t="str">
        <f t="array" ref="CL51">IF(ISNA(INDEX($DC$1:$DC$770,MATCH($BI51&amp;CL$3,$DB$1:$DB$770&amp;$DC$1:$DC$770,0))),"",IF(ISNA(INDEX($DC$1:$DC$200,MATCH($BI51&amp;CL$3,$DB$1:$DB$200&amp;$DC$1:$DC$200,0))),IF(INDEX($DC$201:$DC$770,MATCH($BI51&amp;CL$3,$DB$201:$DB$770&amp;$DC$201:$DC$770,0))=CL$3,2,""),IF(INDEX($DC$1:$DC$200,MATCH($BI51&amp;CL$3,$DB$1:$DB$200&amp;$DC$1:$DC$200,0))=CL$3,1,"")))</f>
        <v/>
      </c>
      <c r="CP51" s="19">
        <f t="shared" si="218"/>
        <v>0</v>
      </c>
      <c r="CW51" s="22"/>
      <c r="DB51" s="19">
        <f>IF(DM51=0,0,IF(COUNTIF($DM$1:$DM$200,DM51)=1,DM51,IF(COUNTIF($DM$1:$DM$200,DM51)=2,IF(COUNTIF($DM$1:$DM50,DM51)=0,DM51,DM51+0.5),"Terminkollision 1")))</f>
        <v>333</v>
      </c>
      <c r="DC51" s="42">
        <f t="shared" si="4"/>
        <v>3</v>
      </c>
      <c r="DD51" s="71" t="s">
        <v>195</v>
      </c>
      <c r="DE51" s="13" t="s">
        <v>101</v>
      </c>
      <c r="DF51" s="13">
        <f t="shared" si="263"/>
        <v>48</v>
      </c>
      <c r="DG51" s="13">
        <f t="shared" si="5"/>
        <v>28</v>
      </c>
      <c r="DH51" s="13">
        <f t="shared" si="6"/>
        <v>11</v>
      </c>
      <c r="DI51" s="13">
        <f t="shared" si="7"/>
        <v>2016</v>
      </c>
      <c r="DJ51" s="13" t="str">
        <f t="shared" si="264"/>
        <v>Mo</v>
      </c>
      <c r="DK51" s="22">
        <f t="shared" si="280"/>
        <v>41240</v>
      </c>
      <c r="DL51" s="19" t="str">
        <f t="shared" si="0"/>
        <v>0</v>
      </c>
      <c r="DM51" s="13">
        <f t="shared" si="265"/>
        <v>333</v>
      </c>
    </row>
    <row r="52" spans="1:118">
      <c r="A52" s="13">
        <v>23.5</v>
      </c>
      <c r="B52" s="174"/>
      <c r="C52" s="173"/>
      <c r="D52" s="178"/>
      <c r="E52" s="2"/>
      <c r="F52" s="165"/>
      <c r="G52" s="165"/>
      <c r="H52" s="165"/>
      <c r="I52" s="2"/>
      <c r="J52" s="9" t="str">
        <f t="shared" ref="J52" si="413">IF(ISNA(VLOOKUP(A52,$CP$30:$CQ$56,2,FALSE)),IF(ISNA(VLOOKUP(A52,$DB$1:$DE$200,4,FALSE)),"",VLOOKUP(A52,$DB$1:$DE$200,4,FALSE)),VLOOKUP(A52,$CP$30:$CQ$56,2,FALSE))</f>
        <v/>
      </c>
      <c r="K52" s="10"/>
      <c r="L52" s="10"/>
      <c r="M52" s="10"/>
      <c r="N52" s="10"/>
      <c r="O52" s="8"/>
      <c r="P52" s="9" t="str">
        <f t="array" ref="P52">IF(ISNA(INDEX($DC$201:$DC$770,MATCH($A51&amp;P$3,$DB$201:$DB$770&amp;$DC$201:$DC$770,0))),IF(ISNA(INDEX($DC$1:$DC$200,MATCH($A52&amp;P$3,$DB$1:$DB$200&amp;$DC$1:$DC$200,0))),"",IF(INDEX($DC$1:$DC$200,MATCH($A52&amp;P$3,$DB$1:$DB$200&amp;$DC$1:$DC$200,0))=P$3,1,"")),IF(INDEX($DC$201:$DC$770,MATCH($A51&amp;P$3,$DB$201:$DB$770&amp;$DC$201:$DC$770,0))=P$3,2,""))</f>
        <v/>
      </c>
      <c r="Q52" s="10" t="str">
        <f t="array" ref="Q52">IF(ISNA(INDEX($DC$201:$DC$770,MATCH($A51&amp;Q$3,$DB$201:$DB$770&amp;$DC$201:$DC$770,0))),IF(ISNA(INDEX($DC$1:$DC$200,MATCH($A52&amp;Q$3,$DB$1:$DB$200&amp;$DC$1:$DC$200,0))),"",IF(INDEX($DC$1:$DC$200,MATCH($A52&amp;Q$3,$DB$1:$DB$200&amp;$DC$1:$DC$200,0))=Q$3,1,"")),IF(INDEX($DC$201:$DC$770,MATCH($A51&amp;Q$3,$DB$201:$DB$770&amp;$DC$201:$DC$770,0))=Q$3,2,""))</f>
        <v/>
      </c>
      <c r="R52" s="10" t="str">
        <f t="array" ref="R52">IF(ISNA(INDEX($DC$201:$DC$770,MATCH($A51&amp;R$3,$DB$201:$DB$770&amp;$DC$201:$DC$770,0))),IF(ISNA(INDEX($DC$1:$DC$200,MATCH($A52&amp;R$3,$DB$1:$DB$200&amp;$DC$1:$DC$200,0))),"",IF(INDEX($DC$1:$DC$200,MATCH($A52&amp;R$3,$DB$1:$DB$200&amp;$DC$1:$DC$200,0))=R$3,1,"")),IF(INDEX($DC$201:$DC$770,MATCH($A51&amp;R$3,$DB$201:$DB$770&amp;$DC$201:$DC$770,0))=R$3,2,""))</f>
        <v/>
      </c>
      <c r="S52" s="9" t="str">
        <f t="array" ref="S52">IF(ISNA(INDEX($DC$201:$DC$770,MATCH($A51&amp;S$3,$DB$201:$DB$770&amp;$DC$201:$DC$770,0))),IF(ISNA(INDEX($DC$1:$DC$200,MATCH($A52&amp;S$3,$DB$1:$DB$200&amp;$DC$1:$DC$200,0))),"",IF(INDEX($DC$1:$DC$200,MATCH($A52&amp;S$3,$DB$1:$DB$200&amp;$DC$1:$DC$200,0))=S$3,1,"")),IF(INDEX($DC$201:$DC$770,MATCH($A51&amp;S$3,$DB$201:$DB$770&amp;$DC$201:$DC$770,0))=S$3,2,""))</f>
        <v/>
      </c>
      <c r="T52" s="10" t="str">
        <f t="array" ref="T52">IF(ISNA(INDEX($DC$201:$DC$770,MATCH($A51&amp;T$3,$DB$201:$DB$770&amp;$DC$201:$DC$770,0))),IF(ISNA(INDEX($DC$1:$DC$200,MATCH($A52&amp;T$3,$DB$1:$DB$200&amp;$DC$1:$DC$200,0))),"",IF(INDEX($DC$1:$DC$200,MATCH($A52&amp;T$3,$DB$1:$DB$200&amp;$DC$1:$DC$200,0))=T$3,1,"")),IF(INDEX($DC$201:$DC$770,MATCH($A51&amp;T$3,$DB$201:$DB$770&amp;$DC$201:$DC$770,0))=T$3,2,""))</f>
        <v/>
      </c>
      <c r="U52" s="8" t="str">
        <f t="array" ref="U52">IF(ISNA(INDEX($DC$201:$DC$770,MATCH($A51&amp;U$3,$DB$201:$DB$770&amp;$DC$201:$DC$770,0))),IF(ISNA(INDEX($DC$1:$DC$200,MATCH($A52&amp;U$3,$DB$1:$DB$200&amp;$DC$1:$DC$200,0))),"",IF(INDEX($DC$1:$DC$200,MATCH($A52&amp;U$3,$DB$1:$DB$200&amp;$DC$1:$DC$200,0))=U$3,1,"")),IF(INDEX($DC$201:$DC$770,MATCH($A51&amp;U$3,$DB$201:$DB$770&amp;$DC$201:$DC$770,0))=U$3,2,""))</f>
        <v/>
      </c>
      <c r="V52" s="10" t="str">
        <f t="array" ref="V52">IF(ISNA(INDEX($DC$201:$DC$770,MATCH($A51&amp;V$3,$DB$201:$DB$770&amp;$DC$201:$DC$770,0))),IF(ISNA(INDEX($DC$1:$DC$200,MATCH($A52&amp;V$3,$DB$1:$DB$200&amp;$DC$1:$DC$200,0))),"",IF(INDEX($DC$1:$DC$200,MATCH($A52&amp;V$3,$DB$1:$DB$200&amp;$DC$1:$DC$200,0))=V$3,1,"")),IF(INDEX($DC$201:$DC$770,MATCH($A51&amp;V$3,$DB$201:$DB$770&amp;$DC$201:$DC$770,0))=V$3,2,""))</f>
        <v/>
      </c>
      <c r="W52" s="10" t="str">
        <f t="array" ref="W52">IF(ISNA(INDEX($DC$201:$DC$770,MATCH($A51&amp;W$3,$DB$201:$DB$770&amp;$DC$201:$DC$770,0))),IF(ISNA(INDEX($DC$1:$DC$200,MATCH($A52&amp;W$3,$DB$1:$DB$200&amp;$DC$1:$DC$200,0))),"",IF(INDEX($DC$1:$DC$200,MATCH($A52&amp;W$3,$DB$1:$DB$200&amp;$DC$1:$DC$200,0))=W$3,1,"")),IF(INDEX($DC$201:$DC$770,MATCH($A51&amp;W$3,$DB$201:$DB$770&amp;$DC$201:$DC$770,0))=W$3,2,""))</f>
        <v/>
      </c>
      <c r="X52" s="10" t="str">
        <f t="array" ref="X52">IF(ISNA(INDEX($DC$201:$DC$770,MATCH($A51&amp;X$3,$DB$201:$DB$770&amp;$DC$201:$DC$770,0))),IF(ISNA(INDEX($DC$1:$DC$200,MATCH($A52&amp;X$3,$DB$1:$DB$200&amp;$DC$1:$DC$200,0))),"",IF(INDEX($DC$1:$DC$200,MATCH($A52&amp;X$3,$DB$1:$DB$200&amp;$DC$1:$DC$200,0))=X$3,1,"")),IF(INDEX($DC$201:$DC$770,MATCH($A51&amp;X$3,$DB$201:$DB$770&amp;$DC$201:$DC$770,0))=X$3,2,""))</f>
        <v/>
      </c>
      <c r="Y52" s="9" t="str">
        <f t="array" ref="Y52">IF(ISNA(INDEX($DC$201:$DC$770,MATCH($A51&amp;Y$3,$DB$201:$DB$770&amp;$DC$201:$DC$770,0))),IF(ISNA(INDEX($DC$1:$DC$200,MATCH($A52&amp;Y$3,$DB$1:$DB$200&amp;$DC$1:$DC$200,0))),"",IF(INDEX($DC$1:$DC$200,MATCH($A52&amp;Y$3,$DB$1:$DB$200&amp;$DC$1:$DC$200,0))=Y$3,1,"")),IF(INDEX($DC$201:$DC$770,MATCH($A51&amp;Y$3,$DB$201:$DB$770&amp;$DC$201:$DC$770,0))=Y$3,2,""))</f>
        <v/>
      </c>
      <c r="Z52" s="10" t="str">
        <f t="array" ref="Z52">IF(ISNA(INDEX($DC$201:$DC$770,MATCH($A51&amp;Z$3,$DB$201:$DB$770&amp;$DC$201:$DC$770,0))),IF(ISNA(INDEX($DC$1:$DC$200,MATCH($A52&amp;Z$3,$DB$1:$DB$200&amp;$DC$1:$DC$200,0))),"",IF(INDEX($DC$1:$DC$200,MATCH($A52&amp;Z$3,$DB$1:$DB$200&amp;$DC$1:$DC$200,0))=Z$3,1,"")),IF(INDEX($DC$201:$DC$770,MATCH($A51&amp;Z$3,$DB$201:$DB$770&amp;$DC$201:$DC$770,0))=Z$3,2,""))</f>
        <v/>
      </c>
      <c r="AA52" s="8" t="str">
        <f t="array" ref="AA52">IF(ISNA(INDEX($DC$201:$DC$770,MATCH($A51&amp;AA$3,$DB$201:$DB$770&amp;$DC$201:$DC$770,0))),IF(ISNA(INDEX($DC$1:$DC$200,MATCH($A52&amp;AA$3,$DB$1:$DB$200&amp;$DC$1:$DC$200,0))),"",IF(INDEX($DC$1:$DC$200,MATCH($A52&amp;AA$3,$DB$1:$DB$200&amp;$DC$1:$DC$200,0))=AA$3,1,"")),IF(INDEX($DC$201:$DC$770,MATCH($A51&amp;AA$3,$DB$201:$DB$770&amp;$DC$201:$DC$770,0))=AA$3,2,""))</f>
        <v/>
      </c>
      <c r="AB52" s="10" t="str">
        <f t="array" ref="AB52">IF(ISNA(INDEX($DC$201:$DC$770,MATCH($A51&amp;AB$3,$DB$201:$DB$770&amp;$DC$201:$DC$770,0))),IF(ISNA(INDEX($DC$1:$DC$200,MATCH($A52&amp;AB$3,$DB$1:$DB$200&amp;$DC$1:$DC$200,0))),"",IF(INDEX($DC$1:$DC$200,MATCH($A52&amp;AB$3,$DB$1:$DB$200&amp;$DC$1:$DC$200,0))=AB$3,1,"")),IF(INDEX($DC$201:$DC$770,MATCH($A51&amp;AB$3,$DB$201:$DB$770&amp;$DC$201:$DC$770,0))=AB$3,2,""))</f>
        <v/>
      </c>
      <c r="AC52" s="10" t="str">
        <f t="array" ref="AC52">IF(ISNA(INDEX($DC$201:$DC$770,MATCH($A51&amp;AC$3,$DB$201:$DB$770&amp;$DC$201:$DC$770,0))),IF(ISNA(INDEX($DC$1:$DC$200,MATCH($A52&amp;AC$3,$DB$1:$DB$200&amp;$DC$1:$DC$200,0))),"",IF(INDEX($DC$1:$DC$200,MATCH($A52&amp;AC$3,$DB$1:$DB$200&amp;$DC$1:$DC$200,0))=AC$3,1,"")),IF(INDEX($DC$201:$DC$770,MATCH($A51&amp;AC$3,$DB$201:$DB$770&amp;$DC$201:$DC$770,0))=AC$3,2,""))</f>
        <v/>
      </c>
      <c r="AD52" s="8" t="str">
        <f t="array" ref="AD52">IF(ISNA(INDEX($DC$201:$DC$770,MATCH($A51&amp;AD$3,$DB$201:$DB$770&amp;$DC$201:$DC$770,0))),IF(ISNA(INDEX($DC$1:$DC$200,MATCH($A52&amp;AD$3,$DB$1:$DB$200&amp;$DC$1:$DC$200,0))),"",IF(INDEX($DC$1:$DC$200,MATCH($A52&amp;AD$3,$DB$1:$DB$200&amp;$DC$1:$DC$200,0))=AD$3,1,"")),IF(INDEX($DC$201:$DC$770,MATCH($A51&amp;AD$3,$DB$201:$DB$770&amp;$DC$201:$DC$770,0))=AD$3,2,""))</f>
        <v/>
      </c>
      <c r="AE52" s="43">
        <v>54.5</v>
      </c>
      <c r="AF52" s="174"/>
      <c r="AG52" s="185"/>
      <c r="AH52" s="177"/>
      <c r="AI52" s="2"/>
      <c r="AJ52" s="165"/>
      <c r="AK52" s="165"/>
      <c r="AL52" s="165"/>
      <c r="AM52" s="2"/>
      <c r="AN52" s="10" t="str">
        <f t="shared" ref="AN52" si="414">IF(ISNA(VLOOKUP(AE52,$CP$30:$CQ$56,2,FALSE)),IF(ISNA(VLOOKUP(AE52,$DB$1:$DE$200,4,FALSE)),"",VLOOKUP(AE52,$DB$1:$DE$200,4,FALSE)),VLOOKUP(AE52,$CP$30:$CQ$56,2,FALSE))</f>
        <v/>
      </c>
      <c r="AO52" s="10"/>
      <c r="AP52" s="10"/>
      <c r="AQ52" s="10"/>
      <c r="AR52" s="10"/>
      <c r="AS52" s="10"/>
      <c r="AT52" s="9" t="str">
        <f t="array" ref="AT52">IF(ISNA(INDEX($DC$201:$DC$770,MATCH($AE51&amp;AT$3,$DB$201:$DB$770&amp;$DC$201:$DC$770,0))),IF(ISNA(INDEX($DC$1:$DC$200,MATCH($AE52&amp;AT$3,$DB$1:$DB$200&amp;$DC$1:$DC$200,0))),"",IF(INDEX($DC$1:$DC$200,MATCH($AE52&amp;AT$3,$DB$1:$DB$200&amp;$DC$1:$DC$200,0))=AT$3,1,"")),IF(INDEX($DC$201:$DC$770,MATCH($AE51&amp;AT$3,$DB$201:$DB$770&amp;$DC$201:$DC$770,0))=AT$3,2,""))</f>
        <v/>
      </c>
      <c r="AU52" s="10" t="str">
        <f t="array" ref="AU52">IF(ISNA(INDEX($DC$201:$DC$770,MATCH($AE51&amp;AU$3,$DB$201:$DB$770&amp;$DC$201:$DC$770,0))),IF(ISNA(INDEX($DC$1:$DC$200,MATCH($AE52&amp;AU$3,$DB$1:$DB$200&amp;$DC$1:$DC$200,0))),"",IF(INDEX($DC$1:$DC$200,MATCH($AE52&amp;AU$3,$DB$1:$DB$200&amp;$DC$1:$DC$200,0))=AU$3,1,"")),IF(INDEX($DC$201:$DC$770,MATCH($AE51&amp;AU$3,$DB$201:$DB$770&amp;$DC$201:$DC$770,0))=AU$3,2,""))</f>
        <v/>
      </c>
      <c r="AV52" s="10" t="str">
        <f t="array" ref="AV52">IF(ISNA(INDEX($DC$201:$DC$770,MATCH($AE51&amp;AV$3,$DB$201:$DB$770&amp;$DC$201:$DC$770,0))),IF(ISNA(INDEX($DC$1:$DC$200,MATCH($AE52&amp;AV$3,$DB$1:$DB$200&amp;$DC$1:$DC$200,0))),"",IF(INDEX($DC$1:$DC$200,MATCH($AE52&amp;AV$3,$DB$1:$DB$200&amp;$DC$1:$DC$200,0))=AV$3,1,"")),IF(INDEX($DC$201:$DC$770,MATCH($AE51&amp;AV$3,$DB$201:$DB$770&amp;$DC$201:$DC$770,0))=AV$3,2,""))</f>
        <v/>
      </c>
      <c r="AW52" s="9" t="str">
        <f t="array" ref="AW52">IF(ISNA(INDEX($DC$201:$DC$770,MATCH($AE51&amp;AW$3,$DB$201:$DB$770&amp;$DC$201:$DC$770,0))),IF(ISNA(INDEX($DC$1:$DC$200,MATCH($AE52&amp;AW$3,$DB$1:$DB$200&amp;$DC$1:$DC$200,0))),"",IF(INDEX($DC$1:$DC$200,MATCH($AE52&amp;AW$3,$DB$1:$DB$200&amp;$DC$1:$DC$200,0))=AW$3,1,"")),IF(INDEX($DC$201:$DC$770,MATCH($AE51&amp;AW$3,$DB$201:$DB$770&amp;$DC$201:$DC$770,0))=AW$3,2,""))</f>
        <v/>
      </c>
      <c r="AX52" s="10" t="str">
        <f t="array" ref="AX52">IF(ISNA(INDEX($DC$201:$DC$770,MATCH($AE51&amp;AX$3,$DB$201:$DB$770&amp;$DC$201:$DC$770,0))),IF(ISNA(INDEX($DC$1:$DC$200,MATCH($AE52&amp;AX$3,$DB$1:$DB$200&amp;$DC$1:$DC$200,0))),"",IF(INDEX($DC$1:$DC$200,MATCH($AE52&amp;AX$3,$DB$1:$DB$200&amp;$DC$1:$DC$200,0))=AX$3,1,"")),IF(INDEX($DC$201:$DC$770,MATCH($AE51&amp;AX$3,$DB$201:$DB$770&amp;$DC$201:$DC$770,0))=AX$3,2,""))</f>
        <v/>
      </c>
      <c r="AY52" s="8" t="str">
        <f t="array" ref="AY52">IF(ISNA(INDEX($DC$201:$DC$770,MATCH($AE51&amp;AY$3,$DB$201:$DB$770&amp;$DC$201:$DC$770,0))),IF(ISNA(INDEX($DC$1:$DC$200,MATCH($AE52&amp;AY$3,$DB$1:$DB$200&amp;$DC$1:$DC$200,0))),"",IF(INDEX($DC$1:$DC$200,MATCH($AE52&amp;AY$3,$DB$1:$DB$200&amp;$DC$1:$DC$200,0))=AY$3,1,"")),IF(INDEX($DC$201:$DC$770,MATCH($AE51&amp;AY$3,$DB$201:$DB$770&amp;$DC$201:$DC$770,0))=AY$3,2,""))</f>
        <v/>
      </c>
      <c r="AZ52" s="10" t="str">
        <f t="array" ref="AZ52">IF(ISNA(INDEX($DC$201:$DC$770,MATCH($AE51&amp;AZ$3,$DB$201:$DB$770&amp;$DC$201:$DC$770,0))),IF(ISNA(INDEX($DC$1:$DC$200,MATCH($AE52&amp;AZ$3,$DB$1:$DB$200&amp;$DC$1:$DC$200,0))),"",IF(INDEX($DC$1:$DC$200,MATCH($AE52&amp;AZ$3,$DB$1:$DB$200&amp;$DC$1:$DC$200,0))=AZ$3,1,"")),IF(INDEX($DC$201:$DC$770,MATCH($AE51&amp;AZ$3,$DB$201:$DB$770&amp;$DC$201:$DC$770,0))=AZ$3,2,""))</f>
        <v/>
      </c>
      <c r="BA52" s="10" t="str">
        <f t="array" ref="BA52">IF(ISNA(INDEX($DC$201:$DC$770,MATCH($AE51&amp;BA$3,$DB$201:$DB$770&amp;$DC$201:$DC$770,0))),IF(ISNA(INDEX($DC$1:$DC$200,MATCH($AE52&amp;BA$3,$DB$1:$DB$200&amp;$DC$1:$DC$200,0))),"",IF(INDEX($DC$1:$DC$200,MATCH($AE52&amp;BA$3,$DB$1:$DB$200&amp;$DC$1:$DC$200,0))=BA$3,1,"")),IF(INDEX($DC$201:$DC$770,MATCH($AE51&amp;BA$3,$DB$201:$DB$770&amp;$DC$201:$DC$770,0))=BA$3,2,""))</f>
        <v/>
      </c>
      <c r="BB52" s="10" t="str">
        <f t="array" ref="BB52">IF(ISNA(INDEX($DC$201:$DC$770,MATCH($AE51&amp;BB$3,$DB$201:$DB$770&amp;$DC$201:$DC$770,0))),IF(ISNA(INDEX($DC$1:$DC$200,MATCH($AE52&amp;BB$3,$DB$1:$DB$200&amp;$DC$1:$DC$200,0))),"",IF(INDEX($DC$1:$DC$200,MATCH($AE52&amp;BB$3,$DB$1:$DB$200&amp;$DC$1:$DC$200,0))=BB$3,1,"")),IF(INDEX($DC$201:$DC$770,MATCH($AE51&amp;BB$3,$DB$201:$DB$770&amp;$DC$201:$DC$770,0))=BB$3,2,""))</f>
        <v/>
      </c>
      <c r="BC52" s="9" t="str">
        <f t="array" ref="BC52">IF(ISNA(INDEX($DC$201:$DC$770,MATCH($AE51&amp;BC$3,$DB$201:$DB$770&amp;$DC$201:$DC$770,0))),IF(ISNA(INDEX($DC$1:$DC$200,MATCH($AE52&amp;BC$3,$DB$1:$DB$200&amp;$DC$1:$DC$200,0))),"",IF(INDEX($DC$1:$DC$200,MATCH($AE52&amp;BC$3,$DB$1:$DB$200&amp;$DC$1:$DC$200,0))=BC$3,1,"")),IF(INDEX($DC$201:$DC$770,MATCH($AE51&amp;BC$3,$DB$201:$DB$770&amp;$DC$201:$DC$770,0))=BC$3,2,""))</f>
        <v/>
      </c>
      <c r="BD52" s="10" t="str">
        <f t="array" ref="BD52">IF(ISNA(INDEX($DC$201:$DC$770,MATCH($AE51&amp;BD$3,$DB$201:$DB$770&amp;$DC$201:$DC$770,0))),IF(ISNA(INDEX($DC$1:$DC$200,MATCH($AE52&amp;BD$3,$DB$1:$DB$200&amp;$DC$1:$DC$200,0))),"",IF(INDEX($DC$1:$DC$200,MATCH($AE52&amp;BD$3,$DB$1:$DB$200&amp;$DC$1:$DC$200,0))=BD$3,1,"")),IF(INDEX($DC$201:$DC$770,MATCH($AE51&amp;BD$3,$DB$201:$DB$770&amp;$DC$201:$DC$770,0))=BD$3,2,""))</f>
        <v/>
      </c>
      <c r="BE52" s="8" t="str">
        <f t="array" ref="BE52">IF(ISNA(INDEX($DC$201:$DC$770,MATCH($AE51&amp;BE$3,$DB$201:$DB$770&amp;$DC$201:$DC$770,0))),IF(ISNA(INDEX($DC$1:$DC$200,MATCH($AE52&amp;BE$3,$DB$1:$DB$200&amp;$DC$1:$DC$200,0))),"",IF(INDEX($DC$1:$DC$200,MATCH($AE52&amp;BE$3,$DB$1:$DB$200&amp;$DC$1:$DC$200,0))=BE$3,1,"")),IF(INDEX($DC$201:$DC$770,MATCH($AE51&amp;BE$3,$DB$201:$DB$770&amp;$DC$201:$DC$770,0))=BE$3,2,""))</f>
        <v/>
      </c>
      <c r="BF52" s="10" t="str">
        <f t="array" ref="BF52">IF(ISNA(INDEX($DC$201:$DC$770,MATCH($AE51&amp;BF$3,$DB$201:$DB$770&amp;$DC$201:$DC$770,0))),IF(ISNA(INDEX($DC$1:$DC$200,MATCH($AE52&amp;BF$3,$DB$1:$DB$200&amp;$DC$1:$DC$200,0))),"",IF(INDEX($DC$1:$DC$200,MATCH($AE52&amp;BF$3,$DB$1:$DB$200&amp;$DC$1:$DC$200,0))=BF$3,1,"")),IF(INDEX($DC$201:$DC$770,MATCH($AE51&amp;BF$3,$DB$201:$DB$770&amp;$DC$201:$DC$770,0))=BF$3,2,""))</f>
        <v/>
      </c>
      <c r="BG52" s="10" t="str">
        <f t="array" ref="BG52">IF(ISNA(INDEX($DC$201:$DC$770,MATCH($AE51&amp;BG$3,$DB$201:$DB$770&amp;$DC$201:$DC$770,0))),IF(ISNA(INDEX($DC$1:$DC$200,MATCH($AE52&amp;BG$3,$DB$1:$DB$200&amp;$DC$1:$DC$200,0))),"",IF(INDEX($DC$1:$DC$200,MATCH($AE52&amp;BG$3,$DB$1:$DB$200&amp;$DC$1:$DC$200,0))=BG$3,1,"")),IF(INDEX($DC$201:$DC$770,MATCH($AE51&amp;BG$3,$DB$201:$DB$770&amp;$DC$201:$DC$770,0))=BG$3,2,""))</f>
        <v/>
      </c>
      <c r="BH52" s="8" t="str">
        <f t="array" ref="BH52">IF(ISNA(INDEX($DC$201:$DC$770,MATCH($AE51&amp;BH$3,$DB$201:$DB$770&amp;$DC$201:$DC$770,0))),IF(ISNA(INDEX($DC$1:$DC$200,MATCH($AE52&amp;BH$3,$DB$1:$DB$200&amp;$DC$1:$DC$200,0))),"",IF(INDEX($DC$1:$DC$200,MATCH($AE52&amp;BH$3,$DB$1:$DB$200&amp;$DC$1:$DC$200,0))=BH$3,1,"")),IF(INDEX($DC$201:$DC$770,MATCH($AE51&amp;BH$3,$DB$201:$DB$770&amp;$DC$201:$DC$770,0))=BH$3,2,""))</f>
        <v/>
      </c>
      <c r="BI52" s="2">
        <f t="shared" ref="BI52" si="415">BI51+0.5</f>
        <v>83.5</v>
      </c>
      <c r="BJ52" s="174"/>
      <c r="BK52" s="173"/>
      <c r="BL52" s="177"/>
      <c r="BM52" s="2"/>
      <c r="BN52" s="165"/>
      <c r="BO52" s="165"/>
      <c r="BP52" s="165"/>
      <c r="BQ52" s="2"/>
      <c r="BR52" s="10" t="str">
        <f t="shared" ref="BR52" si="416">IF(ISNA(VLOOKUP(BI52,$CP$30:$CQ$56,2,FALSE)),IF(ISNA(VLOOKUP(BI52,$DB$1:$DE$200,4,FALSE)),"",VLOOKUP(BI52,$DB$1:$DE$200,4,FALSE)),VLOOKUP(BI52,$CP$30:$CQ$56,2,FALSE))</f>
        <v/>
      </c>
      <c r="BS52" s="10"/>
      <c r="BT52" s="10"/>
      <c r="BU52" s="10"/>
      <c r="BV52" s="10"/>
      <c r="BW52" s="10"/>
      <c r="BX52" s="9" t="str">
        <f t="array" ref="BX52">IF(ISNA(INDEX($DC$201:$DC$770,MATCH($BI51&amp;BX$3,$DB$201:$DB$770&amp;$DC$201:$DC$770,0))),IF(ISNA(INDEX($DC$1:$DC$200,MATCH($BI52&amp;BX$3,$DB$1:$DB$200&amp;$DC$1:$DC$200,0))),"",IF(INDEX($DC$1:$DC$200,MATCH($BI52&amp;BX$3,$DB$1:$DB$200&amp;$DC$1:$DC$200,0))=BX$3,1,"")),IF(INDEX($DC$201:$DC$770,MATCH($BI51&amp;BX$3,$DB$201:$DB$770&amp;$DC$201:$DC$770,0))=BX$3,2,""))</f>
        <v/>
      </c>
      <c r="BY52" s="10" t="str">
        <f t="array" ref="BY52">IF(ISNA(INDEX($DC$201:$DC$770,MATCH($BI51&amp;BY$3,$DB$201:$DB$770&amp;$DC$201:$DC$770,0))),IF(ISNA(INDEX($DC$1:$DC$200,MATCH($BI52&amp;BY$3,$DB$1:$DB$200&amp;$DC$1:$DC$200,0))),"",IF(INDEX($DC$1:$DC$200,MATCH($BI52&amp;BY$3,$DB$1:$DB$200&amp;$DC$1:$DC$200,0))=BY$3,1,"")),IF(INDEX($DC$201:$DC$770,MATCH($BI51&amp;BY$3,$DB$201:$DB$770&amp;$DC$201:$DC$770,0))=BY$3,2,""))</f>
        <v/>
      </c>
      <c r="BZ52" s="10" t="str">
        <f t="array" ref="BZ52">IF(ISNA(INDEX($DC$201:$DC$770,MATCH($BI51&amp;BZ$3,$DB$201:$DB$770&amp;$DC$201:$DC$770,0))),IF(ISNA(INDEX($DC$1:$DC$200,MATCH($BI52&amp;BZ$3,$DB$1:$DB$200&amp;$DC$1:$DC$200,0))),"",IF(INDEX($DC$1:$DC$200,MATCH($BI52&amp;BZ$3,$DB$1:$DB$200&amp;$DC$1:$DC$200,0))=BZ$3,1,"")),IF(INDEX($DC$201:$DC$770,MATCH($BI51&amp;BZ$3,$DB$201:$DB$770&amp;$DC$201:$DC$770,0))=BZ$3,2,""))</f>
        <v/>
      </c>
      <c r="CA52" s="9" t="str">
        <f t="array" ref="CA52">IF(ISNA(INDEX($DC$201:$DC$770,MATCH($BI51&amp;CA$3,$DB$201:$DB$770&amp;$DC$201:$DC$770,0))),IF(ISNA(INDEX($DC$1:$DC$200,MATCH($BI52&amp;CA$3,$DB$1:$DB$200&amp;$DC$1:$DC$200,0))),"",IF(INDEX($DC$1:$DC$200,MATCH($BI52&amp;CA$3,$DB$1:$DB$200&amp;$DC$1:$DC$200,0))=CA$3,1,"")),IF(INDEX($DC$201:$DC$770,MATCH($BI51&amp;CA$3,$DB$201:$DB$770&amp;$DC$201:$DC$770,0))=CA$3,2,""))</f>
        <v/>
      </c>
      <c r="CB52" s="10" t="str">
        <f t="array" ref="CB52">IF(ISNA(INDEX($DC$201:$DC$770,MATCH($BI51&amp;CB$3,$DB$201:$DB$770&amp;$DC$201:$DC$770,0))),IF(ISNA(INDEX($DC$1:$DC$200,MATCH($BI52&amp;CB$3,$DB$1:$DB$200&amp;$DC$1:$DC$200,0))),"",IF(INDEX($DC$1:$DC$200,MATCH($BI52&amp;CB$3,$DB$1:$DB$200&amp;$DC$1:$DC$200,0))=CB$3,1,"")),IF(INDEX($DC$201:$DC$770,MATCH($BI51&amp;CB$3,$DB$201:$DB$770&amp;$DC$201:$DC$770,0))=CB$3,2,""))</f>
        <v/>
      </c>
      <c r="CC52" s="8" t="str">
        <f t="array" ref="CC52">IF(ISNA(INDEX($DC$201:$DC$770,MATCH($BI51&amp;CC$3,$DB$201:$DB$770&amp;$DC$201:$DC$770,0))),IF(ISNA(INDEX($DC$1:$DC$200,MATCH($BI52&amp;CC$3,$DB$1:$DB$200&amp;$DC$1:$DC$200,0))),"",IF(INDEX($DC$1:$DC$200,MATCH($BI52&amp;CC$3,$DB$1:$DB$200&amp;$DC$1:$DC$200,0))=CC$3,1,"")),IF(INDEX($DC$201:$DC$770,MATCH($BI51&amp;CC$3,$DB$201:$DB$770&amp;$DC$201:$DC$770,0))=CC$3,2,""))</f>
        <v/>
      </c>
      <c r="CD52" s="10" t="str">
        <f t="array" ref="CD52">IF(ISNA(INDEX($DC$201:$DC$770,MATCH($BI51&amp;CD$3,$DB$201:$DB$770&amp;$DC$201:$DC$770,0))),IF(ISNA(INDEX($DC$1:$DC$200,MATCH($BI52&amp;CD$3,$DB$1:$DB$200&amp;$DC$1:$DC$200,0))),"",IF(INDEX($DC$1:$DC$200,MATCH($BI52&amp;CD$3,$DB$1:$DB$200&amp;$DC$1:$DC$200,0))=CD$3,1,"")),IF(INDEX($DC$201:$DC$770,MATCH($BI51&amp;CD$3,$DB$201:$DB$770&amp;$DC$201:$DC$770,0))=CD$3,2,""))</f>
        <v/>
      </c>
      <c r="CE52" s="10" t="str">
        <f t="array" ref="CE52">IF(ISNA(INDEX($DC$201:$DC$770,MATCH($BI51&amp;CE$3,$DB$201:$DB$770&amp;$DC$201:$DC$770,0))),IF(ISNA(INDEX($DC$1:$DC$200,MATCH($BI52&amp;CE$3,$DB$1:$DB$200&amp;$DC$1:$DC$200,0))),"",IF(INDEX($DC$1:$DC$200,MATCH($BI52&amp;CE$3,$DB$1:$DB$200&amp;$DC$1:$DC$200,0))=CE$3,1,"")),IF(INDEX($DC$201:$DC$770,MATCH($BI51&amp;CE$3,$DB$201:$DB$770&amp;$DC$201:$DC$770,0))=CE$3,2,""))</f>
        <v/>
      </c>
      <c r="CF52" s="10">
        <f t="array" ref="CF52">IF(ISNA(INDEX($DC$201:$DC$770,MATCH($BI51&amp;CF$3,$DB$201:$DB$770&amp;$DC$201:$DC$770,0))),IF(ISNA(INDEX($DC$1:$DC$200,MATCH($BI52&amp;CF$3,$DB$1:$DB$200&amp;$DC$1:$DC$200,0))),"",IF(INDEX($DC$1:$DC$200,MATCH($BI52&amp;CF$3,$DB$1:$DB$200&amp;$DC$1:$DC$200,0))=CF$3,1,"")),IF(INDEX($DC$201:$DC$770,MATCH($BI51&amp;CF$3,$DB$201:$DB$770&amp;$DC$201:$DC$770,0))=CF$3,2,""))</f>
        <v>2</v>
      </c>
      <c r="CG52" s="9" t="str">
        <f t="array" ref="CG52">IF(ISNA(INDEX($DC$201:$DC$770,MATCH($BI51&amp;CG$3,$DB$201:$DB$770&amp;$DC$201:$DC$770,0))),IF(ISNA(INDEX($DC$1:$DC$200,MATCH($BI52&amp;CG$3,$DB$1:$DB$200&amp;$DC$1:$DC$200,0))),"",IF(INDEX($DC$1:$DC$200,MATCH($BI52&amp;CG$3,$DB$1:$DB$200&amp;$DC$1:$DC$200,0))=CG$3,1,"")),IF(INDEX($DC$201:$DC$770,MATCH($BI51&amp;CG$3,$DB$201:$DB$770&amp;$DC$201:$DC$770,0))=CG$3,2,""))</f>
        <v/>
      </c>
      <c r="CH52" s="10" t="str">
        <f t="array" ref="CH52">IF(ISNA(INDEX($DC$201:$DC$770,MATCH($BI51&amp;CH$3,$DB$201:$DB$770&amp;$DC$201:$DC$770,0))),IF(ISNA(INDEX($DC$1:$DC$200,MATCH($BI52&amp;CH$3,$DB$1:$DB$200&amp;$DC$1:$DC$200,0))),"",IF(INDEX($DC$1:$DC$200,MATCH($BI52&amp;CH$3,$DB$1:$DB$200&amp;$DC$1:$DC$200,0))=CH$3,1,"")),IF(INDEX($DC$201:$DC$770,MATCH($BI51&amp;CH$3,$DB$201:$DB$770&amp;$DC$201:$DC$770,0))=CH$3,2,""))</f>
        <v/>
      </c>
      <c r="CI52" s="8" t="str">
        <f t="array" ref="CI52">IF(ISNA(INDEX($DC$201:$DC$770,MATCH($BI51&amp;CI$3,$DB$201:$DB$770&amp;$DC$201:$DC$770,0))),IF(ISNA(INDEX($DC$1:$DC$200,MATCH($BI52&amp;CI$3,$DB$1:$DB$200&amp;$DC$1:$DC$200,0))),"",IF(INDEX($DC$1:$DC$200,MATCH($BI52&amp;CI$3,$DB$1:$DB$200&amp;$DC$1:$DC$200,0))=CI$3,1,"")),IF(INDEX($DC$201:$DC$770,MATCH($BI51&amp;CI$3,$DB$201:$DB$770&amp;$DC$201:$DC$770,0))=CI$3,2,""))</f>
        <v/>
      </c>
      <c r="CJ52" s="10" t="str">
        <f t="array" ref="CJ52">IF(ISNA(INDEX($DC$201:$DC$770,MATCH($BI51&amp;CJ$3,$DB$201:$DB$770&amp;$DC$201:$DC$770,0))),IF(ISNA(INDEX($DC$1:$DC$200,MATCH($BI52&amp;CJ$3,$DB$1:$DB$200&amp;$DC$1:$DC$200,0))),"",IF(INDEX($DC$1:$DC$200,MATCH($BI52&amp;CJ$3,$DB$1:$DB$200&amp;$DC$1:$DC$200,0))=CJ$3,1,"")),IF(INDEX($DC$201:$DC$770,MATCH($BI51&amp;CJ$3,$DB$201:$DB$770&amp;$DC$201:$DC$770,0))=CJ$3,2,""))</f>
        <v/>
      </c>
      <c r="CK52" s="10" t="str">
        <f t="array" ref="CK52">IF(ISNA(INDEX($DC$201:$DC$770,MATCH($BI51&amp;CK$3,$DB$201:$DB$770&amp;$DC$201:$DC$770,0))),IF(ISNA(INDEX($DC$1:$DC$200,MATCH($BI52&amp;CK$3,$DB$1:$DB$200&amp;$DC$1:$DC$200,0))),"",IF(INDEX($DC$1:$DC$200,MATCH($BI52&amp;CK$3,$DB$1:$DB$200&amp;$DC$1:$DC$200,0))=CK$3,1,"")),IF(INDEX($DC$201:$DC$770,MATCH($BI51&amp;CK$3,$DB$201:$DB$770&amp;$DC$201:$DC$770,0))=CK$3,2,""))</f>
        <v/>
      </c>
      <c r="CL52" s="8" t="str">
        <f t="array" ref="CL52">IF(ISNA(INDEX($DC$201:$DC$770,MATCH($BI51&amp;CL$3,$DB$201:$DB$770&amp;$DC$201:$DC$770,0))),IF(ISNA(INDEX($DC$1:$DC$200,MATCH($BI52&amp;CL$3,$DB$1:$DB$200&amp;$DC$1:$DC$200,0))),"",IF(INDEX($DC$1:$DC$200,MATCH($BI52&amp;CL$3,$DB$1:$DB$200&amp;$DC$1:$DC$200,0))=CL$3,1,"")),IF(INDEX($DC$201:$DC$770,MATCH($BI51&amp;CL$3,$DB$201:$DB$770&amp;$DC$201:$DC$770,0))=CL$3,2,""))</f>
        <v/>
      </c>
      <c r="CP52" s="19">
        <f t="shared" si="218"/>
        <v>0</v>
      </c>
      <c r="CQ52" s="28" t="s">
        <v>164</v>
      </c>
      <c r="DB52" s="19">
        <f>IF(DM52=0,0,IF(COUNTIF($DM$1:$DM$200,DM52)=1,DM52,IF(COUNTIF($DM$1:$DM$200,DM52)=2,IF(COUNTIF($DM$1:$DM51,DM52)=0,DM52,DM52+0.5),"Terminkollision 1")))</f>
        <v>340</v>
      </c>
      <c r="DC52" s="42">
        <f t="shared" si="4"/>
        <v>3</v>
      </c>
      <c r="DD52" s="71" t="s">
        <v>195</v>
      </c>
      <c r="DE52" s="13" t="s">
        <v>101</v>
      </c>
      <c r="DF52" s="13">
        <f t="shared" si="263"/>
        <v>49</v>
      </c>
      <c r="DG52" s="13">
        <f t="shared" si="5"/>
        <v>5</v>
      </c>
      <c r="DH52" s="13">
        <f t="shared" si="6"/>
        <v>12</v>
      </c>
      <c r="DI52" s="13">
        <f t="shared" si="7"/>
        <v>2016</v>
      </c>
      <c r="DJ52" s="13" t="str">
        <f t="shared" si="264"/>
        <v>Mo</v>
      </c>
      <c r="DK52" s="22">
        <f t="shared" si="280"/>
        <v>41247</v>
      </c>
      <c r="DL52" s="19" t="str">
        <f t="shared" si="0"/>
        <v>0</v>
      </c>
      <c r="DM52" s="13">
        <f t="shared" si="265"/>
        <v>340</v>
      </c>
    </row>
    <row r="53" spans="1:118">
      <c r="A53" s="13">
        <v>24</v>
      </c>
      <c r="B53" s="174">
        <f>TRUNC((DATE($CR$2,C$6,C53)-WEEKDAY(DATE($CR$2,C$6,C53),2)-DATE(YEAR(DATE($CR$2,C$6,C53)+4-WEEKDAY(DATE($CR$2,C$6,C53),2)),1,-10))/7)</f>
        <v>3</v>
      </c>
      <c r="C53" s="172">
        <v>24</v>
      </c>
      <c r="D53" s="176" t="str">
        <f t="shared" ref="D53" si="417">IF(D51="Mo","Di",IF(D51="Di","Mi",IF(D51="Mi","Do",IF(D51="Do","Fr",IF(D51="Fr","Sa",IF(D51="Sa","So","Mo"))))))</f>
        <v>So</v>
      </c>
      <c r="E53" s="2"/>
      <c r="F53" s="164" t="str">
        <f t="shared" ref="F53" si="418">IF(OR(OR(B53=$CR$7,B57=$CR$7,B53=$CS$7,B57=$CS$7,B53=$CT$7,B57=$CT$7,B53=$CR$8,B57=$CR$8,B53=$CR$9,B57=$CR$9,B53=$CR$10,B57=$CR$10,B53=$CS$10,B57=$CS$10,B53=$CR$11,B57=$CR$11,B53=$CS$11,B57=$CS$11,B53=$CT$11,B57=$CT$11,B53=$CU$11,B57=$CU$11,B53=$CV$11,B57=$CV$11,B53=$CR$12,B57=$CR$12,B53=$CS$12,B57=$CS$12),OR($A54=$CP$30,$A54=$CP$31,$A54=$CP$32,$A54=$CP$33,$A54=$CP$34,$A54=$CP$35,$A54=$CP$36,$A54=$CP$37,$A54=$CP$38,$A54=$CP$39,$A54=$CP$40,$A54=$CP$41),OR($A54=$CP$44,$A54=$CP$45,$A54=$CP$46,$A54=$CP$47,$A54=$CP$48,$A54=$CP$49,$A54=$CP$50)),1,"")</f>
        <v/>
      </c>
      <c r="G53" s="164" t="str">
        <f t="shared" ref="G53" si="419">IF(OR(OR(B53=$CR$15,B57=$CR$15,B53=$CS$15,B57=$CS$15,B53=$CT$15,B57=$CT$15,B53=$CR$16,B57=$CR$16,B53=$CS$16,B57=$CS$16,B53=$CR$17,B57=$CR$17,B53=$CS$17,B57=$CS$17,B53=$CR$18,B57=$CR$18,B53=$CS$18,B57=$CS$18,B53=$CT$18,B57=$CT$18,B53=$CU$18,B57=$CU$18,B53=$CV$18,B57=$CV$18,B53=$CR$19,B57=$CR$19,B53=$CS$19,B57=$CS$19),OR($A54=$CP$30,$A54=$CP$31,$A54=$CP$32,$A54=$CP$33,$A54=$CP$34,$A54=$CP$35,$A54=$CP$36,$A54=$CP$37,$A54=$CP$38,$A54=$CP$39,$A54=$CP$40,$A54=$CP$41),OR($A54=$CP$44,$A54=$CP$45,$A54=$CP$46,$A54=$CP$47,$A54=$CP$48,$A54=$CP$49,$A54=$CP$50)),1,"")</f>
        <v/>
      </c>
      <c r="H53" s="164" t="str">
        <f t="shared" ref="H53" si="420">IF(OR(OR(B53=$CR$22,B57=$CR$22,B53=$CS$22,B57=$CS$22,B53=$CT$22,B57=$CT$22,B53=$CR$23,B57=$CR$23,B53=$CS$23,B57=$CS$23,B53=$CR$24,B57=$CR$24,B53=$CS$24,B57=$CS$24,B53=$CR$25,B57=$CR$25,B53=$CS$25,B57=$CS$25,B53=$CT$25,B57=$CT$25,B53=$CU$25,B57=$CU$25,B53=$CV$25,B57=$CV$25,B53=$CR$26,B57=$CR$26,B53=$CS$26,B57=$CS$26),OR($A54=$CP$30,$A54=$CP$31,$A54=$CP$32,$A54=$CP$33,$A54=$CP$34,$A54=$CP$35,$A54=$CP$36,$A54=$CP$37,$A54=$CP$38,$A54=$CP$39,$A54=$CP$40,$A54=$CP$41),OR($A54=$CP$44,$A54=$CP$45,$A54=$CP$46,$A54=$CP$47,$A54=$CP$48,$A54=$CP$49,$A54=$CP$50)),1,"")</f>
        <v/>
      </c>
      <c r="I53" s="2"/>
      <c r="J53" s="1" t="str">
        <f t="shared" ref="J53" si="421">IF(ISNA(VLOOKUP(A53,$DB$1:$DE$200,4,FALSE)),"",VLOOKUP(A53,$DB$1:$DE$200,4,FALSE))</f>
        <v/>
      </c>
      <c r="K53" s="1"/>
      <c r="L53" s="1"/>
      <c r="M53" s="1"/>
      <c r="N53" s="1"/>
      <c r="O53" s="1"/>
      <c r="P53" s="5" t="str">
        <f t="array" ref="P53">IF(ISNA(INDEX($DC$1:$DC$770,MATCH($A53&amp;P$3,$DB$1:$DB$770&amp;$DC$1:$DC$770,0))),"",IF(ISNA(INDEX($DC$1:$DC$200,MATCH($A53&amp;P$3,$DB$1:$DB$200&amp;$DC$1:$DC$200,0))),IF(INDEX($DC$201:$DC$770,MATCH($A53&amp;P$3,$DB$201:$DB$770&amp;$DC$201:$DC$770,0))=P$3,2,""),IF(INDEX($DC$1:$DC$200,MATCH($A53&amp;P$3,$DB$1:$DB$200&amp;$DC$1:$DC$200,0))=P$3,1,"")))</f>
        <v/>
      </c>
      <c r="Q53" s="6" t="str">
        <f t="array" ref="Q53">IF(ISNA(INDEX($DC$1:$DC$770,MATCH($A53&amp;Q$3,$DB$1:$DB$770&amp;$DC$1:$DC$770,0))),"",IF(ISNA(INDEX($DC$1:$DC$200,MATCH($A53&amp;Q$3,$DB$1:$DB$200&amp;$DC$1:$DC$200,0))),IF(INDEX($DC$201:$DC$770,MATCH($A53&amp;Q$3,$DB$201:$DB$770&amp;$DC$201:$DC$770,0))=Q$3,2,""),IF(INDEX($DC$1:$DC$200,MATCH($A53&amp;Q$3,$DB$1:$DB$200&amp;$DC$1:$DC$200,0))=Q$3,1,"")))</f>
        <v/>
      </c>
      <c r="R53" s="6" t="str">
        <f t="array" ref="R53">IF(ISNA(INDEX($DC$1:$DC$770,MATCH($A53&amp;R$3,$DB$1:$DB$770&amp;$DC$1:$DC$770,0))),"",IF(ISNA(INDEX($DC$1:$DC$200,MATCH($A53&amp;R$3,$DB$1:$DB$200&amp;$DC$1:$DC$200,0))),IF(INDEX($DC$201:$DC$770,MATCH($A53&amp;R$3,$DB$201:$DB$770&amp;$DC$201:$DC$770,0))=R$3,2,""),IF(INDEX($DC$1:$DC$200,MATCH($A53&amp;R$3,$DB$1:$DB$200&amp;$DC$1:$DC$200,0))=R$3,1,"")))</f>
        <v/>
      </c>
      <c r="S53" s="5" t="str">
        <f t="array" ref="S53">IF(ISNA(INDEX($DC$1:$DC$770,MATCH($A53&amp;S$3,$DB$1:$DB$770&amp;$DC$1:$DC$770,0))),"",IF(ISNA(INDEX($DC$1:$DC$200,MATCH($A53&amp;S$3,$DB$1:$DB$200&amp;$DC$1:$DC$200,0))),IF(INDEX($DC$201:$DC$770,MATCH($A53&amp;S$3,$DB$201:$DB$770&amp;$DC$201:$DC$770,0))=S$3,2,""),IF(INDEX($DC$1:$DC$200,MATCH($A53&amp;S$3,$DB$1:$DB$200&amp;$DC$1:$DC$200,0))=S$3,1,"")))</f>
        <v/>
      </c>
      <c r="T53" s="6" t="str">
        <f t="array" ref="T53">IF(ISNA(INDEX($DC$1:$DC$770,MATCH($A53&amp;T$3,$DB$1:$DB$770&amp;$DC$1:$DC$770,0))),"",IF(ISNA(INDEX($DC$1:$DC$200,MATCH($A53&amp;T$3,$DB$1:$DB$200&amp;$DC$1:$DC$200,0))),IF(INDEX($DC$201:$DC$770,MATCH($A53&amp;T$3,$DB$201:$DB$770&amp;$DC$201:$DC$770,0))=T$3,2,""),IF(INDEX($DC$1:$DC$200,MATCH($A53&amp;T$3,$DB$1:$DB$200&amp;$DC$1:$DC$200,0))=T$3,1,"")))</f>
        <v/>
      </c>
      <c r="U53" s="7" t="str">
        <f t="array" ref="U53">IF(ISNA(INDEX($DC$1:$DC$770,MATCH($A53&amp;U$3,$DB$1:$DB$770&amp;$DC$1:$DC$770,0))),"",IF(ISNA(INDEX($DC$1:$DC$200,MATCH($A53&amp;U$3,$DB$1:$DB$200&amp;$DC$1:$DC$200,0))),IF(INDEX($DC$201:$DC$770,MATCH($A53&amp;U$3,$DB$201:$DB$770&amp;$DC$201:$DC$770,0))=U$3,2,""),IF(INDEX($DC$1:$DC$200,MATCH($A53&amp;U$3,$DB$1:$DB$200&amp;$DC$1:$DC$200,0))=U$3,1,"")))</f>
        <v/>
      </c>
      <c r="V53" s="6" t="str">
        <f t="array" ref="V53">IF(ISNA(INDEX($DC$1:$DC$770,MATCH($A53&amp;V$3,$DB$1:$DB$770&amp;$DC$1:$DC$770,0))),"",IF(ISNA(INDEX($DC$1:$DC$200,MATCH($A53&amp;V$3,$DB$1:$DB$200&amp;$DC$1:$DC$200,0))),IF(INDEX($DC$201:$DC$770,MATCH($A53&amp;V$3,$DB$201:$DB$770&amp;$DC$201:$DC$770,0))=V$3,2,""),IF(INDEX($DC$1:$DC$200,MATCH($A53&amp;V$3,$DB$1:$DB$200&amp;$DC$1:$DC$200,0))=V$3,1,"")))</f>
        <v/>
      </c>
      <c r="W53" s="6" t="str">
        <f t="array" ref="W53">IF(ISNA(INDEX($DC$1:$DC$770,MATCH($A53&amp;W$3,$DB$1:$DB$770&amp;$DC$1:$DC$770,0))),"",IF(ISNA(INDEX($DC$1:$DC$200,MATCH($A53&amp;W$3,$DB$1:$DB$200&amp;$DC$1:$DC$200,0))),IF(INDEX($DC$201:$DC$770,MATCH($A53&amp;W$3,$DB$201:$DB$770&amp;$DC$201:$DC$770,0))=W$3,2,""),IF(INDEX($DC$1:$DC$200,MATCH($A53&amp;W$3,$DB$1:$DB$200&amp;$DC$1:$DC$200,0))=W$3,1,"")))</f>
        <v/>
      </c>
      <c r="X53" s="6" t="str">
        <f t="array" ref="X53">IF(ISNA(INDEX($DC$1:$DC$770,MATCH($A53&amp;X$3,$DB$1:$DB$770&amp;$DC$1:$DC$770,0))),"",IF(ISNA(INDEX($DC$1:$DC$200,MATCH($A53&amp;X$3,$DB$1:$DB$200&amp;$DC$1:$DC$200,0))),IF(INDEX($DC$201:$DC$770,MATCH($A53&amp;X$3,$DB$201:$DB$770&amp;$DC$201:$DC$770,0))=X$3,2,""),IF(INDEX($DC$1:$DC$200,MATCH($A53&amp;X$3,$DB$1:$DB$200&amp;$DC$1:$DC$200,0))=X$3,1,"")))</f>
        <v/>
      </c>
      <c r="Y53" s="5" t="str">
        <f t="array" ref="Y53">IF(ISNA(INDEX($DC$1:$DC$770,MATCH($A53&amp;Y$3,$DB$1:$DB$770&amp;$DC$1:$DC$770,0))),"",IF(ISNA(INDEX($DC$1:$DC$200,MATCH($A53&amp;Y$3,$DB$1:$DB$200&amp;$DC$1:$DC$200,0))),IF(INDEX($DC$201:$DC$770,MATCH($A53&amp;Y$3,$DB$201:$DB$770&amp;$DC$201:$DC$770,0))=Y$3,2,""),IF(INDEX($DC$1:$DC$200,MATCH($A53&amp;Y$3,$DB$1:$DB$200&amp;$DC$1:$DC$200,0))=Y$3,1,"")))</f>
        <v/>
      </c>
      <c r="Z53" s="6" t="str">
        <f t="array" ref="Z53">IF(ISNA(INDEX($DC$1:$DC$770,MATCH($A53&amp;Z$3,$DB$1:$DB$770&amp;$DC$1:$DC$770,0))),"",IF(ISNA(INDEX($DC$1:$DC$200,MATCH($A53&amp;Z$3,$DB$1:$DB$200&amp;$DC$1:$DC$200,0))),IF(INDEX($DC$201:$DC$770,MATCH($A53&amp;Z$3,$DB$201:$DB$770&amp;$DC$201:$DC$770,0))=Z$3,2,""),IF(INDEX($DC$1:$DC$200,MATCH($A53&amp;Z$3,$DB$1:$DB$200&amp;$DC$1:$DC$200,0))=Z$3,1,"")))</f>
        <v/>
      </c>
      <c r="AA53" s="7" t="str">
        <f t="array" ref="AA53">IF(ISNA(INDEX($DC$1:$DC$770,MATCH($A53&amp;AA$3,$DB$1:$DB$770&amp;$DC$1:$DC$770,0))),"",IF(ISNA(INDEX($DC$1:$DC$200,MATCH($A53&amp;AA$3,$DB$1:$DB$200&amp;$DC$1:$DC$200,0))),IF(INDEX($DC$201:$DC$770,MATCH($A53&amp;AA$3,$DB$201:$DB$770&amp;$DC$201:$DC$770,0))=AA$3,2,""),IF(INDEX($DC$1:$DC$200,MATCH($A53&amp;AA$3,$DB$1:$DB$200&amp;$DC$1:$DC$200,0))=AA$3,1,"")))</f>
        <v/>
      </c>
      <c r="AB53" s="6" t="str">
        <f t="array" ref="AB53">IF(ISNA(INDEX($DC$1:$DC$770,MATCH($A53&amp;AB$3,$DB$1:$DB$770&amp;$DC$1:$DC$770,0))),"",IF(ISNA(INDEX($DC$1:$DC$200,MATCH($A53&amp;AB$3,$DB$1:$DB$200&amp;$DC$1:$DC$200,0))),IF(INDEX($DC$201:$DC$770,MATCH($A53&amp;AB$3,$DB$201:$DB$770&amp;$DC$201:$DC$770,0))=AB$3,2,""),IF(INDEX($DC$1:$DC$200,MATCH($A53&amp;AB$3,$DB$1:$DB$200&amp;$DC$1:$DC$200,0))=AB$3,1,"")))</f>
        <v/>
      </c>
      <c r="AC53" s="6" t="str">
        <f t="array" ref="AC53">IF(ISNA(INDEX($DC$1:$DC$770,MATCH($A53&amp;AC$3,$DB$1:$DB$770&amp;$DC$1:$DC$770,0))),"",IF(ISNA(INDEX($DC$1:$DC$200,MATCH($A53&amp;AC$3,$DB$1:$DB$200&amp;$DC$1:$DC$200,0))),IF(INDEX($DC$201:$DC$770,MATCH($A53&amp;AC$3,$DB$201:$DB$770&amp;$DC$201:$DC$770,0))=AC$3,2,""),IF(INDEX($DC$1:$DC$200,MATCH($A53&amp;AC$3,$DB$1:$DB$200&amp;$DC$1:$DC$200,0))=AC$3,1,"")))</f>
        <v/>
      </c>
      <c r="AD53" s="7" t="str">
        <f t="array" ref="AD53">IF(ISNA(INDEX($DC$1:$DC$770,MATCH($A53&amp;AD$3,$DB$1:$DB$770&amp;$DC$1:$DC$770,0))),"",IF(ISNA(INDEX($DC$1:$DC$200,MATCH($A53&amp;AD$3,$DB$1:$DB$200&amp;$DC$1:$DC$200,0))),IF(INDEX($DC$201:$DC$770,MATCH($A53&amp;AD$3,$DB$201:$DB$770&amp;$DC$201:$DC$770,0))=AD$3,2,""),IF(INDEX($DC$1:$DC$200,MATCH($A53&amp;AD$3,$DB$1:$DB$200&amp;$DC$1:$DC$200,0))=AD$3,1,"")))</f>
        <v/>
      </c>
      <c r="AE53" s="43">
        <v>55</v>
      </c>
      <c r="AF53" s="174">
        <f>TRUNC((DATE($CR$2,AG$6,AG53)-WEEKDAY(DATE($CR$2,AG$6,AG53),2)-DATE(YEAR(DATE($CR$2,AG$6,AG53)+4-WEEKDAY(DATE($CR$2,AG$6,AG53),2)),1,-10))/7)</f>
        <v>8</v>
      </c>
      <c r="AG53" s="172">
        <v>24</v>
      </c>
      <c r="AH53" s="176" t="str">
        <f t="shared" si="13"/>
        <v>Mi</v>
      </c>
      <c r="AI53" s="2"/>
      <c r="AJ53" s="164" t="str">
        <f t="shared" ref="AJ53" si="422">IF(OR(OR(AF53=$CR$7,AF57=$CR$7,AF53=$CS$7,AF57=$CS$7,AF53=$CT$7,AF57=$CT$7,AF53=$CR$8,AF57=$CR$8,AF53=$CR$9,AF57=$CR$9,AF53=$CR$10,AF57=$CR$10,AF53=$CS$10,AF57=$CS$10,AF53=$CR$11,AF57=$CR$11,AF53=$CS$11,AF57=$CS$11,AF53=$CT$11,AF57=$CT$11,AF53=$CU$11,AF57=$CU$11,AF53=$CV$11,AF57=$CV$11,AF53=$CR$12,AF57=$CR$12,AF53=$CS$12,AF57=$CS$12),OR($AE54=$CP$30,$AE54=$CP$31,$AE54=$CP$32,$AE54=$CP$33,$AE54=$CP$34,$AE54=$CP$35,$AE54=$CP$36,$AE54=$CP$37,$AE54=$CP$38,$AE54=$CP$39,$AE54=$CP$40,$AE54=$CP$41),OR($AE54=$CP$44,$AE54=$CP$45,$AE54=$CP$46,$AE54=$CP$47,$AE54=$CP$48,$AE54=$CP$49,$AE54=$CP$50)),1,"")</f>
        <v/>
      </c>
      <c r="AK53" s="164" t="str">
        <f t="shared" ref="AK53" si="423">IF(OR(OR(AF53=$CR$15,AF57=$CR$15,AF53=$CS$15,AF57=$CS$15,AF53=$CT$15,AF57=$CT$15,AF53=$CR$16,AF57=$CR$16,AF53=$CS$16,AF57=$CS$16,AF53=$CR$17,AF57=$CR$17,AF53=$CS$17,AF57=$CS$17,AF53=$CR$18,AF57=$CR$18,AF53=$CS$18,AF57=$CS$18,AF53=$CT$18,AF57=$CT$18,AF53=$CU$18,AF57=$CU$18,AF53=$CV$18,AF57=$CV$18,AF53=$CR$19,AF57=$CR$19,AF53=$CS$19,AF57=$CS$19),OR($AE54=$CP$30,$AE54=$CP$31,$AE54=$CP$32,$AE54=$CP$33,$AE54=$CP$34,$AE54=$CP$35,$AE54=$CP$36,$AE54=$CP$37,$AE54=$CP$38,$AE54=$CP$39,$AE54=$CP$40,$AE54=$CP$41),OR($AE54=$CP$44,$AE54=$CP$45,$AE54=$CP$46,$AE54=$CP$47,$AE54=$CP$48,$AE54=$CP$49,$AE54=$CP$50)),1,"")</f>
        <v/>
      </c>
      <c r="AL53" s="164" t="str">
        <f t="shared" ref="AL53" si="424">IF(OR(OR(AF53=$CR$22,AF57=$CR$22,AF53=$CS$22,AF57=$CS$22,AF53=$CT$22,AF57=$CT$22,AF53=$CR$23,AF57=$CR$23,AF53=$CS$23,AF57=$CS$23,AF53=$CR$24,AF57=$CR$24,AF53=$CS$24,AF57=$CS$24,AF53=$CR$25,AF57=$CR$25,AF53=$CS$25,AF57=$CS$25,AF53=$CT$25,AF57=$CT$25,AF53=$CU$25,AF57=$CU$25,AF53=$CV$25,AF57=$CV$25,AF53=$CR$26,AF57=$CR$26,AF53=$CS$26,AF57=$CS$26),OR($AE54=$CP$30,$AE54=$CP$31,$AE54=$CP$32,$AE54=$CP$33,$AE54=$CP$34,$AE54=$CP$35,$AE54=$CP$36,$AE54=$CP$37,$AE54=$CP$38,$AE54=$CP$39,$AE54=$CP$40,$AE54=$CP$41),OR($AE54=$CP$44,$AE54=$CP$45,$AE54=$CP$46,$AE54=$CP$47,$AE54=$CP$48,$AE54=$CP$49,$AE54=$CP$50)),1,"")</f>
        <v/>
      </c>
      <c r="AM53" s="2"/>
      <c r="AN53" s="6" t="str">
        <f t="shared" ref="AN53" si="425">IF(ISNA(VLOOKUP(AE53,$DB$1:$DE$200,4,FALSE)),"",VLOOKUP(AE53,$DB$1:$DE$200,4,FALSE))</f>
        <v/>
      </c>
      <c r="AO53" s="6"/>
      <c r="AP53" s="6"/>
      <c r="AQ53" s="6"/>
      <c r="AR53" s="6"/>
      <c r="AS53" s="6"/>
      <c r="AT53" s="5" t="str">
        <f t="array" ref="AT53">IF(ISNA(INDEX($DC$1:$DC$770,MATCH($AE53&amp;AT$3,$DB$1:$DB$770&amp;$DC$1:$DC$770,0))),"",IF(ISNA(INDEX($DC$1:$DC$200,MATCH($AE53&amp;AT$3,$DB$1:$DB$200&amp;$DC$1:$DC$200,0))),IF(INDEX($DC$201:$DC$770,MATCH($AE53&amp;AT$3,$DB$201:$DB$770&amp;$DC$201:$DC$770,0))=AT$3,2,""),IF(INDEX($DC$1:$DC$200,MATCH($AE53&amp;AT$3,$DB$1:$DB$200&amp;$DC$1:$DC$200,0))=AT$3,1,"")))</f>
        <v/>
      </c>
      <c r="AU53" s="6" t="str">
        <f t="array" ref="AU53">IF(ISNA(INDEX($DC$1:$DC$770,MATCH($AE53&amp;AU$3,$DB$1:$DB$770&amp;$DC$1:$DC$770,0))),"",IF(ISNA(INDEX($DC$1:$DC$200,MATCH($AE53&amp;AU$3,$DB$1:$DB$200&amp;$DC$1:$DC$200,0))),IF(INDEX($DC$201:$DC$770,MATCH($AE53&amp;AU$3,$DB$201:$DB$770&amp;$DC$201:$DC$770,0))=AU$3,2,""),IF(INDEX($DC$1:$DC$200,MATCH($AE53&amp;AU$3,$DB$1:$DB$200&amp;$DC$1:$DC$200,0))=AU$3,1,"")))</f>
        <v/>
      </c>
      <c r="AV53" s="6" t="str">
        <f t="array" ref="AV53">IF(ISNA(INDEX($DC$1:$DC$770,MATCH($AE53&amp;AV$3,$DB$1:$DB$770&amp;$DC$1:$DC$770,0))),"",IF(ISNA(INDEX($DC$1:$DC$200,MATCH($AE53&amp;AV$3,$DB$1:$DB$200&amp;$DC$1:$DC$200,0))),IF(INDEX($DC$201:$DC$770,MATCH($AE53&amp;AV$3,$DB$201:$DB$770&amp;$DC$201:$DC$770,0))=AV$3,2,""),IF(INDEX($DC$1:$DC$200,MATCH($AE53&amp;AV$3,$DB$1:$DB$200&amp;$DC$1:$DC$200,0))=AV$3,1,"")))</f>
        <v/>
      </c>
      <c r="AW53" s="5" t="str">
        <f t="array" ref="AW53">IF(ISNA(INDEX($DC$1:$DC$770,MATCH($AE53&amp;AW$3,$DB$1:$DB$770&amp;$DC$1:$DC$770,0))),"",IF(ISNA(INDEX($DC$1:$DC$200,MATCH($AE53&amp;AW$3,$DB$1:$DB$200&amp;$DC$1:$DC$200,0))),IF(INDEX($DC$201:$DC$770,MATCH($AE53&amp;AW$3,$DB$201:$DB$770&amp;$DC$201:$DC$770,0))=AW$3,2,""),IF(INDEX($DC$1:$DC$200,MATCH($AE53&amp;AW$3,$DB$1:$DB$200&amp;$DC$1:$DC$200,0))=AW$3,1,"")))</f>
        <v/>
      </c>
      <c r="AX53" s="6" t="str">
        <f t="array" ref="AX53">IF(ISNA(INDEX($DC$1:$DC$770,MATCH($AE53&amp;AX$3,$DB$1:$DB$770&amp;$DC$1:$DC$770,0))),"",IF(ISNA(INDEX($DC$1:$DC$200,MATCH($AE53&amp;AX$3,$DB$1:$DB$200&amp;$DC$1:$DC$200,0))),IF(INDEX($DC$201:$DC$770,MATCH($AE53&amp;AX$3,$DB$201:$DB$770&amp;$DC$201:$DC$770,0))=AX$3,2,""),IF(INDEX($DC$1:$DC$200,MATCH($AE53&amp;AX$3,$DB$1:$DB$200&amp;$DC$1:$DC$200,0))=AX$3,1,"")))</f>
        <v/>
      </c>
      <c r="AY53" s="7" t="str">
        <f t="array" ref="AY53">IF(ISNA(INDEX($DC$1:$DC$770,MATCH($AE53&amp;AY$3,$DB$1:$DB$770&amp;$DC$1:$DC$770,0))),"",IF(ISNA(INDEX($DC$1:$DC$200,MATCH($AE53&amp;AY$3,$DB$1:$DB$200&amp;$DC$1:$DC$200,0))),IF(INDEX($DC$201:$DC$770,MATCH($AE53&amp;AY$3,$DB$201:$DB$770&amp;$DC$201:$DC$770,0))=AY$3,2,""),IF(INDEX($DC$1:$DC$200,MATCH($AE53&amp;AY$3,$DB$1:$DB$200&amp;$DC$1:$DC$200,0))=AY$3,1,"")))</f>
        <v/>
      </c>
      <c r="AZ53" s="6" t="str">
        <f t="array" ref="AZ53">IF(ISNA(INDEX($DC$1:$DC$770,MATCH($AE53&amp;AZ$3,$DB$1:$DB$770&amp;$DC$1:$DC$770,0))),"",IF(ISNA(INDEX($DC$1:$DC$200,MATCH($AE53&amp;AZ$3,$DB$1:$DB$200&amp;$DC$1:$DC$200,0))),IF(INDEX($DC$201:$DC$770,MATCH($AE53&amp;AZ$3,$DB$201:$DB$770&amp;$DC$201:$DC$770,0))=AZ$3,2,""),IF(INDEX($DC$1:$DC$200,MATCH($AE53&amp;AZ$3,$DB$1:$DB$200&amp;$DC$1:$DC$200,0))=AZ$3,1,"")))</f>
        <v/>
      </c>
      <c r="BA53" s="6" t="str">
        <f t="array" ref="BA53">IF(ISNA(INDEX($DC$1:$DC$770,MATCH($AE53&amp;BA$3,$DB$1:$DB$770&amp;$DC$1:$DC$770,0))),"",IF(ISNA(INDEX($DC$1:$DC$200,MATCH($AE53&amp;BA$3,$DB$1:$DB$200&amp;$DC$1:$DC$200,0))),IF(INDEX($DC$201:$DC$770,MATCH($AE53&amp;BA$3,$DB$201:$DB$770&amp;$DC$201:$DC$770,0))=BA$3,2,""),IF(INDEX($DC$1:$DC$200,MATCH($AE53&amp;BA$3,$DB$1:$DB$200&amp;$DC$1:$DC$200,0))=BA$3,1,"")))</f>
        <v/>
      </c>
      <c r="BB53" s="6" t="str">
        <f t="array" ref="BB53">IF(ISNA(INDEX($DC$1:$DC$770,MATCH($AE53&amp;BB$3,$DB$1:$DB$770&amp;$DC$1:$DC$770,0))),"",IF(ISNA(INDEX($DC$1:$DC$200,MATCH($AE53&amp;BB$3,$DB$1:$DB$200&amp;$DC$1:$DC$200,0))),IF(INDEX($DC$201:$DC$770,MATCH($AE53&amp;BB$3,$DB$201:$DB$770&amp;$DC$201:$DC$770,0))=BB$3,2,""),IF(INDEX($DC$1:$DC$200,MATCH($AE53&amp;BB$3,$DB$1:$DB$200&amp;$DC$1:$DC$200,0))=BB$3,1,"")))</f>
        <v/>
      </c>
      <c r="BC53" s="5" t="str">
        <f t="array" ref="BC53">IF(ISNA(INDEX($DC$1:$DC$770,MATCH($AE53&amp;BC$3,$DB$1:$DB$770&amp;$DC$1:$DC$770,0))),"",IF(ISNA(INDEX($DC$1:$DC$200,MATCH($AE53&amp;BC$3,$DB$1:$DB$200&amp;$DC$1:$DC$200,0))),IF(INDEX($DC$201:$DC$770,MATCH($AE53&amp;BC$3,$DB$201:$DB$770&amp;$DC$201:$DC$770,0))=BC$3,2,""),IF(INDEX($DC$1:$DC$200,MATCH($AE53&amp;BC$3,$DB$1:$DB$200&amp;$DC$1:$DC$200,0))=BC$3,1,"")))</f>
        <v/>
      </c>
      <c r="BD53" s="6" t="str">
        <f t="array" ref="BD53">IF(ISNA(INDEX($DC$1:$DC$770,MATCH($AE53&amp;BD$3,$DB$1:$DB$770&amp;$DC$1:$DC$770,0))),"",IF(ISNA(INDEX($DC$1:$DC$200,MATCH($AE53&amp;BD$3,$DB$1:$DB$200&amp;$DC$1:$DC$200,0))),IF(INDEX($DC$201:$DC$770,MATCH($AE53&amp;BD$3,$DB$201:$DB$770&amp;$DC$201:$DC$770,0))=BD$3,2,""),IF(INDEX($DC$1:$DC$200,MATCH($AE53&amp;BD$3,$DB$1:$DB$200&amp;$DC$1:$DC$200,0))=BD$3,1,"")))</f>
        <v/>
      </c>
      <c r="BE53" s="7" t="str">
        <f t="array" ref="BE53">IF(ISNA(INDEX($DC$1:$DC$770,MATCH($AE53&amp;BE$3,$DB$1:$DB$770&amp;$DC$1:$DC$770,0))),"",IF(ISNA(INDEX($DC$1:$DC$200,MATCH($AE53&amp;BE$3,$DB$1:$DB$200&amp;$DC$1:$DC$200,0))),IF(INDEX($DC$201:$DC$770,MATCH($AE53&amp;BE$3,$DB$201:$DB$770&amp;$DC$201:$DC$770,0))=BE$3,2,""),IF(INDEX($DC$1:$DC$200,MATCH($AE53&amp;BE$3,$DB$1:$DB$200&amp;$DC$1:$DC$200,0))=BE$3,1,"")))</f>
        <v/>
      </c>
      <c r="BF53" s="6" t="str">
        <f t="array" ref="BF53">IF(ISNA(INDEX($DC$1:$DC$770,MATCH($AE53&amp;BF$3,$DB$1:$DB$770&amp;$DC$1:$DC$770,0))),"",IF(ISNA(INDEX($DC$1:$DC$200,MATCH($AE53&amp;BF$3,$DB$1:$DB$200&amp;$DC$1:$DC$200,0))),IF(INDEX($DC$201:$DC$770,MATCH($AE53&amp;BF$3,$DB$201:$DB$770&amp;$DC$201:$DC$770,0))=BF$3,2,""),IF(INDEX($DC$1:$DC$200,MATCH($AE53&amp;BF$3,$DB$1:$DB$200&amp;$DC$1:$DC$200,0))=BF$3,1,"")))</f>
        <v/>
      </c>
      <c r="BG53" s="6" t="str">
        <f t="array" ref="BG53">IF(ISNA(INDEX($DC$1:$DC$770,MATCH($AE53&amp;BG$3,$DB$1:$DB$770&amp;$DC$1:$DC$770,0))),"",IF(ISNA(INDEX($DC$1:$DC$200,MATCH($AE53&amp;BG$3,$DB$1:$DB$200&amp;$DC$1:$DC$200,0))),IF(INDEX($DC$201:$DC$770,MATCH($AE53&amp;BG$3,$DB$201:$DB$770&amp;$DC$201:$DC$770,0))=BG$3,2,""),IF(INDEX($DC$1:$DC$200,MATCH($AE53&amp;BG$3,$DB$1:$DB$200&amp;$DC$1:$DC$200,0))=BG$3,1,"")))</f>
        <v/>
      </c>
      <c r="BH53" s="7" t="str">
        <f t="array" ref="BH53">IF(ISNA(INDEX($DC$1:$DC$770,MATCH($AE53&amp;BH$3,$DB$1:$DB$770&amp;$DC$1:$DC$770,0))),"",IF(ISNA(INDEX($DC$1:$DC$200,MATCH($AE53&amp;BH$3,$DB$1:$DB$200&amp;$DC$1:$DC$200,0))),IF(INDEX($DC$201:$DC$770,MATCH($AE53&amp;BH$3,$DB$201:$DB$770&amp;$DC$201:$DC$770,0))=BH$3,2,""),IF(INDEX($DC$1:$DC$200,MATCH($AE53&amp;BH$3,$DB$1:$DB$200&amp;$DC$1:$DC$200,0))=BH$3,1,"")))</f>
        <v/>
      </c>
      <c r="BI53" s="2">
        <f t="shared" ref="BI53" si="426">BI51+1</f>
        <v>84</v>
      </c>
      <c r="BJ53" s="174">
        <f>TRUNC((DATE($CR$2,BK$6,BK53)-WEEKDAY(DATE($CR$2,BK$6,BK53),2)-DATE(YEAR(DATE($CR$2,BK$6,BK53)+4-WEEKDAY(DATE($CR$2,BK$6,BK53),2)),1,-10))/7)</f>
        <v>12</v>
      </c>
      <c r="BK53" s="172">
        <v>24</v>
      </c>
      <c r="BL53" s="176" t="str">
        <f t="shared" si="18"/>
        <v>Do</v>
      </c>
      <c r="BM53" s="2"/>
      <c r="BN53" s="164" t="str">
        <f t="shared" ref="BN53" si="427">IF(OR(OR(BJ53=$CR$7,BJ57=$CR$7,BJ53=$CS$7,BJ57=$CS$7,BJ53=$CT$7,BJ57=$CT$7,BJ53=$CR$8,BJ57=$CR$8,BJ53=$CR$9,BJ57=$CR$9,BJ53=$CR$10,BJ57=$CR$10,BJ53=$CS$10,BJ57=$CS$10,BJ53=$CR$11,BJ57=$CR$11,BJ53=$CS$11,BJ57=$CS$11,BJ53=$CT$11,BJ57=$CT$11,BJ53=$CU$11,BJ57=$CU$11,BJ53=$CV$11,BJ57=$CV$11,BJ53=$CR$12,BJ57=$CR$12,BJ53=$CS$12,BJ57=$CS$12),OR($BI54=$CP$30,$BI54=$CP$31,$BI54=$CP$32,$BI54=$CP$33,$BI54=$CP$34,$BI54=$CP$35,$BI54=$CP$36,$BI54=$CP$37,$BI54=$CP$38,$BI54=$CP$39,$BI54=$CP$40,$BI54=$CP$41),OR($BI54=$CP$44,$BI54=$CP$45,$BI54=$CP$46,$BI54=$CP$47,$BI54=$CP$48,$BI54=$CP$49,$BI54=$CP$50)),1,"")</f>
        <v/>
      </c>
      <c r="BO53" s="164" t="str">
        <f t="shared" ref="BO53" si="428">IF(OR(OR(BJ53=$CR$15,BJ57=$CR$15,BJ53=$CS$15,BJ57=$CS$15,BJ53=$CT$15,BJ57=$CT$15,BJ53=$CR$16,BJ57=$CR$16,BJ53=$CS$16,BJ57=$CS$16,BJ53=$CR$17,BJ57=$CR$17,BJ53=$CS$17,BJ57=$CS$17,BJ53=$CR$18,BJ57=$CR$18,BJ53=$CS$18,BJ57=$CS$18,BJ53=$CT$18,BJ57=$CT$18,BJ53=$CU$18,BJ57=$CU$18,BJ53=$CV$18,BJ57=$CV$18,BJ53=$CR$19,BJ57=$CR$19,BJ53=$CS$19,BJ57=$CS$19),OR($BI54=$CP$30,$BI54=$CP$31,$BI54=$CP$32,$BI54=$CP$33,$BI54=$CP$34,$BI54=$CP$35,$BI54=$CP$36,$BI54=$CP$37,$BI54=$CP$38,$BI54=$CP$39,$BI54=$CP$40,$BI54=$CP$41),OR($BI54=$CP$44,$BI54=$CP$45,$BI54=$CP$46,$BI54=$CP$47,$BI54=$CP$48,$BI54=$CP$49,$BI54=$CP$50)),1,"")</f>
        <v/>
      </c>
      <c r="BP53" s="164" t="str">
        <f t="shared" ref="BP53" si="429">IF(OR(OR(BJ53=$CR$22,BJ57=$CR$22,BJ53=$CS$22,BJ57=$CS$22,BJ53=$CT$22,BJ57=$CT$22,BJ53=$CR$23,BJ57=$CR$23,BJ53=$CS$23,BJ57=$CS$23,BJ53=$CR$24,BJ57=$CR$24,BJ53=$CS$24,BJ57=$CS$24,BJ53=$CR$25,BJ57=$CR$25,BJ53=$CS$25,BJ57=$CS$25,BJ53=$CT$25,BJ57=$CT$25,BJ53=$CU$25,BJ57=$CU$25,BJ53=$CV$25,BJ57=$CV$25,BJ53=$CR$26,BJ57=$CR$26,BJ53=$CS$26,BJ57=$CS$26),OR($BI54=$CP$30,$BI54=$CP$31,$BI54=$CP$32,$BI54=$CP$33,$BI54=$CP$34,$BI54=$CP$35,$BI54=$CP$36,$BI54=$CP$37,$BI54=$CP$38,$BI54=$CP$39,$BI54=$CP$40,$BI54=$CP$41),OR($BI54=$CP$44,$BI54=$CP$45,$BI54=$CP$46,$BI54=$CP$47,$BI54=$CP$48,$BI54=$CP$49,$BI54=$CP$50)),1,"")</f>
        <v/>
      </c>
      <c r="BQ53" s="2"/>
      <c r="BR53" s="6" t="str">
        <f t="shared" ref="BR53" si="430">IF(ISNA(VLOOKUP(BI53,$DB$1:$DE$200,4,FALSE)),"",VLOOKUP(BI53,$DB$1:$DE$200,4,FALSE))</f>
        <v/>
      </c>
      <c r="BS53" s="6"/>
      <c r="BT53" s="6"/>
      <c r="BU53" s="6"/>
      <c r="BV53" s="6"/>
      <c r="BW53" s="6"/>
      <c r="BX53" s="5" t="str">
        <f t="array" ref="BX53">IF(ISNA(INDEX($DC$1:$DC$770,MATCH($BI53&amp;BX$3,$DB$1:$DB$770&amp;$DC$1:$DC$770,0))),"",IF(ISNA(INDEX($DC$1:$DC$200,MATCH($BI53&amp;BX$3,$DB$1:$DB$200&amp;$DC$1:$DC$200,0))),IF(INDEX($DC$201:$DC$770,MATCH($BI53&amp;BX$3,$DB$201:$DB$770&amp;$DC$201:$DC$770,0))=BX$3,2,""),IF(INDEX($DC$1:$DC$200,MATCH($BI53&amp;BX$3,$DB$1:$DB$200&amp;$DC$1:$DC$200,0))=BX$3,1,"")))</f>
        <v/>
      </c>
      <c r="BY53" s="6" t="str">
        <f t="array" ref="BY53">IF(ISNA(INDEX($DC$1:$DC$770,MATCH($BI53&amp;BY$3,$DB$1:$DB$770&amp;$DC$1:$DC$770,0))),"",IF(ISNA(INDEX($DC$1:$DC$200,MATCH($BI53&amp;BY$3,$DB$1:$DB$200&amp;$DC$1:$DC$200,0))),IF(INDEX($DC$201:$DC$770,MATCH($BI53&amp;BY$3,$DB$201:$DB$770&amp;$DC$201:$DC$770,0))=BY$3,2,""),IF(INDEX($DC$1:$DC$200,MATCH($BI53&amp;BY$3,$DB$1:$DB$200&amp;$DC$1:$DC$200,0))=BY$3,1,"")))</f>
        <v/>
      </c>
      <c r="BZ53" s="6" t="str">
        <f t="array" ref="BZ53">IF(ISNA(INDEX($DC$1:$DC$770,MATCH($BI53&amp;BZ$3,$DB$1:$DB$770&amp;$DC$1:$DC$770,0))),"",IF(ISNA(INDEX($DC$1:$DC$200,MATCH($BI53&amp;BZ$3,$DB$1:$DB$200&amp;$DC$1:$DC$200,0))),IF(INDEX($DC$201:$DC$770,MATCH($BI53&amp;BZ$3,$DB$201:$DB$770&amp;$DC$201:$DC$770,0))=BZ$3,2,""),IF(INDEX($DC$1:$DC$200,MATCH($BI53&amp;BZ$3,$DB$1:$DB$200&amp;$DC$1:$DC$200,0))=BZ$3,1,"")))</f>
        <v/>
      </c>
      <c r="CA53" s="5" t="str">
        <f t="array" ref="CA53">IF(ISNA(INDEX($DC$1:$DC$770,MATCH($BI53&amp;CA$3,$DB$1:$DB$770&amp;$DC$1:$DC$770,0))),"",IF(ISNA(INDEX($DC$1:$DC$200,MATCH($BI53&amp;CA$3,$DB$1:$DB$200&amp;$DC$1:$DC$200,0))),IF(INDEX($DC$201:$DC$770,MATCH($BI53&amp;CA$3,$DB$201:$DB$770&amp;$DC$201:$DC$770,0))=CA$3,2,""),IF(INDEX($DC$1:$DC$200,MATCH($BI53&amp;CA$3,$DB$1:$DB$200&amp;$DC$1:$DC$200,0))=CA$3,1,"")))</f>
        <v/>
      </c>
      <c r="CB53" s="6" t="str">
        <f t="array" ref="CB53">IF(ISNA(INDEX($DC$1:$DC$770,MATCH($BI53&amp;CB$3,$DB$1:$DB$770&amp;$DC$1:$DC$770,0))),"",IF(ISNA(INDEX($DC$1:$DC$200,MATCH($BI53&amp;CB$3,$DB$1:$DB$200&amp;$DC$1:$DC$200,0))),IF(INDEX($DC$201:$DC$770,MATCH($BI53&amp;CB$3,$DB$201:$DB$770&amp;$DC$201:$DC$770,0))=CB$3,2,""),IF(INDEX($DC$1:$DC$200,MATCH($BI53&amp;CB$3,$DB$1:$DB$200&amp;$DC$1:$DC$200,0))=CB$3,1,"")))</f>
        <v/>
      </c>
      <c r="CC53" s="7" t="str">
        <f t="array" ref="CC53">IF(ISNA(INDEX($DC$1:$DC$770,MATCH($BI53&amp;CC$3,$DB$1:$DB$770&amp;$DC$1:$DC$770,0))),"",IF(ISNA(INDEX($DC$1:$DC$200,MATCH($BI53&amp;CC$3,$DB$1:$DB$200&amp;$DC$1:$DC$200,0))),IF(INDEX($DC$201:$DC$770,MATCH($BI53&amp;CC$3,$DB$201:$DB$770&amp;$DC$201:$DC$770,0))=CC$3,2,""),IF(INDEX($DC$1:$DC$200,MATCH($BI53&amp;CC$3,$DB$1:$DB$200&amp;$DC$1:$DC$200,0))=CC$3,1,"")))</f>
        <v/>
      </c>
      <c r="CD53" s="6" t="str">
        <f t="array" ref="CD53">IF(ISNA(INDEX($DC$1:$DC$770,MATCH($BI53&amp;CD$3,$DB$1:$DB$770&amp;$DC$1:$DC$770,0))),"",IF(ISNA(INDEX($DC$1:$DC$200,MATCH($BI53&amp;CD$3,$DB$1:$DB$200&amp;$DC$1:$DC$200,0))),IF(INDEX($DC$201:$DC$770,MATCH($BI53&amp;CD$3,$DB$201:$DB$770&amp;$DC$201:$DC$770,0))=CD$3,2,""),IF(INDEX($DC$1:$DC$200,MATCH($BI53&amp;CD$3,$DB$1:$DB$200&amp;$DC$1:$DC$200,0))=CD$3,1,"")))</f>
        <v/>
      </c>
      <c r="CE53" s="6" t="str">
        <f t="array" ref="CE53">IF(ISNA(INDEX($DC$1:$DC$770,MATCH($BI53&amp;CE$3,$DB$1:$DB$770&amp;$DC$1:$DC$770,0))),"",IF(ISNA(INDEX($DC$1:$DC$200,MATCH($BI53&amp;CE$3,$DB$1:$DB$200&amp;$DC$1:$DC$200,0))),IF(INDEX($DC$201:$DC$770,MATCH($BI53&amp;CE$3,$DB$201:$DB$770&amp;$DC$201:$DC$770,0))=CE$3,2,""),IF(INDEX($DC$1:$DC$200,MATCH($BI53&amp;CE$3,$DB$1:$DB$200&amp;$DC$1:$DC$200,0))=CE$3,1,"")))</f>
        <v/>
      </c>
      <c r="CF53" s="6" t="str">
        <f t="array" ref="CF53">IF(ISNA(INDEX($DC$1:$DC$770,MATCH($BI53&amp;CF$3,$DB$1:$DB$770&amp;$DC$1:$DC$770,0))),"",IF(ISNA(INDEX($DC$1:$DC$200,MATCH($BI53&amp;CF$3,$DB$1:$DB$200&amp;$DC$1:$DC$200,0))),IF(INDEX($DC$201:$DC$770,MATCH($BI53&amp;CF$3,$DB$201:$DB$770&amp;$DC$201:$DC$770,0))=CF$3,2,""),IF(INDEX($DC$1:$DC$200,MATCH($BI53&amp;CF$3,$DB$1:$DB$200&amp;$DC$1:$DC$200,0))=CF$3,1,"")))</f>
        <v/>
      </c>
      <c r="CG53" s="5" t="str">
        <f t="array" ref="CG53">IF(ISNA(INDEX($DC$1:$DC$770,MATCH($BI53&amp;CG$3,$DB$1:$DB$770&amp;$DC$1:$DC$770,0))),"",IF(ISNA(INDEX($DC$1:$DC$200,MATCH($BI53&amp;CG$3,$DB$1:$DB$200&amp;$DC$1:$DC$200,0))),IF(INDEX($DC$201:$DC$770,MATCH($BI53&amp;CG$3,$DB$201:$DB$770&amp;$DC$201:$DC$770,0))=CG$3,2,""),IF(INDEX($DC$1:$DC$200,MATCH($BI53&amp;CG$3,$DB$1:$DB$200&amp;$DC$1:$DC$200,0))=CG$3,1,"")))</f>
        <v/>
      </c>
      <c r="CH53" s="6" t="str">
        <f t="array" ref="CH53">IF(ISNA(INDEX($DC$1:$DC$770,MATCH($BI53&amp;CH$3,$DB$1:$DB$770&amp;$DC$1:$DC$770,0))),"",IF(ISNA(INDEX($DC$1:$DC$200,MATCH($BI53&amp;CH$3,$DB$1:$DB$200&amp;$DC$1:$DC$200,0))),IF(INDEX($DC$201:$DC$770,MATCH($BI53&amp;CH$3,$DB$201:$DB$770&amp;$DC$201:$DC$770,0))=CH$3,2,""),IF(INDEX($DC$1:$DC$200,MATCH($BI53&amp;CH$3,$DB$1:$DB$200&amp;$DC$1:$DC$200,0))=CH$3,1,"")))</f>
        <v/>
      </c>
      <c r="CI53" s="7" t="str">
        <f t="array" ref="CI53">IF(ISNA(INDEX($DC$1:$DC$770,MATCH($BI53&amp;CI$3,$DB$1:$DB$770&amp;$DC$1:$DC$770,0))),"",IF(ISNA(INDEX($DC$1:$DC$200,MATCH($BI53&amp;CI$3,$DB$1:$DB$200&amp;$DC$1:$DC$200,0))),IF(INDEX($DC$201:$DC$770,MATCH($BI53&amp;CI$3,$DB$201:$DB$770&amp;$DC$201:$DC$770,0))=CI$3,2,""),IF(INDEX($DC$1:$DC$200,MATCH($BI53&amp;CI$3,$DB$1:$DB$200&amp;$DC$1:$DC$200,0))=CI$3,1,"")))</f>
        <v/>
      </c>
      <c r="CJ53" s="6" t="str">
        <f t="array" ref="CJ53">IF(ISNA(INDEX($DC$1:$DC$770,MATCH($BI53&amp;CJ$3,$DB$1:$DB$770&amp;$DC$1:$DC$770,0))),"",IF(ISNA(INDEX($DC$1:$DC$200,MATCH($BI53&amp;CJ$3,$DB$1:$DB$200&amp;$DC$1:$DC$200,0))),IF(INDEX($DC$201:$DC$770,MATCH($BI53&amp;CJ$3,$DB$201:$DB$770&amp;$DC$201:$DC$770,0))=CJ$3,2,""),IF(INDEX($DC$1:$DC$200,MATCH($BI53&amp;CJ$3,$DB$1:$DB$200&amp;$DC$1:$DC$200,0))=CJ$3,1,"")))</f>
        <v/>
      </c>
      <c r="CK53" s="6" t="str">
        <f t="array" ref="CK53">IF(ISNA(INDEX($DC$1:$DC$770,MATCH($BI53&amp;CK$3,$DB$1:$DB$770&amp;$DC$1:$DC$770,0))),"",IF(ISNA(INDEX($DC$1:$DC$200,MATCH($BI53&amp;CK$3,$DB$1:$DB$200&amp;$DC$1:$DC$200,0))),IF(INDEX($DC$201:$DC$770,MATCH($BI53&amp;CK$3,$DB$201:$DB$770&amp;$DC$201:$DC$770,0))=CK$3,2,""),IF(INDEX($DC$1:$DC$200,MATCH($BI53&amp;CK$3,$DB$1:$DB$200&amp;$DC$1:$DC$200,0))=CK$3,1,"")))</f>
        <v/>
      </c>
      <c r="CL53" s="7" t="str">
        <f t="array" ref="CL53">IF(ISNA(INDEX($DC$1:$DC$770,MATCH($BI53&amp;CL$3,$DB$1:$DB$770&amp;$DC$1:$DC$770,0))),"",IF(ISNA(INDEX($DC$1:$DC$200,MATCH($BI53&amp;CL$3,$DB$1:$DB$200&amp;$DC$1:$DC$200,0))),IF(INDEX($DC$201:$DC$770,MATCH($BI53&amp;CL$3,$DB$201:$DB$770&amp;$DC$201:$DC$770,0))=CL$3,2,""),IF(INDEX($DC$1:$DC$200,MATCH($BI53&amp;CL$3,$DB$1:$DB$200&amp;$DC$1:$DC$200,0))=CL$3,1,"")))</f>
        <v/>
      </c>
      <c r="CP53" s="19">
        <f t="shared" si="218"/>
        <v>6.5</v>
      </c>
      <c r="CQ53" s="13" t="s">
        <v>86</v>
      </c>
      <c r="CS53" s="30">
        <v>6</v>
      </c>
      <c r="CT53" s="29">
        <v>1</v>
      </c>
      <c r="CU53" s="13">
        <f t="shared" ref="CU53:CU56" si="431">$CR$2</f>
        <v>2016</v>
      </c>
      <c r="CV53" s="13" t="str">
        <f t="shared" ref="CV53" si="432">IF(WEEKDAY(CW53,2)=1,"Mo",IF(WEEKDAY(CW53,2)=2,"Di",IF(WEEKDAY(CW53,2)=3,"Mi",IF(WEEKDAY(CW53,2)=4,"Do",IF(WEEKDAY(CW53,2)=5,"Fr",IF(WEEKDAY(CW53,2)=6,"Sa","So"))))))</f>
        <v>Mi</v>
      </c>
      <c r="CW53" s="22">
        <f t="shared" ref="CW53" si="433">DATE(CU53,CT53,CS53)</f>
        <v>40913</v>
      </c>
      <c r="DB53" s="19">
        <f>IF(DM53=0,0,IF(COUNTIF($DM$1:$DM$200,DM53)=1,DM53,IF(COUNTIF($DM$1:$DM$200,DM53)=2,IF(COUNTIF($DM$1:$DM52,DM53)=0,DM53,DM53+0.5),"Terminkollision 1")))</f>
        <v>347</v>
      </c>
      <c r="DC53" s="42">
        <f t="shared" si="4"/>
        <v>3</v>
      </c>
      <c r="DD53" s="71" t="s">
        <v>195</v>
      </c>
      <c r="DE53" s="13" t="s">
        <v>101</v>
      </c>
      <c r="DF53" s="13">
        <f t="shared" si="263"/>
        <v>50</v>
      </c>
      <c r="DG53" s="13">
        <f t="shared" si="5"/>
        <v>12</v>
      </c>
      <c r="DH53" s="13">
        <f t="shared" si="6"/>
        <v>12</v>
      </c>
      <c r="DI53" s="13">
        <f t="shared" si="7"/>
        <v>2016</v>
      </c>
      <c r="DJ53" s="13" t="str">
        <f t="shared" si="264"/>
        <v>Mo</v>
      </c>
      <c r="DK53" s="22">
        <f t="shared" si="280"/>
        <v>41254</v>
      </c>
      <c r="DL53" s="19" t="str">
        <f t="shared" si="0"/>
        <v>0</v>
      </c>
      <c r="DM53" s="13">
        <f t="shared" si="265"/>
        <v>347</v>
      </c>
    </row>
    <row r="54" spans="1:118">
      <c r="A54" s="13">
        <v>24.5</v>
      </c>
      <c r="B54" s="174"/>
      <c r="C54" s="173"/>
      <c r="D54" s="178"/>
      <c r="E54" s="2"/>
      <c r="F54" s="165"/>
      <c r="G54" s="165"/>
      <c r="H54" s="165"/>
      <c r="I54" s="2"/>
      <c r="J54" s="9" t="str">
        <f t="shared" ref="J54" si="434">IF(ISNA(VLOOKUP(A54,$CP$30:$CQ$56,2,FALSE)),IF(ISNA(VLOOKUP(A54,$DB$1:$DE$200,4,FALSE)),"",VLOOKUP(A54,$DB$1:$DE$200,4,FALSE)),VLOOKUP(A54,$CP$30:$CQ$56,2,FALSE))</f>
        <v/>
      </c>
      <c r="K54" s="10"/>
      <c r="L54" s="10"/>
      <c r="M54" s="10"/>
      <c r="N54" s="10"/>
      <c r="O54" s="8"/>
      <c r="P54" s="9" t="str">
        <f t="array" ref="P54">IF(ISNA(INDEX($DC$201:$DC$770,MATCH($A53&amp;P$3,$DB$201:$DB$770&amp;$DC$201:$DC$770,0))),IF(ISNA(INDEX($DC$1:$DC$200,MATCH($A54&amp;P$3,$DB$1:$DB$200&amp;$DC$1:$DC$200,0))),"",IF(INDEX($DC$1:$DC$200,MATCH($A54&amp;P$3,$DB$1:$DB$200&amp;$DC$1:$DC$200,0))=P$3,1,"")),IF(INDEX($DC$201:$DC$770,MATCH($A53&amp;P$3,$DB$201:$DB$770&amp;$DC$201:$DC$770,0))=P$3,2,""))</f>
        <v/>
      </c>
      <c r="Q54" s="10" t="str">
        <f t="array" ref="Q54">IF(ISNA(INDEX($DC$201:$DC$770,MATCH($A53&amp;Q$3,$DB$201:$DB$770&amp;$DC$201:$DC$770,0))),IF(ISNA(INDEX($DC$1:$DC$200,MATCH($A54&amp;Q$3,$DB$1:$DB$200&amp;$DC$1:$DC$200,0))),"",IF(INDEX($DC$1:$DC$200,MATCH($A54&amp;Q$3,$DB$1:$DB$200&amp;$DC$1:$DC$200,0))=Q$3,1,"")),IF(INDEX($DC$201:$DC$770,MATCH($A53&amp;Q$3,$DB$201:$DB$770&amp;$DC$201:$DC$770,0))=Q$3,2,""))</f>
        <v/>
      </c>
      <c r="R54" s="10" t="str">
        <f t="array" ref="R54">IF(ISNA(INDEX($DC$201:$DC$770,MATCH($A53&amp;R$3,$DB$201:$DB$770&amp;$DC$201:$DC$770,0))),IF(ISNA(INDEX($DC$1:$DC$200,MATCH($A54&amp;R$3,$DB$1:$DB$200&amp;$DC$1:$DC$200,0))),"",IF(INDEX($DC$1:$DC$200,MATCH($A54&amp;R$3,$DB$1:$DB$200&amp;$DC$1:$DC$200,0))=R$3,1,"")),IF(INDEX($DC$201:$DC$770,MATCH($A53&amp;R$3,$DB$201:$DB$770&amp;$DC$201:$DC$770,0))=R$3,2,""))</f>
        <v/>
      </c>
      <c r="S54" s="9" t="str">
        <f t="array" ref="S54">IF(ISNA(INDEX($DC$201:$DC$770,MATCH($A53&amp;S$3,$DB$201:$DB$770&amp;$DC$201:$DC$770,0))),IF(ISNA(INDEX($DC$1:$DC$200,MATCH($A54&amp;S$3,$DB$1:$DB$200&amp;$DC$1:$DC$200,0))),"",IF(INDEX($DC$1:$DC$200,MATCH($A54&amp;S$3,$DB$1:$DB$200&amp;$DC$1:$DC$200,0))=S$3,1,"")),IF(INDEX($DC$201:$DC$770,MATCH($A53&amp;S$3,$DB$201:$DB$770&amp;$DC$201:$DC$770,0))=S$3,2,""))</f>
        <v/>
      </c>
      <c r="T54" s="10" t="str">
        <f t="array" ref="T54">IF(ISNA(INDEX($DC$201:$DC$770,MATCH($A53&amp;T$3,$DB$201:$DB$770&amp;$DC$201:$DC$770,0))),IF(ISNA(INDEX($DC$1:$DC$200,MATCH($A54&amp;T$3,$DB$1:$DB$200&amp;$DC$1:$DC$200,0))),"",IF(INDEX($DC$1:$DC$200,MATCH($A54&amp;T$3,$DB$1:$DB$200&amp;$DC$1:$DC$200,0))=T$3,1,"")),IF(INDEX($DC$201:$DC$770,MATCH($A53&amp;T$3,$DB$201:$DB$770&amp;$DC$201:$DC$770,0))=T$3,2,""))</f>
        <v/>
      </c>
      <c r="U54" s="8" t="str">
        <f t="array" ref="U54">IF(ISNA(INDEX($DC$201:$DC$770,MATCH($A53&amp;U$3,$DB$201:$DB$770&amp;$DC$201:$DC$770,0))),IF(ISNA(INDEX($DC$1:$DC$200,MATCH($A54&amp;U$3,$DB$1:$DB$200&amp;$DC$1:$DC$200,0))),"",IF(INDEX($DC$1:$DC$200,MATCH($A54&amp;U$3,$DB$1:$DB$200&amp;$DC$1:$DC$200,0))=U$3,1,"")),IF(INDEX($DC$201:$DC$770,MATCH($A53&amp;U$3,$DB$201:$DB$770&amp;$DC$201:$DC$770,0))=U$3,2,""))</f>
        <v/>
      </c>
      <c r="V54" s="10" t="str">
        <f t="array" ref="V54">IF(ISNA(INDEX($DC$201:$DC$770,MATCH($A53&amp;V$3,$DB$201:$DB$770&amp;$DC$201:$DC$770,0))),IF(ISNA(INDEX($DC$1:$DC$200,MATCH($A54&amp;V$3,$DB$1:$DB$200&amp;$DC$1:$DC$200,0))),"",IF(INDEX($DC$1:$DC$200,MATCH($A54&amp;V$3,$DB$1:$DB$200&amp;$DC$1:$DC$200,0))=V$3,1,"")),IF(INDEX($DC$201:$DC$770,MATCH($A53&amp;V$3,$DB$201:$DB$770&amp;$DC$201:$DC$770,0))=V$3,2,""))</f>
        <v/>
      </c>
      <c r="W54" s="10" t="str">
        <f t="array" ref="W54">IF(ISNA(INDEX($DC$201:$DC$770,MATCH($A53&amp;W$3,$DB$201:$DB$770&amp;$DC$201:$DC$770,0))),IF(ISNA(INDEX($DC$1:$DC$200,MATCH($A54&amp;W$3,$DB$1:$DB$200&amp;$DC$1:$DC$200,0))),"",IF(INDEX($DC$1:$DC$200,MATCH($A54&amp;W$3,$DB$1:$DB$200&amp;$DC$1:$DC$200,0))=W$3,1,"")),IF(INDEX($DC$201:$DC$770,MATCH($A53&amp;W$3,$DB$201:$DB$770&amp;$DC$201:$DC$770,0))=W$3,2,""))</f>
        <v/>
      </c>
      <c r="X54" s="10" t="str">
        <f t="array" ref="X54">IF(ISNA(INDEX($DC$201:$DC$770,MATCH($A53&amp;X$3,$DB$201:$DB$770&amp;$DC$201:$DC$770,0))),IF(ISNA(INDEX($DC$1:$DC$200,MATCH($A54&amp;X$3,$DB$1:$DB$200&amp;$DC$1:$DC$200,0))),"",IF(INDEX($DC$1:$DC$200,MATCH($A54&amp;X$3,$DB$1:$DB$200&amp;$DC$1:$DC$200,0))=X$3,1,"")),IF(INDEX($DC$201:$DC$770,MATCH($A53&amp;X$3,$DB$201:$DB$770&amp;$DC$201:$DC$770,0))=X$3,2,""))</f>
        <v/>
      </c>
      <c r="Y54" s="9" t="str">
        <f t="array" ref="Y54">IF(ISNA(INDEX($DC$201:$DC$770,MATCH($A53&amp;Y$3,$DB$201:$DB$770&amp;$DC$201:$DC$770,0))),IF(ISNA(INDEX($DC$1:$DC$200,MATCH($A54&amp;Y$3,$DB$1:$DB$200&amp;$DC$1:$DC$200,0))),"",IF(INDEX($DC$1:$DC$200,MATCH($A54&amp;Y$3,$DB$1:$DB$200&amp;$DC$1:$DC$200,0))=Y$3,1,"")),IF(INDEX($DC$201:$DC$770,MATCH($A53&amp;Y$3,$DB$201:$DB$770&amp;$DC$201:$DC$770,0))=Y$3,2,""))</f>
        <v/>
      </c>
      <c r="Z54" s="10" t="str">
        <f t="array" ref="Z54">IF(ISNA(INDEX($DC$201:$DC$770,MATCH($A53&amp;Z$3,$DB$201:$DB$770&amp;$DC$201:$DC$770,0))),IF(ISNA(INDEX($DC$1:$DC$200,MATCH($A54&amp;Z$3,$DB$1:$DB$200&amp;$DC$1:$DC$200,0))),"",IF(INDEX($DC$1:$DC$200,MATCH($A54&amp;Z$3,$DB$1:$DB$200&amp;$DC$1:$DC$200,0))=Z$3,1,"")),IF(INDEX($DC$201:$DC$770,MATCH($A53&amp;Z$3,$DB$201:$DB$770&amp;$DC$201:$DC$770,0))=Z$3,2,""))</f>
        <v/>
      </c>
      <c r="AA54" s="8" t="str">
        <f t="array" ref="AA54">IF(ISNA(INDEX($DC$201:$DC$770,MATCH($A53&amp;AA$3,$DB$201:$DB$770&amp;$DC$201:$DC$770,0))),IF(ISNA(INDEX($DC$1:$DC$200,MATCH($A54&amp;AA$3,$DB$1:$DB$200&amp;$DC$1:$DC$200,0))),"",IF(INDEX($DC$1:$DC$200,MATCH($A54&amp;AA$3,$DB$1:$DB$200&amp;$DC$1:$DC$200,0))=AA$3,1,"")),IF(INDEX($DC$201:$DC$770,MATCH($A53&amp;AA$3,$DB$201:$DB$770&amp;$DC$201:$DC$770,0))=AA$3,2,""))</f>
        <v/>
      </c>
      <c r="AB54" s="10" t="str">
        <f t="array" ref="AB54">IF(ISNA(INDEX($DC$201:$DC$770,MATCH($A53&amp;AB$3,$DB$201:$DB$770&amp;$DC$201:$DC$770,0))),IF(ISNA(INDEX($DC$1:$DC$200,MATCH($A54&amp;AB$3,$DB$1:$DB$200&amp;$DC$1:$DC$200,0))),"",IF(INDEX($DC$1:$DC$200,MATCH($A54&amp;AB$3,$DB$1:$DB$200&amp;$DC$1:$DC$200,0))=AB$3,1,"")),IF(INDEX($DC$201:$DC$770,MATCH($A53&amp;AB$3,$DB$201:$DB$770&amp;$DC$201:$DC$770,0))=AB$3,2,""))</f>
        <v/>
      </c>
      <c r="AC54" s="10" t="str">
        <f t="array" ref="AC54">IF(ISNA(INDEX($DC$201:$DC$770,MATCH($A53&amp;AC$3,$DB$201:$DB$770&amp;$DC$201:$DC$770,0))),IF(ISNA(INDEX($DC$1:$DC$200,MATCH($A54&amp;AC$3,$DB$1:$DB$200&amp;$DC$1:$DC$200,0))),"",IF(INDEX($DC$1:$DC$200,MATCH($A54&amp;AC$3,$DB$1:$DB$200&amp;$DC$1:$DC$200,0))=AC$3,1,"")),IF(INDEX($DC$201:$DC$770,MATCH($A53&amp;AC$3,$DB$201:$DB$770&amp;$DC$201:$DC$770,0))=AC$3,2,""))</f>
        <v/>
      </c>
      <c r="AD54" s="8" t="str">
        <f t="array" ref="AD54">IF(ISNA(INDEX($DC$201:$DC$770,MATCH($A53&amp;AD$3,$DB$201:$DB$770&amp;$DC$201:$DC$770,0))),IF(ISNA(INDEX($DC$1:$DC$200,MATCH($A54&amp;AD$3,$DB$1:$DB$200&amp;$DC$1:$DC$200,0))),"",IF(INDEX($DC$1:$DC$200,MATCH($A54&amp;AD$3,$DB$1:$DB$200&amp;$DC$1:$DC$200,0))=AD$3,1,"")),IF(INDEX($DC$201:$DC$770,MATCH($A53&amp;AD$3,$DB$201:$DB$770&amp;$DC$201:$DC$770,0))=AD$3,2,""))</f>
        <v/>
      </c>
      <c r="AE54" s="43">
        <v>55.5</v>
      </c>
      <c r="AF54" s="174"/>
      <c r="AG54" s="185"/>
      <c r="AH54" s="177"/>
      <c r="AI54" s="2"/>
      <c r="AJ54" s="165"/>
      <c r="AK54" s="165"/>
      <c r="AL54" s="165"/>
      <c r="AM54" s="2"/>
      <c r="AN54" s="10" t="str">
        <f t="shared" ref="AN54" si="435">IF(ISNA(VLOOKUP(AE54,$CP$30:$CQ$56,2,FALSE)),IF(ISNA(VLOOKUP(AE54,$DB$1:$DE$200,4,FALSE)),"",VLOOKUP(AE54,$DB$1:$DE$200,4,FALSE)),VLOOKUP(AE54,$CP$30:$CQ$56,2,FALSE))</f>
        <v/>
      </c>
      <c r="AO54" s="10"/>
      <c r="AP54" s="10"/>
      <c r="AQ54" s="10"/>
      <c r="AR54" s="10"/>
      <c r="AS54" s="10"/>
      <c r="AT54" s="9" t="str">
        <f t="array" ref="AT54">IF(ISNA(INDEX($DC$201:$DC$770,MATCH($AE53&amp;AT$3,$DB$201:$DB$770&amp;$DC$201:$DC$770,0))),IF(ISNA(INDEX($DC$1:$DC$200,MATCH($AE54&amp;AT$3,$DB$1:$DB$200&amp;$DC$1:$DC$200,0))),"",IF(INDEX($DC$1:$DC$200,MATCH($AE54&amp;AT$3,$DB$1:$DB$200&amp;$DC$1:$DC$200,0))=AT$3,1,"")),IF(INDEX($DC$201:$DC$770,MATCH($AE53&amp;AT$3,$DB$201:$DB$770&amp;$DC$201:$DC$770,0))=AT$3,2,""))</f>
        <v/>
      </c>
      <c r="AU54" s="10" t="str">
        <f t="array" ref="AU54">IF(ISNA(INDEX($DC$201:$DC$770,MATCH($AE53&amp;AU$3,$DB$201:$DB$770&amp;$DC$201:$DC$770,0))),IF(ISNA(INDEX($DC$1:$DC$200,MATCH($AE54&amp;AU$3,$DB$1:$DB$200&amp;$DC$1:$DC$200,0))),"",IF(INDEX($DC$1:$DC$200,MATCH($AE54&amp;AU$3,$DB$1:$DB$200&amp;$DC$1:$DC$200,0))=AU$3,1,"")),IF(INDEX($DC$201:$DC$770,MATCH($AE53&amp;AU$3,$DB$201:$DB$770&amp;$DC$201:$DC$770,0))=AU$3,2,""))</f>
        <v/>
      </c>
      <c r="AV54" s="10" t="str">
        <f t="array" ref="AV54">IF(ISNA(INDEX($DC$201:$DC$770,MATCH($AE53&amp;AV$3,$DB$201:$DB$770&amp;$DC$201:$DC$770,0))),IF(ISNA(INDEX($DC$1:$DC$200,MATCH($AE54&amp;AV$3,$DB$1:$DB$200&amp;$DC$1:$DC$200,0))),"",IF(INDEX($DC$1:$DC$200,MATCH($AE54&amp;AV$3,$DB$1:$DB$200&amp;$DC$1:$DC$200,0))=AV$3,1,"")),IF(INDEX($DC$201:$DC$770,MATCH($AE53&amp;AV$3,$DB$201:$DB$770&amp;$DC$201:$DC$770,0))=AV$3,2,""))</f>
        <v/>
      </c>
      <c r="AW54" s="9" t="str">
        <f t="array" ref="AW54">IF(ISNA(INDEX($DC$201:$DC$770,MATCH($AE53&amp;AW$3,$DB$201:$DB$770&amp;$DC$201:$DC$770,0))),IF(ISNA(INDEX($DC$1:$DC$200,MATCH($AE54&amp;AW$3,$DB$1:$DB$200&amp;$DC$1:$DC$200,0))),"",IF(INDEX($DC$1:$DC$200,MATCH($AE54&amp;AW$3,$DB$1:$DB$200&amp;$DC$1:$DC$200,0))=AW$3,1,"")),IF(INDEX($DC$201:$DC$770,MATCH($AE53&amp;AW$3,$DB$201:$DB$770&amp;$DC$201:$DC$770,0))=AW$3,2,""))</f>
        <v/>
      </c>
      <c r="AX54" s="10" t="str">
        <f t="array" ref="AX54">IF(ISNA(INDEX($DC$201:$DC$770,MATCH($AE53&amp;AX$3,$DB$201:$DB$770&amp;$DC$201:$DC$770,0))),IF(ISNA(INDEX($DC$1:$DC$200,MATCH($AE54&amp;AX$3,$DB$1:$DB$200&amp;$DC$1:$DC$200,0))),"",IF(INDEX($DC$1:$DC$200,MATCH($AE54&amp;AX$3,$DB$1:$DB$200&amp;$DC$1:$DC$200,0))=AX$3,1,"")),IF(INDEX($DC$201:$DC$770,MATCH($AE53&amp;AX$3,$DB$201:$DB$770&amp;$DC$201:$DC$770,0))=AX$3,2,""))</f>
        <v/>
      </c>
      <c r="AY54" s="8" t="str">
        <f t="array" ref="AY54">IF(ISNA(INDEX($DC$201:$DC$770,MATCH($AE53&amp;AY$3,$DB$201:$DB$770&amp;$DC$201:$DC$770,0))),IF(ISNA(INDEX($DC$1:$DC$200,MATCH($AE54&amp;AY$3,$DB$1:$DB$200&amp;$DC$1:$DC$200,0))),"",IF(INDEX($DC$1:$DC$200,MATCH($AE54&amp;AY$3,$DB$1:$DB$200&amp;$DC$1:$DC$200,0))=AY$3,1,"")),IF(INDEX($DC$201:$DC$770,MATCH($AE53&amp;AY$3,$DB$201:$DB$770&amp;$DC$201:$DC$770,0))=AY$3,2,""))</f>
        <v/>
      </c>
      <c r="AZ54" s="10" t="str">
        <f t="array" ref="AZ54">IF(ISNA(INDEX($DC$201:$DC$770,MATCH($AE53&amp;AZ$3,$DB$201:$DB$770&amp;$DC$201:$DC$770,0))),IF(ISNA(INDEX($DC$1:$DC$200,MATCH($AE54&amp;AZ$3,$DB$1:$DB$200&amp;$DC$1:$DC$200,0))),"",IF(INDEX($DC$1:$DC$200,MATCH($AE54&amp;AZ$3,$DB$1:$DB$200&amp;$DC$1:$DC$200,0))=AZ$3,1,"")),IF(INDEX($DC$201:$DC$770,MATCH($AE53&amp;AZ$3,$DB$201:$DB$770&amp;$DC$201:$DC$770,0))=AZ$3,2,""))</f>
        <v/>
      </c>
      <c r="BA54" s="10" t="str">
        <f t="array" ref="BA54">IF(ISNA(INDEX($DC$201:$DC$770,MATCH($AE53&amp;BA$3,$DB$201:$DB$770&amp;$DC$201:$DC$770,0))),IF(ISNA(INDEX($DC$1:$DC$200,MATCH($AE54&amp;BA$3,$DB$1:$DB$200&amp;$DC$1:$DC$200,0))),"",IF(INDEX($DC$1:$DC$200,MATCH($AE54&amp;BA$3,$DB$1:$DB$200&amp;$DC$1:$DC$200,0))=BA$3,1,"")),IF(INDEX($DC$201:$DC$770,MATCH($AE53&amp;BA$3,$DB$201:$DB$770&amp;$DC$201:$DC$770,0))=BA$3,2,""))</f>
        <v/>
      </c>
      <c r="BB54" s="10" t="str">
        <f t="array" ref="BB54">IF(ISNA(INDEX($DC$201:$DC$770,MATCH($AE53&amp;BB$3,$DB$201:$DB$770&amp;$DC$201:$DC$770,0))),IF(ISNA(INDEX($DC$1:$DC$200,MATCH($AE54&amp;BB$3,$DB$1:$DB$200&amp;$DC$1:$DC$200,0))),"",IF(INDEX($DC$1:$DC$200,MATCH($AE54&amp;BB$3,$DB$1:$DB$200&amp;$DC$1:$DC$200,0))=BB$3,1,"")),IF(INDEX($DC$201:$DC$770,MATCH($AE53&amp;BB$3,$DB$201:$DB$770&amp;$DC$201:$DC$770,0))=BB$3,2,""))</f>
        <v/>
      </c>
      <c r="BC54" s="9" t="str">
        <f t="array" ref="BC54">IF(ISNA(INDEX($DC$201:$DC$770,MATCH($AE53&amp;BC$3,$DB$201:$DB$770&amp;$DC$201:$DC$770,0))),IF(ISNA(INDEX($DC$1:$DC$200,MATCH($AE54&amp;BC$3,$DB$1:$DB$200&amp;$DC$1:$DC$200,0))),"",IF(INDEX($DC$1:$DC$200,MATCH($AE54&amp;BC$3,$DB$1:$DB$200&amp;$DC$1:$DC$200,0))=BC$3,1,"")),IF(INDEX($DC$201:$DC$770,MATCH($AE53&amp;BC$3,$DB$201:$DB$770&amp;$DC$201:$DC$770,0))=BC$3,2,""))</f>
        <v/>
      </c>
      <c r="BD54" s="10" t="str">
        <f t="array" ref="BD54">IF(ISNA(INDEX($DC$201:$DC$770,MATCH($AE53&amp;BD$3,$DB$201:$DB$770&amp;$DC$201:$DC$770,0))),IF(ISNA(INDEX($DC$1:$DC$200,MATCH($AE54&amp;BD$3,$DB$1:$DB$200&amp;$DC$1:$DC$200,0))),"",IF(INDEX($DC$1:$DC$200,MATCH($AE54&amp;BD$3,$DB$1:$DB$200&amp;$DC$1:$DC$200,0))=BD$3,1,"")),IF(INDEX($DC$201:$DC$770,MATCH($AE53&amp;BD$3,$DB$201:$DB$770&amp;$DC$201:$DC$770,0))=BD$3,2,""))</f>
        <v/>
      </c>
      <c r="BE54" s="8" t="str">
        <f t="array" ref="BE54">IF(ISNA(INDEX($DC$201:$DC$770,MATCH($AE53&amp;BE$3,$DB$201:$DB$770&amp;$DC$201:$DC$770,0))),IF(ISNA(INDEX($DC$1:$DC$200,MATCH($AE54&amp;BE$3,$DB$1:$DB$200&amp;$DC$1:$DC$200,0))),"",IF(INDEX($DC$1:$DC$200,MATCH($AE54&amp;BE$3,$DB$1:$DB$200&amp;$DC$1:$DC$200,0))=BE$3,1,"")),IF(INDEX($DC$201:$DC$770,MATCH($AE53&amp;BE$3,$DB$201:$DB$770&amp;$DC$201:$DC$770,0))=BE$3,2,""))</f>
        <v/>
      </c>
      <c r="BF54" s="10" t="str">
        <f t="array" ref="BF54">IF(ISNA(INDEX($DC$201:$DC$770,MATCH($AE53&amp;BF$3,$DB$201:$DB$770&amp;$DC$201:$DC$770,0))),IF(ISNA(INDEX($DC$1:$DC$200,MATCH($AE54&amp;BF$3,$DB$1:$DB$200&amp;$DC$1:$DC$200,0))),"",IF(INDEX($DC$1:$DC$200,MATCH($AE54&amp;BF$3,$DB$1:$DB$200&amp;$DC$1:$DC$200,0))=BF$3,1,"")),IF(INDEX($DC$201:$DC$770,MATCH($AE53&amp;BF$3,$DB$201:$DB$770&amp;$DC$201:$DC$770,0))=BF$3,2,""))</f>
        <v/>
      </c>
      <c r="BG54" s="10" t="str">
        <f t="array" ref="BG54">IF(ISNA(INDEX($DC$201:$DC$770,MATCH($AE53&amp;BG$3,$DB$201:$DB$770&amp;$DC$201:$DC$770,0))),IF(ISNA(INDEX($DC$1:$DC$200,MATCH($AE54&amp;BG$3,$DB$1:$DB$200&amp;$DC$1:$DC$200,0))),"",IF(INDEX($DC$1:$DC$200,MATCH($AE54&amp;BG$3,$DB$1:$DB$200&amp;$DC$1:$DC$200,0))=BG$3,1,"")),IF(INDEX($DC$201:$DC$770,MATCH($AE53&amp;BG$3,$DB$201:$DB$770&amp;$DC$201:$DC$770,0))=BG$3,2,""))</f>
        <v/>
      </c>
      <c r="BH54" s="8" t="str">
        <f t="array" ref="BH54">IF(ISNA(INDEX($DC$201:$DC$770,MATCH($AE53&amp;BH$3,$DB$201:$DB$770&amp;$DC$201:$DC$770,0))),IF(ISNA(INDEX($DC$1:$DC$200,MATCH($AE54&amp;BH$3,$DB$1:$DB$200&amp;$DC$1:$DC$200,0))),"",IF(INDEX($DC$1:$DC$200,MATCH($AE54&amp;BH$3,$DB$1:$DB$200&amp;$DC$1:$DC$200,0))=BH$3,1,"")),IF(INDEX($DC$201:$DC$770,MATCH($AE53&amp;BH$3,$DB$201:$DB$770&amp;$DC$201:$DC$770,0))=BH$3,2,""))</f>
        <v/>
      </c>
      <c r="BI54" s="2">
        <f t="shared" ref="BI54" si="436">BI53+0.5</f>
        <v>84.5</v>
      </c>
      <c r="BJ54" s="174"/>
      <c r="BK54" s="173"/>
      <c r="BL54" s="177"/>
      <c r="BM54" s="2"/>
      <c r="BN54" s="165"/>
      <c r="BO54" s="165"/>
      <c r="BP54" s="165"/>
      <c r="BQ54" s="2"/>
      <c r="BR54" s="10" t="str">
        <f t="shared" ref="BR54" si="437">IF(ISNA(VLOOKUP(BI54,$CP$30:$CQ$56,2,FALSE)),IF(ISNA(VLOOKUP(BI54,$DB$1:$DE$200,4,FALSE)),"",VLOOKUP(BI54,$DB$1:$DE$200,4,FALSE)),VLOOKUP(BI54,$CP$30:$CQ$56,2,FALSE))</f>
        <v/>
      </c>
      <c r="BS54" s="10"/>
      <c r="BT54" s="10"/>
      <c r="BU54" s="10"/>
      <c r="BV54" s="10"/>
      <c r="BW54" s="10"/>
      <c r="BX54" s="9" t="str">
        <f t="array" ref="BX54">IF(ISNA(INDEX($DC$201:$DC$770,MATCH($BI53&amp;BX$3,$DB$201:$DB$770&amp;$DC$201:$DC$770,0))),IF(ISNA(INDEX($DC$1:$DC$200,MATCH($BI54&amp;BX$3,$DB$1:$DB$200&amp;$DC$1:$DC$200,0))),"",IF(INDEX($DC$1:$DC$200,MATCH($BI54&amp;BX$3,$DB$1:$DB$200&amp;$DC$1:$DC$200,0))=BX$3,1,"")),IF(INDEX($DC$201:$DC$770,MATCH($BI53&amp;BX$3,$DB$201:$DB$770&amp;$DC$201:$DC$770,0))=BX$3,2,""))</f>
        <v/>
      </c>
      <c r="BY54" s="10" t="str">
        <f t="array" ref="BY54">IF(ISNA(INDEX($DC$201:$DC$770,MATCH($BI53&amp;BY$3,$DB$201:$DB$770&amp;$DC$201:$DC$770,0))),IF(ISNA(INDEX($DC$1:$DC$200,MATCH($BI54&amp;BY$3,$DB$1:$DB$200&amp;$DC$1:$DC$200,0))),"",IF(INDEX($DC$1:$DC$200,MATCH($BI54&amp;BY$3,$DB$1:$DB$200&amp;$DC$1:$DC$200,0))=BY$3,1,"")),IF(INDEX($DC$201:$DC$770,MATCH($BI53&amp;BY$3,$DB$201:$DB$770&amp;$DC$201:$DC$770,0))=BY$3,2,""))</f>
        <v/>
      </c>
      <c r="BZ54" s="10" t="str">
        <f t="array" ref="BZ54">IF(ISNA(INDEX($DC$201:$DC$770,MATCH($BI53&amp;BZ$3,$DB$201:$DB$770&amp;$DC$201:$DC$770,0))),IF(ISNA(INDEX($DC$1:$DC$200,MATCH($BI54&amp;BZ$3,$DB$1:$DB$200&amp;$DC$1:$DC$200,0))),"",IF(INDEX($DC$1:$DC$200,MATCH($BI54&amp;BZ$3,$DB$1:$DB$200&amp;$DC$1:$DC$200,0))=BZ$3,1,"")),IF(INDEX($DC$201:$DC$770,MATCH($BI53&amp;BZ$3,$DB$201:$DB$770&amp;$DC$201:$DC$770,0))=BZ$3,2,""))</f>
        <v/>
      </c>
      <c r="CA54" s="9" t="str">
        <f t="array" ref="CA54">IF(ISNA(INDEX($DC$201:$DC$770,MATCH($BI53&amp;CA$3,$DB$201:$DB$770&amp;$DC$201:$DC$770,0))),IF(ISNA(INDEX($DC$1:$DC$200,MATCH($BI54&amp;CA$3,$DB$1:$DB$200&amp;$DC$1:$DC$200,0))),"",IF(INDEX($DC$1:$DC$200,MATCH($BI54&amp;CA$3,$DB$1:$DB$200&amp;$DC$1:$DC$200,0))=CA$3,1,"")),IF(INDEX($DC$201:$DC$770,MATCH($BI53&amp;CA$3,$DB$201:$DB$770&amp;$DC$201:$DC$770,0))=CA$3,2,""))</f>
        <v/>
      </c>
      <c r="CB54" s="10" t="str">
        <f t="array" ref="CB54">IF(ISNA(INDEX($DC$201:$DC$770,MATCH($BI53&amp;CB$3,$DB$201:$DB$770&amp;$DC$201:$DC$770,0))),IF(ISNA(INDEX($DC$1:$DC$200,MATCH($BI54&amp;CB$3,$DB$1:$DB$200&amp;$DC$1:$DC$200,0))),"",IF(INDEX($DC$1:$DC$200,MATCH($BI54&amp;CB$3,$DB$1:$DB$200&amp;$DC$1:$DC$200,0))=CB$3,1,"")),IF(INDEX($DC$201:$DC$770,MATCH($BI53&amp;CB$3,$DB$201:$DB$770&amp;$DC$201:$DC$770,0))=CB$3,2,""))</f>
        <v/>
      </c>
      <c r="CC54" s="8" t="str">
        <f t="array" ref="CC54">IF(ISNA(INDEX($DC$201:$DC$770,MATCH($BI53&amp;CC$3,$DB$201:$DB$770&amp;$DC$201:$DC$770,0))),IF(ISNA(INDEX($DC$1:$DC$200,MATCH($BI54&amp;CC$3,$DB$1:$DB$200&amp;$DC$1:$DC$200,0))),"",IF(INDEX($DC$1:$DC$200,MATCH($BI54&amp;CC$3,$DB$1:$DB$200&amp;$DC$1:$DC$200,0))=CC$3,1,"")),IF(INDEX($DC$201:$DC$770,MATCH($BI53&amp;CC$3,$DB$201:$DB$770&amp;$DC$201:$DC$770,0))=CC$3,2,""))</f>
        <v/>
      </c>
      <c r="CD54" s="10" t="str">
        <f t="array" ref="CD54">IF(ISNA(INDEX($DC$201:$DC$770,MATCH($BI53&amp;CD$3,$DB$201:$DB$770&amp;$DC$201:$DC$770,0))),IF(ISNA(INDEX($DC$1:$DC$200,MATCH($BI54&amp;CD$3,$DB$1:$DB$200&amp;$DC$1:$DC$200,0))),"",IF(INDEX($DC$1:$DC$200,MATCH($BI54&amp;CD$3,$DB$1:$DB$200&amp;$DC$1:$DC$200,0))=CD$3,1,"")),IF(INDEX($DC$201:$DC$770,MATCH($BI53&amp;CD$3,$DB$201:$DB$770&amp;$DC$201:$DC$770,0))=CD$3,2,""))</f>
        <v/>
      </c>
      <c r="CE54" s="10" t="str">
        <f t="array" ref="CE54">IF(ISNA(INDEX($DC$201:$DC$770,MATCH($BI53&amp;CE$3,$DB$201:$DB$770&amp;$DC$201:$DC$770,0))),IF(ISNA(INDEX($DC$1:$DC$200,MATCH($BI54&amp;CE$3,$DB$1:$DB$200&amp;$DC$1:$DC$200,0))),"",IF(INDEX($DC$1:$DC$200,MATCH($BI54&amp;CE$3,$DB$1:$DB$200&amp;$DC$1:$DC$200,0))=CE$3,1,"")),IF(INDEX($DC$201:$DC$770,MATCH($BI53&amp;CE$3,$DB$201:$DB$770&amp;$DC$201:$DC$770,0))=CE$3,2,""))</f>
        <v/>
      </c>
      <c r="CF54" s="10" t="str">
        <f t="array" ref="CF54">IF(ISNA(INDEX($DC$201:$DC$770,MATCH($BI53&amp;CF$3,$DB$201:$DB$770&amp;$DC$201:$DC$770,0))),IF(ISNA(INDEX($DC$1:$DC$200,MATCH($BI54&amp;CF$3,$DB$1:$DB$200&amp;$DC$1:$DC$200,0))),"",IF(INDEX($DC$1:$DC$200,MATCH($BI54&amp;CF$3,$DB$1:$DB$200&amp;$DC$1:$DC$200,0))=CF$3,1,"")),IF(INDEX($DC$201:$DC$770,MATCH($BI53&amp;CF$3,$DB$201:$DB$770&amp;$DC$201:$DC$770,0))=CF$3,2,""))</f>
        <v/>
      </c>
      <c r="CG54" s="9" t="str">
        <f t="array" ref="CG54">IF(ISNA(INDEX($DC$201:$DC$770,MATCH($BI53&amp;CG$3,$DB$201:$DB$770&amp;$DC$201:$DC$770,0))),IF(ISNA(INDEX($DC$1:$DC$200,MATCH($BI54&amp;CG$3,$DB$1:$DB$200&amp;$DC$1:$DC$200,0))),"",IF(INDEX($DC$1:$DC$200,MATCH($BI54&amp;CG$3,$DB$1:$DB$200&amp;$DC$1:$DC$200,0))=CG$3,1,"")),IF(INDEX($DC$201:$DC$770,MATCH($BI53&amp;CG$3,$DB$201:$DB$770&amp;$DC$201:$DC$770,0))=CG$3,2,""))</f>
        <v/>
      </c>
      <c r="CH54" s="10" t="str">
        <f t="array" ref="CH54">IF(ISNA(INDEX($DC$201:$DC$770,MATCH($BI53&amp;CH$3,$DB$201:$DB$770&amp;$DC$201:$DC$770,0))),IF(ISNA(INDEX($DC$1:$DC$200,MATCH($BI54&amp;CH$3,$DB$1:$DB$200&amp;$DC$1:$DC$200,0))),"",IF(INDEX($DC$1:$DC$200,MATCH($BI54&amp;CH$3,$DB$1:$DB$200&amp;$DC$1:$DC$200,0))=CH$3,1,"")),IF(INDEX($DC$201:$DC$770,MATCH($BI53&amp;CH$3,$DB$201:$DB$770&amp;$DC$201:$DC$770,0))=CH$3,2,""))</f>
        <v/>
      </c>
      <c r="CI54" s="8" t="str">
        <f t="array" ref="CI54">IF(ISNA(INDEX($DC$201:$DC$770,MATCH($BI53&amp;CI$3,$DB$201:$DB$770&amp;$DC$201:$DC$770,0))),IF(ISNA(INDEX($DC$1:$DC$200,MATCH($BI54&amp;CI$3,$DB$1:$DB$200&amp;$DC$1:$DC$200,0))),"",IF(INDEX($DC$1:$DC$200,MATCH($BI54&amp;CI$3,$DB$1:$DB$200&amp;$DC$1:$DC$200,0))=CI$3,1,"")),IF(INDEX($DC$201:$DC$770,MATCH($BI53&amp;CI$3,$DB$201:$DB$770&amp;$DC$201:$DC$770,0))=CI$3,2,""))</f>
        <v/>
      </c>
      <c r="CJ54" s="10" t="str">
        <f t="array" ref="CJ54">IF(ISNA(INDEX($DC$201:$DC$770,MATCH($BI53&amp;CJ$3,$DB$201:$DB$770&amp;$DC$201:$DC$770,0))),IF(ISNA(INDEX($DC$1:$DC$200,MATCH($BI54&amp;CJ$3,$DB$1:$DB$200&amp;$DC$1:$DC$200,0))),"",IF(INDEX($DC$1:$DC$200,MATCH($BI54&amp;CJ$3,$DB$1:$DB$200&amp;$DC$1:$DC$200,0))=CJ$3,1,"")),IF(INDEX($DC$201:$DC$770,MATCH($BI53&amp;CJ$3,$DB$201:$DB$770&amp;$DC$201:$DC$770,0))=CJ$3,2,""))</f>
        <v/>
      </c>
      <c r="CK54" s="10" t="str">
        <f t="array" ref="CK54">IF(ISNA(INDEX($DC$201:$DC$770,MATCH($BI53&amp;CK$3,$DB$201:$DB$770&amp;$DC$201:$DC$770,0))),IF(ISNA(INDEX($DC$1:$DC$200,MATCH($BI54&amp;CK$3,$DB$1:$DB$200&amp;$DC$1:$DC$200,0))),"",IF(INDEX($DC$1:$DC$200,MATCH($BI54&amp;CK$3,$DB$1:$DB$200&amp;$DC$1:$DC$200,0))=CK$3,1,"")),IF(INDEX($DC$201:$DC$770,MATCH($BI53&amp;CK$3,$DB$201:$DB$770&amp;$DC$201:$DC$770,0))=CK$3,2,""))</f>
        <v/>
      </c>
      <c r="CL54" s="8" t="str">
        <f t="array" ref="CL54">IF(ISNA(INDEX($DC$201:$DC$770,MATCH($BI53&amp;CL$3,$DB$201:$DB$770&amp;$DC$201:$DC$770,0))),IF(ISNA(INDEX($DC$1:$DC$200,MATCH($BI54&amp;CL$3,$DB$1:$DB$200&amp;$DC$1:$DC$200,0))),"",IF(INDEX($DC$1:$DC$200,MATCH($BI54&amp;CL$3,$DB$1:$DB$200&amp;$DC$1:$DC$200,0))=CL$3,1,"")),IF(INDEX($DC$201:$DC$770,MATCH($BI53&amp;CL$3,$DB$201:$DB$770&amp;$DC$201:$DC$770,0))=CL$3,2,""))</f>
        <v/>
      </c>
      <c r="CP54" s="19">
        <f>IF(OR(CS54=0,CT54=0),0,1+CW54-$CP$29+0.5)</f>
        <v>129.5</v>
      </c>
      <c r="CQ54" s="13" t="s">
        <v>190</v>
      </c>
      <c r="CS54" s="13">
        <f>IF(AH90="So",AG90,IF(AH92="So",AG92,IF(AH94="So",AG94,IF(AH96="So",AG96,IF(AH98="So",AG98,IF(AH100="So",AG100,IF(AH102="So",AG102)))))))</f>
        <v>8</v>
      </c>
      <c r="CT54" s="13">
        <v>5</v>
      </c>
      <c r="CU54" s="13">
        <f t="shared" si="431"/>
        <v>2016</v>
      </c>
      <c r="CV54" s="13" t="str">
        <f>IF(WEEKDAY(CW54,2)=1,"Mo",IF(WEEKDAY(CW54,2)=2,"Di",IF(WEEKDAY(CW54,2)=3,"Mi",IF(WEEKDAY(CW54,2)=4,"Do",IF(WEEKDAY(CW54,2)=5,"Fr",IF(WEEKDAY(CW54,2)=6,"Sa","So"))))))</f>
        <v>So</v>
      </c>
      <c r="CW54" s="22">
        <f>DATE(CU54,CT54,CS54)</f>
        <v>41036</v>
      </c>
      <c r="DB54" s="19">
        <f>IF(DM54=0,0,IF(COUNTIF($DM$1:$DM$200,DM54)=1,DM54,IF(COUNTIF($DM$1:$DM$200,DM54)=2,IF(COUNTIF($DM$1:$DM53,DM54)=0,DM54,DM54+0.5),"Terminkollision 1")))</f>
        <v>354</v>
      </c>
      <c r="DC54" s="42">
        <f t="shared" si="4"/>
        <v>3</v>
      </c>
      <c r="DD54" s="71" t="s">
        <v>195</v>
      </c>
      <c r="DE54" s="13" t="s">
        <v>101</v>
      </c>
      <c r="DF54" s="13">
        <f t="shared" si="263"/>
        <v>51</v>
      </c>
      <c r="DG54" s="13">
        <f t="shared" si="5"/>
        <v>19</v>
      </c>
      <c r="DH54" s="13">
        <f t="shared" si="6"/>
        <v>12</v>
      </c>
      <c r="DI54" s="13">
        <f t="shared" si="7"/>
        <v>2016</v>
      </c>
      <c r="DJ54" s="13" t="str">
        <f t="shared" si="264"/>
        <v>Mo</v>
      </c>
      <c r="DK54" s="22">
        <f t="shared" si="280"/>
        <v>41261</v>
      </c>
      <c r="DL54" s="19" t="str">
        <f t="shared" si="0"/>
        <v>0</v>
      </c>
      <c r="DM54" s="13">
        <f t="shared" si="265"/>
        <v>354</v>
      </c>
    </row>
    <row r="55" spans="1:118" ht="12.75" customHeight="1">
      <c r="A55" s="13">
        <v>25</v>
      </c>
      <c r="B55" s="174">
        <f>TRUNC((DATE($CR$2,C$6,C55)-WEEKDAY(DATE($CR$2,C$6,C55),2)-DATE(YEAR(DATE($CR$2,C$6,C55)+4-WEEKDAY(DATE($CR$2,C$6,C55),2)),1,-10))/7)</f>
        <v>4</v>
      </c>
      <c r="C55" s="172">
        <v>25</v>
      </c>
      <c r="D55" s="176" t="str">
        <f t="shared" ref="D55" si="438">IF(D53="Mo","Di",IF(D53="Di","Mi",IF(D53="Mi","Do",IF(D53="Do","Fr",IF(D53="Fr","Sa",IF(D53="Sa","So","Mo"))))))</f>
        <v>Mo</v>
      </c>
      <c r="E55" s="2"/>
      <c r="F55" s="164" t="str">
        <f t="shared" ref="F55" si="439">IF(OR(OR(B55=$CR$7,B59=$CR$7,B55=$CS$7,B59=$CS$7,B55=$CT$7,B59=$CT$7,B55=$CR$8,B59=$CR$8,B55=$CR$9,B59=$CR$9,B55=$CR$10,B59=$CR$10,B55=$CS$10,B59=$CS$10,B55=$CR$11,B59=$CR$11,B55=$CS$11,B59=$CS$11,B55=$CT$11,B59=$CT$11,B55=$CU$11,B59=$CU$11,B55=$CV$11,B59=$CV$11,B55=$CR$12,B59=$CR$12,B55=$CS$12,B59=$CS$12),OR($A56=$CP$30,$A56=$CP$31,$A56=$CP$32,$A56=$CP$33,$A56=$CP$34,$A56=$CP$35,$A56=$CP$36,$A56=$CP$37,$A56=$CP$38,$A56=$CP$39,$A56=$CP$40,$A56=$CP$41),OR($A56=$CP$44,$A56=$CP$45,$A56=$CP$46,$A56=$CP$47,$A56=$CP$48,$A56=$CP$49,$A56=$CP$50)),1,"")</f>
        <v/>
      </c>
      <c r="G55" s="164" t="str">
        <f t="shared" ref="G55" si="440">IF(OR(OR(B55=$CR$15,B59=$CR$15,B55=$CS$15,B59=$CS$15,B55=$CT$15,B59=$CT$15,B55=$CR$16,B59=$CR$16,B55=$CS$16,B59=$CS$16,B55=$CR$17,B59=$CR$17,B55=$CS$17,B59=$CS$17,B55=$CR$18,B59=$CR$18,B55=$CS$18,B59=$CS$18,B55=$CT$18,B59=$CT$18,B55=$CU$18,B59=$CU$18,B55=$CV$18,B59=$CV$18,B55=$CR$19,B59=$CR$19,B55=$CS$19,B59=$CS$19),OR($A56=$CP$30,$A56=$CP$31,$A56=$CP$32,$A56=$CP$33,$A56=$CP$34,$A56=$CP$35,$A56=$CP$36,$A56=$CP$37,$A56=$CP$38,$A56=$CP$39,$A56=$CP$40,$A56=$CP$41),OR($A56=$CP$44,$A56=$CP$45,$A56=$CP$46,$A56=$CP$47,$A56=$CP$48,$A56=$CP$49,$A56=$CP$50)),1,"")</f>
        <v/>
      </c>
      <c r="H55" s="164" t="str">
        <f t="shared" ref="H55" si="441">IF(OR(OR(B55=$CR$22,B59=$CR$22,B55=$CS$22,B59=$CS$22,B55=$CT$22,B59=$CT$22,B55=$CR$23,B59=$CR$23,B55=$CS$23,B59=$CS$23,B55=$CR$24,B59=$CR$24,B55=$CS$24,B59=$CS$24,B55=$CR$25,B59=$CR$25,B55=$CS$25,B59=$CS$25,B55=$CT$25,B59=$CT$25,B55=$CU$25,B59=$CU$25,B55=$CV$25,B59=$CV$25,B55=$CR$26,B59=$CR$26,B55=$CS$26,B59=$CS$26),OR($A56=$CP$30,$A56=$CP$31,$A56=$CP$32,$A56=$CP$33,$A56=$CP$34,$A56=$CP$35,$A56=$CP$36,$A56=$CP$37,$A56=$CP$38,$A56=$CP$39,$A56=$CP$40,$A56=$CP$41),OR($A56=$CP$44,$A56=$CP$45,$A56=$CP$46,$A56=$CP$47,$A56=$CP$48,$A56=$CP$49,$A56=$CP$50)),1,"")</f>
        <v/>
      </c>
      <c r="I55" s="2"/>
      <c r="J55" s="1" t="str">
        <f t="shared" ref="J55" si="442">IF(ISNA(VLOOKUP(A55,$DB$1:$DE$200,4,FALSE)),"",VLOOKUP(A55,$DB$1:$DE$200,4,FALSE))</f>
        <v>Cevi-Turnen</v>
      </c>
      <c r="K55" s="1"/>
      <c r="L55" s="1"/>
      <c r="M55" s="1"/>
      <c r="N55" s="1"/>
      <c r="O55" s="1"/>
      <c r="P55" s="5" t="str">
        <f t="array" ref="P55">IF(ISNA(INDEX($DC$1:$DC$770,MATCH($A55&amp;P$3,$DB$1:$DB$770&amp;$DC$1:$DC$770,0))),"",IF(ISNA(INDEX($DC$1:$DC$200,MATCH($A55&amp;P$3,$DB$1:$DB$200&amp;$DC$1:$DC$200,0))),IF(INDEX($DC$201:$DC$770,MATCH($A55&amp;P$3,$DB$201:$DB$770&amp;$DC$201:$DC$770,0))=P$3,2,""),IF(INDEX($DC$1:$DC$200,MATCH($A55&amp;P$3,$DB$1:$DB$200&amp;$DC$1:$DC$200,0))=P$3,1,"")))</f>
        <v/>
      </c>
      <c r="Q55" s="6" t="str">
        <f t="array" ref="Q55">IF(ISNA(INDEX($DC$1:$DC$770,MATCH($A55&amp;Q$3,$DB$1:$DB$770&amp;$DC$1:$DC$770,0))),"",IF(ISNA(INDEX($DC$1:$DC$200,MATCH($A55&amp;Q$3,$DB$1:$DB$200&amp;$DC$1:$DC$200,0))),IF(INDEX($DC$201:$DC$770,MATCH($A55&amp;Q$3,$DB$201:$DB$770&amp;$DC$201:$DC$770,0))=Q$3,2,""),IF(INDEX($DC$1:$DC$200,MATCH($A55&amp;Q$3,$DB$1:$DB$200&amp;$DC$1:$DC$200,0))=Q$3,1,"")))</f>
        <v/>
      </c>
      <c r="R55" s="6">
        <f t="array" ref="R55">IF(ISNA(INDEX($DC$1:$DC$770,MATCH($A55&amp;R$3,$DB$1:$DB$770&amp;$DC$1:$DC$770,0))),"",IF(ISNA(INDEX($DC$1:$DC$200,MATCH($A55&amp;R$3,$DB$1:$DB$200&amp;$DC$1:$DC$200,0))),IF(INDEX($DC$201:$DC$770,MATCH($A55&amp;R$3,$DB$201:$DB$770&amp;$DC$201:$DC$770,0))=R$3,2,""),IF(INDEX($DC$1:$DC$200,MATCH($A55&amp;R$3,$DB$1:$DB$200&amp;$DC$1:$DC$200,0))=R$3,1,"")))</f>
        <v>1</v>
      </c>
      <c r="S55" s="5" t="str">
        <f t="array" ref="S55">IF(ISNA(INDEX($DC$1:$DC$770,MATCH($A55&amp;S$3,$DB$1:$DB$770&amp;$DC$1:$DC$770,0))),"",IF(ISNA(INDEX($DC$1:$DC$200,MATCH($A55&amp;S$3,$DB$1:$DB$200&amp;$DC$1:$DC$200,0))),IF(INDEX($DC$201:$DC$770,MATCH($A55&amp;S$3,$DB$201:$DB$770&amp;$DC$201:$DC$770,0))=S$3,2,""),IF(INDEX($DC$1:$DC$200,MATCH($A55&amp;S$3,$DB$1:$DB$200&amp;$DC$1:$DC$200,0))=S$3,1,"")))</f>
        <v/>
      </c>
      <c r="T55" s="6" t="str">
        <f t="array" ref="T55">IF(ISNA(INDEX($DC$1:$DC$770,MATCH($A55&amp;T$3,$DB$1:$DB$770&amp;$DC$1:$DC$770,0))),"",IF(ISNA(INDEX($DC$1:$DC$200,MATCH($A55&amp;T$3,$DB$1:$DB$200&amp;$DC$1:$DC$200,0))),IF(INDEX($DC$201:$DC$770,MATCH($A55&amp;T$3,$DB$201:$DB$770&amp;$DC$201:$DC$770,0))=T$3,2,""),IF(INDEX($DC$1:$DC$200,MATCH($A55&amp;T$3,$DB$1:$DB$200&amp;$DC$1:$DC$200,0))=T$3,1,"")))</f>
        <v/>
      </c>
      <c r="U55" s="7" t="str">
        <f t="array" ref="U55">IF(ISNA(INDEX($DC$1:$DC$770,MATCH($A55&amp;U$3,$DB$1:$DB$770&amp;$DC$1:$DC$770,0))),"",IF(ISNA(INDEX($DC$1:$DC$200,MATCH($A55&amp;U$3,$DB$1:$DB$200&amp;$DC$1:$DC$200,0))),IF(INDEX($DC$201:$DC$770,MATCH($A55&amp;U$3,$DB$201:$DB$770&amp;$DC$201:$DC$770,0))=U$3,2,""),IF(INDEX($DC$1:$DC$200,MATCH($A55&amp;U$3,$DB$1:$DB$200&amp;$DC$1:$DC$200,0))=U$3,1,"")))</f>
        <v/>
      </c>
      <c r="V55" s="6" t="str">
        <f t="array" ref="V55">IF(ISNA(INDEX($DC$1:$DC$770,MATCH($A55&amp;V$3,$DB$1:$DB$770&amp;$DC$1:$DC$770,0))),"",IF(ISNA(INDEX($DC$1:$DC$200,MATCH($A55&amp;V$3,$DB$1:$DB$200&amp;$DC$1:$DC$200,0))),IF(INDEX($DC$201:$DC$770,MATCH($A55&amp;V$3,$DB$201:$DB$770&amp;$DC$201:$DC$770,0))=V$3,2,""),IF(INDEX($DC$1:$DC$200,MATCH($A55&amp;V$3,$DB$1:$DB$200&amp;$DC$1:$DC$200,0))=V$3,1,"")))</f>
        <v/>
      </c>
      <c r="W55" s="6" t="str">
        <f t="array" ref="W55">IF(ISNA(INDEX($DC$1:$DC$770,MATCH($A55&amp;W$3,$DB$1:$DB$770&amp;$DC$1:$DC$770,0))),"",IF(ISNA(INDEX($DC$1:$DC$200,MATCH($A55&amp;W$3,$DB$1:$DB$200&amp;$DC$1:$DC$200,0))),IF(INDEX($DC$201:$DC$770,MATCH($A55&amp;W$3,$DB$201:$DB$770&amp;$DC$201:$DC$770,0))=W$3,2,""),IF(INDEX($DC$1:$DC$200,MATCH($A55&amp;W$3,$DB$1:$DB$200&amp;$DC$1:$DC$200,0))=W$3,1,"")))</f>
        <v/>
      </c>
      <c r="X55" s="6" t="str">
        <f t="array" ref="X55">IF(ISNA(INDEX($DC$1:$DC$770,MATCH($A55&amp;X$3,$DB$1:$DB$770&amp;$DC$1:$DC$770,0))),"",IF(ISNA(INDEX($DC$1:$DC$200,MATCH($A55&amp;X$3,$DB$1:$DB$200&amp;$DC$1:$DC$200,0))),IF(INDEX($DC$201:$DC$770,MATCH($A55&amp;X$3,$DB$201:$DB$770&amp;$DC$201:$DC$770,0))=X$3,2,""),IF(INDEX($DC$1:$DC$200,MATCH($A55&amp;X$3,$DB$1:$DB$200&amp;$DC$1:$DC$200,0))=X$3,1,"")))</f>
        <v/>
      </c>
      <c r="Y55" s="5" t="str">
        <f t="array" ref="Y55">IF(ISNA(INDEX($DC$1:$DC$770,MATCH($A55&amp;Y$3,$DB$1:$DB$770&amp;$DC$1:$DC$770,0))),"",IF(ISNA(INDEX($DC$1:$DC$200,MATCH($A55&amp;Y$3,$DB$1:$DB$200&amp;$DC$1:$DC$200,0))),IF(INDEX($DC$201:$DC$770,MATCH($A55&amp;Y$3,$DB$201:$DB$770&amp;$DC$201:$DC$770,0))=Y$3,2,""),IF(INDEX($DC$1:$DC$200,MATCH($A55&amp;Y$3,$DB$1:$DB$200&amp;$DC$1:$DC$200,0))=Y$3,1,"")))</f>
        <v/>
      </c>
      <c r="Z55" s="6" t="str">
        <f t="array" ref="Z55">IF(ISNA(INDEX($DC$1:$DC$770,MATCH($A55&amp;Z$3,$DB$1:$DB$770&amp;$DC$1:$DC$770,0))),"",IF(ISNA(INDEX($DC$1:$DC$200,MATCH($A55&amp;Z$3,$DB$1:$DB$200&amp;$DC$1:$DC$200,0))),IF(INDEX($DC$201:$DC$770,MATCH($A55&amp;Z$3,$DB$201:$DB$770&amp;$DC$201:$DC$770,0))=Z$3,2,""),IF(INDEX($DC$1:$DC$200,MATCH($A55&amp;Z$3,$DB$1:$DB$200&amp;$DC$1:$DC$200,0))=Z$3,1,"")))</f>
        <v/>
      </c>
      <c r="AA55" s="7" t="str">
        <f t="array" ref="AA55">IF(ISNA(INDEX($DC$1:$DC$770,MATCH($A55&amp;AA$3,$DB$1:$DB$770&amp;$DC$1:$DC$770,0))),"",IF(ISNA(INDEX($DC$1:$DC$200,MATCH($A55&amp;AA$3,$DB$1:$DB$200&amp;$DC$1:$DC$200,0))),IF(INDEX($DC$201:$DC$770,MATCH($A55&amp;AA$3,$DB$201:$DB$770&amp;$DC$201:$DC$770,0))=AA$3,2,""),IF(INDEX($DC$1:$DC$200,MATCH($A55&amp;AA$3,$DB$1:$DB$200&amp;$DC$1:$DC$200,0))=AA$3,1,"")))</f>
        <v/>
      </c>
      <c r="AB55" s="6" t="str">
        <f t="array" ref="AB55">IF(ISNA(INDEX($DC$1:$DC$770,MATCH($A55&amp;AB$3,$DB$1:$DB$770&amp;$DC$1:$DC$770,0))),"",IF(ISNA(INDEX($DC$1:$DC$200,MATCH($A55&amp;AB$3,$DB$1:$DB$200&amp;$DC$1:$DC$200,0))),IF(INDEX($DC$201:$DC$770,MATCH($A55&amp;AB$3,$DB$201:$DB$770&amp;$DC$201:$DC$770,0))=AB$3,2,""),IF(INDEX($DC$1:$DC$200,MATCH($A55&amp;AB$3,$DB$1:$DB$200&amp;$DC$1:$DC$200,0))=AB$3,1,"")))</f>
        <v/>
      </c>
      <c r="AC55" s="6" t="str">
        <f t="array" ref="AC55">IF(ISNA(INDEX($DC$1:$DC$770,MATCH($A55&amp;AC$3,$DB$1:$DB$770&amp;$DC$1:$DC$770,0))),"",IF(ISNA(INDEX($DC$1:$DC$200,MATCH($A55&amp;AC$3,$DB$1:$DB$200&amp;$DC$1:$DC$200,0))),IF(INDEX($DC$201:$DC$770,MATCH($A55&amp;AC$3,$DB$201:$DB$770&amp;$DC$201:$DC$770,0))=AC$3,2,""),IF(INDEX($DC$1:$DC$200,MATCH($A55&amp;AC$3,$DB$1:$DB$200&amp;$DC$1:$DC$200,0))=AC$3,1,"")))</f>
        <v/>
      </c>
      <c r="AD55" s="7" t="str">
        <f t="array" ref="AD55">IF(ISNA(INDEX($DC$1:$DC$770,MATCH($A55&amp;AD$3,$DB$1:$DB$770&amp;$DC$1:$DC$770,0))),"",IF(ISNA(INDEX($DC$1:$DC$200,MATCH($A55&amp;AD$3,$DB$1:$DB$200&amp;$DC$1:$DC$200,0))),IF(INDEX($DC$201:$DC$770,MATCH($A55&amp;AD$3,$DB$201:$DB$770&amp;$DC$201:$DC$770,0))=AD$3,2,""),IF(INDEX($DC$1:$DC$200,MATCH($A55&amp;AD$3,$DB$1:$DB$200&amp;$DC$1:$DC$200,0))=AD$3,1,"")))</f>
        <v/>
      </c>
      <c r="AE55" s="43">
        <v>56</v>
      </c>
      <c r="AF55" s="174">
        <f>TRUNC((DATE($CR$2,AG$6,AG55)-WEEKDAY(DATE($CR$2,AG$6,AG55),2)-DATE(YEAR(DATE($CR$2,AG$6,AG55)+4-WEEKDAY(DATE($CR$2,AG$6,AG55),2)),1,-10))/7)</f>
        <v>8</v>
      </c>
      <c r="AG55" s="172">
        <v>25</v>
      </c>
      <c r="AH55" s="176" t="str">
        <f t="shared" si="13"/>
        <v>Do</v>
      </c>
      <c r="AI55" s="2"/>
      <c r="AJ55" s="164" t="str">
        <f t="shared" ref="AJ55" si="443">IF(OR(OR(AF55=$CR$7,AF59=$CR$7,AF55=$CS$7,AF59=$CS$7,AF55=$CT$7,AF59=$CT$7,AF55=$CR$8,AF59=$CR$8,AF55=$CR$9,AF59=$CR$9,AF55=$CR$10,AF59=$CR$10,AF55=$CS$10,AF59=$CS$10,AF55=$CR$11,AF59=$CR$11,AF55=$CS$11,AF59=$CS$11,AF55=$CT$11,AF59=$CT$11,AF55=$CU$11,AF59=$CU$11,AF55=$CV$11,AF59=$CV$11,AF55=$CR$12,AF59=$CR$12,AF55=$CS$12,AF59=$CS$12),OR($AE56=$CP$30,$AE56=$CP$31,$AE56=$CP$32,$AE56=$CP$33,$AE56=$CP$34,$AE56=$CP$35,$AE56=$CP$36,$AE56=$CP$37,$AE56=$CP$38,$AE56=$CP$39,$AE56=$CP$40,$AE56=$CP$41),OR($AE56=$CP$44,$AE56=$CP$45,$AE56=$CP$46,$AE56=$CP$47,$AE56=$CP$48,$AE56=$CP$49,$AE56=$CP$50)),1,"")</f>
        <v/>
      </c>
      <c r="AK55" s="164" t="str">
        <f t="shared" ref="AK55" si="444">IF(OR(OR(AF55=$CR$15,AF59=$CR$15,AF55=$CS$15,AF59=$CS$15,AF55=$CT$15,AF59=$CT$15,AF55=$CR$16,AF59=$CR$16,AF55=$CS$16,AF59=$CS$16,AF55=$CR$17,AF59=$CR$17,AF55=$CS$17,AF59=$CS$17,AF55=$CR$18,AF59=$CR$18,AF55=$CS$18,AF59=$CS$18,AF55=$CT$18,AF59=$CT$18,AF55=$CU$18,AF59=$CU$18,AF55=$CV$18,AF59=$CV$18,AF55=$CR$19,AF59=$CR$19,AF55=$CS$19,AF59=$CS$19),OR($AE56=$CP$30,$AE56=$CP$31,$AE56=$CP$32,$AE56=$CP$33,$AE56=$CP$34,$AE56=$CP$35,$AE56=$CP$36,$AE56=$CP$37,$AE56=$CP$38,$AE56=$CP$39,$AE56=$CP$40,$AE56=$CP$41),OR($AE56=$CP$44,$AE56=$CP$45,$AE56=$CP$46,$AE56=$CP$47,$AE56=$CP$48,$AE56=$CP$49,$AE56=$CP$50)),1,"")</f>
        <v/>
      </c>
      <c r="AL55" s="164" t="str">
        <f t="shared" ref="AL55" si="445">IF(OR(OR(AF55=$CR$22,AF59=$CR$22,AF55=$CS$22,AF59=$CS$22,AF55=$CT$22,AF59=$CT$22,AF55=$CR$23,AF59=$CR$23,AF55=$CS$23,AF59=$CS$23,AF55=$CR$24,AF59=$CR$24,AF55=$CS$24,AF59=$CS$24,AF55=$CR$25,AF59=$CR$25,AF55=$CS$25,AF59=$CS$25,AF55=$CT$25,AF59=$CT$25,AF55=$CU$25,AF59=$CU$25,AF55=$CV$25,AF59=$CV$25,AF55=$CR$26,AF59=$CR$26,AF55=$CS$26,AF59=$CS$26),OR($AE56=$CP$30,$AE56=$CP$31,$AE56=$CP$32,$AE56=$CP$33,$AE56=$CP$34,$AE56=$CP$35,$AE56=$CP$36,$AE56=$CP$37,$AE56=$CP$38,$AE56=$CP$39,$AE56=$CP$40,$AE56=$CP$41),OR($AE56=$CP$44,$AE56=$CP$45,$AE56=$CP$46,$AE56=$CP$47,$AE56=$CP$48,$AE56=$CP$49,$AE56=$CP$50)),1,"")</f>
        <v/>
      </c>
      <c r="AM55" s="2"/>
      <c r="AN55" s="6" t="str">
        <f t="shared" ref="AN55" si="446">IF(ISNA(VLOOKUP(AE55,$DB$1:$DE$200,4,FALSE)),"",VLOOKUP(AE55,$DB$1:$DE$200,4,FALSE))</f>
        <v/>
      </c>
      <c r="AO55" s="6"/>
      <c r="AP55" s="6"/>
      <c r="AQ55" s="6"/>
      <c r="AR55" s="6"/>
      <c r="AS55" s="6"/>
      <c r="AT55" s="5" t="str">
        <f t="array" ref="AT55">IF(ISNA(INDEX($DC$1:$DC$770,MATCH($AE55&amp;AT$3,$DB$1:$DB$770&amp;$DC$1:$DC$770,0))),"",IF(ISNA(INDEX($DC$1:$DC$200,MATCH($AE55&amp;AT$3,$DB$1:$DB$200&amp;$DC$1:$DC$200,0))),IF(INDEX($DC$201:$DC$770,MATCH($AE55&amp;AT$3,$DB$201:$DB$770&amp;$DC$201:$DC$770,0))=AT$3,2,""),IF(INDEX($DC$1:$DC$200,MATCH($AE55&amp;AT$3,$DB$1:$DB$200&amp;$DC$1:$DC$200,0))=AT$3,1,"")))</f>
        <v/>
      </c>
      <c r="AU55" s="6" t="str">
        <f t="array" ref="AU55">IF(ISNA(INDEX($DC$1:$DC$770,MATCH($AE55&amp;AU$3,$DB$1:$DB$770&amp;$DC$1:$DC$770,0))),"",IF(ISNA(INDEX($DC$1:$DC$200,MATCH($AE55&amp;AU$3,$DB$1:$DB$200&amp;$DC$1:$DC$200,0))),IF(INDEX($DC$201:$DC$770,MATCH($AE55&amp;AU$3,$DB$201:$DB$770&amp;$DC$201:$DC$770,0))=AU$3,2,""),IF(INDEX($DC$1:$DC$200,MATCH($AE55&amp;AU$3,$DB$1:$DB$200&amp;$DC$1:$DC$200,0))=AU$3,1,"")))</f>
        <v/>
      </c>
      <c r="AV55" s="6" t="str">
        <f t="array" ref="AV55">IF(ISNA(INDEX($DC$1:$DC$770,MATCH($AE55&amp;AV$3,$DB$1:$DB$770&amp;$DC$1:$DC$770,0))),"",IF(ISNA(INDEX($DC$1:$DC$200,MATCH($AE55&amp;AV$3,$DB$1:$DB$200&amp;$DC$1:$DC$200,0))),IF(INDEX($DC$201:$DC$770,MATCH($AE55&amp;AV$3,$DB$201:$DB$770&amp;$DC$201:$DC$770,0))=AV$3,2,""),IF(INDEX($DC$1:$DC$200,MATCH($AE55&amp;AV$3,$DB$1:$DB$200&amp;$DC$1:$DC$200,0))=AV$3,1,"")))</f>
        <v/>
      </c>
      <c r="AW55" s="5" t="str">
        <f t="array" ref="AW55">IF(ISNA(INDEX($DC$1:$DC$770,MATCH($AE55&amp;AW$3,$DB$1:$DB$770&amp;$DC$1:$DC$770,0))),"",IF(ISNA(INDEX($DC$1:$DC$200,MATCH($AE55&amp;AW$3,$DB$1:$DB$200&amp;$DC$1:$DC$200,0))),IF(INDEX($DC$201:$DC$770,MATCH($AE55&amp;AW$3,$DB$201:$DB$770&amp;$DC$201:$DC$770,0))=AW$3,2,""),IF(INDEX($DC$1:$DC$200,MATCH($AE55&amp;AW$3,$DB$1:$DB$200&amp;$DC$1:$DC$200,0))=AW$3,1,"")))</f>
        <v/>
      </c>
      <c r="AX55" s="6" t="str">
        <f t="array" ref="AX55">IF(ISNA(INDEX($DC$1:$DC$770,MATCH($AE55&amp;AX$3,$DB$1:$DB$770&amp;$DC$1:$DC$770,0))),"",IF(ISNA(INDEX($DC$1:$DC$200,MATCH($AE55&amp;AX$3,$DB$1:$DB$200&amp;$DC$1:$DC$200,0))),IF(INDEX($DC$201:$DC$770,MATCH($AE55&amp;AX$3,$DB$201:$DB$770&amp;$DC$201:$DC$770,0))=AX$3,2,""),IF(INDEX($DC$1:$DC$200,MATCH($AE55&amp;AX$3,$DB$1:$DB$200&amp;$DC$1:$DC$200,0))=AX$3,1,"")))</f>
        <v/>
      </c>
      <c r="AY55" s="7" t="str">
        <f t="array" ref="AY55">IF(ISNA(INDEX($DC$1:$DC$770,MATCH($AE55&amp;AY$3,$DB$1:$DB$770&amp;$DC$1:$DC$770,0))),"",IF(ISNA(INDEX($DC$1:$DC$200,MATCH($AE55&amp;AY$3,$DB$1:$DB$200&amp;$DC$1:$DC$200,0))),IF(INDEX($DC$201:$DC$770,MATCH($AE55&amp;AY$3,$DB$201:$DB$770&amp;$DC$201:$DC$770,0))=AY$3,2,""),IF(INDEX($DC$1:$DC$200,MATCH($AE55&amp;AY$3,$DB$1:$DB$200&amp;$DC$1:$DC$200,0))=AY$3,1,"")))</f>
        <v/>
      </c>
      <c r="AZ55" s="6" t="str">
        <f t="array" ref="AZ55">IF(ISNA(INDEX($DC$1:$DC$770,MATCH($AE55&amp;AZ$3,$DB$1:$DB$770&amp;$DC$1:$DC$770,0))),"",IF(ISNA(INDEX($DC$1:$DC$200,MATCH($AE55&amp;AZ$3,$DB$1:$DB$200&amp;$DC$1:$DC$200,0))),IF(INDEX($DC$201:$DC$770,MATCH($AE55&amp;AZ$3,$DB$201:$DB$770&amp;$DC$201:$DC$770,0))=AZ$3,2,""),IF(INDEX($DC$1:$DC$200,MATCH($AE55&amp;AZ$3,$DB$1:$DB$200&amp;$DC$1:$DC$200,0))=AZ$3,1,"")))</f>
        <v/>
      </c>
      <c r="BA55" s="6" t="str">
        <f t="array" ref="BA55">IF(ISNA(INDEX($DC$1:$DC$770,MATCH($AE55&amp;BA$3,$DB$1:$DB$770&amp;$DC$1:$DC$770,0))),"",IF(ISNA(INDEX($DC$1:$DC$200,MATCH($AE55&amp;BA$3,$DB$1:$DB$200&amp;$DC$1:$DC$200,0))),IF(INDEX($DC$201:$DC$770,MATCH($AE55&amp;BA$3,$DB$201:$DB$770&amp;$DC$201:$DC$770,0))=BA$3,2,""),IF(INDEX($DC$1:$DC$200,MATCH($AE55&amp;BA$3,$DB$1:$DB$200&amp;$DC$1:$DC$200,0))=BA$3,1,"")))</f>
        <v/>
      </c>
      <c r="BB55" s="6" t="str">
        <f t="array" ref="BB55">IF(ISNA(INDEX($DC$1:$DC$770,MATCH($AE55&amp;BB$3,$DB$1:$DB$770&amp;$DC$1:$DC$770,0))),"",IF(ISNA(INDEX($DC$1:$DC$200,MATCH($AE55&amp;BB$3,$DB$1:$DB$200&amp;$DC$1:$DC$200,0))),IF(INDEX($DC$201:$DC$770,MATCH($AE55&amp;BB$3,$DB$201:$DB$770&amp;$DC$201:$DC$770,0))=BB$3,2,""),IF(INDEX($DC$1:$DC$200,MATCH($AE55&amp;BB$3,$DB$1:$DB$200&amp;$DC$1:$DC$200,0))=BB$3,1,"")))</f>
        <v/>
      </c>
      <c r="BC55" s="5" t="str">
        <f t="array" ref="BC55">IF(ISNA(INDEX($DC$1:$DC$770,MATCH($AE55&amp;BC$3,$DB$1:$DB$770&amp;$DC$1:$DC$770,0))),"",IF(ISNA(INDEX($DC$1:$DC$200,MATCH($AE55&amp;BC$3,$DB$1:$DB$200&amp;$DC$1:$DC$200,0))),IF(INDEX($DC$201:$DC$770,MATCH($AE55&amp;BC$3,$DB$201:$DB$770&amp;$DC$201:$DC$770,0))=BC$3,2,""),IF(INDEX($DC$1:$DC$200,MATCH($AE55&amp;BC$3,$DB$1:$DB$200&amp;$DC$1:$DC$200,0))=BC$3,1,"")))</f>
        <v/>
      </c>
      <c r="BD55" s="6" t="str">
        <f t="array" ref="BD55">IF(ISNA(INDEX($DC$1:$DC$770,MATCH($AE55&amp;BD$3,$DB$1:$DB$770&amp;$DC$1:$DC$770,0))),"",IF(ISNA(INDEX($DC$1:$DC$200,MATCH($AE55&amp;BD$3,$DB$1:$DB$200&amp;$DC$1:$DC$200,0))),IF(INDEX($DC$201:$DC$770,MATCH($AE55&amp;BD$3,$DB$201:$DB$770&amp;$DC$201:$DC$770,0))=BD$3,2,""),IF(INDEX($DC$1:$DC$200,MATCH($AE55&amp;BD$3,$DB$1:$DB$200&amp;$DC$1:$DC$200,0))=BD$3,1,"")))</f>
        <v/>
      </c>
      <c r="BE55" s="7" t="str">
        <f t="array" ref="BE55">IF(ISNA(INDEX($DC$1:$DC$770,MATCH($AE55&amp;BE$3,$DB$1:$DB$770&amp;$DC$1:$DC$770,0))),"",IF(ISNA(INDEX($DC$1:$DC$200,MATCH($AE55&amp;BE$3,$DB$1:$DB$200&amp;$DC$1:$DC$200,0))),IF(INDEX($DC$201:$DC$770,MATCH($AE55&amp;BE$3,$DB$201:$DB$770&amp;$DC$201:$DC$770,0))=BE$3,2,""),IF(INDEX($DC$1:$DC$200,MATCH($AE55&amp;BE$3,$DB$1:$DB$200&amp;$DC$1:$DC$200,0))=BE$3,1,"")))</f>
        <v/>
      </c>
      <c r="BF55" s="6" t="str">
        <f t="array" ref="BF55">IF(ISNA(INDEX($DC$1:$DC$770,MATCH($AE55&amp;BF$3,$DB$1:$DB$770&amp;$DC$1:$DC$770,0))),"",IF(ISNA(INDEX($DC$1:$DC$200,MATCH($AE55&amp;BF$3,$DB$1:$DB$200&amp;$DC$1:$DC$200,0))),IF(INDEX($DC$201:$DC$770,MATCH($AE55&amp;BF$3,$DB$201:$DB$770&amp;$DC$201:$DC$770,0))=BF$3,2,""),IF(INDEX($DC$1:$DC$200,MATCH($AE55&amp;BF$3,$DB$1:$DB$200&amp;$DC$1:$DC$200,0))=BF$3,1,"")))</f>
        <v/>
      </c>
      <c r="BG55" s="6" t="str">
        <f t="array" ref="BG55">IF(ISNA(INDEX($DC$1:$DC$770,MATCH($AE55&amp;BG$3,$DB$1:$DB$770&amp;$DC$1:$DC$770,0))),"",IF(ISNA(INDEX($DC$1:$DC$200,MATCH($AE55&amp;BG$3,$DB$1:$DB$200&amp;$DC$1:$DC$200,0))),IF(INDEX($DC$201:$DC$770,MATCH($AE55&amp;BG$3,$DB$201:$DB$770&amp;$DC$201:$DC$770,0))=BG$3,2,""),IF(INDEX($DC$1:$DC$200,MATCH($AE55&amp;BG$3,$DB$1:$DB$200&amp;$DC$1:$DC$200,0))=BG$3,1,"")))</f>
        <v/>
      </c>
      <c r="BH55" s="7" t="str">
        <f t="array" ref="BH55">IF(ISNA(INDEX($DC$1:$DC$770,MATCH($AE55&amp;BH$3,$DB$1:$DB$770&amp;$DC$1:$DC$770,0))),"",IF(ISNA(INDEX($DC$1:$DC$200,MATCH($AE55&amp;BH$3,$DB$1:$DB$200&amp;$DC$1:$DC$200,0))),IF(INDEX($DC$201:$DC$770,MATCH($AE55&amp;BH$3,$DB$201:$DB$770&amp;$DC$201:$DC$770,0))=BH$3,2,""),IF(INDEX($DC$1:$DC$200,MATCH($AE55&amp;BH$3,$DB$1:$DB$200&amp;$DC$1:$DC$200,0))=BH$3,1,"")))</f>
        <v/>
      </c>
      <c r="BI55" s="2">
        <f t="shared" ref="BI55" si="447">BI53+1</f>
        <v>85</v>
      </c>
      <c r="BJ55" s="174">
        <f>TRUNC((DATE($CR$2,BK$6,BK55)-WEEKDAY(DATE($CR$2,BK$6,BK55),2)-DATE(YEAR(DATE($CR$2,BK$6,BK55)+4-WEEKDAY(DATE($CR$2,BK$6,BK55),2)),1,-10))/7)</f>
        <v>12</v>
      </c>
      <c r="BK55" s="172">
        <v>25</v>
      </c>
      <c r="BL55" s="176" t="str">
        <f t="shared" si="18"/>
        <v>Fr</v>
      </c>
      <c r="BM55" s="2"/>
      <c r="BN55" s="164" t="str">
        <f t="shared" ref="BN55" si="448">IF(OR(OR(BJ55=$CR$7,BJ59=$CR$7,BJ55=$CS$7,BJ59=$CS$7,BJ55=$CT$7,BJ59=$CT$7,BJ55=$CR$8,BJ59=$CR$8,BJ55=$CR$9,BJ59=$CR$9,BJ55=$CR$10,BJ59=$CR$10,BJ55=$CS$10,BJ59=$CS$10,BJ55=$CR$11,BJ59=$CR$11,BJ55=$CS$11,BJ59=$CS$11,BJ55=$CT$11,BJ59=$CT$11,BJ55=$CU$11,BJ59=$CU$11,BJ55=$CV$11,BJ59=$CV$11,BJ55=$CR$12,BJ59=$CR$12,BJ55=$CS$12,BJ59=$CS$12),OR($BI56=$CP$30,$BI56=$CP$31,$BI56=$CP$32,$BI56=$CP$33,$BI56=$CP$34,$BI56=$CP$35,$BI56=$CP$36,$BI56=$CP$37,$BI56=$CP$38,$BI56=$CP$39,$BI56=$CP$40,$BI56=$CP$41),OR($BI56=$CP$44,$BI56=$CP$45,$BI56=$CP$46,$BI56=$CP$47,$BI56=$CP$48,$BI56=$CP$49,$BI56=$CP$50)),1,"")</f>
        <v/>
      </c>
      <c r="BO55" s="164" t="str">
        <f t="shared" ref="BO55" si="449">IF(OR(OR(BJ55=$CR$15,BJ59=$CR$15,BJ55=$CS$15,BJ59=$CS$15,BJ55=$CT$15,BJ59=$CT$15,BJ55=$CR$16,BJ59=$CR$16,BJ55=$CS$16,BJ59=$CS$16,BJ55=$CR$17,BJ59=$CR$17,BJ55=$CS$17,BJ59=$CS$17,BJ55=$CR$18,BJ59=$CR$18,BJ55=$CS$18,BJ59=$CS$18,BJ55=$CT$18,BJ59=$CT$18,BJ55=$CU$18,BJ59=$CU$18,BJ55=$CV$18,BJ59=$CV$18,BJ55=$CR$19,BJ59=$CR$19,BJ55=$CS$19,BJ59=$CS$19),OR($BI56=$CP$30,$BI56=$CP$31,$BI56=$CP$32,$BI56=$CP$33,$BI56=$CP$34,$BI56=$CP$35,$BI56=$CP$36,$BI56=$CP$37,$BI56=$CP$38,$BI56=$CP$39,$BI56=$CP$40,$BI56=$CP$41),OR($BI56=$CP$44,$BI56=$CP$45,$BI56=$CP$46,$BI56=$CP$47,$BI56=$CP$48,$BI56=$CP$49,$BI56=$CP$50)),1,"")</f>
        <v/>
      </c>
      <c r="BP55" s="164" t="str">
        <f t="shared" ref="BP55" si="450">IF(OR(OR(BJ55=$CR$22,BJ59=$CR$22,BJ55=$CS$22,BJ59=$CS$22,BJ55=$CT$22,BJ59=$CT$22,BJ55=$CR$23,BJ59=$CR$23,BJ55=$CS$23,BJ59=$CS$23,BJ55=$CR$24,BJ59=$CR$24,BJ55=$CS$24,BJ59=$CS$24,BJ55=$CR$25,BJ59=$CR$25,BJ55=$CS$25,BJ59=$CS$25,BJ55=$CT$25,BJ59=$CT$25,BJ55=$CU$25,BJ59=$CU$25,BJ55=$CV$25,BJ59=$CV$25,BJ55=$CR$26,BJ59=$CR$26,BJ55=$CS$26,BJ59=$CS$26),OR($BI56=$CP$30,$BI56=$CP$31,$BI56=$CP$32,$BI56=$CP$33,$BI56=$CP$34,$BI56=$CP$35,$BI56=$CP$36,$BI56=$CP$37,$BI56=$CP$38,$BI56=$CP$39,$BI56=$CP$40,$BI56=$CP$41),OR($BI56=$CP$44,$BI56=$CP$45,$BI56=$CP$46,$BI56=$CP$47,$BI56=$CP$48,$BI56=$CP$49,$BI56=$CP$50)),1,"")</f>
        <v/>
      </c>
      <c r="BQ55" s="2"/>
      <c r="BR55" s="6" t="str">
        <f t="shared" ref="BR55" si="451">IF(ISNA(VLOOKUP(BI55,$DB$1:$DE$200,4,FALSE)),"",VLOOKUP(BI55,$DB$1:$DE$200,4,FALSE))</f>
        <v/>
      </c>
      <c r="BS55" s="6"/>
      <c r="BT55" s="6"/>
      <c r="BU55" s="6"/>
      <c r="BV55" s="6"/>
      <c r="BW55" s="6"/>
      <c r="BX55" s="5" t="str">
        <f t="array" ref="BX55">IF(ISNA(INDEX($DC$1:$DC$770,MATCH($BI55&amp;BX$3,$DB$1:$DB$770&amp;$DC$1:$DC$770,0))),"",IF(ISNA(INDEX($DC$1:$DC$200,MATCH($BI55&amp;BX$3,$DB$1:$DB$200&amp;$DC$1:$DC$200,0))),IF(INDEX($DC$201:$DC$770,MATCH($BI55&amp;BX$3,$DB$201:$DB$770&amp;$DC$201:$DC$770,0))=BX$3,2,""),IF(INDEX($DC$1:$DC$200,MATCH($BI55&amp;BX$3,$DB$1:$DB$200&amp;$DC$1:$DC$200,0))=BX$3,1,"")))</f>
        <v/>
      </c>
      <c r="BY55" s="6" t="str">
        <f t="array" ref="BY55">IF(ISNA(INDEX($DC$1:$DC$770,MATCH($BI55&amp;BY$3,$DB$1:$DB$770&amp;$DC$1:$DC$770,0))),"",IF(ISNA(INDEX($DC$1:$DC$200,MATCH($BI55&amp;BY$3,$DB$1:$DB$200&amp;$DC$1:$DC$200,0))),IF(INDEX($DC$201:$DC$770,MATCH($BI55&amp;BY$3,$DB$201:$DB$770&amp;$DC$201:$DC$770,0))=BY$3,2,""),IF(INDEX($DC$1:$DC$200,MATCH($BI55&amp;BY$3,$DB$1:$DB$200&amp;$DC$1:$DC$200,0))=BY$3,1,"")))</f>
        <v/>
      </c>
      <c r="BZ55" s="6" t="str">
        <f t="array" ref="BZ55">IF(ISNA(INDEX($DC$1:$DC$770,MATCH($BI55&amp;BZ$3,$DB$1:$DB$770&amp;$DC$1:$DC$770,0))),"",IF(ISNA(INDEX($DC$1:$DC$200,MATCH($BI55&amp;BZ$3,$DB$1:$DB$200&amp;$DC$1:$DC$200,0))),IF(INDEX($DC$201:$DC$770,MATCH($BI55&amp;BZ$3,$DB$201:$DB$770&amp;$DC$201:$DC$770,0))=BZ$3,2,""),IF(INDEX($DC$1:$DC$200,MATCH($BI55&amp;BZ$3,$DB$1:$DB$200&amp;$DC$1:$DC$200,0))=BZ$3,1,"")))</f>
        <v/>
      </c>
      <c r="CA55" s="5" t="str">
        <f t="array" ref="CA55">IF(ISNA(INDEX($DC$1:$DC$770,MATCH($BI55&amp;CA$3,$DB$1:$DB$770&amp;$DC$1:$DC$770,0))),"",IF(ISNA(INDEX($DC$1:$DC$200,MATCH($BI55&amp;CA$3,$DB$1:$DB$200&amp;$DC$1:$DC$200,0))),IF(INDEX($DC$201:$DC$770,MATCH($BI55&amp;CA$3,$DB$201:$DB$770&amp;$DC$201:$DC$770,0))=CA$3,2,""),IF(INDEX($DC$1:$DC$200,MATCH($BI55&amp;CA$3,$DB$1:$DB$200&amp;$DC$1:$DC$200,0))=CA$3,1,"")))</f>
        <v/>
      </c>
      <c r="CB55" s="6" t="str">
        <f t="array" ref="CB55">IF(ISNA(INDEX($DC$1:$DC$770,MATCH($BI55&amp;CB$3,$DB$1:$DB$770&amp;$DC$1:$DC$770,0))),"",IF(ISNA(INDEX($DC$1:$DC$200,MATCH($BI55&amp;CB$3,$DB$1:$DB$200&amp;$DC$1:$DC$200,0))),IF(INDEX($DC$201:$DC$770,MATCH($BI55&amp;CB$3,$DB$201:$DB$770&amp;$DC$201:$DC$770,0))=CB$3,2,""),IF(INDEX($DC$1:$DC$200,MATCH($BI55&amp;CB$3,$DB$1:$DB$200&amp;$DC$1:$DC$200,0))=CB$3,1,"")))</f>
        <v/>
      </c>
      <c r="CC55" s="7" t="str">
        <f t="array" ref="CC55">IF(ISNA(INDEX($DC$1:$DC$770,MATCH($BI55&amp;CC$3,$DB$1:$DB$770&amp;$DC$1:$DC$770,0))),"",IF(ISNA(INDEX($DC$1:$DC$200,MATCH($BI55&amp;CC$3,$DB$1:$DB$200&amp;$DC$1:$DC$200,0))),IF(INDEX($DC$201:$DC$770,MATCH($BI55&amp;CC$3,$DB$201:$DB$770&amp;$DC$201:$DC$770,0))=CC$3,2,""),IF(INDEX($DC$1:$DC$200,MATCH($BI55&amp;CC$3,$DB$1:$DB$200&amp;$DC$1:$DC$200,0))=CC$3,1,"")))</f>
        <v/>
      </c>
      <c r="CD55" s="6" t="str">
        <f t="array" ref="CD55">IF(ISNA(INDEX($DC$1:$DC$770,MATCH($BI55&amp;CD$3,$DB$1:$DB$770&amp;$DC$1:$DC$770,0))),"",IF(ISNA(INDEX($DC$1:$DC$200,MATCH($BI55&amp;CD$3,$DB$1:$DB$200&amp;$DC$1:$DC$200,0))),IF(INDEX($DC$201:$DC$770,MATCH($BI55&amp;CD$3,$DB$201:$DB$770&amp;$DC$201:$DC$770,0))=CD$3,2,""),IF(INDEX($DC$1:$DC$200,MATCH($BI55&amp;CD$3,$DB$1:$DB$200&amp;$DC$1:$DC$200,0))=CD$3,1,"")))</f>
        <v/>
      </c>
      <c r="CE55" s="6" t="str">
        <f t="array" ref="CE55">IF(ISNA(INDEX($DC$1:$DC$770,MATCH($BI55&amp;CE$3,$DB$1:$DB$770&amp;$DC$1:$DC$770,0))),"",IF(ISNA(INDEX($DC$1:$DC$200,MATCH($BI55&amp;CE$3,$DB$1:$DB$200&amp;$DC$1:$DC$200,0))),IF(INDEX($DC$201:$DC$770,MATCH($BI55&amp;CE$3,$DB$201:$DB$770&amp;$DC$201:$DC$770,0))=CE$3,2,""),IF(INDEX($DC$1:$DC$200,MATCH($BI55&amp;CE$3,$DB$1:$DB$200&amp;$DC$1:$DC$200,0))=CE$3,1,"")))</f>
        <v/>
      </c>
      <c r="CF55" s="6" t="str">
        <f t="array" ref="CF55">IF(ISNA(INDEX($DC$1:$DC$770,MATCH($BI55&amp;CF$3,$DB$1:$DB$770&amp;$DC$1:$DC$770,0))),"",IF(ISNA(INDEX($DC$1:$DC$200,MATCH($BI55&amp;CF$3,$DB$1:$DB$200&amp;$DC$1:$DC$200,0))),IF(INDEX($DC$201:$DC$770,MATCH($BI55&amp;CF$3,$DB$201:$DB$770&amp;$DC$201:$DC$770,0))=CF$3,2,""),IF(INDEX($DC$1:$DC$200,MATCH($BI55&amp;CF$3,$DB$1:$DB$200&amp;$DC$1:$DC$200,0))=CF$3,1,"")))</f>
        <v/>
      </c>
      <c r="CG55" s="5" t="str">
        <f t="array" ref="CG55">IF(ISNA(INDEX($DC$1:$DC$770,MATCH($BI55&amp;CG$3,$DB$1:$DB$770&amp;$DC$1:$DC$770,0))),"",IF(ISNA(INDEX($DC$1:$DC$200,MATCH($BI55&amp;CG$3,$DB$1:$DB$200&amp;$DC$1:$DC$200,0))),IF(INDEX($DC$201:$DC$770,MATCH($BI55&amp;CG$3,$DB$201:$DB$770&amp;$DC$201:$DC$770,0))=CG$3,2,""),IF(INDEX($DC$1:$DC$200,MATCH($BI55&amp;CG$3,$DB$1:$DB$200&amp;$DC$1:$DC$200,0))=CG$3,1,"")))</f>
        <v/>
      </c>
      <c r="CH55" s="6" t="str">
        <f t="array" ref="CH55">IF(ISNA(INDEX($DC$1:$DC$770,MATCH($BI55&amp;CH$3,$DB$1:$DB$770&amp;$DC$1:$DC$770,0))),"",IF(ISNA(INDEX($DC$1:$DC$200,MATCH($BI55&amp;CH$3,$DB$1:$DB$200&amp;$DC$1:$DC$200,0))),IF(INDEX($DC$201:$DC$770,MATCH($BI55&amp;CH$3,$DB$201:$DB$770&amp;$DC$201:$DC$770,0))=CH$3,2,""),IF(INDEX($DC$1:$DC$200,MATCH($BI55&amp;CH$3,$DB$1:$DB$200&amp;$DC$1:$DC$200,0))=CH$3,1,"")))</f>
        <v/>
      </c>
      <c r="CI55" s="7" t="str">
        <f t="array" ref="CI55">IF(ISNA(INDEX($DC$1:$DC$770,MATCH($BI55&amp;CI$3,$DB$1:$DB$770&amp;$DC$1:$DC$770,0))),"",IF(ISNA(INDEX($DC$1:$DC$200,MATCH($BI55&amp;CI$3,$DB$1:$DB$200&amp;$DC$1:$DC$200,0))),IF(INDEX($DC$201:$DC$770,MATCH($BI55&amp;CI$3,$DB$201:$DB$770&amp;$DC$201:$DC$770,0))=CI$3,2,""),IF(INDEX($DC$1:$DC$200,MATCH($BI55&amp;CI$3,$DB$1:$DB$200&amp;$DC$1:$DC$200,0))=CI$3,1,"")))</f>
        <v/>
      </c>
      <c r="CJ55" s="6" t="str">
        <f t="array" ref="CJ55">IF(ISNA(INDEX($DC$1:$DC$770,MATCH($BI55&amp;CJ$3,$DB$1:$DB$770&amp;$DC$1:$DC$770,0))),"",IF(ISNA(INDEX($DC$1:$DC$200,MATCH($BI55&amp;CJ$3,$DB$1:$DB$200&amp;$DC$1:$DC$200,0))),IF(INDEX($DC$201:$DC$770,MATCH($BI55&amp;CJ$3,$DB$201:$DB$770&amp;$DC$201:$DC$770,0))=CJ$3,2,""),IF(INDEX($DC$1:$DC$200,MATCH($BI55&amp;CJ$3,$DB$1:$DB$200&amp;$DC$1:$DC$200,0))=CJ$3,1,"")))</f>
        <v/>
      </c>
      <c r="CK55" s="6" t="str">
        <f t="array" ref="CK55">IF(ISNA(INDEX($DC$1:$DC$770,MATCH($BI55&amp;CK$3,$DB$1:$DB$770&amp;$DC$1:$DC$770,0))),"",IF(ISNA(INDEX($DC$1:$DC$200,MATCH($BI55&amp;CK$3,$DB$1:$DB$200&amp;$DC$1:$DC$200,0))),IF(INDEX($DC$201:$DC$770,MATCH($BI55&amp;CK$3,$DB$201:$DB$770&amp;$DC$201:$DC$770,0))=CK$3,2,""),IF(INDEX($DC$1:$DC$200,MATCH($BI55&amp;CK$3,$DB$1:$DB$200&amp;$DC$1:$DC$200,0))=CK$3,1,"")))</f>
        <v/>
      </c>
      <c r="CL55" s="7" t="str">
        <f t="array" ref="CL55">IF(ISNA(INDEX($DC$1:$DC$770,MATCH($BI55&amp;CL$3,$DB$1:$DB$770&amp;$DC$1:$DC$770,0))),"",IF(ISNA(INDEX($DC$1:$DC$200,MATCH($BI55&amp;CL$3,$DB$1:$DB$200&amp;$DC$1:$DC$200,0))),IF(INDEX($DC$201:$DC$770,MATCH($BI55&amp;CL$3,$DB$201:$DB$770&amp;$DC$201:$DC$770,0))=CL$3,2,""),IF(INDEX($DC$1:$DC$200,MATCH($BI55&amp;CL$3,$DB$1:$DB$200&amp;$DC$1:$DC$200,0))=CL$3,1,"")))</f>
        <v/>
      </c>
      <c r="CP55" s="19">
        <f>IF(OR(CS55=0,CT55=0),0,1+CW55-$CP$29+0.5)</f>
        <v>305.5</v>
      </c>
      <c r="CQ55" s="13" t="s">
        <v>88</v>
      </c>
      <c r="CS55" s="30">
        <v>31</v>
      </c>
      <c r="CT55" s="13">
        <v>10</v>
      </c>
      <c r="CU55" s="13">
        <f t="shared" si="431"/>
        <v>2016</v>
      </c>
      <c r="CV55" s="13" t="str">
        <f>IF(WEEKDAY(CW55,2)=1,"Mo",IF(WEEKDAY(CW55,2)=2,"Di",IF(WEEKDAY(CW55,2)=3,"Mi",IF(WEEKDAY(CW55,2)=4,"Do",IF(WEEKDAY(CW55,2)=5,"Fr",IF(WEEKDAY(CW55,2)=6,"Sa","So"))))))</f>
        <v>Mo</v>
      </c>
      <c r="CW55" s="22">
        <f>DATE(CU55,CT55,CS55)</f>
        <v>41212</v>
      </c>
      <c r="DB55" s="19">
        <f>IF(DM55=0,0,IF(COUNTIF($DM$1:$DM$200,DM55)=1,DM55,IF(COUNTIF($DM$1:$DM$200,DM55)=2,IF(COUNTIF($DM$1:$DM54,DM55)=0,DM55,DM55+0.5),"Terminkollision 1")))</f>
        <v>0</v>
      </c>
      <c r="DC55" s="42">
        <f t="shared" si="4"/>
        <v>3</v>
      </c>
      <c r="DD55" s="71" t="s">
        <v>195</v>
      </c>
      <c r="DE55" s="13" t="s">
        <v>101</v>
      </c>
      <c r="DF55" s="13">
        <f t="shared" si="263"/>
        <v>52</v>
      </c>
      <c r="DG55" s="13">
        <f t="shared" si="5"/>
        <v>26</v>
      </c>
      <c r="DH55" s="13">
        <f t="shared" si="6"/>
        <v>12</v>
      </c>
      <c r="DI55" s="13">
        <f t="shared" si="7"/>
        <v>2016</v>
      </c>
      <c r="DJ55" s="13" t="str">
        <f t="shared" si="264"/>
        <v>Mo</v>
      </c>
      <c r="DK55" s="22">
        <f t="shared" si="280"/>
        <v>41268</v>
      </c>
      <c r="DL55" s="19">
        <f t="shared" si="0"/>
        <v>0</v>
      </c>
      <c r="DM55" s="13">
        <f t="shared" si="265"/>
        <v>0</v>
      </c>
    </row>
    <row r="56" spans="1:118">
      <c r="A56" s="13">
        <v>25.5</v>
      </c>
      <c r="B56" s="174"/>
      <c r="C56" s="173"/>
      <c r="D56" s="178"/>
      <c r="E56" s="2"/>
      <c r="F56" s="165"/>
      <c r="G56" s="165"/>
      <c r="H56" s="165"/>
      <c r="I56" s="2"/>
      <c r="J56" s="9" t="str">
        <f t="shared" ref="J56" si="452">IF(ISNA(VLOOKUP(A56,$CP$30:$CQ$56,2,FALSE)),IF(ISNA(VLOOKUP(A56,$DB$1:$DE$200,4,FALSE)),"",VLOOKUP(A56,$DB$1:$DE$200,4,FALSE)),VLOOKUP(A56,$CP$30:$CQ$56,2,FALSE))</f>
        <v/>
      </c>
      <c r="K56" s="10"/>
      <c r="L56" s="10"/>
      <c r="M56" s="10"/>
      <c r="N56" s="10"/>
      <c r="O56" s="8"/>
      <c r="P56" s="9" t="str">
        <f t="array" ref="P56">IF(ISNA(INDEX($DC$201:$DC$770,MATCH($A55&amp;P$3,$DB$201:$DB$770&amp;$DC$201:$DC$770,0))),IF(ISNA(INDEX($DC$1:$DC$200,MATCH($A56&amp;P$3,$DB$1:$DB$200&amp;$DC$1:$DC$200,0))),"",IF(INDEX($DC$1:$DC$200,MATCH($A56&amp;P$3,$DB$1:$DB$200&amp;$DC$1:$DC$200,0))=P$3,1,"")),IF(INDEX($DC$201:$DC$770,MATCH($A55&amp;P$3,$DB$201:$DB$770&amp;$DC$201:$DC$770,0))=P$3,2,""))</f>
        <v/>
      </c>
      <c r="Q56" s="10" t="str">
        <f t="array" ref="Q56">IF(ISNA(INDEX($DC$201:$DC$770,MATCH($A55&amp;Q$3,$DB$201:$DB$770&amp;$DC$201:$DC$770,0))),IF(ISNA(INDEX($DC$1:$DC$200,MATCH($A56&amp;Q$3,$DB$1:$DB$200&amp;$DC$1:$DC$200,0))),"",IF(INDEX($DC$1:$DC$200,MATCH($A56&amp;Q$3,$DB$1:$DB$200&amp;$DC$1:$DC$200,0))=Q$3,1,"")),IF(INDEX($DC$201:$DC$770,MATCH($A55&amp;Q$3,$DB$201:$DB$770&amp;$DC$201:$DC$770,0))=Q$3,2,""))</f>
        <v/>
      </c>
      <c r="R56" s="10" t="str">
        <f t="array" ref="R56">IF(ISNA(INDEX($DC$201:$DC$770,MATCH($A55&amp;R$3,$DB$201:$DB$770&amp;$DC$201:$DC$770,0))),IF(ISNA(INDEX($DC$1:$DC$200,MATCH($A56&amp;R$3,$DB$1:$DB$200&amp;$DC$1:$DC$200,0))),"",IF(INDEX($DC$1:$DC$200,MATCH($A56&amp;R$3,$DB$1:$DB$200&amp;$DC$1:$DC$200,0))=R$3,1,"")),IF(INDEX($DC$201:$DC$770,MATCH($A55&amp;R$3,$DB$201:$DB$770&amp;$DC$201:$DC$770,0))=R$3,2,""))</f>
        <v/>
      </c>
      <c r="S56" s="9" t="str">
        <f t="array" ref="S56">IF(ISNA(INDEX($DC$201:$DC$770,MATCH($A55&amp;S$3,$DB$201:$DB$770&amp;$DC$201:$DC$770,0))),IF(ISNA(INDEX($DC$1:$DC$200,MATCH($A56&amp;S$3,$DB$1:$DB$200&amp;$DC$1:$DC$200,0))),"",IF(INDEX($DC$1:$DC$200,MATCH($A56&amp;S$3,$DB$1:$DB$200&amp;$DC$1:$DC$200,0))=S$3,1,"")),IF(INDEX($DC$201:$DC$770,MATCH($A55&amp;S$3,$DB$201:$DB$770&amp;$DC$201:$DC$770,0))=S$3,2,""))</f>
        <v/>
      </c>
      <c r="T56" s="10" t="str">
        <f t="array" ref="T56">IF(ISNA(INDEX($DC$201:$DC$770,MATCH($A55&amp;T$3,$DB$201:$DB$770&amp;$DC$201:$DC$770,0))),IF(ISNA(INDEX($DC$1:$DC$200,MATCH($A56&amp;T$3,$DB$1:$DB$200&amp;$DC$1:$DC$200,0))),"",IF(INDEX($DC$1:$DC$200,MATCH($A56&amp;T$3,$DB$1:$DB$200&amp;$DC$1:$DC$200,0))=T$3,1,"")),IF(INDEX($DC$201:$DC$770,MATCH($A55&amp;T$3,$DB$201:$DB$770&amp;$DC$201:$DC$770,0))=T$3,2,""))</f>
        <v/>
      </c>
      <c r="U56" s="8" t="str">
        <f t="array" ref="U56">IF(ISNA(INDEX($DC$201:$DC$770,MATCH($A55&amp;U$3,$DB$201:$DB$770&amp;$DC$201:$DC$770,0))),IF(ISNA(INDEX($DC$1:$DC$200,MATCH($A56&amp;U$3,$DB$1:$DB$200&amp;$DC$1:$DC$200,0))),"",IF(INDEX($DC$1:$DC$200,MATCH($A56&amp;U$3,$DB$1:$DB$200&amp;$DC$1:$DC$200,0))=U$3,1,"")),IF(INDEX($DC$201:$DC$770,MATCH($A55&amp;U$3,$DB$201:$DB$770&amp;$DC$201:$DC$770,0))=U$3,2,""))</f>
        <v/>
      </c>
      <c r="V56" s="10" t="str">
        <f t="array" ref="V56">IF(ISNA(INDEX($DC$201:$DC$770,MATCH($A55&amp;V$3,$DB$201:$DB$770&amp;$DC$201:$DC$770,0))),IF(ISNA(INDEX($DC$1:$DC$200,MATCH($A56&amp;V$3,$DB$1:$DB$200&amp;$DC$1:$DC$200,0))),"",IF(INDEX($DC$1:$DC$200,MATCH($A56&amp;V$3,$DB$1:$DB$200&amp;$DC$1:$DC$200,0))=V$3,1,"")),IF(INDEX($DC$201:$DC$770,MATCH($A55&amp;V$3,$DB$201:$DB$770&amp;$DC$201:$DC$770,0))=V$3,2,""))</f>
        <v/>
      </c>
      <c r="W56" s="10" t="str">
        <f t="array" ref="W56">IF(ISNA(INDEX($DC$201:$DC$770,MATCH($A55&amp;W$3,$DB$201:$DB$770&amp;$DC$201:$DC$770,0))),IF(ISNA(INDEX($DC$1:$DC$200,MATCH($A56&amp;W$3,$DB$1:$DB$200&amp;$DC$1:$DC$200,0))),"",IF(INDEX($DC$1:$DC$200,MATCH($A56&amp;W$3,$DB$1:$DB$200&amp;$DC$1:$DC$200,0))=W$3,1,"")),IF(INDEX($DC$201:$DC$770,MATCH($A55&amp;W$3,$DB$201:$DB$770&amp;$DC$201:$DC$770,0))=W$3,2,""))</f>
        <v/>
      </c>
      <c r="X56" s="10" t="str">
        <f t="array" ref="X56">IF(ISNA(INDEX($DC$201:$DC$770,MATCH($A55&amp;X$3,$DB$201:$DB$770&amp;$DC$201:$DC$770,0))),IF(ISNA(INDEX($DC$1:$DC$200,MATCH($A56&amp;X$3,$DB$1:$DB$200&amp;$DC$1:$DC$200,0))),"",IF(INDEX($DC$1:$DC$200,MATCH($A56&amp;X$3,$DB$1:$DB$200&amp;$DC$1:$DC$200,0))=X$3,1,"")),IF(INDEX($DC$201:$DC$770,MATCH($A55&amp;X$3,$DB$201:$DB$770&amp;$DC$201:$DC$770,0))=X$3,2,""))</f>
        <v/>
      </c>
      <c r="Y56" s="9" t="str">
        <f t="array" ref="Y56">IF(ISNA(INDEX($DC$201:$DC$770,MATCH($A55&amp;Y$3,$DB$201:$DB$770&amp;$DC$201:$DC$770,0))),IF(ISNA(INDEX($DC$1:$DC$200,MATCH($A56&amp;Y$3,$DB$1:$DB$200&amp;$DC$1:$DC$200,0))),"",IF(INDEX($DC$1:$DC$200,MATCH($A56&amp;Y$3,$DB$1:$DB$200&amp;$DC$1:$DC$200,0))=Y$3,1,"")),IF(INDEX($DC$201:$DC$770,MATCH($A55&amp;Y$3,$DB$201:$DB$770&amp;$DC$201:$DC$770,0))=Y$3,2,""))</f>
        <v/>
      </c>
      <c r="Z56" s="10" t="str">
        <f t="array" ref="Z56">IF(ISNA(INDEX($DC$201:$DC$770,MATCH($A55&amp;Z$3,$DB$201:$DB$770&amp;$DC$201:$DC$770,0))),IF(ISNA(INDEX($DC$1:$DC$200,MATCH($A56&amp;Z$3,$DB$1:$DB$200&amp;$DC$1:$DC$200,0))),"",IF(INDEX($DC$1:$DC$200,MATCH($A56&amp;Z$3,$DB$1:$DB$200&amp;$DC$1:$DC$200,0))=Z$3,1,"")),IF(INDEX($DC$201:$DC$770,MATCH($A55&amp;Z$3,$DB$201:$DB$770&amp;$DC$201:$DC$770,0))=Z$3,2,""))</f>
        <v/>
      </c>
      <c r="AA56" s="8" t="str">
        <f t="array" ref="AA56">IF(ISNA(INDEX($DC$201:$DC$770,MATCH($A55&amp;AA$3,$DB$201:$DB$770&amp;$DC$201:$DC$770,0))),IF(ISNA(INDEX($DC$1:$DC$200,MATCH($A56&amp;AA$3,$DB$1:$DB$200&amp;$DC$1:$DC$200,0))),"",IF(INDEX($DC$1:$DC$200,MATCH($A56&amp;AA$3,$DB$1:$DB$200&amp;$DC$1:$DC$200,0))=AA$3,1,"")),IF(INDEX($DC$201:$DC$770,MATCH($A55&amp;AA$3,$DB$201:$DB$770&amp;$DC$201:$DC$770,0))=AA$3,2,""))</f>
        <v/>
      </c>
      <c r="AB56" s="10" t="str">
        <f t="array" ref="AB56">IF(ISNA(INDEX($DC$201:$DC$770,MATCH($A55&amp;AB$3,$DB$201:$DB$770&amp;$DC$201:$DC$770,0))),IF(ISNA(INDEX($DC$1:$DC$200,MATCH($A56&amp;AB$3,$DB$1:$DB$200&amp;$DC$1:$DC$200,0))),"",IF(INDEX($DC$1:$DC$200,MATCH($A56&amp;AB$3,$DB$1:$DB$200&amp;$DC$1:$DC$200,0))=AB$3,1,"")),IF(INDEX($DC$201:$DC$770,MATCH($A55&amp;AB$3,$DB$201:$DB$770&amp;$DC$201:$DC$770,0))=AB$3,2,""))</f>
        <v/>
      </c>
      <c r="AC56" s="10" t="str">
        <f t="array" ref="AC56">IF(ISNA(INDEX($DC$201:$DC$770,MATCH($A55&amp;AC$3,$DB$201:$DB$770&amp;$DC$201:$DC$770,0))),IF(ISNA(INDEX($DC$1:$DC$200,MATCH($A56&amp;AC$3,$DB$1:$DB$200&amp;$DC$1:$DC$200,0))),"",IF(INDEX($DC$1:$DC$200,MATCH($A56&amp;AC$3,$DB$1:$DB$200&amp;$DC$1:$DC$200,0))=AC$3,1,"")),IF(INDEX($DC$201:$DC$770,MATCH($A55&amp;AC$3,$DB$201:$DB$770&amp;$DC$201:$DC$770,0))=AC$3,2,""))</f>
        <v/>
      </c>
      <c r="AD56" s="8" t="str">
        <f t="array" ref="AD56">IF(ISNA(INDEX($DC$201:$DC$770,MATCH($A55&amp;AD$3,$DB$201:$DB$770&amp;$DC$201:$DC$770,0))),IF(ISNA(INDEX($DC$1:$DC$200,MATCH($A56&amp;AD$3,$DB$1:$DB$200&amp;$DC$1:$DC$200,0))),"",IF(INDEX($DC$1:$DC$200,MATCH($A56&amp;AD$3,$DB$1:$DB$200&amp;$DC$1:$DC$200,0))=AD$3,1,"")),IF(INDEX($DC$201:$DC$770,MATCH($A55&amp;AD$3,$DB$201:$DB$770&amp;$DC$201:$DC$770,0))=AD$3,2,""))</f>
        <v/>
      </c>
      <c r="AE56" s="43">
        <v>56.5</v>
      </c>
      <c r="AF56" s="174"/>
      <c r="AG56" s="185"/>
      <c r="AH56" s="177"/>
      <c r="AI56" s="2"/>
      <c r="AJ56" s="165"/>
      <c r="AK56" s="165"/>
      <c r="AL56" s="165"/>
      <c r="AM56" s="2"/>
      <c r="AN56" s="10" t="str">
        <f t="shared" ref="AN56" si="453">IF(ISNA(VLOOKUP(AE56,$CP$30:$CQ$56,2,FALSE)),IF(ISNA(VLOOKUP(AE56,$DB$1:$DE$200,4,FALSE)),"",VLOOKUP(AE56,$DB$1:$DE$200,4,FALSE)),VLOOKUP(AE56,$CP$30:$CQ$56,2,FALSE))</f>
        <v/>
      </c>
      <c r="AO56" s="10"/>
      <c r="AP56" s="10"/>
      <c r="AQ56" s="10"/>
      <c r="AR56" s="10"/>
      <c r="AS56" s="10"/>
      <c r="AT56" s="9" t="str">
        <f t="array" ref="AT56">IF(ISNA(INDEX($DC$201:$DC$770,MATCH($AE55&amp;AT$3,$DB$201:$DB$770&amp;$DC$201:$DC$770,0))),IF(ISNA(INDEX($DC$1:$DC$200,MATCH($AE56&amp;AT$3,$DB$1:$DB$200&amp;$DC$1:$DC$200,0))),"",IF(INDEX($DC$1:$DC$200,MATCH($AE56&amp;AT$3,$DB$1:$DB$200&amp;$DC$1:$DC$200,0))=AT$3,1,"")),IF(INDEX($DC$201:$DC$770,MATCH($AE55&amp;AT$3,$DB$201:$DB$770&amp;$DC$201:$DC$770,0))=AT$3,2,""))</f>
        <v/>
      </c>
      <c r="AU56" s="10" t="str">
        <f t="array" ref="AU56">IF(ISNA(INDEX($DC$201:$DC$770,MATCH($AE55&amp;AU$3,$DB$201:$DB$770&amp;$DC$201:$DC$770,0))),IF(ISNA(INDEX($DC$1:$DC$200,MATCH($AE56&amp;AU$3,$DB$1:$DB$200&amp;$DC$1:$DC$200,0))),"",IF(INDEX($DC$1:$DC$200,MATCH($AE56&amp;AU$3,$DB$1:$DB$200&amp;$DC$1:$DC$200,0))=AU$3,1,"")),IF(INDEX($DC$201:$DC$770,MATCH($AE55&amp;AU$3,$DB$201:$DB$770&amp;$DC$201:$DC$770,0))=AU$3,2,""))</f>
        <v/>
      </c>
      <c r="AV56" s="10" t="str">
        <f t="array" ref="AV56">IF(ISNA(INDEX($DC$201:$DC$770,MATCH($AE55&amp;AV$3,$DB$201:$DB$770&amp;$DC$201:$DC$770,0))),IF(ISNA(INDEX($DC$1:$DC$200,MATCH($AE56&amp;AV$3,$DB$1:$DB$200&amp;$DC$1:$DC$200,0))),"",IF(INDEX($DC$1:$DC$200,MATCH($AE56&amp;AV$3,$DB$1:$DB$200&amp;$DC$1:$DC$200,0))=AV$3,1,"")),IF(INDEX($DC$201:$DC$770,MATCH($AE55&amp;AV$3,$DB$201:$DB$770&amp;$DC$201:$DC$770,0))=AV$3,2,""))</f>
        <v/>
      </c>
      <c r="AW56" s="9" t="str">
        <f t="array" ref="AW56">IF(ISNA(INDEX($DC$201:$DC$770,MATCH($AE55&amp;AW$3,$DB$201:$DB$770&amp;$DC$201:$DC$770,0))),IF(ISNA(INDEX($DC$1:$DC$200,MATCH($AE56&amp;AW$3,$DB$1:$DB$200&amp;$DC$1:$DC$200,0))),"",IF(INDEX($DC$1:$DC$200,MATCH($AE56&amp;AW$3,$DB$1:$DB$200&amp;$DC$1:$DC$200,0))=AW$3,1,"")),IF(INDEX($DC$201:$DC$770,MATCH($AE55&amp;AW$3,$DB$201:$DB$770&amp;$DC$201:$DC$770,0))=AW$3,2,""))</f>
        <v/>
      </c>
      <c r="AX56" s="10" t="str">
        <f t="array" ref="AX56">IF(ISNA(INDEX($DC$201:$DC$770,MATCH($AE55&amp;AX$3,$DB$201:$DB$770&amp;$DC$201:$DC$770,0))),IF(ISNA(INDEX($DC$1:$DC$200,MATCH($AE56&amp;AX$3,$DB$1:$DB$200&amp;$DC$1:$DC$200,0))),"",IF(INDEX($DC$1:$DC$200,MATCH($AE56&amp;AX$3,$DB$1:$DB$200&amp;$DC$1:$DC$200,0))=AX$3,1,"")),IF(INDEX($DC$201:$DC$770,MATCH($AE55&amp;AX$3,$DB$201:$DB$770&amp;$DC$201:$DC$770,0))=AX$3,2,""))</f>
        <v/>
      </c>
      <c r="AY56" s="8" t="str">
        <f t="array" ref="AY56">IF(ISNA(INDEX($DC$201:$DC$770,MATCH($AE55&amp;AY$3,$DB$201:$DB$770&amp;$DC$201:$DC$770,0))),IF(ISNA(INDEX($DC$1:$DC$200,MATCH($AE56&amp;AY$3,$DB$1:$DB$200&amp;$DC$1:$DC$200,0))),"",IF(INDEX($DC$1:$DC$200,MATCH($AE56&amp;AY$3,$DB$1:$DB$200&amp;$DC$1:$DC$200,0))=AY$3,1,"")),IF(INDEX($DC$201:$DC$770,MATCH($AE55&amp;AY$3,$DB$201:$DB$770&amp;$DC$201:$DC$770,0))=AY$3,2,""))</f>
        <v/>
      </c>
      <c r="AZ56" s="10" t="str">
        <f t="array" ref="AZ56">IF(ISNA(INDEX($DC$201:$DC$770,MATCH($AE55&amp;AZ$3,$DB$201:$DB$770&amp;$DC$201:$DC$770,0))),IF(ISNA(INDEX($DC$1:$DC$200,MATCH($AE56&amp;AZ$3,$DB$1:$DB$200&amp;$DC$1:$DC$200,0))),"",IF(INDEX($DC$1:$DC$200,MATCH($AE56&amp;AZ$3,$DB$1:$DB$200&amp;$DC$1:$DC$200,0))=AZ$3,1,"")),IF(INDEX($DC$201:$DC$770,MATCH($AE55&amp;AZ$3,$DB$201:$DB$770&amp;$DC$201:$DC$770,0))=AZ$3,2,""))</f>
        <v/>
      </c>
      <c r="BA56" s="10" t="str">
        <f t="array" ref="BA56">IF(ISNA(INDEX($DC$201:$DC$770,MATCH($AE55&amp;BA$3,$DB$201:$DB$770&amp;$DC$201:$DC$770,0))),IF(ISNA(INDEX($DC$1:$DC$200,MATCH($AE56&amp;BA$3,$DB$1:$DB$200&amp;$DC$1:$DC$200,0))),"",IF(INDEX($DC$1:$DC$200,MATCH($AE56&amp;BA$3,$DB$1:$DB$200&amp;$DC$1:$DC$200,0))=BA$3,1,"")),IF(INDEX($DC$201:$DC$770,MATCH($AE55&amp;BA$3,$DB$201:$DB$770&amp;$DC$201:$DC$770,0))=BA$3,2,""))</f>
        <v/>
      </c>
      <c r="BB56" s="10" t="str">
        <f t="array" ref="BB56">IF(ISNA(INDEX($DC$201:$DC$770,MATCH($AE55&amp;BB$3,$DB$201:$DB$770&amp;$DC$201:$DC$770,0))),IF(ISNA(INDEX($DC$1:$DC$200,MATCH($AE56&amp;BB$3,$DB$1:$DB$200&amp;$DC$1:$DC$200,0))),"",IF(INDEX($DC$1:$DC$200,MATCH($AE56&amp;BB$3,$DB$1:$DB$200&amp;$DC$1:$DC$200,0))=BB$3,1,"")),IF(INDEX($DC$201:$DC$770,MATCH($AE55&amp;BB$3,$DB$201:$DB$770&amp;$DC$201:$DC$770,0))=BB$3,2,""))</f>
        <v/>
      </c>
      <c r="BC56" s="9" t="str">
        <f t="array" ref="BC56">IF(ISNA(INDEX($DC$201:$DC$770,MATCH($AE55&amp;BC$3,$DB$201:$DB$770&amp;$DC$201:$DC$770,0))),IF(ISNA(INDEX($DC$1:$DC$200,MATCH($AE56&amp;BC$3,$DB$1:$DB$200&amp;$DC$1:$DC$200,0))),"",IF(INDEX($DC$1:$DC$200,MATCH($AE56&amp;BC$3,$DB$1:$DB$200&amp;$DC$1:$DC$200,0))=BC$3,1,"")),IF(INDEX($DC$201:$DC$770,MATCH($AE55&amp;BC$3,$DB$201:$DB$770&amp;$DC$201:$DC$770,0))=BC$3,2,""))</f>
        <v/>
      </c>
      <c r="BD56" s="10" t="str">
        <f t="array" ref="BD56">IF(ISNA(INDEX($DC$201:$DC$770,MATCH($AE55&amp;BD$3,$DB$201:$DB$770&amp;$DC$201:$DC$770,0))),IF(ISNA(INDEX($DC$1:$DC$200,MATCH($AE56&amp;BD$3,$DB$1:$DB$200&amp;$DC$1:$DC$200,0))),"",IF(INDEX($DC$1:$DC$200,MATCH($AE56&amp;BD$3,$DB$1:$DB$200&amp;$DC$1:$DC$200,0))=BD$3,1,"")),IF(INDEX($DC$201:$DC$770,MATCH($AE55&amp;BD$3,$DB$201:$DB$770&amp;$DC$201:$DC$770,0))=BD$3,2,""))</f>
        <v/>
      </c>
      <c r="BE56" s="8" t="str">
        <f t="array" ref="BE56">IF(ISNA(INDEX($DC$201:$DC$770,MATCH($AE55&amp;BE$3,$DB$201:$DB$770&amp;$DC$201:$DC$770,0))),IF(ISNA(INDEX($DC$1:$DC$200,MATCH($AE56&amp;BE$3,$DB$1:$DB$200&amp;$DC$1:$DC$200,0))),"",IF(INDEX($DC$1:$DC$200,MATCH($AE56&amp;BE$3,$DB$1:$DB$200&amp;$DC$1:$DC$200,0))=BE$3,1,"")),IF(INDEX($DC$201:$DC$770,MATCH($AE55&amp;BE$3,$DB$201:$DB$770&amp;$DC$201:$DC$770,0))=BE$3,2,""))</f>
        <v/>
      </c>
      <c r="BF56" s="10" t="str">
        <f t="array" ref="BF56">IF(ISNA(INDEX($DC$201:$DC$770,MATCH($AE55&amp;BF$3,$DB$201:$DB$770&amp;$DC$201:$DC$770,0))),IF(ISNA(INDEX($DC$1:$DC$200,MATCH($AE56&amp;BF$3,$DB$1:$DB$200&amp;$DC$1:$DC$200,0))),"",IF(INDEX($DC$1:$DC$200,MATCH($AE56&amp;BF$3,$DB$1:$DB$200&amp;$DC$1:$DC$200,0))=BF$3,1,"")),IF(INDEX($DC$201:$DC$770,MATCH($AE55&amp;BF$3,$DB$201:$DB$770&amp;$DC$201:$DC$770,0))=BF$3,2,""))</f>
        <v/>
      </c>
      <c r="BG56" s="10" t="str">
        <f t="array" ref="BG56">IF(ISNA(INDEX($DC$201:$DC$770,MATCH($AE55&amp;BG$3,$DB$201:$DB$770&amp;$DC$201:$DC$770,0))),IF(ISNA(INDEX($DC$1:$DC$200,MATCH($AE56&amp;BG$3,$DB$1:$DB$200&amp;$DC$1:$DC$200,0))),"",IF(INDEX($DC$1:$DC$200,MATCH($AE56&amp;BG$3,$DB$1:$DB$200&amp;$DC$1:$DC$200,0))=BG$3,1,"")),IF(INDEX($DC$201:$DC$770,MATCH($AE55&amp;BG$3,$DB$201:$DB$770&amp;$DC$201:$DC$770,0))=BG$3,2,""))</f>
        <v/>
      </c>
      <c r="BH56" s="8" t="str">
        <f t="array" ref="BH56">IF(ISNA(INDEX($DC$201:$DC$770,MATCH($AE55&amp;BH$3,$DB$201:$DB$770&amp;$DC$201:$DC$770,0))),IF(ISNA(INDEX($DC$1:$DC$200,MATCH($AE56&amp;BH$3,$DB$1:$DB$200&amp;$DC$1:$DC$200,0))),"",IF(INDEX($DC$1:$DC$200,MATCH($AE56&amp;BH$3,$DB$1:$DB$200&amp;$DC$1:$DC$200,0))=BH$3,1,"")),IF(INDEX($DC$201:$DC$770,MATCH($AE55&amp;BH$3,$DB$201:$DB$770&amp;$DC$201:$DC$770,0))=BH$3,2,""))</f>
        <v/>
      </c>
      <c r="BI56" s="2">
        <f t="shared" ref="BI56" si="454">BI55+0.5</f>
        <v>85.5</v>
      </c>
      <c r="BJ56" s="174"/>
      <c r="BK56" s="173"/>
      <c r="BL56" s="177"/>
      <c r="BM56" s="2"/>
      <c r="BN56" s="165"/>
      <c r="BO56" s="165"/>
      <c r="BP56" s="165"/>
      <c r="BQ56" s="2"/>
      <c r="BR56" s="10" t="str">
        <f t="shared" ref="BR56" si="455">IF(ISNA(VLOOKUP(BI56,$CP$30:$CQ$56,2,FALSE)),IF(ISNA(VLOOKUP(BI56,$DB$1:$DE$200,4,FALSE)),"",VLOOKUP(BI56,$DB$1:$DE$200,4,FALSE)),VLOOKUP(BI56,$CP$30:$CQ$56,2,FALSE))</f>
        <v/>
      </c>
      <c r="BS56" s="10"/>
      <c r="BT56" s="10"/>
      <c r="BU56" s="10"/>
      <c r="BV56" s="10"/>
      <c r="BW56" s="10"/>
      <c r="BX56" s="9" t="str">
        <f t="array" ref="BX56">IF(ISNA(INDEX($DC$201:$DC$770,MATCH($BI55&amp;BX$3,$DB$201:$DB$770&amp;$DC$201:$DC$770,0))),IF(ISNA(INDEX($DC$1:$DC$200,MATCH($BI56&amp;BX$3,$DB$1:$DB$200&amp;$DC$1:$DC$200,0))),"",IF(INDEX($DC$1:$DC$200,MATCH($BI56&amp;BX$3,$DB$1:$DB$200&amp;$DC$1:$DC$200,0))=BX$3,1,"")),IF(INDEX($DC$201:$DC$770,MATCH($BI55&amp;BX$3,$DB$201:$DB$770&amp;$DC$201:$DC$770,0))=BX$3,2,""))</f>
        <v/>
      </c>
      <c r="BY56" s="10" t="str">
        <f t="array" ref="BY56">IF(ISNA(INDEX($DC$201:$DC$770,MATCH($BI55&amp;BY$3,$DB$201:$DB$770&amp;$DC$201:$DC$770,0))),IF(ISNA(INDEX($DC$1:$DC$200,MATCH($BI56&amp;BY$3,$DB$1:$DB$200&amp;$DC$1:$DC$200,0))),"",IF(INDEX($DC$1:$DC$200,MATCH($BI56&amp;BY$3,$DB$1:$DB$200&amp;$DC$1:$DC$200,0))=BY$3,1,"")),IF(INDEX($DC$201:$DC$770,MATCH($BI55&amp;BY$3,$DB$201:$DB$770&amp;$DC$201:$DC$770,0))=BY$3,2,""))</f>
        <v/>
      </c>
      <c r="BZ56" s="10" t="str">
        <f t="array" ref="BZ56">IF(ISNA(INDEX($DC$201:$DC$770,MATCH($BI55&amp;BZ$3,$DB$201:$DB$770&amp;$DC$201:$DC$770,0))),IF(ISNA(INDEX($DC$1:$DC$200,MATCH($BI56&amp;BZ$3,$DB$1:$DB$200&amp;$DC$1:$DC$200,0))),"",IF(INDEX($DC$1:$DC$200,MATCH($BI56&amp;BZ$3,$DB$1:$DB$200&amp;$DC$1:$DC$200,0))=BZ$3,1,"")),IF(INDEX($DC$201:$DC$770,MATCH($BI55&amp;BZ$3,$DB$201:$DB$770&amp;$DC$201:$DC$770,0))=BZ$3,2,""))</f>
        <v/>
      </c>
      <c r="CA56" s="9" t="str">
        <f t="array" ref="CA56">IF(ISNA(INDEX($DC$201:$DC$770,MATCH($BI55&amp;CA$3,$DB$201:$DB$770&amp;$DC$201:$DC$770,0))),IF(ISNA(INDEX($DC$1:$DC$200,MATCH($BI56&amp;CA$3,$DB$1:$DB$200&amp;$DC$1:$DC$200,0))),"",IF(INDEX($DC$1:$DC$200,MATCH($BI56&amp;CA$3,$DB$1:$DB$200&amp;$DC$1:$DC$200,0))=CA$3,1,"")),IF(INDEX($DC$201:$DC$770,MATCH($BI55&amp;CA$3,$DB$201:$DB$770&amp;$DC$201:$DC$770,0))=CA$3,2,""))</f>
        <v/>
      </c>
      <c r="CB56" s="10" t="str">
        <f t="array" ref="CB56">IF(ISNA(INDEX($DC$201:$DC$770,MATCH($BI55&amp;CB$3,$DB$201:$DB$770&amp;$DC$201:$DC$770,0))),IF(ISNA(INDEX($DC$1:$DC$200,MATCH($BI56&amp;CB$3,$DB$1:$DB$200&amp;$DC$1:$DC$200,0))),"",IF(INDEX($DC$1:$DC$200,MATCH($BI56&amp;CB$3,$DB$1:$DB$200&amp;$DC$1:$DC$200,0))=CB$3,1,"")),IF(INDEX($DC$201:$DC$770,MATCH($BI55&amp;CB$3,$DB$201:$DB$770&amp;$DC$201:$DC$770,0))=CB$3,2,""))</f>
        <v/>
      </c>
      <c r="CC56" s="8" t="str">
        <f t="array" ref="CC56">IF(ISNA(INDEX($DC$201:$DC$770,MATCH($BI55&amp;CC$3,$DB$201:$DB$770&amp;$DC$201:$DC$770,0))),IF(ISNA(INDEX($DC$1:$DC$200,MATCH($BI56&amp;CC$3,$DB$1:$DB$200&amp;$DC$1:$DC$200,0))),"",IF(INDEX($DC$1:$DC$200,MATCH($BI56&amp;CC$3,$DB$1:$DB$200&amp;$DC$1:$DC$200,0))=CC$3,1,"")),IF(INDEX($DC$201:$DC$770,MATCH($BI55&amp;CC$3,$DB$201:$DB$770&amp;$DC$201:$DC$770,0))=CC$3,2,""))</f>
        <v/>
      </c>
      <c r="CD56" s="10" t="str">
        <f t="array" ref="CD56">IF(ISNA(INDEX($DC$201:$DC$770,MATCH($BI55&amp;CD$3,$DB$201:$DB$770&amp;$DC$201:$DC$770,0))),IF(ISNA(INDEX($DC$1:$DC$200,MATCH($BI56&amp;CD$3,$DB$1:$DB$200&amp;$DC$1:$DC$200,0))),"",IF(INDEX($DC$1:$DC$200,MATCH($BI56&amp;CD$3,$DB$1:$DB$200&amp;$DC$1:$DC$200,0))=CD$3,1,"")),IF(INDEX($DC$201:$DC$770,MATCH($BI55&amp;CD$3,$DB$201:$DB$770&amp;$DC$201:$DC$770,0))=CD$3,2,""))</f>
        <v/>
      </c>
      <c r="CE56" s="10" t="str">
        <f t="array" ref="CE56">IF(ISNA(INDEX($DC$201:$DC$770,MATCH($BI55&amp;CE$3,$DB$201:$DB$770&amp;$DC$201:$DC$770,0))),IF(ISNA(INDEX($DC$1:$DC$200,MATCH($BI56&amp;CE$3,$DB$1:$DB$200&amp;$DC$1:$DC$200,0))),"",IF(INDEX($DC$1:$DC$200,MATCH($BI56&amp;CE$3,$DB$1:$DB$200&amp;$DC$1:$DC$200,0))=CE$3,1,"")),IF(INDEX($DC$201:$DC$770,MATCH($BI55&amp;CE$3,$DB$201:$DB$770&amp;$DC$201:$DC$770,0))=CE$3,2,""))</f>
        <v/>
      </c>
      <c r="CF56" s="10" t="str">
        <f t="array" ref="CF56">IF(ISNA(INDEX($DC$201:$DC$770,MATCH($BI55&amp;CF$3,$DB$201:$DB$770&amp;$DC$201:$DC$770,0))),IF(ISNA(INDEX($DC$1:$DC$200,MATCH($BI56&amp;CF$3,$DB$1:$DB$200&amp;$DC$1:$DC$200,0))),"",IF(INDEX($DC$1:$DC$200,MATCH($BI56&amp;CF$3,$DB$1:$DB$200&amp;$DC$1:$DC$200,0))=CF$3,1,"")),IF(INDEX($DC$201:$DC$770,MATCH($BI55&amp;CF$3,$DB$201:$DB$770&amp;$DC$201:$DC$770,0))=CF$3,2,""))</f>
        <v/>
      </c>
      <c r="CG56" s="9" t="str">
        <f t="array" ref="CG56">IF(ISNA(INDEX($DC$201:$DC$770,MATCH($BI55&amp;CG$3,$DB$201:$DB$770&amp;$DC$201:$DC$770,0))),IF(ISNA(INDEX($DC$1:$DC$200,MATCH($BI56&amp;CG$3,$DB$1:$DB$200&amp;$DC$1:$DC$200,0))),"",IF(INDEX($DC$1:$DC$200,MATCH($BI56&amp;CG$3,$DB$1:$DB$200&amp;$DC$1:$DC$200,0))=CG$3,1,"")),IF(INDEX($DC$201:$DC$770,MATCH($BI55&amp;CG$3,$DB$201:$DB$770&amp;$DC$201:$DC$770,0))=CG$3,2,""))</f>
        <v/>
      </c>
      <c r="CH56" s="10" t="str">
        <f t="array" ref="CH56">IF(ISNA(INDEX($DC$201:$DC$770,MATCH($BI55&amp;CH$3,$DB$201:$DB$770&amp;$DC$201:$DC$770,0))),IF(ISNA(INDEX($DC$1:$DC$200,MATCH($BI56&amp;CH$3,$DB$1:$DB$200&amp;$DC$1:$DC$200,0))),"",IF(INDEX($DC$1:$DC$200,MATCH($BI56&amp;CH$3,$DB$1:$DB$200&amp;$DC$1:$DC$200,0))=CH$3,1,"")),IF(INDEX($DC$201:$DC$770,MATCH($BI55&amp;CH$3,$DB$201:$DB$770&amp;$DC$201:$DC$770,0))=CH$3,2,""))</f>
        <v/>
      </c>
      <c r="CI56" s="8" t="str">
        <f t="array" ref="CI56">IF(ISNA(INDEX($DC$201:$DC$770,MATCH($BI55&amp;CI$3,$DB$201:$DB$770&amp;$DC$201:$DC$770,0))),IF(ISNA(INDEX($DC$1:$DC$200,MATCH($BI56&amp;CI$3,$DB$1:$DB$200&amp;$DC$1:$DC$200,0))),"",IF(INDEX($DC$1:$DC$200,MATCH($BI56&amp;CI$3,$DB$1:$DB$200&amp;$DC$1:$DC$200,0))=CI$3,1,"")),IF(INDEX($DC$201:$DC$770,MATCH($BI55&amp;CI$3,$DB$201:$DB$770&amp;$DC$201:$DC$770,0))=CI$3,2,""))</f>
        <v/>
      </c>
      <c r="CJ56" s="10" t="str">
        <f t="array" ref="CJ56">IF(ISNA(INDEX($DC$201:$DC$770,MATCH($BI55&amp;CJ$3,$DB$201:$DB$770&amp;$DC$201:$DC$770,0))),IF(ISNA(INDEX($DC$1:$DC$200,MATCH($BI56&amp;CJ$3,$DB$1:$DB$200&amp;$DC$1:$DC$200,0))),"",IF(INDEX($DC$1:$DC$200,MATCH($BI56&amp;CJ$3,$DB$1:$DB$200&amp;$DC$1:$DC$200,0))=CJ$3,1,"")),IF(INDEX($DC$201:$DC$770,MATCH($BI55&amp;CJ$3,$DB$201:$DB$770&amp;$DC$201:$DC$770,0))=CJ$3,2,""))</f>
        <v/>
      </c>
      <c r="CK56" s="10" t="str">
        <f t="array" ref="CK56">IF(ISNA(INDEX($DC$201:$DC$770,MATCH($BI55&amp;CK$3,$DB$201:$DB$770&amp;$DC$201:$DC$770,0))),IF(ISNA(INDEX($DC$1:$DC$200,MATCH($BI56&amp;CK$3,$DB$1:$DB$200&amp;$DC$1:$DC$200,0))),"",IF(INDEX($DC$1:$DC$200,MATCH($BI56&amp;CK$3,$DB$1:$DB$200&amp;$DC$1:$DC$200,0))=CK$3,1,"")),IF(INDEX($DC$201:$DC$770,MATCH($BI55&amp;CK$3,$DB$201:$DB$770&amp;$DC$201:$DC$770,0))=CK$3,2,""))</f>
        <v/>
      </c>
      <c r="CL56" s="8" t="str">
        <f t="array" ref="CL56">IF(ISNA(INDEX($DC$201:$DC$770,MATCH($BI55&amp;CL$3,$DB$201:$DB$770&amp;$DC$201:$DC$770,0))),IF(ISNA(INDEX($DC$1:$DC$200,MATCH($BI56&amp;CL$3,$DB$1:$DB$200&amp;$DC$1:$DC$200,0))),"",IF(INDEX($DC$1:$DC$200,MATCH($BI56&amp;CL$3,$DB$1:$DB$200&amp;$DC$1:$DC$200,0))=CL$3,1,"")),IF(INDEX($DC$201:$DC$770,MATCH($BI55&amp;CL$3,$DB$201:$DB$770&amp;$DC$201:$DC$770,0))=CL$3,2,""))</f>
        <v/>
      </c>
      <c r="CP56" s="19">
        <f>IF(OR(CS56=0,CT56=0),0,1+CW56-$CP$29+0.5)</f>
        <v>341.5</v>
      </c>
      <c r="CQ56" s="13" t="s">
        <v>165</v>
      </c>
      <c r="CS56" s="30">
        <v>6</v>
      </c>
      <c r="CT56" s="13">
        <v>12</v>
      </c>
      <c r="CU56" s="13">
        <f t="shared" si="431"/>
        <v>2016</v>
      </c>
      <c r="CV56" s="13" t="str">
        <f>IF(WEEKDAY(CW56,2)=1,"Mo",IF(WEEKDAY(CW56,2)=2,"Di",IF(WEEKDAY(CW56,2)=3,"Mi",IF(WEEKDAY(CW56,2)=4,"Do",IF(WEEKDAY(CW56,2)=5,"Fr",IF(WEEKDAY(CW56,2)=6,"Sa","So"))))))</f>
        <v>Di</v>
      </c>
      <c r="CW56" s="22">
        <f>DATE(CU56,CT56,CS56)</f>
        <v>41248</v>
      </c>
      <c r="DB56" s="19">
        <f>IF(DM56=0,0,IF(COUNTIF($DM$1:$DM$200,DM56)=1,DM56,IF(COUNTIF($DM$1:$DM$200,DM56)=2,IF(COUNTIF($DM$1:$DM55,DM56)=0,DM56,DM56+0.5),"Terminkollision 1")))</f>
        <v>0</v>
      </c>
      <c r="DC56" s="42">
        <f t="shared" si="4"/>
        <v>3</v>
      </c>
      <c r="DD56" s="71" t="s">
        <v>195</v>
      </c>
      <c r="DE56" s="13" t="s">
        <v>101</v>
      </c>
      <c r="DF56" s="13">
        <f>IF((IF(YEAR(DK56)=$CR$2,1+DK56-$CP$29,0))=0,0,TRUNC((DK56-WEEKDAY(DK56,2)-DATE(YEAR(DK56+4-WEEKDAY(DK56,2)),1,-10))/7))</f>
        <v>0</v>
      </c>
      <c r="DG56" s="13">
        <f t="shared" si="5"/>
        <v>1</v>
      </c>
      <c r="DH56" s="13">
        <f t="shared" si="6"/>
        <v>1</v>
      </c>
      <c r="DI56" s="13">
        <f t="shared" si="7"/>
        <v>1904</v>
      </c>
      <c r="DJ56" s="13" t="str">
        <f t="shared" si="264"/>
        <v>Fr</v>
      </c>
      <c r="DK56" s="22">
        <f>IF(YEAR(DK55+7)=CR2,DK55+7,0)</f>
        <v>0</v>
      </c>
      <c r="DL56" s="19">
        <f t="shared" si="0"/>
        <v>0</v>
      </c>
      <c r="DM56" s="13">
        <f t="shared" si="265"/>
        <v>0</v>
      </c>
    </row>
    <row r="57" spans="1:118" ht="12.75" customHeight="1">
      <c r="A57" s="13">
        <v>26</v>
      </c>
      <c r="B57" s="174">
        <f>TRUNC((DATE($CR$2,C$6,C57)-WEEKDAY(DATE($CR$2,C$6,C57),2)-DATE(YEAR(DATE($CR$2,C$6,C57)+4-WEEKDAY(DATE($CR$2,C$6,C57),2)),1,-10))/7)</f>
        <v>4</v>
      </c>
      <c r="C57" s="172">
        <v>26</v>
      </c>
      <c r="D57" s="176" t="str">
        <f t="shared" ref="D57" si="456">IF(D55="Mo","Di",IF(D55="Di","Mi",IF(D55="Mi","Do",IF(D55="Do","Fr",IF(D55="Fr","Sa",IF(D55="Sa","So","Mo"))))))</f>
        <v>Di</v>
      </c>
      <c r="E57" s="2"/>
      <c r="F57" s="164" t="str">
        <f t="shared" ref="F57" si="457">IF(OR(OR(B57=$CR$7,B61=$CR$7,B57=$CS$7,B61=$CS$7,B57=$CT$7,B61=$CT$7,B57=$CR$8,B61=$CR$8,B57=$CR$9,B61=$CR$9,B57=$CR$10,B61=$CR$10,B57=$CS$10,B61=$CS$10,B57=$CR$11,B61=$CR$11,B57=$CS$11,B61=$CS$11,B57=$CT$11,B61=$CT$11,B57=$CU$11,B61=$CU$11,B57=$CV$11,B61=$CV$11,B57=$CR$12,B61=$CR$12,B57=$CS$12,B61=$CS$12),OR($A58=$CP$30,$A58=$CP$31,$A58=$CP$32,$A58=$CP$33,$A58=$CP$34,$A58=$CP$35,$A58=$CP$36,$A58=$CP$37,$A58=$CP$38,$A58=$CP$39,$A58=$CP$40,$A58=$CP$41),OR($A58=$CP$44,$A58=$CP$45,$A58=$CP$46,$A58=$CP$47,$A58=$CP$48,$A58=$CP$49,$A58=$CP$50)),1,"")</f>
        <v/>
      </c>
      <c r="G57" s="164" t="str">
        <f t="shared" ref="G57" si="458">IF(OR(OR(B57=$CR$15,B61=$CR$15,B57=$CS$15,B61=$CS$15,B57=$CT$15,B61=$CT$15,B57=$CR$16,B61=$CR$16,B57=$CS$16,B61=$CS$16,B57=$CR$17,B61=$CR$17,B57=$CS$17,B61=$CS$17,B57=$CR$18,B61=$CR$18,B57=$CS$18,B61=$CS$18,B57=$CT$18,B61=$CT$18,B57=$CU$18,B61=$CU$18,B57=$CV$18,B61=$CV$18,B57=$CR$19,B61=$CR$19,B57=$CS$19,B61=$CS$19),OR($A58=$CP$30,$A58=$CP$31,$A58=$CP$32,$A58=$CP$33,$A58=$CP$34,$A58=$CP$35,$A58=$CP$36,$A58=$CP$37,$A58=$CP$38,$A58=$CP$39,$A58=$CP$40,$A58=$CP$41),OR($A58=$CP$44,$A58=$CP$45,$A58=$CP$46,$A58=$CP$47,$A58=$CP$48,$A58=$CP$49,$A58=$CP$50)),1,"")</f>
        <v/>
      </c>
      <c r="H57" s="164" t="str">
        <f t="shared" ref="H57" si="459">IF(OR(OR(B57=$CR$22,B61=$CR$22,B57=$CS$22,B61=$CS$22,B57=$CT$22,B61=$CT$22,B57=$CR$23,B61=$CR$23,B57=$CS$23,B61=$CS$23,B57=$CR$24,B61=$CR$24,B57=$CS$24,B61=$CS$24,B57=$CR$25,B61=$CR$25,B57=$CS$25,B61=$CS$25,B57=$CT$25,B61=$CT$25,B57=$CU$25,B61=$CU$25,B57=$CV$25,B61=$CV$25,B57=$CR$26,B61=$CR$26,B57=$CS$26,B61=$CS$26),OR($A58=$CP$30,$A58=$CP$31,$A58=$CP$32,$A58=$CP$33,$A58=$CP$34,$A58=$CP$35,$A58=$CP$36,$A58=$CP$37,$A58=$CP$38,$A58=$CP$39,$A58=$CP$40,$A58=$CP$41),OR($A58=$CP$44,$A58=$CP$45,$A58=$CP$46,$A58=$CP$47,$A58=$CP$48,$A58=$CP$49,$A58=$CP$50)),1,"")</f>
        <v/>
      </c>
      <c r="I57" s="2"/>
      <c r="J57" s="1" t="str">
        <f t="shared" ref="J57" si="460">IF(ISNA(VLOOKUP(A57,$DB$1:$DE$200,4,FALSE)),"",VLOOKUP(A57,$DB$1:$DE$200,4,FALSE))</f>
        <v/>
      </c>
      <c r="K57" s="1"/>
      <c r="L57" s="1"/>
      <c r="M57" s="1"/>
      <c r="N57" s="1"/>
      <c r="O57" s="1"/>
      <c r="P57" s="5" t="str">
        <f t="array" ref="P57">IF(ISNA(INDEX($DC$1:$DC$770,MATCH($A57&amp;P$3,$DB$1:$DB$770&amp;$DC$1:$DC$770,0))),"",IF(ISNA(INDEX($DC$1:$DC$200,MATCH($A57&amp;P$3,$DB$1:$DB$200&amp;$DC$1:$DC$200,0))),IF(INDEX($DC$201:$DC$770,MATCH($A57&amp;P$3,$DB$201:$DB$770&amp;$DC$201:$DC$770,0))=P$3,2,""),IF(INDEX($DC$1:$DC$200,MATCH($A57&amp;P$3,$DB$1:$DB$200&amp;$DC$1:$DC$200,0))=P$3,1,"")))</f>
        <v/>
      </c>
      <c r="Q57" s="6" t="str">
        <f t="array" ref="Q57">IF(ISNA(INDEX($DC$1:$DC$770,MATCH($A57&amp;Q$3,$DB$1:$DB$770&amp;$DC$1:$DC$770,0))),"",IF(ISNA(INDEX($DC$1:$DC$200,MATCH($A57&amp;Q$3,$DB$1:$DB$200&amp;$DC$1:$DC$200,0))),IF(INDEX($DC$201:$DC$770,MATCH($A57&amp;Q$3,$DB$201:$DB$770&amp;$DC$201:$DC$770,0))=Q$3,2,""),IF(INDEX($DC$1:$DC$200,MATCH($A57&amp;Q$3,$DB$1:$DB$200&amp;$DC$1:$DC$200,0))=Q$3,1,"")))</f>
        <v/>
      </c>
      <c r="R57" s="6" t="str">
        <f t="array" ref="R57">IF(ISNA(INDEX($DC$1:$DC$770,MATCH($A57&amp;R$3,$DB$1:$DB$770&amp;$DC$1:$DC$770,0))),"",IF(ISNA(INDEX($DC$1:$DC$200,MATCH($A57&amp;R$3,$DB$1:$DB$200&amp;$DC$1:$DC$200,0))),IF(INDEX($DC$201:$DC$770,MATCH($A57&amp;R$3,$DB$201:$DB$770&amp;$DC$201:$DC$770,0))=R$3,2,""),IF(INDEX($DC$1:$DC$200,MATCH($A57&amp;R$3,$DB$1:$DB$200&amp;$DC$1:$DC$200,0))=R$3,1,"")))</f>
        <v/>
      </c>
      <c r="S57" s="5" t="str">
        <f t="array" ref="S57">IF(ISNA(INDEX($DC$1:$DC$770,MATCH($A57&amp;S$3,$DB$1:$DB$770&amp;$DC$1:$DC$770,0))),"",IF(ISNA(INDEX($DC$1:$DC$200,MATCH($A57&amp;S$3,$DB$1:$DB$200&amp;$DC$1:$DC$200,0))),IF(INDEX($DC$201:$DC$770,MATCH($A57&amp;S$3,$DB$201:$DB$770&amp;$DC$201:$DC$770,0))=S$3,2,""),IF(INDEX($DC$1:$DC$200,MATCH($A57&amp;S$3,$DB$1:$DB$200&amp;$DC$1:$DC$200,0))=S$3,1,"")))</f>
        <v/>
      </c>
      <c r="T57" s="6" t="str">
        <f t="array" ref="T57">IF(ISNA(INDEX($DC$1:$DC$770,MATCH($A57&amp;T$3,$DB$1:$DB$770&amp;$DC$1:$DC$770,0))),"",IF(ISNA(INDEX($DC$1:$DC$200,MATCH($A57&amp;T$3,$DB$1:$DB$200&amp;$DC$1:$DC$200,0))),IF(INDEX($DC$201:$DC$770,MATCH($A57&amp;T$3,$DB$201:$DB$770&amp;$DC$201:$DC$770,0))=T$3,2,""),IF(INDEX($DC$1:$DC$200,MATCH($A57&amp;T$3,$DB$1:$DB$200&amp;$DC$1:$DC$200,0))=T$3,1,"")))</f>
        <v/>
      </c>
      <c r="U57" s="7" t="str">
        <f t="array" ref="U57">IF(ISNA(INDEX($DC$1:$DC$770,MATCH($A57&amp;U$3,$DB$1:$DB$770&amp;$DC$1:$DC$770,0))),"",IF(ISNA(INDEX($DC$1:$DC$200,MATCH($A57&amp;U$3,$DB$1:$DB$200&amp;$DC$1:$DC$200,0))),IF(INDEX($DC$201:$DC$770,MATCH($A57&amp;U$3,$DB$201:$DB$770&amp;$DC$201:$DC$770,0))=U$3,2,""),IF(INDEX($DC$1:$DC$200,MATCH($A57&amp;U$3,$DB$1:$DB$200&amp;$DC$1:$DC$200,0))=U$3,1,"")))</f>
        <v/>
      </c>
      <c r="V57" s="6" t="str">
        <f t="array" ref="V57">IF(ISNA(INDEX($DC$1:$DC$770,MATCH($A57&amp;V$3,$DB$1:$DB$770&amp;$DC$1:$DC$770,0))),"",IF(ISNA(INDEX($DC$1:$DC$200,MATCH($A57&amp;V$3,$DB$1:$DB$200&amp;$DC$1:$DC$200,0))),IF(INDEX($DC$201:$DC$770,MATCH($A57&amp;V$3,$DB$201:$DB$770&amp;$DC$201:$DC$770,0))=V$3,2,""),IF(INDEX($DC$1:$DC$200,MATCH($A57&amp;V$3,$DB$1:$DB$200&amp;$DC$1:$DC$200,0))=V$3,1,"")))</f>
        <v/>
      </c>
      <c r="W57" s="6" t="str">
        <f t="array" ref="W57">IF(ISNA(INDEX($DC$1:$DC$770,MATCH($A57&amp;W$3,$DB$1:$DB$770&amp;$DC$1:$DC$770,0))),"",IF(ISNA(INDEX($DC$1:$DC$200,MATCH($A57&amp;W$3,$DB$1:$DB$200&amp;$DC$1:$DC$200,0))),IF(INDEX($DC$201:$DC$770,MATCH($A57&amp;W$3,$DB$201:$DB$770&amp;$DC$201:$DC$770,0))=W$3,2,""),IF(INDEX($DC$1:$DC$200,MATCH($A57&amp;W$3,$DB$1:$DB$200&amp;$DC$1:$DC$200,0))=W$3,1,"")))</f>
        <v/>
      </c>
      <c r="X57" s="6" t="str">
        <f t="array" ref="X57">IF(ISNA(INDEX($DC$1:$DC$770,MATCH($A57&amp;X$3,$DB$1:$DB$770&amp;$DC$1:$DC$770,0))),"",IF(ISNA(INDEX($DC$1:$DC$200,MATCH($A57&amp;X$3,$DB$1:$DB$200&amp;$DC$1:$DC$200,0))),IF(INDEX($DC$201:$DC$770,MATCH($A57&amp;X$3,$DB$201:$DB$770&amp;$DC$201:$DC$770,0))=X$3,2,""),IF(INDEX($DC$1:$DC$200,MATCH($A57&amp;X$3,$DB$1:$DB$200&amp;$DC$1:$DC$200,0))=X$3,1,"")))</f>
        <v/>
      </c>
      <c r="Y57" s="5" t="str">
        <f t="array" ref="Y57">IF(ISNA(INDEX($DC$1:$DC$770,MATCH($A57&amp;Y$3,$DB$1:$DB$770&amp;$DC$1:$DC$770,0))),"",IF(ISNA(INDEX($DC$1:$DC$200,MATCH($A57&amp;Y$3,$DB$1:$DB$200&amp;$DC$1:$DC$200,0))),IF(INDEX($DC$201:$DC$770,MATCH($A57&amp;Y$3,$DB$201:$DB$770&amp;$DC$201:$DC$770,0))=Y$3,2,""),IF(INDEX($DC$1:$DC$200,MATCH($A57&amp;Y$3,$DB$1:$DB$200&amp;$DC$1:$DC$200,0))=Y$3,1,"")))</f>
        <v/>
      </c>
      <c r="Z57" s="6" t="str">
        <f t="array" ref="Z57">IF(ISNA(INDEX($DC$1:$DC$770,MATCH($A57&amp;Z$3,$DB$1:$DB$770&amp;$DC$1:$DC$770,0))),"",IF(ISNA(INDEX($DC$1:$DC$200,MATCH($A57&amp;Z$3,$DB$1:$DB$200&amp;$DC$1:$DC$200,0))),IF(INDEX($DC$201:$DC$770,MATCH($A57&amp;Z$3,$DB$201:$DB$770&amp;$DC$201:$DC$770,0))=Z$3,2,""),IF(INDEX($DC$1:$DC$200,MATCH($A57&amp;Z$3,$DB$1:$DB$200&amp;$DC$1:$DC$200,0))=Z$3,1,"")))</f>
        <v/>
      </c>
      <c r="AA57" s="7" t="str">
        <f t="array" ref="AA57">IF(ISNA(INDEX($DC$1:$DC$770,MATCH($A57&amp;AA$3,$DB$1:$DB$770&amp;$DC$1:$DC$770,0))),"",IF(ISNA(INDEX($DC$1:$DC$200,MATCH($A57&amp;AA$3,$DB$1:$DB$200&amp;$DC$1:$DC$200,0))),IF(INDEX($DC$201:$DC$770,MATCH($A57&amp;AA$3,$DB$201:$DB$770&amp;$DC$201:$DC$770,0))=AA$3,2,""),IF(INDEX($DC$1:$DC$200,MATCH($A57&amp;AA$3,$DB$1:$DB$200&amp;$DC$1:$DC$200,0))=AA$3,1,"")))</f>
        <v/>
      </c>
      <c r="AB57" s="6" t="str">
        <f t="array" ref="AB57">IF(ISNA(INDEX($DC$1:$DC$770,MATCH($A57&amp;AB$3,$DB$1:$DB$770&amp;$DC$1:$DC$770,0))),"",IF(ISNA(INDEX($DC$1:$DC$200,MATCH($A57&amp;AB$3,$DB$1:$DB$200&amp;$DC$1:$DC$200,0))),IF(INDEX($DC$201:$DC$770,MATCH($A57&amp;AB$3,$DB$201:$DB$770&amp;$DC$201:$DC$770,0))=AB$3,2,""),IF(INDEX($DC$1:$DC$200,MATCH($A57&amp;AB$3,$DB$1:$DB$200&amp;$DC$1:$DC$200,0))=AB$3,1,"")))</f>
        <v/>
      </c>
      <c r="AC57" s="6" t="str">
        <f t="array" ref="AC57">IF(ISNA(INDEX($DC$1:$DC$770,MATCH($A57&amp;AC$3,$DB$1:$DB$770&amp;$DC$1:$DC$770,0))),"",IF(ISNA(INDEX($DC$1:$DC$200,MATCH($A57&amp;AC$3,$DB$1:$DB$200&amp;$DC$1:$DC$200,0))),IF(INDEX($DC$201:$DC$770,MATCH($A57&amp;AC$3,$DB$201:$DB$770&amp;$DC$201:$DC$770,0))=AC$3,2,""),IF(INDEX($DC$1:$DC$200,MATCH($A57&amp;AC$3,$DB$1:$DB$200&amp;$DC$1:$DC$200,0))=AC$3,1,"")))</f>
        <v/>
      </c>
      <c r="AD57" s="7" t="str">
        <f t="array" ref="AD57">IF(ISNA(INDEX($DC$1:$DC$770,MATCH($A57&amp;AD$3,$DB$1:$DB$770&amp;$DC$1:$DC$770,0))),"",IF(ISNA(INDEX($DC$1:$DC$200,MATCH($A57&amp;AD$3,$DB$1:$DB$200&amp;$DC$1:$DC$200,0))),IF(INDEX($DC$201:$DC$770,MATCH($A57&amp;AD$3,$DB$201:$DB$770&amp;$DC$201:$DC$770,0))=AD$3,2,""),IF(INDEX($DC$1:$DC$200,MATCH($A57&amp;AD$3,$DB$1:$DB$200&amp;$DC$1:$DC$200,0))=AD$3,1,"")))</f>
        <v/>
      </c>
      <c r="AE57" s="43">
        <v>57</v>
      </c>
      <c r="AF57" s="174">
        <f>TRUNC((DATE($CR$2,AG$6,AG57)-WEEKDAY(DATE($CR$2,AG$6,AG57),2)-DATE(YEAR(DATE($CR$2,AG$6,AG57)+4-WEEKDAY(DATE($CR$2,AG$6,AG57),2)),1,-10))/7)</f>
        <v>8</v>
      </c>
      <c r="AG57" s="172">
        <v>26</v>
      </c>
      <c r="AH57" s="176" t="str">
        <f t="shared" si="13"/>
        <v>Fr</v>
      </c>
      <c r="AI57" s="2"/>
      <c r="AJ57" s="164" t="str">
        <f t="shared" ref="AJ57" si="461">IF(OR(OR(AF57=$CR$7,AF61=$CR$7,AF57=$CS$7,AF61=$CS$7,AF57=$CT$7,AF61=$CT$7,AF57=$CR$8,AF61=$CR$8,AF57=$CR$9,AF61=$CR$9,AF57=$CR$10,AF61=$CR$10,AF57=$CS$10,AF61=$CS$10,AF57=$CR$11,AF61=$CR$11,AF57=$CS$11,AF61=$CS$11,AF57=$CT$11,AF61=$CT$11,AF57=$CU$11,AF61=$CU$11,AF57=$CV$11,AF61=$CV$11,AF57=$CR$12,AF61=$CR$12,AF57=$CS$12,AF61=$CS$12),OR($AE58=$CP$30,$AE58=$CP$31,$AE58=$CP$32,$AE58=$CP$33,$AE58=$CP$34,$AE58=$CP$35,$AE58=$CP$36,$AE58=$CP$37,$AE58=$CP$38,$AE58=$CP$39,$AE58=$CP$40,$AE58=$CP$41),OR($AE58=$CP$44,$AE58=$CP$45,$AE58=$CP$46,$AE58=$CP$47,$AE58=$CP$48,$AE58=$CP$49,$AE58=$CP$50)),1,"")</f>
        <v/>
      </c>
      <c r="AK57" s="164" t="str">
        <f t="shared" ref="AK57" si="462">IF(OR(OR(AF57=$CR$15,AF61=$CR$15,AF57=$CS$15,AF61=$CS$15,AF57=$CT$15,AF61=$CT$15,AF57=$CR$16,AF61=$CR$16,AF57=$CS$16,AF61=$CS$16,AF57=$CR$17,AF61=$CR$17,AF57=$CS$17,AF61=$CS$17,AF57=$CR$18,AF61=$CR$18,AF57=$CS$18,AF61=$CS$18,AF57=$CT$18,AF61=$CT$18,AF57=$CU$18,AF61=$CU$18,AF57=$CV$18,AF61=$CV$18,AF57=$CR$19,AF61=$CR$19,AF57=$CS$19,AF61=$CS$19),OR($AE58=$CP$30,$AE58=$CP$31,$AE58=$CP$32,$AE58=$CP$33,$AE58=$CP$34,$AE58=$CP$35,$AE58=$CP$36,$AE58=$CP$37,$AE58=$CP$38,$AE58=$CP$39,$AE58=$CP$40,$AE58=$CP$41),OR($AE58=$CP$44,$AE58=$CP$45,$AE58=$CP$46,$AE58=$CP$47,$AE58=$CP$48,$AE58=$CP$49,$AE58=$CP$50)),1,"")</f>
        <v/>
      </c>
      <c r="AL57" s="164" t="str">
        <f t="shared" ref="AL57" si="463">IF(OR(OR(AF57=$CR$22,AF61=$CR$22,AF57=$CS$22,AF61=$CS$22,AF57=$CT$22,AF61=$CT$22,AF57=$CR$23,AF61=$CR$23,AF57=$CS$23,AF61=$CS$23,AF57=$CR$24,AF61=$CR$24,AF57=$CS$24,AF61=$CS$24,AF57=$CR$25,AF61=$CR$25,AF57=$CS$25,AF61=$CS$25,AF57=$CT$25,AF61=$CT$25,AF57=$CU$25,AF61=$CU$25,AF57=$CV$25,AF61=$CV$25,AF57=$CR$26,AF61=$CR$26,AF57=$CS$26,AF61=$CS$26),OR($AE58=$CP$30,$AE58=$CP$31,$AE58=$CP$32,$AE58=$CP$33,$AE58=$CP$34,$AE58=$CP$35,$AE58=$CP$36,$AE58=$CP$37,$AE58=$CP$38,$AE58=$CP$39,$AE58=$CP$40,$AE58=$CP$41),OR($AE58=$CP$44,$AE58=$CP$45,$AE58=$CP$46,$AE58=$CP$47,$AE58=$CP$48,$AE58=$CP$49,$AE58=$CP$50)),1,"")</f>
        <v/>
      </c>
      <c r="AM57" s="2"/>
      <c r="AN57" s="6" t="str">
        <f t="shared" ref="AN57" si="464">IF(ISNA(VLOOKUP(AE57,$DB$1:$DE$200,4,FALSE)),"",VLOOKUP(AE57,$DB$1:$DE$200,4,FALSE))</f>
        <v/>
      </c>
      <c r="AO57" s="6"/>
      <c r="AP57" s="6"/>
      <c r="AQ57" s="6"/>
      <c r="AR57" s="6"/>
      <c r="AS57" s="6"/>
      <c r="AT57" s="5" t="str">
        <f t="array" ref="AT57">IF(ISNA(INDEX($DC$1:$DC$770,MATCH($AE57&amp;AT$3,$DB$1:$DB$770&amp;$DC$1:$DC$770,0))),"",IF(ISNA(INDEX($DC$1:$DC$200,MATCH($AE57&amp;AT$3,$DB$1:$DB$200&amp;$DC$1:$DC$200,0))),IF(INDEX($DC$201:$DC$770,MATCH($AE57&amp;AT$3,$DB$201:$DB$770&amp;$DC$201:$DC$770,0))=AT$3,2,""),IF(INDEX($DC$1:$DC$200,MATCH($AE57&amp;AT$3,$DB$1:$DB$200&amp;$DC$1:$DC$200,0))=AT$3,1,"")))</f>
        <v/>
      </c>
      <c r="AU57" s="6" t="str">
        <f t="array" ref="AU57">IF(ISNA(INDEX($DC$1:$DC$770,MATCH($AE57&amp;AU$3,$DB$1:$DB$770&amp;$DC$1:$DC$770,0))),"",IF(ISNA(INDEX($DC$1:$DC$200,MATCH($AE57&amp;AU$3,$DB$1:$DB$200&amp;$DC$1:$DC$200,0))),IF(INDEX($DC$201:$DC$770,MATCH($AE57&amp;AU$3,$DB$201:$DB$770&amp;$DC$201:$DC$770,0))=AU$3,2,""),IF(INDEX($DC$1:$DC$200,MATCH($AE57&amp;AU$3,$DB$1:$DB$200&amp;$DC$1:$DC$200,0))=AU$3,1,"")))</f>
        <v/>
      </c>
      <c r="AV57" s="6" t="str">
        <f t="array" ref="AV57">IF(ISNA(INDEX($DC$1:$DC$770,MATCH($AE57&amp;AV$3,$DB$1:$DB$770&amp;$DC$1:$DC$770,0))),"",IF(ISNA(INDEX($DC$1:$DC$200,MATCH($AE57&amp;AV$3,$DB$1:$DB$200&amp;$DC$1:$DC$200,0))),IF(INDEX($DC$201:$DC$770,MATCH($AE57&amp;AV$3,$DB$201:$DB$770&amp;$DC$201:$DC$770,0))=AV$3,2,""),IF(INDEX($DC$1:$DC$200,MATCH($AE57&amp;AV$3,$DB$1:$DB$200&amp;$DC$1:$DC$200,0))=AV$3,1,"")))</f>
        <v/>
      </c>
      <c r="AW57" s="5" t="str">
        <f t="array" ref="AW57">IF(ISNA(INDEX($DC$1:$DC$770,MATCH($AE57&amp;AW$3,$DB$1:$DB$770&amp;$DC$1:$DC$770,0))),"",IF(ISNA(INDEX($DC$1:$DC$200,MATCH($AE57&amp;AW$3,$DB$1:$DB$200&amp;$DC$1:$DC$200,0))),IF(INDEX($DC$201:$DC$770,MATCH($AE57&amp;AW$3,$DB$201:$DB$770&amp;$DC$201:$DC$770,0))=AW$3,2,""),IF(INDEX($DC$1:$DC$200,MATCH($AE57&amp;AW$3,$DB$1:$DB$200&amp;$DC$1:$DC$200,0))=AW$3,1,"")))</f>
        <v/>
      </c>
      <c r="AX57" s="6" t="str">
        <f t="array" ref="AX57">IF(ISNA(INDEX($DC$1:$DC$770,MATCH($AE57&amp;AX$3,$DB$1:$DB$770&amp;$DC$1:$DC$770,0))),"",IF(ISNA(INDEX($DC$1:$DC$200,MATCH($AE57&amp;AX$3,$DB$1:$DB$200&amp;$DC$1:$DC$200,0))),IF(INDEX($DC$201:$DC$770,MATCH($AE57&amp;AX$3,$DB$201:$DB$770&amp;$DC$201:$DC$770,0))=AX$3,2,""),IF(INDEX($DC$1:$DC$200,MATCH($AE57&amp;AX$3,$DB$1:$DB$200&amp;$DC$1:$DC$200,0))=AX$3,1,"")))</f>
        <v/>
      </c>
      <c r="AY57" s="7" t="str">
        <f t="array" ref="AY57">IF(ISNA(INDEX($DC$1:$DC$770,MATCH($AE57&amp;AY$3,$DB$1:$DB$770&amp;$DC$1:$DC$770,0))),"",IF(ISNA(INDEX($DC$1:$DC$200,MATCH($AE57&amp;AY$3,$DB$1:$DB$200&amp;$DC$1:$DC$200,0))),IF(INDEX($DC$201:$DC$770,MATCH($AE57&amp;AY$3,$DB$201:$DB$770&amp;$DC$201:$DC$770,0))=AY$3,2,""),IF(INDEX($DC$1:$DC$200,MATCH($AE57&amp;AY$3,$DB$1:$DB$200&amp;$DC$1:$DC$200,0))=AY$3,1,"")))</f>
        <v/>
      </c>
      <c r="AZ57" s="6" t="str">
        <f t="array" ref="AZ57">IF(ISNA(INDEX($DC$1:$DC$770,MATCH($AE57&amp;AZ$3,$DB$1:$DB$770&amp;$DC$1:$DC$770,0))),"",IF(ISNA(INDEX($DC$1:$DC$200,MATCH($AE57&amp;AZ$3,$DB$1:$DB$200&amp;$DC$1:$DC$200,0))),IF(INDEX($DC$201:$DC$770,MATCH($AE57&amp;AZ$3,$DB$201:$DB$770&amp;$DC$201:$DC$770,0))=AZ$3,2,""),IF(INDEX($DC$1:$DC$200,MATCH($AE57&amp;AZ$3,$DB$1:$DB$200&amp;$DC$1:$DC$200,0))=AZ$3,1,"")))</f>
        <v/>
      </c>
      <c r="BA57" s="6" t="str">
        <f t="array" ref="BA57">IF(ISNA(INDEX($DC$1:$DC$770,MATCH($AE57&amp;BA$3,$DB$1:$DB$770&amp;$DC$1:$DC$770,0))),"",IF(ISNA(INDEX($DC$1:$DC$200,MATCH($AE57&amp;BA$3,$DB$1:$DB$200&amp;$DC$1:$DC$200,0))),IF(INDEX($DC$201:$DC$770,MATCH($AE57&amp;BA$3,$DB$201:$DB$770&amp;$DC$201:$DC$770,0))=BA$3,2,""),IF(INDEX($DC$1:$DC$200,MATCH($AE57&amp;BA$3,$DB$1:$DB$200&amp;$DC$1:$DC$200,0))=BA$3,1,"")))</f>
        <v/>
      </c>
      <c r="BB57" s="6" t="str">
        <f t="array" ref="BB57">IF(ISNA(INDEX($DC$1:$DC$770,MATCH($AE57&amp;BB$3,$DB$1:$DB$770&amp;$DC$1:$DC$770,0))),"",IF(ISNA(INDEX($DC$1:$DC$200,MATCH($AE57&amp;BB$3,$DB$1:$DB$200&amp;$DC$1:$DC$200,0))),IF(INDEX($DC$201:$DC$770,MATCH($AE57&amp;BB$3,$DB$201:$DB$770&amp;$DC$201:$DC$770,0))=BB$3,2,""),IF(INDEX($DC$1:$DC$200,MATCH($AE57&amp;BB$3,$DB$1:$DB$200&amp;$DC$1:$DC$200,0))=BB$3,1,"")))</f>
        <v/>
      </c>
      <c r="BC57" s="5" t="str">
        <f t="array" ref="BC57">IF(ISNA(INDEX($DC$1:$DC$770,MATCH($AE57&amp;BC$3,$DB$1:$DB$770&amp;$DC$1:$DC$770,0))),"",IF(ISNA(INDEX($DC$1:$DC$200,MATCH($AE57&amp;BC$3,$DB$1:$DB$200&amp;$DC$1:$DC$200,0))),IF(INDEX($DC$201:$DC$770,MATCH($AE57&amp;BC$3,$DB$201:$DB$770&amp;$DC$201:$DC$770,0))=BC$3,2,""),IF(INDEX($DC$1:$DC$200,MATCH($AE57&amp;BC$3,$DB$1:$DB$200&amp;$DC$1:$DC$200,0))=BC$3,1,"")))</f>
        <v/>
      </c>
      <c r="BD57" s="6" t="str">
        <f t="array" ref="BD57">IF(ISNA(INDEX($DC$1:$DC$770,MATCH($AE57&amp;BD$3,$DB$1:$DB$770&amp;$DC$1:$DC$770,0))),"",IF(ISNA(INDEX($DC$1:$DC$200,MATCH($AE57&amp;BD$3,$DB$1:$DB$200&amp;$DC$1:$DC$200,0))),IF(INDEX($DC$201:$DC$770,MATCH($AE57&amp;BD$3,$DB$201:$DB$770&amp;$DC$201:$DC$770,0))=BD$3,2,""),IF(INDEX($DC$1:$DC$200,MATCH($AE57&amp;BD$3,$DB$1:$DB$200&amp;$DC$1:$DC$200,0))=BD$3,1,"")))</f>
        <v/>
      </c>
      <c r="BE57" s="7" t="str">
        <f t="array" ref="BE57">IF(ISNA(INDEX($DC$1:$DC$770,MATCH($AE57&amp;BE$3,$DB$1:$DB$770&amp;$DC$1:$DC$770,0))),"",IF(ISNA(INDEX($DC$1:$DC$200,MATCH($AE57&amp;BE$3,$DB$1:$DB$200&amp;$DC$1:$DC$200,0))),IF(INDEX($DC$201:$DC$770,MATCH($AE57&amp;BE$3,$DB$201:$DB$770&amp;$DC$201:$DC$770,0))=BE$3,2,""),IF(INDEX($DC$1:$DC$200,MATCH($AE57&amp;BE$3,$DB$1:$DB$200&amp;$DC$1:$DC$200,0))=BE$3,1,"")))</f>
        <v/>
      </c>
      <c r="BF57" s="6" t="str">
        <f t="array" ref="BF57">IF(ISNA(INDEX($DC$1:$DC$770,MATCH($AE57&amp;BF$3,$DB$1:$DB$770&amp;$DC$1:$DC$770,0))),"",IF(ISNA(INDEX($DC$1:$DC$200,MATCH($AE57&amp;BF$3,$DB$1:$DB$200&amp;$DC$1:$DC$200,0))),IF(INDEX($DC$201:$DC$770,MATCH($AE57&amp;BF$3,$DB$201:$DB$770&amp;$DC$201:$DC$770,0))=BF$3,2,""),IF(INDEX($DC$1:$DC$200,MATCH($AE57&amp;BF$3,$DB$1:$DB$200&amp;$DC$1:$DC$200,0))=BF$3,1,"")))</f>
        <v/>
      </c>
      <c r="BG57" s="6" t="str">
        <f t="array" ref="BG57">IF(ISNA(INDEX($DC$1:$DC$770,MATCH($AE57&amp;BG$3,$DB$1:$DB$770&amp;$DC$1:$DC$770,0))),"",IF(ISNA(INDEX($DC$1:$DC$200,MATCH($AE57&amp;BG$3,$DB$1:$DB$200&amp;$DC$1:$DC$200,0))),IF(INDEX($DC$201:$DC$770,MATCH($AE57&amp;BG$3,$DB$201:$DB$770&amp;$DC$201:$DC$770,0))=BG$3,2,""),IF(INDEX($DC$1:$DC$200,MATCH($AE57&amp;BG$3,$DB$1:$DB$200&amp;$DC$1:$DC$200,0))=BG$3,1,"")))</f>
        <v/>
      </c>
      <c r="BH57" s="7" t="str">
        <f t="array" ref="BH57">IF(ISNA(INDEX($DC$1:$DC$770,MATCH($AE57&amp;BH$3,$DB$1:$DB$770&amp;$DC$1:$DC$770,0))),"",IF(ISNA(INDEX($DC$1:$DC$200,MATCH($AE57&amp;BH$3,$DB$1:$DB$200&amp;$DC$1:$DC$200,0))),IF(INDEX($DC$201:$DC$770,MATCH($AE57&amp;BH$3,$DB$201:$DB$770&amp;$DC$201:$DC$770,0))=BH$3,2,""),IF(INDEX($DC$1:$DC$200,MATCH($AE57&amp;BH$3,$DB$1:$DB$200&amp;$DC$1:$DC$200,0))=BH$3,1,"")))</f>
        <v/>
      </c>
      <c r="BI57" s="2">
        <f t="shared" ref="BI57" si="465">BI55+1</f>
        <v>86</v>
      </c>
      <c r="BJ57" s="174">
        <f>TRUNC((DATE($CR$2,BK$6,BK57)-WEEKDAY(DATE($CR$2,BK$6,BK57),2)-DATE(YEAR(DATE($CR$2,BK$6,BK57)+4-WEEKDAY(DATE($CR$2,BK$6,BK57),2)),1,-10))/7)</f>
        <v>12</v>
      </c>
      <c r="BK57" s="172">
        <v>26</v>
      </c>
      <c r="BL57" s="176" t="str">
        <f t="shared" si="18"/>
        <v>Sa</v>
      </c>
      <c r="BM57" s="2"/>
      <c r="BN57" s="164" t="str">
        <f t="shared" ref="BN57" si="466">IF(OR(OR(BJ57=$CR$7,BJ61=$CR$7,BJ57=$CS$7,BJ61=$CS$7,BJ57=$CT$7,BJ61=$CT$7,BJ57=$CR$8,BJ61=$CR$8,BJ57=$CR$9,BJ61=$CR$9,BJ57=$CR$10,BJ61=$CR$10,BJ57=$CS$10,BJ61=$CS$10,BJ57=$CR$11,BJ61=$CR$11,BJ57=$CS$11,BJ61=$CS$11,BJ57=$CT$11,BJ61=$CT$11,BJ57=$CU$11,BJ61=$CU$11,BJ57=$CV$11,BJ61=$CV$11,BJ57=$CR$12,BJ61=$CR$12,BJ57=$CS$12,BJ61=$CS$12),OR($BI58=$CP$30,$BI58=$CP$31,$BI58=$CP$32,$BI58=$CP$33,$BI58=$CP$34,$BI58=$CP$35,$BI58=$CP$36,$BI58=$CP$37,$BI58=$CP$38,$BI58=$CP$39,$BI58=$CP$40,$BI58=$CP$41),OR($BI58=$CP$44,$BI58=$CP$45,$BI58=$CP$46,$BI58=$CP$47,$BI58=$CP$48,$BI58=$CP$49,$BI58=$CP$50)),1,"")</f>
        <v/>
      </c>
      <c r="BO57" s="164" t="str">
        <f t="shared" ref="BO57" si="467">IF(OR(OR(BJ57=$CR$15,BJ61=$CR$15,BJ57=$CS$15,BJ61=$CS$15,BJ57=$CT$15,BJ61=$CT$15,BJ57=$CR$16,BJ61=$CR$16,BJ57=$CS$16,BJ61=$CS$16,BJ57=$CR$17,BJ61=$CR$17,BJ57=$CS$17,BJ61=$CS$17,BJ57=$CR$18,BJ61=$CR$18,BJ57=$CS$18,BJ61=$CS$18,BJ57=$CT$18,BJ61=$CT$18,BJ57=$CU$18,BJ61=$CU$18,BJ57=$CV$18,BJ61=$CV$18,BJ57=$CR$19,BJ61=$CR$19,BJ57=$CS$19,BJ61=$CS$19),OR($BI58=$CP$30,$BI58=$CP$31,$BI58=$CP$32,$BI58=$CP$33,$BI58=$CP$34,$BI58=$CP$35,$BI58=$CP$36,$BI58=$CP$37,$BI58=$CP$38,$BI58=$CP$39,$BI58=$CP$40,$BI58=$CP$41),OR($BI58=$CP$44,$BI58=$CP$45,$BI58=$CP$46,$BI58=$CP$47,$BI58=$CP$48,$BI58=$CP$49,$BI58=$CP$50)),1,"")</f>
        <v/>
      </c>
      <c r="BP57" s="164" t="str">
        <f t="shared" ref="BP57" si="468">IF(OR(OR(BJ57=$CR$22,BJ61=$CR$22,BJ57=$CS$22,BJ61=$CS$22,BJ57=$CT$22,BJ61=$CT$22,BJ57=$CR$23,BJ61=$CR$23,BJ57=$CS$23,BJ61=$CS$23,BJ57=$CR$24,BJ61=$CR$24,BJ57=$CS$24,BJ61=$CS$24,BJ57=$CR$25,BJ61=$CR$25,BJ57=$CS$25,BJ61=$CS$25,BJ57=$CT$25,BJ61=$CT$25,BJ57=$CU$25,BJ61=$CU$25,BJ57=$CV$25,BJ61=$CV$25,BJ57=$CR$26,BJ61=$CR$26,BJ57=$CS$26,BJ61=$CS$26),OR($BI58=$CP$30,$BI58=$CP$31,$BI58=$CP$32,$BI58=$CP$33,$BI58=$CP$34,$BI58=$CP$35,$BI58=$CP$36,$BI58=$CP$37,$BI58=$CP$38,$BI58=$CP$39,$BI58=$CP$40,$BI58=$CP$41),OR($BI58=$CP$44,$BI58=$CP$45,$BI58=$CP$46,$BI58=$CP$47,$BI58=$CP$48,$BI58=$CP$49,$BI58=$CP$50)),1,"")</f>
        <v/>
      </c>
      <c r="BQ57" s="2"/>
      <c r="BR57" s="6" t="str">
        <f t="shared" ref="BR57" si="469">IF(ISNA(VLOOKUP(BI57,$DB$1:$DE$200,4,FALSE)),"",VLOOKUP(BI57,$DB$1:$DE$200,4,FALSE))</f>
        <v/>
      </c>
      <c r="BS57" s="6"/>
      <c r="BT57" s="6"/>
      <c r="BU57" s="6"/>
      <c r="BV57" s="6"/>
      <c r="BW57" s="6"/>
      <c r="BX57" s="5" t="str">
        <f t="array" ref="BX57">IF(ISNA(INDEX($DC$1:$DC$770,MATCH($BI57&amp;BX$3,$DB$1:$DB$770&amp;$DC$1:$DC$770,0))),"",IF(ISNA(INDEX($DC$1:$DC$200,MATCH($BI57&amp;BX$3,$DB$1:$DB$200&amp;$DC$1:$DC$200,0))),IF(INDEX($DC$201:$DC$770,MATCH($BI57&amp;BX$3,$DB$201:$DB$770&amp;$DC$201:$DC$770,0))=BX$3,2,""),IF(INDEX($DC$1:$DC$200,MATCH($BI57&amp;BX$3,$DB$1:$DB$200&amp;$DC$1:$DC$200,0))=BX$3,1,"")))</f>
        <v/>
      </c>
      <c r="BY57" s="6" t="str">
        <f t="array" ref="BY57">IF(ISNA(INDEX($DC$1:$DC$770,MATCH($BI57&amp;BY$3,$DB$1:$DB$770&amp;$DC$1:$DC$770,0))),"",IF(ISNA(INDEX($DC$1:$DC$200,MATCH($BI57&amp;BY$3,$DB$1:$DB$200&amp;$DC$1:$DC$200,0))),IF(INDEX($DC$201:$DC$770,MATCH($BI57&amp;BY$3,$DB$201:$DB$770&amp;$DC$201:$DC$770,0))=BY$3,2,""),IF(INDEX($DC$1:$DC$200,MATCH($BI57&amp;BY$3,$DB$1:$DB$200&amp;$DC$1:$DC$200,0))=BY$3,1,"")))</f>
        <v/>
      </c>
      <c r="BZ57" s="6" t="str">
        <f t="array" ref="BZ57">IF(ISNA(INDEX($DC$1:$DC$770,MATCH($BI57&amp;BZ$3,$DB$1:$DB$770&amp;$DC$1:$DC$770,0))),"",IF(ISNA(INDEX($DC$1:$DC$200,MATCH($BI57&amp;BZ$3,$DB$1:$DB$200&amp;$DC$1:$DC$200,0))),IF(INDEX($DC$201:$DC$770,MATCH($BI57&amp;BZ$3,$DB$201:$DB$770&amp;$DC$201:$DC$770,0))=BZ$3,2,""),IF(INDEX($DC$1:$DC$200,MATCH($BI57&amp;BZ$3,$DB$1:$DB$200&amp;$DC$1:$DC$200,0))=BZ$3,1,"")))</f>
        <v/>
      </c>
      <c r="CA57" s="5" t="str">
        <f t="array" ref="CA57">IF(ISNA(INDEX($DC$1:$DC$770,MATCH($BI57&amp;CA$3,$DB$1:$DB$770&amp;$DC$1:$DC$770,0))),"",IF(ISNA(INDEX($DC$1:$DC$200,MATCH($BI57&amp;CA$3,$DB$1:$DB$200&amp;$DC$1:$DC$200,0))),IF(INDEX($DC$201:$DC$770,MATCH($BI57&amp;CA$3,$DB$201:$DB$770&amp;$DC$201:$DC$770,0))=CA$3,2,""),IF(INDEX($DC$1:$DC$200,MATCH($BI57&amp;CA$3,$DB$1:$DB$200&amp;$DC$1:$DC$200,0))=CA$3,1,"")))</f>
        <v/>
      </c>
      <c r="CB57" s="6" t="str">
        <f t="array" ref="CB57">IF(ISNA(INDEX($DC$1:$DC$770,MATCH($BI57&amp;CB$3,$DB$1:$DB$770&amp;$DC$1:$DC$770,0))),"",IF(ISNA(INDEX($DC$1:$DC$200,MATCH($BI57&amp;CB$3,$DB$1:$DB$200&amp;$DC$1:$DC$200,0))),IF(INDEX($DC$201:$DC$770,MATCH($BI57&amp;CB$3,$DB$201:$DB$770&amp;$DC$201:$DC$770,0))=CB$3,2,""),IF(INDEX($DC$1:$DC$200,MATCH($BI57&amp;CB$3,$DB$1:$DB$200&amp;$DC$1:$DC$200,0))=CB$3,1,"")))</f>
        <v/>
      </c>
      <c r="CC57" s="7" t="str">
        <f t="array" ref="CC57">IF(ISNA(INDEX($DC$1:$DC$770,MATCH($BI57&amp;CC$3,$DB$1:$DB$770&amp;$DC$1:$DC$770,0))),"",IF(ISNA(INDEX($DC$1:$DC$200,MATCH($BI57&amp;CC$3,$DB$1:$DB$200&amp;$DC$1:$DC$200,0))),IF(INDEX($DC$201:$DC$770,MATCH($BI57&amp;CC$3,$DB$201:$DB$770&amp;$DC$201:$DC$770,0))=CC$3,2,""),IF(INDEX($DC$1:$DC$200,MATCH($BI57&amp;CC$3,$DB$1:$DB$200&amp;$DC$1:$DC$200,0))=CC$3,1,"")))</f>
        <v/>
      </c>
      <c r="CD57" s="6" t="str">
        <f t="array" ref="CD57">IF(ISNA(INDEX($DC$1:$DC$770,MATCH($BI57&amp;CD$3,$DB$1:$DB$770&amp;$DC$1:$DC$770,0))),"",IF(ISNA(INDEX($DC$1:$DC$200,MATCH($BI57&amp;CD$3,$DB$1:$DB$200&amp;$DC$1:$DC$200,0))),IF(INDEX($DC$201:$DC$770,MATCH($BI57&amp;CD$3,$DB$201:$DB$770&amp;$DC$201:$DC$770,0))=CD$3,2,""),IF(INDEX($DC$1:$DC$200,MATCH($BI57&amp;CD$3,$DB$1:$DB$200&amp;$DC$1:$DC$200,0))=CD$3,1,"")))</f>
        <v/>
      </c>
      <c r="CE57" s="6" t="str">
        <f t="array" ref="CE57">IF(ISNA(INDEX($DC$1:$DC$770,MATCH($BI57&amp;CE$3,$DB$1:$DB$770&amp;$DC$1:$DC$770,0))),"",IF(ISNA(INDEX($DC$1:$DC$200,MATCH($BI57&amp;CE$3,$DB$1:$DB$200&amp;$DC$1:$DC$200,0))),IF(INDEX($DC$201:$DC$770,MATCH($BI57&amp;CE$3,$DB$201:$DB$770&amp;$DC$201:$DC$770,0))=CE$3,2,""),IF(INDEX($DC$1:$DC$200,MATCH($BI57&amp;CE$3,$DB$1:$DB$200&amp;$DC$1:$DC$200,0))=CE$3,1,"")))</f>
        <v/>
      </c>
      <c r="CF57" s="6" t="str">
        <f t="array" ref="CF57">IF(ISNA(INDEX($DC$1:$DC$770,MATCH($BI57&amp;CF$3,$DB$1:$DB$770&amp;$DC$1:$DC$770,0))),"",IF(ISNA(INDEX($DC$1:$DC$200,MATCH($BI57&amp;CF$3,$DB$1:$DB$200&amp;$DC$1:$DC$200,0))),IF(INDEX($DC$201:$DC$770,MATCH($BI57&amp;CF$3,$DB$201:$DB$770&amp;$DC$201:$DC$770,0))=CF$3,2,""),IF(INDEX($DC$1:$DC$200,MATCH($BI57&amp;CF$3,$DB$1:$DB$200&amp;$DC$1:$DC$200,0))=CF$3,1,"")))</f>
        <v/>
      </c>
      <c r="CG57" s="5" t="str">
        <f t="array" ref="CG57">IF(ISNA(INDEX($DC$1:$DC$770,MATCH($BI57&amp;CG$3,$DB$1:$DB$770&amp;$DC$1:$DC$770,0))),"",IF(ISNA(INDEX($DC$1:$DC$200,MATCH($BI57&amp;CG$3,$DB$1:$DB$200&amp;$DC$1:$DC$200,0))),IF(INDEX($DC$201:$DC$770,MATCH($BI57&amp;CG$3,$DB$201:$DB$770&amp;$DC$201:$DC$770,0))=CG$3,2,""),IF(INDEX($DC$1:$DC$200,MATCH($BI57&amp;CG$3,$DB$1:$DB$200&amp;$DC$1:$DC$200,0))=CG$3,1,"")))</f>
        <v/>
      </c>
      <c r="CH57" s="6" t="str">
        <f t="array" ref="CH57">IF(ISNA(INDEX($DC$1:$DC$770,MATCH($BI57&amp;CH$3,$DB$1:$DB$770&amp;$DC$1:$DC$770,0))),"",IF(ISNA(INDEX($DC$1:$DC$200,MATCH($BI57&amp;CH$3,$DB$1:$DB$200&amp;$DC$1:$DC$200,0))),IF(INDEX($DC$201:$DC$770,MATCH($BI57&amp;CH$3,$DB$201:$DB$770&amp;$DC$201:$DC$770,0))=CH$3,2,""),IF(INDEX($DC$1:$DC$200,MATCH($BI57&amp;CH$3,$DB$1:$DB$200&amp;$DC$1:$DC$200,0))=CH$3,1,"")))</f>
        <v/>
      </c>
      <c r="CI57" s="7" t="str">
        <f t="array" ref="CI57">IF(ISNA(INDEX($DC$1:$DC$770,MATCH($BI57&amp;CI$3,$DB$1:$DB$770&amp;$DC$1:$DC$770,0))),"",IF(ISNA(INDEX($DC$1:$DC$200,MATCH($BI57&amp;CI$3,$DB$1:$DB$200&amp;$DC$1:$DC$200,0))),IF(INDEX($DC$201:$DC$770,MATCH($BI57&amp;CI$3,$DB$201:$DB$770&amp;$DC$201:$DC$770,0))=CI$3,2,""),IF(INDEX($DC$1:$DC$200,MATCH($BI57&amp;CI$3,$DB$1:$DB$200&amp;$DC$1:$DC$200,0))=CI$3,1,"")))</f>
        <v/>
      </c>
      <c r="CJ57" s="6" t="str">
        <f t="array" ref="CJ57">IF(ISNA(INDEX($DC$1:$DC$770,MATCH($BI57&amp;CJ$3,$DB$1:$DB$770&amp;$DC$1:$DC$770,0))),"",IF(ISNA(INDEX($DC$1:$DC$200,MATCH($BI57&amp;CJ$3,$DB$1:$DB$200&amp;$DC$1:$DC$200,0))),IF(INDEX($DC$201:$DC$770,MATCH($BI57&amp;CJ$3,$DB$201:$DB$770&amp;$DC$201:$DC$770,0))=CJ$3,2,""),IF(INDEX($DC$1:$DC$200,MATCH($BI57&amp;CJ$3,$DB$1:$DB$200&amp;$DC$1:$DC$200,0))=CJ$3,1,"")))</f>
        <v/>
      </c>
      <c r="CK57" s="6" t="str">
        <f t="array" ref="CK57">IF(ISNA(INDEX($DC$1:$DC$770,MATCH($BI57&amp;CK$3,$DB$1:$DB$770&amp;$DC$1:$DC$770,0))),"",IF(ISNA(INDEX($DC$1:$DC$200,MATCH($BI57&amp;CK$3,$DB$1:$DB$200&amp;$DC$1:$DC$200,0))),IF(INDEX($DC$201:$DC$770,MATCH($BI57&amp;CK$3,$DB$201:$DB$770&amp;$DC$201:$DC$770,0))=CK$3,2,""),IF(INDEX($DC$1:$DC$200,MATCH($BI57&amp;CK$3,$DB$1:$DB$200&amp;$DC$1:$DC$200,0))=CK$3,1,"")))</f>
        <v/>
      </c>
      <c r="CL57" s="7" t="str">
        <f t="array" ref="CL57">IF(ISNA(INDEX($DC$1:$DC$770,MATCH($BI57&amp;CL$3,$DB$1:$DB$770&amp;$DC$1:$DC$770,0))),"",IF(ISNA(INDEX($DC$1:$DC$200,MATCH($BI57&amp;CL$3,$DB$1:$DB$200&amp;$DC$1:$DC$200,0))),IF(INDEX($DC$201:$DC$770,MATCH($BI57&amp;CL$3,$DB$201:$DB$770&amp;$DC$201:$DC$770,0))=CL$3,2,""),IF(INDEX($DC$1:$DC$200,MATCH($BI57&amp;CL$3,$DB$1:$DB$200&amp;$DC$1:$DC$200,0))=CL$3,1,"")))</f>
        <v/>
      </c>
      <c r="DB57" s="19"/>
      <c r="DC57" s="42"/>
      <c r="DK57" s="22"/>
    </row>
    <row r="58" spans="1:118">
      <c r="A58" s="13">
        <v>26.5</v>
      </c>
      <c r="B58" s="174"/>
      <c r="C58" s="173"/>
      <c r="D58" s="178"/>
      <c r="E58" s="2"/>
      <c r="F58" s="165"/>
      <c r="G58" s="165"/>
      <c r="H58" s="165"/>
      <c r="I58" s="2"/>
      <c r="J58" s="9" t="str">
        <f t="shared" ref="J58" si="470">IF(ISNA(VLOOKUP(A58,$CP$30:$CQ$56,2,FALSE)),IF(ISNA(VLOOKUP(A58,$DB$1:$DE$200,4,FALSE)),"",VLOOKUP(A58,$DB$1:$DE$200,4,FALSE)),VLOOKUP(A58,$CP$30:$CQ$56,2,FALSE))</f>
        <v/>
      </c>
      <c r="K58" s="10"/>
      <c r="L58" s="10"/>
      <c r="M58" s="10"/>
      <c r="N58" s="10"/>
      <c r="O58" s="8"/>
      <c r="P58" s="9" t="str">
        <f t="array" ref="P58">IF(ISNA(INDEX($DC$201:$DC$770,MATCH($A57&amp;P$3,$DB$201:$DB$770&amp;$DC$201:$DC$770,0))),IF(ISNA(INDEX($DC$1:$DC$200,MATCH($A58&amp;P$3,$DB$1:$DB$200&amp;$DC$1:$DC$200,0))),"",IF(INDEX($DC$1:$DC$200,MATCH($A58&amp;P$3,$DB$1:$DB$200&amp;$DC$1:$DC$200,0))=P$3,1,"")),IF(INDEX($DC$201:$DC$770,MATCH($A57&amp;P$3,$DB$201:$DB$770&amp;$DC$201:$DC$770,0))=P$3,2,""))</f>
        <v/>
      </c>
      <c r="Q58" s="10" t="str">
        <f t="array" ref="Q58">IF(ISNA(INDEX($DC$201:$DC$770,MATCH($A57&amp;Q$3,$DB$201:$DB$770&amp;$DC$201:$DC$770,0))),IF(ISNA(INDEX($DC$1:$DC$200,MATCH($A58&amp;Q$3,$DB$1:$DB$200&amp;$DC$1:$DC$200,0))),"",IF(INDEX($DC$1:$DC$200,MATCH($A58&amp;Q$3,$DB$1:$DB$200&amp;$DC$1:$DC$200,0))=Q$3,1,"")),IF(INDEX($DC$201:$DC$770,MATCH($A57&amp;Q$3,$DB$201:$DB$770&amp;$DC$201:$DC$770,0))=Q$3,2,""))</f>
        <v/>
      </c>
      <c r="R58" s="10" t="str">
        <f t="array" ref="R58">IF(ISNA(INDEX($DC$201:$DC$770,MATCH($A57&amp;R$3,$DB$201:$DB$770&amp;$DC$201:$DC$770,0))),IF(ISNA(INDEX($DC$1:$DC$200,MATCH($A58&amp;R$3,$DB$1:$DB$200&amp;$DC$1:$DC$200,0))),"",IF(INDEX($DC$1:$DC$200,MATCH($A58&amp;R$3,$DB$1:$DB$200&amp;$DC$1:$DC$200,0))=R$3,1,"")),IF(INDEX($DC$201:$DC$770,MATCH($A57&amp;R$3,$DB$201:$DB$770&amp;$DC$201:$DC$770,0))=R$3,2,""))</f>
        <v/>
      </c>
      <c r="S58" s="9" t="str">
        <f t="array" ref="S58">IF(ISNA(INDEX($DC$201:$DC$770,MATCH($A57&amp;S$3,$DB$201:$DB$770&amp;$DC$201:$DC$770,0))),IF(ISNA(INDEX($DC$1:$DC$200,MATCH($A58&amp;S$3,$DB$1:$DB$200&amp;$DC$1:$DC$200,0))),"",IF(INDEX($DC$1:$DC$200,MATCH($A58&amp;S$3,$DB$1:$DB$200&amp;$DC$1:$DC$200,0))=S$3,1,"")),IF(INDEX($DC$201:$DC$770,MATCH($A57&amp;S$3,$DB$201:$DB$770&amp;$DC$201:$DC$770,0))=S$3,2,""))</f>
        <v/>
      </c>
      <c r="T58" s="10" t="str">
        <f t="array" ref="T58">IF(ISNA(INDEX($DC$201:$DC$770,MATCH($A57&amp;T$3,$DB$201:$DB$770&amp;$DC$201:$DC$770,0))),IF(ISNA(INDEX($DC$1:$DC$200,MATCH($A58&amp;T$3,$DB$1:$DB$200&amp;$DC$1:$DC$200,0))),"",IF(INDEX($DC$1:$DC$200,MATCH($A58&amp;T$3,$DB$1:$DB$200&amp;$DC$1:$DC$200,0))=T$3,1,"")),IF(INDEX($DC$201:$DC$770,MATCH($A57&amp;T$3,$DB$201:$DB$770&amp;$DC$201:$DC$770,0))=T$3,2,""))</f>
        <v/>
      </c>
      <c r="U58" s="8" t="str">
        <f t="array" ref="U58">IF(ISNA(INDEX($DC$201:$DC$770,MATCH($A57&amp;U$3,$DB$201:$DB$770&amp;$DC$201:$DC$770,0))),IF(ISNA(INDEX($DC$1:$DC$200,MATCH($A58&amp;U$3,$DB$1:$DB$200&amp;$DC$1:$DC$200,0))),"",IF(INDEX($DC$1:$DC$200,MATCH($A58&amp;U$3,$DB$1:$DB$200&amp;$DC$1:$DC$200,0))=U$3,1,"")),IF(INDEX($DC$201:$DC$770,MATCH($A57&amp;U$3,$DB$201:$DB$770&amp;$DC$201:$DC$770,0))=U$3,2,""))</f>
        <v/>
      </c>
      <c r="V58" s="10" t="str">
        <f t="array" ref="V58">IF(ISNA(INDEX($DC$201:$DC$770,MATCH($A57&amp;V$3,$DB$201:$DB$770&amp;$DC$201:$DC$770,0))),IF(ISNA(INDEX($DC$1:$DC$200,MATCH($A58&amp;V$3,$DB$1:$DB$200&amp;$DC$1:$DC$200,0))),"",IF(INDEX($DC$1:$DC$200,MATCH($A58&amp;V$3,$DB$1:$DB$200&amp;$DC$1:$DC$200,0))=V$3,1,"")),IF(INDEX($DC$201:$DC$770,MATCH($A57&amp;V$3,$DB$201:$DB$770&amp;$DC$201:$DC$770,0))=V$3,2,""))</f>
        <v/>
      </c>
      <c r="W58" s="10" t="str">
        <f t="array" ref="W58">IF(ISNA(INDEX($DC$201:$DC$770,MATCH($A57&amp;W$3,$DB$201:$DB$770&amp;$DC$201:$DC$770,0))),IF(ISNA(INDEX($DC$1:$DC$200,MATCH($A58&amp;W$3,$DB$1:$DB$200&amp;$DC$1:$DC$200,0))),"",IF(INDEX($DC$1:$DC$200,MATCH($A58&amp;W$3,$DB$1:$DB$200&amp;$DC$1:$DC$200,0))=W$3,1,"")),IF(INDEX($DC$201:$DC$770,MATCH($A57&amp;W$3,$DB$201:$DB$770&amp;$DC$201:$DC$770,0))=W$3,2,""))</f>
        <v/>
      </c>
      <c r="X58" s="10" t="str">
        <f t="array" ref="X58">IF(ISNA(INDEX($DC$201:$DC$770,MATCH($A57&amp;X$3,$DB$201:$DB$770&amp;$DC$201:$DC$770,0))),IF(ISNA(INDEX($DC$1:$DC$200,MATCH($A58&amp;X$3,$DB$1:$DB$200&amp;$DC$1:$DC$200,0))),"",IF(INDEX($DC$1:$DC$200,MATCH($A58&amp;X$3,$DB$1:$DB$200&amp;$DC$1:$DC$200,0))=X$3,1,"")),IF(INDEX($DC$201:$DC$770,MATCH($A57&amp;X$3,$DB$201:$DB$770&amp;$DC$201:$DC$770,0))=X$3,2,""))</f>
        <v/>
      </c>
      <c r="Y58" s="9" t="str">
        <f t="array" ref="Y58">IF(ISNA(INDEX($DC$201:$DC$770,MATCH($A57&amp;Y$3,$DB$201:$DB$770&amp;$DC$201:$DC$770,0))),IF(ISNA(INDEX($DC$1:$DC$200,MATCH($A58&amp;Y$3,$DB$1:$DB$200&amp;$DC$1:$DC$200,0))),"",IF(INDEX($DC$1:$DC$200,MATCH($A58&amp;Y$3,$DB$1:$DB$200&amp;$DC$1:$DC$200,0))=Y$3,1,"")),IF(INDEX($DC$201:$DC$770,MATCH($A57&amp;Y$3,$DB$201:$DB$770&amp;$DC$201:$DC$770,0))=Y$3,2,""))</f>
        <v/>
      </c>
      <c r="Z58" s="10" t="str">
        <f t="array" ref="Z58">IF(ISNA(INDEX($DC$201:$DC$770,MATCH($A57&amp;Z$3,$DB$201:$DB$770&amp;$DC$201:$DC$770,0))),IF(ISNA(INDEX($DC$1:$DC$200,MATCH($A58&amp;Z$3,$DB$1:$DB$200&amp;$DC$1:$DC$200,0))),"",IF(INDEX($DC$1:$DC$200,MATCH($A58&amp;Z$3,$DB$1:$DB$200&amp;$DC$1:$DC$200,0))=Z$3,1,"")),IF(INDEX($DC$201:$DC$770,MATCH($A57&amp;Z$3,$DB$201:$DB$770&amp;$DC$201:$DC$770,0))=Z$3,2,""))</f>
        <v/>
      </c>
      <c r="AA58" s="8" t="str">
        <f t="array" ref="AA58">IF(ISNA(INDEX($DC$201:$DC$770,MATCH($A57&amp;AA$3,$DB$201:$DB$770&amp;$DC$201:$DC$770,0))),IF(ISNA(INDEX($DC$1:$DC$200,MATCH($A58&amp;AA$3,$DB$1:$DB$200&amp;$DC$1:$DC$200,0))),"",IF(INDEX($DC$1:$DC$200,MATCH($A58&amp;AA$3,$DB$1:$DB$200&amp;$DC$1:$DC$200,0))=AA$3,1,"")),IF(INDEX($DC$201:$DC$770,MATCH($A57&amp;AA$3,$DB$201:$DB$770&amp;$DC$201:$DC$770,0))=AA$3,2,""))</f>
        <v/>
      </c>
      <c r="AB58" s="10" t="str">
        <f t="array" ref="AB58">IF(ISNA(INDEX($DC$201:$DC$770,MATCH($A57&amp;AB$3,$DB$201:$DB$770&amp;$DC$201:$DC$770,0))),IF(ISNA(INDEX($DC$1:$DC$200,MATCH($A58&amp;AB$3,$DB$1:$DB$200&amp;$DC$1:$DC$200,0))),"",IF(INDEX($DC$1:$DC$200,MATCH($A58&amp;AB$3,$DB$1:$DB$200&amp;$DC$1:$DC$200,0))=AB$3,1,"")),IF(INDEX($DC$201:$DC$770,MATCH($A57&amp;AB$3,$DB$201:$DB$770&amp;$DC$201:$DC$770,0))=AB$3,2,""))</f>
        <v/>
      </c>
      <c r="AC58" s="10" t="str">
        <f t="array" ref="AC58">IF(ISNA(INDEX($DC$201:$DC$770,MATCH($A57&amp;AC$3,$DB$201:$DB$770&amp;$DC$201:$DC$770,0))),IF(ISNA(INDEX($DC$1:$DC$200,MATCH($A58&amp;AC$3,$DB$1:$DB$200&amp;$DC$1:$DC$200,0))),"",IF(INDEX($DC$1:$DC$200,MATCH($A58&amp;AC$3,$DB$1:$DB$200&amp;$DC$1:$DC$200,0))=AC$3,1,"")),IF(INDEX($DC$201:$DC$770,MATCH($A57&amp;AC$3,$DB$201:$DB$770&amp;$DC$201:$DC$770,0))=AC$3,2,""))</f>
        <v/>
      </c>
      <c r="AD58" s="8" t="str">
        <f t="array" ref="AD58">IF(ISNA(INDEX($DC$201:$DC$770,MATCH($A57&amp;AD$3,$DB$201:$DB$770&amp;$DC$201:$DC$770,0))),IF(ISNA(INDEX($DC$1:$DC$200,MATCH($A58&amp;AD$3,$DB$1:$DB$200&amp;$DC$1:$DC$200,0))),"",IF(INDEX($DC$1:$DC$200,MATCH($A58&amp;AD$3,$DB$1:$DB$200&amp;$DC$1:$DC$200,0))=AD$3,1,"")),IF(INDEX($DC$201:$DC$770,MATCH($A57&amp;AD$3,$DB$201:$DB$770&amp;$DC$201:$DC$770,0))=AD$3,2,""))</f>
        <v/>
      </c>
      <c r="AE58" s="43">
        <v>57.5</v>
      </c>
      <c r="AF58" s="174"/>
      <c r="AG58" s="185"/>
      <c r="AH58" s="177"/>
      <c r="AI58" s="2"/>
      <c r="AJ58" s="165"/>
      <c r="AK58" s="165"/>
      <c r="AL58" s="165"/>
      <c r="AM58" s="2"/>
      <c r="AN58" s="10" t="str">
        <f t="shared" ref="AN58" si="471">IF(ISNA(VLOOKUP(AE58,$CP$30:$CQ$56,2,FALSE)),IF(ISNA(VLOOKUP(AE58,$DB$1:$DE$200,4,FALSE)),"",VLOOKUP(AE58,$DB$1:$DE$200,4,FALSE)),VLOOKUP(AE58,$CP$30:$CQ$56,2,FALSE))</f>
        <v/>
      </c>
      <c r="AO58" s="10"/>
      <c r="AP58" s="10"/>
      <c r="AQ58" s="10"/>
      <c r="AR58" s="10"/>
      <c r="AS58" s="10"/>
      <c r="AT58" s="9" t="str">
        <f t="array" ref="AT58">IF(ISNA(INDEX($DC$201:$DC$770,MATCH($AE57&amp;AT$3,$DB$201:$DB$770&amp;$DC$201:$DC$770,0))),IF(ISNA(INDEX($DC$1:$DC$200,MATCH($AE58&amp;AT$3,$DB$1:$DB$200&amp;$DC$1:$DC$200,0))),"",IF(INDEX($DC$1:$DC$200,MATCH($AE58&amp;AT$3,$DB$1:$DB$200&amp;$DC$1:$DC$200,0))=AT$3,1,"")),IF(INDEX($DC$201:$DC$770,MATCH($AE57&amp;AT$3,$DB$201:$DB$770&amp;$DC$201:$DC$770,0))=AT$3,2,""))</f>
        <v/>
      </c>
      <c r="AU58" s="10" t="str">
        <f t="array" ref="AU58">IF(ISNA(INDEX($DC$201:$DC$770,MATCH($AE57&amp;AU$3,$DB$201:$DB$770&amp;$DC$201:$DC$770,0))),IF(ISNA(INDEX($DC$1:$DC$200,MATCH($AE58&amp;AU$3,$DB$1:$DB$200&amp;$DC$1:$DC$200,0))),"",IF(INDEX($DC$1:$DC$200,MATCH($AE58&amp;AU$3,$DB$1:$DB$200&amp;$DC$1:$DC$200,0))=AU$3,1,"")),IF(INDEX($DC$201:$DC$770,MATCH($AE57&amp;AU$3,$DB$201:$DB$770&amp;$DC$201:$DC$770,0))=AU$3,2,""))</f>
        <v/>
      </c>
      <c r="AV58" s="10" t="str">
        <f t="array" ref="AV58">IF(ISNA(INDEX($DC$201:$DC$770,MATCH($AE57&amp;AV$3,$DB$201:$DB$770&amp;$DC$201:$DC$770,0))),IF(ISNA(INDEX($DC$1:$DC$200,MATCH($AE58&amp;AV$3,$DB$1:$DB$200&amp;$DC$1:$DC$200,0))),"",IF(INDEX($DC$1:$DC$200,MATCH($AE58&amp;AV$3,$DB$1:$DB$200&amp;$DC$1:$DC$200,0))=AV$3,1,"")),IF(INDEX($DC$201:$DC$770,MATCH($AE57&amp;AV$3,$DB$201:$DB$770&amp;$DC$201:$DC$770,0))=AV$3,2,""))</f>
        <v/>
      </c>
      <c r="AW58" s="9" t="str">
        <f t="array" ref="AW58">IF(ISNA(INDEX($DC$201:$DC$770,MATCH($AE57&amp;AW$3,$DB$201:$DB$770&amp;$DC$201:$DC$770,0))),IF(ISNA(INDEX($DC$1:$DC$200,MATCH($AE58&amp;AW$3,$DB$1:$DB$200&amp;$DC$1:$DC$200,0))),"",IF(INDEX($DC$1:$DC$200,MATCH($AE58&amp;AW$3,$DB$1:$DB$200&amp;$DC$1:$DC$200,0))=AW$3,1,"")),IF(INDEX($DC$201:$DC$770,MATCH($AE57&amp;AW$3,$DB$201:$DB$770&amp;$DC$201:$DC$770,0))=AW$3,2,""))</f>
        <v/>
      </c>
      <c r="AX58" s="10" t="str">
        <f t="array" ref="AX58">IF(ISNA(INDEX($DC$201:$DC$770,MATCH($AE57&amp;AX$3,$DB$201:$DB$770&amp;$DC$201:$DC$770,0))),IF(ISNA(INDEX($DC$1:$DC$200,MATCH($AE58&amp;AX$3,$DB$1:$DB$200&amp;$DC$1:$DC$200,0))),"",IF(INDEX($DC$1:$DC$200,MATCH($AE58&amp;AX$3,$DB$1:$DB$200&amp;$DC$1:$DC$200,0))=AX$3,1,"")),IF(INDEX($DC$201:$DC$770,MATCH($AE57&amp;AX$3,$DB$201:$DB$770&amp;$DC$201:$DC$770,0))=AX$3,2,""))</f>
        <v/>
      </c>
      <c r="AY58" s="8" t="str">
        <f t="array" ref="AY58">IF(ISNA(INDEX($DC$201:$DC$770,MATCH($AE57&amp;AY$3,$DB$201:$DB$770&amp;$DC$201:$DC$770,0))),IF(ISNA(INDEX($DC$1:$DC$200,MATCH($AE58&amp;AY$3,$DB$1:$DB$200&amp;$DC$1:$DC$200,0))),"",IF(INDEX($DC$1:$DC$200,MATCH($AE58&amp;AY$3,$DB$1:$DB$200&amp;$DC$1:$DC$200,0))=AY$3,1,"")),IF(INDEX($DC$201:$DC$770,MATCH($AE57&amp;AY$3,$DB$201:$DB$770&amp;$DC$201:$DC$770,0))=AY$3,2,""))</f>
        <v/>
      </c>
      <c r="AZ58" s="10" t="str">
        <f t="array" ref="AZ58">IF(ISNA(INDEX($DC$201:$DC$770,MATCH($AE57&amp;AZ$3,$DB$201:$DB$770&amp;$DC$201:$DC$770,0))),IF(ISNA(INDEX($DC$1:$DC$200,MATCH($AE58&amp;AZ$3,$DB$1:$DB$200&amp;$DC$1:$DC$200,0))),"",IF(INDEX($DC$1:$DC$200,MATCH($AE58&amp;AZ$3,$DB$1:$DB$200&amp;$DC$1:$DC$200,0))=AZ$3,1,"")),IF(INDEX($DC$201:$DC$770,MATCH($AE57&amp;AZ$3,$DB$201:$DB$770&amp;$DC$201:$DC$770,0))=AZ$3,2,""))</f>
        <v/>
      </c>
      <c r="BA58" s="10" t="str">
        <f t="array" ref="BA58">IF(ISNA(INDEX($DC$201:$DC$770,MATCH($AE57&amp;BA$3,$DB$201:$DB$770&amp;$DC$201:$DC$770,0))),IF(ISNA(INDEX($DC$1:$DC$200,MATCH($AE58&amp;BA$3,$DB$1:$DB$200&amp;$DC$1:$DC$200,0))),"",IF(INDEX($DC$1:$DC$200,MATCH($AE58&amp;BA$3,$DB$1:$DB$200&amp;$DC$1:$DC$200,0))=BA$3,1,"")),IF(INDEX($DC$201:$DC$770,MATCH($AE57&amp;BA$3,$DB$201:$DB$770&amp;$DC$201:$DC$770,0))=BA$3,2,""))</f>
        <v/>
      </c>
      <c r="BB58" s="10" t="str">
        <f t="array" ref="BB58">IF(ISNA(INDEX($DC$201:$DC$770,MATCH($AE57&amp;BB$3,$DB$201:$DB$770&amp;$DC$201:$DC$770,0))),IF(ISNA(INDEX($DC$1:$DC$200,MATCH($AE58&amp;BB$3,$DB$1:$DB$200&amp;$DC$1:$DC$200,0))),"",IF(INDEX($DC$1:$DC$200,MATCH($AE58&amp;BB$3,$DB$1:$DB$200&amp;$DC$1:$DC$200,0))=BB$3,1,"")),IF(INDEX($DC$201:$DC$770,MATCH($AE57&amp;BB$3,$DB$201:$DB$770&amp;$DC$201:$DC$770,0))=BB$3,2,""))</f>
        <v/>
      </c>
      <c r="BC58" s="9" t="str">
        <f t="array" ref="BC58">IF(ISNA(INDEX($DC$201:$DC$770,MATCH($AE57&amp;BC$3,$DB$201:$DB$770&amp;$DC$201:$DC$770,0))),IF(ISNA(INDEX($DC$1:$DC$200,MATCH($AE58&amp;BC$3,$DB$1:$DB$200&amp;$DC$1:$DC$200,0))),"",IF(INDEX($DC$1:$DC$200,MATCH($AE58&amp;BC$3,$DB$1:$DB$200&amp;$DC$1:$DC$200,0))=BC$3,1,"")),IF(INDEX($DC$201:$DC$770,MATCH($AE57&amp;BC$3,$DB$201:$DB$770&amp;$DC$201:$DC$770,0))=BC$3,2,""))</f>
        <v/>
      </c>
      <c r="BD58" s="10" t="str">
        <f t="array" ref="BD58">IF(ISNA(INDEX($DC$201:$DC$770,MATCH($AE57&amp;BD$3,$DB$201:$DB$770&amp;$DC$201:$DC$770,0))),IF(ISNA(INDEX($DC$1:$DC$200,MATCH($AE58&amp;BD$3,$DB$1:$DB$200&amp;$DC$1:$DC$200,0))),"",IF(INDEX($DC$1:$DC$200,MATCH($AE58&amp;BD$3,$DB$1:$DB$200&amp;$DC$1:$DC$200,0))=BD$3,1,"")),IF(INDEX($DC$201:$DC$770,MATCH($AE57&amp;BD$3,$DB$201:$DB$770&amp;$DC$201:$DC$770,0))=BD$3,2,""))</f>
        <v/>
      </c>
      <c r="BE58" s="8" t="str">
        <f t="array" ref="BE58">IF(ISNA(INDEX($DC$201:$DC$770,MATCH($AE57&amp;BE$3,$DB$201:$DB$770&amp;$DC$201:$DC$770,0))),IF(ISNA(INDEX($DC$1:$DC$200,MATCH($AE58&amp;BE$3,$DB$1:$DB$200&amp;$DC$1:$DC$200,0))),"",IF(INDEX($DC$1:$DC$200,MATCH($AE58&amp;BE$3,$DB$1:$DB$200&amp;$DC$1:$DC$200,0))=BE$3,1,"")),IF(INDEX($DC$201:$DC$770,MATCH($AE57&amp;BE$3,$DB$201:$DB$770&amp;$DC$201:$DC$770,0))=BE$3,2,""))</f>
        <v/>
      </c>
      <c r="BF58" s="10" t="str">
        <f t="array" ref="BF58">IF(ISNA(INDEX($DC$201:$DC$770,MATCH($AE57&amp;BF$3,$DB$201:$DB$770&amp;$DC$201:$DC$770,0))),IF(ISNA(INDEX($DC$1:$DC$200,MATCH($AE58&amp;BF$3,$DB$1:$DB$200&amp;$DC$1:$DC$200,0))),"",IF(INDEX($DC$1:$DC$200,MATCH($AE58&amp;BF$3,$DB$1:$DB$200&amp;$DC$1:$DC$200,0))=BF$3,1,"")),IF(INDEX($DC$201:$DC$770,MATCH($AE57&amp;BF$3,$DB$201:$DB$770&amp;$DC$201:$DC$770,0))=BF$3,2,""))</f>
        <v/>
      </c>
      <c r="BG58" s="10" t="str">
        <f t="array" ref="BG58">IF(ISNA(INDEX($DC$201:$DC$770,MATCH($AE57&amp;BG$3,$DB$201:$DB$770&amp;$DC$201:$DC$770,0))),IF(ISNA(INDEX($DC$1:$DC$200,MATCH($AE58&amp;BG$3,$DB$1:$DB$200&amp;$DC$1:$DC$200,0))),"",IF(INDEX($DC$1:$DC$200,MATCH($AE58&amp;BG$3,$DB$1:$DB$200&amp;$DC$1:$DC$200,0))=BG$3,1,"")),IF(INDEX($DC$201:$DC$770,MATCH($AE57&amp;BG$3,$DB$201:$DB$770&amp;$DC$201:$DC$770,0))=BG$3,2,""))</f>
        <v/>
      </c>
      <c r="BH58" s="8" t="str">
        <f t="array" ref="BH58">IF(ISNA(INDEX($DC$201:$DC$770,MATCH($AE57&amp;BH$3,$DB$201:$DB$770&amp;$DC$201:$DC$770,0))),IF(ISNA(INDEX($DC$1:$DC$200,MATCH($AE58&amp;BH$3,$DB$1:$DB$200&amp;$DC$1:$DC$200,0))),"",IF(INDEX($DC$1:$DC$200,MATCH($AE58&amp;BH$3,$DB$1:$DB$200&amp;$DC$1:$DC$200,0))=BH$3,1,"")),IF(INDEX($DC$201:$DC$770,MATCH($AE57&amp;BH$3,$DB$201:$DB$770&amp;$DC$201:$DC$770,0))=BH$3,2,""))</f>
        <v/>
      </c>
      <c r="BI58" s="2">
        <f t="shared" ref="BI58" si="472">BI57+0.5</f>
        <v>86.5</v>
      </c>
      <c r="BJ58" s="174"/>
      <c r="BK58" s="173"/>
      <c r="BL58" s="177"/>
      <c r="BM58" s="2"/>
      <c r="BN58" s="165"/>
      <c r="BO58" s="165"/>
      <c r="BP58" s="165"/>
      <c r="BQ58" s="2"/>
      <c r="BR58" s="10" t="str">
        <f t="shared" ref="BR58" si="473">IF(ISNA(VLOOKUP(BI58,$CP$30:$CQ$56,2,FALSE)),IF(ISNA(VLOOKUP(BI58,$DB$1:$DE$200,4,FALSE)),"",VLOOKUP(BI58,$DB$1:$DE$200,4,FALSE)),VLOOKUP(BI58,$CP$30:$CQ$56,2,FALSE))</f>
        <v/>
      </c>
      <c r="BS58" s="10"/>
      <c r="BT58" s="10"/>
      <c r="BU58" s="10"/>
      <c r="BV58" s="10"/>
      <c r="BW58" s="10"/>
      <c r="BX58" s="9" t="str">
        <f t="array" ref="BX58">IF(ISNA(INDEX($DC$201:$DC$770,MATCH($BI57&amp;BX$3,$DB$201:$DB$770&amp;$DC$201:$DC$770,0))),IF(ISNA(INDEX($DC$1:$DC$200,MATCH($BI58&amp;BX$3,$DB$1:$DB$200&amp;$DC$1:$DC$200,0))),"",IF(INDEX($DC$1:$DC$200,MATCH($BI58&amp;BX$3,$DB$1:$DB$200&amp;$DC$1:$DC$200,0))=BX$3,1,"")),IF(INDEX($DC$201:$DC$770,MATCH($BI57&amp;BX$3,$DB$201:$DB$770&amp;$DC$201:$DC$770,0))=BX$3,2,""))</f>
        <v/>
      </c>
      <c r="BY58" s="10" t="str">
        <f t="array" ref="BY58">IF(ISNA(INDEX($DC$201:$DC$770,MATCH($BI57&amp;BY$3,$DB$201:$DB$770&amp;$DC$201:$DC$770,0))),IF(ISNA(INDEX($DC$1:$DC$200,MATCH($BI58&amp;BY$3,$DB$1:$DB$200&amp;$DC$1:$DC$200,0))),"",IF(INDEX($DC$1:$DC$200,MATCH($BI58&amp;BY$3,$DB$1:$DB$200&amp;$DC$1:$DC$200,0))=BY$3,1,"")),IF(INDEX($DC$201:$DC$770,MATCH($BI57&amp;BY$3,$DB$201:$DB$770&amp;$DC$201:$DC$770,0))=BY$3,2,""))</f>
        <v/>
      </c>
      <c r="BZ58" s="10" t="str">
        <f t="array" ref="BZ58">IF(ISNA(INDEX($DC$201:$DC$770,MATCH($BI57&amp;BZ$3,$DB$201:$DB$770&amp;$DC$201:$DC$770,0))),IF(ISNA(INDEX($DC$1:$DC$200,MATCH($BI58&amp;BZ$3,$DB$1:$DB$200&amp;$DC$1:$DC$200,0))),"",IF(INDEX($DC$1:$DC$200,MATCH($BI58&amp;BZ$3,$DB$1:$DB$200&amp;$DC$1:$DC$200,0))=BZ$3,1,"")),IF(INDEX($DC$201:$DC$770,MATCH($BI57&amp;BZ$3,$DB$201:$DB$770&amp;$DC$201:$DC$770,0))=BZ$3,2,""))</f>
        <v/>
      </c>
      <c r="CA58" s="9" t="str">
        <f t="array" ref="CA58">IF(ISNA(INDEX($DC$201:$DC$770,MATCH($BI57&amp;CA$3,$DB$201:$DB$770&amp;$DC$201:$DC$770,0))),IF(ISNA(INDEX($DC$1:$DC$200,MATCH($BI58&amp;CA$3,$DB$1:$DB$200&amp;$DC$1:$DC$200,0))),"",IF(INDEX($DC$1:$DC$200,MATCH($BI58&amp;CA$3,$DB$1:$DB$200&amp;$DC$1:$DC$200,0))=CA$3,1,"")),IF(INDEX($DC$201:$DC$770,MATCH($BI57&amp;CA$3,$DB$201:$DB$770&amp;$DC$201:$DC$770,0))=CA$3,2,""))</f>
        <v/>
      </c>
      <c r="CB58" s="10" t="str">
        <f t="array" ref="CB58">IF(ISNA(INDEX($DC$201:$DC$770,MATCH($BI57&amp;CB$3,$DB$201:$DB$770&amp;$DC$201:$DC$770,0))),IF(ISNA(INDEX($DC$1:$DC$200,MATCH($BI58&amp;CB$3,$DB$1:$DB$200&amp;$DC$1:$DC$200,0))),"",IF(INDEX($DC$1:$DC$200,MATCH($BI58&amp;CB$3,$DB$1:$DB$200&amp;$DC$1:$DC$200,0))=CB$3,1,"")),IF(INDEX($DC$201:$DC$770,MATCH($BI57&amp;CB$3,$DB$201:$DB$770&amp;$DC$201:$DC$770,0))=CB$3,2,""))</f>
        <v/>
      </c>
      <c r="CC58" s="8" t="str">
        <f t="array" ref="CC58">IF(ISNA(INDEX($DC$201:$DC$770,MATCH($BI57&amp;CC$3,$DB$201:$DB$770&amp;$DC$201:$DC$770,0))),IF(ISNA(INDEX($DC$1:$DC$200,MATCH($BI58&amp;CC$3,$DB$1:$DB$200&amp;$DC$1:$DC$200,0))),"",IF(INDEX($DC$1:$DC$200,MATCH($BI58&amp;CC$3,$DB$1:$DB$200&amp;$DC$1:$DC$200,0))=CC$3,1,"")),IF(INDEX($DC$201:$DC$770,MATCH($BI57&amp;CC$3,$DB$201:$DB$770&amp;$DC$201:$DC$770,0))=CC$3,2,""))</f>
        <v/>
      </c>
      <c r="CD58" s="10" t="str">
        <f t="array" ref="CD58">IF(ISNA(INDEX($DC$201:$DC$770,MATCH($BI57&amp;CD$3,$DB$201:$DB$770&amp;$DC$201:$DC$770,0))),IF(ISNA(INDEX($DC$1:$DC$200,MATCH($BI58&amp;CD$3,$DB$1:$DB$200&amp;$DC$1:$DC$200,0))),"",IF(INDEX($DC$1:$DC$200,MATCH($BI58&amp;CD$3,$DB$1:$DB$200&amp;$DC$1:$DC$200,0))=CD$3,1,"")),IF(INDEX($DC$201:$DC$770,MATCH($BI57&amp;CD$3,$DB$201:$DB$770&amp;$DC$201:$DC$770,0))=CD$3,2,""))</f>
        <v/>
      </c>
      <c r="CE58" s="10" t="str">
        <f t="array" ref="CE58">IF(ISNA(INDEX($DC$201:$DC$770,MATCH($BI57&amp;CE$3,$DB$201:$DB$770&amp;$DC$201:$DC$770,0))),IF(ISNA(INDEX($DC$1:$DC$200,MATCH($BI58&amp;CE$3,$DB$1:$DB$200&amp;$DC$1:$DC$200,0))),"",IF(INDEX($DC$1:$DC$200,MATCH($BI58&amp;CE$3,$DB$1:$DB$200&amp;$DC$1:$DC$200,0))=CE$3,1,"")),IF(INDEX($DC$201:$DC$770,MATCH($BI57&amp;CE$3,$DB$201:$DB$770&amp;$DC$201:$DC$770,0))=CE$3,2,""))</f>
        <v/>
      </c>
      <c r="CF58" s="10" t="str">
        <f t="array" ref="CF58">IF(ISNA(INDEX($DC$201:$DC$770,MATCH($BI57&amp;CF$3,$DB$201:$DB$770&amp;$DC$201:$DC$770,0))),IF(ISNA(INDEX($DC$1:$DC$200,MATCH($BI58&amp;CF$3,$DB$1:$DB$200&amp;$DC$1:$DC$200,0))),"",IF(INDEX($DC$1:$DC$200,MATCH($BI58&amp;CF$3,$DB$1:$DB$200&amp;$DC$1:$DC$200,0))=CF$3,1,"")),IF(INDEX($DC$201:$DC$770,MATCH($BI57&amp;CF$3,$DB$201:$DB$770&amp;$DC$201:$DC$770,0))=CF$3,2,""))</f>
        <v/>
      </c>
      <c r="CG58" s="9" t="str">
        <f t="array" ref="CG58">IF(ISNA(INDEX($DC$201:$DC$770,MATCH($BI57&amp;CG$3,$DB$201:$DB$770&amp;$DC$201:$DC$770,0))),IF(ISNA(INDEX($DC$1:$DC$200,MATCH($BI58&amp;CG$3,$DB$1:$DB$200&amp;$DC$1:$DC$200,0))),"",IF(INDEX($DC$1:$DC$200,MATCH($BI58&amp;CG$3,$DB$1:$DB$200&amp;$DC$1:$DC$200,0))=CG$3,1,"")),IF(INDEX($DC$201:$DC$770,MATCH($BI57&amp;CG$3,$DB$201:$DB$770&amp;$DC$201:$DC$770,0))=CG$3,2,""))</f>
        <v/>
      </c>
      <c r="CH58" s="10" t="str">
        <f t="array" ref="CH58">IF(ISNA(INDEX($DC$201:$DC$770,MATCH($BI57&amp;CH$3,$DB$201:$DB$770&amp;$DC$201:$DC$770,0))),IF(ISNA(INDEX($DC$1:$DC$200,MATCH($BI58&amp;CH$3,$DB$1:$DB$200&amp;$DC$1:$DC$200,0))),"",IF(INDEX($DC$1:$DC$200,MATCH($BI58&amp;CH$3,$DB$1:$DB$200&amp;$DC$1:$DC$200,0))=CH$3,1,"")),IF(INDEX($DC$201:$DC$770,MATCH($BI57&amp;CH$3,$DB$201:$DB$770&amp;$DC$201:$DC$770,0))=CH$3,2,""))</f>
        <v/>
      </c>
      <c r="CI58" s="8" t="str">
        <f t="array" ref="CI58">IF(ISNA(INDEX($DC$201:$DC$770,MATCH($BI57&amp;CI$3,$DB$201:$DB$770&amp;$DC$201:$DC$770,0))),IF(ISNA(INDEX($DC$1:$DC$200,MATCH($BI58&amp;CI$3,$DB$1:$DB$200&amp;$DC$1:$DC$200,0))),"",IF(INDEX($DC$1:$DC$200,MATCH($BI58&amp;CI$3,$DB$1:$DB$200&amp;$DC$1:$DC$200,0))=CI$3,1,"")),IF(INDEX($DC$201:$DC$770,MATCH($BI57&amp;CI$3,$DB$201:$DB$770&amp;$DC$201:$DC$770,0))=CI$3,2,""))</f>
        <v/>
      </c>
      <c r="CJ58" s="10" t="str">
        <f t="array" ref="CJ58">IF(ISNA(INDEX($DC$201:$DC$770,MATCH($BI57&amp;CJ$3,$DB$201:$DB$770&amp;$DC$201:$DC$770,0))),IF(ISNA(INDEX($DC$1:$DC$200,MATCH($BI58&amp;CJ$3,$DB$1:$DB$200&amp;$DC$1:$DC$200,0))),"",IF(INDEX($DC$1:$DC$200,MATCH($BI58&amp;CJ$3,$DB$1:$DB$200&amp;$DC$1:$DC$200,0))=CJ$3,1,"")),IF(INDEX($DC$201:$DC$770,MATCH($BI57&amp;CJ$3,$DB$201:$DB$770&amp;$DC$201:$DC$770,0))=CJ$3,2,""))</f>
        <v/>
      </c>
      <c r="CK58" s="10" t="str">
        <f t="array" ref="CK58">IF(ISNA(INDEX($DC$201:$DC$770,MATCH($BI57&amp;CK$3,$DB$201:$DB$770&amp;$DC$201:$DC$770,0))),IF(ISNA(INDEX($DC$1:$DC$200,MATCH($BI58&amp;CK$3,$DB$1:$DB$200&amp;$DC$1:$DC$200,0))),"",IF(INDEX($DC$1:$DC$200,MATCH($BI58&amp;CK$3,$DB$1:$DB$200&amp;$DC$1:$DC$200,0))=CK$3,1,"")),IF(INDEX($DC$201:$DC$770,MATCH($BI57&amp;CK$3,$DB$201:$DB$770&amp;$DC$201:$DC$770,0))=CK$3,2,""))</f>
        <v/>
      </c>
      <c r="CL58" s="8" t="str">
        <f t="array" ref="CL58">IF(ISNA(INDEX($DC$201:$DC$770,MATCH($BI57&amp;CL$3,$DB$201:$DB$770&amp;$DC$201:$DC$770,0))),IF(ISNA(INDEX($DC$1:$DC$200,MATCH($BI58&amp;CL$3,$DB$1:$DB$200&amp;$DC$1:$DC$200,0))),"",IF(INDEX($DC$1:$DC$200,MATCH($BI58&amp;CL$3,$DB$1:$DB$200&amp;$DC$1:$DC$200,0))=CL$3,1,"")),IF(INDEX($DC$201:$DC$770,MATCH($BI57&amp;CL$3,$DB$201:$DB$770&amp;$DC$201:$DC$770,0))=CL$3,2,""))</f>
        <v/>
      </c>
      <c r="CQ58" s="169" t="s">
        <v>234</v>
      </c>
      <c r="CR58" s="169"/>
      <c r="DB58" s="19"/>
      <c r="DC58" s="42"/>
      <c r="DD58" s="163" t="s">
        <v>0</v>
      </c>
      <c r="DE58" s="163"/>
      <c r="DG58" s="81" t="s">
        <v>149</v>
      </c>
      <c r="DH58" s="81" t="s">
        <v>229</v>
      </c>
      <c r="DK58" s="22"/>
    </row>
    <row r="59" spans="1:118" ht="12.75" customHeight="1">
      <c r="A59" s="13">
        <v>27</v>
      </c>
      <c r="B59" s="174">
        <f>TRUNC((DATE($CR$2,C$6,C59)-WEEKDAY(DATE($CR$2,C$6,C59),2)-DATE(YEAR(DATE($CR$2,C$6,C59)+4-WEEKDAY(DATE($CR$2,C$6,C59),2)),1,-10))/7)</f>
        <v>4</v>
      </c>
      <c r="C59" s="172">
        <v>27</v>
      </c>
      <c r="D59" s="176" t="str">
        <f t="shared" ref="D59" si="474">IF(D57="Mo","Di",IF(D57="Di","Mi",IF(D57="Mi","Do",IF(D57="Do","Fr",IF(D57="Fr","Sa",IF(D57="Sa","So","Mo"))))))</f>
        <v>Mi</v>
      </c>
      <c r="E59" s="2"/>
      <c r="F59" s="164" t="str">
        <f t="shared" ref="F59" si="475">IF(OR(OR(B59=$CR$7,B63=$CR$7,B59=$CS$7,B63=$CS$7,B59=$CT$7,B63=$CT$7,B59=$CR$8,B63=$CR$8,B59=$CR$9,B63=$CR$9,B59=$CR$10,B63=$CR$10,B59=$CS$10,B63=$CS$10,B59=$CR$11,B63=$CR$11,B59=$CS$11,B63=$CS$11,B59=$CT$11,B63=$CT$11,B59=$CU$11,B63=$CU$11,B59=$CV$11,B63=$CV$11,B59=$CR$12,B63=$CR$12,B59=$CS$12,B63=$CS$12),OR($A60=$CP$30,$A60=$CP$31,$A60=$CP$32,$A60=$CP$33,$A60=$CP$34,$A60=$CP$35,$A60=$CP$36,$A60=$CP$37,$A60=$CP$38,$A60=$CP$39,$A60=$CP$40,$A60=$CP$41),OR($A60=$CP$44,$A60=$CP$45,$A60=$CP$46,$A60=$CP$47,$A60=$CP$48,$A60=$CP$49,$A60=$CP$50)),1,"")</f>
        <v/>
      </c>
      <c r="G59" s="164" t="str">
        <f t="shared" ref="G59" si="476">IF(OR(OR(B59=$CR$15,B63=$CR$15,B59=$CS$15,B63=$CS$15,B59=$CT$15,B63=$CT$15,B59=$CR$16,B63=$CR$16,B59=$CS$16,B63=$CS$16,B59=$CR$17,B63=$CR$17,B59=$CS$17,B63=$CS$17,B59=$CR$18,B63=$CR$18,B59=$CS$18,B63=$CS$18,B59=$CT$18,B63=$CT$18,B59=$CU$18,B63=$CU$18,B59=$CV$18,B63=$CV$18,B59=$CR$19,B63=$CR$19,B59=$CS$19,B63=$CS$19),OR($A60=$CP$30,$A60=$CP$31,$A60=$CP$32,$A60=$CP$33,$A60=$CP$34,$A60=$CP$35,$A60=$CP$36,$A60=$CP$37,$A60=$CP$38,$A60=$CP$39,$A60=$CP$40,$A60=$CP$41),OR($A60=$CP$44,$A60=$CP$45,$A60=$CP$46,$A60=$CP$47,$A60=$CP$48,$A60=$CP$49,$A60=$CP$50)),1,"")</f>
        <v/>
      </c>
      <c r="H59" s="164" t="str">
        <f t="shared" ref="H59" si="477">IF(OR(OR(B59=$CR$22,B63=$CR$22,B59=$CS$22,B63=$CS$22,B59=$CT$22,B63=$CT$22,B59=$CR$23,B63=$CR$23,B59=$CS$23,B63=$CS$23,B59=$CR$24,B63=$CR$24,B59=$CS$24,B63=$CS$24,B59=$CR$25,B63=$CR$25,B59=$CS$25,B63=$CS$25,B59=$CT$25,B63=$CT$25,B59=$CU$25,B63=$CU$25,B59=$CV$25,B63=$CV$25,B59=$CR$26,B63=$CR$26,B59=$CS$26,B63=$CS$26),OR($A60=$CP$30,$A60=$CP$31,$A60=$CP$32,$A60=$CP$33,$A60=$CP$34,$A60=$CP$35,$A60=$CP$36,$A60=$CP$37,$A60=$CP$38,$A60=$CP$39,$A60=$CP$40,$A60=$CP$41),OR($A60=$CP$44,$A60=$CP$45,$A60=$CP$46,$A60=$CP$47,$A60=$CP$48,$A60=$CP$49,$A60=$CP$50)),1,"")</f>
        <v/>
      </c>
      <c r="I59" s="2"/>
      <c r="J59" s="1" t="str">
        <f t="shared" ref="J59" si="478">IF(ISNA(VLOOKUP(A59,$DB$1:$DE$200,4,FALSE)),"",VLOOKUP(A59,$DB$1:$DE$200,4,FALSE))</f>
        <v/>
      </c>
      <c r="K59" s="1"/>
      <c r="L59" s="1"/>
      <c r="M59" s="1"/>
      <c r="N59" s="1"/>
      <c r="O59" s="1"/>
      <c r="P59" s="5" t="str">
        <f t="array" ref="P59">IF(ISNA(INDEX($DC$1:$DC$770,MATCH($A59&amp;P$3,$DB$1:$DB$770&amp;$DC$1:$DC$770,0))),"",IF(ISNA(INDEX($DC$1:$DC$200,MATCH($A59&amp;P$3,$DB$1:$DB$200&amp;$DC$1:$DC$200,0))),IF(INDEX($DC$201:$DC$770,MATCH($A59&amp;P$3,$DB$201:$DB$770&amp;$DC$201:$DC$770,0))=P$3,2,""),IF(INDEX($DC$1:$DC$200,MATCH($A59&amp;P$3,$DB$1:$DB$200&amp;$DC$1:$DC$200,0))=P$3,1,"")))</f>
        <v/>
      </c>
      <c r="Q59" s="6" t="str">
        <f t="array" ref="Q59">IF(ISNA(INDEX($DC$1:$DC$770,MATCH($A59&amp;Q$3,$DB$1:$DB$770&amp;$DC$1:$DC$770,0))),"",IF(ISNA(INDEX($DC$1:$DC$200,MATCH($A59&amp;Q$3,$DB$1:$DB$200&amp;$DC$1:$DC$200,0))),IF(INDEX($DC$201:$DC$770,MATCH($A59&amp;Q$3,$DB$201:$DB$770&amp;$DC$201:$DC$770,0))=Q$3,2,""),IF(INDEX($DC$1:$DC$200,MATCH($A59&amp;Q$3,$DB$1:$DB$200&amp;$DC$1:$DC$200,0))=Q$3,1,"")))</f>
        <v/>
      </c>
      <c r="R59" s="6" t="str">
        <f t="array" ref="R59">IF(ISNA(INDEX($DC$1:$DC$770,MATCH($A59&amp;R$3,$DB$1:$DB$770&amp;$DC$1:$DC$770,0))),"",IF(ISNA(INDEX($DC$1:$DC$200,MATCH($A59&amp;R$3,$DB$1:$DB$200&amp;$DC$1:$DC$200,0))),IF(INDEX($DC$201:$DC$770,MATCH($A59&amp;R$3,$DB$201:$DB$770&amp;$DC$201:$DC$770,0))=R$3,2,""),IF(INDEX($DC$1:$DC$200,MATCH($A59&amp;R$3,$DB$1:$DB$200&amp;$DC$1:$DC$200,0))=R$3,1,"")))</f>
        <v/>
      </c>
      <c r="S59" s="5" t="str">
        <f t="array" ref="S59">IF(ISNA(INDEX($DC$1:$DC$770,MATCH($A59&amp;S$3,$DB$1:$DB$770&amp;$DC$1:$DC$770,0))),"",IF(ISNA(INDEX($DC$1:$DC$200,MATCH($A59&amp;S$3,$DB$1:$DB$200&amp;$DC$1:$DC$200,0))),IF(INDEX($DC$201:$DC$770,MATCH($A59&amp;S$3,$DB$201:$DB$770&amp;$DC$201:$DC$770,0))=S$3,2,""),IF(INDEX($DC$1:$DC$200,MATCH($A59&amp;S$3,$DB$1:$DB$200&amp;$DC$1:$DC$200,0))=S$3,1,"")))</f>
        <v/>
      </c>
      <c r="T59" s="6" t="str">
        <f t="array" ref="T59">IF(ISNA(INDEX($DC$1:$DC$770,MATCH($A59&amp;T$3,$DB$1:$DB$770&amp;$DC$1:$DC$770,0))),"",IF(ISNA(INDEX($DC$1:$DC$200,MATCH($A59&amp;T$3,$DB$1:$DB$200&amp;$DC$1:$DC$200,0))),IF(INDEX($DC$201:$DC$770,MATCH($A59&amp;T$3,$DB$201:$DB$770&amp;$DC$201:$DC$770,0))=T$3,2,""),IF(INDEX($DC$1:$DC$200,MATCH($A59&amp;T$3,$DB$1:$DB$200&amp;$DC$1:$DC$200,0))=T$3,1,"")))</f>
        <v/>
      </c>
      <c r="U59" s="7" t="str">
        <f t="array" ref="U59">IF(ISNA(INDEX($DC$1:$DC$770,MATCH($A59&amp;U$3,$DB$1:$DB$770&amp;$DC$1:$DC$770,0))),"",IF(ISNA(INDEX($DC$1:$DC$200,MATCH($A59&amp;U$3,$DB$1:$DB$200&amp;$DC$1:$DC$200,0))),IF(INDEX($DC$201:$DC$770,MATCH($A59&amp;U$3,$DB$201:$DB$770&amp;$DC$201:$DC$770,0))=U$3,2,""),IF(INDEX($DC$1:$DC$200,MATCH($A59&amp;U$3,$DB$1:$DB$200&amp;$DC$1:$DC$200,0))=U$3,1,"")))</f>
        <v/>
      </c>
      <c r="V59" s="6" t="str">
        <f t="array" ref="V59">IF(ISNA(INDEX($DC$1:$DC$770,MATCH($A59&amp;V$3,$DB$1:$DB$770&amp;$DC$1:$DC$770,0))),"",IF(ISNA(INDEX($DC$1:$DC$200,MATCH($A59&amp;V$3,$DB$1:$DB$200&amp;$DC$1:$DC$200,0))),IF(INDEX($DC$201:$DC$770,MATCH($A59&amp;V$3,$DB$201:$DB$770&amp;$DC$201:$DC$770,0))=V$3,2,""),IF(INDEX($DC$1:$DC$200,MATCH($A59&amp;V$3,$DB$1:$DB$200&amp;$DC$1:$DC$200,0))=V$3,1,"")))</f>
        <v/>
      </c>
      <c r="W59" s="6" t="str">
        <f t="array" ref="W59">IF(ISNA(INDEX($DC$1:$DC$770,MATCH($A59&amp;W$3,$DB$1:$DB$770&amp;$DC$1:$DC$770,0))),"",IF(ISNA(INDEX($DC$1:$DC$200,MATCH($A59&amp;W$3,$DB$1:$DB$200&amp;$DC$1:$DC$200,0))),IF(INDEX($DC$201:$DC$770,MATCH($A59&amp;W$3,$DB$201:$DB$770&amp;$DC$201:$DC$770,0))=W$3,2,""),IF(INDEX($DC$1:$DC$200,MATCH($A59&amp;W$3,$DB$1:$DB$200&amp;$DC$1:$DC$200,0))=W$3,1,"")))</f>
        <v/>
      </c>
      <c r="X59" s="6" t="str">
        <f t="array" ref="X59">IF(ISNA(INDEX($DC$1:$DC$770,MATCH($A59&amp;X$3,$DB$1:$DB$770&amp;$DC$1:$DC$770,0))),"",IF(ISNA(INDEX($DC$1:$DC$200,MATCH($A59&amp;X$3,$DB$1:$DB$200&amp;$DC$1:$DC$200,0))),IF(INDEX($DC$201:$DC$770,MATCH($A59&amp;X$3,$DB$201:$DB$770&amp;$DC$201:$DC$770,0))=X$3,2,""),IF(INDEX($DC$1:$DC$200,MATCH($A59&amp;X$3,$DB$1:$DB$200&amp;$DC$1:$DC$200,0))=X$3,1,"")))</f>
        <v/>
      </c>
      <c r="Y59" s="5" t="str">
        <f t="array" ref="Y59">IF(ISNA(INDEX($DC$1:$DC$770,MATCH($A59&amp;Y$3,$DB$1:$DB$770&amp;$DC$1:$DC$770,0))),"",IF(ISNA(INDEX($DC$1:$DC$200,MATCH($A59&amp;Y$3,$DB$1:$DB$200&amp;$DC$1:$DC$200,0))),IF(INDEX($DC$201:$DC$770,MATCH($A59&amp;Y$3,$DB$201:$DB$770&amp;$DC$201:$DC$770,0))=Y$3,2,""),IF(INDEX($DC$1:$DC$200,MATCH($A59&amp;Y$3,$DB$1:$DB$200&amp;$DC$1:$DC$200,0))=Y$3,1,"")))</f>
        <v/>
      </c>
      <c r="Z59" s="6" t="str">
        <f t="array" ref="Z59">IF(ISNA(INDEX($DC$1:$DC$770,MATCH($A59&amp;Z$3,$DB$1:$DB$770&amp;$DC$1:$DC$770,0))),"",IF(ISNA(INDEX($DC$1:$DC$200,MATCH($A59&amp;Z$3,$DB$1:$DB$200&amp;$DC$1:$DC$200,0))),IF(INDEX($DC$201:$DC$770,MATCH($A59&amp;Z$3,$DB$201:$DB$770&amp;$DC$201:$DC$770,0))=Z$3,2,""),IF(INDEX($DC$1:$DC$200,MATCH($A59&amp;Z$3,$DB$1:$DB$200&amp;$DC$1:$DC$200,0))=Z$3,1,"")))</f>
        <v/>
      </c>
      <c r="AA59" s="7" t="str">
        <f t="array" ref="AA59">IF(ISNA(INDEX($DC$1:$DC$770,MATCH($A59&amp;AA$3,$DB$1:$DB$770&amp;$DC$1:$DC$770,0))),"",IF(ISNA(INDEX($DC$1:$DC$200,MATCH($A59&amp;AA$3,$DB$1:$DB$200&amp;$DC$1:$DC$200,0))),IF(INDEX($DC$201:$DC$770,MATCH($A59&amp;AA$3,$DB$201:$DB$770&amp;$DC$201:$DC$770,0))=AA$3,2,""),IF(INDEX($DC$1:$DC$200,MATCH($A59&amp;AA$3,$DB$1:$DB$200&amp;$DC$1:$DC$200,0))=AA$3,1,"")))</f>
        <v/>
      </c>
      <c r="AB59" s="6" t="str">
        <f t="array" ref="AB59">IF(ISNA(INDEX($DC$1:$DC$770,MATCH($A59&amp;AB$3,$DB$1:$DB$770&amp;$DC$1:$DC$770,0))),"",IF(ISNA(INDEX($DC$1:$DC$200,MATCH($A59&amp;AB$3,$DB$1:$DB$200&amp;$DC$1:$DC$200,0))),IF(INDEX($DC$201:$DC$770,MATCH($A59&amp;AB$3,$DB$201:$DB$770&amp;$DC$201:$DC$770,0))=AB$3,2,""),IF(INDEX($DC$1:$DC$200,MATCH($A59&amp;AB$3,$DB$1:$DB$200&amp;$DC$1:$DC$200,0))=AB$3,1,"")))</f>
        <v/>
      </c>
      <c r="AC59" s="6" t="str">
        <f t="array" ref="AC59">IF(ISNA(INDEX($DC$1:$DC$770,MATCH($A59&amp;AC$3,$DB$1:$DB$770&amp;$DC$1:$DC$770,0))),"",IF(ISNA(INDEX($DC$1:$DC$200,MATCH($A59&amp;AC$3,$DB$1:$DB$200&amp;$DC$1:$DC$200,0))),IF(INDEX($DC$201:$DC$770,MATCH($A59&amp;AC$3,$DB$201:$DB$770&amp;$DC$201:$DC$770,0))=AC$3,2,""),IF(INDEX($DC$1:$DC$200,MATCH($A59&amp;AC$3,$DB$1:$DB$200&amp;$DC$1:$DC$200,0))=AC$3,1,"")))</f>
        <v/>
      </c>
      <c r="AD59" s="7" t="str">
        <f t="array" ref="AD59">IF(ISNA(INDEX($DC$1:$DC$770,MATCH($A59&amp;AD$3,$DB$1:$DB$770&amp;$DC$1:$DC$770,0))),"",IF(ISNA(INDEX($DC$1:$DC$200,MATCH($A59&amp;AD$3,$DB$1:$DB$200&amp;$DC$1:$DC$200,0))),IF(INDEX($DC$201:$DC$770,MATCH($A59&amp;AD$3,$DB$201:$DB$770&amp;$DC$201:$DC$770,0))=AD$3,2,""),IF(INDEX($DC$1:$DC$200,MATCH($A59&amp;AD$3,$DB$1:$DB$200&amp;$DC$1:$DC$200,0))=AD$3,1,"")))</f>
        <v/>
      </c>
      <c r="AE59" s="43">
        <v>58</v>
      </c>
      <c r="AF59" s="174">
        <f>TRUNC((DATE($CR$2,AG$6,AG59)-WEEKDAY(DATE($CR$2,AG$6,AG59),2)-DATE(YEAR(DATE($CR$2,AG$6,AG59)+4-WEEKDAY(DATE($CR$2,AG$6,AG59),2)),1,-10))/7)</f>
        <v>8</v>
      </c>
      <c r="AG59" s="172">
        <v>27</v>
      </c>
      <c r="AH59" s="176" t="str">
        <f t="shared" si="13"/>
        <v>Sa</v>
      </c>
      <c r="AI59" s="2"/>
      <c r="AJ59" s="164" t="str">
        <f t="shared" ref="AJ59" si="479">IF(OR(OR(AF59=$CR$7,AF63=$CR$7,AF59=$CS$7,AF63=$CS$7,AF59=$CT$7,AF63=$CT$7,AF59=$CR$8,AF63=$CR$8,AF59=$CR$9,AF63=$CR$9,AF59=$CR$10,AF63=$CR$10,AF59=$CS$10,AF63=$CS$10,AF59=$CR$11,AF63=$CR$11,AF59=$CS$11,AF63=$CS$11,AF59=$CT$11,AF63=$CT$11,AF59=$CU$11,AF63=$CU$11,AF59=$CV$11,AF63=$CV$11,AF59=$CR$12,AF63=$CR$12,AF59=$CS$12,AF63=$CS$12),OR($AE60=$CP$30,$AE60=$CP$31,$AE60=$CP$32,$AE60=$CP$33,$AE60=$CP$34,$AE60=$CP$35,$AE60=$CP$36,$AE60=$CP$37,$AE60=$CP$38,$AE60=$CP$39,$AE60=$CP$40,$AE60=$CP$41),OR($AE60=$CP$44,$AE60=$CP$45,$AE60=$CP$46,$AE60=$CP$47,$AE60=$CP$48,$AE60=$CP$49,$AE60=$CP$50)),1,"")</f>
        <v/>
      </c>
      <c r="AK59" s="164" t="str">
        <f t="shared" ref="AK59" si="480">IF(OR(OR(AF59=$CR$15,AF63=$CR$15,AF59=$CS$15,AF63=$CS$15,AF59=$CT$15,AF63=$CT$15,AF59=$CR$16,AF63=$CR$16,AF59=$CS$16,AF63=$CS$16,AF59=$CR$17,AF63=$CR$17,AF59=$CS$17,AF63=$CS$17,AF59=$CR$18,AF63=$CR$18,AF59=$CS$18,AF63=$CS$18,AF59=$CT$18,AF63=$CT$18,AF59=$CU$18,AF63=$CU$18,AF59=$CV$18,AF63=$CV$18,AF59=$CR$19,AF63=$CR$19,AF59=$CS$19,AF63=$CS$19),OR($AE60=$CP$30,$AE60=$CP$31,$AE60=$CP$32,$AE60=$CP$33,$AE60=$CP$34,$AE60=$CP$35,$AE60=$CP$36,$AE60=$CP$37,$AE60=$CP$38,$AE60=$CP$39,$AE60=$CP$40,$AE60=$CP$41),OR($AE60=$CP$44,$AE60=$CP$45,$AE60=$CP$46,$AE60=$CP$47,$AE60=$CP$48,$AE60=$CP$49,$AE60=$CP$50)),1,"")</f>
        <v/>
      </c>
      <c r="AL59" s="164" t="str">
        <f t="shared" ref="AL59" si="481">IF(OR(OR(AF59=$CR$22,AF63=$CR$22,AF59=$CS$22,AF63=$CS$22,AF59=$CT$22,AF63=$CT$22,AF59=$CR$23,AF63=$CR$23,AF59=$CS$23,AF63=$CS$23,AF59=$CR$24,AF63=$CR$24,AF59=$CS$24,AF63=$CS$24,AF59=$CR$25,AF63=$CR$25,AF59=$CS$25,AF63=$CS$25,AF59=$CT$25,AF63=$CT$25,AF59=$CU$25,AF63=$CU$25,AF59=$CV$25,AF63=$CV$25,AF59=$CR$26,AF63=$CR$26,AF59=$CS$26,AF63=$CS$26),OR($AE60=$CP$30,$AE60=$CP$31,$AE60=$CP$32,$AE60=$CP$33,$AE60=$CP$34,$AE60=$CP$35,$AE60=$CP$36,$AE60=$CP$37,$AE60=$CP$38,$AE60=$CP$39,$AE60=$CP$40,$AE60=$CP$41),OR($AE60=$CP$44,$AE60=$CP$45,$AE60=$CP$46,$AE60=$CP$47,$AE60=$CP$48,$AE60=$CP$49,$AE60=$CP$50)),1,"")</f>
        <v/>
      </c>
      <c r="AM59" s="2"/>
      <c r="AN59" s="6" t="str">
        <f t="shared" ref="AN59" si="482">IF(ISNA(VLOOKUP(AE59,$DB$1:$DE$200,4,FALSE)),"",VLOOKUP(AE59,$DB$1:$DE$200,4,FALSE))</f>
        <v/>
      </c>
      <c r="AO59" s="6"/>
      <c r="AP59" s="6"/>
      <c r="AQ59" s="6"/>
      <c r="AR59" s="6"/>
      <c r="AS59" s="6"/>
      <c r="AT59" s="5" t="str">
        <f t="array" ref="AT59">IF(ISNA(INDEX($DC$1:$DC$770,MATCH($AE59&amp;AT$3,$DB$1:$DB$770&amp;$DC$1:$DC$770,0))),"",IF(ISNA(INDEX($DC$1:$DC$200,MATCH($AE59&amp;AT$3,$DB$1:$DB$200&amp;$DC$1:$DC$200,0))),IF(INDEX($DC$201:$DC$770,MATCH($AE59&amp;AT$3,$DB$201:$DB$770&amp;$DC$201:$DC$770,0))=AT$3,2,""),IF(INDEX($DC$1:$DC$200,MATCH($AE59&amp;AT$3,$DB$1:$DB$200&amp;$DC$1:$DC$200,0))=AT$3,1,"")))</f>
        <v/>
      </c>
      <c r="AU59" s="6" t="str">
        <f t="array" ref="AU59">IF(ISNA(INDEX($DC$1:$DC$770,MATCH($AE59&amp;AU$3,$DB$1:$DB$770&amp;$DC$1:$DC$770,0))),"",IF(ISNA(INDEX($DC$1:$DC$200,MATCH($AE59&amp;AU$3,$DB$1:$DB$200&amp;$DC$1:$DC$200,0))),IF(INDEX($DC$201:$DC$770,MATCH($AE59&amp;AU$3,$DB$201:$DB$770&amp;$DC$201:$DC$770,0))=AU$3,2,""),IF(INDEX($DC$1:$DC$200,MATCH($AE59&amp;AU$3,$DB$1:$DB$200&amp;$DC$1:$DC$200,0))=AU$3,1,"")))</f>
        <v/>
      </c>
      <c r="AV59" s="6" t="str">
        <f t="array" ref="AV59">IF(ISNA(INDEX($DC$1:$DC$770,MATCH($AE59&amp;AV$3,$DB$1:$DB$770&amp;$DC$1:$DC$770,0))),"",IF(ISNA(INDEX($DC$1:$DC$200,MATCH($AE59&amp;AV$3,$DB$1:$DB$200&amp;$DC$1:$DC$200,0))),IF(INDEX($DC$201:$DC$770,MATCH($AE59&amp;AV$3,$DB$201:$DB$770&amp;$DC$201:$DC$770,0))=AV$3,2,""),IF(INDEX($DC$1:$DC$200,MATCH($AE59&amp;AV$3,$DB$1:$DB$200&amp;$DC$1:$DC$200,0))=AV$3,1,"")))</f>
        <v/>
      </c>
      <c r="AW59" s="5" t="str">
        <f t="array" ref="AW59">IF(ISNA(INDEX($DC$1:$DC$770,MATCH($AE59&amp;AW$3,$DB$1:$DB$770&amp;$DC$1:$DC$770,0))),"",IF(ISNA(INDEX($DC$1:$DC$200,MATCH($AE59&amp;AW$3,$DB$1:$DB$200&amp;$DC$1:$DC$200,0))),IF(INDEX($DC$201:$DC$770,MATCH($AE59&amp;AW$3,$DB$201:$DB$770&amp;$DC$201:$DC$770,0))=AW$3,2,""),IF(INDEX($DC$1:$DC$200,MATCH($AE59&amp;AW$3,$DB$1:$DB$200&amp;$DC$1:$DC$200,0))=AW$3,1,"")))</f>
        <v/>
      </c>
      <c r="AX59" s="6" t="str">
        <f t="array" ref="AX59">IF(ISNA(INDEX($DC$1:$DC$770,MATCH($AE59&amp;AX$3,$DB$1:$DB$770&amp;$DC$1:$DC$770,0))),"",IF(ISNA(INDEX($DC$1:$DC$200,MATCH($AE59&amp;AX$3,$DB$1:$DB$200&amp;$DC$1:$DC$200,0))),IF(INDEX($DC$201:$DC$770,MATCH($AE59&amp;AX$3,$DB$201:$DB$770&amp;$DC$201:$DC$770,0))=AX$3,2,""),IF(INDEX($DC$1:$DC$200,MATCH($AE59&amp;AX$3,$DB$1:$DB$200&amp;$DC$1:$DC$200,0))=AX$3,1,"")))</f>
        <v/>
      </c>
      <c r="AY59" s="7" t="str">
        <f t="array" ref="AY59">IF(ISNA(INDEX($DC$1:$DC$770,MATCH($AE59&amp;AY$3,$DB$1:$DB$770&amp;$DC$1:$DC$770,0))),"",IF(ISNA(INDEX($DC$1:$DC$200,MATCH($AE59&amp;AY$3,$DB$1:$DB$200&amp;$DC$1:$DC$200,0))),IF(INDEX($DC$201:$DC$770,MATCH($AE59&amp;AY$3,$DB$201:$DB$770&amp;$DC$201:$DC$770,0))=AY$3,2,""),IF(INDEX($DC$1:$DC$200,MATCH($AE59&amp;AY$3,$DB$1:$DB$200&amp;$DC$1:$DC$200,0))=AY$3,1,"")))</f>
        <v/>
      </c>
      <c r="AZ59" s="6" t="str">
        <f t="array" ref="AZ59">IF(ISNA(INDEX($DC$1:$DC$770,MATCH($AE59&amp;AZ$3,$DB$1:$DB$770&amp;$DC$1:$DC$770,0))),"",IF(ISNA(INDEX($DC$1:$DC$200,MATCH($AE59&amp;AZ$3,$DB$1:$DB$200&amp;$DC$1:$DC$200,0))),IF(INDEX($DC$201:$DC$770,MATCH($AE59&amp;AZ$3,$DB$201:$DB$770&amp;$DC$201:$DC$770,0))=AZ$3,2,""),IF(INDEX($DC$1:$DC$200,MATCH($AE59&amp;AZ$3,$DB$1:$DB$200&amp;$DC$1:$DC$200,0))=AZ$3,1,"")))</f>
        <v/>
      </c>
      <c r="BA59" s="6" t="str">
        <f t="array" ref="BA59">IF(ISNA(INDEX($DC$1:$DC$770,MATCH($AE59&amp;BA$3,$DB$1:$DB$770&amp;$DC$1:$DC$770,0))),"",IF(ISNA(INDEX($DC$1:$DC$200,MATCH($AE59&amp;BA$3,$DB$1:$DB$200&amp;$DC$1:$DC$200,0))),IF(INDEX($DC$201:$DC$770,MATCH($AE59&amp;BA$3,$DB$201:$DB$770&amp;$DC$201:$DC$770,0))=BA$3,2,""),IF(INDEX($DC$1:$DC$200,MATCH($AE59&amp;BA$3,$DB$1:$DB$200&amp;$DC$1:$DC$200,0))=BA$3,1,"")))</f>
        <v/>
      </c>
      <c r="BB59" s="6" t="str">
        <f t="array" ref="BB59">IF(ISNA(INDEX($DC$1:$DC$770,MATCH($AE59&amp;BB$3,$DB$1:$DB$770&amp;$DC$1:$DC$770,0))),"",IF(ISNA(INDEX($DC$1:$DC$200,MATCH($AE59&amp;BB$3,$DB$1:$DB$200&amp;$DC$1:$DC$200,0))),IF(INDEX($DC$201:$DC$770,MATCH($AE59&amp;BB$3,$DB$201:$DB$770&amp;$DC$201:$DC$770,0))=BB$3,2,""),IF(INDEX($DC$1:$DC$200,MATCH($AE59&amp;BB$3,$DB$1:$DB$200&amp;$DC$1:$DC$200,0))=BB$3,1,"")))</f>
        <v/>
      </c>
      <c r="BC59" s="5" t="str">
        <f t="array" ref="BC59">IF(ISNA(INDEX($DC$1:$DC$770,MATCH($AE59&amp;BC$3,$DB$1:$DB$770&amp;$DC$1:$DC$770,0))),"",IF(ISNA(INDEX($DC$1:$DC$200,MATCH($AE59&amp;BC$3,$DB$1:$DB$200&amp;$DC$1:$DC$200,0))),IF(INDEX($DC$201:$DC$770,MATCH($AE59&amp;BC$3,$DB$201:$DB$770&amp;$DC$201:$DC$770,0))=BC$3,2,""),IF(INDEX($DC$1:$DC$200,MATCH($AE59&amp;BC$3,$DB$1:$DB$200&amp;$DC$1:$DC$200,0))=BC$3,1,"")))</f>
        <v/>
      </c>
      <c r="BD59" s="6" t="str">
        <f t="array" ref="BD59">IF(ISNA(INDEX($DC$1:$DC$770,MATCH($AE59&amp;BD$3,$DB$1:$DB$770&amp;$DC$1:$DC$770,0))),"",IF(ISNA(INDEX($DC$1:$DC$200,MATCH($AE59&amp;BD$3,$DB$1:$DB$200&amp;$DC$1:$DC$200,0))),IF(INDEX($DC$201:$DC$770,MATCH($AE59&amp;BD$3,$DB$201:$DB$770&amp;$DC$201:$DC$770,0))=BD$3,2,""),IF(INDEX($DC$1:$DC$200,MATCH($AE59&amp;BD$3,$DB$1:$DB$200&amp;$DC$1:$DC$200,0))=BD$3,1,"")))</f>
        <v/>
      </c>
      <c r="BE59" s="7" t="str">
        <f t="array" ref="BE59">IF(ISNA(INDEX($DC$1:$DC$770,MATCH($AE59&amp;BE$3,$DB$1:$DB$770&amp;$DC$1:$DC$770,0))),"",IF(ISNA(INDEX($DC$1:$DC$200,MATCH($AE59&amp;BE$3,$DB$1:$DB$200&amp;$DC$1:$DC$200,0))),IF(INDEX($DC$201:$DC$770,MATCH($AE59&amp;BE$3,$DB$201:$DB$770&amp;$DC$201:$DC$770,0))=BE$3,2,""),IF(INDEX($DC$1:$DC$200,MATCH($AE59&amp;BE$3,$DB$1:$DB$200&amp;$DC$1:$DC$200,0))=BE$3,1,"")))</f>
        <v/>
      </c>
      <c r="BF59" s="6" t="str">
        <f t="array" ref="BF59">IF(ISNA(INDEX($DC$1:$DC$770,MATCH($AE59&amp;BF$3,$DB$1:$DB$770&amp;$DC$1:$DC$770,0))),"",IF(ISNA(INDEX($DC$1:$DC$200,MATCH($AE59&amp;BF$3,$DB$1:$DB$200&amp;$DC$1:$DC$200,0))),IF(INDEX($DC$201:$DC$770,MATCH($AE59&amp;BF$3,$DB$201:$DB$770&amp;$DC$201:$DC$770,0))=BF$3,2,""),IF(INDEX($DC$1:$DC$200,MATCH($AE59&amp;BF$3,$DB$1:$DB$200&amp;$DC$1:$DC$200,0))=BF$3,1,"")))</f>
        <v/>
      </c>
      <c r="BG59" s="6" t="str">
        <f t="array" ref="BG59">IF(ISNA(INDEX($DC$1:$DC$770,MATCH($AE59&amp;BG$3,$DB$1:$DB$770&amp;$DC$1:$DC$770,0))),"",IF(ISNA(INDEX($DC$1:$DC$200,MATCH($AE59&amp;BG$3,$DB$1:$DB$200&amp;$DC$1:$DC$200,0))),IF(INDEX($DC$201:$DC$770,MATCH($AE59&amp;BG$3,$DB$201:$DB$770&amp;$DC$201:$DC$770,0))=BG$3,2,""),IF(INDEX($DC$1:$DC$200,MATCH($AE59&amp;BG$3,$DB$1:$DB$200&amp;$DC$1:$DC$200,0))=BG$3,1,"")))</f>
        <v/>
      </c>
      <c r="BH59" s="7" t="str">
        <f t="array" ref="BH59">IF(ISNA(INDEX($DC$1:$DC$770,MATCH($AE59&amp;BH$3,$DB$1:$DB$770&amp;$DC$1:$DC$770,0))),"",IF(ISNA(INDEX($DC$1:$DC$200,MATCH($AE59&amp;BH$3,$DB$1:$DB$200&amp;$DC$1:$DC$200,0))),IF(INDEX($DC$201:$DC$770,MATCH($AE59&amp;BH$3,$DB$201:$DB$770&amp;$DC$201:$DC$770,0))=BH$3,2,""),IF(INDEX($DC$1:$DC$200,MATCH($AE59&amp;BH$3,$DB$1:$DB$200&amp;$DC$1:$DC$200,0))=BH$3,1,"")))</f>
        <v/>
      </c>
      <c r="BI59" s="2">
        <f t="shared" ref="BI59" si="483">BI57+1</f>
        <v>87</v>
      </c>
      <c r="BJ59" s="174">
        <f>TRUNC((DATE($CR$2,BK$6,BK59)-WEEKDAY(DATE($CR$2,BK$6,BK59),2)-DATE(YEAR(DATE($CR$2,BK$6,BK59)+4-WEEKDAY(DATE($CR$2,BK$6,BK59),2)),1,-10))/7)</f>
        <v>12</v>
      </c>
      <c r="BK59" s="172">
        <v>27</v>
      </c>
      <c r="BL59" s="176" t="str">
        <f t="shared" si="18"/>
        <v>So</v>
      </c>
      <c r="BM59" s="2"/>
      <c r="BN59" s="164" t="str">
        <f t="shared" ref="BN59" si="484">IF(OR(OR(BJ59=$CR$7,BJ63=$CR$7,BJ59=$CS$7,BJ63=$CS$7,BJ59=$CT$7,BJ63=$CT$7,BJ59=$CR$8,BJ63=$CR$8,BJ59=$CR$9,BJ63=$CR$9,BJ59=$CR$10,BJ63=$CR$10,BJ59=$CS$10,BJ63=$CS$10,BJ59=$CR$11,BJ63=$CR$11,BJ59=$CS$11,BJ63=$CS$11,BJ59=$CT$11,BJ63=$CT$11,BJ59=$CU$11,BJ63=$CU$11,BJ59=$CV$11,BJ63=$CV$11,BJ59=$CR$12,BJ63=$CR$12,BJ59=$CS$12,BJ63=$CS$12),OR($BI60=$CP$30,$BI60=$CP$31,$BI60=$CP$32,$BI60=$CP$33,$BI60=$CP$34,$BI60=$CP$35,$BI60=$CP$36,$BI60=$CP$37,$BI60=$CP$38,$BI60=$CP$39,$BI60=$CP$40,$BI60=$CP$41),OR($BI60=$CP$44,$BI60=$CP$45,$BI60=$CP$46,$BI60=$CP$47,$BI60=$CP$48,$BI60=$CP$49,$BI60=$CP$50)),1,"")</f>
        <v/>
      </c>
      <c r="BO59" s="164" t="str">
        <f t="shared" ref="BO59" si="485">IF(OR(OR(BJ59=$CR$15,BJ63=$CR$15,BJ59=$CS$15,BJ63=$CS$15,BJ59=$CT$15,BJ63=$CT$15,BJ59=$CR$16,BJ63=$CR$16,BJ59=$CS$16,BJ63=$CS$16,BJ59=$CR$17,BJ63=$CR$17,BJ59=$CS$17,BJ63=$CS$17,BJ59=$CR$18,BJ63=$CR$18,BJ59=$CS$18,BJ63=$CS$18,BJ59=$CT$18,BJ63=$CT$18,BJ59=$CU$18,BJ63=$CU$18,BJ59=$CV$18,BJ63=$CV$18,BJ59=$CR$19,BJ63=$CR$19,BJ59=$CS$19,BJ63=$CS$19),OR($BI60=$CP$30,$BI60=$CP$31,$BI60=$CP$32,$BI60=$CP$33,$BI60=$CP$34,$BI60=$CP$35,$BI60=$CP$36,$BI60=$CP$37,$BI60=$CP$38,$BI60=$CP$39,$BI60=$CP$40,$BI60=$CP$41),OR($BI60=$CP$44,$BI60=$CP$45,$BI60=$CP$46,$BI60=$CP$47,$BI60=$CP$48,$BI60=$CP$49,$BI60=$CP$50)),1,"")</f>
        <v/>
      </c>
      <c r="BP59" s="164" t="str">
        <f t="shared" ref="BP59" si="486">IF(OR(OR(BJ59=$CR$22,BJ63=$CR$22,BJ59=$CS$22,BJ63=$CS$22,BJ59=$CT$22,BJ63=$CT$22,BJ59=$CR$23,BJ63=$CR$23,BJ59=$CS$23,BJ63=$CS$23,BJ59=$CR$24,BJ63=$CR$24,BJ59=$CS$24,BJ63=$CS$24,BJ59=$CR$25,BJ63=$CR$25,BJ59=$CS$25,BJ63=$CS$25,BJ59=$CT$25,BJ63=$CT$25,BJ59=$CU$25,BJ63=$CU$25,BJ59=$CV$25,BJ63=$CV$25,BJ59=$CR$26,BJ63=$CR$26,BJ59=$CS$26,BJ63=$CS$26),OR($BI60=$CP$30,$BI60=$CP$31,$BI60=$CP$32,$BI60=$CP$33,$BI60=$CP$34,$BI60=$CP$35,$BI60=$CP$36,$BI60=$CP$37,$BI60=$CP$38,$BI60=$CP$39,$BI60=$CP$40,$BI60=$CP$41),OR($BI60=$CP$44,$BI60=$CP$45,$BI60=$CP$46,$BI60=$CP$47,$BI60=$CP$48,$BI60=$CP$49,$BI60=$CP$50)),1,"")</f>
        <v/>
      </c>
      <c r="BQ59" s="2"/>
      <c r="BR59" s="6" t="str">
        <f t="shared" ref="BR59" si="487">IF(ISNA(VLOOKUP(BI59,$DB$1:$DE$200,4,FALSE)),"",VLOOKUP(BI59,$DB$1:$DE$200,4,FALSE))</f>
        <v/>
      </c>
      <c r="BS59" s="6"/>
      <c r="BT59" s="6"/>
      <c r="BU59" s="6"/>
      <c r="BV59" s="6"/>
      <c r="BW59" s="6"/>
      <c r="BX59" s="5" t="str">
        <f t="array" ref="BX59">IF(ISNA(INDEX($DC$1:$DC$770,MATCH($BI59&amp;BX$3,$DB$1:$DB$770&amp;$DC$1:$DC$770,0))),"",IF(ISNA(INDEX($DC$1:$DC$200,MATCH($BI59&amp;BX$3,$DB$1:$DB$200&amp;$DC$1:$DC$200,0))),IF(INDEX($DC$201:$DC$770,MATCH($BI59&amp;BX$3,$DB$201:$DB$770&amp;$DC$201:$DC$770,0))=BX$3,2,""),IF(INDEX($DC$1:$DC$200,MATCH($BI59&amp;BX$3,$DB$1:$DB$200&amp;$DC$1:$DC$200,0))=BX$3,1,"")))</f>
        <v/>
      </c>
      <c r="BY59" s="6" t="str">
        <f t="array" ref="BY59">IF(ISNA(INDEX($DC$1:$DC$770,MATCH($BI59&amp;BY$3,$DB$1:$DB$770&amp;$DC$1:$DC$770,0))),"",IF(ISNA(INDEX($DC$1:$DC$200,MATCH($BI59&amp;BY$3,$DB$1:$DB$200&amp;$DC$1:$DC$200,0))),IF(INDEX($DC$201:$DC$770,MATCH($BI59&amp;BY$3,$DB$201:$DB$770&amp;$DC$201:$DC$770,0))=BY$3,2,""),IF(INDEX($DC$1:$DC$200,MATCH($BI59&amp;BY$3,$DB$1:$DB$200&amp;$DC$1:$DC$200,0))=BY$3,1,"")))</f>
        <v/>
      </c>
      <c r="BZ59" s="6" t="str">
        <f t="array" ref="BZ59">IF(ISNA(INDEX($DC$1:$DC$770,MATCH($BI59&amp;BZ$3,$DB$1:$DB$770&amp;$DC$1:$DC$770,0))),"",IF(ISNA(INDEX($DC$1:$DC$200,MATCH($BI59&amp;BZ$3,$DB$1:$DB$200&amp;$DC$1:$DC$200,0))),IF(INDEX($DC$201:$DC$770,MATCH($BI59&amp;BZ$3,$DB$201:$DB$770&amp;$DC$201:$DC$770,0))=BZ$3,2,""),IF(INDEX($DC$1:$DC$200,MATCH($BI59&amp;BZ$3,$DB$1:$DB$200&amp;$DC$1:$DC$200,0))=BZ$3,1,"")))</f>
        <v/>
      </c>
      <c r="CA59" s="5" t="str">
        <f t="array" ref="CA59">IF(ISNA(INDEX($DC$1:$DC$770,MATCH($BI59&amp;CA$3,$DB$1:$DB$770&amp;$DC$1:$DC$770,0))),"",IF(ISNA(INDEX($DC$1:$DC$200,MATCH($BI59&amp;CA$3,$DB$1:$DB$200&amp;$DC$1:$DC$200,0))),IF(INDEX($DC$201:$DC$770,MATCH($BI59&amp;CA$3,$DB$201:$DB$770&amp;$DC$201:$DC$770,0))=CA$3,2,""),IF(INDEX($DC$1:$DC$200,MATCH($BI59&amp;CA$3,$DB$1:$DB$200&amp;$DC$1:$DC$200,0))=CA$3,1,"")))</f>
        <v/>
      </c>
      <c r="CB59" s="6" t="str">
        <f t="array" ref="CB59">IF(ISNA(INDEX($DC$1:$DC$770,MATCH($BI59&amp;CB$3,$DB$1:$DB$770&amp;$DC$1:$DC$770,0))),"",IF(ISNA(INDEX($DC$1:$DC$200,MATCH($BI59&amp;CB$3,$DB$1:$DB$200&amp;$DC$1:$DC$200,0))),IF(INDEX($DC$201:$DC$770,MATCH($BI59&amp;CB$3,$DB$201:$DB$770&amp;$DC$201:$DC$770,0))=CB$3,2,""),IF(INDEX($DC$1:$DC$200,MATCH($BI59&amp;CB$3,$DB$1:$DB$200&amp;$DC$1:$DC$200,0))=CB$3,1,"")))</f>
        <v/>
      </c>
      <c r="CC59" s="7" t="str">
        <f t="array" ref="CC59">IF(ISNA(INDEX($DC$1:$DC$770,MATCH($BI59&amp;CC$3,$DB$1:$DB$770&amp;$DC$1:$DC$770,0))),"",IF(ISNA(INDEX($DC$1:$DC$200,MATCH($BI59&amp;CC$3,$DB$1:$DB$200&amp;$DC$1:$DC$200,0))),IF(INDEX($DC$201:$DC$770,MATCH($BI59&amp;CC$3,$DB$201:$DB$770&amp;$DC$201:$DC$770,0))=CC$3,2,""),IF(INDEX($DC$1:$DC$200,MATCH($BI59&amp;CC$3,$DB$1:$DB$200&amp;$DC$1:$DC$200,0))=CC$3,1,"")))</f>
        <v/>
      </c>
      <c r="CD59" s="6" t="str">
        <f t="array" ref="CD59">IF(ISNA(INDEX($DC$1:$DC$770,MATCH($BI59&amp;CD$3,$DB$1:$DB$770&amp;$DC$1:$DC$770,0))),"",IF(ISNA(INDEX($DC$1:$DC$200,MATCH($BI59&amp;CD$3,$DB$1:$DB$200&amp;$DC$1:$DC$200,0))),IF(INDEX($DC$201:$DC$770,MATCH($BI59&amp;CD$3,$DB$201:$DB$770&amp;$DC$201:$DC$770,0))=CD$3,2,""),IF(INDEX($DC$1:$DC$200,MATCH($BI59&amp;CD$3,$DB$1:$DB$200&amp;$DC$1:$DC$200,0))=CD$3,1,"")))</f>
        <v/>
      </c>
      <c r="CE59" s="6" t="str">
        <f t="array" ref="CE59">IF(ISNA(INDEX($DC$1:$DC$770,MATCH($BI59&amp;CE$3,$DB$1:$DB$770&amp;$DC$1:$DC$770,0))),"",IF(ISNA(INDEX($DC$1:$DC$200,MATCH($BI59&amp;CE$3,$DB$1:$DB$200&amp;$DC$1:$DC$200,0))),IF(INDEX($DC$201:$DC$770,MATCH($BI59&amp;CE$3,$DB$201:$DB$770&amp;$DC$201:$DC$770,0))=CE$3,2,""),IF(INDEX($DC$1:$DC$200,MATCH($BI59&amp;CE$3,$DB$1:$DB$200&amp;$DC$1:$DC$200,0))=CE$3,1,"")))</f>
        <v/>
      </c>
      <c r="CF59" s="6" t="str">
        <f t="array" ref="CF59">IF(ISNA(INDEX($DC$1:$DC$770,MATCH($BI59&amp;CF$3,$DB$1:$DB$770&amp;$DC$1:$DC$770,0))),"",IF(ISNA(INDEX($DC$1:$DC$200,MATCH($BI59&amp;CF$3,$DB$1:$DB$200&amp;$DC$1:$DC$200,0))),IF(INDEX($DC$201:$DC$770,MATCH($BI59&amp;CF$3,$DB$201:$DB$770&amp;$DC$201:$DC$770,0))=CF$3,2,""),IF(INDEX($DC$1:$DC$200,MATCH($BI59&amp;CF$3,$DB$1:$DB$200&amp;$DC$1:$DC$200,0))=CF$3,1,"")))</f>
        <v/>
      </c>
      <c r="CG59" s="5" t="str">
        <f t="array" ref="CG59">IF(ISNA(INDEX($DC$1:$DC$770,MATCH($BI59&amp;CG$3,$DB$1:$DB$770&amp;$DC$1:$DC$770,0))),"",IF(ISNA(INDEX($DC$1:$DC$200,MATCH($BI59&amp;CG$3,$DB$1:$DB$200&amp;$DC$1:$DC$200,0))),IF(INDEX($DC$201:$DC$770,MATCH($BI59&amp;CG$3,$DB$201:$DB$770&amp;$DC$201:$DC$770,0))=CG$3,2,""),IF(INDEX($DC$1:$DC$200,MATCH($BI59&amp;CG$3,$DB$1:$DB$200&amp;$DC$1:$DC$200,0))=CG$3,1,"")))</f>
        <v/>
      </c>
      <c r="CH59" s="6" t="str">
        <f t="array" ref="CH59">IF(ISNA(INDEX($DC$1:$DC$770,MATCH($BI59&amp;CH$3,$DB$1:$DB$770&amp;$DC$1:$DC$770,0))),"",IF(ISNA(INDEX($DC$1:$DC$200,MATCH($BI59&amp;CH$3,$DB$1:$DB$200&amp;$DC$1:$DC$200,0))),IF(INDEX($DC$201:$DC$770,MATCH($BI59&amp;CH$3,$DB$201:$DB$770&amp;$DC$201:$DC$770,0))=CH$3,2,""),IF(INDEX($DC$1:$DC$200,MATCH($BI59&amp;CH$3,$DB$1:$DB$200&amp;$DC$1:$DC$200,0))=CH$3,1,"")))</f>
        <v/>
      </c>
      <c r="CI59" s="7" t="str">
        <f t="array" ref="CI59">IF(ISNA(INDEX($DC$1:$DC$770,MATCH($BI59&amp;CI$3,$DB$1:$DB$770&amp;$DC$1:$DC$770,0))),"",IF(ISNA(INDEX($DC$1:$DC$200,MATCH($BI59&amp;CI$3,$DB$1:$DB$200&amp;$DC$1:$DC$200,0))),IF(INDEX($DC$201:$DC$770,MATCH($BI59&amp;CI$3,$DB$201:$DB$770&amp;$DC$201:$DC$770,0))=CI$3,2,""),IF(INDEX($DC$1:$DC$200,MATCH($BI59&amp;CI$3,$DB$1:$DB$200&amp;$DC$1:$DC$200,0))=CI$3,1,"")))</f>
        <v/>
      </c>
      <c r="CJ59" s="6" t="str">
        <f t="array" ref="CJ59">IF(ISNA(INDEX($DC$1:$DC$770,MATCH($BI59&amp;CJ$3,$DB$1:$DB$770&amp;$DC$1:$DC$770,0))),"",IF(ISNA(INDEX($DC$1:$DC$200,MATCH($BI59&amp;CJ$3,$DB$1:$DB$200&amp;$DC$1:$DC$200,0))),IF(INDEX($DC$201:$DC$770,MATCH($BI59&amp;CJ$3,$DB$201:$DB$770&amp;$DC$201:$DC$770,0))=CJ$3,2,""),IF(INDEX($DC$1:$DC$200,MATCH($BI59&amp;CJ$3,$DB$1:$DB$200&amp;$DC$1:$DC$200,0))=CJ$3,1,"")))</f>
        <v/>
      </c>
      <c r="CK59" s="6" t="str">
        <f t="array" ref="CK59">IF(ISNA(INDEX($DC$1:$DC$770,MATCH($BI59&amp;CK$3,$DB$1:$DB$770&amp;$DC$1:$DC$770,0))),"",IF(ISNA(INDEX($DC$1:$DC$200,MATCH($BI59&amp;CK$3,$DB$1:$DB$200&amp;$DC$1:$DC$200,0))),IF(INDEX($DC$201:$DC$770,MATCH($BI59&amp;CK$3,$DB$201:$DB$770&amp;$DC$201:$DC$770,0))=CK$3,2,""),IF(INDEX($DC$1:$DC$200,MATCH($BI59&amp;CK$3,$DB$1:$DB$200&amp;$DC$1:$DC$200,0))=CK$3,1,"")))</f>
        <v/>
      </c>
      <c r="CL59" s="7" t="str">
        <f t="array" ref="CL59">IF(ISNA(INDEX($DC$1:$DC$770,MATCH($BI59&amp;CL$3,$DB$1:$DB$770&amp;$DC$1:$DC$770,0))),"",IF(ISNA(INDEX($DC$1:$DC$200,MATCH($BI59&amp;CL$3,$DB$1:$DB$200&amp;$DC$1:$DC$200,0))),IF(INDEX($DC$201:$DC$770,MATCH($BI59&amp;CL$3,$DB$201:$DB$770&amp;$DC$201:$DC$770,0))=CL$3,2,""),IF(INDEX($DC$1:$DC$200,MATCH($BI59&amp;CL$3,$DB$1:$DB$200&amp;$DC$1:$DC$200,0))=CL$3,1,"")))</f>
        <v/>
      </c>
      <c r="CP59" s="19"/>
      <c r="CQ59" s="169"/>
      <c r="CR59" s="169"/>
      <c r="CS59" s="81" t="s">
        <v>149</v>
      </c>
      <c r="CT59" s="81" t="s">
        <v>229</v>
      </c>
      <c r="CW59" s="22"/>
      <c r="DB59" s="19">
        <f>IF(DM59=0,0,IF(COUNTIF($DM$1:$DM$200,DM59)=1,DM59,IF(COUNTIF($DM$1:$DM$200,DM59)=2,IF(COUNTIF($DM$1:$DM58,DM59)=0,DM59,DM59+0.5),"Terminkollision 1")))</f>
        <v>0</v>
      </c>
      <c r="DC59" s="42">
        <f t="shared" si="4"/>
        <v>3</v>
      </c>
      <c r="DD59" s="71" t="s">
        <v>195</v>
      </c>
      <c r="DE59" s="13" t="s">
        <v>0</v>
      </c>
      <c r="DG59" s="63"/>
      <c r="DH59" s="63">
        <v>1</v>
      </c>
      <c r="DI59" s="13">
        <f t="shared" ref="DI59:DI65" si="488">$CR$2</f>
        <v>2016</v>
      </c>
      <c r="DJ59" s="13" t="str">
        <f t="shared" ref="DJ59:DJ65" si="489">IF(WEEKDAY(DK59,2)=1,"Mo",IF(WEEKDAY(DK59,2)=2,"Di",IF(WEEKDAY(DK59,2)=3,"Mi",IF(WEEKDAY(DK59,2)=4,"Do",IF(WEEKDAY(DK59,2)=5,"Fr",IF(WEEKDAY(DK59,2)=6,"Sa","So"))))))</f>
        <v>Do</v>
      </c>
      <c r="DK59" s="22">
        <f>DATE(DI59,DH59,DG59)</f>
        <v>40907</v>
      </c>
      <c r="DL59" s="19">
        <f t="shared" si="0"/>
        <v>0</v>
      </c>
      <c r="DM59" s="13">
        <f>IF(OR(DG59=0,DH59=0),0,1+DK59-$CP$29)</f>
        <v>0</v>
      </c>
    </row>
    <row r="60" spans="1:118" ht="15">
      <c r="A60" s="13">
        <v>27.5</v>
      </c>
      <c r="B60" s="174"/>
      <c r="C60" s="173"/>
      <c r="D60" s="178"/>
      <c r="E60" s="2"/>
      <c r="F60" s="165"/>
      <c r="G60" s="165"/>
      <c r="H60" s="165"/>
      <c r="I60" s="2"/>
      <c r="J60" s="9" t="str">
        <f t="shared" ref="J60" si="490">IF(ISNA(VLOOKUP(A60,$CP$30:$CQ$56,2,FALSE)),IF(ISNA(VLOOKUP(A60,$DB$1:$DE$200,4,FALSE)),"",VLOOKUP(A60,$DB$1:$DE$200,4,FALSE)),VLOOKUP(A60,$CP$30:$CQ$56,2,FALSE))</f>
        <v/>
      </c>
      <c r="K60" s="10"/>
      <c r="L60" s="10"/>
      <c r="M60" s="10"/>
      <c r="N60" s="10"/>
      <c r="O60" s="8"/>
      <c r="P60" s="9" t="str">
        <f t="array" ref="P60">IF(ISNA(INDEX($DC$201:$DC$770,MATCH($A59&amp;P$3,$DB$201:$DB$770&amp;$DC$201:$DC$770,0))),IF(ISNA(INDEX($DC$1:$DC$200,MATCH($A60&amp;P$3,$DB$1:$DB$200&amp;$DC$1:$DC$200,0))),"",IF(INDEX($DC$1:$DC$200,MATCH($A60&amp;P$3,$DB$1:$DB$200&amp;$DC$1:$DC$200,0))=P$3,1,"")),IF(INDEX($DC$201:$DC$770,MATCH($A59&amp;P$3,$DB$201:$DB$770&amp;$DC$201:$DC$770,0))=P$3,2,""))</f>
        <v/>
      </c>
      <c r="Q60" s="10" t="str">
        <f t="array" ref="Q60">IF(ISNA(INDEX($DC$201:$DC$770,MATCH($A59&amp;Q$3,$DB$201:$DB$770&amp;$DC$201:$DC$770,0))),IF(ISNA(INDEX($DC$1:$DC$200,MATCH($A60&amp;Q$3,$DB$1:$DB$200&amp;$DC$1:$DC$200,0))),"",IF(INDEX($DC$1:$DC$200,MATCH($A60&amp;Q$3,$DB$1:$DB$200&amp;$DC$1:$DC$200,0))=Q$3,1,"")),IF(INDEX($DC$201:$DC$770,MATCH($A59&amp;Q$3,$DB$201:$DB$770&amp;$DC$201:$DC$770,0))=Q$3,2,""))</f>
        <v/>
      </c>
      <c r="R60" s="10" t="str">
        <f t="array" ref="R60">IF(ISNA(INDEX($DC$201:$DC$770,MATCH($A59&amp;R$3,$DB$201:$DB$770&amp;$DC$201:$DC$770,0))),IF(ISNA(INDEX($DC$1:$DC$200,MATCH($A60&amp;R$3,$DB$1:$DB$200&amp;$DC$1:$DC$200,0))),"",IF(INDEX($DC$1:$DC$200,MATCH($A60&amp;R$3,$DB$1:$DB$200&amp;$DC$1:$DC$200,0))=R$3,1,"")),IF(INDEX($DC$201:$DC$770,MATCH($A59&amp;R$3,$DB$201:$DB$770&amp;$DC$201:$DC$770,0))=R$3,2,""))</f>
        <v/>
      </c>
      <c r="S60" s="9" t="str">
        <f t="array" ref="S60">IF(ISNA(INDEX($DC$201:$DC$770,MATCH($A59&amp;S$3,$DB$201:$DB$770&amp;$DC$201:$DC$770,0))),IF(ISNA(INDEX($DC$1:$DC$200,MATCH($A60&amp;S$3,$DB$1:$DB$200&amp;$DC$1:$DC$200,0))),"",IF(INDEX($DC$1:$DC$200,MATCH($A60&amp;S$3,$DB$1:$DB$200&amp;$DC$1:$DC$200,0))=S$3,1,"")),IF(INDEX($DC$201:$DC$770,MATCH($A59&amp;S$3,$DB$201:$DB$770&amp;$DC$201:$DC$770,0))=S$3,2,""))</f>
        <v/>
      </c>
      <c r="T60" s="10" t="str">
        <f t="array" ref="T60">IF(ISNA(INDEX($DC$201:$DC$770,MATCH($A59&amp;T$3,$DB$201:$DB$770&amp;$DC$201:$DC$770,0))),IF(ISNA(INDEX($DC$1:$DC$200,MATCH($A60&amp;T$3,$DB$1:$DB$200&amp;$DC$1:$DC$200,0))),"",IF(INDEX($DC$1:$DC$200,MATCH($A60&amp;T$3,$DB$1:$DB$200&amp;$DC$1:$DC$200,0))=T$3,1,"")),IF(INDEX($DC$201:$DC$770,MATCH($A59&amp;T$3,$DB$201:$DB$770&amp;$DC$201:$DC$770,0))=T$3,2,""))</f>
        <v/>
      </c>
      <c r="U60" s="8" t="str">
        <f t="array" ref="U60">IF(ISNA(INDEX($DC$201:$DC$770,MATCH($A59&amp;U$3,$DB$201:$DB$770&amp;$DC$201:$DC$770,0))),IF(ISNA(INDEX($DC$1:$DC$200,MATCH($A60&amp;U$3,$DB$1:$DB$200&amp;$DC$1:$DC$200,0))),"",IF(INDEX($DC$1:$DC$200,MATCH($A60&amp;U$3,$DB$1:$DB$200&amp;$DC$1:$DC$200,0))=U$3,1,"")),IF(INDEX($DC$201:$DC$770,MATCH($A59&amp;U$3,$DB$201:$DB$770&amp;$DC$201:$DC$770,0))=U$3,2,""))</f>
        <v/>
      </c>
      <c r="V60" s="10" t="str">
        <f t="array" ref="V60">IF(ISNA(INDEX($DC$201:$DC$770,MATCH($A59&amp;V$3,$DB$201:$DB$770&amp;$DC$201:$DC$770,0))),IF(ISNA(INDEX($DC$1:$DC$200,MATCH($A60&amp;V$3,$DB$1:$DB$200&amp;$DC$1:$DC$200,0))),"",IF(INDEX($DC$1:$DC$200,MATCH($A60&amp;V$3,$DB$1:$DB$200&amp;$DC$1:$DC$200,0))=V$3,1,"")),IF(INDEX($DC$201:$DC$770,MATCH($A59&amp;V$3,$DB$201:$DB$770&amp;$DC$201:$DC$770,0))=V$3,2,""))</f>
        <v/>
      </c>
      <c r="W60" s="10" t="str">
        <f t="array" ref="W60">IF(ISNA(INDEX($DC$201:$DC$770,MATCH($A59&amp;W$3,$DB$201:$DB$770&amp;$DC$201:$DC$770,0))),IF(ISNA(INDEX($DC$1:$DC$200,MATCH($A60&amp;W$3,$DB$1:$DB$200&amp;$DC$1:$DC$200,0))),"",IF(INDEX($DC$1:$DC$200,MATCH($A60&amp;W$3,$DB$1:$DB$200&amp;$DC$1:$DC$200,0))=W$3,1,"")),IF(INDEX($DC$201:$DC$770,MATCH($A59&amp;W$3,$DB$201:$DB$770&amp;$DC$201:$DC$770,0))=W$3,2,""))</f>
        <v/>
      </c>
      <c r="X60" s="10" t="str">
        <f t="array" ref="X60">IF(ISNA(INDEX($DC$201:$DC$770,MATCH($A59&amp;X$3,$DB$201:$DB$770&amp;$DC$201:$DC$770,0))),IF(ISNA(INDEX($DC$1:$DC$200,MATCH($A60&amp;X$3,$DB$1:$DB$200&amp;$DC$1:$DC$200,0))),"",IF(INDEX($DC$1:$DC$200,MATCH($A60&amp;X$3,$DB$1:$DB$200&amp;$DC$1:$DC$200,0))=X$3,1,"")),IF(INDEX($DC$201:$DC$770,MATCH($A59&amp;X$3,$DB$201:$DB$770&amp;$DC$201:$DC$770,0))=X$3,2,""))</f>
        <v/>
      </c>
      <c r="Y60" s="9" t="str">
        <f t="array" ref="Y60">IF(ISNA(INDEX($DC$201:$DC$770,MATCH($A59&amp;Y$3,$DB$201:$DB$770&amp;$DC$201:$DC$770,0))),IF(ISNA(INDEX($DC$1:$DC$200,MATCH($A60&amp;Y$3,$DB$1:$DB$200&amp;$DC$1:$DC$200,0))),"",IF(INDEX($DC$1:$DC$200,MATCH($A60&amp;Y$3,$DB$1:$DB$200&amp;$DC$1:$DC$200,0))=Y$3,1,"")),IF(INDEX($DC$201:$DC$770,MATCH($A59&amp;Y$3,$DB$201:$DB$770&amp;$DC$201:$DC$770,0))=Y$3,2,""))</f>
        <v/>
      </c>
      <c r="Z60" s="10" t="str">
        <f t="array" ref="Z60">IF(ISNA(INDEX($DC$201:$DC$770,MATCH($A59&amp;Z$3,$DB$201:$DB$770&amp;$DC$201:$DC$770,0))),IF(ISNA(INDEX($DC$1:$DC$200,MATCH($A60&amp;Z$3,$DB$1:$DB$200&amp;$DC$1:$DC$200,0))),"",IF(INDEX($DC$1:$DC$200,MATCH($A60&amp;Z$3,$DB$1:$DB$200&amp;$DC$1:$DC$200,0))=Z$3,1,"")),IF(INDEX($DC$201:$DC$770,MATCH($A59&amp;Z$3,$DB$201:$DB$770&amp;$DC$201:$DC$770,0))=Z$3,2,""))</f>
        <v/>
      </c>
      <c r="AA60" s="8" t="str">
        <f t="array" ref="AA60">IF(ISNA(INDEX($DC$201:$DC$770,MATCH($A59&amp;AA$3,$DB$201:$DB$770&amp;$DC$201:$DC$770,0))),IF(ISNA(INDEX($DC$1:$DC$200,MATCH($A60&amp;AA$3,$DB$1:$DB$200&amp;$DC$1:$DC$200,0))),"",IF(INDEX($DC$1:$DC$200,MATCH($A60&amp;AA$3,$DB$1:$DB$200&amp;$DC$1:$DC$200,0))=AA$3,1,"")),IF(INDEX($DC$201:$DC$770,MATCH($A59&amp;AA$3,$DB$201:$DB$770&amp;$DC$201:$DC$770,0))=AA$3,2,""))</f>
        <v/>
      </c>
      <c r="AB60" s="10" t="str">
        <f t="array" ref="AB60">IF(ISNA(INDEX($DC$201:$DC$770,MATCH($A59&amp;AB$3,$DB$201:$DB$770&amp;$DC$201:$DC$770,0))),IF(ISNA(INDEX($DC$1:$DC$200,MATCH($A60&amp;AB$3,$DB$1:$DB$200&amp;$DC$1:$DC$200,0))),"",IF(INDEX($DC$1:$DC$200,MATCH($A60&amp;AB$3,$DB$1:$DB$200&amp;$DC$1:$DC$200,0))=AB$3,1,"")),IF(INDEX($DC$201:$DC$770,MATCH($A59&amp;AB$3,$DB$201:$DB$770&amp;$DC$201:$DC$770,0))=AB$3,2,""))</f>
        <v/>
      </c>
      <c r="AC60" s="10" t="str">
        <f t="array" ref="AC60">IF(ISNA(INDEX($DC$201:$DC$770,MATCH($A59&amp;AC$3,$DB$201:$DB$770&amp;$DC$201:$DC$770,0))),IF(ISNA(INDEX($DC$1:$DC$200,MATCH($A60&amp;AC$3,$DB$1:$DB$200&amp;$DC$1:$DC$200,0))),"",IF(INDEX($DC$1:$DC$200,MATCH($A60&amp;AC$3,$DB$1:$DB$200&amp;$DC$1:$DC$200,0))=AC$3,1,"")),IF(INDEX($DC$201:$DC$770,MATCH($A59&amp;AC$3,$DB$201:$DB$770&amp;$DC$201:$DC$770,0))=AC$3,2,""))</f>
        <v/>
      </c>
      <c r="AD60" s="8" t="str">
        <f t="array" ref="AD60">IF(ISNA(INDEX($DC$201:$DC$770,MATCH($A59&amp;AD$3,$DB$201:$DB$770&amp;$DC$201:$DC$770,0))),IF(ISNA(INDEX($DC$1:$DC$200,MATCH($A60&amp;AD$3,$DB$1:$DB$200&amp;$DC$1:$DC$200,0))),"",IF(INDEX($DC$1:$DC$200,MATCH($A60&amp;AD$3,$DB$1:$DB$200&amp;$DC$1:$DC$200,0))=AD$3,1,"")),IF(INDEX($DC$201:$DC$770,MATCH($A59&amp;AD$3,$DB$201:$DB$770&amp;$DC$201:$DC$770,0))=AD$3,2,""))</f>
        <v/>
      </c>
      <c r="AE60" s="43">
        <v>58.5</v>
      </c>
      <c r="AF60" s="174"/>
      <c r="AG60" s="185"/>
      <c r="AH60" s="177"/>
      <c r="AI60" s="2"/>
      <c r="AJ60" s="165"/>
      <c r="AK60" s="165"/>
      <c r="AL60" s="165"/>
      <c r="AM60" s="2"/>
      <c r="AN60" s="10" t="str">
        <f t="shared" ref="AN60" si="491">IF(ISNA(VLOOKUP(AE60,$CP$30:$CQ$56,2,FALSE)),IF(ISNA(VLOOKUP(AE60,$DB$1:$DE$200,4,FALSE)),"",VLOOKUP(AE60,$DB$1:$DE$200,4,FALSE)),VLOOKUP(AE60,$CP$30:$CQ$56,2,FALSE))</f>
        <v/>
      </c>
      <c r="AO60" s="10"/>
      <c r="AP60" s="10"/>
      <c r="AQ60" s="10"/>
      <c r="AR60" s="10"/>
      <c r="AS60" s="10"/>
      <c r="AT60" s="9" t="str">
        <f t="array" ref="AT60">IF(ISNA(INDEX($DC$201:$DC$770,MATCH($AE59&amp;AT$3,$DB$201:$DB$770&amp;$DC$201:$DC$770,0))),IF(ISNA(INDEX($DC$1:$DC$200,MATCH($AE60&amp;AT$3,$DB$1:$DB$200&amp;$DC$1:$DC$200,0))),"",IF(INDEX($DC$1:$DC$200,MATCH($AE60&amp;AT$3,$DB$1:$DB$200&amp;$DC$1:$DC$200,0))=AT$3,1,"")),IF(INDEX($DC$201:$DC$770,MATCH($AE59&amp;AT$3,$DB$201:$DB$770&amp;$DC$201:$DC$770,0))=AT$3,2,""))</f>
        <v/>
      </c>
      <c r="AU60" s="10" t="str">
        <f t="array" ref="AU60">IF(ISNA(INDEX($DC$201:$DC$770,MATCH($AE59&amp;AU$3,$DB$201:$DB$770&amp;$DC$201:$DC$770,0))),IF(ISNA(INDEX($DC$1:$DC$200,MATCH($AE60&amp;AU$3,$DB$1:$DB$200&amp;$DC$1:$DC$200,0))),"",IF(INDEX($DC$1:$DC$200,MATCH($AE60&amp;AU$3,$DB$1:$DB$200&amp;$DC$1:$DC$200,0))=AU$3,1,"")),IF(INDEX($DC$201:$DC$770,MATCH($AE59&amp;AU$3,$DB$201:$DB$770&amp;$DC$201:$DC$770,0))=AU$3,2,""))</f>
        <v/>
      </c>
      <c r="AV60" s="10" t="str">
        <f t="array" ref="AV60">IF(ISNA(INDEX($DC$201:$DC$770,MATCH($AE59&amp;AV$3,$DB$201:$DB$770&amp;$DC$201:$DC$770,0))),IF(ISNA(INDEX($DC$1:$DC$200,MATCH($AE60&amp;AV$3,$DB$1:$DB$200&amp;$DC$1:$DC$200,0))),"",IF(INDEX($DC$1:$DC$200,MATCH($AE60&amp;AV$3,$DB$1:$DB$200&amp;$DC$1:$DC$200,0))=AV$3,1,"")),IF(INDEX($DC$201:$DC$770,MATCH($AE59&amp;AV$3,$DB$201:$DB$770&amp;$DC$201:$DC$770,0))=AV$3,2,""))</f>
        <v/>
      </c>
      <c r="AW60" s="9" t="str">
        <f t="array" ref="AW60">IF(ISNA(INDEX($DC$201:$DC$770,MATCH($AE59&amp;AW$3,$DB$201:$DB$770&amp;$DC$201:$DC$770,0))),IF(ISNA(INDEX($DC$1:$DC$200,MATCH($AE60&amp;AW$3,$DB$1:$DB$200&amp;$DC$1:$DC$200,0))),"",IF(INDEX($DC$1:$DC$200,MATCH($AE60&amp;AW$3,$DB$1:$DB$200&amp;$DC$1:$DC$200,0))=AW$3,1,"")),IF(INDEX($DC$201:$DC$770,MATCH($AE59&amp;AW$3,$DB$201:$DB$770&amp;$DC$201:$DC$770,0))=AW$3,2,""))</f>
        <v/>
      </c>
      <c r="AX60" s="10" t="str">
        <f t="array" ref="AX60">IF(ISNA(INDEX($DC$201:$DC$770,MATCH($AE59&amp;AX$3,$DB$201:$DB$770&amp;$DC$201:$DC$770,0))),IF(ISNA(INDEX($DC$1:$DC$200,MATCH($AE60&amp;AX$3,$DB$1:$DB$200&amp;$DC$1:$DC$200,0))),"",IF(INDEX($DC$1:$DC$200,MATCH($AE60&amp;AX$3,$DB$1:$DB$200&amp;$DC$1:$DC$200,0))=AX$3,1,"")),IF(INDEX($DC$201:$DC$770,MATCH($AE59&amp;AX$3,$DB$201:$DB$770&amp;$DC$201:$DC$770,0))=AX$3,2,""))</f>
        <v/>
      </c>
      <c r="AY60" s="8" t="str">
        <f t="array" ref="AY60">IF(ISNA(INDEX($DC$201:$DC$770,MATCH($AE59&amp;AY$3,$DB$201:$DB$770&amp;$DC$201:$DC$770,0))),IF(ISNA(INDEX($DC$1:$DC$200,MATCH($AE60&amp;AY$3,$DB$1:$DB$200&amp;$DC$1:$DC$200,0))),"",IF(INDEX($DC$1:$DC$200,MATCH($AE60&amp;AY$3,$DB$1:$DB$200&amp;$DC$1:$DC$200,0))=AY$3,1,"")),IF(INDEX($DC$201:$DC$770,MATCH($AE59&amp;AY$3,$DB$201:$DB$770&amp;$DC$201:$DC$770,0))=AY$3,2,""))</f>
        <v/>
      </c>
      <c r="AZ60" s="10" t="str">
        <f t="array" ref="AZ60">IF(ISNA(INDEX($DC$201:$DC$770,MATCH($AE59&amp;AZ$3,$DB$201:$DB$770&amp;$DC$201:$DC$770,0))),IF(ISNA(INDEX($DC$1:$DC$200,MATCH($AE60&amp;AZ$3,$DB$1:$DB$200&amp;$DC$1:$DC$200,0))),"",IF(INDEX($DC$1:$DC$200,MATCH($AE60&amp;AZ$3,$DB$1:$DB$200&amp;$DC$1:$DC$200,0))=AZ$3,1,"")),IF(INDEX($DC$201:$DC$770,MATCH($AE59&amp;AZ$3,$DB$201:$DB$770&amp;$DC$201:$DC$770,0))=AZ$3,2,""))</f>
        <v/>
      </c>
      <c r="BA60" s="10" t="str">
        <f t="array" ref="BA60">IF(ISNA(INDEX($DC$201:$DC$770,MATCH($AE59&amp;BA$3,$DB$201:$DB$770&amp;$DC$201:$DC$770,0))),IF(ISNA(INDEX($DC$1:$DC$200,MATCH($AE60&amp;BA$3,$DB$1:$DB$200&amp;$DC$1:$DC$200,0))),"",IF(INDEX($DC$1:$DC$200,MATCH($AE60&amp;BA$3,$DB$1:$DB$200&amp;$DC$1:$DC$200,0))=BA$3,1,"")),IF(INDEX($DC$201:$DC$770,MATCH($AE59&amp;BA$3,$DB$201:$DB$770&amp;$DC$201:$DC$770,0))=BA$3,2,""))</f>
        <v/>
      </c>
      <c r="BB60" s="10" t="str">
        <f t="array" ref="BB60">IF(ISNA(INDEX($DC$201:$DC$770,MATCH($AE59&amp;BB$3,$DB$201:$DB$770&amp;$DC$201:$DC$770,0))),IF(ISNA(INDEX($DC$1:$DC$200,MATCH($AE60&amp;BB$3,$DB$1:$DB$200&amp;$DC$1:$DC$200,0))),"",IF(INDEX($DC$1:$DC$200,MATCH($AE60&amp;BB$3,$DB$1:$DB$200&amp;$DC$1:$DC$200,0))=BB$3,1,"")),IF(INDEX($DC$201:$DC$770,MATCH($AE59&amp;BB$3,$DB$201:$DB$770&amp;$DC$201:$DC$770,0))=BB$3,2,""))</f>
        <v/>
      </c>
      <c r="BC60" s="9" t="str">
        <f t="array" ref="BC60">IF(ISNA(INDEX($DC$201:$DC$770,MATCH($AE59&amp;BC$3,$DB$201:$DB$770&amp;$DC$201:$DC$770,0))),IF(ISNA(INDEX($DC$1:$DC$200,MATCH($AE60&amp;BC$3,$DB$1:$DB$200&amp;$DC$1:$DC$200,0))),"",IF(INDEX($DC$1:$DC$200,MATCH($AE60&amp;BC$3,$DB$1:$DB$200&amp;$DC$1:$DC$200,0))=BC$3,1,"")),IF(INDEX($DC$201:$DC$770,MATCH($AE59&amp;BC$3,$DB$201:$DB$770&amp;$DC$201:$DC$770,0))=BC$3,2,""))</f>
        <v/>
      </c>
      <c r="BD60" s="10" t="str">
        <f t="array" ref="BD60">IF(ISNA(INDEX($DC$201:$DC$770,MATCH($AE59&amp;BD$3,$DB$201:$DB$770&amp;$DC$201:$DC$770,0))),IF(ISNA(INDEX($DC$1:$DC$200,MATCH($AE60&amp;BD$3,$DB$1:$DB$200&amp;$DC$1:$DC$200,0))),"",IF(INDEX($DC$1:$DC$200,MATCH($AE60&amp;BD$3,$DB$1:$DB$200&amp;$DC$1:$DC$200,0))=BD$3,1,"")),IF(INDEX($DC$201:$DC$770,MATCH($AE59&amp;BD$3,$DB$201:$DB$770&amp;$DC$201:$DC$770,0))=BD$3,2,""))</f>
        <v/>
      </c>
      <c r="BE60" s="8" t="str">
        <f t="array" ref="BE60">IF(ISNA(INDEX($DC$201:$DC$770,MATCH($AE59&amp;BE$3,$DB$201:$DB$770&amp;$DC$201:$DC$770,0))),IF(ISNA(INDEX($DC$1:$DC$200,MATCH($AE60&amp;BE$3,$DB$1:$DB$200&amp;$DC$1:$DC$200,0))),"",IF(INDEX($DC$1:$DC$200,MATCH($AE60&amp;BE$3,$DB$1:$DB$200&amp;$DC$1:$DC$200,0))=BE$3,1,"")),IF(INDEX($DC$201:$DC$770,MATCH($AE59&amp;BE$3,$DB$201:$DB$770&amp;$DC$201:$DC$770,0))=BE$3,2,""))</f>
        <v/>
      </c>
      <c r="BF60" s="10" t="str">
        <f t="array" ref="BF60">IF(ISNA(INDEX($DC$201:$DC$770,MATCH($AE59&amp;BF$3,$DB$201:$DB$770&amp;$DC$201:$DC$770,0))),IF(ISNA(INDEX($DC$1:$DC$200,MATCH($AE60&amp;BF$3,$DB$1:$DB$200&amp;$DC$1:$DC$200,0))),"",IF(INDEX($DC$1:$DC$200,MATCH($AE60&amp;BF$3,$DB$1:$DB$200&amp;$DC$1:$DC$200,0))=BF$3,1,"")),IF(INDEX($DC$201:$DC$770,MATCH($AE59&amp;BF$3,$DB$201:$DB$770&amp;$DC$201:$DC$770,0))=BF$3,2,""))</f>
        <v/>
      </c>
      <c r="BG60" s="10" t="str">
        <f t="array" ref="BG60">IF(ISNA(INDEX($DC$201:$DC$770,MATCH($AE59&amp;BG$3,$DB$201:$DB$770&amp;$DC$201:$DC$770,0))),IF(ISNA(INDEX($DC$1:$DC$200,MATCH($AE60&amp;BG$3,$DB$1:$DB$200&amp;$DC$1:$DC$200,0))),"",IF(INDEX($DC$1:$DC$200,MATCH($AE60&amp;BG$3,$DB$1:$DB$200&amp;$DC$1:$DC$200,0))=BG$3,1,"")),IF(INDEX($DC$201:$DC$770,MATCH($AE59&amp;BG$3,$DB$201:$DB$770&amp;$DC$201:$DC$770,0))=BG$3,2,""))</f>
        <v/>
      </c>
      <c r="BH60" s="8" t="str">
        <f t="array" ref="BH60">IF(ISNA(INDEX($DC$201:$DC$770,MATCH($AE59&amp;BH$3,$DB$201:$DB$770&amp;$DC$201:$DC$770,0))),IF(ISNA(INDEX($DC$1:$DC$200,MATCH($AE60&amp;BH$3,$DB$1:$DB$200&amp;$DC$1:$DC$200,0))),"",IF(INDEX($DC$1:$DC$200,MATCH($AE60&amp;BH$3,$DB$1:$DB$200&amp;$DC$1:$DC$200,0))=BH$3,1,"")),IF(INDEX($DC$201:$DC$770,MATCH($AE59&amp;BH$3,$DB$201:$DB$770&amp;$DC$201:$DC$770,0))=BH$3,2,""))</f>
        <v/>
      </c>
      <c r="BI60" s="2">
        <f t="shared" ref="BI60" si="492">BI59+0.5</f>
        <v>87.5</v>
      </c>
      <c r="BJ60" s="174"/>
      <c r="BK60" s="173"/>
      <c r="BL60" s="177"/>
      <c r="BM60" s="2"/>
      <c r="BN60" s="165"/>
      <c r="BO60" s="165"/>
      <c r="BP60" s="165"/>
      <c r="BQ60" s="2"/>
      <c r="BR60" s="10" t="str">
        <f t="shared" ref="BR60" si="493">IF(ISNA(VLOOKUP(BI60,$CP$30:$CQ$56,2,FALSE)),IF(ISNA(VLOOKUP(BI60,$DB$1:$DE$200,4,FALSE)),"",VLOOKUP(BI60,$DB$1:$DE$200,4,FALSE)),VLOOKUP(BI60,$CP$30:$CQ$56,2,FALSE))</f>
        <v/>
      </c>
      <c r="BS60" s="10"/>
      <c r="BT60" s="10"/>
      <c r="BU60" s="10"/>
      <c r="BV60" s="10"/>
      <c r="BW60" s="10"/>
      <c r="BX60" s="9" t="str">
        <f t="array" ref="BX60">IF(ISNA(INDEX($DC$201:$DC$770,MATCH($BI59&amp;BX$3,$DB$201:$DB$770&amp;$DC$201:$DC$770,0))),IF(ISNA(INDEX($DC$1:$DC$200,MATCH($BI60&amp;BX$3,$DB$1:$DB$200&amp;$DC$1:$DC$200,0))),"",IF(INDEX($DC$1:$DC$200,MATCH($BI60&amp;BX$3,$DB$1:$DB$200&amp;$DC$1:$DC$200,0))=BX$3,1,"")),IF(INDEX($DC$201:$DC$770,MATCH($BI59&amp;BX$3,$DB$201:$DB$770&amp;$DC$201:$DC$770,0))=BX$3,2,""))</f>
        <v/>
      </c>
      <c r="BY60" s="10" t="str">
        <f t="array" ref="BY60">IF(ISNA(INDEX($DC$201:$DC$770,MATCH($BI59&amp;BY$3,$DB$201:$DB$770&amp;$DC$201:$DC$770,0))),IF(ISNA(INDEX($DC$1:$DC$200,MATCH($BI60&amp;BY$3,$DB$1:$DB$200&amp;$DC$1:$DC$200,0))),"",IF(INDEX($DC$1:$DC$200,MATCH($BI60&amp;BY$3,$DB$1:$DB$200&amp;$DC$1:$DC$200,0))=BY$3,1,"")),IF(INDEX($DC$201:$DC$770,MATCH($BI59&amp;BY$3,$DB$201:$DB$770&amp;$DC$201:$DC$770,0))=BY$3,2,""))</f>
        <v/>
      </c>
      <c r="BZ60" s="10" t="str">
        <f t="array" ref="BZ60">IF(ISNA(INDEX($DC$201:$DC$770,MATCH($BI59&amp;BZ$3,$DB$201:$DB$770&amp;$DC$201:$DC$770,0))),IF(ISNA(INDEX($DC$1:$DC$200,MATCH($BI60&amp;BZ$3,$DB$1:$DB$200&amp;$DC$1:$DC$200,0))),"",IF(INDEX($DC$1:$DC$200,MATCH($BI60&amp;BZ$3,$DB$1:$DB$200&amp;$DC$1:$DC$200,0))=BZ$3,1,"")),IF(INDEX($DC$201:$DC$770,MATCH($BI59&amp;BZ$3,$DB$201:$DB$770&amp;$DC$201:$DC$770,0))=BZ$3,2,""))</f>
        <v/>
      </c>
      <c r="CA60" s="9" t="str">
        <f t="array" ref="CA60">IF(ISNA(INDEX($DC$201:$DC$770,MATCH($BI59&amp;CA$3,$DB$201:$DB$770&amp;$DC$201:$DC$770,0))),IF(ISNA(INDEX($DC$1:$DC$200,MATCH($BI60&amp;CA$3,$DB$1:$DB$200&amp;$DC$1:$DC$200,0))),"",IF(INDEX($DC$1:$DC$200,MATCH($BI60&amp;CA$3,$DB$1:$DB$200&amp;$DC$1:$DC$200,0))=CA$3,1,"")),IF(INDEX($DC$201:$DC$770,MATCH($BI59&amp;CA$3,$DB$201:$DB$770&amp;$DC$201:$DC$770,0))=CA$3,2,""))</f>
        <v/>
      </c>
      <c r="CB60" s="10" t="str">
        <f t="array" ref="CB60">IF(ISNA(INDEX($DC$201:$DC$770,MATCH($BI59&amp;CB$3,$DB$201:$DB$770&amp;$DC$201:$DC$770,0))),IF(ISNA(INDEX($DC$1:$DC$200,MATCH($BI60&amp;CB$3,$DB$1:$DB$200&amp;$DC$1:$DC$200,0))),"",IF(INDEX($DC$1:$DC$200,MATCH($BI60&amp;CB$3,$DB$1:$DB$200&amp;$DC$1:$DC$200,0))=CB$3,1,"")),IF(INDEX($DC$201:$DC$770,MATCH($BI59&amp;CB$3,$DB$201:$DB$770&amp;$DC$201:$DC$770,0))=CB$3,2,""))</f>
        <v/>
      </c>
      <c r="CC60" s="8" t="str">
        <f t="array" ref="CC60">IF(ISNA(INDEX($DC$201:$DC$770,MATCH($BI59&amp;CC$3,$DB$201:$DB$770&amp;$DC$201:$DC$770,0))),IF(ISNA(INDEX($DC$1:$DC$200,MATCH($BI60&amp;CC$3,$DB$1:$DB$200&amp;$DC$1:$DC$200,0))),"",IF(INDEX($DC$1:$DC$200,MATCH($BI60&amp;CC$3,$DB$1:$DB$200&amp;$DC$1:$DC$200,0))=CC$3,1,"")),IF(INDEX($DC$201:$DC$770,MATCH($BI59&amp;CC$3,$DB$201:$DB$770&amp;$DC$201:$DC$770,0))=CC$3,2,""))</f>
        <v/>
      </c>
      <c r="CD60" s="10" t="str">
        <f t="array" ref="CD60">IF(ISNA(INDEX($DC$201:$DC$770,MATCH($BI59&amp;CD$3,$DB$201:$DB$770&amp;$DC$201:$DC$770,0))),IF(ISNA(INDEX($DC$1:$DC$200,MATCH($BI60&amp;CD$3,$DB$1:$DB$200&amp;$DC$1:$DC$200,0))),"",IF(INDEX($DC$1:$DC$200,MATCH($BI60&amp;CD$3,$DB$1:$DB$200&amp;$DC$1:$DC$200,0))=CD$3,1,"")),IF(INDEX($DC$201:$DC$770,MATCH($BI59&amp;CD$3,$DB$201:$DB$770&amp;$DC$201:$DC$770,0))=CD$3,2,""))</f>
        <v/>
      </c>
      <c r="CE60" s="10" t="str">
        <f t="array" ref="CE60">IF(ISNA(INDEX($DC$201:$DC$770,MATCH($BI59&amp;CE$3,$DB$201:$DB$770&amp;$DC$201:$DC$770,0))),IF(ISNA(INDEX($DC$1:$DC$200,MATCH($BI60&amp;CE$3,$DB$1:$DB$200&amp;$DC$1:$DC$200,0))),"",IF(INDEX($DC$1:$DC$200,MATCH($BI60&amp;CE$3,$DB$1:$DB$200&amp;$DC$1:$DC$200,0))=CE$3,1,"")),IF(INDEX($DC$201:$DC$770,MATCH($BI59&amp;CE$3,$DB$201:$DB$770&amp;$DC$201:$DC$770,0))=CE$3,2,""))</f>
        <v/>
      </c>
      <c r="CF60" s="10" t="str">
        <f t="array" ref="CF60">IF(ISNA(INDEX($DC$201:$DC$770,MATCH($BI59&amp;CF$3,$DB$201:$DB$770&amp;$DC$201:$DC$770,0))),IF(ISNA(INDEX($DC$1:$DC$200,MATCH($BI60&amp;CF$3,$DB$1:$DB$200&amp;$DC$1:$DC$200,0))),"",IF(INDEX($DC$1:$DC$200,MATCH($BI60&amp;CF$3,$DB$1:$DB$200&amp;$DC$1:$DC$200,0))=CF$3,1,"")),IF(INDEX($DC$201:$DC$770,MATCH($BI59&amp;CF$3,$DB$201:$DB$770&amp;$DC$201:$DC$770,0))=CF$3,2,""))</f>
        <v/>
      </c>
      <c r="CG60" s="9" t="str">
        <f t="array" ref="CG60">IF(ISNA(INDEX($DC$201:$DC$770,MATCH($BI59&amp;CG$3,$DB$201:$DB$770&amp;$DC$201:$DC$770,0))),IF(ISNA(INDEX($DC$1:$DC$200,MATCH($BI60&amp;CG$3,$DB$1:$DB$200&amp;$DC$1:$DC$200,0))),"",IF(INDEX($DC$1:$DC$200,MATCH($BI60&amp;CG$3,$DB$1:$DB$200&amp;$DC$1:$DC$200,0))=CG$3,1,"")),IF(INDEX($DC$201:$DC$770,MATCH($BI59&amp;CG$3,$DB$201:$DB$770&amp;$DC$201:$DC$770,0))=CG$3,2,""))</f>
        <v/>
      </c>
      <c r="CH60" s="10" t="str">
        <f t="array" ref="CH60">IF(ISNA(INDEX($DC$201:$DC$770,MATCH($BI59&amp;CH$3,$DB$201:$DB$770&amp;$DC$201:$DC$770,0))),IF(ISNA(INDEX($DC$1:$DC$200,MATCH($BI60&amp;CH$3,$DB$1:$DB$200&amp;$DC$1:$DC$200,0))),"",IF(INDEX($DC$1:$DC$200,MATCH($BI60&amp;CH$3,$DB$1:$DB$200&amp;$DC$1:$DC$200,0))=CH$3,1,"")),IF(INDEX($DC$201:$DC$770,MATCH($BI59&amp;CH$3,$DB$201:$DB$770&amp;$DC$201:$DC$770,0))=CH$3,2,""))</f>
        <v/>
      </c>
      <c r="CI60" s="8" t="str">
        <f t="array" ref="CI60">IF(ISNA(INDEX($DC$201:$DC$770,MATCH($BI59&amp;CI$3,$DB$201:$DB$770&amp;$DC$201:$DC$770,0))),IF(ISNA(INDEX($DC$1:$DC$200,MATCH($BI60&amp;CI$3,$DB$1:$DB$200&amp;$DC$1:$DC$200,0))),"",IF(INDEX($DC$1:$DC$200,MATCH($BI60&amp;CI$3,$DB$1:$DB$200&amp;$DC$1:$DC$200,0))=CI$3,1,"")),IF(INDEX($DC$201:$DC$770,MATCH($BI59&amp;CI$3,$DB$201:$DB$770&amp;$DC$201:$DC$770,0))=CI$3,2,""))</f>
        <v/>
      </c>
      <c r="CJ60" s="10" t="str">
        <f t="array" ref="CJ60">IF(ISNA(INDEX($DC$201:$DC$770,MATCH($BI59&amp;CJ$3,$DB$201:$DB$770&amp;$DC$201:$DC$770,0))),IF(ISNA(INDEX($DC$1:$DC$200,MATCH($BI60&amp;CJ$3,$DB$1:$DB$200&amp;$DC$1:$DC$200,0))),"",IF(INDEX($DC$1:$DC$200,MATCH($BI60&amp;CJ$3,$DB$1:$DB$200&amp;$DC$1:$DC$200,0))=CJ$3,1,"")),IF(INDEX($DC$201:$DC$770,MATCH($BI59&amp;CJ$3,$DB$201:$DB$770&amp;$DC$201:$DC$770,0))=CJ$3,2,""))</f>
        <v/>
      </c>
      <c r="CK60" s="10" t="str">
        <f t="array" ref="CK60">IF(ISNA(INDEX($DC$201:$DC$770,MATCH($BI59&amp;CK$3,$DB$201:$DB$770&amp;$DC$201:$DC$770,0))),IF(ISNA(INDEX($DC$1:$DC$200,MATCH($BI60&amp;CK$3,$DB$1:$DB$200&amp;$DC$1:$DC$200,0))),"",IF(INDEX($DC$1:$DC$200,MATCH($BI60&amp;CK$3,$DB$1:$DB$200&amp;$DC$1:$DC$200,0))=CK$3,1,"")),IF(INDEX($DC$201:$DC$770,MATCH($BI59&amp;CK$3,$DB$201:$DB$770&amp;$DC$201:$DC$770,0))=CK$3,2,""))</f>
        <v/>
      </c>
      <c r="CL60" s="8" t="str">
        <f t="array" ref="CL60">IF(ISNA(INDEX($DC$201:$DC$770,MATCH($BI59&amp;CL$3,$DB$201:$DB$770&amp;$DC$201:$DC$770,0))),IF(ISNA(INDEX($DC$1:$DC$200,MATCH($BI60&amp;CL$3,$DB$1:$DB$200&amp;$DC$1:$DC$200,0))),"",IF(INDEX($DC$1:$DC$200,MATCH($BI60&amp;CL$3,$DB$1:$DB$200&amp;$DC$1:$DC$200,0))=CL$3,1,"")),IF(INDEX($DC$201:$DC$770,MATCH($BI59&amp;CL$3,$DB$201:$DB$770&amp;$DC$201:$DC$770,0))=CL$3,2,""))</f>
        <v/>
      </c>
      <c r="CP60" s="19">
        <f t="shared" ref="CP60:CP69" si="494">IF(OR(CS60=0,CT60=0),0,1+CW60-$CP$29)</f>
        <v>0</v>
      </c>
      <c r="CQ60" s="13" t="s">
        <v>102</v>
      </c>
      <c r="CS60" s="64"/>
      <c r="CT60" s="64"/>
      <c r="CU60" s="13">
        <f t="shared" ref="CU60:CU69" si="495">$CR$2</f>
        <v>2016</v>
      </c>
      <c r="CV60" s="13" t="str">
        <f t="shared" ref="CV60:CV69" si="496">IF(WEEKDAY(CW60,2)=1,"Mo",IF(WEEKDAY(CW60,2)=2,"Di",IF(WEEKDAY(CW60,2)=3,"Mi",IF(WEEKDAY(CW60,2)=4,"Do",IF(WEEKDAY(CW60,2)=5,"Fr",IF(WEEKDAY(CW60,2)=6,"Sa","So"))))))</f>
        <v>Mo</v>
      </c>
      <c r="CW60" s="22">
        <f t="shared" ref="CW60:CW69" si="497">DATE(CU60,CT60,CS60)</f>
        <v>40876</v>
      </c>
      <c r="DB60" s="19">
        <f>IF(DM60=0,0,IF(COUNTIF($DM$1:$DM$200,DM60)=1,DM60,IF(COUNTIF($DM$1:$DM$200,DM60)=2,IF(COUNTIF($DM$1:$DM59,DM60)=0,DM60,DM60+0.5),"Terminkollision 1")))</f>
        <v>0</v>
      </c>
      <c r="DC60" s="42">
        <f t="shared" si="4"/>
        <v>3</v>
      </c>
      <c r="DD60" s="71" t="s">
        <v>195</v>
      </c>
      <c r="DE60" s="13" t="s">
        <v>0</v>
      </c>
      <c r="DG60" s="63"/>
      <c r="DH60" s="63">
        <v>3</v>
      </c>
      <c r="DI60" s="13">
        <f t="shared" si="488"/>
        <v>2016</v>
      </c>
      <c r="DJ60" s="13" t="str">
        <f t="shared" si="489"/>
        <v>Mo</v>
      </c>
      <c r="DK60" s="22">
        <f t="shared" ref="DK60:DK65" si="498">DATE(DI60,DH60,DG60)</f>
        <v>40967</v>
      </c>
      <c r="DL60" s="19">
        <f t="shared" si="0"/>
        <v>0</v>
      </c>
      <c r="DM60" s="13">
        <f t="shared" ref="DM60:DM102" si="499">IF(OR(DG60=0,DH60=0),0,1+DK60-$CP$29)</f>
        <v>0</v>
      </c>
      <c r="DN60" s="34"/>
    </row>
    <row r="61" spans="1:118">
      <c r="A61" s="13">
        <v>28</v>
      </c>
      <c r="B61" s="174">
        <f>TRUNC((DATE($CR$2,C$6,C61)-WEEKDAY(DATE($CR$2,C$6,C61),2)-DATE(YEAR(DATE($CR$2,C$6,C61)+4-WEEKDAY(DATE($CR$2,C$6,C61),2)),1,-10))/7)</f>
        <v>4</v>
      </c>
      <c r="C61" s="172">
        <v>28</v>
      </c>
      <c r="D61" s="176" t="str">
        <f t="shared" ref="D61" si="500">IF(D59="Mo","Di",IF(D59="Di","Mi",IF(D59="Mi","Do",IF(D59="Do","Fr",IF(D59="Fr","Sa",IF(D59="Sa","So","Mo"))))))</f>
        <v>Do</v>
      </c>
      <c r="E61" s="2"/>
      <c r="F61" s="164" t="str">
        <f t="shared" ref="F61" si="501">IF(OR(OR(B61=$CR$7,B65=$CR$7,B61=$CS$7,B65=$CS$7,B61=$CT$7,B65=$CT$7,B61=$CR$8,B65=$CR$8,B61=$CR$9,B65=$CR$9,B61=$CR$10,B65=$CR$10,B61=$CS$10,B65=$CS$10,B61=$CR$11,B65=$CR$11,B61=$CS$11,B65=$CS$11,B61=$CT$11,B65=$CT$11,B61=$CU$11,B65=$CU$11,B61=$CV$11,B65=$CV$11,B61=$CR$12,B65=$CR$12,B61=$CS$12,B65=$CS$12),OR($A62=$CP$30,$A62=$CP$31,$A62=$CP$32,$A62=$CP$33,$A62=$CP$34,$A62=$CP$35,$A62=$CP$36,$A62=$CP$37,$A62=$CP$38,$A62=$CP$39,$A62=$CP$40,$A62=$CP$41),OR($A62=$CP$44,$A62=$CP$45,$A62=$CP$46,$A62=$CP$47,$A62=$CP$48,$A62=$CP$49,$A62=$CP$50)),1,"")</f>
        <v/>
      </c>
      <c r="G61" s="164" t="str">
        <f t="shared" ref="G61" si="502">IF(OR(OR(B61=$CR$15,B65=$CR$15,B61=$CS$15,B65=$CS$15,B61=$CT$15,B65=$CT$15,B61=$CR$16,B65=$CR$16,B61=$CS$16,B65=$CS$16,B61=$CR$17,B65=$CR$17,B61=$CS$17,B65=$CS$17,B61=$CR$18,B65=$CR$18,B61=$CS$18,B65=$CS$18,B61=$CT$18,B65=$CT$18,B61=$CU$18,B65=$CU$18,B61=$CV$18,B65=$CV$18,B61=$CR$19,B65=$CR$19,B61=$CS$19,B65=$CS$19),OR($A62=$CP$30,$A62=$CP$31,$A62=$CP$32,$A62=$CP$33,$A62=$CP$34,$A62=$CP$35,$A62=$CP$36,$A62=$CP$37,$A62=$CP$38,$A62=$CP$39,$A62=$CP$40,$A62=$CP$41),OR($A62=$CP$44,$A62=$CP$45,$A62=$CP$46,$A62=$CP$47,$A62=$CP$48,$A62=$CP$49,$A62=$CP$50)),1,"")</f>
        <v/>
      </c>
      <c r="H61" s="164" t="str">
        <f t="shared" ref="H61" si="503">IF(OR(OR(B61=$CR$22,B65=$CR$22,B61=$CS$22,B65=$CS$22,B61=$CT$22,B65=$CT$22,B61=$CR$23,B65=$CR$23,B61=$CS$23,B65=$CS$23,B61=$CR$24,B65=$CR$24,B61=$CS$24,B65=$CS$24,B61=$CR$25,B65=$CR$25,B61=$CS$25,B65=$CS$25,B61=$CT$25,B65=$CT$25,B61=$CU$25,B65=$CU$25,B61=$CV$25,B65=$CV$25,B61=$CR$26,B65=$CR$26,B61=$CS$26,B65=$CS$26),OR($A62=$CP$30,$A62=$CP$31,$A62=$CP$32,$A62=$CP$33,$A62=$CP$34,$A62=$CP$35,$A62=$CP$36,$A62=$CP$37,$A62=$CP$38,$A62=$CP$39,$A62=$CP$40,$A62=$CP$41),OR($A62=$CP$44,$A62=$CP$45,$A62=$CP$46,$A62=$CP$47,$A62=$CP$48,$A62=$CP$49,$A62=$CP$50)),1,"")</f>
        <v/>
      </c>
      <c r="I61" s="2"/>
      <c r="J61" s="1" t="str">
        <f t="shared" ref="J61" si="504">IF(ISNA(VLOOKUP(A61,$DB$1:$DE$200,4,FALSE)),"",VLOOKUP(A61,$DB$1:$DE$200,4,FALSE))</f>
        <v/>
      </c>
      <c r="K61" s="1"/>
      <c r="L61" s="1"/>
      <c r="M61" s="1"/>
      <c r="N61" s="1"/>
      <c r="O61" s="1"/>
      <c r="P61" s="5" t="str">
        <f t="array" ref="P61">IF(ISNA(INDEX($DC$1:$DC$770,MATCH($A61&amp;P$3,$DB$1:$DB$770&amp;$DC$1:$DC$770,0))),"",IF(ISNA(INDEX($DC$1:$DC$200,MATCH($A61&amp;P$3,$DB$1:$DB$200&amp;$DC$1:$DC$200,0))),IF(INDEX($DC$201:$DC$770,MATCH($A61&amp;P$3,$DB$201:$DB$770&amp;$DC$201:$DC$770,0))=P$3,2,""),IF(INDEX($DC$1:$DC$200,MATCH($A61&amp;P$3,$DB$1:$DB$200&amp;$DC$1:$DC$200,0))=P$3,1,"")))</f>
        <v/>
      </c>
      <c r="Q61" s="6" t="str">
        <f t="array" ref="Q61">IF(ISNA(INDEX($DC$1:$DC$770,MATCH($A61&amp;Q$3,$DB$1:$DB$770&amp;$DC$1:$DC$770,0))),"",IF(ISNA(INDEX($DC$1:$DC$200,MATCH($A61&amp;Q$3,$DB$1:$DB$200&amp;$DC$1:$DC$200,0))),IF(INDEX($DC$201:$DC$770,MATCH($A61&amp;Q$3,$DB$201:$DB$770&amp;$DC$201:$DC$770,0))=Q$3,2,""),IF(INDEX($DC$1:$DC$200,MATCH($A61&amp;Q$3,$DB$1:$DB$200&amp;$DC$1:$DC$200,0))=Q$3,1,"")))</f>
        <v/>
      </c>
      <c r="R61" s="6" t="str">
        <f t="array" ref="R61">IF(ISNA(INDEX($DC$1:$DC$770,MATCH($A61&amp;R$3,$DB$1:$DB$770&amp;$DC$1:$DC$770,0))),"",IF(ISNA(INDEX($DC$1:$DC$200,MATCH($A61&amp;R$3,$DB$1:$DB$200&amp;$DC$1:$DC$200,0))),IF(INDEX($DC$201:$DC$770,MATCH($A61&amp;R$3,$DB$201:$DB$770&amp;$DC$201:$DC$770,0))=R$3,2,""),IF(INDEX($DC$1:$DC$200,MATCH($A61&amp;R$3,$DB$1:$DB$200&amp;$DC$1:$DC$200,0))=R$3,1,"")))</f>
        <v/>
      </c>
      <c r="S61" s="5" t="str">
        <f t="array" ref="S61">IF(ISNA(INDEX($DC$1:$DC$770,MATCH($A61&amp;S$3,$DB$1:$DB$770&amp;$DC$1:$DC$770,0))),"",IF(ISNA(INDEX($DC$1:$DC$200,MATCH($A61&amp;S$3,$DB$1:$DB$200&amp;$DC$1:$DC$200,0))),IF(INDEX($DC$201:$DC$770,MATCH($A61&amp;S$3,$DB$201:$DB$770&amp;$DC$201:$DC$770,0))=S$3,2,""),IF(INDEX($DC$1:$DC$200,MATCH($A61&amp;S$3,$DB$1:$DB$200&amp;$DC$1:$DC$200,0))=S$3,1,"")))</f>
        <v/>
      </c>
      <c r="T61" s="6" t="str">
        <f t="array" ref="T61">IF(ISNA(INDEX($DC$1:$DC$770,MATCH($A61&amp;T$3,$DB$1:$DB$770&amp;$DC$1:$DC$770,0))),"",IF(ISNA(INDEX($DC$1:$DC$200,MATCH($A61&amp;T$3,$DB$1:$DB$200&amp;$DC$1:$DC$200,0))),IF(INDEX($DC$201:$DC$770,MATCH($A61&amp;T$3,$DB$201:$DB$770&amp;$DC$201:$DC$770,0))=T$3,2,""),IF(INDEX($DC$1:$DC$200,MATCH($A61&amp;T$3,$DB$1:$DB$200&amp;$DC$1:$DC$200,0))=T$3,1,"")))</f>
        <v/>
      </c>
      <c r="U61" s="7" t="str">
        <f t="array" ref="U61">IF(ISNA(INDEX($DC$1:$DC$770,MATCH($A61&amp;U$3,$DB$1:$DB$770&amp;$DC$1:$DC$770,0))),"",IF(ISNA(INDEX($DC$1:$DC$200,MATCH($A61&amp;U$3,$DB$1:$DB$200&amp;$DC$1:$DC$200,0))),IF(INDEX($DC$201:$DC$770,MATCH($A61&amp;U$3,$DB$201:$DB$770&amp;$DC$201:$DC$770,0))=U$3,2,""),IF(INDEX($DC$1:$DC$200,MATCH($A61&amp;U$3,$DB$1:$DB$200&amp;$DC$1:$DC$200,0))=U$3,1,"")))</f>
        <v/>
      </c>
      <c r="V61" s="6" t="str">
        <f t="array" ref="V61">IF(ISNA(INDEX($DC$1:$DC$770,MATCH($A61&amp;V$3,$DB$1:$DB$770&amp;$DC$1:$DC$770,0))),"",IF(ISNA(INDEX($DC$1:$DC$200,MATCH($A61&amp;V$3,$DB$1:$DB$200&amp;$DC$1:$DC$200,0))),IF(INDEX($DC$201:$DC$770,MATCH($A61&amp;V$3,$DB$201:$DB$770&amp;$DC$201:$DC$770,0))=V$3,2,""),IF(INDEX($DC$1:$DC$200,MATCH($A61&amp;V$3,$DB$1:$DB$200&amp;$DC$1:$DC$200,0))=V$3,1,"")))</f>
        <v/>
      </c>
      <c r="W61" s="6" t="str">
        <f t="array" ref="W61">IF(ISNA(INDEX($DC$1:$DC$770,MATCH($A61&amp;W$3,$DB$1:$DB$770&amp;$DC$1:$DC$770,0))),"",IF(ISNA(INDEX($DC$1:$DC$200,MATCH($A61&amp;W$3,$DB$1:$DB$200&amp;$DC$1:$DC$200,0))),IF(INDEX($DC$201:$DC$770,MATCH($A61&amp;W$3,$DB$201:$DB$770&amp;$DC$201:$DC$770,0))=W$3,2,""),IF(INDEX($DC$1:$DC$200,MATCH($A61&amp;W$3,$DB$1:$DB$200&amp;$DC$1:$DC$200,0))=W$3,1,"")))</f>
        <v/>
      </c>
      <c r="X61" s="6" t="str">
        <f t="array" ref="X61">IF(ISNA(INDEX($DC$1:$DC$770,MATCH($A61&amp;X$3,$DB$1:$DB$770&amp;$DC$1:$DC$770,0))),"",IF(ISNA(INDEX($DC$1:$DC$200,MATCH($A61&amp;X$3,$DB$1:$DB$200&amp;$DC$1:$DC$200,0))),IF(INDEX($DC$201:$DC$770,MATCH($A61&amp;X$3,$DB$201:$DB$770&amp;$DC$201:$DC$770,0))=X$3,2,""),IF(INDEX($DC$1:$DC$200,MATCH($A61&amp;X$3,$DB$1:$DB$200&amp;$DC$1:$DC$200,0))=X$3,1,"")))</f>
        <v/>
      </c>
      <c r="Y61" s="5" t="str">
        <f t="array" ref="Y61">IF(ISNA(INDEX($DC$1:$DC$770,MATCH($A61&amp;Y$3,$DB$1:$DB$770&amp;$DC$1:$DC$770,0))),"",IF(ISNA(INDEX($DC$1:$DC$200,MATCH($A61&amp;Y$3,$DB$1:$DB$200&amp;$DC$1:$DC$200,0))),IF(INDEX($DC$201:$DC$770,MATCH($A61&amp;Y$3,$DB$201:$DB$770&amp;$DC$201:$DC$770,0))=Y$3,2,""),IF(INDEX($DC$1:$DC$200,MATCH($A61&amp;Y$3,$DB$1:$DB$200&amp;$DC$1:$DC$200,0))=Y$3,1,"")))</f>
        <v/>
      </c>
      <c r="Z61" s="6" t="str">
        <f t="array" ref="Z61">IF(ISNA(INDEX($DC$1:$DC$770,MATCH($A61&amp;Z$3,$DB$1:$DB$770&amp;$DC$1:$DC$770,0))),"",IF(ISNA(INDEX($DC$1:$DC$200,MATCH($A61&amp;Z$3,$DB$1:$DB$200&amp;$DC$1:$DC$200,0))),IF(INDEX($DC$201:$DC$770,MATCH($A61&amp;Z$3,$DB$201:$DB$770&amp;$DC$201:$DC$770,0))=Z$3,2,""),IF(INDEX($DC$1:$DC$200,MATCH($A61&amp;Z$3,$DB$1:$DB$200&amp;$DC$1:$DC$200,0))=Z$3,1,"")))</f>
        <v/>
      </c>
      <c r="AA61" s="7" t="str">
        <f t="array" ref="AA61">IF(ISNA(INDEX($DC$1:$DC$770,MATCH($A61&amp;AA$3,$DB$1:$DB$770&amp;$DC$1:$DC$770,0))),"",IF(ISNA(INDEX($DC$1:$DC$200,MATCH($A61&amp;AA$3,$DB$1:$DB$200&amp;$DC$1:$DC$200,0))),IF(INDEX($DC$201:$DC$770,MATCH($A61&amp;AA$3,$DB$201:$DB$770&amp;$DC$201:$DC$770,0))=AA$3,2,""),IF(INDEX($DC$1:$DC$200,MATCH($A61&amp;AA$3,$DB$1:$DB$200&amp;$DC$1:$DC$200,0))=AA$3,1,"")))</f>
        <v/>
      </c>
      <c r="AB61" s="6" t="str">
        <f t="array" ref="AB61">IF(ISNA(INDEX($DC$1:$DC$770,MATCH($A61&amp;AB$3,$DB$1:$DB$770&amp;$DC$1:$DC$770,0))),"",IF(ISNA(INDEX($DC$1:$DC$200,MATCH($A61&amp;AB$3,$DB$1:$DB$200&amp;$DC$1:$DC$200,0))),IF(INDEX($DC$201:$DC$770,MATCH($A61&amp;AB$3,$DB$201:$DB$770&amp;$DC$201:$DC$770,0))=AB$3,2,""),IF(INDEX($DC$1:$DC$200,MATCH($A61&amp;AB$3,$DB$1:$DB$200&amp;$DC$1:$DC$200,0))=AB$3,1,"")))</f>
        <v/>
      </c>
      <c r="AC61" s="6" t="str">
        <f t="array" ref="AC61">IF(ISNA(INDEX($DC$1:$DC$770,MATCH($A61&amp;AC$3,$DB$1:$DB$770&amp;$DC$1:$DC$770,0))),"",IF(ISNA(INDEX($DC$1:$DC$200,MATCH($A61&amp;AC$3,$DB$1:$DB$200&amp;$DC$1:$DC$200,0))),IF(INDEX($DC$201:$DC$770,MATCH($A61&amp;AC$3,$DB$201:$DB$770&amp;$DC$201:$DC$770,0))=AC$3,2,""),IF(INDEX($DC$1:$DC$200,MATCH($A61&amp;AC$3,$DB$1:$DB$200&amp;$DC$1:$DC$200,0))=AC$3,1,"")))</f>
        <v/>
      </c>
      <c r="AD61" s="7" t="str">
        <f t="array" ref="AD61">IF(ISNA(INDEX($DC$1:$DC$770,MATCH($A61&amp;AD$3,$DB$1:$DB$770&amp;$DC$1:$DC$770,0))),"",IF(ISNA(INDEX($DC$1:$DC$200,MATCH($A61&amp;AD$3,$DB$1:$DB$200&amp;$DC$1:$DC$200,0))),IF(INDEX($DC$201:$DC$770,MATCH($A61&amp;AD$3,$DB$201:$DB$770&amp;$DC$201:$DC$770,0))=AD$3,2,""),IF(INDEX($DC$1:$DC$200,MATCH($A61&amp;AD$3,$DB$1:$DB$200&amp;$DC$1:$DC$200,0))=AD$3,1,"")))</f>
        <v/>
      </c>
      <c r="AE61" s="43">
        <v>59</v>
      </c>
      <c r="AF61" s="174">
        <f>TRUNC((DATE($CR$2,AG$6,AG61)-WEEKDAY(DATE($CR$2,AG$6,AG61),2)-DATE(YEAR(DATE($CR$2,AG$6,AG61)+4-WEEKDAY(DATE($CR$2,AG$6,AG61),2)),1,-10))/7)</f>
        <v>8</v>
      </c>
      <c r="AG61" s="181">
        <v>28</v>
      </c>
      <c r="AH61" s="176" t="str">
        <f t="shared" si="13"/>
        <v>So</v>
      </c>
      <c r="AI61" s="2"/>
      <c r="AJ61" s="164" t="str">
        <f t="shared" ref="AJ61" si="505">IF(OR(OR(AF61=$CR$7,AF65=$CR$7,AF61=$CS$7,AF65=$CS$7,AF61=$CT$7,AF65=$CT$7,AF61=$CR$8,AF65=$CR$8,AF61=$CR$9,AF65=$CR$9,AF61=$CR$10,AF65=$CR$10,AF61=$CS$10,AF65=$CS$10,AF61=$CR$11,AF65=$CR$11,AF61=$CS$11,AF65=$CS$11,AF61=$CT$11,AF65=$CT$11,AF61=$CU$11,AF65=$CU$11,AF61=$CV$11,AF65=$CV$11,AF61=$CR$12,AF65=$CR$12,AF61=$CS$12,AF65=$CS$12),OR($AE62=$CP$30,$AE62=$CP$31,$AE62=$CP$32,$AE62=$CP$33,$AE62=$CP$34,$AE62=$CP$35,$AE62=$CP$36,$AE62=$CP$37,$AE62=$CP$38,$AE62=$CP$39,$AE62=$CP$40,$AE62=$CP$41),OR($AE62=$CP$44,$AE62=$CP$45,$AE62=$CP$46,$AE62=$CP$47,$AE62=$CP$48,$AE62=$CP$49,$AE62=$CP$50)),1,"")</f>
        <v/>
      </c>
      <c r="AK61" s="164" t="str">
        <f t="shared" ref="AK61" si="506">IF(OR(OR(AF61=$CR$15,AF65=$CR$15,AF61=$CS$15,AF65=$CS$15,AF61=$CT$15,AF65=$CT$15,AF61=$CR$16,AF65=$CR$16,AF61=$CS$16,AF65=$CS$16,AF61=$CR$17,AF65=$CR$17,AF61=$CS$17,AF65=$CS$17,AF61=$CR$18,AF65=$CR$18,AF61=$CS$18,AF65=$CS$18,AF61=$CT$18,AF65=$CT$18,AF61=$CU$18,AF65=$CU$18,AF61=$CV$18,AF65=$CV$18,AF61=$CR$19,AF65=$CR$19,AF61=$CS$19,AF65=$CS$19),OR($AE62=$CP$30,$AE62=$CP$31,$AE62=$CP$32,$AE62=$CP$33,$AE62=$CP$34,$AE62=$CP$35,$AE62=$CP$36,$AE62=$CP$37,$AE62=$CP$38,$AE62=$CP$39,$AE62=$CP$40,$AE62=$CP$41),OR($AE62=$CP$44,$AE62=$CP$45,$AE62=$CP$46,$AE62=$CP$47,$AE62=$CP$48,$AE62=$CP$49,$AE62=$CP$50)),1,"")</f>
        <v/>
      </c>
      <c r="AL61" s="164" t="str">
        <f t="shared" ref="AL61" si="507">IF(OR(OR(AF61=$CR$22,AF65=$CR$22,AF61=$CS$22,AF65=$CS$22,AF61=$CT$22,AF65=$CT$22,AF61=$CR$23,AF65=$CR$23,AF61=$CS$23,AF65=$CS$23,AF61=$CR$24,AF65=$CR$24,AF61=$CS$24,AF65=$CS$24,AF61=$CR$25,AF65=$CR$25,AF61=$CS$25,AF65=$CS$25,AF61=$CT$25,AF65=$CT$25,AF61=$CU$25,AF65=$CU$25,AF61=$CV$25,AF65=$CV$25,AF61=$CR$26,AF65=$CR$26,AF61=$CS$26,AF65=$CS$26),OR($AE62=$CP$30,$AE62=$CP$31,$AE62=$CP$32,$AE62=$CP$33,$AE62=$CP$34,$AE62=$CP$35,$AE62=$CP$36,$AE62=$CP$37,$AE62=$CP$38,$AE62=$CP$39,$AE62=$CP$40,$AE62=$CP$41),OR($AE62=$CP$44,$AE62=$CP$45,$AE62=$CP$46,$AE62=$CP$47,$AE62=$CP$48,$AE62=$CP$49,$AE62=$CP$50)),1,"")</f>
        <v/>
      </c>
      <c r="AM61" s="2"/>
      <c r="AN61" s="6" t="str">
        <f t="shared" ref="AN61" si="508">IF(ISNA(VLOOKUP(AE61,$DB$1:$DE$200,4,FALSE)),"",VLOOKUP(AE61,$DB$1:$DE$200,4,FALSE))</f>
        <v/>
      </c>
      <c r="AO61" s="6"/>
      <c r="AP61" s="6"/>
      <c r="AQ61" s="6"/>
      <c r="AR61" s="6"/>
      <c r="AS61" s="6"/>
      <c r="AT61" s="5" t="str">
        <f t="array" ref="AT61">IF(ISNA(INDEX($DC$1:$DC$770,MATCH($AE61&amp;AT$3,$DB$1:$DB$770&amp;$DC$1:$DC$770,0))),"",IF(ISNA(INDEX($DC$1:$DC$200,MATCH($AE61&amp;AT$3,$DB$1:$DB$200&amp;$DC$1:$DC$200,0))),IF(INDEX($DC$201:$DC$770,MATCH($AE61&amp;AT$3,$DB$201:$DB$770&amp;$DC$201:$DC$770,0))=AT$3,2,""),IF(INDEX($DC$1:$DC$200,MATCH($AE61&amp;AT$3,$DB$1:$DB$200&amp;$DC$1:$DC$200,0))=AT$3,1,"")))</f>
        <v/>
      </c>
      <c r="AU61" s="6" t="str">
        <f t="array" ref="AU61">IF(ISNA(INDEX($DC$1:$DC$770,MATCH($AE61&amp;AU$3,$DB$1:$DB$770&amp;$DC$1:$DC$770,0))),"",IF(ISNA(INDEX($DC$1:$DC$200,MATCH($AE61&amp;AU$3,$DB$1:$DB$200&amp;$DC$1:$DC$200,0))),IF(INDEX($DC$201:$DC$770,MATCH($AE61&amp;AU$3,$DB$201:$DB$770&amp;$DC$201:$DC$770,0))=AU$3,2,""),IF(INDEX($DC$1:$DC$200,MATCH($AE61&amp;AU$3,$DB$1:$DB$200&amp;$DC$1:$DC$200,0))=AU$3,1,"")))</f>
        <v/>
      </c>
      <c r="AV61" s="6" t="str">
        <f t="array" ref="AV61">IF(ISNA(INDEX($DC$1:$DC$770,MATCH($AE61&amp;AV$3,$DB$1:$DB$770&amp;$DC$1:$DC$770,0))),"",IF(ISNA(INDEX($DC$1:$DC$200,MATCH($AE61&amp;AV$3,$DB$1:$DB$200&amp;$DC$1:$DC$200,0))),IF(INDEX($DC$201:$DC$770,MATCH($AE61&amp;AV$3,$DB$201:$DB$770&amp;$DC$201:$DC$770,0))=AV$3,2,""),IF(INDEX($DC$1:$DC$200,MATCH($AE61&amp;AV$3,$DB$1:$DB$200&amp;$DC$1:$DC$200,0))=AV$3,1,"")))</f>
        <v/>
      </c>
      <c r="AW61" s="5" t="str">
        <f t="array" ref="AW61">IF(ISNA(INDEX($DC$1:$DC$770,MATCH($AE61&amp;AW$3,$DB$1:$DB$770&amp;$DC$1:$DC$770,0))),"",IF(ISNA(INDEX($DC$1:$DC$200,MATCH($AE61&amp;AW$3,$DB$1:$DB$200&amp;$DC$1:$DC$200,0))),IF(INDEX($DC$201:$DC$770,MATCH($AE61&amp;AW$3,$DB$201:$DB$770&amp;$DC$201:$DC$770,0))=AW$3,2,""),IF(INDEX($DC$1:$DC$200,MATCH($AE61&amp;AW$3,$DB$1:$DB$200&amp;$DC$1:$DC$200,0))=AW$3,1,"")))</f>
        <v/>
      </c>
      <c r="AX61" s="6" t="str">
        <f t="array" ref="AX61">IF(ISNA(INDEX($DC$1:$DC$770,MATCH($AE61&amp;AX$3,$DB$1:$DB$770&amp;$DC$1:$DC$770,0))),"",IF(ISNA(INDEX($DC$1:$DC$200,MATCH($AE61&amp;AX$3,$DB$1:$DB$200&amp;$DC$1:$DC$200,0))),IF(INDEX($DC$201:$DC$770,MATCH($AE61&amp;AX$3,$DB$201:$DB$770&amp;$DC$201:$DC$770,0))=AX$3,2,""),IF(INDEX($DC$1:$DC$200,MATCH($AE61&amp;AX$3,$DB$1:$DB$200&amp;$DC$1:$DC$200,0))=AX$3,1,"")))</f>
        <v/>
      </c>
      <c r="AY61" s="7" t="str">
        <f t="array" ref="AY61">IF(ISNA(INDEX($DC$1:$DC$770,MATCH($AE61&amp;AY$3,$DB$1:$DB$770&amp;$DC$1:$DC$770,0))),"",IF(ISNA(INDEX($DC$1:$DC$200,MATCH($AE61&amp;AY$3,$DB$1:$DB$200&amp;$DC$1:$DC$200,0))),IF(INDEX($DC$201:$DC$770,MATCH($AE61&amp;AY$3,$DB$201:$DB$770&amp;$DC$201:$DC$770,0))=AY$3,2,""),IF(INDEX($DC$1:$DC$200,MATCH($AE61&amp;AY$3,$DB$1:$DB$200&amp;$DC$1:$DC$200,0))=AY$3,1,"")))</f>
        <v/>
      </c>
      <c r="AZ61" s="6" t="str">
        <f t="array" ref="AZ61">IF(ISNA(INDEX($DC$1:$DC$770,MATCH($AE61&amp;AZ$3,$DB$1:$DB$770&amp;$DC$1:$DC$770,0))),"",IF(ISNA(INDEX($DC$1:$DC$200,MATCH($AE61&amp;AZ$3,$DB$1:$DB$200&amp;$DC$1:$DC$200,0))),IF(INDEX($DC$201:$DC$770,MATCH($AE61&amp;AZ$3,$DB$201:$DB$770&amp;$DC$201:$DC$770,0))=AZ$3,2,""),IF(INDEX($DC$1:$DC$200,MATCH($AE61&amp;AZ$3,$DB$1:$DB$200&amp;$DC$1:$DC$200,0))=AZ$3,1,"")))</f>
        <v/>
      </c>
      <c r="BA61" s="6" t="str">
        <f t="array" ref="BA61">IF(ISNA(INDEX($DC$1:$DC$770,MATCH($AE61&amp;BA$3,$DB$1:$DB$770&amp;$DC$1:$DC$770,0))),"",IF(ISNA(INDEX($DC$1:$DC$200,MATCH($AE61&amp;BA$3,$DB$1:$DB$200&amp;$DC$1:$DC$200,0))),IF(INDEX($DC$201:$DC$770,MATCH($AE61&amp;BA$3,$DB$201:$DB$770&amp;$DC$201:$DC$770,0))=BA$3,2,""),IF(INDEX($DC$1:$DC$200,MATCH($AE61&amp;BA$3,$DB$1:$DB$200&amp;$DC$1:$DC$200,0))=BA$3,1,"")))</f>
        <v/>
      </c>
      <c r="BB61" s="6" t="str">
        <f t="array" ref="BB61">IF(ISNA(INDEX($DC$1:$DC$770,MATCH($AE61&amp;BB$3,$DB$1:$DB$770&amp;$DC$1:$DC$770,0))),"",IF(ISNA(INDEX($DC$1:$DC$200,MATCH($AE61&amp;BB$3,$DB$1:$DB$200&amp;$DC$1:$DC$200,0))),IF(INDEX($DC$201:$DC$770,MATCH($AE61&amp;BB$3,$DB$201:$DB$770&amp;$DC$201:$DC$770,0))=BB$3,2,""),IF(INDEX($DC$1:$DC$200,MATCH($AE61&amp;BB$3,$DB$1:$DB$200&amp;$DC$1:$DC$200,0))=BB$3,1,"")))</f>
        <v/>
      </c>
      <c r="BC61" s="5" t="str">
        <f t="array" ref="BC61">IF(ISNA(INDEX($DC$1:$DC$770,MATCH($AE61&amp;BC$3,$DB$1:$DB$770&amp;$DC$1:$DC$770,0))),"",IF(ISNA(INDEX($DC$1:$DC$200,MATCH($AE61&amp;BC$3,$DB$1:$DB$200&amp;$DC$1:$DC$200,0))),IF(INDEX($DC$201:$DC$770,MATCH($AE61&amp;BC$3,$DB$201:$DB$770&amp;$DC$201:$DC$770,0))=BC$3,2,""),IF(INDEX($DC$1:$DC$200,MATCH($AE61&amp;BC$3,$DB$1:$DB$200&amp;$DC$1:$DC$200,0))=BC$3,1,"")))</f>
        <v/>
      </c>
      <c r="BD61" s="6" t="str">
        <f t="array" ref="BD61">IF(ISNA(INDEX($DC$1:$DC$770,MATCH($AE61&amp;BD$3,$DB$1:$DB$770&amp;$DC$1:$DC$770,0))),"",IF(ISNA(INDEX($DC$1:$DC$200,MATCH($AE61&amp;BD$3,$DB$1:$DB$200&amp;$DC$1:$DC$200,0))),IF(INDEX($DC$201:$DC$770,MATCH($AE61&amp;BD$3,$DB$201:$DB$770&amp;$DC$201:$DC$770,0))=BD$3,2,""),IF(INDEX($DC$1:$DC$200,MATCH($AE61&amp;BD$3,$DB$1:$DB$200&amp;$DC$1:$DC$200,0))=BD$3,1,"")))</f>
        <v/>
      </c>
      <c r="BE61" s="7" t="str">
        <f t="array" ref="BE61">IF(ISNA(INDEX($DC$1:$DC$770,MATCH($AE61&amp;BE$3,$DB$1:$DB$770&amp;$DC$1:$DC$770,0))),"",IF(ISNA(INDEX($DC$1:$DC$200,MATCH($AE61&amp;BE$3,$DB$1:$DB$200&amp;$DC$1:$DC$200,0))),IF(INDEX($DC$201:$DC$770,MATCH($AE61&amp;BE$3,$DB$201:$DB$770&amp;$DC$201:$DC$770,0))=BE$3,2,""),IF(INDEX($DC$1:$DC$200,MATCH($AE61&amp;BE$3,$DB$1:$DB$200&amp;$DC$1:$DC$200,0))=BE$3,1,"")))</f>
        <v/>
      </c>
      <c r="BF61" s="6" t="str">
        <f t="array" ref="BF61">IF(ISNA(INDEX($DC$1:$DC$770,MATCH($AE61&amp;BF$3,$DB$1:$DB$770&amp;$DC$1:$DC$770,0))),"",IF(ISNA(INDEX($DC$1:$DC$200,MATCH($AE61&amp;BF$3,$DB$1:$DB$200&amp;$DC$1:$DC$200,0))),IF(INDEX($DC$201:$DC$770,MATCH($AE61&amp;BF$3,$DB$201:$DB$770&amp;$DC$201:$DC$770,0))=BF$3,2,""),IF(INDEX($DC$1:$DC$200,MATCH($AE61&amp;BF$3,$DB$1:$DB$200&amp;$DC$1:$DC$200,0))=BF$3,1,"")))</f>
        <v/>
      </c>
      <c r="BG61" s="6" t="str">
        <f t="array" ref="BG61">IF(ISNA(INDEX($DC$1:$DC$770,MATCH($AE61&amp;BG$3,$DB$1:$DB$770&amp;$DC$1:$DC$770,0))),"",IF(ISNA(INDEX($DC$1:$DC$200,MATCH($AE61&amp;BG$3,$DB$1:$DB$200&amp;$DC$1:$DC$200,0))),IF(INDEX($DC$201:$DC$770,MATCH($AE61&amp;BG$3,$DB$201:$DB$770&amp;$DC$201:$DC$770,0))=BG$3,2,""),IF(INDEX($DC$1:$DC$200,MATCH($AE61&amp;BG$3,$DB$1:$DB$200&amp;$DC$1:$DC$200,0))=BG$3,1,"")))</f>
        <v/>
      </c>
      <c r="BH61" s="7" t="str">
        <f t="array" ref="BH61">IF(ISNA(INDEX($DC$1:$DC$770,MATCH($AE61&amp;BH$3,$DB$1:$DB$770&amp;$DC$1:$DC$770,0))),"",IF(ISNA(INDEX($DC$1:$DC$200,MATCH($AE61&amp;BH$3,$DB$1:$DB$200&amp;$DC$1:$DC$200,0))),IF(INDEX($DC$201:$DC$770,MATCH($AE61&amp;BH$3,$DB$201:$DB$770&amp;$DC$201:$DC$770,0))=BH$3,2,""),IF(INDEX($DC$1:$DC$200,MATCH($AE61&amp;BH$3,$DB$1:$DB$200&amp;$DC$1:$DC$200,0))=BH$3,1,"")))</f>
        <v/>
      </c>
      <c r="BI61" s="2">
        <f t="shared" ref="BI61" si="509">BI59+1</f>
        <v>88</v>
      </c>
      <c r="BJ61" s="174">
        <f>TRUNC((DATE($CR$2,BK$6,BK61)-WEEKDAY(DATE($CR$2,BK$6,BK61),2)-DATE(YEAR(DATE($CR$2,BK$6,BK61)+4-WEEKDAY(DATE($CR$2,BK$6,BK61),2)),1,-10))/7)</f>
        <v>13</v>
      </c>
      <c r="BK61" s="172">
        <v>28</v>
      </c>
      <c r="BL61" s="176" t="str">
        <f t="shared" si="18"/>
        <v>Mo</v>
      </c>
      <c r="BM61" s="2"/>
      <c r="BN61" s="164" t="str">
        <f t="shared" ref="BN61" si="510">IF(OR(OR(BJ61=$CR$7,BJ65=$CR$7,BJ61=$CS$7,BJ65=$CS$7,BJ61=$CT$7,BJ65=$CT$7,BJ61=$CR$8,BJ65=$CR$8,BJ61=$CR$9,BJ65=$CR$9,BJ61=$CR$10,BJ65=$CR$10,BJ61=$CS$10,BJ65=$CS$10,BJ61=$CR$11,BJ65=$CR$11,BJ61=$CS$11,BJ65=$CS$11,BJ61=$CT$11,BJ65=$CT$11,BJ61=$CU$11,BJ65=$CU$11,BJ61=$CV$11,BJ65=$CV$11,BJ61=$CR$12,BJ65=$CR$12,BJ61=$CS$12,BJ65=$CS$12),OR($BI62=$CP$30,$BI62=$CP$31,$BI62=$CP$32,$BI62=$CP$33,$BI62=$CP$34,$BI62=$CP$35,$BI62=$CP$36,$BI62=$CP$37,$BI62=$CP$38,$BI62=$CP$39,$BI62=$CP$40,$BI62=$CP$41),OR($BI62=$CP$44,$BI62=$CP$45,$BI62=$CP$46,$BI62=$CP$47,$BI62=$CP$48,$BI62=$CP$49,$BI62=$CP$50)),1,"")</f>
        <v/>
      </c>
      <c r="BO61" s="164" t="str">
        <f t="shared" ref="BO61" si="511">IF(OR(OR(BJ61=$CR$15,BJ65=$CR$15,BJ61=$CS$15,BJ65=$CS$15,BJ61=$CT$15,BJ65=$CT$15,BJ61=$CR$16,BJ65=$CR$16,BJ61=$CS$16,BJ65=$CS$16,BJ61=$CR$17,BJ65=$CR$17,BJ61=$CS$17,BJ65=$CS$17,BJ61=$CR$18,BJ65=$CR$18,BJ61=$CS$18,BJ65=$CS$18,BJ61=$CT$18,BJ65=$CT$18,BJ61=$CU$18,BJ65=$CU$18,BJ61=$CV$18,BJ65=$CV$18,BJ61=$CR$19,BJ65=$CR$19,BJ61=$CS$19,BJ65=$CS$19),OR($BI62=$CP$30,$BI62=$CP$31,$BI62=$CP$32,$BI62=$CP$33,$BI62=$CP$34,$BI62=$CP$35,$BI62=$CP$36,$BI62=$CP$37,$BI62=$CP$38,$BI62=$CP$39,$BI62=$CP$40,$BI62=$CP$41),OR($BI62=$CP$44,$BI62=$CP$45,$BI62=$CP$46,$BI62=$CP$47,$BI62=$CP$48,$BI62=$CP$49,$BI62=$CP$50)),1,"")</f>
        <v/>
      </c>
      <c r="BP61" s="164" t="str">
        <f t="shared" ref="BP61" si="512">IF(OR(OR(BJ61=$CR$22,BJ65=$CR$22,BJ61=$CS$22,BJ65=$CS$22,BJ61=$CT$22,BJ65=$CT$22,BJ61=$CR$23,BJ65=$CR$23,BJ61=$CS$23,BJ65=$CS$23,BJ61=$CR$24,BJ65=$CR$24,BJ61=$CS$24,BJ65=$CS$24,BJ61=$CR$25,BJ65=$CR$25,BJ61=$CS$25,BJ65=$CS$25,BJ61=$CT$25,BJ65=$CT$25,BJ61=$CU$25,BJ65=$CU$25,BJ61=$CV$25,BJ65=$CV$25,BJ61=$CR$26,BJ65=$CR$26,BJ61=$CS$26,BJ65=$CS$26),OR($BI62=$CP$30,$BI62=$CP$31,$BI62=$CP$32,$BI62=$CP$33,$BI62=$CP$34,$BI62=$CP$35,$BI62=$CP$36,$BI62=$CP$37,$BI62=$CP$38,$BI62=$CP$39,$BI62=$CP$40,$BI62=$CP$41),OR($BI62=$CP$44,$BI62=$CP$45,$BI62=$CP$46,$BI62=$CP$47,$BI62=$CP$48,$BI62=$CP$49,$BI62=$CP$50)),1,"")</f>
        <v/>
      </c>
      <c r="BQ61" s="2"/>
      <c r="BR61" s="6" t="str">
        <f t="shared" ref="BR61" si="513">IF(ISNA(VLOOKUP(BI61,$DB$1:$DE$200,4,FALSE)),"",VLOOKUP(BI61,$DB$1:$DE$200,4,FALSE))</f>
        <v>Cevi-Turnen</v>
      </c>
      <c r="BS61" s="6"/>
      <c r="BT61" s="6"/>
      <c r="BU61" s="6"/>
      <c r="BV61" s="6"/>
      <c r="BW61" s="6"/>
      <c r="BX61" s="5" t="str">
        <f t="array" ref="BX61">IF(ISNA(INDEX($DC$1:$DC$770,MATCH($BI61&amp;BX$3,$DB$1:$DB$770&amp;$DC$1:$DC$770,0))),"",IF(ISNA(INDEX($DC$1:$DC$200,MATCH($BI61&amp;BX$3,$DB$1:$DB$200&amp;$DC$1:$DC$200,0))),IF(INDEX($DC$201:$DC$770,MATCH($BI61&amp;BX$3,$DB$201:$DB$770&amp;$DC$201:$DC$770,0))=BX$3,2,""),IF(INDEX($DC$1:$DC$200,MATCH($BI61&amp;BX$3,$DB$1:$DB$200&amp;$DC$1:$DC$200,0))=BX$3,1,"")))</f>
        <v/>
      </c>
      <c r="BY61" s="6" t="str">
        <f t="array" ref="BY61">IF(ISNA(INDEX($DC$1:$DC$770,MATCH($BI61&amp;BY$3,$DB$1:$DB$770&amp;$DC$1:$DC$770,0))),"",IF(ISNA(INDEX($DC$1:$DC$200,MATCH($BI61&amp;BY$3,$DB$1:$DB$200&amp;$DC$1:$DC$200,0))),IF(INDEX($DC$201:$DC$770,MATCH($BI61&amp;BY$3,$DB$201:$DB$770&amp;$DC$201:$DC$770,0))=BY$3,2,""),IF(INDEX($DC$1:$DC$200,MATCH($BI61&amp;BY$3,$DB$1:$DB$200&amp;$DC$1:$DC$200,0))=BY$3,1,"")))</f>
        <v/>
      </c>
      <c r="BZ61" s="6">
        <f t="array" ref="BZ61">IF(ISNA(INDEX($DC$1:$DC$770,MATCH($BI61&amp;BZ$3,$DB$1:$DB$770&amp;$DC$1:$DC$770,0))),"",IF(ISNA(INDEX($DC$1:$DC$200,MATCH($BI61&amp;BZ$3,$DB$1:$DB$200&amp;$DC$1:$DC$200,0))),IF(INDEX($DC$201:$DC$770,MATCH($BI61&amp;BZ$3,$DB$201:$DB$770&amp;$DC$201:$DC$770,0))=BZ$3,2,""),IF(INDEX($DC$1:$DC$200,MATCH($BI61&amp;BZ$3,$DB$1:$DB$200&amp;$DC$1:$DC$200,0))=BZ$3,1,"")))</f>
        <v>1</v>
      </c>
      <c r="CA61" s="5" t="str">
        <f t="array" ref="CA61">IF(ISNA(INDEX($DC$1:$DC$770,MATCH($BI61&amp;CA$3,$DB$1:$DB$770&amp;$DC$1:$DC$770,0))),"",IF(ISNA(INDEX($DC$1:$DC$200,MATCH($BI61&amp;CA$3,$DB$1:$DB$200&amp;$DC$1:$DC$200,0))),IF(INDEX($DC$201:$DC$770,MATCH($BI61&amp;CA$3,$DB$201:$DB$770&amp;$DC$201:$DC$770,0))=CA$3,2,""),IF(INDEX($DC$1:$DC$200,MATCH($BI61&amp;CA$3,$DB$1:$DB$200&amp;$DC$1:$DC$200,0))=CA$3,1,"")))</f>
        <v/>
      </c>
      <c r="CB61" s="6" t="str">
        <f t="array" ref="CB61">IF(ISNA(INDEX($DC$1:$DC$770,MATCH($BI61&amp;CB$3,$DB$1:$DB$770&amp;$DC$1:$DC$770,0))),"",IF(ISNA(INDEX($DC$1:$DC$200,MATCH($BI61&amp;CB$3,$DB$1:$DB$200&amp;$DC$1:$DC$200,0))),IF(INDEX($DC$201:$DC$770,MATCH($BI61&amp;CB$3,$DB$201:$DB$770&amp;$DC$201:$DC$770,0))=CB$3,2,""),IF(INDEX($DC$1:$DC$200,MATCH($BI61&amp;CB$3,$DB$1:$DB$200&amp;$DC$1:$DC$200,0))=CB$3,1,"")))</f>
        <v/>
      </c>
      <c r="CC61" s="7" t="str">
        <f t="array" ref="CC61">IF(ISNA(INDEX($DC$1:$DC$770,MATCH($BI61&amp;CC$3,$DB$1:$DB$770&amp;$DC$1:$DC$770,0))),"",IF(ISNA(INDEX($DC$1:$DC$200,MATCH($BI61&amp;CC$3,$DB$1:$DB$200&amp;$DC$1:$DC$200,0))),IF(INDEX($DC$201:$DC$770,MATCH($BI61&amp;CC$3,$DB$201:$DB$770&amp;$DC$201:$DC$770,0))=CC$3,2,""),IF(INDEX($DC$1:$DC$200,MATCH($BI61&amp;CC$3,$DB$1:$DB$200&amp;$DC$1:$DC$200,0))=CC$3,1,"")))</f>
        <v/>
      </c>
      <c r="CD61" s="6" t="str">
        <f t="array" ref="CD61">IF(ISNA(INDEX($DC$1:$DC$770,MATCH($BI61&amp;CD$3,$DB$1:$DB$770&amp;$DC$1:$DC$770,0))),"",IF(ISNA(INDEX($DC$1:$DC$200,MATCH($BI61&amp;CD$3,$DB$1:$DB$200&amp;$DC$1:$DC$200,0))),IF(INDEX($DC$201:$DC$770,MATCH($BI61&amp;CD$3,$DB$201:$DB$770&amp;$DC$201:$DC$770,0))=CD$3,2,""),IF(INDEX($DC$1:$DC$200,MATCH($BI61&amp;CD$3,$DB$1:$DB$200&amp;$DC$1:$DC$200,0))=CD$3,1,"")))</f>
        <v/>
      </c>
      <c r="CE61" s="6" t="str">
        <f t="array" ref="CE61">IF(ISNA(INDEX($DC$1:$DC$770,MATCH($BI61&amp;CE$3,$DB$1:$DB$770&amp;$DC$1:$DC$770,0))),"",IF(ISNA(INDEX($DC$1:$DC$200,MATCH($BI61&amp;CE$3,$DB$1:$DB$200&amp;$DC$1:$DC$200,0))),IF(INDEX($DC$201:$DC$770,MATCH($BI61&amp;CE$3,$DB$201:$DB$770&amp;$DC$201:$DC$770,0))=CE$3,2,""),IF(INDEX($DC$1:$DC$200,MATCH($BI61&amp;CE$3,$DB$1:$DB$200&amp;$DC$1:$DC$200,0))=CE$3,1,"")))</f>
        <v/>
      </c>
      <c r="CF61" s="6" t="str">
        <f t="array" ref="CF61">IF(ISNA(INDEX($DC$1:$DC$770,MATCH($BI61&amp;CF$3,$DB$1:$DB$770&amp;$DC$1:$DC$770,0))),"",IF(ISNA(INDEX($DC$1:$DC$200,MATCH($BI61&amp;CF$3,$DB$1:$DB$200&amp;$DC$1:$DC$200,0))),IF(INDEX($DC$201:$DC$770,MATCH($BI61&amp;CF$3,$DB$201:$DB$770&amp;$DC$201:$DC$770,0))=CF$3,2,""),IF(INDEX($DC$1:$DC$200,MATCH($BI61&amp;CF$3,$DB$1:$DB$200&amp;$DC$1:$DC$200,0))=CF$3,1,"")))</f>
        <v/>
      </c>
      <c r="CG61" s="5" t="str">
        <f t="array" ref="CG61">IF(ISNA(INDEX($DC$1:$DC$770,MATCH($BI61&amp;CG$3,$DB$1:$DB$770&amp;$DC$1:$DC$770,0))),"",IF(ISNA(INDEX($DC$1:$DC$200,MATCH($BI61&amp;CG$3,$DB$1:$DB$200&amp;$DC$1:$DC$200,0))),IF(INDEX($DC$201:$DC$770,MATCH($BI61&amp;CG$3,$DB$201:$DB$770&amp;$DC$201:$DC$770,0))=CG$3,2,""),IF(INDEX($DC$1:$DC$200,MATCH($BI61&amp;CG$3,$DB$1:$DB$200&amp;$DC$1:$DC$200,0))=CG$3,1,"")))</f>
        <v/>
      </c>
      <c r="CH61" s="6" t="str">
        <f t="array" ref="CH61">IF(ISNA(INDEX($DC$1:$DC$770,MATCH($BI61&amp;CH$3,$DB$1:$DB$770&amp;$DC$1:$DC$770,0))),"",IF(ISNA(INDEX($DC$1:$DC$200,MATCH($BI61&amp;CH$3,$DB$1:$DB$200&amp;$DC$1:$DC$200,0))),IF(INDEX($DC$201:$DC$770,MATCH($BI61&amp;CH$3,$DB$201:$DB$770&amp;$DC$201:$DC$770,0))=CH$3,2,""),IF(INDEX($DC$1:$DC$200,MATCH($BI61&amp;CH$3,$DB$1:$DB$200&amp;$DC$1:$DC$200,0))=CH$3,1,"")))</f>
        <v/>
      </c>
      <c r="CI61" s="7" t="str">
        <f t="array" ref="CI61">IF(ISNA(INDEX($DC$1:$DC$770,MATCH($BI61&amp;CI$3,$DB$1:$DB$770&amp;$DC$1:$DC$770,0))),"",IF(ISNA(INDEX($DC$1:$DC$200,MATCH($BI61&amp;CI$3,$DB$1:$DB$200&amp;$DC$1:$DC$200,0))),IF(INDEX($DC$201:$DC$770,MATCH($BI61&amp;CI$3,$DB$201:$DB$770&amp;$DC$201:$DC$770,0))=CI$3,2,""),IF(INDEX($DC$1:$DC$200,MATCH($BI61&amp;CI$3,$DB$1:$DB$200&amp;$DC$1:$DC$200,0))=CI$3,1,"")))</f>
        <v/>
      </c>
      <c r="CJ61" s="6" t="str">
        <f t="array" ref="CJ61">IF(ISNA(INDEX($DC$1:$DC$770,MATCH($BI61&amp;CJ$3,$DB$1:$DB$770&amp;$DC$1:$DC$770,0))),"",IF(ISNA(INDEX($DC$1:$DC$200,MATCH($BI61&amp;CJ$3,$DB$1:$DB$200&amp;$DC$1:$DC$200,0))),IF(INDEX($DC$201:$DC$770,MATCH($BI61&amp;CJ$3,$DB$201:$DB$770&amp;$DC$201:$DC$770,0))=CJ$3,2,""),IF(INDEX($DC$1:$DC$200,MATCH($BI61&amp;CJ$3,$DB$1:$DB$200&amp;$DC$1:$DC$200,0))=CJ$3,1,"")))</f>
        <v/>
      </c>
      <c r="CK61" s="6" t="str">
        <f t="array" ref="CK61">IF(ISNA(INDEX($DC$1:$DC$770,MATCH($BI61&amp;CK$3,$DB$1:$DB$770&amp;$DC$1:$DC$770,0))),"",IF(ISNA(INDEX($DC$1:$DC$200,MATCH($BI61&amp;CK$3,$DB$1:$DB$200&amp;$DC$1:$DC$200,0))),IF(INDEX($DC$201:$DC$770,MATCH($BI61&amp;CK$3,$DB$201:$DB$770&amp;$DC$201:$DC$770,0))=CK$3,2,""),IF(INDEX($DC$1:$DC$200,MATCH($BI61&amp;CK$3,$DB$1:$DB$200&amp;$DC$1:$DC$200,0))=CK$3,1,"")))</f>
        <v/>
      </c>
      <c r="CL61" s="7" t="str">
        <f t="array" ref="CL61">IF(ISNA(INDEX($DC$1:$DC$770,MATCH($BI61&amp;CL$3,$DB$1:$DB$770&amp;$DC$1:$DC$770,0))),"",IF(ISNA(INDEX($DC$1:$DC$200,MATCH($BI61&amp;CL$3,$DB$1:$DB$200&amp;$DC$1:$DC$200,0))),IF(INDEX($DC$201:$DC$770,MATCH($BI61&amp;CL$3,$DB$201:$DB$770&amp;$DC$201:$DC$770,0))=CL$3,2,""),IF(INDEX($DC$1:$DC$200,MATCH($BI61&amp;CL$3,$DB$1:$DB$200&amp;$DC$1:$DC$200,0))=CL$3,1,"")))</f>
        <v/>
      </c>
      <c r="CP61" s="19">
        <f t="shared" si="494"/>
        <v>0</v>
      </c>
      <c r="CQ61" s="13" t="s">
        <v>102</v>
      </c>
      <c r="CS61" s="64"/>
      <c r="CT61" s="64"/>
      <c r="CU61" s="13">
        <f t="shared" si="495"/>
        <v>2016</v>
      </c>
      <c r="CV61" s="13" t="str">
        <f t="shared" si="496"/>
        <v>Mo</v>
      </c>
      <c r="CW61" s="22">
        <f t="shared" si="497"/>
        <v>40876</v>
      </c>
      <c r="DB61" s="19">
        <f>IF(DM61=0,0,IF(COUNTIF($DM$1:$DM$200,DM61)=1,DM61,IF(COUNTIF($DM$1:$DM$200,DM61)=2,IF(COUNTIF($DM$1:$DM60,DM61)=0,DM61,DM61+0.5),"Terminkollision 1")))</f>
        <v>0</v>
      </c>
      <c r="DC61" s="42">
        <f t="shared" si="4"/>
        <v>3</v>
      </c>
      <c r="DD61" s="71" t="s">
        <v>195</v>
      </c>
      <c r="DE61" s="13" t="s">
        <v>0</v>
      </c>
      <c r="DG61" s="63"/>
      <c r="DH61" s="63">
        <v>5</v>
      </c>
      <c r="DI61" s="13">
        <f t="shared" si="488"/>
        <v>2016</v>
      </c>
      <c r="DJ61" s="13" t="str">
        <f t="shared" si="489"/>
        <v>Sa</v>
      </c>
      <c r="DK61" s="22">
        <f t="shared" si="498"/>
        <v>41028</v>
      </c>
      <c r="DL61" s="19">
        <f t="shared" si="0"/>
        <v>0</v>
      </c>
      <c r="DM61" s="13">
        <f t="shared" si="499"/>
        <v>0</v>
      </c>
    </row>
    <row r="62" spans="1:118">
      <c r="A62" s="13">
        <v>28.5</v>
      </c>
      <c r="B62" s="174"/>
      <c r="C62" s="173"/>
      <c r="D62" s="178"/>
      <c r="E62" s="2"/>
      <c r="F62" s="165"/>
      <c r="G62" s="165"/>
      <c r="H62" s="165"/>
      <c r="I62" s="2"/>
      <c r="J62" s="9" t="str">
        <f t="shared" ref="J62" si="514">IF(ISNA(VLOOKUP(A62,$CP$30:$CQ$56,2,FALSE)),IF(ISNA(VLOOKUP(A62,$DB$1:$DE$200,4,FALSE)),"",VLOOKUP(A62,$DB$1:$DE$200,4,FALSE)),VLOOKUP(A62,$CP$30:$CQ$56,2,FALSE))</f>
        <v/>
      </c>
      <c r="K62" s="10"/>
      <c r="L62" s="10"/>
      <c r="M62" s="10"/>
      <c r="N62" s="10"/>
      <c r="O62" s="8"/>
      <c r="P62" s="9" t="str">
        <f t="array" ref="P62">IF(ISNA(INDEX($DC$201:$DC$770,MATCH($A61&amp;P$3,$DB$201:$DB$770&amp;$DC$201:$DC$770,0))),IF(ISNA(INDEX($DC$1:$DC$200,MATCH($A62&amp;P$3,$DB$1:$DB$200&amp;$DC$1:$DC$200,0))),"",IF(INDEX($DC$1:$DC$200,MATCH($A62&amp;P$3,$DB$1:$DB$200&amp;$DC$1:$DC$200,0))=P$3,1,"")),IF(INDEX($DC$201:$DC$770,MATCH($A61&amp;P$3,$DB$201:$DB$770&amp;$DC$201:$DC$770,0))=P$3,2,""))</f>
        <v/>
      </c>
      <c r="Q62" s="10" t="str">
        <f t="array" ref="Q62">IF(ISNA(INDEX($DC$201:$DC$770,MATCH($A61&amp;Q$3,$DB$201:$DB$770&amp;$DC$201:$DC$770,0))),IF(ISNA(INDEX($DC$1:$DC$200,MATCH($A62&amp;Q$3,$DB$1:$DB$200&amp;$DC$1:$DC$200,0))),"",IF(INDEX($DC$1:$DC$200,MATCH($A62&amp;Q$3,$DB$1:$DB$200&amp;$DC$1:$DC$200,0))=Q$3,1,"")),IF(INDEX($DC$201:$DC$770,MATCH($A61&amp;Q$3,$DB$201:$DB$770&amp;$DC$201:$DC$770,0))=Q$3,2,""))</f>
        <v/>
      </c>
      <c r="R62" s="10" t="str">
        <f t="array" ref="R62">IF(ISNA(INDEX($DC$201:$DC$770,MATCH($A61&amp;R$3,$DB$201:$DB$770&amp;$DC$201:$DC$770,0))),IF(ISNA(INDEX($DC$1:$DC$200,MATCH($A62&amp;R$3,$DB$1:$DB$200&amp;$DC$1:$DC$200,0))),"",IF(INDEX($DC$1:$DC$200,MATCH($A62&amp;R$3,$DB$1:$DB$200&amp;$DC$1:$DC$200,0))=R$3,1,"")),IF(INDEX($DC$201:$DC$770,MATCH($A61&amp;R$3,$DB$201:$DB$770&amp;$DC$201:$DC$770,0))=R$3,2,""))</f>
        <v/>
      </c>
      <c r="S62" s="9" t="str">
        <f t="array" ref="S62">IF(ISNA(INDEX($DC$201:$DC$770,MATCH($A61&amp;S$3,$DB$201:$DB$770&amp;$DC$201:$DC$770,0))),IF(ISNA(INDEX($DC$1:$DC$200,MATCH($A62&amp;S$3,$DB$1:$DB$200&amp;$DC$1:$DC$200,0))),"",IF(INDEX($DC$1:$DC$200,MATCH($A62&amp;S$3,$DB$1:$DB$200&amp;$DC$1:$DC$200,0))=S$3,1,"")),IF(INDEX($DC$201:$DC$770,MATCH($A61&amp;S$3,$DB$201:$DB$770&amp;$DC$201:$DC$770,0))=S$3,2,""))</f>
        <v/>
      </c>
      <c r="T62" s="10" t="str">
        <f t="array" ref="T62">IF(ISNA(INDEX($DC$201:$DC$770,MATCH($A61&amp;T$3,$DB$201:$DB$770&amp;$DC$201:$DC$770,0))),IF(ISNA(INDEX($DC$1:$DC$200,MATCH($A62&amp;T$3,$DB$1:$DB$200&amp;$DC$1:$DC$200,0))),"",IF(INDEX($DC$1:$DC$200,MATCH($A62&amp;T$3,$DB$1:$DB$200&amp;$DC$1:$DC$200,0))=T$3,1,"")),IF(INDEX($DC$201:$DC$770,MATCH($A61&amp;T$3,$DB$201:$DB$770&amp;$DC$201:$DC$770,0))=T$3,2,""))</f>
        <v/>
      </c>
      <c r="U62" s="8" t="str">
        <f t="array" ref="U62">IF(ISNA(INDEX($DC$201:$DC$770,MATCH($A61&amp;U$3,$DB$201:$DB$770&amp;$DC$201:$DC$770,0))),IF(ISNA(INDEX($DC$1:$DC$200,MATCH($A62&amp;U$3,$DB$1:$DB$200&amp;$DC$1:$DC$200,0))),"",IF(INDEX($DC$1:$DC$200,MATCH($A62&amp;U$3,$DB$1:$DB$200&amp;$DC$1:$DC$200,0))=U$3,1,"")),IF(INDEX($DC$201:$DC$770,MATCH($A61&amp;U$3,$DB$201:$DB$770&amp;$DC$201:$DC$770,0))=U$3,2,""))</f>
        <v/>
      </c>
      <c r="V62" s="10" t="str">
        <f t="array" ref="V62">IF(ISNA(INDEX($DC$201:$DC$770,MATCH($A61&amp;V$3,$DB$201:$DB$770&amp;$DC$201:$DC$770,0))),IF(ISNA(INDEX($DC$1:$DC$200,MATCH($A62&amp;V$3,$DB$1:$DB$200&amp;$DC$1:$DC$200,0))),"",IF(INDEX($DC$1:$DC$200,MATCH($A62&amp;V$3,$DB$1:$DB$200&amp;$DC$1:$DC$200,0))=V$3,1,"")),IF(INDEX($DC$201:$DC$770,MATCH($A61&amp;V$3,$DB$201:$DB$770&amp;$DC$201:$DC$770,0))=V$3,2,""))</f>
        <v/>
      </c>
      <c r="W62" s="10" t="str">
        <f t="array" ref="W62">IF(ISNA(INDEX($DC$201:$DC$770,MATCH($A61&amp;W$3,$DB$201:$DB$770&amp;$DC$201:$DC$770,0))),IF(ISNA(INDEX($DC$1:$DC$200,MATCH($A62&amp;W$3,$DB$1:$DB$200&amp;$DC$1:$DC$200,0))),"",IF(INDEX($DC$1:$DC$200,MATCH($A62&amp;W$3,$DB$1:$DB$200&amp;$DC$1:$DC$200,0))=W$3,1,"")),IF(INDEX($DC$201:$DC$770,MATCH($A61&amp;W$3,$DB$201:$DB$770&amp;$DC$201:$DC$770,0))=W$3,2,""))</f>
        <v/>
      </c>
      <c r="X62" s="10" t="str">
        <f t="array" ref="X62">IF(ISNA(INDEX($DC$201:$DC$770,MATCH($A61&amp;X$3,$DB$201:$DB$770&amp;$DC$201:$DC$770,0))),IF(ISNA(INDEX($DC$1:$DC$200,MATCH($A62&amp;X$3,$DB$1:$DB$200&amp;$DC$1:$DC$200,0))),"",IF(INDEX($DC$1:$DC$200,MATCH($A62&amp;X$3,$DB$1:$DB$200&amp;$DC$1:$DC$200,0))=X$3,1,"")),IF(INDEX($DC$201:$DC$770,MATCH($A61&amp;X$3,$DB$201:$DB$770&amp;$DC$201:$DC$770,0))=X$3,2,""))</f>
        <v/>
      </c>
      <c r="Y62" s="9" t="str">
        <f t="array" ref="Y62">IF(ISNA(INDEX($DC$201:$DC$770,MATCH($A61&amp;Y$3,$DB$201:$DB$770&amp;$DC$201:$DC$770,0))),IF(ISNA(INDEX($DC$1:$DC$200,MATCH($A62&amp;Y$3,$DB$1:$DB$200&amp;$DC$1:$DC$200,0))),"",IF(INDEX($DC$1:$DC$200,MATCH($A62&amp;Y$3,$DB$1:$DB$200&amp;$DC$1:$DC$200,0))=Y$3,1,"")),IF(INDEX($DC$201:$DC$770,MATCH($A61&amp;Y$3,$DB$201:$DB$770&amp;$DC$201:$DC$770,0))=Y$3,2,""))</f>
        <v/>
      </c>
      <c r="Z62" s="10" t="str">
        <f t="array" ref="Z62">IF(ISNA(INDEX($DC$201:$DC$770,MATCH($A61&amp;Z$3,$DB$201:$DB$770&amp;$DC$201:$DC$770,0))),IF(ISNA(INDEX($DC$1:$DC$200,MATCH($A62&amp;Z$3,$DB$1:$DB$200&amp;$DC$1:$DC$200,0))),"",IF(INDEX($DC$1:$DC$200,MATCH($A62&amp;Z$3,$DB$1:$DB$200&amp;$DC$1:$DC$200,0))=Z$3,1,"")),IF(INDEX($DC$201:$DC$770,MATCH($A61&amp;Z$3,$DB$201:$DB$770&amp;$DC$201:$DC$770,0))=Z$3,2,""))</f>
        <v/>
      </c>
      <c r="AA62" s="8" t="str">
        <f t="array" ref="AA62">IF(ISNA(INDEX($DC$201:$DC$770,MATCH($A61&amp;AA$3,$DB$201:$DB$770&amp;$DC$201:$DC$770,0))),IF(ISNA(INDEX($DC$1:$DC$200,MATCH($A62&amp;AA$3,$DB$1:$DB$200&amp;$DC$1:$DC$200,0))),"",IF(INDEX($DC$1:$DC$200,MATCH($A62&amp;AA$3,$DB$1:$DB$200&amp;$DC$1:$DC$200,0))=AA$3,1,"")),IF(INDEX($DC$201:$DC$770,MATCH($A61&amp;AA$3,$DB$201:$DB$770&amp;$DC$201:$DC$770,0))=AA$3,2,""))</f>
        <v/>
      </c>
      <c r="AB62" s="10" t="str">
        <f t="array" ref="AB62">IF(ISNA(INDEX($DC$201:$DC$770,MATCH($A61&amp;AB$3,$DB$201:$DB$770&amp;$DC$201:$DC$770,0))),IF(ISNA(INDEX($DC$1:$DC$200,MATCH($A62&amp;AB$3,$DB$1:$DB$200&amp;$DC$1:$DC$200,0))),"",IF(INDEX($DC$1:$DC$200,MATCH($A62&amp;AB$3,$DB$1:$DB$200&amp;$DC$1:$DC$200,0))=AB$3,1,"")),IF(INDEX($DC$201:$DC$770,MATCH($A61&amp;AB$3,$DB$201:$DB$770&amp;$DC$201:$DC$770,0))=AB$3,2,""))</f>
        <v/>
      </c>
      <c r="AC62" s="10" t="str">
        <f t="array" ref="AC62">IF(ISNA(INDEX($DC$201:$DC$770,MATCH($A61&amp;AC$3,$DB$201:$DB$770&amp;$DC$201:$DC$770,0))),IF(ISNA(INDEX($DC$1:$DC$200,MATCH($A62&amp;AC$3,$DB$1:$DB$200&amp;$DC$1:$DC$200,0))),"",IF(INDEX($DC$1:$DC$200,MATCH($A62&amp;AC$3,$DB$1:$DB$200&amp;$DC$1:$DC$200,0))=AC$3,1,"")),IF(INDEX($DC$201:$DC$770,MATCH($A61&amp;AC$3,$DB$201:$DB$770&amp;$DC$201:$DC$770,0))=AC$3,2,""))</f>
        <v/>
      </c>
      <c r="AD62" s="8" t="str">
        <f t="array" ref="AD62">IF(ISNA(INDEX($DC$201:$DC$770,MATCH($A61&amp;AD$3,$DB$201:$DB$770&amp;$DC$201:$DC$770,0))),IF(ISNA(INDEX($DC$1:$DC$200,MATCH($A62&amp;AD$3,$DB$1:$DB$200&amp;$DC$1:$DC$200,0))),"",IF(INDEX($DC$1:$DC$200,MATCH($A62&amp;AD$3,$DB$1:$DB$200&amp;$DC$1:$DC$200,0))=AD$3,1,"")),IF(INDEX($DC$201:$DC$770,MATCH($A61&amp;AD$3,$DB$201:$DB$770&amp;$DC$201:$DC$770,0))=AD$3,2,""))</f>
        <v/>
      </c>
      <c r="AE62" s="43">
        <v>59.5</v>
      </c>
      <c r="AF62" s="174"/>
      <c r="AG62" s="182"/>
      <c r="AH62" s="177"/>
      <c r="AI62" s="2"/>
      <c r="AJ62" s="165"/>
      <c r="AK62" s="165"/>
      <c r="AL62" s="165"/>
      <c r="AM62" s="2"/>
      <c r="AN62" s="10" t="str">
        <f t="shared" ref="AN62" si="515">IF(ISNA(VLOOKUP(AE62,$CP$30:$CQ$56,2,FALSE)),IF(ISNA(VLOOKUP(AE62,$DB$1:$DE$200,4,FALSE)),"",VLOOKUP(AE62,$DB$1:$DE$200,4,FALSE)),VLOOKUP(AE62,$CP$30:$CQ$56,2,FALSE))</f>
        <v/>
      </c>
      <c r="AO62" s="10"/>
      <c r="AP62" s="10"/>
      <c r="AQ62" s="10"/>
      <c r="AR62" s="10"/>
      <c r="AS62" s="10"/>
      <c r="AT62" s="9" t="str">
        <f t="array" ref="AT62">IF(ISNA(INDEX($DC$201:$DC$770,MATCH($AE61&amp;AT$3,$DB$201:$DB$770&amp;$DC$201:$DC$770,0))),IF(ISNA(INDEX($DC$1:$DC$200,MATCH($AE62&amp;AT$3,$DB$1:$DB$200&amp;$DC$1:$DC$200,0))),"",IF(INDEX($DC$1:$DC$200,MATCH($AE62&amp;AT$3,$DB$1:$DB$200&amp;$DC$1:$DC$200,0))=AT$3,1,"")),IF(INDEX($DC$201:$DC$770,MATCH($AE61&amp;AT$3,$DB$201:$DB$770&amp;$DC$201:$DC$770,0))=AT$3,2,""))</f>
        <v/>
      </c>
      <c r="AU62" s="10" t="str">
        <f t="array" ref="AU62">IF(ISNA(INDEX($DC$201:$DC$770,MATCH($AE61&amp;AU$3,$DB$201:$DB$770&amp;$DC$201:$DC$770,0))),IF(ISNA(INDEX($DC$1:$DC$200,MATCH($AE62&amp;AU$3,$DB$1:$DB$200&amp;$DC$1:$DC$200,0))),"",IF(INDEX($DC$1:$DC$200,MATCH($AE62&amp;AU$3,$DB$1:$DB$200&amp;$DC$1:$DC$200,0))=AU$3,1,"")),IF(INDEX($DC$201:$DC$770,MATCH($AE61&amp;AU$3,$DB$201:$DB$770&amp;$DC$201:$DC$770,0))=AU$3,2,""))</f>
        <v/>
      </c>
      <c r="AV62" s="10" t="str">
        <f t="array" ref="AV62">IF(ISNA(INDEX($DC$201:$DC$770,MATCH($AE61&amp;AV$3,$DB$201:$DB$770&amp;$DC$201:$DC$770,0))),IF(ISNA(INDEX($DC$1:$DC$200,MATCH($AE62&amp;AV$3,$DB$1:$DB$200&amp;$DC$1:$DC$200,0))),"",IF(INDEX($DC$1:$DC$200,MATCH($AE62&amp;AV$3,$DB$1:$DB$200&amp;$DC$1:$DC$200,0))=AV$3,1,"")),IF(INDEX($DC$201:$DC$770,MATCH($AE61&amp;AV$3,$DB$201:$DB$770&amp;$DC$201:$DC$770,0))=AV$3,2,""))</f>
        <v/>
      </c>
      <c r="AW62" s="9" t="str">
        <f t="array" ref="AW62">IF(ISNA(INDEX($DC$201:$DC$770,MATCH($AE61&amp;AW$3,$DB$201:$DB$770&amp;$DC$201:$DC$770,0))),IF(ISNA(INDEX($DC$1:$DC$200,MATCH($AE62&amp;AW$3,$DB$1:$DB$200&amp;$DC$1:$DC$200,0))),"",IF(INDEX($DC$1:$DC$200,MATCH($AE62&amp;AW$3,$DB$1:$DB$200&amp;$DC$1:$DC$200,0))=AW$3,1,"")),IF(INDEX($DC$201:$DC$770,MATCH($AE61&amp;AW$3,$DB$201:$DB$770&amp;$DC$201:$DC$770,0))=AW$3,2,""))</f>
        <v/>
      </c>
      <c r="AX62" s="10" t="str">
        <f t="array" ref="AX62">IF(ISNA(INDEX($DC$201:$DC$770,MATCH($AE61&amp;AX$3,$DB$201:$DB$770&amp;$DC$201:$DC$770,0))),IF(ISNA(INDEX($DC$1:$DC$200,MATCH($AE62&amp;AX$3,$DB$1:$DB$200&amp;$DC$1:$DC$200,0))),"",IF(INDEX($DC$1:$DC$200,MATCH($AE62&amp;AX$3,$DB$1:$DB$200&amp;$DC$1:$DC$200,0))=AX$3,1,"")),IF(INDEX($DC$201:$DC$770,MATCH($AE61&amp;AX$3,$DB$201:$DB$770&amp;$DC$201:$DC$770,0))=AX$3,2,""))</f>
        <v/>
      </c>
      <c r="AY62" s="8" t="str">
        <f t="array" ref="AY62">IF(ISNA(INDEX($DC$201:$DC$770,MATCH($AE61&amp;AY$3,$DB$201:$DB$770&amp;$DC$201:$DC$770,0))),IF(ISNA(INDEX($DC$1:$DC$200,MATCH($AE62&amp;AY$3,$DB$1:$DB$200&amp;$DC$1:$DC$200,0))),"",IF(INDEX($DC$1:$DC$200,MATCH($AE62&amp;AY$3,$DB$1:$DB$200&amp;$DC$1:$DC$200,0))=AY$3,1,"")),IF(INDEX($DC$201:$DC$770,MATCH($AE61&amp;AY$3,$DB$201:$DB$770&amp;$DC$201:$DC$770,0))=AY$3,2,""))</f>
        <v/>
      </c>
      <c r="AZ62" s="10" t="str">
        <f t="array" ref="AZ62">IF(ISNA(INDEX($DC$201:$DC$770,MATCH($AE61&amp;AZ$3,$DB$201:$DB$770&amp;$DC$201:$DC$770,0))),IF(ISNA(INDEX($DC$1:$DC$200,MATCH($AE62&amp;AZ$3,$DB$1:$DB$200&amp;$DC$1:$DC$200,0))),"",IF(INDEX($DC$1:$DC$200,MATCH($AE62&amp;AZ$3,$DB$1:$DB$200&amp;$DC$1:$DC$200,0))=AZ$3,1,"")),IF(INDEX($DC$201:$DC$770,MATCH($AE61&amp;AZ$3,$DB$201:$DB$770&amp;$DC$201:$DC$770,0))=AZ$3,2,""))</f>
        <v/>
      </c>
      <c r="BA62" s="10" t="str">
        <f t="array" ref="BA62">IF(ISNA(INDEX($DC$201:$DC$770,MATCH($AE61&amp;BA$3,$DB$201:$DB$770&amp;$DC$201:$DC$770,0))),IF(ISNA(INDEX($DC$1:$DC$200,MATCH($AE62&amp;BA$3,$DB$1:$DB$200&amp;$DC$1:$DC$200,0))),"",IF(INDEX($DC$1:$DC$200,MATCH($AE62&amp;BA$3,$DB$1:$DB$200&amp;$DC$1:$DC$200,0))=BA$3,1,"")),IF(INDEX($DC$201:$DC$770,MATCH($AE61&amp;BA$3,$DB$201:$DB$770&amp;$DC$201:$DC$770,0))=BA$3,2,""))</f>
        <v/>
      </c>
      <c r="BB62" s="10" t="str">
        <f t="array" ref="BB62">IF(ISNA(INDEX($DC$201:$DC$770,MATCH($AE61&amp;BB$3,$DB$201:$DB$770&amp;$DC$201:$DC$770,0))),IF(ISNA(INDEX($DC$1:$DC$200,MATCH($AE62&amp;BB$3,$DB$1:$DB$200&amp;$DC$1:$DC$200,0))),"",IF(INDEX($DC$1:$DC$200,MATCH($AE62&amp;BB$3,$DB$1:$DB$200&amp;$DC$1:$DC$200,0))=BB$3,1,"")),IF(INDEX($DC$201:$DC$770,MATCH($AE61&amp;BB$3,$DB$201:$DB$770&amp;$DC$201:$DC$770,0))=BB$3,2,""))</f>
        <v/>
      </c>
      <c r="BC62" s="9" t="str">
        <f t="array" ref="BC62">IF(ISNA(INDEX($DC$201:$DC$770,MATCH($AE61&amp;BC$3,$DB$201:$DB$770&amp;$DC$201:$DC$770,0))),IF(ISNA(INDEX($DC$1:$DC$200,MATCH($AE62&amp;BC$3,$DB$1:$DB$200&amp;$DC$1:$DC$200,0))),"",IF(INDEX($DC$1:$DC$200,MATCH($AE62&amp;BC$3,$DB$1:$DB$200&amp;$DC$1:$DC$200,0))=BC$3,1,"")),IF(INDEX($DC$201:$DC$770,MATCH($AE61&amp;BC$3,$DB$201:$DB$770&amp;$DC$201:$DC$770,0))=BC$3,2,""))</f>
        <v/>
      </c>
      <c r="BD62" s="10" t="str">
        <f t="array" ref="BD62">IF(ISNA(INDEX($DC$201:$DC$770,MATCH($AE61&amp;BD$3,$DB$201:$DB$770&amp;$DC$201:$DC$770,0))),IF(ISNA(INDEX($DC$1:$DC$200,MATCH($AE62&amp;BD$3,$DB$1:$DB$200&amp;$DC$1:$DC$200,0))),"",IF(INDEX($DC$1:$DC$200,MATCH($AE62&amp;BD$3,$DB$1:$DB$200&amp;$DC$1:$DC$200,0))=BD$3,1,"")),IF(INDEX($DC$201:$DC$770,MATCH($AE61&amp;BD$3,$DB$201:$DB$770&amp;$DC$201:$DC$770,0))=BD$3,2,""))</f>
        <v/>
      </c>
      <c r="BE62" s="8" t="str">
        <f t="array" ref="BE62">IF(ISNA(INDEX($DC$201:$DC$770,MATCH($AE61&amp;BE$3,$DB$201:$DB$770&amp;$DC$201:$DC$770,0))),IF(ISNA(INDEX($DC$1:$DC$200,MATCH($AE62&amp;BE$3,$DB$1:$DB$200&amp;$DC$1:$DC$200,0))),"",IF(INDEX($DC$1:$DC$200,MATCH($AE62&amp;BE$3,$DB$1:$DB$200&amp;$DC$1:$DC$200,0))=BE$3,1,"")),IF(INDEX($DC$201:$DC$770,MATCH($AE61&amp;BE$3,$DB$201:$DB$770&amp;$DC$201:$DC$770,0))=BE$3,2,""))</f>
        <v/>
      </c>
      <c r="BF62" s="10" t="str">
        <f t="array" ref="BF62">IF(ISNA(INDEX($DC$201:$DC$770,MATCH($AE61&amp;BF$3,$DB$201:$DB$770&amp;$DC$201:$DC$770,0))),IF(ISNA(INDEX($DC$1:$DC$200,MATCH($AE62&amp;BF$3,$DB$1:$DB$200&amp;$DC$1:$DC$200,0))),"",IF(INDEX($DC$1:$DC$200,MATCH($AE62&amp;BF$3,$DB$1:$DB$200&amp;$DC$1:$DC$200,0))=BF$3,1,"")),IF(INDEX($DC$201:$DC$770,MATCH($AE61&amp;BF$3,$DB$201:$DB$770&amp;$DC$201:$DC$770,0))=BF$3,2,""))</f>
        <v/>
      </c>
      <c r="BG62" s="10" t="str">
        <f t="array" ref="BG62">IF(ISNA(INDEX($DC$201:$DC$770,MATCH($AE61&amp;BG$3,$DB$201:$DB$770&amp;$DC$201:$DC$770,0))),IF(ISNA(INDEX($DC$1:$DC$200,MATCH($AE62&amp;BG$3,$DB$1:$DB$200&amp;$DC$1:$DC$200,0))),"",IF(INDEX($DC$1:$DC$200,MATCH($AE62&amp;BG$3,$DB$1:$DB$200&amp;$DC$1:$DC$200,0))=BG$3,1,"")),IF(INDEX($DC$201:$DC$770,MATCH($AE61&amp;BG$3,$DB$201:$DB$770&amp;$DC$201:$DC$770,0))=BG$3,2,""))</f>
        <v/>
      </c>
      <c r="BH62" s="8" t="str">
        <f t="array" ref="BH62">IF(ISNA(INDEX($DC$201:$DC$770,MATCH($AE61&amp;BH$3,$DB$201:$DB$770&amp;$DC$201:$DC$770,0))),IF(ISNA(INDEX($DC$1:$DC$200,MATCH($AE62&amp;BH$3,$DB$1:$DB$200&amp;$DC$1:$DC$200,0))),"",IF(INDEX($DC$1:$DC$200,MATCH($AE62&amp;BH$3,$DB$1:$DB$200&amp;$DC$1:$DC$200,0))=BH$3,1,"")),IF(INDEX($DC$201:$DC$770,MATCH($AE61&amp;BH$3,$DB$201:$DB$770&amp;$DC$201:$DC$770,0))=BH$3,2,""))</f>
        <v/>
      </c>
      <c r="BI62" s="2">
        <f t="shared" ref="BI62" si="516">BI61+0.5</f>
        <v>88.5</v>
      </c>
      <c r="BJ62" s="174"/>
      <c r="BK62" s="173"/>
      <c r="BL62" s="177"/>
      <c r="BM62" s="2"/>
      <c r="BN62" s="165"/>
      <c r="BO62" s="165"/>
      <c r="BP62" s="165"/>
      <c r="BQ62" s="2"/>
      <c r="BR62" s="10" t="str">
        <f t="shared" ref="BR62" si="517">IF(ISNA(VLOOKUP(BI62,$CP$30:$CQ$56,2,FALSE)),IF(ISNA(VLOOKUP(BI62,$DB$1:$DE$200,4,FALSE)),"",VLOOKUP(BI62,$DB$1:$DE$200,4,FALSE)),VLOOKUP(BI62,$CP$30:$CQ$56,2,FALSE))</f>
        <v/>
      </c>
      <c r="BS62" s="10"/>
      <c r="BT62" s="10"/>
      <c r="BU62" s="10"/>
      <c r="BV62" s="10"/>
      <c r="BW62" s="10"/>
      <c r="BX62" s="9" t="str">
        <f t="array" ref="BX62">IF(ISNA(INDEX($DC$201:$DC$770,MATCH($BI61&amp;BX$3,$DB$201:$DB$770&amp;$DC$201:$DC$770,0))),IF(ISNA(INDEX($DC$1:$DC$200,MATCH($BI62&amp;BX$3,$DB$1:$DB$200&amp;$DC$1:$DC$200,0))),"",IF(INDEX($DC$1:$DC$200,MATCH($BI62&amp;BX$3,$DB$1:$DB$200&amp;$DC$1:$DC$200,0))=BX$3,1,"")),IF(INDEX($DC$201:$DC$770,MATCH($BI61&amp;BX$3,$DB$201:$DB$770&amp;$DC$201:$DC$770,0))=BX$3,2,""))</f>
        <v/>
      </c>
      <c r="BY62" s="10" t="str">
        <f t="array" ref="BY62">IF(ISNA(INDEX($DC$201:$DC$770,MATCH($BI61&amp;BY$3,$DB$201:$DB$770&amp;$DC$201:$DC$770,0))),IF(ISNA(INDEX($DC$1:$DC$200,MATCH($BI62&amp;BY$3,$DB$1:$DB$200&amp;$DC$1:$DC$200,0))),"",IF(INDEX($DC$1:$DC$200,MATCH($BI62&amp;BY$3,$DB$1:$DB$200&amp;$DC$1:$DC$200,0))=BY$3,1,"")),IF(INDEX($DC$201:$DC$770,MATCH($BI61&amp;BY$3,$DB$201:$DB$770&amp;$DC$201:$DC$770,0))=BY$3,2,""))</f>
        <v/>
      </c>
      <c r="BZ62" s="10" t="str">
        <f t="array" ref="BZ62">IF(ISNA(INDEX($DC$201:$DC$770,MATCH($BI61&amp;BZ$3,$DB$201:$DB$770&amp;$DC$201:$DC$770,0))),IF(ISNA(INDEX($DC$1:$DC$200,MATCH($BI62&amp;BZ$3,$DB$1:$DB$200&amp;$DC$1:$DC$200,0))),"",IF(INDEX($DC$1:$DC$200,MATCH($BI62&amp;BZ$3,$DB$1:$DB$200&amp;$DC$1:$DC$200,0))=BZ$3,1,"")),IF(INDEX($DC$201:$DC$770,MATCH($BI61&amp;BZ$3,$DB$201:$DB$770&amp;$DC$201:$DC$770,0))=BZ$3,2,""))</f>
        <v/>
      </c>
      <c r="CA62" s="9" t="str">
        <f t="array" ref="CA62">IF(ISNA(INDEX($DC$201:$DC$770,MATCH($BI61&amp;CA$3,$DB$201:$DB$770&amp;$DC$201:$DC$770,0))),IF(ISNA(INDEX($DC$1:$DC$200,MATCH($BI62&amp;CA$3,$DB$1:$DB$200&amp;$DC$1:$DC$200,0))),"",IF(INDEX($DC$1:$DC$200,MATCH($BI62&amp;CA$3,$DB$1:$DB$200&amp;$DC$1:$DC$200,0))=CA$3,1,"")),IF(INDEX($DC$201:$DC$770,MATCH($BI61&amp;CA$3,$DB$201:$DB$770&amp;$DC$201:$DC$770,0))=CA$3,2,""))</f>
        <v/>
      </c>
      <c r="CB62" s="10" t="str">
        <f t="array" ref="CB62">IF(ISNA(INDEX($DC$201:$DC$770,MATCH($BI61&amp;CB$3,$DB$201:$DB$770&amp;$DC$201:$DC$770,0))),IF(ISNA(INDEX($DC$1:$DC$200,MATCH($BI62&amp;CB$3,$DB$1:$DB$200&amp;$DC$1:$DC$200,0))),"",IF(INDEX($DC$1:$DC$200,MATCH($BI62&amp;CB$3,$DB$1:$DB$200&amp;$DC$1:$DC$200,0))=CB$3,1,"")),IF(INDEX($DC$201:$DC$770,MATCH($BI61&amp;CB$3,$DB$201:$DB$770&amp;$DC$201:$DC$770,0))=CB$3,2,""))</f>
        <v/>
      </c>
      <c r="CC62" s="8" t="str">
        <f t="array" ref="CC62">IF(ISNA(INDEX($DC$201:$DC$770,MATCH($BI61&amp;CC$3,$DB$201:$DB$770&amp;$DC$201:$DC$770,0))),IF(ISNA(INDEX($DC$1:$DC$200,MATCH($BI62&amp;CC$3,$DB$1:$DB$200&amp;$DC$1:$DC$200,0))),"",IF(INDEX($DC$1:$DC$200,MATCH($BI62&amp;CC$3,$DB$1:$DB$200&amp;$DC$1:$DC$200,0))=CC$3,1,"")),IF(INDEX($DC$201:$DC$770,MATCH($BI61&amp;CC$3,$DB$201:$DB$770&amp;$DC$201:$DC$770,0))=CC$3,2,""))</f>
        <v/>
      </c>
      <c r="CD62" s="10" t="str">
        <f t="array" ref="CD62">IF(ISNA(INDEX($DC$201:$DC$770,MATCH($BI61&amp;CD$3,$DB$201:$DB$770&amp;$DC$201:$DC$770,0))),IF(ISNA(INDEX($DC$1:$DC$200,MATCH($BI62&amp;CD$3,$DB$1:$DB$200&amp;$DC$1:$DC$200,0))),"",IF(INDEX($DC$1:$DC$200,MATCH($BI62&amp;CD$3,$DB$1:$DB$200&amp;$DC$1:$DC$200,0))=CD$3,1,"")),IF(INDEX($DC$201:$DC$770,MATCH($BI61&amp;CD$3,$DB$201:$DB$770&amp;$DC$201:$DC$770,0))=CD$3,2,""))</f>
        <v/>
      </c>
      <c r="CE62" s="10" t="str">
        <f t="array" ref="CE62">IF(ISNA(INDEX($DC$201:$DC$770,MATCH($BI61&amp;CE$3,$DB$201:$DB$770&amp;$DC$201:$DC$770,0))),IF(ISNA(INDEX($DC$1:$DC$200,MATCH($BI62&amp;CE$3,$DB$1:$DB$200&amp;$DC$1:$DC$200,0))),"",IF(INDEX($DC$1:$DC$200,MATCH($BI62&amp;CE$3,$DB$1:$DB$200&amp;$DC$1:$DC$200,0))=CE$3,1,"")),IF(INDEX($DC$201:$DC$770,MATCH($BI61&amp;CE$3,$DB$201:$DB$770&amp;$DC$201:$DC$770,0))=CE$3,2,""))</f>
        <v/>
      </c>
      <c r="CF62" s="10" t="str">
        <f t="array" ref="CF62">IF(ISNA(INDEX($DC$201:$DC$770,MATCH($BI61&amp;CF$3,$DB$201:$DB$770&amp;$DC$201:$DC$770,0))),IF(ISNA(INDEX($DC$1:$DC$200,MATCH($BI62&amp;CF$3,$DB$1:$DB$200&amp;$DC$1:$DC$200,0))),"",IF(INDEX($DC$1:$DC$200,MATCH($BI62&amp;CF$3,$DB$1:$DB$200&amp;$DC$1:$DC$200,0))=CF$3,1,"")),IF(INDEX($DC$201:$DC$770,MATCH($BI61&amp;CF$3,$DB$201:$DB$770&amp;$DC$201:$DC$770,0))=CF$3,2,""))</f>
        <v/>
      </c>
      <c r="CG62" s="9" t="str">
        <f t="array" ref="CG62">IF(ISNA(INDEX($DC$201:$DC$770,MATCH($BI61&amp;CG$3,$DB$201:$DB$770&amp;$DC$201:$DC$770,0))),IF(ISNA(INDEX($DC$1:$DC$200,MATCH($BI62&amp;CG$3,$DB$1:$DB$200&amp;$DC$1:$DC$200,0))),"",IF(INDEX($DC$1:$DC$200,MATCH($BI62&amp;CG$3,$DB$1:$DB$200&amp;$DC$1:$DC$200,0))=CG$3,1,"")),IF(INDEX($DC$201:$DC$770,MATCH($BI61&amp;CG$3,$DB$201:$DB$770&amp;$DC$201:$DC$770,0))=CG$3,2,""))</f>
        <v/>
      </c>
      <c r="CH62" s="10" t="str">
        <f t="array" ref="CH62">IF(ISNA(INDEX($DC$201:$DC$770,MATCH($BI61&amp;CH$3,$DB$201:$DB$770&amp;$DC$201:$DC$770,0))),IF(ISNA(INDEX($DC$1:$DC$200,MATCH($BI62&amp;CH$3,$DB$1:$DB$200&amp;$DC$1:$DC$200,0))),"",IF(INDEX($DC$1:$DC$200,MATCH($BI62&amp;CH$3,$DB$1:$DB$200&amp;$DC$1:$DC$200,0))=CH$3,1,"")),IF(INDEX($DC$201:$DC$770,MATCH($BI61&amp;CH$3,$DB$201:$DB$770&amp;$DC$201:$DC$770,0))=CH$3,2,""))</f>
        <v/>
      </c>
      <c r="CI62" s="8" t="str">
        <f t="array" ref="CI62">IF(ISNA(INDEX($DC$201:$DC$770,MATCH($BI61&amp;CI$3,$DB$201:$DB$770&amp;$DC$201:$DC$770,0))),IF(ISNA(INDEX($DC$1:$DC$200,MATCH($BI62&amp;CI$3,$DB$1:$DB$200&amp;$DC$1:$DC$200,0))),"",IF(INDEX($DC$1:$DC$200,MATCH($BI62&amp;CI$3,$DB$1:$DB$200&amp;$DC$1:$DC$200,0))=CI$3,1,"")),IF(INDEX($DC$201:$DC$770,MATCH($BI61&amp;CI$3,$DB$201:$DB$770&amp;$DC$201:$DC$770,0))=CI$3,2,""))</f>
        <v/>
      </c>
      <c r="CJ62" s="10" t="str">
        <f t="array" ref="CJ62">IF(ISNA(INDEX($DC$201:$DC$770,MATCH($BI61&amp;CJ$3,$DB$201:$DB$770&amp;$DC$201:$DC$770,0))),IF(ISNA(INDEX($DC$1:$DC$200,MATCH($BI62&amp;CJ$3,$DB$1:$DB$200&amp;$DC$1:$DC$200,0))),"",IF(INDEX($DC$1:$DC$200,MATCH($BI62&amp;CJ$3,$DB$1:$DB$200&amp;$DC$1:$DC$200,0))=CJ$3,1,"")),IF(INDEX($DC$201:$DC$770,MATCH($BI61&amp;CJ$3,$DB$201:$DB$770&amp;$DC$201:$DC$770,0))=CJ$3,2,""))</f>
        <v/>
      </c>
      <c r="CK62" s="10" t="str">
        <f t="array" ref="CK62">IF(ISNA(INDEX($DC$201:$DC$770,MATCH($BI61&amp;CK$3,$DB$201:$DB$770&amp;$DC$201:$DC$770,0))),IF(ISNA(INDEX($DC$1:$DC$200,MATCH($BI62&amp;CK$3,$DB$1:$DB$200&amp;$DC$1:$DC$200,0))),"",IF(INDEX($DC$1:$DC$200,MATCH($BI62&amp;CK$3,$DB$1:$DB$200&amp;$DC$1:$DC$200,0))=CK$3,1,"")),IF(INDEX($DC$201:$DC$770,MATCH($BI61&amp;CK$3,$DB$201:$DB$770&amp;$DC$201:$DC$770,0))=CK$3,2,""))</f>
        <v/>
      </c>
      <c r="CL62" s="8" t="str">
        <f t="array" ref="CL62">IF(ISNA(INDEX($DC$201:$DC$770,MATCH($BI61&amp;CL$3,$DB$201:$DB$770&amp;$DC$201:$DC$770,0))),IF(ISNA(INDEX($DC$1:$DC$200,MATCH($BI62&amp;CL$3,$DB$1:$DB$200&amp;$DC$1:$DC$200,0))),"",IF(INDEX($DC$1:$DC$200,MATCH($BI62&amp;CL$3,$DB$1:$DB$200&amp;$DC$1:$DC$200,0))=CL$3,1,"")),IF(INDEX($DC$201:$DC$770,MATCH($BI61&amp;CL$3,$DB$201:$DB$770&amp;$DC$201:$DC$770,0))=CL$3,2,""))</f>
        <v/>
      </c>
      <c r="CP62" s="19">
        <f t="shared" si="494"/>
        <v>0</v>
      </c>
      <c r="CQ62" s="13" t="s">
        <v>102</v>
      </c>
      <c r="CS62" s="64"/>
      <c r="CT62" s="64"/>
      <c r="CU62" s="13">
        <f t="shared" si="495"/>
        <v>2016</v>
      </c>
      <c r="CV62" s="13" t="str">
        <f t="shared" si="496"/>
        <v>Mo</v>
      </c>
      <c r="CW62" s="22">
        <f t="shared" si="497"/>
        <v>40876</v>
      </c>
      <c r="DB62" s="19">
        <f>IF(DM62=0,0,IF(COUNTIF($DM$1:$DM$200,DM62)=1,DM62,IF(COUNTIF($DM$1:$DM$200,DM62)=2,IF(COUNTIF($DM$1:$DM61,DM62)=0,DM62,DM62+0.5),"Terminkollision 1")))</f>
        <v>0</v>
      </c>
      <c r="DC62" s="42">
        <f t="shared" si="4"/>
        <v>3</v>
      </c>
      <c r="DD62" s="71" t="s">
        <v>195</v>
      </c>
      <c r="DE62" s="13" t="s">
        <v>0</v>
      </c>
      <c r="DG62" s="63"/>
      <c r="DH62" s="63">
        <v>7</v>
      </c>
      <c r="DI62" s="13">
        <f t="shared" si="488"/>
        <v>2016</v>
      </c>
      <c r="DJ62" s="13" t="str">
        <f t="shared" si="489"/>
        <v>Do</v>
      </c>
      <c r="DK62" s="22">
        <f t="shared" si="498"/>
        <v>41089</v>
      </c>
      <c r="DL62" s="19">
        <f t="shared" si="0"/>
        <v>0</v>
      </c>
      <c r="DM62" s="13">
        <f t="shared" si="499"/>
        <v>0</v>
      </c>
    </row>
    <row r="63" spans="1:118" ht="12.75" customHeight="1">
      <c r="A63" s="13">
        <v>29</v>
      </c>
      <c r="B63" s="174">
        <f>TRUNC((DATE($CR$2,C$6,C63)-WEEKDAY(DATE($CR$2,C$6,C63),2)-DATE(YEAR(DATE($CR$2,C$6,C63)+4-WEEKDAY(DATE($CR$2,C$6,C63),2)),1,-10))/7)</f>
        <v>4</v>
      </c>
      <c r="C63" s="172">
        <v>29</v>
      </c>
      <c r="D63" s="176" t="str">
        <f t="shared" ref="D63" si="518">IF(D61="Mo","Di",IF(D61="Di","Mi",IF(D61="Mi","Do",IF(D61="Do","Fr",IF(D61="Fr","Sa",IF(D61="Sa","So","Mo"))))))</f>
        <v>Fr</v>
      </c>
      <c r="E63" s="2"/>
      <c r="F63" s="164" t="str">
        <f t="shared" ref="F63" si="519">IF(OR(OR(B63=$CR$7,B67=$CR$7,B63=$CS$7,B67=$CS$7,B63=$CT$7,B67=$CT$7,B63=$CR$8,B67=$CR$8,B63=$CR$9,B67=$CR$9,B63=$CR$10,B67=$CR$10,B63=$CS$10,B67=$CS$10,B63=$CR$11,B67=$CR$11,B63=$CS$11,B67=$CS$11,B63=$CT$11,B67=$CT$11,B63=$CU$11,B67=$CU$11,B63=$CV$11,B67=$CV$11,B63=$CR$12,B67=$CR$12,B63=$CS$12,B67=$CS$12),OR($A64=$CP$30,$A64=$CP$31,$A64=$CP$32,$A64=$CP$33,$A64=$CP$34,$A64=$CP$35,$A64=$CP$36,$A64=$CP$37,$A64=$CP$38,$A64=$CP$39,$A64=$CP$40,$A64=$CP$41),OR($A64=$CP$44,$A64=$CP$45,$A64=$CP$46,$A64=$CP$47,$A64=$CP$48,$A64=$CP$49,$A64=$CP$50)),1,"")</f>
        <v/>
      </c>
      <c r="G63" s="164" t="str">
        <f t="shared" ref="G63" si="520">IF(OR(OR(B63=$CR$15,B67=$CR$15,B63=$CS$15,B67=$CS$15,B63=$CT$15,B67=$CT$15,B63=$CR$16,B67=$CR$16,B63=$CS$16,B67=$CS$16,B63=$CR$17,B67=$CR$17,B63=$CS$17,B67=$CS$17,B63=$CR$18,B67=$CR$18,B63=$CS$18,B67=$CS$18,B63=$CT$18,B67=$CT$18,B63=$CU$18,B67=$CU$18,B63=$CV$18,B67=$CV$18,B63=$CR$19,B67=$CR$19,B63=$CS$19,B67=$CS$19),OR($A64=$CP$30,$A64=$CP$31,$A64=$CP$32,$A64=$CP$33,$A64=$CP$34,$A64=$CP$35,$A64=$CP$36,$A64=$CP$37,$A64=$CP$38,$A64=$CP$39,$A64=$CP$40,$A64=$CP$41),OR($A64=$CP$44,$A64=$CP$45,$A64=$CP$46,$A64=$CP$47,$A64=$CP$48,$A64=$CP$49,$A64=$CP$50)),1,"")</f>
        <v/>
      </c>
      <c r="H63" s="164" t="str">
        <f t="shared" ref="H63" si="521">IF(OR(OR(B63=$CR$22,B67=$CR$22,B63=$CS$22,B67=$CS$22,B63=$CT$22,B67=$CT$22,B63=$CR$23,B67=$CR$23,B63=$CS$23,B67=$CS$23,B63=$CR$24,B67=$CR$24,B63=$CS$24,B67=$CS$24,B63=$CR$25,B67=$CR$25,B63=$CS$25,B67=$CS$25,B63=$CT$25,B67=$CT$25,B63=$CU$25,B67=$CU$25,B63=$CV$25,B67=$CV$25,B63=$CR$26,B67=$CR$26,B63=$CS$26,B67=$CS$26),OR($A64=$CP$30,$A64=$CP$31,$A64=$CP$32,$A64=$CP$33,$A64=$CP$34,$A64=$CP$35,$A64=$CP$36,$A64=$CP$37,$A64=$CP$38,$A64=$CP$39,$A64=$CP$40,$A64=$CP$41),OR($A64=$CP$44,$A64=$CP$45,$A64=$CP$46,$A64=$CP$47,$A64=$CP$48,$A64=$CP$49,$A64=$CP$50)),1,"")</f>
        <v/>
      </c>
      <c r="I63" s="2"/>
      <c r="J63" s="1" t="str">
        <f t="shared" ref="J63" si="522">IF(ISNA(VLOOKUP(A63,$DB$1:$DE$200,4,FALSE)),"",VLOOKUP(A63,$DB$1:$DE$200,4,FALSE))</f>
        <v/>
      </c>
      <c r="K63" s="1"/>
      <c r="L63" s="1"/>
      <c r="M63" s="1"/>
      <c r="N63" s="1"/>
      <c r="O63" s="1"/>
      <c r="P63" s="5" t="str">
        <f t="array" ref="P63">IF(ISNA(INDEX($DC$1:$DC$770,MATCH($A63&amp;P$3,$DB$1:$DB$770&amp;$DC$1:$DC$770,0))),"",IF(ISNA(INDEX($DC$1:$DC$200,MATCH($A63&amp;P$3,$DB$1:$DB$200&amp;$DC$1:$DC$200,0))),IF(INDEX($DC$201:$DC$770,MATCH($A63&amp;P$3,$DB$201:$DB$770&amp;$DC$201:$DC$770,0))=P$3,2,""),IF(INDEX($DC$1:$DC$200,MATCH($A63&amp;P$3,$DB$1:$DB$200&amp;$DC$1:$DC$200,0))=P$3,1,"")))</f>
        <v/>
      </c>
      <c r="Q63" s="6" t="str">
        <f t="array" ref="Q63">IF(ISNA(INDEX($DC$1:$DC$770,MATCH($A63&amp;Q$3,$DB$1:$DB$770&amp;$DC$1:$DC$770,0))),"",IF(ISNA(INDEX($DC$1:$DC$200,MATCH($A63&amp;Q$3,$DB$1:$DB$200&amp;$DC$1:$DC$200,0))),IF(INDEX($DC$201:$DC$770,MATCH($A63&amp;Q$3,$DB$201:$DB$770&amp;$DC$201:$DC$770,0))=Q$3,2,""),IF(INDEX($DC$1:$DC$200,MATCH($A63&amp;Q$3,$DB$1:$DB$200&amp;$DC$1:$DC$200,0))=Q$3,1,"")))</f>
        <v/>
      </c>
      <c r="R63" s="6" t="str">
        <f t="array" ref="R63">IF(ISNA(INDEX($DC$1:$DC$770,MATCH($A63&amp;R$3,$DB$1:$DB$770&amp;$DC$1:$DC$770,0))),"",IF(ISNA(INDEX($DC$1:$DC$200,MATCH($A63&amp;R$3,$DB$1:$DB$200&amp;$DC$1:$DC$200,0))),IF(INDEX($DC$201:$DC$770,MATCH($A63&amp;R$3,$DB$201:$DB$770&amp;$DC$201:$DC$770,0))=R$3,2,""),IF(INDEX($DC$1:$DC$200,MATCH($A63&amp;R$3,$DB$1:$DB$200&amp;$DC$1:$DC$200,0))=R$3,1,"")))</f>
        <v/>
      </c>
      <c r="S63" s="5" t="str">
        <f t="array" ref="S63">IF(ISNA(INDEX($DC$1:$DC$770,MATCH($A63&amp;S$3,$DB$1:$DB$770&amp;$DC$1:$DC$770,0))),"",IF(ISNA(INDEX($DC$1:$DC$200,MATCH($A63&amp;S$3,$DB$1:$DB$200&amp;$DC$1:$DC$200,0))),IF(INDEX($DC$201:$DC$770,MATCH($A63&amp;S$3,$DB$201:$DB$770&amp;$DC$201:$DC$770,0))=S$3,2,""),IF(INDEX($DC$1:$DC$200,MATCH($A63&amp;S$3,$DB$1:$DB$200&amp;$DC$1:$DC$200,0))=S$3,1,"")))</f>
        <v/>
      </c>
      <c r="T63" s="6" t="str">
        <f t="array" ref="T63">IF(ISNA(INDEX($DC$1:$DC$770,MATCH($A63&amp;T$3,$DB$1:$DB$770&amp;$DC$1:$DC$770,0))),"",IF(ISNA(INDEX($DC$1:$DC$200,MATCH($A63&amp;T$3,$DB$1:$DB$200&amp;$DC$1:$DC$200,0))),IF(INDEX($DC$201:$DC$770,MATCH($A63&amp;T$3,$DB$201:$DB$770&amp;$DC$201:$DC$770,0))=T$3,2,""),IF(INDEX($DC$1:$DC$200,MATCH($A63&amp;T$3,$DB$1:$DB$200&amp;$DC$1:$DC$200,0))=T$3,1,"")))</f>
        <v/>
      </c>
      <c r="U63" s="7" t="str">
        <f t="array" ref="U63">IF(ISNA(INDEX($DC$1:$DC$770,MATCH($A63&amp;U$3,$DB$1:$DB$770&amp;$DC$1:$DC$770,0))),"",IF(ISNA(INDEX($DC$1:$DC$200,MATCH($A63&amp;U$3,$DB$1:$DB$200&amp;$DC$1:$DC$200,0))),IF(INDEX($DC$201:$DC$770,MATCH($A63&amp;U$3,$DB$201:$DB$770&amp;$DC$201:$DC$770,0))=U$3,2,""),IF(INDEX($DC$1:$DC$200,MATCH($A63&amp;U$3,$DB$1:$DB$200&amp;$DC$1:$DC$200,0))=U$3,1,"")))</f>
        <v/>
      </c>
      <c r="V63" s="6" t="str">
        <f t="array" ref="V63">IF(ISNA(INDEX($DC$1:$DC$770,MATCH($A63&amp;V$3,$DB$1:$DB$770&amp;$DC$1:$DC$770,0))),"",IF(ISNA(INDEX($DC$1:$DC$200,MATCH($A63&amp;V$3,$DB$1:$DB$200&amp;$DC$1:$DC$200,0))),IF(INDEX($DC$201:$DC$770,MATCH($A63&amp;V$3,$DB$201:$DB$770&amp;$DC$201:$DC$770,0))=V$3,2,""),IF(INDEX($DC$1:$DC$200,MATCH($A63&amp;V$3,$DB$1:$DB$200&amp;$DC$1:$DC$200,0))=V$3,1,"")))</f>
        <v/>
      </c>
      <c r="W63" s="6" t="str">
        <f t="array" ref="W63">IF(ISNA(INDEX($DC$1:$DC$770,MATCH($A63&amp;W$3,$DB$1:$DB$770&amp;$DC$1:$DC$770,0))),"",IF(ISNA(INDEX($DC$1:$DC$200,MATCH($A63&amp;W$3,$DB$1:$DB$200&amp;$DC$1:$DC$200,0))),IF(INDEX($DC$201:$DC$770,MATCH($A63&amp;W$3,$DB$201:$DB$770&amp;$DC$201:$DC$770,0))=W$3,2,""),IF(INDEX($DC$1:$DC$200,MATCH($A63&amp;W$3,$DB$1:$DB$200&amp;$DC$1:$DC$200,0))=W$3,1,"")))</f>
        <v/>
      </c>
      <c r="X63" s="6" t="str">
        <f t="array" ref="X63">IF(ISNA(INDEX($DC$1:$DC$770,MATCH($A63&amp;X$3,$DB$1:$DB$770&amp;$DC$1:$DC$770,0))),"",IF(ISNA(INDEX($DC$1:$DC$200,MATCH($A63&amp;X$3,$DB$1:$DB$200&amp;$DC$1:$DC$200,0))),IF(INDEX($DC$201:$DC$770,MATCH($A63&amp;X$3,$DB$201:$DB$770&amp;$DC$201:$DC$770,0))=X$3,2,""),IF(INDEX($DC$1:$DC$200,MATCH($A63&amp;X$3,$DB$1:$DB$200&amp;$DC$1:$DC$200,0))=X$3,1,"")))</f>
        <v/>
      </c>
      <c r="Y63" s="5" t="str">
        <f t="array" ref="Y63">IF(ISNA(INDEX($DC$1:$DC$770,MATCH($A63&amp;Y$3,$DB$1:$DB$770&amp;$DC$1:$DC$770,0))),"",IF(ISNA(INDEX($DC$1:$DC$200,MATCH($A63&amp;Y$3,$DB$1:$DB$200&amp;$DC$1:$DC$200,0))),IF(INDEX($DC$201:$DC$770,MATCH($A63&amp;Y$3,$DB$201:$DB$770&amp;$DC$201:$DC$770,0))=Y$3,2,""),IF(INDEX($DC$1:$DC$200,MATCH($A63&amp;Y$3,$DB$1:$DB$200&amp;$DC$1:$DC$200,0))=Y$3,1,"")))</f>
        <v/>
      </c>
      <c r="Z63" s="6" t="str">
        <f t="array" ref="Z63">IF(ISNA(INDEX($DC$1:$DC$770,MATCH($A63&amp;Z$3,$DB$1:$DB$770&amp;$DC$1:$DC$770,0))),"",IF(ISNA(INDEX($DC$1:$DC$200,MATCH($A63&amp;Z$3,$DB$1:$DB$200&amp;$DC$1:$DC$200,0))),IF(INDEX($DC$201:$DC$770,MATCH($A63&amp;Z$3,$DB$201:$DB$770&amp;$DC$201:$DC$770,0))=Z$3,2,""),IF(INDEX($DC$1:$DC$200,MATCH($A63&amp;Z$3,$DB$1:$DB$200&amp;$DC$1:$DC$200,0))=Z$3,1,"")))</f>
        <v/>
      </c>
      <c r="AA63" s="7" t="str">
        <f t="array" ref="AA63">IF(ISNA(INDEX($DC$1:$DC$770,MATCH($A63&amp;AA$3,$DB$1:$DB$770&amp;$DC$1:$DC$770,0))),"",IF(ISNA(INDEX($DC$1:$DC$200,MATCH($A63&amp;AA$3,$DB$1:$DB$200&amp;$DC$1:$DC$200,0))),IF(INDEX($DC$201:$DC$770,MATCH($A63&amp;AA$3,$DB$201:$DB$770&amp;$DC$201:$DC$770,0))=AA$3,2,""),IF(INDEX($DC$1:$DC$200,MATCH($A63&amp;AA$3,$DB$1:$DB$200&amp;$DC$1:$DC$200,0))=AA$3,1,"")))</f>
        <v/>
      </c>
      <c r="AB63" s="6" t="str">
        <f t="array" ref="AB63">IF(ISNA(INDEX($DC$1:$DC$770,MATCH($A63&amp;AB$3,$DB$1:$DB$770&amp;$DC$1:$DC$770,0))),"",IF(ISNA(INDEX($DC$1:$DC$200,MATCH($A63&amp;AB$3,$DB$1:$DB$200&amp;$DC$1:$DC$200,0))),IF(INDEX($DC$201:$DC$770,MATCH($A63&amp;AB$3,$DB$201:$DB$770&amp;$DC$201:$DC$770,0))=AB$3,2,""),IF(INDEX($DC$1:$DC$200,MATCH($A63&amp;AB$3,$DB$1:$DB$200&amp;$DC$1:$DC$200,0))=AB$3,1,"")))</f>
        <v/>
      </c>
      <c r="AC63" s="6" t="str">
        <f t="array" ref="AC63">IF(ISNA(INDEX($DC$1:$DC$770,MATCH($A63&amp;AC$3,$DB$1:$DB$770&amp;$DC$1:$DC$770,0))),"",IF(ISNA(INDEX($DC$1:$DC$200,MATCH($A63&amp;AC$3,$DB$1:$DB$200&amp;$DC$1:$DC$200,0))),IF(INDEX($DC$201:$DC$770,MATCH($A63&amp;AC$3,$DB$201:$DB$770&amp;$DC$201:$DC$770,0))=AC$3,2,""),IF(INDEX($DC$1:$DC$200,MATCH($A63&amp;AC$3,$DB$1:$DB$200&amp;$DC$1:$DC$200,0))=AC$3,1,"")))</f>
        <v/>
      </c>
      <c r="AD63" s="7" t="str">
        <f t="array" ref="AD63">IF(ISNA(INDEX($DC$1:$DC$770,MATCH($A63&amp;AD$3,$DB$1:$DB$770&amp;$DC$1:$DC$770,0))),"",IF(ISNA(INDEX($DC$1:$DC$200,MATCH($A63&amp;AD$3,$DB$1:$DB$200&amp;$DC$1:$DC$200,0))),IF(INDEX($DC$201:$DC$770,MATCH($A63&amp;AD$3,$DB$201:$DB$770&amp;$DC$201:$DC$770,0))=AD$3,2,""),IF(INDEX($DC$1:$DC$200,MATCH($A63&amp;AD$3,$DB$1:$DB$200&amp;$DC$1:$DC$200,0))=AD$3,1,"")))</f>
        <v/>
      </c>
      <c r="AE63" s="4">
        <f>IF(MOD($CR$2,4)&gt;0,-0.5,60)</f>
        <v>60</v>
      </c>
      <c r="AF63" s="187">
        <f>TRUNC((DATE($CR$2,AG$6,AG63)-WEEKDAY(DATE($CR$2,AG$6,AG63),2)-DATE(YEAR(DATE($CR$2,AG$6,AG63)+4-WEEKDAY(DATE($CR$2,AG$6,AG63),2)),1,-10))/7)</f>
        <v>9</v>
      </c>
      <c r="AG63" s="186">
        <f>IF(MOD(CR2,4)=0,29,99)</f>
        <v>29</v>
      </c>
      <c r="AH63" s="180" t="str">
        <f>IF(AG63&lt;&gt;29,0,IF(AH61="Mo","Di",IF(AH61="Di","Mi",IF(AH61="Mi","Do",IF(AH61="Do","Fr",IF(AH61="Fr","Sa",IF(AH61="Sa","So","Mo")))))))</f>
        <v>Mo</v>
      </c>
      <c r="AI63" s="1"/>
      <c r="AJ63" s="166" t="str">
        <f>IF(OR(OR(AF63=$CR$7,AF67=$CR$7,AF63=$CS$7,AF67=$CS$7,AF63=$CT$7,AF67=$CT$7,AF63=$CR$8,AF67=$CR$8,AF63=$CR$9,AF67=$CR$9,AF63=$CR$10,AF67=$CR$10,AF63=$CS$10,AF67=$CS$10,AF63=$CR$11,AF67=$CR$11,AF63=$CS$11,AF67=$CS$11,AF63=$CT$11,AF67=$CT$11,AF63=$CU$11,AF67=$CU$11,AF63=$CV$11,AF67=$CV$11,AF63=$CR$12,AF67=$CR$12,AF63=$CS$12,AF67=$CS$12),OR($AE64=$CP$30,$AE64=$CP$31,$AE64=$CP$32,$AE64=$CP$33,$AE64=$CP$34,$AE64=$CP$35,$AE64=$CP$36,$AE64=$CP$37,$AE64=$CP$38,$AE64=$CP$39,$AE64=$CP$40,$AE64=$CP$41),OR($AE64=$CP$44,$AE64=$CP$45,$AE64=$CP$46,$AE64=$CP$47,$AE64=$CP$48,$AE64=$CP$49,$AE64=$CP$50)),1,"")</f>
        <v/>
      </c>
      <c r="AK63" s="166" t="str">
        <f>IF(OR(OR(AF63=$CR$7,AF67=$CR$7,AF63=$CS$7,AF67=$CS$7,AF63=$CT$7,AF67=$CT$7,AF63=$CR$8,AF67=$CR$8,AF63=$CR$9,AF67=$CR$9,AF63=$CR$10,AF67=$CR$10,AF63=$CS$10,AF67=$CS$10,AF63=$CR$11,AF67=$CR$11,AF63=$CS$11,AF67=$CS$11,AF63=$CT$11,AF67=$CT$11,AF63=$CU$11,AF67=$CU$11,AF63=$CV$11,AF67=$CV$11,AF63=$CR$12,AF67=$CR$12,AF63=$CS$12,AF67=$CS$12),OR($AE64=$CP$30,$AE64=$CP$31,$AE64=$CP$32,$AE64=$CP$33,$AE64=$CP$34,$AE64=$CP$35,$AE64=$CP$36,$AE64=$CP$37,$AE64=$CP$38,$AE64=$CP$39,$AE64=$CP$40,$AE64=$CP$41),OR($AE64=$CP$44,$AE64=$CP$45,$AE64=$CP$46,$AE64=$CP$47,$AE64=$CP$48,$AE64=$CP$49,$AE64=$CP$50)),1,"")</f>
        <v/>
      </c>
      <c r="AL63" s="166" t="str">
        <f>IF(OR(OR(AF63=$CR$7,AF67=$CR$7,AF63=$CS$7,AF67=$CS$7,AF63=$CT$7,AF67=$CT$7,AF63=$CR$8,AF67=$CR$8,AF63=$CR$9,AF67=$CR$9,AF63=$CR$10,AF67=$CR$10,AF63=$CS$10,AF67=$CS$10,AF63=$CR$11,AF67=$CR$11,AF63=$CS$11,AF67=$CS$11,AF63=$CT$11,AF67=$CT$11,AF63=$CU$11,AF67=$CU$11,AF63=$CV$11,AF67=$CV$11,AF63=$CR$12,AF67=$CR$12,AF63=$CS$12,AF67=$CS$12),OR($AE64=$CP$30,$AE64=$CP$31,$AE64=$CP$32,$AE64=$CP$33,$AE64=$CP$34,$AE64=$CP$35,$AE64=$CP$36,$AE64=$CP$37,$AE64=$CP$38,$AE64=$CP$39,$AE64=$CP$40,$AE64=$CP$41),OR($AE64=$CP$44,$AE64=$CP$45,$AE64=$CP$46,$AE64=$CP$47,$AE64=$CP$48,$AE64=$CP$49,$AE64=$CP$50)),1,"")</f>
        <v/>
      </c>
      <c r="AM63" s="1"/>
      <c r="AN63" s="1" t="str">
        <f>IF(ISNA(VLOOKUP(AE63,$DB$1:$DE$200,4,FALSE)),"",VLOOKUP(AE63,$DB$1:$DE$200,4,FALSE))</f>
        <v>Cevi-Turnen</v>
      </c>
      <c r="AO63" s="1"/>
      <c r="AP63" s="1"/>
      <c r="AQ63" s="1"/>
      <c r="AR63" s="1"/>
      <c r="AS63" s="1"/>
      <c r="AT63" s="1" t="str">
        <f t="array" ref="AT63">IF(ISNA(INDEX($DC$1:$DC$770,MATCH($AE63&amp;AT$3,$DB$1:$DB$770&amp;$DC$1:$DC$770,0))),"",IF(ISNA(INDEX($DC$1:$DC$200,MATCH($AE63&amp;AT$3,$DB$1:$DB$200&amp;$DC$1:$DC$200,0))),IF(INDEX($DC$201:$DC$770,MATCH($AE63&amp;AT$3,$DB$201:$DB$770&amp;$DC$201:$DC$770,0))=AT$3,2,""),IF(INDEX($DC$1:$DC$200,MATCH($AE63&amp;AT$3,$DB$1:$DB$200&amp;$DC$1:$DC$200,0))=AT$3,1,"")))</f>
        <v/>
      </c>
      <c r="AU63" s="1" t="str">
        <f t="array" ref="AU63">IF(ISNA(INDEX($DC$1:$DC$770,MATCH($AE63&amp;AU$3,$DB$1:$DB$770&amp;$DC$1:$DC$770,0))),"",IF(ISNA(INDEX($DC$1:$DC$200,MATCH($AE63&amp;AU$3,$DB$1:$DB$200&amp;$DC$1:$DC$200,0))),IF(INDEX($DC$201:$DC$770,MATCH($AE63&amp;AU$3,$DB$201:$DB$770&amp;$DC$201:$DC$770,0))=AU$3,2,""),IF(INDEX($DC$1:$DC$200,MATCH($AE63&amp;AU$3,$DB$1:$DB$200&amp;$DC$1:$DC$200,0))=AU$3,1,"")))</f>
        <v/>
      </c>
      <c r="AV63" s="1">
        <f t="array" ref="AV63">IF(ISNA(INDEX($DC$1:$DC$770,MATCH($AE63&amp;AV$3,$DB$1:$DB$770&amp;$DC$1:$DC$770,0))),"",IF(ISNA(INDEX($DC$1:$DC$200,MATCH($AE63&amp;AV$3,$DB$1:$DB$200&amp;$DC$1:$DC$200,0))),IF(INDEX($DC$201:$DC$770,MATCH($AE63&amp;AV$3,$DB$201:$DB$770&amp;$DC$201:$DC$770,0))=AV$3,2,""),IF(INDEX($DC$1:$DC$200,MATCH($AE63&amp;AV$3,$DB$1:$DB$200&amp;$DC$1:$DC$200,0))=AV$3,1,"")))</f>
        <v>1</v>
      </c>
      <c r="AW63" s="1" t="str">
        <f t="array" ref="AW63">IF(ISNA(INDEX($DC$1:$DC$770,MATCH($AE63&amp;AW$3,$DB$1:$DB$770&amp;$DC$1:$DC$770,0))),"",IF(ISNA(INDEX($DC$1:$DC$200,MATCH($AE63&amp;AW$3,$DB$1:$DB$200&amp;$DC$1:$DC$200,0))),IF(INDEX($DC$201:$DC$770,MATCH($AE63&amp;AW$3,$DB$201:$DB$770&amp;$DC$201:$DC$770,0))=AW$3,2,""),IF(INDEX($DC$1:$DC$200,MATCH($AE63&amp;AW$3,$DB$1:$DB$200&amp;$DC$1:$DC$200,0))=AW$3,1,"")))</f>
        <v/>
      </c>
      <c r="AX63" s="1" t="str">
        <f t="array" ref="AX63">IF(ISNA(INDEX($DC$1:$DC$770,MATCH($AE63&amp;AX$3,$DB$1:$DB$770&amp;$DC$1:$DC$770,0))),"",IF(ISNA(INDEX($DC$1:$DC$200,MATCH($AE63&amp;AX$3,$DB$1:$DB$200&amp;$DC$1:$DC$200,0))),IF(INDEX($DC$201:$DC$770,MATCH($AE63&amp;AX$3,$DB$201:$DB$770&amp;$DC$201:$DC$770,0))=AX$3,2,""),IF(INDEX($DC$1:$DC$200,MATCH($AE63&amp;AX$3,$DB$1:$DB$200&amp;$DC$1:$DC$200,0))=AX$3,1,"")))</f>
        <v/>
      </c>
      <c r="AY63" s="1" t="str">
        <f t="array" ref="AY63">IF(ISNA(INDEX($DC$1:$DC$770,MATCH($AE63&amp;AY$3,$DB$1:$DB$770&amp;$DC$1:$DC$770,0))),"",IF(ISNA(INDEX($DC$1:$DC$200,MATCH($AE63&amp;AY$3,$DB$1:$DB$200&amp;$DC$1:$DC$200,0))),IF(INDEX($DC$201:$DC$770,MATCH($AE63&amp;AY$3,$DB$201:$DB$770&amp;$DC$201:$DC$770,0))=AY$3,2,""),IF(INDEX($DC$1:$DC$200,MATCH($AE63&amp;AY$3,$DB$1:$DB$200&amp;$DC$1:$DC$200,0))=AY$3,1,"")))</f>
        <v/>
      </c>
      <c r="AZ63" s="1" t="str">
        <f t="array" ref="AZ63">IF(ISNA(INDEX($DC$1:$DC$770,MATCH($AE63&amp;AZ$3,$DB$1:$DB$770&amp;$DC$1:$DC$770,0))),"",IF(ISNA(INDEX($DC$1:$DC$200,MATCH($AE63&amp;AZ$3,$DB$1:$DB$200&amp;$DC$1:$DC$200,0))),IF(INDEX($DC$201:$DC$770,MATCH($AE63&amp;AZ$3,$DB$201:$DB$770&amp;$DC$201:$DC$770,0))=AZ$3,2,""),IF(INDEX($DC$1:$DC$200,MATCH($AE63&amp;AZ$3,$DB$1:$DB$200&amp;$DC$1:$DC$200,0))=AZ$3,1,"")))</f>
        <v/>
      </c>
      <c r="BA63" s="1" t="str">
        <f t="array" ref="BA63">IF(ISNA(INDEX($DC$1:$DC$770,MATCH($AE63&amp;BA$3,$DB$1:$DB$770&amp;$DC$1:$DC$770,0))),"",IF(ISNA(INDEX($DC$1:$DC$200,MATCH($AE63&amp;BA$3,$DB$1:$DB$200&amp;$DC$1:$DC$200,0))),IF(INDEX($DC$201:$DC$770,MATCH($AE63&amp;BA$3,$DB$201:$DB$770&amp;$DC$201:$DC$770,0))=BA$3,2,""),IF(INDEX($DC$1:$DC$200,MATCH($AE63&amp;BA$3,$DB$1:$DB$200&amp;$DC$1:$DC$200,0))=BA$3,1,"")))</f>
        <v/>
      </c>
      <c r="BB63" s="1" t="str">
        <f t="array" ref="BB63">IF(ISNA(INDEX($DC$1:$DC$770,MATCH($AE63&amp;BB$3,$DB$1:$DB$770&amp;$DC$1:$DC$770,0))),"",IF(ISNA(INDEX($DC$1:$DC$200,MATCH($AE63&amp;BB$3,$DB$1:$DB$200&amp;$DC$1:$DC$200,0))),IF(INDEX($DC$201:$DC$770,MATCH($AE63&amp;BB$3,$DB$201:$DB$770&amp;$DC$201:$DC$770,0))=BB$3,2,""),IF(INDEX($DC$1:$DC$200,MATCH($AE63&amp;BB$3,$DB$1:$DB$200&amp;$DC$1:$DC$200,0))=BB$3,1,"")))</f>
        <v/>
      </c>
      <c r="BC63" s="1" t="str">
        <f t="array" ref="BC63">IF(ISNA(INDEX($DC$1:$DC$770,MATCH($AE63&amp;BC$3,$DB$1:$DB$770&amp;$DC$1:$DC$770,0))),"",IF(ISNA(INDEX($DC$1:$DC$200,MATCH($AE63&amp;BC$3,$DB$1:$DB$200&amp;$DC$1:$DC$200,0))),IF(INDEX($DC$201:$DC$770,MATCH($AE63&amp;BC$3,$DB$201:$DB$770&amp;$DC$201:$DC$770,0))=BC$3,2,""),IF(INDEX($DC$1:$DC$200,MATCH($AE63&amp;BC$3,$DB$1:$DB$200&amp;$DC$1:$DC$200,0))=BC$3,1,"")))</f>
        <v/>
      </c>
      <c r="BD63" s="1" t="str">
        <f t="array" ref="BD63">IF(ISNA(INDEX($DC$1:$DC$770,MATCH($AE63&amp;BD$3,$DB$1:$DB$770&amp;$DC$1:$DC$770,0))),"",IF(ISNA(INDEX($DC$1:$DC$200,MATCH($AE63&amp;BD$3,$DB$1:$DB$200&amp;$DC$1:$DC$200,0))),IF(INDEX($DC$201:$DC$770,MATCH($AE63&amp;BD$3,$DB$201:$DB$770&amp;$DC$201:$DC$770,0))=BD$3,2,""),IF(INDEX($DC$1:$DC$200,MATCH($AE63&amp;BD$3,$DB$1:$DB$200&amp;$DC$1:$DC$200,0))=BD$3,1,"")))</f>
        <v/>
      </c>
      <c r="BE63" s="1" t="str">
        <f t="array" ref="BE63">IF(ISNA(INDEX($DC$1:$DC$770,MATCH($AE63&amp;BE$3,$DB$1:$DB$770&amp;$DC$1:$DC$770,0))),"",IF(ISNA(INDEX($DC$1:$DC$200,MATCH($AE63&amp;BE$3,$DB$1:$DB$200&amp;$DC$1:$DC$200,0))),IF(INDEX($DC$201:$DC$770,MATCH($AE63&amp;BE$3,$DB$201:$DB$770&amp;$DC$201:$DC$770,0))=BE$3,2,""),IF(INDEX($DC$1:$DC$200,MATCH($AE63&amp;BE$3,$DB$1:$DB$200&amp;$DC$1:$DC$200,0))=BE$3,1,"")))</f>
        <v/>
      </c>
      <c r="BF63" s="1" t="str">
        <f t="array" ref="BF63">IF(ISNA(INDEX($DC$1:$DC$770,MATCH($AE63&amp;BF$3,$DB$1:$DB$770&amp;$DC$1:$DC$770,0))),"",IF(ISNA(INDEX($DC$1:$DC$200,MATCH($AE63&amp;BF$3,$DB$1:$DB$200&amp;$DC$1:$DC$200,0))),IF(INDEX($DC$201:$DC$770,MATCH($AE63&amp;BF$3,$DB$201:$DB$770&amp;$DC$201:$DC$770,0))=BF$3,2,""),IF(INDEX($DC$1:$DC$200,MATCH($AE63&amp;BF$3,$DB$1:$DB$200&amp;$DC$1:$DC$200,0))=BF$3,1,"")))</f>
        <v/>
      </c>
      <c r="BG63" s="1" t="str">
        <f t="array" ref="BG63">IF(ISNA(INDEX($DC$1:$DC$770,MATCH($AE63&amp;BG$3,$DB$1:$DB$770&amp;$DC$1:$DC$770,0))),"",IF(ISNA(INDEX($DC$1:$DC$200,MATCH($AE63&amp;BG$3,$DB$1:$DB$200&amp;$DC$1:$DC$200,0))),IF(INDEX($DC$201:$DC$770,MATCH($AE63&amp;BG$3,$DB$201:$DB$770&amp;$DC$201:$DC$770,0))=BG$3,2,""),IF(INDEX($DC$1:$DC$200,MATCH($AE63&amp;BG$3,$DB$1:$DB$200&amp;$DC$1:$DC$200,0))=BG$3,1,"")))</f>
        <v/>
      </c>
      <c r="BH63" s="1" t="str">
        <f t="array" ref="BH63">IF(ISNA(INDEX($DC$1:$DC$770,MATCH($AE63&amp;BH$3,$DB$1:$DB$770&amp;$DC$1:$DC$770,0))),"",IF(ISNA(INDEX($DC$1:$DC$200,MATCH($AE63&amp;BH$3,$DB$1:$DB$200&amp;$DC$1:$DC$200,0))),IF(INDEX($DC$201:$DC$770,MATCH($AE63&amp;BH$3,$DB$201:$DB$770&amp;$DC$201:$DC$770,0))=BH$3,2,""),IF(INDEX($DC$1:$DC$200,MATCH($AE63&amp;BH$3,$DB$1:$DB$200&amp;$DC$1:$DC$200,0))=BH$3,1,"")))</f>
        <v/>
      </c>
      <c r="BI63" s="3">
        <f t="shared" ref="BI63" si="523">BI61+1</f>
        <v>89</v>
      </c>
      <c r="BJ63" s="174">
        <f>TRUNC((DATE($CR$2,BK$6,BK63)-WEEKDAY(DATE($CR$2,BK$6,BK63),2)-DATE(YEAR(DATE($CR$2,BK$6,BK63)+4-WEEKDAY(DATE($CR$2,BK$6,BK63),2)),1,-10))/7)</f>
        <v>13</v>
      </c>
      <c r="BK63" s="172">
        <v>29</v>
      </c>
      <c r="BL63" s="176" t="str">
        <f t="shared" si="18"/>
        <v>Di</v>
      </c>
      <c r="BM63" s="2"/>
      <c r="BN63" s="164" t="str">
        <f t="shared" ref="BN63" si="524">IF(OR(OR(BJ63=$CR$7,BJ67=$CR$7,BJ63=$CS$7,BJ67=$CS$7,BJ63=$CT$7,BJ67=$CT$7,BJ63=$CR$8,BJ67=$CR$8,BJ63=$CR$9,BJ67=$CR$9,BJ63=$CR$10,BJ67=$CR$10,BJ63=$CS$10,BJ67=$CS$10,BJ63=$CR$11,BJ67=$CR$11,BJ63=$CS$11,BJ67=$CS$11,BJ63=$CT$11,BJ67=$CT$11,BJ63=$CU$11,BJ67=$CU$11,BJ63=$CV$11,BJ67=$CV$11,BJ63=$CR$12,BJ67=$CR$12,BJ63=$CS$12,BJ67=$CS$12),OR($BI64=$CP$30,$BI64=$CP$31,$BI64=$CP$32,$BI64=$CP$33,$BI64=$CP$34,$BI64=$CP$35,$BI64=$CP$36,$BI64=$CP$37,$BI64=$CP$38,$BI64=$CP$39,$BI64=$CP$40,$BI64=$CP$41),OR($BI64=$CP$44,$BI64=$CP$45,$BI64=$CP$46,$BI64=$CP$47,$BI64=$CP$48,$BI64=$CP$49,$BI64=$CP$50)),1,"")</f>
        <v/>
      </c>
      <c r="BO63" s="164" t="str">
        <f t="shared" ref="BO63" si="525">IF(OR(OR(BJ63=$CR$15,BJ67=$CR$15,BJ63=$CS$15,BJ67=$CS$15,BJ63=$CT$15,BJ67=$CT$15,BJ63=$CR$16,BJ67=$CR$16,BJ63=$CS$16,BJ67=$CS$16,BJ63=$CR$17,BJ67=$CR$17,BJ63=$CS$17,BJ67=$CS$17,BJ63=$CR$18,BJ67=$CR$18,BJ63=$CS$18,BJ67=$CS$18,BJ63=$CT$18,BJ67=$CT$18,BJ63=$CU$18,BJ67=$CU$18,BJ63=$CV$18,BJ67=$CV$18,BJ63=$CR$19,BJ67=$CR$19,BJ63=$CS$19,BJ67=$CS$19),OR($BI64=$CP$30,$BI64=$CP$31,$BI64=$CP$32,$BI64=$CP$33,$BI64=$CP$34,$BI64=$CP$35,$BI64=$CP$36,$BI64=$CP$37,$BI64=$CP$38,$BI64=$CP$39,$BI64=$CP$40,$BI64=$CP$41),OR($BI64=$CP$44,$BI64=$CP$45,$BI64=$CP$46,$BI64=$CP$47,$BI64=$CP$48,$BI64=$CP$49,$BI64=$CP$50)),1,"")</f>
        <v/>
      </c>
      <c r="BP63" s="164" t="str">
        <f t="shared" ref="BP63" si="526">IF(OR(OR(BJ63=$CR$22,BJ67=$CR$22,BJ63=$CS$22,BJ67=$CS$22,BJ63=$CT$22,BJ67=$CT$22,BJ63=$CR$23,BJ67=$CR$23,BJ63=$CS$23,BJ67=$CS$23,BJ63=$CR$24,BJ67=$CR$24,BJ63=$CS$24,BJ67=$CS$24,BJ63=$CR$25,BJ67=$CR$25,BJ63=$CS$25,BJ67=$CS$25,BJ63=$CT$25,BJ67=$CT$25,BJ63=$CU$25,BJ67=$CU$25,BJ63=$CV$25,BJ67=$CV$25,BJ63=$CR$26,BJ67=$CR$26,BJ63=$CS$26,BJ67=$CS$26),OR($BI64=$CP$30,$BI64=$CP$31,$BI64=$CP$32,$BI64=$CP$33,$BI64=$CP$34,$BI64=$CP$35,$BI64=$CP$36,$BI64=$CP$37,$BI64=$CP$38,$BI64=$CP$39,$BI64=$CP$40,$BI64=$CP$41),OR($BI64=$CP$44,$BI64=$CP$45,$BI64=$CP$46,$BI64=$CP$47,$BI64=$CP$48,$BI64=$CP$49,$BI64=$CP$50)),1,"")</f>
        <v/>
      </c>
      <c r="BQ63" s="2"/>
      <c r="BR63" s="6" t="str">
        <f t="shared" ref="BR63" si="527">IF(ISNA(VLOOKUP(BI63,$DB$1:$DE$200,4,FALSE)),"",VLOOKUP(BI63,$DB$1:$DE$200,4,FALSE))</f>
        <v/>
      </c>
      <c r="BS63" s="6"/>
      <c r="BT63" s="6"/>
      <c r="BU63" s="6"/>
      <c r="BV63" s="6"/>
      <c r="BW63" s="6"/>
      <c r="BX63" s="5" t="str">
        <f t="array" ref="BX63">IF(ISNA(INDEX($DC$1:$DC$770,MATCH($BI63&amp;BX$3,$DB$1:$DB$770&amp;$DC$1:$DC$770,0))),"",IF(ISNA(INDEX($DC$1:$DC$200,MATCH($BI63&amp;BX$3,$DB$1:$DB$200&amp;$DC$1:$DC$200,0))),IF(INDEX($DC$201:$DC$770,MATCH($BI63&amp;BX$3,$DB$201:$DB$770&amp;$DC$201:$DC$770,0))=BX$3,2,""),IF(INDEX($DC$1:$DC$200,MATCH($BI63&amp;BX$3,$DB$1:$DB$200&amp;$DC$1:$DC$200,0))=BX$3,1,"")))</f>
        <v/>
      </c>
      <c r="BY63" s="6" t="str">
        <f t="array" ref="BY63">IF(ISNA(INDEX($DC$1:$DC$770,MATCH($BI63&amp;BY$3,$DB$1:$DB$770&amp;$DC$1:$DC$770,0))),"",IF(ISNA(INDEX($DC$1:$DC$200,MATCH($BI63&amp;BY$3,$DB$1:$DB$200&amp;$DC$1:$DC$200,0))),IF(INDEX($DC$201:$DC$770,MATCH($BI63&amp;BY$3,$DB$201:$DB$770&amp;$DC$201:$DC$770,0))=BY$3,2,""),IF(INDEX($DC$1:$DC$200,MATCH($BI63&amp;BY$3,$DB$1:$DB$200&amp;$DC$1:$DC$200,0))=BY$3,1,"")))</f>
        <v/>
      </c>
      <c r="BZ63" s="6" t="str">
        <f t="array" ref="BZ63">IF(ISNA(INDEX($DC$1:$DC$770,MATCH($BI63&amp;BZ$3,$DB$1:$DB$770&amp;$DC$1:$DC$770,0))),"",IF(ISNA(INDEX($DC$1:$DC$200,MATCH($BI63&amp;BZ$3,$DB$1:$DB$200&amp;$DC$1:$DC$200,0))),IF(INDEX($DC$201:$DC$770,MATCH($BI63&amp;BZ$3,$DB$201:$DB$770&amp;$DC$201:$DC$770,0))=BZ$3,2,""),IF(INDEX($DC$1:$DC$200,MATCH($BI63&amp;BZ$3,$DB$1:$DB$200&amp;$DC$1:$DC$200,0))=BZ$3,1,"")))</f>
        <v/>
      </c>
      <c r="CA63" s="5" t="str">
        <f t="array" ref="CA63">IF(ISNA(INDEX($DC$1:$DC$770,MATCH($BI63&amp;CA$3,$DB$1:$DB$770&amp;$DC$1:$DC$770,0))),"",IF(ISNA(INDEX($DC$1:$DC$200,MATCH($BI63&amp;CA$3,$DB$1:$DB$200&amp;$DC$1:$DC$200,0))),IF(INDEX($DC$201:$DC$770,MATCH($BI63&amp;CA$3,$DB$201:$DB$770&amp;$DC$201:$DC$770,0))=CA$3,2,""),IF(INDEX($DC$1:$DC$200,MATCH($BI63&amp;CA$3,$DB$1:$DB$200&amp;$DC$1:$DC$200,0))=CA$3,1,"")))</f>
        <v/>
      </c>
      <c r="CB63" s="6" t="str">
        <f t="array" ref="CB63">IF(ISNA(INDEX($DC$1:$DC$770,MATCH($BI63&amp;CB$3,$DB$1:$DB$770&amp;$DC$1:$DC$770,0))),"",IF(ISNA(INDEX($DC$1:$DC$200,MATCH($BI63&amp;CB$3,$DB$1:$DB$200&amp;$DC$1:$DC$200,0))),IF(INDEX($DC$201:$DC$770,MATCH($BI63&amp;CB$3,$DB$201:$DB$770&amp;$DC$201:$DC$770,0))=CB$3,2,""),IF(INDEX($DC$1:$DC$200,MATCH($BI63&amp;CB$3,$DB$1:$DB$200&amp;$DC$1:$DC$200,0))=CB$3,1,"")))</f>
        <v/>
      </c>
      <c r="CC63" s="7" t="str">
        <f t="array" ref="CC63">IF(ISNA(INDEX($DC$1:$DC$770,MATCH($BI63&amp;CC$3,$DB$1:$DB$770&amp;$DC$1:$DC$770,0))),"",IF(ISNA(INDEX($DC$1:$DC$200,MATCH($BI63&amp;CC$3,$DB$1:$DB$200&amp;$DC$1:$DC$200,0))),IF(INDEX($DC$201:$DC$770,MATCH($BI63&amp;CC$3,$DB$201:$DB$770&amp;$DC$201:$DC$770,0))=CC$3,2,""),IF(INDEX($DC$1:$DC$200,MATCH($BI63&amp;CC$3,$DB$1:$DB$200&amp;$DC$1:$DC$200,0))=CC$3,1,"")))</f>
        <v/>
      </c>
      <c r="CD63" s="6" t="str">
        <f t="array" ref="CD63">IF(ISNA(INDEX($DC$1:$DC$770,MATCH($BI63&amp;CD$3,$DB$1:$DB$770&amp;$DC$1:$DC$770,0))),"",IF(ISNA(INDEX($DC$1:$DC$200,MATCH($BI63&amp;CD$3,$DB$1:$DB$200&amp;$DC$1:$DC$200,0))),IF(INDEX($DC$201:$DC$770,MATCH($BI63&amp;CD$3,$DB$201:$DB$770&amp;$DC$201:$DC$770,0))=CD$3,2,""),IF(INDEX($DC$1:$DC$200,MATCH($BI63&amp;CD$3,$DB$1:$DB$200&amp;$DC$1:$DC$200,0))=CD$3,1,"")))</f>
        <v/>
      </c>
      <c r="CE63" s="6" t="str">
        <f t="array" ref="CE63">IF(ISNA(INDEX($DC$1:$DC$770,MATCH($BI63&amp;CE$3,$DB$1:$DB$770&amp;$DC$1:$DC$770,0))),"",IF(ISNA(INDEX($DC$1:$DC$200,MATCH($BI63&amp;CE$3,$DB$1:$DB$200&amp;$DC$1:$DC$200,0))),IF(INDEX($DC$201:$DC$770,MATCH($BI63&amp;CE$3,$DB$201:$DB$770&amp;$DC$201:$DC$770,0))=CE$3,2,""),IF(INDEX($DC$1:$DC$200,MATCH($BI63&amp;CE$3,$DB$1:$DB$200&amp;$DC$1:$DC$200,0))=CE$3,1,"")))</f>
        <v/>
      </c>
      <c r="CF63" s="6" t="str">
        <f t="array" ref="CF63">IF(ISNA(INDEX($DC$1:$DC$770,MATCH($BI63&amp;CF$3,$DB$1:$DB$770&amp;$DC$1:$DC$770,0))),"",IF(ISNA(INDEX($DC$1:$DC$200,MATCH($BI63&amp;CF$3,$DB$1:$DB$200&amp;$DC$1:$DC$200,0))),IF(INDEX($DC$201:$DC$770,MATCH($BI63&amp;CF$3,$DB$201:$DB$770&amp;$DC$201:$DC$770,0))=CF$3,2,""),IF(INDEX($DC$1:$DC$200,MATCH($BI63&amp;CF$3,$DB$1:$DB$200&amp;$DC$1:$DC$200,0))=CF$3,1,"")))</f>
        <v/>
      </c>
      <c r="CG63" s="5" t="str">
        <f t="array" ref="CG63">IF(ISNA(INDEX($DC$1:$DC$770,MATCH($BI63&amp;CG$3,$DB$1:$DB$770&amp;$DC$1:$DC$770,0))),"",IF(ISNA(INDEX($DC$1:$DC$200,MATCH($BI63&amp;CG$3,$DB$1:$DB$200&amp;$DC$1:$DC$200,0))),IF(INDEX($DC$201:$DC$770,MATCH($BI63&amp;CG$3,$DB$201:$DB$770&amp;$DC$201:$DC$770,0))=CG$3,2,""),IF(INDEX($DC$1:$DC$200,MATCH($BI63&amp;CG$3,$DB$1:$DB$200&amp;$DC$1:$DC$200,0))=CG$3,1,"")))</f>
        <v/>
      </c>
      <c r="CH63" s="6" t="str">
        <f t="array" ref="CH63">IF(ISNA(INDEX($DC$1:$DC$770,MATCH($BI63&amp;CH$3,$DB$1:$DB$770&amp;$DC$1:$DC$770,0))),"",IF(ISNA(INDEX($DC$1:$DC$200,MATCH($BI63&amp;CH$3,$DB$1:$DB$200&amp;$DC$1:$DC$200,0))),IF(INDEX($DC$201:$DC$770,MATCH($BI63&amp;CH$3,$DB$201:$DB$770&amp;$DC$201:$DC$770,0))=CH$3,2,""),IF(INDEX($DC$1:$DC$200,MATCH($BI63&amp;CH$3,$DB$1:$DB$200&amp;$DC$1:$DC$200,0))=CH$3,1,"")))</f>
        <v/>
      </c>
      <c r="CI63" s="7" t="str">
        <f t="array" ref="CI63">IF(ISNA(INDEX($DC$1:$DC$770,MATCH($BI63&amp;CI$3,$DB$1:$DB$770&amp;$DC$1:$DC$770,0))),"",IF(ISNA(INDEX($DC$1:$DC$200,MATCH($BI63&amp;CI$3,$DB$1:$DB$200&amp;$DC$1:$DC$200,0))),IF(INDEX($DC$201:$DC$770,MATCH($BI63&amp;CI$3,$DB$201:$DB$770&amp;$DC$201:$DC$770,0))=CI$3,2,""),IF(INDEX($DC$1:$DC$200,MATCH($BI63&amp;CI$3,$DB$1:$DB$200&amp;$DC$1:$DC$200,0))=CI$3,1,"")))</f>
        <v/>
      </c>
      <c r="CJ63" s="6" t="str">
        <f t="array" ref="CJ63">IF(ISNA(INDEX($DC$1:$DC$770,MATCH($BI63&amp;CJ$3,$DB$1:$DB$770&amp;$DC$1:$DC$770,0))),"",IF(ISNA(INDEX($DC$1:$DC$200,MATCH($BI63&amp;CJ$3,$DB$1:$DB$200&amp;$DC$1:$DC$200,0))),IF(INDEX($DC$201:$DC$770,MATCH($BI63&amp;CJ$3,$DB$201:$DB$770&amp;$DC$201:$DC$770,0))=CJ$3,2,""),IF(INDEX($DC$1:$DC$200,MATCH($BI63&amp;CJ$3,$DB$1:$DB$200&amp;$DC$1:$DC$200,0))=CJ$3,1,"")))</f>
        <v/>
      </c>
      <c r="CK63" s="6" t="str">
        <f t="array" ref="CK63">IF(ISNA(INDEX($DC$1:$DC$770,MATCH($BI63&amp;CK$3,$DB$1:$DB$770&amp;$DC$1:$DC$770,0))),"",IF(ISNA(INDEX($DC$1:$DC$200,MATCH($BI63&amp;CK$3,$DB$1:$DB$200&amp;$DC$1:$DC$200,0))),IF(INDEX($DC$201:$DC$770,MATCH($BI63&amp;CK$3,$DB$201:$DB$770&amp;$DC$201:$DC$770,0))=CK$3,2,""),IF(INDEX($DC$1:$DC$200,MATCH($BI63&amp;CK$3,$DB$1:$DB$200&amp;$DC$1:$DC$200,0))=CK$3,1,"")))</f>
        <v/>
      </c>
      <c r="CL63" s="7" t="str">
        <f t="array" ref="CL63">IF(ISNA(INDEX($DC$1:$DC$770,MATCH($BI63&amp;CL$3,$DB$1:$DB$770&amp;$DC$1:$DC$770,0))),"",IF(ISNA(INDEX($DC$1:$DC$200,MATCH($BI63&amp;CL$3,$DB$1:$DB$200&amp;$DC$1:$DC$200,0))),IF(INDEX($DC$201:$DC$770,MATCH($BI63&amp;CL$3,$DB$201:$DB$770&amp;$DC$201:$DC$770,0))=CL$3,2,""),IF(INDEX($DC$1:$DC$200,MATCH($BI63&amp;CL$3,$DB$1:$DB$200&amp;$DC$1:$DC$200,0))=CL$3,1,"")))</f>
        <v/>
      </c>
      <c r="CP63" s="19">
        <f t="shared" si="494"/>
        <v>0</v>
      </c>
      <c r="CQ63" s="13" t="s">
        <v>102</v>
      </c>
      <c r="CS63" s="64"/>
      <c r="CT63" s="64"/>
      <c r="CU63" s="13">
        <f t="shared" si="495"/>
        <v>2016</v>
      </c>
      <c r="CV63" s="13" t="str">
        <f t="shared" si="496"/>
        <v>Mo</v>
      </c>
      <c r="CW63" s="22">
        <f t="shared" si="497"/>
        <v>40876</v>
      </c>
      <c r="DB63" s="19">
        <f>IF(DM63=0,0,IF(COUNTIF($DM$1:$DM$200,DM63)=1,DM63,IF(COUNTIF($DM$1:$DM$200,DM63)=2,IF(COUNTIF($DM$1:$DM62,DM63)=0,DM63,DM63+0.5),"Terminkollision 1")))</f>
        <v>0</v>
      </c>
      <c r="DC63" s="42">
        <f t="shared" si="4"/>
        <v>3</v>
      </c>
      <c r="DD63" s="71" t="s">
        <v>195</v>
      </c>
      <c r="DE63" s="13" t="s">
        <v>0</v>
      </c>
      <c r="DG63" s="63"/>
      <c r="DH63" s="63">
        <v>9</v>
      </c>
      <c r="DI63" s="13">
        <f t="shared" si="488"/>
        <v>2016</v>
      </c>
      <c r="DJ63" s="13" t="str">
        <f t="shared" si="489"/>
        <v>Mi</v>
      </c>
      <c r="DK63" s="22">
        <f t="shared" si="498"/>
        <v>41151</v>
      </c>
      <c r="DL63" s="19">
        <f t="shared" si="0"/>
        <v>0</v>
      </c>
      <c r="DM63" s="13">
        <f t="shared" si="499"/>
        <v>0</v>
      </c>
    </row>
    <row r="64" spans="1:118" ht="12.75" customHeight="1">
      <c r="A64" s="13">
        <v>29.5</v>
      </c>
      <c r="B64" s="174"/>
      <c r="C64" s="173"/>
      <c r="D64" s="178"/>
      <c r="E64" s="2"/>
      <c r="F64" s="165"/>
      <c r="G64" s="165"/>
      <c r="H64" s="165"/>
      <c r="I64" s="2"/>
      <c r="J64" s="9" t="str">
        <f t="shared" ref="J64" si="528">IF(ISNA(VLOOKUP(A64,$CP$30:$CQ$56,2,FALSE)),IF(ISNA(VLOOKUP(A64,$DB$1:$DE$200,4,FALSE)),"",VLOOKUP(A64,$DB$1:$DE$200,4,FALSE)),VLOOKUP(A64,$CP$30:$CQ$56,2,FALSE))</f>
        <v/>
      </c>
      <c r="K64" s="10"/>
      <c r="L64" s="10"/>
      <c r="M64" s="10"/>
      <c r="N64" s="10"/>
      <c r="O64" s="8"/>
      <c r="P64" s="9" t="str">
        <f t="array" ref="P64">IF(ISNA(INDEX($DC$201:$DC$770,MATCH($A63&amp;P$3,$DB$201:$DB$770&amp;$DC$201:$DC$770,0))),IF(ISNA(INDEX($DC$1:$DC$200,MATCH($A64&amp;P$3,$DB$1:$DB$200&amp;$DC$1:$DC$200,0))),"",IF(INDEX($DC$1:$DC$200,MATCH($A64&amp;P$3,$DB$1:$DB$200&amp;$DC$1:$DC$200,0))=P$3,1,"")),IF(INDEX($DC$201:$DC$770,MATCH($A63&amp;P$3,$DB$201:$DB$770&amp;$DC$201:$DC$770,0))=P$3,2,""))</f>
        <v/>
      </c>
      <c r="Q64" s="10" t="str">
        <f t="array" ref="Q64">IF(ISNA(INDEX($DC$201:$DC$770,MATCH($A63&amp;Q$3,$DB$201:$DB$770&amp;$DC$201:$DC$770,0))),IF(ISNA(INDEX($DC$1:$DC$200,MATCH($A64&amp;Q$3,$DB$1:$DB$200&amp;$DC$1:$DC$200,0))),"",IF(INDEX($DC$1:$DC$200,MATCH($A64&amp;Q$3,$DB$1:$DB$200&amp;$DC$1:$DC$200,0))=Q$3,1,"")),IF(INDEX($DC$201:$DC$770,MATCH($A63&amp;Q$3,$DB$201:$DB$770&amp;$DC$201:$DC$770,0))=Q$3,2,""))</f>
        <v/>
      </c>
      <c r="R64" s="10" t="str">
        <f t="array" ref="R64">IF(ISNA(INDEX($DC$201:$DC$770,MATCH($A63&amp;R$3,$DB$201:$DB$770&amp;$DC$201:$DC$770,0))),IF(ISNA(INDEX($DC$1:$DC$200,MATCH($A64&amp;R$3,$DB$1:$DB$200&amp;$DC$1:$DC$200,0))),"",IF(INDEX($DC$1:$DC$200,MATCH($A64&amp;R$3,$DB$1:$DB$200&amp;$DC$1:$DC$200,0))=R$3,1,"")),IF(INDEX($DC$201:$DC$770,MATCH($A63&amp;R$3,$DB$201:$DB$770&amp;$DC$201:$DC$770,0))=R$3,2,""))</f>
        <v/>
      </c>
      <c r="S64" s="9" t="str">
        <f t="array" ref="S64">IF(ISNA(INDEX($DC$201:$DC$770,MATCH($A63&amp;S$3,$DB$201:$DB$770&amp;$DC$201:$DC$770,0))),IF(ISNA(INDEX($DC$1:$DC$200,MATCH($A64&amp;S$3,$DB$1:$DB$200&amp;$DC$1:$DC$200,0))),"",IF(INDEX($DC$1:$DC$200,MATCH($A64&amp;S$3,$DB$1:$DB$200&amp;$DC$1:$DC$200,0))=S$3,1,"")),IF(INDEX($DC$201:$DC$770,MATCH($A63&amp;S$3,$DB$201:$DB$770&amp;$DC$201:$DC$770,0))=S$3,2,""))</f>
        <v/>
      </c>
      <c r="T64" s="10" t="str">
        <f t="array" ref="T64">IF(ISNA(INDEX($DC$201:$DC$770,MATCH($A63&amp;T$3,$DB$201:$DB$770&amp;$DC$201:$DC$770,0))),IF(ISNA(INDEX($DC$1:$DC$200,MATCH($A64&amp;T$3,$DB$1:$DB$200&amp;$DC$1:$DC$200,0))),"",IF(INDEX($DC$1:$DC$200,MATCH($A64&amp;T$3,$DB$1:$DB$200&amp;$DC$1:$DC$200,0))=T$3,1,"")),IF(INDEX($DC$201:$DC$770,MATCH($A63&amp;T$3,$DB$201:$DB$770&amp;$DC$201:$DC$770,0))=T$3,2,""))</f>
        <v/>
      </c>
      <c r="U64" s="8" t="str">
        <f t="array" ref="U64">IF(ISNA(INDEX($DC$201:$DC$770,MATCH($A63&amp;U$3,$DB$201:$DB$770&amp;$DC$201:$DC$770,0))),IF(ISNA(INDEX($DC$1:$DC$200,MATCH($A64&amp;U$3,$DB$1:$DB$200&amp;$DC$1:$DC$200,0))),"",IF(INDEX($DC$1:$DC$200,MATCH($A64&amp;U$3,$DB$1:$DB$200&amp;$DC$1:$DC$200,0))=U$3,1,"")),IF(INDEX($DC$201:$DC$770,MATCH($A63&amp;U$3,$DB$201:$DB$770&amp;$DC$201:$DC$770,0))=U$3,2,""))</f>
        <v/>
      </c>
      <c r="V64" s="10" t="str">
        <f t="array" ref="V64">IF(ISNA(INDEX($DC$201:$DC$770,MATCH($A63&amp;V$3,$DB$201:$DB$770&amp;$DC$201:$DC$770,0))),IF(ISNA(INDEX($DC$1:$DC$200,MATCH($A64&amp;V$3,$DB$1:$DB$200&amp;$DC$1:$DC$200,0))),"",IF(INDEX($DC$1:$DC$200,MATCH($A64&amp;V$3,$DB$1:$DB$200&amp;$DC$1:$DC$200,0))=V$3,1,"")),IF(INDEX($DC$201:$DC$770,MATCH($A63&amp;V$3,$DB$201:$DB$770&amp;$DC$201:$DC$770,0))=V$3,2,""))</f>
        <v/>
      </c>
      <c r="W64" s="10" t="str">
        <f t="array" ref="W64">IF(ISNA(INDEX($DC$201:$DC$770,MATCH($A63&amp;W$3,$DB$201:$DB$770&amp;$DC$201:$DC$770,0))),IF(ISNA(INDEX($DC$1:$DC$200,MATCH($A64&amp;W$3,$DB$1:$DB$200&amp;$DC$1:$DC$200,0))),"",IF(INDEX($DC$1:$DC$200,MATCH($A64&amp;W$3,$DB$1:$DB$200&amp;$DC$1:$DC$200,0))=W$3,1,"")),IF(INDEX($DC$201:$DC$770,MATCH($A63&amp;W$3,$DB$201:$DB$770&amp;$DC$201:$DC$770,0))=W$3,2,""))</f>
        <v/>
      </c>
      <c r="X64" s="10" t="str">
        <f t="array" ref="X64">IF(ISNA(INDEX($DC$201:$DC$770,MATCH($A63&amp;X$3,$DB$201:$DB$770&amp;$DC$201:$DC$770,0))),IF(ISNA(INDEX($DC$1:$DC$200,MATCH($A64&amp;X$3,$DB$1:$DB$200&amp;$DC$1:$DC$200,0))),"",IF(INDEX($DC$1:$DC$200,MATCH($A64&amp;X$3,$DB$1:$DB$200&amp;$DC$1:$DC$200,0))=X$3,1,"")),IF(INDEX($DC$201:$DC$770,MATCH($A63&amp;X$3,$DB$201:$DB$770&amp;$DC$201:$DC$770,0))=X$3,2,""))</f>
        <v/>
      </c>
      <c r="Y64" s="9" t="str">
        <f t="array" ref="Y64">IF(ISNA(INDEX($DC$201:$DC$770,MATCH($A63&amp;Y$3,$DB$201:$DB$770&amp;$DC$201:$DC$770,0))),IF(ISNA(INDEX($DC$1:$DC$200,MATCH($A64&amp;Y$3,$DB$1:$DB$200&amp;$DC$1:$DC$200,0))),"",IF(INDEX($DC$1:$DC$200,MATCH($A64&amp;Y$3,$DB$1:$DB$200&amp;$DC$1:$DC$200,0))=Y$3,1,"")),IF(INDEX($DC$201:$DC$770,MATCH($A63&amp;Y$3,$DB$201:$DB$770&amp;$DC$201:$DC$770,0))=Y$3,2,""))</f>
        <v/>
      </c>
      <c r="Z64" s="10" t="str">
        <f t="array" ref="Z64">IF(ISNA(INDEX($DC$201:$DC$770,MATCH($A63&amp;Z$3,$DB$201:$DB$770&amp;$DC$201:$DC$770,0))),IF(ISNA(INDEX($DC$1:$DC$200,MATCH($A64&amp;Z$3,$DB$1:$DB$200&amp;$DC$1:$DC$200,0))),"",IF(INDEX($DC$1:$DC$200,MATCH($A64&amp;Z$3,$DB$1:$DB$200&amp;$DC$1:$DC$200,0))=Z$3,1,"")),IF(INDEX($DC$201:$DC$770,MATCH($A63&amp;Z$3,$DB$201:$DB$770&amp;$DC$201:$DC$770,0))=Z$3,2,""))</f>
        <v/>
      </c>
      <c r="AA64" s="8" t="str">
        <f t="array" ref="AA64">IF(ISNA(INDEX($DC$201:$DC$770,MATCH($A63&amp;AA$3,$DB$201:$DB$770&amp;$DC$201:$DC$770,0))),IF(ISNA(INDEX($DC$1:$DC$200,MATCH($A64&amp;AA$3,$DB$1:$DB$200&amp;$DC$1:$DC$200,0))),"",IF(INDEX($DC$1:$DC$200,MATCH($A64&amp;AA$3,$DB$1:$DB$200&amp;$DC$1:$DC$200,0))=AA$3,1,"")),IF(INDEX($DC$201:$DC$770,MATCH($A63&amp;AA$3,$DB$201:$DB$770&amp;$DC$201:$DC$770,0))=AA$3,2,""))</f>
        <v/>
      </c>
      <c r="AB64" s="10" t="str">
        <f t="array" ref="AB64">IF(ISNA(INDEX($DC$201:$DC$770,MATCH($A63&amp;AB$3,$DB$201:$DB$770&amp;$DC$201:$DC$770,0))),IF(ISNA(INDEX($DC$1:$DC$200,MATCH($A64&amp;AB$3,$DB$1:$DB$200&amp;$DC$1:$DC$200,0))),"",IF(INDEX($DC$1:$DC$200,MATCH($A64&amp;AB$3,$DB$1:$DB$200&amp;$DC$1:$DC$200,0))=AB$3,1,"")),IF(INDEX($DC$201:$DC$770,MATCH($A63&amp;AB$3,$DB$201:$DB$770&amp;$DC$201:$DC$770,0))=AB$3,2,""))</f>
        <v/>
      </c>
      <c r="AC64" s="10" t="str">
        <f t="array" ref="AC64">IF(ISNA(INDEX($DC$201:$DC$770,MATCH($A63&amp;AC$3,$DB$201:$DB$770&amp;$DC$201:$DC$770,0))),IF(ISNA(INDEX($DC$1:$DC$200,MATCH($A64&amp;AC$3,$DB$1:$DB$200&amp;$DC$1:$DC$200,0))),"",IF(INDEX($DC$1:$DC$200,MATCH($A64&amp;AC$3,$DB$1:$DB$200&amp;$DC$1:$DC$200,0))=AC$3,1,"")),IF(INDEX($DC$201:$DC$770,MATCH($A63&amp;AC$3,$DB$201:$DB$770&amp;$DC$201:$DC$770,0))=AC$3,2,""))</f>
        <v/>
      </c>
      <c r="AD64" s="8" t="str">
        <f t="array" ref="AD64">IF(ISNA(INDEX($DC$201:$DC$770,MATCH($A63&amp;AD$3,$DB$201:$DB$770&amp;$DC$201:$DC$770,0))),IF(ISNA(INDEX($DC$1:$DC$200,MATCH($A64&amp;AD$3,$DB$1:$DB$200&amp;$DC$1:$DC$200,0))),"",IF(INDEX($DC$1:$DC$200,MATCH($A64&amp;AD$3,$DB$1:$DB$200&amp;$DC$1:$DC$200,0))=AD$3,1,"")),IF(INDEX($DC$201:$DC$770,MATCH($A63&amp;AD$3,$DB$201:$DB$770&amp;$DC$201:$DC$770,0))=AD$3,2,""))</f>
        <v/>
      </c>
      <c r="AE64" s="4">
        <f>AE63+0.5</f>
        <v>60.5</v>
      </c>
      <c r="AF64" s="187"/>
      <c r="AG64" s="186"/>
      <c r="AH64" s="180"/>
      <c r="AI64" s="1"/>
      <c r="AJ64" s="167"/>
      <c r="AK64" s="167"/>
      <c r="AL64" s="167"/>
      <c r="AM64" s="1"/>
      <c r="AN64" s="1" t="str">
        <f>IF(ISNA(VLOOKUP(AE64,$CP$30:$CQ$56,2,FALSE)),IF(ISNA(VLOOKUP(AE64,$DB$1:$DE$200,4,FALSE)),"",VLOOKUP(AE64,$DB$1:$DE$200,4,FALSE)),VLOOKUP(AE64,$CP$30:$CQ$56,2,FALSE))</f>
        <v/>
      </c>
      <c r="AO64" s="1"/>
      <c r="AP64" s="1"/>
      <c r="AQ64" s="1"/>
      <c r="AR64" s="1"/>
      <c r="AS64" s="1"/>
      <c r="AT64" s="1" t="str">
        <f t="array" ref="AT64">IF(ISNA(INDEX($DC$201:$DC$770,MATCH($AE63&amp;AT$3,$DB$201:$DB$770&amp;$DC$201:$DC$770,0))),IF(ISNA(INDEX($DC$1:$DC$200,MATCH($AE64&amp;AT$3,$DB$1:$DB$200&amp;$DC$1:$DC$200,0))),"",IF(INDEX($DC$1:$DC$200,MATCH($AE64&amp;AT$3,$DB$1:$DB$200&amp;$DC$1:$DC$200,0))=AT$3,1,"")),IF(INDEX($DC$201:$DC$770,MATCH($AE63&amp;AT$3,$DB$201:$DB$770&amp;$DC$201:$DC$770,0))=AT$3,2,""))</f>
        <v/>
      </c>
      <c r="AU64" s="1" t="str">
        <f t="array" ref="AU64">IF(ISNA(INDEX($DC$201:$DC$770,MATCH($AE63&amp;AU$3,$DB$201:$DB$770&amp;$DC$201:$DC$770,0))),IF(ISNA(INDEX($DC$1:$DC$200,MATCH($AE64&amp;AU$3,$DB$1:$DB$200&amp;$DC$1:$DC$200,0))),"",IF(INDEX($DC$1:$DC$200,MATCH($AE64&amp;AU$3,$DB$1:$DB$200&amp;$DC$1:$DC$200,0))=AU$3,1,"")),IF(INDEX($DC$201:$DC$770,MATCH($AE63&amp;AU$3,$DB$201:$DB$770&amp;$DC$201:$DC$770,0))=AU$3,2,""))</f>
        <v/>
      </c>
      <c r="AV64" s="1" t="str">
        <f t="array" ref="AV64">IF(ISNA(INDEX($DC$201:$DC$770,MATCH($AE63&amp;AV$3,$DB$201:$DB$770&amp;$DC$201:$DC$770,0))),IF(ISNA(INDEX($DC$1:$DC$200,MATCH($AE64&amp;AV$3,$DB$1:$DB$200&amp;$DC$1:$DC$200,0))),"",IF(INDEX($DC$1:$DC$200,MATCH($AE64&amp;AV$3,$DB$1:$DB$200&amp;$DC$1:$DC$200,0))=AV$3,1,"")),IF(INDEX($DC$201:$DC$770,MATCH($AE63&amp;AV$3,$DB$201:$DB$770&amp;$DC$201:$DC$770,0))=AV$3,2,""))</f>
        <v/>
      </c>
      <c r="AW64" s="1" t="str">
        <f t="array" ref="AW64">IF(ISNA(INDEX($DC$201:$DC$770,MATCH($AE63&amp;AW$3,$DB$201:$DB$770&amp;$DC$201:$DC$770,0))),IF(ISNA(INDEX($DC$1:$DC$200,MATCH($AE64&amp;AW$3,$DB$1:$DB$200&amp;$DC$1:$DC$200,0))),"",IF(INDEX($DC$1:$DC$200,MATCH($AE64&amp;AW$3,$DB$1:$DB$200&amp;$DC$1:$DC$200,0))=AW$3,1,"")),IF(INDEX($DC$201:$DC$770,MATCH($AE63&amp;AW$3,$DB$201:$DB$770&amp;$DC$201:$DC$770,0))=AW$3,2,""))</f>
        <v/>
      </c>
      <c r="AX64" s="1" t="str">
        <f t="array" ref="AX64">IF(ISNA(INDEX($DC$201:$DC$770,MATCH($AE63&amp;AX$3,$DB$201:$DB$770&amp;$DC$201:$DC$770,0))),IF(ISNA(INDEX($DC$1:$DC$200,MATCH($AE64&amp;AX$3,$DB$1:$DB$200&amp;$DC$1:$DC$200,0))),"",IF(INDEX($DC$1:$DC$200,MATCH($AE64&amp;AX$3,$DB$1:$DB$200&amp;$DC$1:$DC$200,0))=AX$3,1,"")),IF(INDEX($DC$201:$DC$770,MATCH($AE63&amp;AX$3,$DB$201:$DB$770&amp;$DC$201:$DC$770,0))=AX$3,2,""))</f>
        <v/>
      </c>
      <c r="AY64" s="1" t="str">
        <f t="array" ref="AY64">IF(ISNA(INDEX($DC$201:$DC$770,MATCH($AE63&amp;AY$3,$DB$201:$DB$770&amp;$DC$201:$DC$770,0))),IF(ISNA(INDEX($DC$1:$DC$200,MATCH($AE64&amp;AY$3,$DB$1:$DB$200&amp;$DC$1:$DC$200,0))),"",IF(INDEX($DC$1:$DC$200,MATCH($AE64&amp;AY$3,$DB$1:$DB$200&amp;$DC$1:$DC$200,0))=AY$3,1,"")),IF(INDEX($DC$201:$DC$770,MATCH($AE63&amp;AY$3,$DB$201:$DB$770&amp;$DC$201:$DC$770,0))=AY$3,2,""))</f>
        <v/>
      </c>
      <c r="AZ64" s="1" t="str">
        <f t="array" ref="AZ64">IF(ISNA(INDEX($DC$201:$DC$770,MATCH($AE63&amp;AZ$3,$DB$201:$DB$770&amp;$DC$201:$DC$770,0))),IF(ISNA(INDEX($DC$1:$DC$200,MATCH($AE64&amp;AZ$3,$DB$1:$DB$200&amp;$DC$1:$DC$200,0))),"",IF(INDEX($DC$1:$DC$200,MATCH($AE64&amp;AZ$3,$DB$1:$DB$200&amp;$DC$1:$DC$200,0))=AZ$3,1,"")),IF(INDEX($DC$201:$DC$770,MATCH($AE63&amp;AZ$3,$DB$201:$DB$770&amp;$DC$201:$DC$770,0))=AZ$3,2,""))</f>
        <v/>
      </c>
      <c r="BA64" s="1" t="str">
        <f t="array" ref="BA64">IF(ISNA(INDEX($DC$201:$DC$770,MATCH($AE63&amp;BA$3,$DB$201:$DB$770&amp;$DC$201:$DC$770,0))),IF(ISNA(INDEX($DC$1:$DC$200,MATCH($AE64&amp;BA$3,$DB$1:$DB$200&amp;$DC$1:$DC$200,0))),"",IF(INDEX($DC$1:$DC$200,MATCH($AE64&amp;BA$3,$DB$1:$DB$200&amp;$DC$1:$DC$200,0))=BA$3,1,"")),IF(INDEX($DC$201:$DC$770,MATCH($AE63&amp;BA$3,$DB$201:$DB$770&amp;$DC$201:$DC$770,0))=BA$3,2,""))</f>
        <v/>
      </c>
      <c r="BB64" s="1" t="str">
        <f t="array" ref="BB64">IF(ISNA(INDEX($DC$201:$DC$770,MATCH($AE63&amp;BB$3,$DB$201:$DB$770&amp;$DC$201:$DC$770,0))),IF(ISNA(INDEX($DC$1:$DC$200,MATCH($AE64&amp;BB$3,$DB$1:$DB$200&amp;$DC$1:$DC$200,0))),"",IF(INDEX($DC$1:$DC$200,MATCH($AE64&amp;BB$3,$DB$1:$DB$200&amp;$DC$1:$DC$200,0))=BB$3,1,"")),IF(INDEX($DC$201:$DC$770,MATCH($AE63&amp;BB$3,$DB$201:$DB$770&amp;$DC$201:$DC$770,0))=BB$3,2,""))</f>
        <v/>
      </c>
      <c r="BC64" s="1" t="str">
        <f t="array" ref="BC64">IF(ISNA(INDEX($DC$201:$DC$770,MATCH($AE63&amp;BC$3,$DB$201:$DB$770&amp;$DC$201:$DC$770,0))),IF(ISNA(INDEX($DC$1:$DC$200,MATCH($AE64&amp;BC$3,$DB$1:$DB$200&amp;$DC$1:$DC$200,0))),"",IF(INDEX($DC$1:$DC$200,MATCH($AE64&amp;BC$3,$DB$1:$DB$200&amp;$DC$1:$DC$200,0))=BC$3,1,"")),IF(INDEX($DC$201:$DC$770,MATCH($AE63&amp;BC$3,$DB$201:$DB$770&amp;$DC$201:$DC$770,0))=BC$3,2,""))</f>
        <v/>
      </c>
      <c r="BD64" s="1" t="str">
        <f t="array" ref="BD64">IF(ISNA(INDEX($DC$201:$DC$770,MATCH($AE63&amp;BD$3,$DB$201:$DB$770&amp;$DC$201:$DC$770,0))),IF(ISNA(INDEX($DC$1:$DC$200,MATCH($AE64&amp;BD$3,$DB$1:$DB$200&amp;$DC$1:$DC$200,0))),"",IF(INDEX($DC$1:$DC$200,MATCH($AE64&amp;BD$3,$DB$1:$DB$200&amp;$DC$1:$DC$200,0))=BD$3,1,"")),IF(INDEX($DC$201:$DC$770,MATCH($AE63&amp;BD$3,$DB$201:$DB$770&amp;$DC$201:$DC$770,0))=BD$3,2,""))</f>
        <v/>
      </c>
      <c r="BE64" s="1" t="str">
        <f t="array" ref="BE64">IF(ISNA(INDEX($DC$201:$DC$770,MATCH($AE63&amp;BE$3,$DB$201:$DB$770&amp;$DC$201:$DC$770,0))),IF(ISNA(INDEX($DC$1:$DC$200,MATCH($AE64&amp;BE$3,$DB$1:$DB$200&amp;$DC$1:$DC$200,0))),"",IF(INDEX($DC$1:$DC$200,MATCH($AE64&amp;BE$3,$DB$1:$DB$200&amp;$DC$1:$DC$200,0))=BE$3,1,"")),IF(INDEX($DC$201:$DC$770,MATCH($AE63&amp;BE$3,$DB$201:$DB$770&amp;$DC$201:$DC$770,0))=BE$3,2,""))</f>
        <v/>
      </c>
      <c r="BF64" s="1" t="str">
        <f t="array" ref="BF64">IF(ISNA(INDEX($DC$201:$DC$770,MATCH($AE63&amp;BF$3,$DB$201:$DB$770&amp;$DC$201:$DC$770,0))),IF(ISNA(INDEX($DC$1:$DC$200,MATCH($AE64&amp;BF$3,$DB$1:$DB$200&amp;$DC$1:$DC$200,0))),"",IF(INDEX($DC$1:$DC$200,MATCH($AE64&amp;BF$3,$DB$1:$DB$200&amp;$DC$1:$DC$200,0))=BF$3,1,"")),IF(INDEX($DC$201:$DC$770,MATCH($AE63&amp;BF$3,$DB$201:$DB$770&amp;$DC$201:$DC$770,0))=BF$3,2,""))</f>
        <v/>
      </c>
      <c r="BG64" s="1" t="str">
        <f t="array" ref="BG64">IF(ISNA(INDEX($DC$201:$DC$770,MATCH($AE63&amp;BG$3,$DB$201:$DB$770&amp;$DC$201:$DC$770,0))),IF(ISNA(INDEX($DC$1:$DC$200,MATCH($AE64&amp;BG$3,$DB$1:$DB$200&amp;$DC$1:$DC$200,0))),"",IF(INDEX($DC$1:$DC$200,MATCH($AE64&amp;BG$3,$DB$1:$DB$200&amp;$DC$1:$DC$200,0))=BG$3,1,"")),IF(INDEX($DC$201:$DC$770,MATCH($AE63&amp;BG$3,$DB$201:$DB$770&amp;$DC$201:$DC$770,0))=BG$3,2,""))</f>
        <v/>
      </c>
      <c r="BH64" s="1" t="str">
        <f t="array" ref="BH64">IF(ISNA(INDEX($DC$201:$DC$770,MATCH($AE63&amp;BH$3,$DB$201:$DB$770&amp;$DC$201:$DC$770,0))),IF(ISNA(INDEX($DC$1:$DC$200,MATCH($AE64&amp;BH$3,$DB$1:$DB$200&amp;$DC$1:$DC$200,0))),"",IF(INDEX($DC$1:$DC$200,MATCH($AE64&amp;BH$3,$DB$1:$DB$200&amp;$DC$1:$DC$200,0))=BH$3,1,"")),IF(INDEX($DC$201:$DC$770,MATCH($AE63&amp;BH$3,$DB$201:$DB$770&amp;$DC$201:$DC$770,0))=BH$3,2,""))</f>
        <v/>
      </c>
      <c r="BI64" s="3">
        <f t="shared" ref="BI64" si="529">BI63+0.5</f>
        <v>89.5</v>
      </c>
      <c r="BJ64" s="174"/>
      <c r="BK64" s="173"/>
      <c r="BL64" s="177"/>
      <c r="BM64" s="2"/>
      <c r="BN64" s="165"/>
      <c r="BO64" s="165"/>
      <c r="BP64" s="165"/>
      <c r="BQ64" s="2"/>
      <c r="BR64" s="10" t="str">
        <f t="shared" ref="BR64" si="530">IF(ISNA(VLOOKUP(BI64,$CP$30:$CQ$56,2,FALSE)),IF(ISNA(VLOOKUP(BI64,$DB$1:$DE$200,4,FALSE)),"",VLOOKUP(BI64,$DB$1:$DE$200,4,FALSE)),VLOOKUP(BI64,$CP$30:$CQ$56,2,FALSE))</f>
        <v/>
      </c>
      <c r="BS64" s="10"/>
      <c r="BT64" s="10"/>
      <c r="BU64" s="10"/>
      <c r="BV64" s="10"/>
      <c r="BW64" s="10"/>
      <c r="BX64" s="9" t="str">
        <f t="array" ref="BX64">IF(ISNA(INDEX($DC$201:$DC$770,MATCH($BI63&amp;BX$3,$DB$201:$DB$770&amp;$DC$201:$DC$770,0))),IF(ISNA(INDEX($DC$1:$DC$200,MATCH($BI64&amp;BX$3,$DB$1:$DB$200&amp;$DC$1:$DC$200,0))),"",IF(INDEX($DC$1:$DC$200,MATCH($BI64&amp;BX$3,$DB$1:$DB$200&amp;$DC$1:$DC$200,0))=BX$3,1,"")),IF(INDEX($DC$201:$DC$770,MATCH($BI63&amp;BX$3,$DB$201:$DB$770&amp;$DC$201:$DC$770,0))=BX$3,2,""))</f>
        <v/>
      </c>
      <c r="BY64" s="10" t="str">
        <f t="array" ref="BY64">IF(ISNA(INDEX($DC$201:$DC$770,MATCH($BI63&amp;BY$3,$DB$201:$DB$770&amp;$DC$201:$DC$770,0))),IF(ISNA(INDEX($DC$1:$DC$200,MATCH($BI64&amp;BY$3,$DB$1:$DB$200&amp;$DC$1:$DC$200,0))),"",IF(INDEX($DC$1:$DC$200,MATCH($BI64&amp;BY$3,$DB$1:$DB$200&amp;$DC$1:$DC$200,0))=BY$3,1,"")),IF(INDEX($DC$201:$DC$770,MATCH($BI63&amp;BY$3,$DB$201:$DB$770&amp;$DC$201:$DC$770,0))=BY$3,2,""))</f>
        <v/>
      </c>
      <c r="BZ64" s="10" t="str">
        <f t="array" ref="BZ64">IF(ISNA(INDEX($DC$201:$DC$770,MATCH($BI63&amp;BZ$3,$DB$201:$DB$770&amp;$DC$201:$DC$770,0))),IF(ISNA(INDEX($DC$1:$DC$200,MATCH($BI64&amp;BZ$3,$DB$1:$DB$200&amp;$DC$1:$DC$200,0))),"",IF(INDEX($DC$1:$DC$200,MATCH($BI64&amp;BZ$3,$DB$1:$DB$200&amp;$DC$1:$DC$200,0))=BZ$3,1,"")),IF(INDEX($DC$201:$DC$770,MATCH($BI63&amp;BZ$3,$DB$201:$DB$770&amp;$DC$201:$DC$770,0))=BZ$3,2,""))</f>
        <v/>
      </c>
      <c r="CA64" s="9" t="str">
        <f t="array" ref="CA64">IF(ISNA(INDEX($DC$201:$DC$770,MATCH($BI63&amp;CA$3,$DB$201:$DB$770&amp;$DC$201:$DC$770,0))),IF(ISNA(INDEX($DC$1:$DC$200,MATCH($BI64&amp;CA$3,$DB$1:$DB$200&amp;$DC$1:$DC$200,0))),"",IF(INDEX($DC$1:$DC$200,MATCH($BI64&amp;CA$3,$DB$1:$DB$200&amp;$DC$1:$DC$200,0))=CA$3,1,"")),IF(INDEX($DC$201:$DC$770,MATCH($BI63&amp;CA$3,$DB$201:$DB$770&amp;$DC$201:$DC$770,0))=CA$3,2,""))</f>
        <v/>
      </c>
      <c r="CB64" s="10" t="str">
        <f t="array" ref="CB64">IF(ISNA(INDEX($DC$201:$DC$770,MATCH($BI63&amp;CB$3,$DB$201:$DB$770&amp;$DC$201:$DC$770,0))),IF(ISNA(INDEX($DC$1:$DC$200,MATCH($BI64&amp;CB$3,$DB$1:$DB$200&amp;$DC$1:$DC$200,0))),"",IF(INDEX($DC$1:$DC$200,MATCH($BI64&amp;CB$3,$DB$1:$DB$200&amp;$DC$1:$DC$200,0))=CB$3,1,"")),IF(INDEX($DC$201:$DC$770,MATCH($BI63&amp;CB$3,$DB$201:$DB$770&amp;$DC$201:$DC$770,0))=CB$3,2,""))</f>
        <v/>
      </c>
      <c r="CC64" s="8" t="str">
        <f t="array" ref="CC64">IF(ISNA(INDEX($DC$201:$DC$770,MATCH($BI63&amp;CC$3,$DB$201:$DB$770&amp;$DC$201:$DC$770,0))),IF(ISNA(INDEX($DC$1:$DC$200,MATCH($BI64&amp;CC$3,$DB$1:$DB$200&amp;$DC$1:$DC$200,0))),"",IF(INDEX($DC$1:$DC$200,MATCH($BI64&amp;CC$3,$DB$1:$DB$200&amp;$DC$1:$DC$200,0))=CC$3,1,"")),IF(INDEX($DC$201:$DC$770,MATCH($BI63&amp;CC$3,$DB$201:$DB$770&amp;$DC$201:$DC$770,0))=CC$3,2,""))</f>
        <v/>
      </c>
      <c r="CD64" s="10" t="str">
        <f t="array" ref="CD64">IF(ISNA(INDEX($DC$201:$DC$770,MATCH($BI63&amp;CD$3,$DB$201:$DB$770&amp;$DC$201:$DC$770,0))),IF(ISNA(INDEX($DC$1:$DC$200,MATCH($BI64&amp;CD$3,$DB$1:$DB$200&amp;$DC$1:$DC$200,0))),"",IF(INDEX($DC$1:$DC$200,MATCH($BI64&amp;CD$3,$DB$1:$DB$200&amp;$DC$1:$DC$200,0))=CD$3,1,"")),IF(INDEX($DC$201:$DC$770,MATCH($BI63&amp;CD$3,$DB$201:$DB$770&amp;$DC$201:$DC$770,0))=CD$3,2,""))</f>
        <v/>
      </c>
      <c r="CE64" s="10" t="str">
        <f t="array" ref="CE64">IF(ISNA(INDEX($DC$201:$DC$770,MATCH($BI63&amp;CE$3,$DB$201:$DB$770&amp;$DC$201:$DC$770,0))),IF(ISNA(INDEX($DC$1:$DC$200,MATCH($BI64&amp;CE$3,$DB$1:$DB$200&amp;$DC$1:$DC$200,0))),"",IF(INDEX($DC$1:$DC$200,MATCH($BI64&amp;CE$3,$DB$1:$DB$200&amp;$DC$1:$DC$200,0))=CE$3,1,"")),IF(INDEX($DC$201:$DC$770,MATCH($BI63&amp;CE$3,$DB$201:$DB$770&amp;$DC$201:$DC$770,0))=CE$3,2,""))</f>
        <v/>
      </c>
      <c r="CF64" s="10" t="str">
        <f t="array" ref="CF64">IF(ISNA(INDEX($DC$201:$DC$770,MATCH($BI63&amp;CF$3,$DB$201:$DB$770&amp;$DC$201:$DC$770,0))),IF(ISNA(INDEX($DC$1:$DC$200,MATCH($BI64&amp;CF$3,$DB$1:$DB$200&amp;$DC$1:$DC$200,0))),"",IF(INDEX($DC$1:$DC$200,MATCH($BI64&amp;CF$3,$DB$1:$DB$200&amp;$DC$1:$DC$200,0))=CF$3,1,"")),IF(INDEX($DC$201:$DC$770,MATCH($BI63&amp;CF$3,$DB$201:$DB$770&amp;$DC$201:$DC$770,0))=CF$3,2,""))</f>
        <v/>
      </c>
      <c r="CG64" s="9" t="str">
        <f t="array" ref="CG64">IF(ISNA(INDEX($DC$201:$DC$770,MATCH($BI63&amp;CG$3,$DB$201:$DB$770&amp;$DC$201:$DC$770,0))),IF(ISNA(INDEX($DC$1:$DC$200,MATCH($BI64&amp;CG$3,$DB$1:$DB$200&amp;$DC$1:$DC$200,0))),"",IF(INDEX($DC$1:$DC$200,MATCH($BI64&amp;CG$3,$DB$1:$DB$200&amp;$DC$1:$DC$200,0))=CG$3,1,"")),IF(INDEX($DC$201:$DC$770,MATCH($BI63&amp;CG$3,$DB$201:$DB$770&amp;$DC$201:$DC$770,0))=CG$3,2,""))</f>
        <v/>
      </c>
      <c r="CH64" s="10" t="str">
        <f t="array" ref="CH64">IF(ISNA(INDEX($DC$201:$DC$770,MATCH($BI63&amp;CH$3,$DB$201:$DB$770&amp;$DC$201:$DC$770,0))),IF(ISNA(INDEX($DC$1:$DC$200,MATCH($BI64&amp;CH$3,$DB$1:$DB$200&amp;$DC$1:$DC$200,0))),"",IF(INDEX($DC$1:$DC$200,MATCH($BI64&amp;CH$3,$DB$1:$DB$200&amp;$DC$1:$DC$200,0))=CH$3,1,"")),IF(INDEX($DC$201:$DC$770,MATCH($BI63&amp;CH$3,$DB$201:$DB$770&amp;$DC$201:$DC$770,0))=CH$3,2,""))</f>
        <v/>
      </c>
      <c r="CI64" s="8" t="str">
        <f t="array" ref="CI64">IF(ISNA(INDEX($DC$201:$DC$770,MATCH($BI63&amp;CI$3,$DB$201:$DB$770&amp;$DC$201:$DC$770,0))),IF(ISNA(INDEX($DC$1:$DC$200,MATCH($BI64&amp;CI$3,$DB$1:$DB$200&amp;$DC$1:$DC$200,0))),"",IF(INDEX($DC$1:$DC$200,MATCH($BI64&amp;CI$3,$DB$1:$DB$200&amp;$DC$1:$DC$200,0))=CI$3,1,"")),IF(INDEX($DC$201:$DC$770,MATCH($BI63&amp;CI$3,$DB$201:$DB$770&amp;$DC$201:$DC$770,0))=CI$3,2,""))</f>
        <v/>
      </c>
      <c r="CJ64" s="10" t="str">
        <f t="array" ref="CJ64">IF(ISNA(INDEX($DC$201:$DC$770,MATCH($BI63&amp;CJ$3,$DB$201:$DB$770&amp;$DC$201:$DC$770,0))),IF(ISNA(INDEX($DC$1:$DC$200,MATCH($BI64&amp;CJ$3,$DB$1:$DB$200&amp;$DC$1:$DC$200,0))),"",IF(INDEX($DC$1:$DC$200,MATCH($BI64&amp;CJ$3,$DB$1:$DB$200&amp;$DC$1:$DC$200,0))=CJ$3,1,"")),IF(INDEX($DC$201:$DC$770,MATCH($BI63&amp;CJ$3,$DB$201:$DB$770&amp;$DC$201:$DC$770,0))=CJ$3,2,""))</f>
        <v/>
      </c>
      <c r="CK64" s="10" t="str">
        <f t="array" ref="CK64">IF(ISNA(INDEX($DC$201:$DC$770,MATCH($BI63&amp;CK$3,$DB$201:$DB$770&amp;$DC$201:$DC$770,0))),IF(ISNA(INDEX($DC$1:$DC$200,MATCH($BI64&amp;CK$3,$DB$1:$DB$200&amp;$DC$1:$DC$200,0))),"",IF(INDEX($DC$1:$DC$200,MATCH($BI64&amp;CK$3,$DB$1:$DB$200&amp;$DC$1:$DC$200,0))=CK$3,1,"")),IF(INDEX($DC$201:$DC$770,MATCH($BI63&amp;CK$3,$DB$201:$DB$770&amp;$DC$201:$DC$770,0))=CK$3,2,""))</f>
        <v/>
      </c>
      <c r="CL64" s="8" t="str">
        <f t="array" ref="CL64">IF(ISNA(INDEX($DC$201:$DC$770,MATCH($BI63&amp;CL$3,$DB$201:$DB$770&amp;$DC$201:$DC$770,0))),IF(ISNA(INDEX($DC$1:$DC$200,MATCH($BI64&amp;CL$3,$DB$1:$DB$200&amp;$DC$1:$DC$200,0))),"",IF(INDEX($DC$1:$DC$200,MATCH($BI64&amp;CL$3,$DB$1:$DB$200&amp;$DC$1:$DC$200,0))=CL$3,1,"")),IF(INDEX($DC$201:$DC$770,MATCH($BI63&amp;CL$3,$DB$201:$DB$770&amp;$DC$201:$DC$770,0))=CL$3,2,""))</f>
        <v/>
      </c>
      <c r="CP64" s="19">
        <f t="shared" si="494"/>
        <v>0</v>
      </c>
      <c r="CQ64" s="13" t="s">
        <v>102</v>
      </c>
      <c r="CS64" s="64"/>
      <c r="CT64" s="64"/>
      <c r="CU64" s="13">
        <f t="shared" si="495"/>
        <v>2016</v>
      </c>
      <c r="CV64" s="13" t="str">
        <f t="shared" si="496"/>
        <v>Mo</v>
      </c>
      <c r="CW64" s="22">
        <f t="shared" si="497"/>
        <v>40876</v>
      </c>
      <c r="DB64" s="19">
        <f>IF(DM64=0,0,IF(COUNTIF($DM$1:$DM$200,DM64)=1,DM64,IF(COUNTIF($DM$1:$DM$200,DM64)=2,IF(COUNTIF($DM$1:$DM63,DM64)=0,DM64,DM64+0.5),"Terminkollision 1")))</f>
        <v>324</v>
      </c>
      <c r="DC64" s="42">
        <f t="shared" si="4"/>
        <v>3</v>
      </c>
      <c r="DD64" s="71" t="s">
        <v>195</v>
      </c>
      <c r="DE64" s="13" t="s">
        <v>63</v>
      </c>
      <c r="DG64" s="73">
        <f>IF(AH238="Sa",AG238,IF(AH240="Sa",AG240,IF(AH242="Sa",AG242,IF(AH244="Sa",AG244,IF(AH246="Sa",AG246,IF(AH248="Sa",AG248,IF(AH250="Sa",AG250)))))))</f>
        <v>19</v>
      </c>
      <c r="DH64" s="73">
        <v>11</v>
      </c>
      <c r="DI64" s="13">
        <f t="shared" si="488"/>
        <v>2016</v>
      </c>
      <c r="DJ64" s="13" t="str">
        <f t="shared" si="489"/>
        <v>Sa</v>
      </c>
      <c r="DK64" s="22">
        <f t="shared" si="498"/>
        <v>41231</v>
      </c>
      <c r="DL64" s="19" t="str">
        <f t="shared" si="0"/>
        <v>0</v>
      </c>
      <c r="DM64" s="13">
        <f t="shared" si="499"/>
        <v>324</v>
      </c>
    </row>
    <row r="65" spans="1:117">
      <c r="A65" s="13">
        <v>30</v>
      </c>
      <c r="B65" s="174">
        <f>TRUNC((DATE($CR$2,C$6,C65)-WEEKDAY(DATE($CR$2,C$6,C65),2)-DATE(YEAR(DATE($CR$2,C$6,C65)+4-WEEKDAY(DATE($CR$2,C$6,C65),2)),1,-10))/7)</f>
        <v>4</v>
      </c>
      <c r="C65" s="172">
        <v>30</v>
      </c>
      <c r="D65" s="176" t="str">
        <f t="shared" ref="D65" si="531">IF(D63="Mo","Di",IF(D63="Di","Mi",IF(D63="Mi","Do",IF(D63="Do","Fr",IF(D63="Fr","Sa",IF(D63="Sa","So","Mo"))))))</f>
        <v>Sa</v>
      </c>
      <c r="E65" s="2"/>
      <c r="F65" s="164" t="str">
        <f t="shared" ref="F65" si="532">IF(OR(OR(B65=$CR$7,B69=$CR$7,B65=$CS$7,B69=$CS$7,B65=$CT$7,B69=$CT$7,B65=$CR$8,B69=$CR$8,B65=$CR$9,B69=$CR$9,B65=$CR$10,B69=$CR$10,B65=$CS$10,B69=$CS$10,B65=$CR$11,B69=$CR$11,B65=$CS$11,B69=$CS$11,B65=$CT$11,B69=$CT$11,B65=$CU$11,B69=$CU$11,B65=$CV$11,B69=$CV$11,B65=$CR$12,B69=$CR$12,B65=$CS$12,B69=$CS$12),OR($A66=$CP$30,$A66=$CP$31,$A66=$CP$32,$A66=$CP$33,$A66=$CP$34,$A66=$CP$35,$A66=$CP$36,$A66=$CP$37,$A66=$CP$38,$A66=$CP$39,$A66=$CP$40,$A66=$CP$41),OR($A66=$CP$44,$A66=$CP$45,$A66=$CP$46,$A66=$CP$47,$A66=$CP$48,$A66=$CP$49,$A66=$CP$50)),1,"")</f>
        <v/>
      </c>
      <c r="G65" s="164">
        <f t="shared" ref="G65" si="533">IF(OR(OR(B65=$CR$15,B69=$CR$15,B65=$CS$15,B69=$CS$15,B65=$CT$15,B69=$CT$15,B65=$CR$16,B69=$CR$16,B65=$CS$16,B69=$CS$16,B65=$CR$17,B69=$CR$17,B65=$CS$17,B69=$CS$17,B65=$CR$18,B69=$CR$18,B65=$CS$18,B69=$CS$18,B65=$CT$18,B69=$CT$18,B65=$CU$18,B69=$CU$18,B65=$CV$18,B69=$CV$18,B65=$CR$19,B69=$CR$19,B65=$CS$19,B69=$CS$19),OR($A66=$CP$30,$A66=$CP$31,$A66=$CP$32,$A66=$CP$33,$A66=$CP$34,$A66=$CP$35,$A66=$CP$36,$A66=$CP$37,$A66=$CP$38,$A66=$CP$39,$A66=$CP$40,$A66=$CP$41),OR($A66=$CP$44,$A66=$CP$45,$A66=$CP$46,$A66=$CP$47,$A66=$CP$48,$A66=$CP$49,$A66=$CP$50)),1,"")</f>
        <v>1</v>
      </c>
      <c r="H65" s="164" t="str">
        <f t="shared" ref="H65" si="534">IF(OR(OR(B65=$CR$22,B69=$CR$22,B65=$CS$22,B69=$CS$22,B65=$CT$22,B69=$CT$22,B65=$CR$23,B69=$CR$23,B65=$CS$23,B69=$CS$23,B65=$CR$24,B69=$CR$24,B65=$CS$24,B69=$CS$24,B65=$CR$25,B69=$CR$25,B65=$CS$25,B69=$CS$25,B65=$CT$25,B69=$CT$25,B65=$CU$25,B69=$CU$25,B65=$CV$25,B69=$CV$25,B65=$CR$26,B69=$CR$26,B65=$CS$26,B69=$CS$26),OR($A66=$CP$30,$A66=$CP$31,$A66=$CP$32,$A66=$CP$33,$A66=$CP$34,$A66=$CP$35,$A66=$CP$36,$A66=$CP$37,$A66=$CP$38,$A66=$CP$39,$A66=$CP$40,$A66=$CP$41),OR($A66=$CP$44,$A66=$CP$45,$A66=$CP$46,$A66=$CP$47,$A66=$CP$48,$A66=$CP$49,$A66=$CP$50)),1,"")</f>
        <v/>
      </c>
      <c r="I65" s="2"/>
      <c r="J65" s="1" t="str">
        <f t="shared" ref="J65" si="535">IF(ISNA(VLOOKUP(A65,$DB$1:$DE$200,4,FALSE)),"",VLOOKUP(A65,$DB$1:$DE$200,4,FALSE))</f>
        <v/>
      </c>
      <c r="K65" s="1"/>
      <c r="L65" s="1"/>
      <c r="M65" s="1"/>
      <c r="N65" s="1"/>
      <c r="O65" s="1"/>
      <c r="P65" s="5" t="str">
        <f t="array" ref="P65">IF(ISNA(INDEX($DC$1:$DC$770,MATCH($A65&amp;P$3,$DB$1:$DB$770&amp;$DC$1:$DC$770,0))),"",IF(ISNA(INDEX($DC$1:$DC$200,MATCH($A65&amp;P$3,$DB$1:$DB$200&amp;$DC$1:$DC$200,0))),IF(INDEX($DC$201:$DC$770,MATCH($A65&amp;P$3,$DB$201:$DB$770&amp;$DC$201:$DC$770,0))=P$3,2,""),IF(INDEX($DC$1:$DC$200,MATCH($A65&amp;P$3,$DB$1:$DB$200&amp;$DC$1:$DC$200,0))=P$3,1,"")))</f>
        <v/>
      </c>
      <c r="Q65" s="6" t="str">
        <f t="array" ref="Q65">IF(ISNA(INDEX($DC$1:$DC$770,MATCH($A65&amp;Q$3,$DB$1:$DB$770&amp;$DC$1:$DC$770,0))),"",IF(ISNA(INDEX($DC$1:$DC$200,MATCH($A65&amp;Q$3,$DB$1:$DB$200&amp;$DC$1:$DC$200,0))),IF(INDEX($DC$201:$DC$770,MATCH($A65&amp;Q$3,$DB$201:$DB$770&amp;$DC$201:$DC$770,0))=Q$3,2,""),IF(INDEX($DC$1:$DC$200,MATCH($A65&amp;Q$3,$DB$1:$DB$200&amp;$DC$1:$DC$200,0))=Q$3,1,"")))</f>
        <v/>
      </c>
      <c r="R65" s="6" t="str">
        <f t="array" ref="R65">IF(ISNA(INDEX($DC$1:$DC$770,MATCH($A65&amp;R$3,$DB$1:$DB$770&amp;$DC$1:$DC$770,0))),"",IF(ISNA(INDEX($DC$1:$DC$200,MATCH($A65&amp;R$3,$DB$1:$DB$200&amp;$DC$1:$DC$200,0))),IF(INDEX($DC$201:$DC$770,MATCH($A65&amp;R$3,$DB$201:$DB$770&amp;$DC$201:$DC$770,0))=R$3,2,""),IF(INDEX($DC$1:$DC$200,MATCH($A65&amp;R$3,$DB$1:$DB$200&amp;$DC$1:$DC$200,0))=R$3,1,"")))</f>
        <v/>
      </c>
      <c r="S65" s="5" t="str">
        <f t="array" ref="S65">IF(ISNA(INDEX($DC$1:$DC$770,MATCH($A65&amp;S$3,$DB$1:$DB$770&amp;$DC$1:$DC$770,0))),"",IF(ISNA(INDEX($DC$1:$DC$200,MATCH($A65&amp;S$3,$DB$1:$DB$200&amp;$DC$1:$DC$200,0))),IF(INDEX($DC$201:$DC$770,MATCH($A65&amp;S$3,$DB$201:$DB$770&amp;$DC$201:$DC$770,0))=S$3,2,""),IF(INDEX($DC$1:$DC$200,MATCH($A65&amp;S$3,$DB$1:$DB$200&amp;$DC$1:$DC$200,0))=S$3,1,"")))</f>
        <v/>
      </c>
      <c r="T65" s="6" t="str">
        <f t="array" ref="T65">IF(ISNA(INDEX($DC$1:$DC$770,MATCH($A65&amp;T$3,$DB$1:$DB$770&amp;$DC$1:$DC$770,0))),"",IF(ISNA(INDEX($DC$1:$DC$200,MATCH($A65&amp;T$3,$DB$1:$DB$200&amp;$DC$1:$DC$200,0))),IF(INDEX($DC$201:$DC$770,MATCH($A65&amp;T$3,$DB$201:$DB$770&amp;$DC$201:$DC$770,0))=T$3,2,""),IF(INDEX($DC$1:$DC$200,MATCH($A65&amp;T$3,$DB$1:$DB$200&amp;$DC$1:$DC$200,0))=T$3,1,"")))</f>
        <v/>
      </c>
      <c r="U65" s="7" t="str">
        <f t="array" ref="U65">IF(ISNA(INDEX($DC$1:$DC$770,MATCH($A65&amp;U$3,$DB$1:$DB$770&amp;$DC$1:$DC$770,0))),"",IF(ISNA(INDEX($DC$1:$DC$200,MATCH($A65&amp;U$3,$DB$1:$DB$200&amp;$DC$1:$DC$200,0))),IF(INDEX($DC$201:$DC$770,MATCH($A65&amp;U$3,$DB$201:$DB$770&amp;$DC$201:$DC$770,0))=U$3,2,""),IF(INDEX($DC$1:$DC$200,MATCH($A65&amp;U$3,$DB$1:$DB$200&amp;$DC$1:$DC$200,0))=U$3,1,"")))</f>
        <v/>
      </c>
      <c r="V65" s="6" t="str">
        <f t="array" ref="V65">IF(ISNA(INDEX($DC$1:$DC$770,MATCH($A65&amp;V$3,$DB$1:$DB$770&amp;$DC$1:$DC$770,0))),"",IF(ISNA(INDEX($DC$1:$DC$200,MATCH($A65&amp;V$3,$DB$1:$DB$200&amp;$DC$1:$DC$200,0))),IF(INDEX($DC$201:$DC$770,MATCH($A65&amp;V$3,$DB$201:$DB$770&amp;$DC$201:$DC$770,0))=V$3,2,""),IF(INDEX($DC$1:$DC$200,MATCH($A65&amp;V$3,$DB$1:$DB$200&amp;$DC$1:$DC$200,0))=V$3,1,"")))</f>
        <v/>
      </c>
      <c r="W65" s="6" t="str">
        <f t="array" ref="W65">IF(ISNA(INDEX($DC$1:$DC$770,MATCH($A65&amp;W$3,$DB$1:$DB$770&amp;$DC$1:$DC$770,0))),"",IF(ISNA(INDEX($DC$1:$DC$200,MATCH($A65&amp;W$3,$DB$1:$DB$200&amp;$DC$1:$DC$200,0))),IF(INDEX($DC$201:$DC$770,MATCH($A65&amp;W$3,$DB$201:$DB$770&amp;$DC$201:$DC$770,0))=W$3,2,""),IF(INDEX($DC$1:$DC$200,MATCH($A65&amp;W$3,$DB$1:$DB$200&amp;$DC$1:$DC$200,0))=W$3,1,"")))</f>
        <v/>
      </c>
      <c r="X65" s="6" t="str">
        <f t="array" ref="X65">IF(ISNA(INDEX($DC$1:$DC$770,MATCH($A65&amp;X$3,$DB$1:$DB$770&amp;$DC$1:$DC$770,0))),"",IF(ISNA(INDEX($DC$1:$DC$200,MATCH($A65&amp;X$3,$DB$1:$DB$200&amp;$DC$1:$DC$200,0))),IF(INDEX($DC$201:$DC$770,MATCH($A65&amp;X$3,$DB$201:$DB$770&amp;$DC$201:$DC$770,0))=X$3,2,""),IF(INDEX($DC$1:$DC$200,MATCH($A65&amp;X$3,$DB$1:$DB$200&amp;$DC$1:$DC$200,0))=X$3,1,"")))</f>
        <v/>
      </c>
      <c r="Y65" s="5" t="str">
        <f t="array" ref="Y65">IF(ISNA(INDEX($DC$1:$DC$770,MATCH($A65&amp;Y$3,$DB$1:$DB$770&amp;$DC$1:$DC$770,0))),"",IF(ISNA(INDEX($DC$1:$DC$200,MATCH($A65&amp;Y$3,$DB$1:$DB$200&amp;$DC$1:$DC$200,0))),IF(INDEX($DC$201:$DC$770,MATCH($A65&amp;Y$3,$DB$201:$DB$770&amp;$DC$201:$DC$770,0))=Y$3,2,""),IF(INDEX($DC$1:$DC$200,MATCH($A65&amp;Y$3,$DB$1:$DB$200&amp;$DC$1:$DC$200,0))=Y$3,1,"")))</f>
        <v/>
      </c>
      <c r="Z65" s="6" t="str">
        <f t="array" ref="Z65">IF(ISNA(INDEX($DC$1:$DC$770,MATCH($A65&amp;Z$3,$DB$1:$DB$770&amp;$DC$1:$DC$770,0))),"",IF(ISNA(INDEX($DC$1:$DC$200,MATCH($A65&amp;Z$3,$DB$1:$DB$200&amp;$DC$1:$DC$200,0))),IF(INDEX($DC$201:$DC$770,MATCH($A65&amp;Z$3,$DB$201:$DB$770&amp;$DC$201:$DC$770,0))=Z$3,2,""),IF(INDEX($DC$1:$DC$200,MATCH($A65&amp;Z$3,$DB$1:$DB$200&amp;$DC$1:$DC$200,0))=Z$3,1,"")))</f>
        <v/>
      </c>
      <c r="AA65" s="7" t="str">
        <f t="array" ref="AA65">IF(ISNA(INDEX($DC$1:$DC$770,MATCH($A65&amp;AA$3,$DB$1:$DB$770&amp;$DC$1:$DC$770,0))),"",IF(ISNA(INDEX($DC$1:$DC$200,MATCH($A65&amp;AA$3,$DB$1:$DB$200&amp;$DC$1:$DC$200,0))),IF(INDEX($DC$201:$DC$770,MATCH($A65&amp;AA$3,$DB$201:$DB$770&amp;$DC$201:$DC$770,0))=AA$3,2,""),IF(INDEX($DC$1:$DC$200,MATCH($A65&amp;AA$3,$DB$1:$DB$200&amp;$DC$1:$DC$200,0))=AA$3,1,"")))</f>
        <v/>
      </c>
      <c r="AB65" s="6" t="str">
        <f t="array" ref="AB65">IF(ISNA(INDEX($DC$1:$DC$770,MATCH($A65&amp;AB$3,$DB$1:$DB$770&amp;$DC$1:$DC$770,0))),"",IF(ISNA(INDEX($DC$1:$DC$200,MATCH($A65&amp;AB$3,$DB$1:$DB$200&amp;$DC$1:$DC$200,0))),IF(INDEX($DC$201:$DC$770,MATCH($A65&amp;AB$3,$DB$201:$DB$770&amp;$DC$201:$DC$770,0))=AB$3,2,""),IF(INDEX($DC$1:$DC$200,MATCH($A65&amp;AB$3,$DB$1:$DB$200&amp;$DC$1:$DC$200,0))=AB$3,1,"")))</f>
        <v/>
      </c>
      <c r="AC65" s="6" t="str">
        <f t="array" ref="AC65">IF(ISNA(INDEX($DC$1:$DC$770,MATCH($A65&amp;AC$3,$DB$1:$DB$770&amp;$DC$1:$DC$770,0))),"",IF(ISNA(INDEX($DC$1:$DC$200,MATCH($A65&amp;AC$3,$DB$1:$DB$200&amp;$DC$1:$DC$200,0))),IF(INDEX($DC$201:$DC$770,MATCH($A65&amp;AC$3,$DB$201:$DB$770&amp;$DC$201:$DC$770,0))=AC$3,2,""),IF(INDEX($DC$1:$DC$200,MATCH($A65&amp;AC$3,$DB$1:$DB$200&amp;$DC$1:$DC$200,0))=AC$3,1,"")))</f>
        <v/>
      </c>
      <c r="AD65" s="7" t="str">
        <f t="array" ref="AD65">IF(ISNA(INDEX($DC$1:$DC$770,MATCH($A65&amp;AD$3,$DB$1:$DB$770&amp;$DC$1:$DC$770,0))),"",IF(ISNA(INDEX($DC$1:$DC$200,MATCH($A65&amp;AD$3,$DB$1:$DB$200&amp;$DC$1:$DC$200,0))),IF(INDEX($DC$201:$DC$770,MATCH($A65&amp;AD$3,$DB$201:$DB$770&amp;$DC$201:$DC$770,0))=AD$3,2,""),IF(INDEX($DC$1:$DC$200,MATCH($A65&amp;AD$3,$DB$1:$DB$200&amp;$DC$1:$DC$200,0))=AD$3,1,"")))</f>
        <v/>
      </c>
      <c r="AE65" s="4"/>
      <c r="AF65" s="1">
        <f>BJ7</f>
        <v>9</v>
      </c>
      <c r="AG65" s="1"/>
      <c r="AH65" s="23"/>
      <c r="AI65" s="1"/>
      <c r="AJ65" s="10"/>
      <c r="AK65" s="10"/>
      <c r="AL65" s="1"/>
      <c r="AM65" s="1"/>
      <c r="AN65" s="1"/>
      <c r="AO65" s="1"/>
      <c r="AP65" s="1"/>
      <c r="AQ65" s="1"/>
      <c r="AR65" s="1"/>
      <c r="AS65" s="1"/>
      <c r="AT65" s="10"/>
      <c r="AU65" s="1"/>
      <c r="AV65" s="10"/>
      <c r="AW65" s="1"/>
      <c r="AX65" s="1"/>
      <c r="AY65" s="10"/>
      <c r="AZ65" s="1"/>
      <c r="BA65" s="1"/>
      <c r="BB65" s="1"/>
      <c r="BC65" s="1"/>
      <c r="BD65" s="1"/>
      <c r="BE65" s="1"/>
      <c r="BF65" s="1"/>
      <c r="BG65" s="1"/>
      <c r="BH65" s="10"/>
      <c r="BI65" s="3">
        <f t="shared" ref="BI65" si="536">BI63+1</f>
        <v>90</v>
      </c>
      <c r="BJ65" s="174">
        <f>TRUNC((DATE($CR$2,BK$6,BK65)-WEEKDAY(DATE($CR$2,BK$6,BK65),2)-DATE(YEAR(DATE($CR$2,BK$6,BK65)+4-WEEKDAY(DATE($CR$2,BK$6,BK65),2)),1,-10))/7)</f>
        <v>13</v>
      </c>
      <c r="BK65" s="172">
        <v>30</v>
      </c>
      <c r="BL65" s="176" t="str">
        <f t="shared" si="18"/>
        <v>Mi</v>
      </c>
      <c r="BM65" s="2"/>
      <c r="BN65" s="164" t="str">
        <f t="shared" ref="BN65" si="537">IF(OR(OR(BJ65=$CR$7,BJ69=$CR$7,BJ65=$CS$7,BJ69=$CS$7,BJ65=$CT$7,BJ69=$CT$7,BJ65=$CR$8,BJ69=$CR$8,BJ65=$CR$9,BJ69=$CR$9,BJ65=$CR$10,BJ69=$CR$10,BJ65=$CS$10,BJ69=$CS$10,BJ65=$CR$11,BJ69=$CR$11,BJ65=$CS$11,BJ69=$CS$11,BJ65=$CT$11,BJ69=$CT$11,BJ65=$CU$11,BJ69=$CU$11,BJ65=$CV$11,BJ69=$CV$11,BJ65=$CR$12,BJ69=$CR$12,BJ65=$CS$12,BJ69=$CS$12),OR($BI66=$CP$30,$BI66=$CP$31,$BI66=$CP$32,$BI66=$CP$33,$BI66=$CP$34,$BI66=$CP$35,$BI66=$CP$36,$BI66=$CP$37,$BI66=$CP$38,$BI66=$CP$39,$BI66=$CP$40,$BI66=$CP$41),OR($BI66=$CP$44,$BI66=$CP$45,$BI66=$CP$46,$BI66=$CP$47,$BI66=$CP$48,$BI66=$CP$49,$BI66=$CP$50)),1,"")</f>
        <v/>
      </c>
      <c r="BO65" s="164" t="str">
        <f t="shared" ref="BO65" si="538">IF(OR(OR(BJ65=$CR$15,BJ69=$CR$15,BJ65=$CS$15,BJ69=$CS$15,BJ65=$CT$15,BJ69=$CT$15,BJ65=$CR$16,BJ69=$CR$16,BJ65=$CS$16,BJ69=$CS$16,BJ65=$CR$17,BJ69=$CR$17,BJ65=$CS$17,BJ69=$CS$17,BJ65=$CR$18,BJ69=$CR$18,BJ65=$CS$18,BJ69=$CS$18,BJ65=$CT$18,BJ69=$CT$18,BJ65=$CU$18,BJ69=$CU$18,BJ65=$CV$18,BJ69=$CV$18,BJ65=$CR$19,BJ69=$CR$19,BJ65=$CS$19,BJ69=$CS$19),OR($BI66=$CP$30,$BI66=$CP$31,$BI66=$CP$32,$BI66=$CP$33,$BI66=$CP$34,$BI66=$CP$35,$BI66=$CP$36,$BI66=$CP$37,$BI66=$CP$38,$BI66=$CP$39,$BI66=$CP$40,$BI66=$CP$41),OR($BI66=$CP$44,$BI66=$CP$45,$BI66=$CP$46,$BI66=$CP$47,$BI66=$CP$48,$BI66=$CP$49,$BI66=$CP$50)),1,"")</f>
        <v/>
      </c>
      <c r="BP65" s="164" t="str">
        <f t="shared" ref="BP65" si="539">IF(OR(OR(BJ65=$CR$22,BJ69=$CR$22,BJ65=$CS$22,BJ69=$CS$22,BJ65=$CT$22,BJ69=$CT$22,BJ65=$CR$23,BJ69=$CR$23,BJ65=$CS$23,BJ69=$CS$23,BJ65=$CR$24,BJ69=$CR$24,BJ65=$CS$24,BJ69=$CS$24,BJ65=$CR$25,BJ69=$CR$25,BJ65=$CS$25,BJ69=$CS$25,BJ65=$CT$25,BJ69=$CT$25,BJ65=$CU$25,BJ69=$CU$25,BJ65=$CV$25,BJ69=$CV$25,BJ65=$CR$26,BJ69=$CR$26,BJ65=$CS$26,BJ69=$CS$26),OR($BI66=$CP$30,$BI66=$CP$31,$BI66=$CP$32,$BI66=$CP$33,$BI66=$CP$34,$BI66=$CP$35,$BI66=$CP$36,$BI66=$CP$37,$BI66=$CP$38,$BI66=$CP$39,$BI66=$CP$40,$BI66=$CP$41),OR($BI66=$CP$44,$BI66=$CP$45,$BI66=$CP$46,$BI66=$CP$47,$BI66=$CP$48,$BI66=$CP$49,$BI66=$CP$50)),1,"")</f>
        <v/>
      </c>
      <c r="BQ65" s="2"/>
      <c r="BR65" s="6" t="str">
        <f t="shared" ref="BR65" si="540">IF(ISNA(VLOOKUP(BI65,$DB$1:$DE$200,4,FALSE)),"",VLOOKUP(BI65,$DB$1:$DE$200,4,FALSE))</f>
        <v/>
      </c>
      <c r="BS65" s="6"/>
      <c r="BT65" s="6"/>
      <c r="BU65" s="6"/>
      <c r="BV65" s="6"/>
      <c r="BW65" s="6"/>
      <c r="BX65" s="5" t="str">
        <f t="array" ref="BX65">IF(ISNA(INDEX($DC$1:$DC$770,MATCH($BI65&amp;BX$3,$DB$1:$DB$770&amp;$DC$1:$DC$770,0))),"",IF(ISNA(INDEX($DC$1:$DC$200,MATCH($BI65&amp;BX$3,$DB$1:$DB$200&amp;$DC$1:$DC$200,0))),IF(INDEX($DC$201:$DC$770,MATCH($BI65&amp;BX$3,$DB$201:$DB$770&amp;$DC$201:$DC$770,0))=BX$3,2,""),IF(INDEX($DC$1:$DC$200,MATCH($BI65&amp;BX$3,$DB$1:$DB$200&amp;$DC$1:$DC$200,0))=BX$3,1,"")))</f>
        <v/>
      </c>
      <c r="BY65" s="6" t="str">
        <f t="array" ref="BY65">IF(ISNA(INDEX($DC$1:$DC$770,MATCH($BI65&amp;BY$3,$DB$1:$DB$770&amp;$DC$1:$DC$770,0))),"",IF(ISNA(INDEX($DC$1:$DC$200,MATCH($BI65&amp;BY$3,$DB$1:$DB$200&amp;$DC$1:$DC$200,0))),IF(INDEX($DC$201:$DC$770,MATCH($BI65&amp;BY$3,$DB$201:$DB$770&amp;$DC$201:$DC$770,0))=BY$3,2,""),IF(INDEX($DC$1:$DC$200,MATCH($BI65&amp;BY$3,$DB$1:$DB$200&amp;$DC$1:$DC$200,0))=BY$3,1,"")))</f>
        <v/>
      </c>
      <c r="BZ65" s="6" t="str">
        <f t="array" ref="BZ65">IF(ISNA(INDEX($DC$1:$DC$770,MATCH($BI65&amp;BZ$3,$DB$1:$DB$770&amp;$DC$1:$DC$770,0))),"",IF(ISNA(INDEX($DC$1:$DC$200,MATCH($BI65&amp;BZ$3,$DB$1:$DB$200&amp;$DC$1:$DC$200,0))),IF(INDEX($DC$201:$DC$770,MATCH($BI65&amp;BZ$3,$DB$201:$DB$770&amp;$DC$201:$DC$770,0))=BZ$3,2,""),IF(INDEX($DC$1:$DC$200,MATCH($BI65&amp;BZ$3,$DB$1:$DB$200&amp;$DC$1:$DC$200,0))=BZ$3,1,"")))</f>
        <v/>
      </c>
      <c r="CA65" s="5" t="str">
        <f t="array" ref="CA65">IF(ISNA(INDEX($DC$1:$DC$770,MATCH($BI65&amp;CA$3,$DB$1:$DB$770&amp;$DC$1:$DC$770,0))),"",IF(ISNA(INDEX($DC$1:$DC$200,MATCH($BI65&amp;CA$3,$DB$1:$DB$200&amp;$DC$1:$DC$200,0))),IF(INDEX($DC$201:$DC$770,MATCH($BI65&amp;CA$3,$DB$201:$DB$770&amp;$DC$201:$DC$770,0))=CA$3,2,""),IF(INDEX($DC$1:$DC$200,MATCH($BI65&amp;CA$3,$DB$1:$DB$200&amp;$DC$1:$DC$200,0))=CA$3,1,"")))</f>
        <v/>
      </c>
      <c r="CB65" s="6" t="str">
        <f t="array" ref="CB65">IF(ISNA(INDEX($DC$1:$DC$770,MATCH($BI65&amp;CB$3,$DB$1:$DB$770&amp;$DC$1:$DC$770,0))),"",IF(ISNA(INDEX($DC$1:$DC$200,MATCH($BI65&amp;CB$3,$DB$1:$DB$200&amp;$DC$1:$DC$200,0))),IF(INDEX($DC$201:$DC$770,MATCH($BI65&amp;CB$3,$DB$201:$DB$770&amp;$DC$201:$DC$770,0))=CB$3,2,""),IF(INDEX($DC$1:$DC$200,MATCH($BI65&amp;CB$3,$DB$1:$DB$200&amp;$DC$1:$DC$200,0))=CB$3,1,"")))</f>
        <v/>
      </c>
      <c r="CC65" s="7" t="str">
        <f t="array" ref="CC65">IF(ISNA(INDEX($DC$1:$DC$770,MATCH($BI65&amp;CC$3,$DB$1:$DB$770&amp;$DC$1:$DC$770,0))),"",IF(ISNA(INDEX($DC$1:$DC$200,MATCH($BI65&amp;CC$3,$DB$1:$DB$200&amp;$DC$1:$DC$200,0))),IF(INDEX($DC$201:$DC$770,MATCH($BI65&amp;CC$3,$DB$201:$DB$770&amp;$DC$201:$DC$770,0))=CC$3,2,""),IF(INDEX($DC$1:$DC$200,MATCH($BI65&amp;CC$3,$DB$1:$DB$200&amp;$DC$1:$DC$200,0))=CC$3,1,"")))</f>
        <v/>
      </c>
      <c r="CD65" s="6" t="str">
        <f t="array" ref="CD65">IF(ISNA(INDEX($DC$1:$DC$770,MATCH($BI65&amp;CD$3,$DB$1:$DB$770&amp;$DC$1:$DC$770,0))),"",IF(ISNA(INDEX($DC$1:$DC$200,MATCH($BI65&amp;CD$3,$DB$1:$DB$200&amp;$DC$1:$DC$200,0))),IF(INDEX($DC$201:$DC$770,MATCH($BI65&amp;CD$3,$DB$201:$DB$770&amp;$DC$201:$DC$770,0))=CD$3,2,""),IF(INDEX($DC$1:$DC$200,MATCH($BI65&amp;CD$3,$DB$1:$DB$200&amp;$DC$1:$DC$200,0))=CD$3,1,"")))</f>
        <v/>
      </c>
      <c r="CE65" s="6" t="str">
        <f t="array" ref="CE65">IF(ISNA(INDEX($DC$1:$DC$770,MATCH($BI65&amp;CE$3,$DB$1:$DB$770&amp;$DC$1:$DC$770,0))),"",IF(ISNA(INDEX($DC$1:$DC$200,MATCH($BI65&amp;CE$3,$DB$1:$DB$200&amp;$DC$1:$DC$200,0))),IF(INDEX($DC$201:$DC$770,MATCH($BI65&amp;CE$3,$DB$201:$DB$770&amp;$DC$201:$DC$770,0))=CE$3,2,""),IF(INDEX($DC$1:$DC$200,MATCH($BI65&amp;CE$3,$DB$1:$DB$200&amp;$DC$1:$DC$200,0))=CE$3,1,"")))</f>
        <v/>
      </c>
      <c r="CF65" s="6" t="str">
        <f t="array" ref="CF65">IF(ISNA(INDEX($DC$1:$DC$770,MATCH($BI65&amp;CF$3,$DB$1:$DB$770&amp;$DC$1:$DC$770,0))),"",IF(ISNA(INDEX($DC$1:$DC$200,MATCH($BI65&amp;CF$3,$DB$1:$DB$200&amp;$DC$1:$DC$200,0))),IF(INDEX($DC$201:$DC$770,MATCH($BI65&amp;CF$3,$DB$201:$DB$770&amp;$DC$201:$DC$770,0))=CF$3,2,""),IF(INDEX($DC$1:$DC$200,MATCH($BI65&amp;CF$3,$DB$1:$DB$200&amp;$DC$1:$DC$200,0))=CF$3,1,"")))</f>
        <v/>
      </c>
      <c r="CG65" s="5" t="str">
        <f t="array" ref="CG65">IF(ISNA(INDEX($DC$1:$DC$770,MATCH($BI65&amp;CG$3,$DB$1:$DB$770&amp;$DC$1:$DC$770,0))),"",IF(ISNA(INDEX($DC$1:$DC$200,MATCH($BI65&amp;CG$3,$DB$1:$DB$200&amp;$DC$1:$DC$200,0))),IF(INDEX($DC$201:$DC$770,MATCH($BI65&amp;CG$3,$DB$201:$DB$770&amp;$DC$201:$DC$770,0))=CG$3,2,""),IF(INDEX($DC$1:$DC$200,MATCH($BI65&amp;CG$3,$DB$1:$DB$200&amp;$DC$1:$DC$200,0))=CG$3,1,"")))</f>
        <v/>
      </c>
      <c r="CH65" s="6" t="str">
        <f t="array" ref="CH65">IF(ISNA(INDEX($DC$1:$DC$770,MATCH($BI65&amp;CH$3,$DB$1:$DB$770&amp;$DC$1:$DC$770,0))),"",IF(ISNA(INDEX($DC$1:$DC$200,MATCH($BI65&amp;CH$3,$DB$1:$DB$200&amp;$DC$1:$DC$200,0))),IF(INDEX($DC$201:$DC$770,MATCH($BI65&amp;CH$3,$DB$201:$DB$770&amp;$DC$201:$DC$770,0))=CH$3,2,""),IF(INDEX($DC$1:$DC$200,MATCH($BI65&amp;CH$3,$DB$1:$DB$200&amp;$DC$1:$DC$200,0))=CH$3,1,"")))</f>
        <v/>
      </c>
      <c r="CI65" s="7" t="str">
        <f t="array" ref="CI65">IF(ISNA(INDEX($DC$1:$DC$770,MATCH($BI65&amp;CI$3,$DB$1:$DB$770&amp;$DC$1:$DC$770,0))),"",IF(ISNA(INDEX($DC$1:$DC$200,MATCH($BI65&amp;CI$3,$DB$1:$DB$200&amp;$DC$1:$DC$200,0))),IF(INDEX($DC$201:$DC$770,MATCH($BI65&amp;CI$3,$DB$201:$DB$770&amp;$DC$201:$DC$770,0))=CI$3,2,""),IF(INDEX($DC$1:$DC$200,MATCH($BI65&amp;CI$3,$DB$1:$DB$200&amp;$DC$1:$DC$200,0))=CI$3,1,"")))</f>
        <v/>
      </c>
      <c r="CJ65" s="6" t="str">
        <f t="array" ref="CJ65">IF(ISNA(INDEX($DC$1:$DC$770,MATCH($BI65&amp;CJ$3,$DB$1:$DB$770&amp;$DC$1:$DC$770,0))),"",IF(ISNA(INDEX($DC$1:$DC$200,MATCH($BI65&amp;CJ$3,$DB$1:$DB$200&amp;$DC$1:$DC$200,0))),IF(INDEX($DC$201:$DC$770,MATCH($BI65&amp;CJ$3,$DB$201:$DB$770&amp;$DC$201:$DC$770,0))=CJ$3,2,""),IF(INDEX($DC$1:$DC$200,MATCH($BI65&amp;CJ$3,$DB$1:$DB$200&amp;$DC$1:$DC$200,0))=CJ$3,1,"")))</f>
        <v/>
      </c>
      <c r="CK65" s="6" t="str">
        <f t="array" ref="CK65">IF(ISNA(INDEX($DC$1:$DC$770,MATCH($BI65&amp;CK$3,$DB$1:$DB$770&amp;$DC$1:$DC$770,0))),"",IF(ISNA(INDEX($DC$1:$DC$200,MATCH($BI65&amp;CK$3,$DB$1:$DB$200&amp;$DC$1:$DC$200,0))),IF(INDEX($DC$201:$DC$770,MATCH($BI65&amp;CK$3,$DB$201:$DB$770&amp;$DC$201:$DC$770,0))=CK$3,2,""),IF(INDEX($DC$1:$DC$200,MATCH($BI65&amp;CK$3,$DB$1:$DB$200&amp;$DC$1:$DC$200,0))=CK$3,1,"")))</f>
        <v/>
      </c>
      <c r="CL65" s="7" t="str">
        <f t="array" ref="CL65">IF(ISNA(INDEX($DC$1:$DC$770,MATCH($BI65&amp;CL$3,$DB$1:$DB$770&amp;$DC$1:$DC$770,0))),"",IF(ISNA(INDEX($DC$1:$DC$200,MATCH($BI65&amp;CL$3,$DB$1:$DB$200&amp;$DC$1:$DC$200,0))),IF(INDEX($DC$201:$DC$770,MATCH($BI65&amp;CL$3,$DB$201:$DB$770&amp;$DC$201:$DC$770,0))=CL$3,2,""),IF(INDEX($DC$1:$DC$200,MATCH($BI65&amp;CL$3,$DB$1:$DB$200&amp;$DC$1:$DC$200,0))=CL$3,1,"")))</f>
        <v/>
      </c>
      <c r="CP65" s="19">
        <f t="shared" si="494"/>
        <v>0</v>
      </c>
      <c r="CQ65" s="13" t="s">
        <v>102</v>
      </c>
      <c r="CS65" s="64"/>
      <c r="CT65" s="64"/>
      <c r="CU65" s="13">
        <f t="shared" si="495"/>
        <v>2016</v>
      </c>
      <c r="CV65" s="13" t="str">
        <f t="shared" si="496"/>
        <v>Mo</v>
      </c>
      <c r="CW65" s="22">
        <f t="shared" si="497"/>
        <v>40876</v>
      </c>
      <c r="DB65" s="19">
        <f>IF(DM65=0,0,IF(COUNTIF($DM$1:$DM$200,DM65)=1,DM65,IF(COUNTIF($DM$1:$DM$200,DM65)=2,IF(COUNTIF($DM$1:$DM64,DM65)=0,DM65,DM65+0.5),"Terminkollision 1")))</f>
        <v>0</v>
      </c>
      <c r="DC65" s="42">
        <f t="shared" si="4"/>
        <v>3</v>
      </c>
      <c r="DD65" s="71" t="s">
        <v>195</v>
      </c>
      <c r="DE65" s="13" t="s">
        <v>0</v>
      </c>
      <c r="DF65" s="13" t="s">
        <v>105</v>
      </c>
      <c r="DG65" s="67"/>
      <c r="DH65" s="67"/>
      <c r="DI65" s="13">
        <f t="shared" si="488"/>
        <v>2016</v>
      </c>
      <c r="DJ65" s="13" t="str">
        <f t="shared" si="489"/>
        <v>Mo</v>
      </c>
      <c r="DK65" s="22">
        <f t="shared" si="498"/>
        <v>40876</v>
      </c>
      <c r="DL65" s="19">
        <f t="shared" si="0"/>
        <v>0</v>
      </c>
      <c r="DM65" s="13">
        <f t="shared" si="499"/>
        <v>0</v>
      </c>
    </row>
    <row r="66" spans="1:117">
      <c r="A66" s="13">
        <v>30.5</v>
      </c>
      <c r="B66" s="174"/>
      <c r="C66" s="173"/>
      <c r="D66" s="178"/>
      <c r="E66" s="2"/>
      <c r="F66" s="165"/>
      <c r="G66" s="165"/>
      <c r="H66" s="165"/>
      <c r="I66" s="2"/>
      <c r="J66" s="9" t="str">
        <f t="shared" ref="J66" si="541">IF(ISNA(VLOOKUP(A66,$CP$30:$CQ$56,2,FALSE)),IF(ISNA(VLOOKUP(A66,$DB$1:$DE$200,4,FALSE)),"",VLOOKUP(A66,$DB$1:$DE$200,4,FALSE)),VLOOKUP(A66,$CP$30:$CQ$56,2,FALSE))</f>
        <v/>
      </c>
      <c r="K66" s="10"/>
      <c r="L66" s="10"/>
      <c r="M66" s="10"/>
      <c r="N66" s="10"/>
      <c r="O66" s="8"/>
      <c r="P66" s="9" t="str">
        <f t="array" ref="P66">IF(ISNA(INDEX($DC$201:$DC$770,MATCH($A65&amp;P$3,$DB$201:$DB$770&amp;$DC$201:$DC$770,0))),IF(ISNA(INDEX($DC$1:$DC$200,MATCH($A66&amp;P$3,$DB$1:$DB$200&amp;$DC$1:$DC$200,0))),"",IF(INDEX($DC$1:$DC$200,MATCH($A66&amp;P$3,$DB$1:$DB$200&amp;$DC$1:$DC$200,0))=P$3,1,"")),IF(INDEX($DC$201:$DC$770,MATCH($A65&amp;P$3,$DB$201:$DB$770&amp;$DC$201:$DC$770,0))=P$3,2,""))</f>
        <v/>
      </c>
      <c r="Q66" s="10" t="str">
        <f t="array" ref="Q66">IF(ISNA(INDEX($DC$201:$DC$770,MATCH($A65&amp;Q$3,$DB$201:$DB$770&amp;$DC$201:$DC$770,0))),IF(ISNA(INDEX($DC$1:$DC$200,MATCH($A66&amp;Q$3,$DB$1:$DB$200&amp;$DC$1:$DC$200,0))),"",IF(INDEX($DC$1:$DC$200,MATCH($A66&amp;Q$3,$DB$1:$DB$200&amp;$DC$1:$DC$200,0))=Q$3,1,"")),IF(INDEX($DC$201:$DC$770,MATCH($A65&amp;Q$3,$DB$201:$DB$770&amp;$DC$201:$DC$770,0))=Q$3,2,""))</f>
        <v/>
      </c>
      <c r="R66" s="10" t="str">
        <f t="array" ref="R66">IF(ISNA(INDEX($DC$201:$DC$770,MATCH($A65&amp;R$3,$DB$201:$DB$770&amp;$DC$201:$DC$770,0))),IF(ISNA(INDEX($DC$1:$DC$200,MATCH($A66&amp;R$3,$DB$1:$DB$200&amp;$DC$1:$DC$200,0))),"",IF(INDEX($DC$1:$DC$200,MATCH($A66&amp;R$3,$DB$1:$DB$200&amp;$DC$1:$DC$200,0))=R$3,1,"")),IF(INDEX($DC$201:$DC$770,MATCH($A65&amp;R$3,$DB$201:$DB$770&amp;$DC$201:$DC$770,0))=R$3,2,""))</f>
        <v/>
      </c>
      <c r="S66" s="9" t="str">
        <f t="array" ref="S66">IF(ISNA(INDEX($DC$201:$DC$770,MATCH($A65&amp;S$3,$DB$201:$DB$770&amp;$DC$201:$DC$770,0))),IF(ISNA(INDEX($DC$1:$DC$200,MATCH($A66&amp;S$3,$DB$1:$DB$200&amp;$DC$1:$DC$200,0))),"",IF(INDEX($DC$1:$DC$200,MATCH($A66&amp;S$3,$DB$1:$DB$200&amp;$DC$1:$DC$200,0))=S$3,1,"")),IF(INDEX($DC$201:$DC$770,MATCH($A65&amp;S$3,$DB$201:$DB$770&amp;$DC$201:$DC$770,0))=S$3,2,""))</f>
        <v/>
      </c>
      <c r="T66" s="10" t="str">
        <f t="array" ref="T66">IF(ISNA(INDEX($DC$201:$DC$770,MATCH($A65&amp;T$3,$DB$201:$DB$770&amp;$DC$201:$DC$770,0))),IF(ISNA(INDEX($DC$1:$DC$200,MATCH($A66&amp;T$3,$DB$1:$DB$200&amp;$DC$1:$DC$200,0))),"",IF(INDEX($DC$1:$DC$200,MATCH($A66&amp;T$3,$DB$1:$DB$200&amp;$DC$1:$DC$200,0))=T$3,1,"")),IF(INDEX($DC$201:$DC$770,MATCH($A65&amp;T$3,$DB$201:$DB$770&amp;$DC$201:$DC$770,0))=T$3,2,""))</f>
        <v/>
      </c>
      <c r="U66" s="8" t="str">
        <f t="array" ref="U66">IF(ISNA(INDEX($DC$201:$DC$770,MATCH($A65&amp;U$3,$DB$201:$DB$770&amp;$DC$201:$DC$770,0))),IF(ISNA(INDEX($DC$1:$DC$200,MATCH($A66&amp;U$3,$DB$1:$DB$200&amp;$DC$1:$DC$200,0))),"",IF(INDEX($DC$1:$DC$200,MATCH($A66&amp;U$3,$DB$1:$DB$200&amp;$DC$1:$DC$200,0))=U$3,1,"")),IF(INDEX($DC$201:$DC$770,MATCH($A65&amp;U$3,$DB$201:$DB$770&amp;$DC$201:$DC$770,0))=U$3,2,""))</f>
        <v/>
      </c>
      <c r="V66" s="10" t="str">
        <f t="array" ref="V66">IF(ISNA(INDEX($DC$201:$DC$770,MATCH($A65&amp;V$3,$DB$201:$DB$770&amp;$DC$201:$DC$770,0))),IF(ISNA(INDEX($DC$1:$DC$200,MATCH($A66&amp;V$3,$DB$1:$DB$200&amp;$DC$1:$DC$200,0))),"",IF(INDEX($DC$1:$DC$200,MATCH($A66&amp;V$3,$DB$1:$DB$200&amp;$DC$1:$DC$200,0))=V$3,1,"")),IF(INDEX($DC$201:$DC$770,MATCH($A65&amp;V$3,$DB$201:$DB$770&amp;$DC$201:$DC$770,0))=V$3,2,""))</f>
        <v/>
      </c>
      <c r="W66" s="10" t="str">
        <f t="array" ref="W66">IF(ISNA(INDEX($DC$201:$DC$770,MATCH($A65&amp;W$3,$DB$201:$DB$770&amp;$DC$201:$DC$770,0))),IF(ISNA(INDEX($DC$1:$DC$200,MATCH($A66&amp;W$3,$DB$1:$DB$200&amp;$DC$1:$DC$200,0))),"",IF(INDEX($DC$1:$DC$200,MATCH($A66&amp;W$3,$DB$1:$DB$200&amp;$DC$1:$DC$200,0))=W$3,1,"")),IF(INDEX($DC$201:$DC$770,MATCH($A65&amp;W$3,$DB$201:$DB$770&amp;$DC$201:$DC$770,0))=W$3,2,""))</f>
        <v/>
      </c>
      <c r="X66" s="10" t="str">
        <f t="array" ref="X66">IF(ISNA(INDEX($DC$201:$DC$770,MATCH($A65&amp;X$3,$DB$201:$DB$770&amp;$DC$201:$DC$770,0))),IF(ISNA(INDEX($DC$1:$DC$200,MATCH($A66&amp;X$3,$DB$1:$DB$200&amp;$DC$1:$DC$200,0))),"",IF(INDEX($DC$1:$DC$200,MATCH($A66&amp;X$3,$DB$1:$DB$200&amp;$DC$1:$DC$200,0))=X$3,1,"")),IF(INDEX($DC$201:$DC$770,MATCH($A65&amp;X$3,$DB$201:$DB$770&amp;$DC$201:$DC$770,0))=X$3,2,""))</f>
        <v/>
      </c>
      <c r="Y66" s="9" t="str">
        <f t="array" ref="Y66">IF(ISNA(INDEX($DC$201:$DC$770,MATCH($A65&amp;Y$3,$DB$201:$DB$770&amp;$DC$201:$DC$770,0))),IF(ISNA(INDEX($DC$1:$DC$200,MATCH($A66&amp;Y$3,$DB$1:$DB$200&amp;$DC$1:$DC$200,0))),"",IF(INDEX($DC$1:$DC$200,MATCH($A66&amp;Y$3,$DB$1:$DB$200&amp;$DC$1:$DC$200,0))=Y$3,1,"")),IF(INDEX($DC$201:$DC$770,MATCH($A65&amp;Y$3,$DB$201:$DB$770&amp;$DC$201:$DC$770,0))=Y$3,2,""))</f>
        <v/>
      </c>
      <c r="Z66" s="10" t="str">
        <f t="array" ref="Z66">IF(ISNA(INDEX($DC$201:$DC$770,MATCH($A65&amp;Z$3,$DB$201:$DB$770&amp;$DC$201:$DC$770,0))),IF(ISNA(INDEX($DC$1:$DC$200,MATCH($A66&amp;Z$3,$DB$1:$DB$200&amp;$DC$1:$DC$200,0))),"",IF(INDEX($DC$1:$DC$200,MATCH($A66&amp;Z$3,$DB$1:$DB$200&amp;$DC$1:$DC$200,0))=Z$3,1,"")),IF(INDEX($DC$201:$DC$770,MATCH($A65&amp;Z$3,$DB$201:$DB$770&amp;$DC$201:$DC$770,0))=Z$3,2,""))</f>
        <v/>
      </c>
      <c r="AA66" s="8" t="str">
        <f t="array" ref="AA66">IF(ISNA(INDEX($DC$201:$DC$770,MATCH($A65&amp;AA$3,$DB$201:$DB$770&amp;$DC$201:$DC$770,0))),IF(ISNA(INDEX($DC$1:$DC$200,MATCH($A66&amp;AA$3,$DB$1:$DB$200&amp;$DC$1:$DC$200,0))),"",IF(INDEX($DC$1:$DC$200,MATCH($A66&amp;AA$3,$DB$1:$DB$200&amp;$DC$1:$DC$200,0))=AA$3,1,"")),IF(INDEX($DC$201:$DC$770,MATCH($A65&amp;AA$3,$DB$201:$DB$770&amp;$DC$201:$DC$770,0))=AA$3,2,""))</f>
        <v/>
      </c>
      <c r="AB66" s="10" t="str">
        <f t="array" ref="AB66">IF(ISNA(INDEX($DC$201:$DC$770,MATCH($A65&amp;AB$3,$DB$201:$DB$770&amp;$DC$201:$DC$770,0))),IF(ISNA(INDEX($DC$1:$DC$200,MATCH($A66&amp;AB$3,$DB$1:$DB$200&amp;$DC$1:$DC$200,0))),"",IF(INDEX($DC$1:$DC$200,MATCH($A66&amp;AB$3,$DB$1:$DB$200&amp;$DC$1:$DC$200,0))=AB$3,1,"")),IF(INDEX($DC$201:$DC$770,MATCH($A65&amp;AB$3,$DB$201:$DB$770&amp;$DC$201:$DC$770,0))=AB$3,2,""))</f>
        <v/>
      </c>
      <c r="AC66" s="10" t="str">
        <f t="array" ref="AC66">IF(ISNA(INDEX($DC$201:$DC$770,MATCH($A65&amp;AC$3,$DB$201:$DB$770&amp;$DC$201:$DC$770,0))),IF(ISNA(INDEX($DC$1:$DC$200,MATCH($A66&amp;AC$3,$DB$1:$DB$200&amp;$DC$1:$DC$200,0))),"",IF(INDEX($DC$1:$DC$200,MATCH($A66&amp;AC$3,$DB$1:$DB$200&amp;$DC$1:$DC$200,0))=AC$3,1,"")),IF(INDEX($DC$201:$DC$770,MATCH($A65&amp;AC$3,$DB$201:$DB$770&amp;$DC$201:$DC$770,0))=AC$3,2,""))</f>
        <v/>
      </c>
      <c r="AD66" s="8" t="str">
        <f t="array" ref="AD66">IF(ISNA(INDEX($DC$201:$DC$770,MATCH($A65&amp;AD$3,$DB$201:$DB$770&amp;$DC$201:$DC$770,0))),IF(ISNA(INDEX($DC$1:$DC$200,MATCH($A66&amp;AD$3,$DB$1:$DB$200&amp;$DC$1:$DC$200,0))),"",IF(INDEX($DC$1:$DC$200,MATCH($A66&amp;AD$3,$DB$1:$DB$200&amp;$DC$1:$DC$200,0))=AD$3,1,"")),IF(INDEX($DC$201:$DC$770,MATCH($A65&amp;AD$3,$DB$201:$DB$770&amp;$DC$201:$DC$770,0))=AD$3,2,""))</f>
        <v/>
      </c>
      <c r="AE66" s="4"/>
      <c r="AF66" s="1"/>
      <c r="AG66" s="5" t="s">
        <v>29</v>
      </c>
      <c r="AH66" s="25"/>
      <c r="AI66" s="6"/>
      <c r="AJ66" s="6" t="s">
        <v>5</v>
      </c>
      <c r="AK66" s="6"/>
      <c r="AL66" s="6"/>
      <c r="AM66" s="6"/>
      <c r="AN66" s="6"/>
      <c r="AO66" s="6"/>
      <c r="AP66" s="6"/>
      <c r="AQ66" s="6"/>
      <c r="AR66" s="6"/>
      <c r="AS66" s="7"/>
      <c r="AT66" s="5" t="s">
        <v>0</v>
      </c>
      <c r="AU66" s="6"/>
      <c r="AV66" s="6"/>
      <c r="AW66" s="6"/>
      <c r="AX66" s="6" t="s">
        <v>3</v>
      </c>
      <c r="AY66" s="6"/>
      <c r="AZ66" s="6"/>
      <c r="BA66" s="6"/>
      <c r="BB66" s="6"/>
      <c r="BC66" s="6"/>
      <c r="BD66" s="6"/>
      <c r="BE66" s="6"/>
      <c r="BF66" s="6"/>
      <c r="BG66" s="6"/>
      <c r="BH66" s="3"/>
      <c r="BI66" s="2">
        <f t="shared" ref="BI66" si="542">BI65+0.5</f>
        <v>90.5</v>
      </c>
      <c r="BJ66" s="174"/>
      <c r="BK66" s="173"/>
      <c r="BL66" s="177"/>
      <c r="BM66" s="2"/>
      <c r="BN66" s="165"/>
      <c r="BO66" s="165"/>
      <c r="BP66" s="165"/>
      <c r="BQ66" s="2"/>
      <c r="BR66" s="10" t="str">
        <f t="shared" ref="BR66" si="543">IF(ISNA(VLOOKUP(BI66,$CP$30:$CQ$56,2,FALSE)),IF(ISNA(VLOOKUP(BI66,$DB$1:$DE$200,4,FALSE)),"",VLOOKUP(BI66,$DB$1:$DE$200,4,FALSE)),VLOOKUP(BI66,$CP$30:$CQ$56,2,FALSE))</f>
        <v/>
      </c>
      <c r="BS66" s="10"/>
      <c r="BT66" s="10"/>
      <c r="BU66" s="10"/>
      <c r="BV66" s="10"/>
      <c r="BW66" s="10"/>
      <c r="BX66" s="9" t="str">
        <f t="array" ref="BX66">IF(ISNA(INDEX($DC$201:$DC$770,MATCH($BI65&amp;BX$3,$DB$201:$DB$770&amp;$DC$201:$DC$770,0))),IF(ISNA(INDEX($DC$1:$DC$200,MATCH($BI66&amp;BX$3,$DB$1:$DB$200&amp;$DC$1:$DC$200,0))),"",IF(INDEX($DC$1:$DC$200,MATCH($BI66&amp;BX$3,$DB$1:$DB$200&amp;$DC$1:$DC$200,0))=BX$3,1,"")),IF(INDEX($DC$201:$DC$770,MATCH($BI65&amp;BX$3,$DB$201:$DB$770&amp;$DC$201:$DC$770,0))=BX$3,2,""))</f>
        <v/>
      </c>
      <c r="BY66" s="10" t="str">
        <f t="array" ref="BY66">IF(ISNA(INDEX($DC$201:$DC$770,MATCH($BI65&amp;BY$3,$DB$201:$DB$770&amp;$DC$201:$DC$770,0))),IF(ISNA(INDEX($DC$1:$DC$200,MATCH($BI66&amp;BY$3,$DB$1:$DB$200&amp;$DC$1:$DC$200,0))),"",IF(INDEX($DC$1:$DC$200,MATCH($BI66&amp;BY$3,$DB$1:$DB$200&amp;$DC$1:$DC$200,0))=BY$3,1,"")),IF(INDEX($DC$201:$DC$770,MATCH($BI65&amp;BY$3,$DB$201:$DB$770&amp;$DC$201:$DC$770,0))=BY$3,2,""))</f>
        <v/>
      </c>
      <c r="BZ66" s="10" t="str">
        <f t="array" ref="BZ66">IF(ISNA(INDEX($DC$201:$DC$770,MATCH($BI65&amp;BZ$3,$DB$201:$DB$770&amp;$DC$201:$DC$770,0))),IF(ISNA(INDEX($DC$1:$DC$200,MATCH($BI66&amp;BZ$3,$DB$1:$DB$200&amp;$DC$1:$DC$200,0))),"",IF(INDEX($DC$1:$DC$200,MATCH($BI66&amp;BZ$3,$DB$1:$DB$200&amp;$DC$1:$DC$200,0))=BZ$3,1,"")),IF(INDEX($DC$201:$DC$770,MATCH($BI65&amp;BZ$3,$DB$201:$DB$770&amp;$DC$201:$DC$770,0))=BZ$3,2,""))</f>
        <v/>
      </c>
      <c r="CA66" s="9" t="str">
        <f t="array" ref="CA66">IF(ISNA(INDEX($DC$201:$DC$770,MATCH($BI65&amp;CA$3,$DB$201:$DB$770&amp;$DC$201:$DC$770,0))),IF(ISNA(INDEX($DC$1:$DC$200,MATCH($BI66&amp;CA$3,$DB$1:$DB$200&amp;$DC$1:$DC$200,0))),"",IF(INDEX($DC$1:$DC$200,MATCH($BI66&amp;CA$3,$DB$1:$DB$200&amp;$DC$1:$DC$200,0))=CA$3,1,"")),IF(INDEX($DC$201:$DC$770,MATCH($BI65&amp;CA$3,$DB$201:$DB$770&amp;$DC$201:$DC$770,0))=CA$3,2,""))</f>
        <v/>
      </c>
      <c r="CB66" s="10" t="str">
        <f t="array" ref="CB66">IF(ISNA(INDEX($DC$201:$DC$770,MATCH($BI65&amp;CB$3,$DB$201:$DB$770&amp;$DC$201:$DC$770,0))),IF(ISNA(INDEX($DC$1:$DC$200,MATCH($BI66&amp;CB$3,$DB$1:$DB$200&amp;$DC$1:$DC$200,0))),"",IF(INDEX($DC$1:$DC$200,MATCH($BI66&amp;CB$3,$DB$1:$DB$200&amp;$DC$1:$DC$200,0))=CB$3,1,"")),IF(INDEX($DC$201:$DC$770,MATCH($BI65&amp;CB$3,$DB$201:$DB$770&amp;$DC$201:$DC$770,0))=CB$3,2,""))</f>
        <v/>
      </c>
      <c r="CC66" s="8" t="str">
        <f t="array" ref="CC66">IF(ISNA(INDEX($DC$201:$DC$770,MATCH($BI65&amp;CC$3,$DB$201:$DB$770&amp;$DC$201:$DC$770,0))),IF(ISNA(INDEX($DC$1:$DC$200,MATCH($BI66&amp;CC$3,$DB$1:$DB$200&amp;$DC$1:$DC$200,0))),"",IF(INDEX($DC$1:$DC$200,MATCH($BI66&amp;CC$3,$DB$1:$DB$200&amp;$DC$1:$DC$200,0))=CC$3,1,"")),IF(INDEX($DC$201:$DC$770,MATCH($BI65&amp;CC$3,$DB$201:$DB$770&amp;$DC$201:$DC$770,0))=CC$3,2,""))</f>
        <v/>
      </c>
      <c r="CD66" s="10" t="str">
        <f t="array" ref="CD66">IF(ISNA(INDEX($DC$201:$DC$770,MATCH($BI65&amp;CD$3,$DB$201:$DB$770&amp;$DC$201:$DC$770,0))),IF(ISNA(INDEX($DC$1:$DC$200,MATCH($BI66&amp;CD$3,$DB$1:$DB$200&amp;$DC$1:$DC$200,0))),"",IF(INDEX($DC$1:$DC$200,MATCH($BI66&amp;CD$3,$DB$1:$DB$200&amp;$DC$1:$DC$200,0))=CD$3,1,"")),IF(INDEX($DC$201:$DC$770,MATCH($BI65&amp;CD$3,$DB$201:$DB$770&amp;$DC$201:$DC$770,0))=CD$3,2,""))</f>
        <v/>
      </c>
      <c r="CE66" s="10" t="str">
        <f t="array" ref="CE66">IF(ISNA(INDEX($DC$201:$DC$770,MATCH($BI65&amp;CE$3,$DB$201:$DB$770&amp;$DC$201:$DC$770,0))),IF(ISNA(INDEX($DC$1:$DC$200,MATCH($BI66&amp;CE$3,$DB$1:$DB$200&amp;$DC$1:$DC$200,0))),"",IF(INDEX($DC$1:$DC$200,MATCH($BI66&amp;CE$3,$DB$1:$DB$200&amp;$DC$1:$DC$200,0))=CE$3,1,"")),IF(INDEX($DC$201:$DC$770,MATCH($BI65&amp;CE$3,$DB$201:$DB$770&amp;$DC$201:$DC$770,0))=CE$3,2,""))</f>
        <v/>
      </c>
      <c r="CF66" s="10" t="str">
        <f t="array" ref="CF66">IF(ISNA(INDEX($DC$201:$DC$770,MATCH($BI65&amp;CF$3,$DB$201:$DB$770&amp;$DC$201:$DC$770,0))),IF(ISNA(INDEX($DC$1:$DC$200,MATCH($BI66&amp;CF$3,$DB$1:$DB$200&amp;$DC$1:$DC$200,0))),"",IF(INDEX($DC$1:$DC$200,MATCH($BI66&amp;CF$3,$DB$1:$DB$200&amp;$DC$1:$DC$200,0))=CF$3,1,"")),IF(INDEX($DC$201:$DC$770,MATCH($BI65&amp;CF$3,$DB$201:$DB$770&amp;$DC$201:$DC$770,0))=CF$3,2,""))</f>
        <v/>
      </c>
      <c r="CG66" s="9" t="str">
        <f t="array" ref="CG66">IF(ISNA(INDEX($DC$201:$DC$770,MATCH($BI65&amp;CG$3,$DB$201:$DB$770&amp;$DC$201:$DC$770,0))),IF(ISNA(INDEX($DC$1:$DC$200,MATCH($BI66&amp;CG$3,$DB$1:$DB$200&amp;$DC$1:$DC$200,0))),"",IF(INDEX($DC$1:$DC$200,MATCH($BI66&amp;CG$3,$DB$1:$DB$200&amp;$DC$1:$DC$200,0))=CG$3,1,"")),IF(INDEX($DC$201:$DC$770,MATCH($BI65&amp;CG$3,$DB$201:$DB$770&amp;$DC$201:$DC$770,0))=CG$3,2,""))</f>
        <v/>
      </c>
      <c r="CH66" s="10" t="str">
        <f t="array" ref="CH66">IF(ISNA(INDEX($DC$201:$DC$770,MATCH($BI65&amp;CH$3,$DB$201:$DB$770&amp;$DC$201:$DC$770,0))),IF(ISNA(INDEX($DC$1:$DC$200,MATCH($BI66&amp;CH$3,$DB$1:$DB$200&amp;$DC$1:$DC$200,0))),"",IF(INDEX($DC$1:$DC$200,MATCH($BI66&amp;CH$3,$DB$1:$DB$200&amp;$DC$1:$DC$200,0))=CH$3,1,"")),IF(INDEX($DC$201:$DC$770,MATCH($BI65&amp;CH$3,$DB$201:$DB$770&amp;$DC$201:$DC$770,0))=CH$3,2,""))</f>
        <v/>
      </c>
      <c r="CI66" s="8" t="str">
        <f t="array" ref="CI66">IF(ISNA(INDEX($DC$201:$DC$770,MATCH($BI65&amp;CI$3,$DB$201:$DB$770&amp;$DC$201:$DC$770,0))),IF(ISNA(INDEX($DC$1:$DC$200,MATCH($BI66&amp;CI$3,$DB$1:$DB$200&amp;$DC$1:$DC$200,0))),"",IF(INDEX($DC$1:$DC$200,MATCH($BI66&amp;CI$3,$DB$1:$DB$200&amp;$DC$1:$DC$200,0))=CI$3,1,"")),IF(INDEX($DC$201:$DC$770,MATCH($BI65&amp;CI$3,$DB$201:$DB$770&amp;$DC$201:$DC$770,0))=CI$3,2,""))</f>
        <v/>
      </c>
      <c r="CJ66" s="10" t="str">
        <f t="array" ref="CJ66">IF(ISNA(INDEX($DC$201:$DC$770,MATCH($BI65&amp;CJ$3,$DB$201:$DB$770&amp;$DC$201:$DC$770,0))),IF(ISNA(INDEX($DC$1:$DC$200,MATCH($BI66&amp;CJ$3,$DB$1:$DB$200&amp;$DC$1:$DC$200,0))),"",IF(INDEX($DC$1:$DC$200,MATCH($BI66&amp;CJ$3,$DB$1:$DB$200&amp;$DC$1:$DC$200,0))=CJ$3,1,"")),IF(INDEX($DC$201:$DC$770,MATCH($BI65&amp;CJ$3,$DB$201:$DB$770&amp;$DC$201:$DC$770,0))=CJ$3,2,""))</f>
        <v/>
      </c>
      <c r="CK66" s="10" t="str">
        <f t="array" ref="CK66">IF(ISNA(INDEX($DC$201:$DC$770,MATCH($BI65&amp;CK$3,$DB$201:$DB$770&amp;$DC$201:$DC$770,0))),IF(ISNA(INDEX($DC$1:$DC$200,MATCH($BI66&amp;CK$3,$DB$1:$DB$200&amp;$DC$1:$DC$200,0))),"",IF(INDEX($DC$1:$DC$200,MATCH($BI66&amp;CK$3,$DB$1:$DB$200&amp;$DC$1:$DC$200,0))=CK$3,1,"")),IF(INDEX($DC$201:$DC$770,MATCH($BI65&amp;CK$3,$DB$201:$DB$770&amp;$DC$201:$DC$770,0))=CK$3,2,""))</f>
        <v/>
      </c>
      <c r="CL66" s="8" t="str">
        <f t="array" ref="CL66">IF(ISNA(INDEX($DC$201:$DC$770,MATCH($BI65&amp;CL$3,$DB$201:$DB$770&amp;$DC$201:$DC$770,0))),IF(ISNA(INDEX($DC$1:$DC$200,MATCH($BI66&amp;CL$3,$DB$1:$DB$200&amp;$DC$1:$DC$200,0))),"",IF(INDEX($DC$1:$DC$200,MATCH($BI66&amp;CL$3,$DB$1:$DB$200&amp;$DC$1:$DC$200,0))=CL$3,1,"")),IF(INDEX($DC$201:$DC$770,MATCH($BI65&amp;CL$3,$DB$201:$DB$770&amp;$DC$201:$DC$770,0))=CL$3,2,""))</f>
        <v/>
      </c>
      <c r="CP66" s="19">
        <f t="shared" si="494"/>
        <v>0</v>
      </c>
      <c r="CQ66" s="13" t="s">
        <v>102</v>
      </c>
      <c r="CS66" s="64"/>
      <c r="CT66" s="64"/>
      <c r="CU66" s="13">
        <f t="shared" si="495"/>
        <v>2016</v>
      </c>
      <c r="CV66" s="13" t="str">
        <f t="shared" si="496"/>
        <v>Mo</v>
      </c>
      <c r="CW66" s="22">
        <f t="shared" si="497"/>
        <v>40876</v>
      </c>
      <c r="DB66" s="19"/>
      <c r="DC66" s="42"/>
      <c r="DK66" s="22"/>
    </row>
    <row r="67" spans="1:117" ht="12.75" customHeight="1">
      <c r="A67" s="13">
        <v>31</v>
      </c>
      <c r="B67" s="174">
        <f>TRUNC((DATE($CR$2,C$6,C67)-WEEKDAY(DATE($CR$2,C$6,C67),2)-DATE(YEAR(DATE($CR$2,C$6,C67)+4-WEEKDAY(DATE($CR$2,C$6,C67),2)),1,-10))/7)</f>
        <v>4</v>
      </c>
      <c r="C67" s="172">
        <v>31</v>
      </c>
      <c r="D67" s="176" t="str">
        <f t="shared" ref="D67" si="544">IF(D65="Mo","Di",IF(D65="Di","Mi",IF(D65="Mi","Do",IF(D65="Do","Fr",IF(D65="Fr","Sa",IF(D65="Sa","So","Mo"))))))</f>
        <v>So</v>
      </c>
      <c r="E67" s="2"/>
      <c r="F67" s="164" t="str">
        <f t="shared" ref="F67" si="545">IF(OR(OR(B67=$CR$7,B71=$CR$7,B67=$CS$7,B71=$CS$7,B67=$CT$7,B71=$CT$7,B67=$CR$8,B71=$CR$8,B67=$CR$9,B71=$CR$9,B67=$CR$10,B71=$CR$10,B67=$CS$10,B71=$CS$10,B67=$CR$11,B71=$CR$11,B67=$CS$11,B71=$CS$11,B67=$CT$11,B71=$CT$11,B67=$CU$11,B71=$CU$11,B67=$CV$11,B71=$CV$11,B67=$CR$12,B71=$CR$12,B67=$CS$12,B71=$CS$12),OR($A68=$CP$30,$A68=$CP$31,$A68=$CP$32,$A68=$CP$33,$A68=$CP$34,$A68=$CP$35,$A68=$CP$36,$A68=$CP$37,$A68=$CP$38,$A68=$CP$39,$A68=$CP$40,$A68=$CP$41),OR($A68=$CP$44,$A68=$CP$45,$A68=$CP$46,$A68=$CP$47,$A68=$CP$48,$A68=$CP$49,$A68=$CP$50)),1,"")</f>
        <v/>
      </c>
      <c r="G67" s="164">
        <f t="shared" ref="G67" si="546">IF(OR(OR(B67=$CR$15,B71=$CR$15,B67=$CS$15,B71=$CS$15,B67=$CT$15,B71=$CT$15,B67=$CR$16,B71=$CR$16,B67=$CS$16,B71=$CS$16,B67=$CR$17,B71=$CR$17,B67=$CS$17,B71=$CS$17,B67=$CR$18,B71=$CR$18,B67=$CS$18,B71=$CS$18,B67=$CT$18,B71=$CT$18,B67=$CU$18,B71=$CU$18,B67=$CV$18,B71=$CV$18,B67=$CR$19,B71=$CR$19,B67=$CS$19,B71=$CS$19),OR($A68=$CP$30,$A68=$CP$31,$A68=$CP$32,$A68=$CP$33,$A68=$CP$34,$A68=$CP$35,$A68=$CP$36,$A68=$CP$37,$A68=$CP$38,$A68=$CP$39,$A68=$CP$40,$A68=$CP$41),OR($A68=$CP$44,$A68=$CP$45,$A68=$CP$46,$A68=$CP$47,$A68=$CP$48,$A68=$CP$49,$A68=$CP$50)),1,"")</f>
        <v>1</v>
      </c>
      <c r="H67" s="164" t="str">
        <f t="shared" ref="H67" si="547">IF(OR(OR(B67=$CR$22,B71=$CR$22,B67=$CS$22,B71=$CS$22,B67=$CT$22,B71=$CT$22,B67=$CR$23,B71=$CR$23,B67=$CS$23,B71=$CS$23,B67=$CR$24,B71=$CR$24,B67=$CS$24,B71=$CS$24,B67=$CR$25,B71=$CR$25,B67=$CS$25,B71=$CS$25,B67=$CT$25,B71=$CT$25,B67=$CU$25,B71=$CU$25,B67=$CV$25,B71=$CV$25,B67=$CR$26,B71=$CR$26,B67=$CS$26,B71=$CS$26),OR($A68=$CP$30,$A68=$CP$31,$A68=$CP$32,$A68=$CP$33,$A68=$CP$34,$A68=$CP$35,$A68=$CP$36,$A68=$CP$37,$A68=$CP$38,$A68=$CP$39,$A68=$CP$40,$A68=$CP$41),OR($A68=$CP$44,$A68=$CP$45,$A68=$CP$46,$A68=$CP$47,$A68=$CP$48,$A68=$CP$49,$A68=$CP$50)),1,"")</f>
        <v/>
      </c>
      <c r="I67" s="2"/>
      <c r="J67" s="1" t="str">
        <f t="shared" ref="J67" si="548">IF(ISNA(VLOOKUP(A67,$DB$1:$DE$200,4,FALSE)),"",VLOOKUP(A67,$DB$1:$DE$200,4,FALSE))</f>
        <v/>
      </c>
      <c r="K67" s="1"/>
      <c r="L67" s="1"/>
      <c r="M67" s="1"/>
      <c r="N67" s="1"/>
      <c r="O67" s="1"/>
      <c r="P67" s="5" t="str">
        <f t="array" ref="P67">IF(ISNA(INDEX($DC$1:$DC$770,MATCH($A67&amp;P$3,$DB$1:$DB$770&amp;$DC$1:$DC$770,0))),"",IF(ISNA(INDEX($DC$1:$DC$200,MATCH($A67&amp;P$3,$DB$1:$DB$200&amp;$DC$1:$DC$200,0))),IF(INDEX($DC$201:$DC$770,MATCH($A67&amp;P$3,$DB$201:$DB$770&amp;$DC$201:$DC$770,0))=P$3,2,""),IF(INDEX($DC$1:$DC$200,MATCH($A67&amp;P$3,$DB$1:$DB$200&amp;$DC$1:$DC$200,0))=P$3,1,"")))</f>
        <v/>
      </c>
      <c r="Q67" s="6" t="str">
        <f t="array" ref="Q67">IF(ISNA(INDEX($DC$1:$DC$770,MATCH($A67&amp;Q$3,$DB$1:$DB$770&amp;$DC$1:$DC$770,0))),"",IF(ISNA(INDEX($DC$1:$DC$200,MATCH($A67&amp;Q$3,$DB$1:$DB$200&amp;$DC$1:$DC$200,0))),IF(INDEX($DC$201:$DC$770,MATCH($A67&amp;Q$3,$DB$201:$DB$770&amp;$DC$201:$DC$770,0))=Q$3,2,""),IF(INDEX($DC$1:$DC$200,MATCH($A67&amp;Q$3,$DB$1:$DB$200&amp;$DC$1:$DC$200,0))=Q$3,1,"")))</f>
        <v/>
      </c>
      <c r="R67" s="6" t="str">
        <f t="array" ref="R67">IF(ISNA(INDEX($DC$1:$DC$770,MATCH($A67&amp;R$3,$DB$1:$DB$770&amp;$DC$1:$DC$770,0))),"",IF(ISNA(INDEX($DC$1:$DC$200,MATCH($A67&amp;R$3,$DB$1:$DB$200&amp;$DC$1:$DC$200,0))),IF(INDEX($DC$201:$DC$770,MATCH($A67&amp;R$3,$DB$201:$DB$770&amp;$DC$201:$DC$770,0))=R$3,2,""),IF(INDEX($DC$1:$DC$200,MATCH($A67&amp;R$3,$DB$1:$DB$200&amp;$DC$1:$DC$200,0))=R$3,1,"")))</f>
        <v/>
      </c>
      <c r="S67" s="5" t="str">
        <f t="array" ref="S67">IF(ISNA(INDEX($DC$1:$DC$770,MATCH($A67&amp;S$3,$DB$1:$DB$770&amp;$DC$1:$DC$770,0))),"",IF(ISNA(INDEX($DC$1:$DC$200,MATCH($A67&amp;S$3,$DB$1:$DB$200&amp;$DC$1:$DC$200,0))),IF(INDEX($DC$201:$DC$770,MATCH($A67&amp;S$3,$DB$201:$DB$770&amp;$DC$201:$DC$770,0))=S$3,2,""),IF(INDEX($DC$1:$DC$200,MATCH($A67&amp;S$3,$DB$1:$DB$200&amp;$DC$1:$DC$200,0))=S$3,1,"")))</f>
        <v/>
      </c>
      <c r="T67" s="6" t="str">
        <f t="array" ref="T67">IF(ISNA(INDEX($DC$1:$DC$770,MATCH($A67&amp;T$3,$DB$1:$DB$770&amp;$DC$1:$DC$770,0))),"",IF(ISNA(INDEX($DC$1:$DC$200,MATCH($A67&amp;T$3,$DB$1:$DB$200&amp;$DC$1:$DC$200,0))),IF(INDEX($DC$201:$DC$770,MATCH($A67&amp;T$3,$DB$201:$DB$770&amp;$DC$201:$DC$770,0))=T$3,2,""),IF(INDEX($DC$1:$DC$200,MATCH($A67&amp;T$3,$DB$1:$DB$200&amp;$DC$1:$DC$200,0))=T$3,1,"")))</f>
        <v/>
      </c>
      <c r="U67" s="7" t="str">
        <f t="array" ref="U67">IF(ISNA(INDEX($DC$1:$DC$770,MATCH($A67&amp;U$3,$DB$1:$DB$770&amp;$DC$1:$DC$770,0))),"",IF(ISNA(INDEX($DC$1:$DC$200,MATCH($A67&amp;U$3,$DB$1:$DB$200&amp;$DC$1:$DC$200,0))),IF(INDEX($DC$201:$DC$770,MATCH($A67&amp;U$3,$DB$201:$DB$770&amp;$DC$201:$DC$770,0))=U$3,2,""),IF(INDEX($DC$1:$DC$200,MATCH($A67&amp;U$3,$DB$1:$DB$200&amp;$DC$1:$DC$200,0))=U$3,1,"")))</f>
        <v/>
      </c>
      <c r="V67" s="6" t="str">
        <f t="array" ref="V67">IF(ISNA(INDEX($DC$1:$DC$770,MATCH($A67&amp;V$3,$DB$1:$DB$770&amp;$DC$1:$DC$770,0))),"",IF(ISNA(INDEX($DC$1:$DC$200,MATCH($A67&amp;V$3,$DB$1:$DB$200&amp;$DC$1:$DC$200,0))),IF(INDEX($DC$201:$DC$770,MATCH($A67&amp;V$3,$DB$201:$DB$770&amp;$DC$201:$DC$770,0))=V$3,2,""),IF(INDEX($DC$1:$DC$200,MATCH($A67&amp;V$3,$DB$1:$DB$200&amp;$DC$1:$DC$200,0))=V$3,1,"")))</f>
        <v/>
      </c>
      <c r="W67" s="6" t="str">
        <f t="array" ref="W67">IF(ISNA(INDEX($DC$1:$DC$770,MATCH($A67&amp;W$3,$DB$1:$DB$770&amp;$DC$1:$DC$770,0))),"",IF(ISNA(INDEX($DC$1:$DC$200,MATCH($A67&amp;W$3,$DB$1:$DB$200&amp;$DC$1:$DC$200,0))),IF(INDEX($DC$201:$DC$770,MATCH($A67&amp;W$3,$DB$201:$DB$770&amp;$DC$201:$DC$770,0))=W$3,2,""),IF(INDEX($DC$1:$DC$200,MATCH($A67&amp;W$3,$DB$1:$DB$200&amp;$DC$1:$DC$200,0))=W$3,1,"")))</f>
        <v/>
      </c>
      <c r="X67" s="6" t="str">
        <f t="array" ref="X67">IF(ISNA(INDEX($DC$1:$DC$770,MATCH($A67&amp;X$3,$DB$1:$DB$770&amp;$DC$1:$DC$770,0))),"",IF(ISNA(INDEX($DC$1:$DC$200,MATCH($A67&amp;X$3,$DB$1:$DB$200&amp;$DC$1:$DC$200,0))),IF(INDEX($DC$201:$DC$770,MATCH($A67&amp;X$3,$DB$201:$DB$770&amp;$DC$201:$DC$770,0))=X$3,2,""),IF(INDEX($DC$1:$DC$200,MATCH($A67&amp;X$3,$DB$1:$DB$200&amp;$DC$1:$DC$200,0))=X$3,1,"")))</f>
        <v/>
      </c>
      <c r="Y67" s="5" t="str">
        <f t="array" ref="Y67">IF(ISNA(INDEX($DC$1:$DC$770,MATCH($A67&amp;Y$3,$DB$1:$DB$770&amp;$DC$1:$DC$770,0))),"",IF(ISNA(INDEX($DC$1:$DC$200,MATCH($A67&amp;Y$3,$DB$1:$DB$200&amp;$DC$1:$DC$200,0))),IF(INDEX($DC$201:$DC$770,MATCH($A67&amp;Y$3,$DB$201:$DB$770&amp;$DC$201:$DC$770,0))=Y$3,2,""),IF(INDEX($DC$1:$DC$200,MATCH($A67&amp;Y$3,$DB$1:$DB$200&amp;$DC$1:$DC$200,0))=Y$3,1,"")))</f>
        <v/>
      </c>
      <c r="Z67" s="6" t="str">
        <f t="array" ref="Z67">IF(ISNA(INDEX($DC$1:$DC$770,MATCH($A67&amp;Z$3,$DB$1:$DB$770&amp;$DC$1:$DC$770,0))),"",IF(ISNA(INDEX($DC$1:$DC$200,MATCH($A67&amp;Z$3,$DB$1:$DB$200&amp;$DC$1:$DC$200,0))),IF(INDEX($DC$201:$DC$770,MATCH($A67&amp;Z$3,$DB$201:$DB$770&amp;$DC$201:$DC$770,0))=Z$3,2,""),IF(INDEX($DC$1:$DC$200,MATCH($A67&amp;Z$3,$DB$1:$DB$200&amp;$DC$1:$DC$200,0))=Z$3,1,"")))</f>
        <v/>
      </c>
      <c r="AA67" s="7" t="str">
        <f t="array" ref="AA67">IF(ISNA(INDEX($DC$1:$DC$770,MATCH($A67&amp;AA$3,$DB$1:$DB$770&amp;$DC$1:$DC$770,0))),"",IF(ISNA(INDEX($DC$1:$DC$200,MATCH($A67&amp;AA$3,$DB$1:$DB$200&amp;$DC$1:$DC$200,0))),IF(INDEX($DC$201:$DC$770,MATCH($A67&amp;AA$3,$DB$201:$DB$770&amp;$DC$201:$DC$770,0))=AA$3,2,""),IF(INDEX($DC$1:$DC$200,MATCH($A67&amp;AA$3,$DB$1:$DB$200&amp;$DC$1:$DC$200,0))=AA$3,1,"")))</f>
        <v/>
      </c>
      <c r="AB67" s="6" t="str">
        <f t="array" ref="AB67">IF(ISNA(INDEX($DC$1:$DC$770,MATCH($A67&amp;AB$3,$DB$1:$DB$770&amp;$DC$1:$DC$770,0))),"",IF(ISNA(INDEX($DC$1:$DC$200,MATCH($A67&amp;AB$3,$DB$1:$DB$200&amp;$DC$1:$DC$200,0))),IF(INDEX($DC$201:$DC$770,MATCH($A67&amp;AB$3,$DB$201:$DB$770&amp;$DC$201:$DC$770,0))=AB$3,2,""),IF(INDEX($DC$1:$DC$200,MATCH($A67&amp;AB$3,$DB$1:$DB$200&amp;$DC$1:$DC$200,0))=AB$3,1,"")))</f>
        <v/>
      </c>
      <c r="AC67" s="6" t="str">
        <f t="array" ref="AC67">IF(ISNA(INDEX($DC$1:$DC$770,MATCH($A67&amp;AC$3,$DB$1:$DB$770&amp;$DC$1:$DC$770,0))),"",IF(ISNA(INDEX($DC$1:$DC$200,MATCH($A67&amp;AC$3,$DB$1:$DB$200&amp;$DC$1:$DC$200,0))),IF(INDEX($DC$201:$DC$770,MATCH($A67&amp;AC$3,$DB$201:$DB$770&amp;$DC$201:$DC$770,0))=AC$3,2,""),IF(INDEX($DC$1:$DC$200,MATCH($A67&amp;AC$3,$DB$1:$DB$200&amp;$DC$1:$DC$200,0))=AC$3,1,"")))</f>
        <v/>
      </c>
      <c r="AD67" s="7" t="str">
        <f t="array" ref="AD67">IF(ISNA(INDEX($DC$1:$DC$770,MATCH($A67&amp;AD$3,$DB$1:$DB$770&amp;$DC$1:$DC$770,0))),"",IF(ISNA(INDEX($DC$1:$DC$200,MATCH($A67&amp;AD$3,$DB$1:$DB$200&amp;$DC$1:$DC$200,0))),IF(INDEX($DC$201:$DC$770,MATCH($A67&amp;AD$3,$DB$201:$DB$770&amp;$DC$201:$DC$770,0))=AD$3,2,""),IF(INDEX($DC$1:$DC$200,MATCH($A67&amp;AD$3,$DB$1:$DB$200&amp;$DC$1:$DC$200,0))=AD$3,1,"")))</f>
        <v/>
      </c>
      <c r="AE67" s="4"/>
      <c r="AF67" s="1">
        <f>BJ9</f>
        <v>9</v>
      </c>
      <c r="AG67" s="4" t="s">
        <v>27</v>
      </c>
      <c r="AH67" s="23"/>
      <c r="AI67" s="1"/>
      <c r="AJ67" s="13" t="s">
        <v>2</v>
      </c>
      <c r="AK67" s="1"/>
      <c r="AL67" s="1"/>
      <c r="AM67" s="1"/>
      <c r="AN67" s="1"/>
      <c r="AO67" s="1"/>
      <c r="AP67" s="1"/>
      <c r="AQ67" s="1"/>
      <c r="AR67" s="1"/>
      <c r="AS67" s="3"/>
      <c r="AT67" s="4" t="s">
        <v>47</v>
      </c>
      <c r="AU67" s="1"/>
      <c r="AV67" s="1"/>
      <c r="AW67" s="1"/>
      <c r="AX67" s="1" t="s">
        <v>6</v>
      </c>
      <c r="AY67" s="1"/>
      <c r="AZ67" s="1"/>
      <c r="BA67" s="1"/>
      <c r="BB67" s="1"/>
      <c r="BC67" s="1"/>
      <c r="BD67" s="1"/>
      <c r="BE67" s="1"/>
      <c r="BF67" s="1"/>
      <c r="BG67" s="1"/>
      <c r="BH67" s="3"/>
      <c r="BI67" s="2">
        <f t="shared" ref="BI67" si="549">BI65+1</f>
        <v>91</v>
      </c>
      <c r="BJ67" s="174">
        <f>TRUNC((DATE($CR$2,BK$6,BK67)-WEEKDAY(DATE($CR$2,BK$6,BK67),2)-DATE(YEAR(DATE($CR$2,BK$6,BK67)+4-WEEKDAY(DATE($CR$2,BK$6,BK67),2)),1,-10))/7)</f>
        <v>13</v>
      </c>
      <c r="BK67" s="172">
        <v>31</v>
      </c>
      <c r="BL67" s="176" t="str">
        <f t="shared" si="18"/>
        <v>Do</v>
      </c>
      <c r="BM67" s="2"/>
      <c r="BN67" s="164" t="str">
        <f t="shared" ref="BN67" si="550">IF(OR(OR(BJ67=$CR$7,BJ71=$CR$7,BJ67=$CS$7,BJ71=$CS$7,BJ67=$CT$7,BJ71=$CT$7,BJ67=$CR$8,BJ71=$CR$8,BJ67=$CR$9,BJ71=$CR$9,BJ67=$CR$10,BJ71=$CR$10,BJ67=$CS$10,BJ71=$CS$10,BJ67=$CR$11,BJ71=$CR$11,BJ67=$CS$11,BJ71=$CS$11,BJ67=$CT$11,BJ71=$CT$11,BJ67=$CU$11,BJ71=$CU$11,BJ67=$CV$11,BJ71=$CV$11,BJ67=$CR$12,BJ71=$CR$12,BJ67=$CS$12,BJ71=$CS$12),OR($BI68=$CP$30,$BI68=$CP$31,$BI68=$CP$32,$BI68=$CP$33,$BI68=$CP$34,$BI68=$CP$35,$BI68=$CP$36,$BI68=$CP$37,$BI68=$CP$38,$BI68=$CP$39,$BI68=$CP$40,$BI68=$CP$41),OR($BI68=$CP$44,$BI68=$CP$45,$BI68=$CP$46,$BI68=$CP$47,$BI68=$CP$48,$BI68=$CP$49,$BI68=$CP$50)),1,"")</f>
        <v/>
      </c>
      <c r="BO67" s="164" t="str">
        <f t="shared" ref="BO67" si="551">IF(OR(OR(BJ67=$CR$15,BJ71=$CR$15,BJ67=$CS$15,BJ71=$CS$15,BJ67=$CT$15,BJ71=$CT$15,BJ67=$CR$16,BJ71=$CR$16,BJ67=$CS$16,BJ71=$CS$16,BJ67=$CR$17,BJ71=$CR$17,BJ67=$CS$17,BJ71=$CS$17,BJ67=$CR$18,BJ71=$CR$18,BJ67=$CS$18,BJ71=$CS$18,BJ67=$CT$18,BJ71=$CT$18,BJ67=$CU$18,BJ71=$CU$18,BJ67=$CV$18,BJ71=$CV$18,BJ67=$CR$19,BJ71=$CR$19,BJ67=$CS$19,BJ71=$CS$19),OR($BI68=$CP$30,$BI68=$CP$31,$BI68=$CP$32,$BI68=$CP$33,$BI68=$CP$34,$BI68=$CP$35,$BI68=$CP$36,$BI68=$CP$37,$BI68=$CP$38,$BI68=$CP$39,$BI68=$CP$40,$BI68=$CP$41),OR($BI68=$CP$44,$BI68=$CP$45,$BI68=$CP$46,$BI68=$CP$47,$BI68=$CP$48,$BI68=$CP$49,$BI68=$CP$50)),1,"")</f>
        <v/>
      </c>
      <c r="BP67" s="164" t="str">
        <f t="shared" ref="BP67" si="552">IF(OR(OR(BJ67=$CR$22,BJ71=$CR$22,BJ67=$CS$22,BJ71=$CS$22,BJ67=$CT$22,BJ71=$CT$22,BJ67=$CR$23,BJ71=$CR$23,BJ67=$CS$23,BJ71=$CS$23,BJ67=$CR$24,BJ71=$CR$24,BJ67=$CS$24,BJ71=$CS$24,BJ67=$CR$25,BJ71=$CR$25,BJ67=$CS$25,BJ71=$CS$25,BJ67=$CT$25,BJ71=$CT$25,BJ67=$CU$25,BJ71=$CU$25,BJ67=$CV$25,BJ71=$CV$25,BJ67=$CR$26,BJ71=$CR$26,BJ67=$CS$26,BJ71=$CS$26),OR($BI68=$CP$30,$BI68=$CP$31,$BI68=$CP$32,$BI68=$CP$33,$BI68=$CP$34,$BI68=$CP$35,$BI68=$CP$36,$BI68=$CP$37,$BI68=$CP$38,$BI68=$CP$39,$BI68=$CP$40,$BI68=$CP$41),OR($BI68=$CP$44,$BI68=$CP$45,$BI68=$CP$46,$BI68=$CP$47,$BI68=$CP$48,$BI68=$CP$49,$BI68=$CP$50)),1,"")</f>
        <v/>
      </c>
      <c r="BQ67" s="2"/>
      <c r="BR67" s="6" t="str">
        <f t="shared" ref="BR67" si="553">IF(ISNA(VLOOKUP(BI67,$DB$1:$DE$200,4,FALSE)),"",VLOOKUP(BI67,$DB$1:$DE$200,4,FALSE))</f>
        <v/>
      </c>
      <c r="BS67" s="6"/>
      <c r="BT67" s="6"/>
      <c r="BU67" s="6"/>
      <c r="BV67" s="6"/>
      <c r="BW67" s="6"/>
      <c r="BX67" s="5" t="str">
        <f t="array" ref="BX67">IF(ISNA(INDEX($DC$1:$DC$770,MATCH($BI67&amp;BX$3,$DB$1:$DB$770&amp;$DC$1:$DC$770,0))),"",IF(ISNA(INDEX($DC$1:$DC$200,MATCH($BI67&amp;BX$3,$DB$1:$DB$200&amp;$DC$1:$DC$200,0))),IF(INDEX($DC$201:$DC$770,MATCH($BI67&amp;BX$3,$DB$201:$DB$770&amp;$DC$201:$DC$770,0))=BX$3,2,""),IF(INDEX($DC$1:$DC$200,MATCH($BI67&amp;BX$3,$DB$1:$DB$200&amp;$DC$1:$DC$200,0))=BX$3,1,"")))</f>
        <v/>
      </c>
      <c r="BY67" s="6" t="str">
        <f t="array" ref="BY67">IF(ISNA(INDEX($DC$1:$DC$770,MATCH($BI67&amp;BY$3,$DB$1:$DB$770&amp;$DC$1:$DC$770,0))),"",IF(ISNA(INDEX($DC$1:$DC$200,MATCH($BI67&amp;BY$3,$DB$1:$DB$200&amp;$DC$1:$DC$200,0))),IF(INDEX($DC$201:$DC$770,MATCH($BI67&amp;BY$3,$DB$201:$DB$770&amp;$DC$201:$DC$770,0))=BY$3,2,""),IF(INDEX($DC$1:$DC$200,MATCH($BI67&amp;BY$3,$DB$1:$DB$200&amp;$DC$1:$DC$200,0))=BY$3,1,"")))</f>
        <v/>
      </c>
      <c r="BZ67" s="6" t="str">
        <f t="array" ref="BZ67">IF(ISNA(INDEX($DC$1:$DC$770,MATCH($BI67&amp;BZ$3,$DB$1:$DB$770&amp;$DC$1:$DC$770,0))),"",IF(ISNA(INDEX($DC$1:$DC$200,MATCH($BI67&amp;BZ$3,$DB$1:$DB$200&amp;$DC$1:$DC$200,0))),IF(INDEX($DC$201:$DC$770,MATCH($BI67&amp;BZ$3,$DB$201:$DB$770&amp;$DC$201:$DC$770,0))=BZ$3,2,""),IF(INDEX($DC$1:$DC$200,MATCH($BI67&amp;BZ$3,$DB$1:$DB$200&amp;$DC$1:$DC$200,0))=BZ$3,1,"")))</f>
        <v/>
      </c>
      <c r="CA67" s="5" t="str">
        <f t="array" ref="CA67">IF(ISNA(INDEX($DC$1:$DC$770,MATCH($BI67&amp;CA$3,$DB$1:$DB$770&amp;$DC$1:$DC$770,0))),"",IF(ISNA(INDEX($DC$1:$DC$200,MATCH($BI67&amp;CA$3,$DB$1:$DB$200&amp;$DC$1:$DC$200,0))),IF(INDEX($DC$201:$DC$770,MATCH($BI67&amp;CA$3,$DB$201:$DB$770&amp;$DC$201:$DC$770,0))=CA$3,2,""),IF(INDEX($DC$1:$DC$200,MATCH($BI67&amp;CA$3,$DB$1:$DB$200&amp;$DC$1:$DC$200,0))=CA$3,1,"")))</f>
        <v/>
      </c>
      <c r="CB67" s="6" t="str">
        <f t="array" ref="CB67">IF(ISNA(INDEX($DC$1:$DC$770,MATCH($BI67&amp;CB$3,$DB$1:$DB$770&amp;$DC$1:$DC$770,0))),"",IF(ISNA(INDEX($DC$1:$DC$200,MATCH($BI67&amp;CB$3,$DB$1:$DB$200&amp;$DC$1:$DC$200,0))),IF(INDEX($DC$201:$DC$770,MATCH($BI67&amp;CB$3,$DB$201:$DB$770&amp;$DC$201:$DC$770,0))=CB$3,2,""),IF(INDEX($DC$1:$DC$200,MATCH($BI67&amp;CB$3,$DB$1:$DB$200&amp;$DC$1:$DC$200,0))=CB$3,1,"")))</f>
        <v/>
      </c>
      <c r="CC67" s="7" t="str">
        <f t="array" ref="CC67">IF(ISNA(INDEX($DC$1:$DC$770,MATCH($BI67&amp;CC$3,$DB$1:$DB$770&amp;$DC$1:$DC$770,0))),"",IF(ISNA(INDEX($DC$1:$DC$200,MATCH($BI67&amp;CC$3,$DB$1:$DB$200&amp;$DC$1:$DC$200,0))),IF(INDEX($DC$201:$DC$770,MATCH($BI67&amp;CC$3,$DB$201:$DB$770&amp;$DC$201:$DC$770,0))=CC$3,2,""),IF(INDEX($DC$1:$DC$200,MATCH($BI67&amp;CC$3,$DB$1:$DB$200&amp;$DC$1:$DC$200,0))=CC$3,1,"")))</f>
        <v/>
      </c>
      <c r="CD67" s="6" t="str">
        <f t="array" ref="CD67">IF(ISNA(INDEX($DC$1:$DC$770,MATCH($BI67&amp;CD$3,$DB$1:$DB$770&amp;$DC$1:$DC$770,0))),"",IF(ISNA(INDEX($DC$1:$DC$200,MATCH($BI67&amp;CD$3,$DB$1:$DB$200&amp;$DC$1:$DC$200,0))),IF(INDEX($DC$201:$DC$770,MATCH($BI67&amp;CD$3,$DB$201:$DB$770&amp;$DC$201:$DC$770,0))=CD$3,2,""),IF(INDEX($DC$1:$DC$200,MATCH($BI67&amp;CD$3,$DB$1:$DB$200&amp;$DC$1:$DC$200,0))=CD$3,1,"")))</f>
        <v/>
      </c>
      <c r="CE67" s="6" t="str">
        <f t="array" ref="CE67">IF(ISNA(INDEX($DC$1:$DC$770,MATCH($BI67&amp;CE$3,$DB$1:$DB$770&amp;$DC$1:$DC$770,0))),"",IF(ISNA(INDEX($DC$1:$DC$200,MATCH($BI67&amp;CE$3,$DB$1:$DB$200&amp;$DC$1:$DC$200,0))),IF(INDEX($DC$201:$DC$770,MATCH($BI67&amp;CE$3,$DB$201:$DB$770&amp;$DC$201:$DC$770,0))=CE$3,2,""),IF(INDEX($DC$1:$DC$200,MATCH($BI67&amp;CE$3,$DB$1:$DB$200&amp;$DC$1:$DC$200,0))=CE$3,1,"")))</f>
        <v/>
      </c>
      <c r="CF67" s="6" t="str">
        <f t="array" ref="CF67">IF(ISNA(INDEX($DC$1:$DC$770,MATCH($BI67&amp;CF$3,$DB$1:$DB$770&amp;$DC$1:$DC$770,0))),"",IF(ISNA(INDEX($DC$1:$DC$200,MATCH($BI67&amp;CF$3,$DB$1:$DB$200&amp;$DC$1:$DC$200,0))),IF(INDEX($DC$201:$DC$770,MATCH($BI67&amp;CF$3,$DB$201:$DB$770&amp;$DC$201:$DC$770,0))=CF$3,2,""),IF(INDEX($DC$1:$DC$200,MATCH($BI67&amp;CF$3,$DB$1:$DB$200&amp;$DC$1:$DC$200,0))=CF$3,1,"")))</f>
        <v/>
      </c>
      <c r="CG67" s="5" t="str">
        <f t="array" ref="CG67">IF(ISNA(INDEX($DC$1:$DC$770,MATCH($BI67&amp;CG$3,$DB$1:$DB$770&amp;$DC$1:$DC$770,0))),"",IF(ISNA(INDEX($DC$1:$DC$200,MATCH($BI67&amp;CG$3,$DB$1:$DB$200&amp;$DC$1:$DC$200,0))),IF(INDEX($DC$201:$DC$770,MATCH($BI67&amp;CG$3,$DB$201:$DB$770&amp;$DC$201:$DC$770,0))=CG$3,2,""),IF(INDEX($DC$1:$DC$200,MATCH($BI67&amp;CG$3,$DB$1:$DB$200&amp;$DC$1:$DC$200,0))=CG$3,1,"")))</f>
        <v/>
      </c>
      <c r="CH67" s="6" t="str">
        <f t="array" ref="CH67">IF(ISNA(INDEX($DC$1:$DC$770,MATCH($BI67&amp;CH$3,$DB$1:$DB$770&amp;$DC$1:$DC$770,0))),"",IF(ISNA(INDEX($DC$1:$DC$200,MATCH($BI67&amp;CH$3,$DB$1:$DB$200&amp;$DC$1:$DC$200,0))),IF(INDEX($DC$201:$DC$770,MATCH($BI67&amp;CH$3,$DB$201:$DB$770&amp;$DC$201:$DC$770,0))=CH$3,2,""),IF(INDEX($DC$1:$DC$200,MATCH($BI67&amp;CH$3,$DB$1:$DB$200&amp;$DC$1:$DC$200,0))=CH$3,1,"")))</f>
        <v/>
      </c>
      <c r="CI67" s="7" t="str">
        <f t="array" ref="CI67">IF(ISNA(INDEX($DC$1:$DC$770,MATCH($BI67&amp;CI$3,$DB$1:$DB$770&amp;$DC$1:$DC$770,0))),"",IF(ISNA(INDEX($DC$1:$DC$200,MATCH($BI67&amp;CI$3,$DB$1:$DB$200&amp;$DC$1:$DC$200,0))),IF(INDEX($DC$201:$DC$770,MATCH($BI67&amp;CI$3,$DB$201:$DB$770&amp;$DC$201:$DC$770,0))=CI$3,2,""),IF(INDEX($DC$1:$DC$200,MATCH($BI67&amp;CI$3,$DB$1:$DB$200&amp;$DC$1:$DC$200,0))=CI$3,1,"")))</f>
        <v/>
      </c>
      <c r="CJ67" s="6" t="str">
        <f t="array" ref="CJ67">IF(ISNA(INDEX($DC$1:$DC$770,MATCH($BI67&amp;CJ$3,$DB$1:$DB$770&amp;$DC$1:$DC$770,0))),"",IF(ISNA(INDEX($DC$1:$DC$200,MATCH($BI67&amp;CJ$3,$DB$1:$DB$200&amp;$DC$1:$DC$200,0))),IF(INDEX($DC$201:$DC$770,MATCH($BI67&amp;CJ$3,$DB$201:$DB$770&amp;$DC$201:$DC$770,0))=CJ$3,2,""),IF(INDEX($DC$1:$DC$200,MATCH($BI67&amp;CJ$3,$DB$1:$DB$200&amp;$DC$1:$DC$200,0))=CJ$3,1,"")))</f>
        <v/>
      </c>
      <c r="CK67" s="6" t="str">
        <f t="array" ref="CK67">IF(ISNA(INDEX($DC$1:$DC$770,MATCH($BI67&amp;CK$3,$DB$1:$DB$770&amp;$DC$1:$DC$770,0))),"",IF(ISNA(INDEX($DC$1:$DC$200,MATCH($BI67&amp;CK$3,$DB$1:$DB$200&amp;$DC$1:$DC$200,0))),IF(INDEX($DC$201:$DC$770,MATCH($BI67&amp;CK$3,$DB$201:$DB$770&amp;$DC$201:$DC$770,0))=CK$3,2,""),IF(INDEX($DC$1:$DC$200,MATCH($BI67&amp;CK$3,$DB$1:$DB$200&amp;$DC$1:$DC$200,0))=CK$3,1,"")))</f>
        <v/>
      </c>
      <c r="CL67" s="7" t="str">
        <f t="array" ref="CL67">IF(ISNA(INDEX($DC$1:$DC$770,MATCH($BI67&amp;CL$3,$DB$1:$DB$770&amp;$DC$1:$DC$770,0))),"",IF(ISNA(INDEX($DC$1:$DC$200,MATCH($BI67&amp;CL$3,$DB$1:$DB$200&amp;$DC$1:$DC$200,0))),IF(INDEX($DC$201:$DC$770,MATCH($BI67&amp;CL$3,$DB$201:$DB$770&amp;$DC$201:$DC$770,0))=CL$3,2,""),IF(INDEX($DC$1:$DC$200,MATCH($BI67&amp;CL$3,$DB$1:$DB$200&amp;$DC$1:$DC$200,0))=CL$3,1,"")))</f>
        <v/>
      </c>
      <c r="CP67" s="19">
        <f t="shared" si="494"/>
        <v>0</v>
      </c>
      <c r="CQ67" s="13" t="s">
        <v>102</v>
      </c>
      <c r="CS67" s="64"/>
      <c r="CT67" s="64"/>
      <c r="CU67" s="13">
        <f t="shared" si="495"/>
        <v>2016</v>
      </c>
      <c r="CV67" s="13" t="str">
        <f t="shared" si="496"/>
        <v>Mo</v>
      </c>
      <c r="CW67" s="22">
        <f t="shared" si="497"/>
        <v>40876</v>
      </c>
      <c r="DB67" s="19"/>
      <c r="DC67" s="42"/>
      <c r="DD67" s="163" t="s">
        <v>187</v>
      </c>
      <c r="DE67" s="163"/>
      <c r="DG67" s="81" t="s">
        <v>149</v>
      </c>
      <c r="DH67" s="81" t="s">
        <v>229</v>
      </c>
      <c r="DK67" s="22"/>
    </row>
    <row r="68" spans="1:117" ht="15">
      <c r="A68" s="13">
        <v>31.5</v>
      </c>
      <c r="B68" s="175"/>
      <c r="C68" s="173"/>
      <c r="D68" s="178"/>
      <c r="E68" s="2"/>
      <c r="F68" s="165"/>
      <c r="G68" s="165"/>
      <c r="H68" s="165"/>
      <c r="I68" s="2"/>
      <c r="J68" s="9" t="str">
        <f t="shared" ref="J68" si="554">IF(ISNA(VLOOKUP(A68,$CP$30:$CQ$56,2,FALSE)),IF(ISNA(VLOOKUP(A68,$DB$1:$DE$200,4,FALSE)),"",VLOOKUP(A68,$DB$1:$DE$200,4,FALSE)),VLOOKUP(A68,$CP$30:$CQ$56,2,FALSE))</f>
        <v/>
      </c>
      <c r="K68" s="10"/>
      <c r="L68" s="10"/>
      <c r="M68" s="10"/>
      <c r="N68" s="10"/>
      <c r="O68" s="8"/>
      <c r="P68" s="9" t="str">
        <f t="array" ref="P68">IF(ISNA(INDEX($DC$201:$DC$770,MATCH($A67&amp;P$3,$DB$201:$DB$770&amp;$DC$201:$DC$770,0))),IF(ISNA(INDEX($DC$1:$DC$200,MATCH($A68&amp;P$3,$DB$1:$DB$200&amp;$DC$1:$DC$200,0))),"",IF(INDEX($DC$1:$DC$200,MATCH($A68&amp;P$3,$DB$1:$DB$200&amp;$DC$1:$DC$200,0))=P$3,1,"")),IF(INDEX($DC$201:$DC$770,MATCH($A67&amp;P$3,$DB$201:$DB$770&amp;$DC$201:$DC$770,0))=P$3,2,""))</f>
        <v/>
      </c>
      <c r="Q68" s="10" t="str">
        <f t="array" ref="Q68">IF(ISNA(INDEX($DC$201:$DC$770,MATCH($A67&amp;Q$3,$DB$201:$DB$770&amp;$DC$201:$DC$770,0))),IF(ISNA(INDEX($DC$1:$DC$200,MATCH($A68&amp;Q$3,$DB$1:$DB$200&amp;$DC$1:$DC$200,0))),"",IF(INDEX($DC$1:$DC$200,MATCH($A68&amp;Q$3,$DB$1:$DB$200&amp;$DC$1:$DC$200,0))=Q$3,1,"")),IF(INDEX($DC$201:$DC$770,MATCH($A67&amp;Q$3,$DB$201:$DB$770&amp;$DC$201:$DC$770,0))=Q$3,2,""))</f>
        <v/>
      </c>
      <c r="R68" s="10" t="str">
        <f t="array" ref="R68">IF(ISNA(INDEX($DC$201:$DC$770,MATCH($A67&amp;R$3,$DB$201:$DB$770&amp;$DC$201:$DC$770,0))),IF(ISNA(INDEX($DC$1:$DC$200,MATCH($A68&amp;R$3,$DB$1:$DB$200&amp;$DC$1:$DC$200,0))),"",IF(INDEX($DC$1:$DC$200,MATCH($A68&amp;R$3,$DB$1:$DB$200&amp;$DC$1:$DC$200,0))=R$3,1,"")),IF(INDEX($DC$201:$DC$770,MATCH($A67&amp;R$3,$DB$201:$DB$770&amp;$DC$201:$DC$770,0))=R$3,2,""))</f>
        <v/>
      </c>
      <c r="S68" s="9" t="str">
        <f t="array" ref="S68">IF(ISNA(INDEX($DC$201:$DC$770,MATCH($A67&amp;S$3,$DB$201:$DB$770&amp;$DC$201:$DC$770,0))),IF(ISNA(INDEX($DC$1:$DC$200,MATCH($A68&amp;S$3,$DB$1:$DB$200&amp;$DC$1:$DC$200,0))),"",IF(INDEX($DC$1:$DC$200,MATCH($A68&amp;S$3,$DB$1:$DB$200&amp;$DC$1:$DC$200,0))=S$3,1,"")),IF(INDEX($DC$201:$DC$770,MATCH($A67&amp;S$3,$DB$201:$DB$770&amp;$DC$201:$DC$770,0))=S$3,2,""))</f>
        <v/>
      </c>
      <c r="T68" s="10" t="str">
        <f t="array" ref="T68">IF(ISNA(INDEX($DC$201:$DC$770,MATCH($A67&amp;T$3,$DB$201:$DB$770&amp;$DC$201:$DC$770,0))),IF(ISNA(INDEX($DC$1:$DC$200,MATCH($A68&amp;T$3,$DB$1:$DB$200&amp;$DC$1:$DC$200,0))),"",IF(INDEX($DC$1:$DC$200,MATCH($A68&amp;T$3,$DB$1:$DB$200&amp;$DC$1:$DC$200,0))=T$3,1,"")),IF(INDEX($DC$201:$DC$770,MATCH($A67&amp;T$3,$DB$201:$DB$770&amp;$DC$201:$DC$770,0))=T$3,2,""))</f>
        <v/>
      </c>
      <c r="U68" s="8" t="str">
        <f t="array" ref="U68">IF(ISNA(INDEX($DC$201:$DC$770,MATCH($A67&amp;U$3,$DB$201:$DB$770&amp;$DC$201:$DC$770,0))),IF(ISNA(INDEX($DC$1:$DC$200,MATCH($A68&amp;U$3,$DB$1:$DB$200&amp;$DC$1:$DC$200,0))),"",IF(INDEX($DC$1:$DC$200,MATCH($A68&amp;U$3,$DB$1:$DB$200&amp;$DC$1:$DC$200,0))=U$3,1,"")),IF(INDEX($DC$201:$DC$770,MATCH($A67&amp;U$3,$DB$201:$DB$770&amp;$DC$201:$DC$770,0))=U$3,2,""))</f>
        <v/>
      </c>
      <c r="V68" s="10" t="str">
        <f t="array" ref="V68">IF(ISNA(INDEX($DC$201:$DC$770,MATCH($A67&amp;V$3,$DB$201:$DB$770&amp;$DC$201:$DC$770,0))),IF(ISNA(INDEX($DC$1:$DC$200,MATCH($A68&amp;V$3,$DB$1:$DB$200&amp;$DC$1:$DC$200,0))),"",IF(INDEX($DC$1:$DC$200,MATCH($A68&amp;V$3,$DB$1:$DB$200&amp;$DC$1:$DC$200,0))=V$3,1,"")),IF(INDEX($DC$201:$DC$770,MATCH($A67&amp;V$3,$DB$201:$DB$770&amp;$DC$201:$DC$770,0))=V$3,2,""))</f>
        <v/>
      </c>
      <c r="W68" s="10" t="str">
        <f t="array" ref="W68">IF(ISNA(INDEX($DC$201:$DC$770,MATCH($A67&amp;W$3,$DB$201:$DB$770&amp;$DC$201:$DC$770,0))),IF(ISNA(INDEX($DC$1:$DC$200,MATCH($A68&amp;W$3,$DB$1:$DB$200&amp;$DC$1:$DC$200,0))),"",IF(INDEX($DC$1:$DC$200,MATCH($A68&amp;W$3,$DB$1:$DB$200&amp;$DC$1:$DC$200,0))=W$3,1,"")),IF(INDEX($DC$201:$DC$770,MATCH($A67&amp;W$3,$DB$201:$DB$770&amp;$DC$201:$DC$770,0))=W$3,2,""))</f>
        <v/>
      </c>
      <c r="X68" s="10" t="str">
        <f t="array" ref="X68">IF(ISNA(INDEX($DC$201:$DC$770,MATCH($A67&amp;X$3,$DB$201:$DB$770&amp;$DC$201:$DC$770,0))),IF(ISNA(INDEX($DC$1:$DC$200,MATCH($A68&amp;X$3,$DB$1:$DB$200&amp;$DC$1:$DC$200,0))),"",IF(INDEX($DC$1:$DC$200,MATCH($A68&amp;X$3,$DB$1:$DB$200&amp;$DC$1:$DC$200,0))=X$3,1,"")),IF(INDEX($DC$201:$DC$770,MATCH($A67&amp;X$3,$DB$201:$DB$770&amp;$DC$201:$DC$770,0))=X$3,2,""))</f>
        <v/>
      </c>
      <c r="Y68" s="9" t="str">
        <f t="array" ref="Y68">IF(ISNA(INDEX($DC$201:$DC$770,MATCH($A67&amp;Y$3,$DB$201:$DB$770&amp;$DC$201:$DC$770,0))),IF(ISNA(INDEX($DC$1:$DC$200,MATCH($A68&amp;Y$3,$DB$1:$DB$200&amp;$DC$1:$DC$200,0))),"",IF(INDEX($DC$1:$DC$200,MATCH($A68&amp;Y$3,$DB$1:$DB$200&amp;$DC$1:$DC$200,0))=Y$3,1,"")),IF(INDEX($DC$201:$DC$770,MATCH($A67&amp;Y$3,$DB$201:$DB$770&amp;$DC$201:$DC$770,0))=Y$3,2,""))</f>
        <v/>
      </c>
      <c r="Z68" s="10" t="str">
        <f t="array" ref="Z68">IF(ISNA(INDEX($DC$201:$DC$770,MATCH($A67&amp;Z$3,$DB$201:$DB$770&amp;$DC$201:$DC$770,0))),IF(ISNA(INDEX($DC$1:$DC$200,MATCH($A68&amp;Z$3,$DB$1:$DB$200&amp;$DC$1:$DC$200,0))),"",IF(INDEX($DC$1:$DC$200,MATCH($A68&amp;Z$3,$DB$1:$DB$200&amp;$DC$1:$DC$200,0))=Z$3,1,"")),IF(INDEX($DC$201:$DC$770,MATCH($A67&amp;Z$3,$DB$201:$DB$770&amp;$DC$201:$DC$770,0))=Z$3,2,""))</f>
        <v/>
      </c>
      <c r="AA68" s="8" t="str">
        <f t="array" ref="AA68">IF(ISNA(INDEX($DC$201:$DC$770,MATCH($A67&amp;AA$3,$DB$201:$DB$770&amp;$DC$201:$DC$770,0))),IF(ISNA(INDEX($DC$1:$DC$200,MATCH($A68&amp;AA$3,$DB$1:$DB$200&amp;$DC$1:$DC$200,0))),"",IF(INDEX($DC$1:$DC$200,MATCH($A68&amp;AA$3,$DB$1:$DB$200&amp;$DC$1:$DC$200,0))=AA$3,1,"")),IF(INDEX($DC$201:$DC$770,MATCH($A67&amp;AA$3,$DB$201:$DB$770&amp;$DC$201:$DC$770,0))=AA$3,2,""))</f>
        <v/>
      </c>
      <c r="AB68" s="10" t="str">
        <f t="array" ref="AB68">IF(ISNA(INDEX($DC$201:$DC$770,MATCH($A67&amp;AB$3,$DB$201:$DB$770&amp;$DC$201:$DC$770,0))),IF(ISNA(INDEX($DC$1:$DC$200,MATCH($A68&amp;AB$3,$DB$1:$DB$200&amp;$DC$1:$DC$200,0))),"",IF(INDEX($DC$1:$DC$200,MATCH($A68&amp;AB$3,$DB$1:$DB$200&amp;$DC$1:$DC$200,0))=AB$3,1,"")),IF(INDEX($DC$201:$DC$770,MATCH($A67&amp;AB$3,$DB$201:$DB$770&amp;$DC$201:$DC$770,0))=AB$3,2,""))</f>
        <v/>
      </c>
      <c r="AC68" s="10" t="str">
        <f t="array" ref="AC68">IF(ISNA(INDEX($DC$201:$DC$770,MATCH($A67&amp;AC$3,$DB$201:$DB$770&amp;$DC$201:$DC$770,0))),IF(ISNA(INDEX($DC$1:$DC$200,MATCH($A68&amp;AC$3,$DB$1:$DB$200&amp;$DC$1:$DC$200,0))),"",IF(INDEX($DC$1:$DC$200,MATCH($A68&amp;AC$3,$DB$1:$DB$200&amp;$DC$1:$DC$200,0))=AC$3,1,"")),IF(INDEX($DC$201:$DC$770,MATCH($A67&amp;AC$3,$DB$201:$DB$770&amp;$DC$201:$DC$770,0))=AC$3,2,""))</f>
        <v/>
      </c>
      <c r="AD68" s="8" t="str">
        <f t="array" ref="AD68">IF(ISNA(INDEX($DC$201:$DC$770,MATCH($A67&amp;AD$3,$DB$201:$DB$770&amp;$DC$201:$DC$770,0))),IF(ISNA(INDEX($DC$1:$DC$200,MATCH($A68&amp;AD$3,$DB$1:$DB$200&amp;$DC$1:$DC$200,0))),"",IF(INDEX($DC$1:$DC$200,MATCH($A68&amp;AD$3,$DB$1:$DB$200&amp;$DC$1:$DC$200,0))=AD$3,1,"")),IF(INDEX($DC$201:$DC$770,MATCH($A67&amp;AD$3,$DB$201:$DB$770&amp;$DC$201:$DC$770,0))=AD$3,2,""))</f>
        <v/>
      </c>
      <c r="AE68" s="4"/>
      <c r="AF68" s="1"/>
      <c r="AG68" s="4" t="s">
        <v>28</v>
      </c>
      <c r="AH68" s="23"/>
      <c r="AI68" s="1"/>
      <c r="AJ68" s="1" t="s">
        <v>4</v>
      </c>
      <c r="AK68" s="1"/>
      <c r="AL68" s="1"/>
      <c r="AM68" s="1"/>
      <c r="AN68" s="1"/>
      <c r="AO68" s="1"/>
      <c r="AP68" s="1"/>
      <c r="AQ68" s="1"/>
      <c r="AR68" s="1"/>
      <c r="AS68" s="3"/>
      <c r="AT68" s="4" t="s">
        <v>46</v>
      </c>
      <c r="AU68" s="1"/>
      <c r="AV68" s="1"/>
      <c r="AW68" s="1"/>
      <c r="AX68" s="1" t="s">
        <v>7</v>
      </c>
      <c r="AY68" s="1"/>
      <c r="AZ68" s="1"/>
      <c r="BA68" s="1"/>
      <c r="BB68" s="1"/>
      <c r="BC68" s="1"/>
      <c r="BD68" s="1"/>
      <c r="BE68" s="1"/>
      <c r="BF68" s="1"/>
      <c r="BG68" s="1"/>
      <c r="BH68" s="3"/>
      <c r="BI68" s="2">
        <f t="shared" ref="BI68" si="555">BI67+0.5</f>
        <v>91.5</v>
      </c>
      <c r="BJ68" s="175"/>
      <c r="BK68" s="173"/>
      <c r="BL68" s="177"/>
      <c r="BM68" s="2"/>
      <c r="BN68" s="165"/>
      <c r="BO68" s="165"/>
      <c r="BP68" s="165"/>
      <c r="BQ68" s="2"/>
      <c r="BR68" s="10" t="str">
        <f t="shared" ref="BR68" si="556">IF(ISNA(VLOOKUP(BI68,$CP$30:$CQ$56,2,FALSE)),IF(ISNA(VLOOKUP(BI68,$DB$1:$DE$200,4,FALSE)),"",VLOOKUP(BI68,$DB$1:$DE$200,4,FALSE)),VLOOKUP(BI68,$CP$30:$CQ$56,2,FALSE))</f>
        <v/>
      </c>
      <c r="BS68" s="10"/>
      <c r="BT68" s="10"/>
      <c r="BU68" s="10"/>
      <c r="BV68" s="10"/>
      <c r="BW68" s="10"/>
      <c r="BX68" s="9" t="str">
        <f t="array" ref="BX68">IF(ISNA(INDEX($DC$201:$DC$770,MATCH($BI67&amp;BX$3,$DB$201:$DB$770&amp;$DC$201:$DC$770,0))),IF(ISNA(INDEX($DC$1:$DC$200,MATCH($BI68&amp;BX$3,$DB$1:$DB$200&amp;$DC$1:$DC$200,0))),"",IF(INDEX($DC$1:$DC$200,MATCH($BI68&amp;BX$3,$DB$1:$DB$200&amp;$DC$1:$DC$200,0))=BX$3,1,"")),IF(INDEX($DC$201:$DC$770,MATCH($BI67&amp;BX$3,$DB$201:$DB$770&amp;$DC$201:$DC$770,0))=BX$3,2,""))</f>
        <v/>
      </c>
      <c r="BY68" s="10" t="str">
        <f t="array" ref="BY68">IF(ISNA(INDEX($DC$201:$DC$770,MATCH($BI67&amp;BY$3,$DB$201:$DB$770&amp;$DC$201:$DC$770,0))),IF(ISNA(INDEX($DC$1:$DC$200,MATCH($BI68&amp;BY$3,$DB$1:$DB$200&amp;$DC$1:$DC$200,0))),"",IF(INDEX($DC$1:$DC$200,MATCH($BI68&amp;BY$3,$DB$1:$DB$200&amp;$DC$1:$DC$200,0))=BY$3,1,"")),IF(INDEX($DC$201:$DC$770,MATCH($BI67&amp;BY$3,$DB$201:$DB$770&amp;$DC$201:$DC$770,0))=BY$3,2,""))</f>
        <v/>
      </c>
      <c r="BZ68" s="10" t="str">
        <f t="array" ref="BZ68">IF(ISNA(INDEX($DC$201:$DC$770,MATCH($BI67&amp;BZ$3,$DB$201:$DB$770&amp;$DC$201:$DC$770,0))),IF(ISNA(INDEX($DC$1:$DC$200,MATCH($BI68&amp;BZ$3,$DB$1:$DB$200&amp;$DC$1:$DC$200,0))),"",IF(INDEX($DC$1:$DC$200,MATCH($BI68&amp;BZ$3,$DB$1:$DB$200&amp;$DC$1:$DC$200,0))=BZ$3,1,"")),IF(INDEX($DC$201:$DC$770,MATCH($BI67&amp;BZ$3,$DB$201:$DB$770&amp;$DC$201:$DC$770,0))=BZ$3,2,""))</f>
        <v/>
      </c>
      <c r="CA68" s="9" t="str">
        <f t="array" ref="CA68">IF(ISNA(INDEX($DC$201:$DC$770,MATCH($BI67&amp;CA$3,$DB$201:$DB$770&amp;$DC$201:$DC$770,0))),IF(ISNA(INDEX($DC$1:$DC$200,MATCH($BI68&amp;CA$3,$DB$1:$DB$200&amp;$DC$1:$DC$200,0))),"",IF(INDEX($DC$1:$DC$200,MATCH($BI68&amp;CA$3,$DB$1:$DB$200&amp;$DC$1:$DC$200,0))=CA$3,1,"")),IF(INDEX($DC$201:$DC$770,MATCH($BI67&amp;CA$3,$DB$201:$DB$770&amp;$DC$201:$DC$770,0))=CA$3,2,""))</f>
        <v/>
      </c>
      <c r="CB68" s="10" t="str">
        <f t="array" ref="CB68">IF(ISNA(INDEX($DC$201:$DC$770,MATCH($BI67&amp;CB$3,$DB$201:$DB$770&amp;$DC$201:$DC$770,0))),IF(ISNA(INDEX($DC$1:$DC$200,MATCH($BI68&amp;CB$3,$DB$1:$DB$200&amp;$DC$1:$DC$200,0))),"",IF(INDEX($DC$1:$DC$200,MATCH($BI68&amp;CB$3,$DB$1:$DB$200&amp;$DC$1:$DC$200,0))=CB$3,1,"")),IF(INDEX($DC$201:$DC$770,MATCH($BI67&amp;CB$3,$DB$201:$DB$770&amp;$DC$201:$DC$770,0))=CB$3,2,""))</f>
        <v/>
      </c>
      <c r="CC68" s="8" t="str">
        <f t="array" ref="CC68">IF(ISNA(INDEX($DC$201:$DC$770,MATCH($BI67&amp;CC$3,$DB$201:$DB$770&amp;$DC$201:$DC$770,0))),IF(ISNA(INDEX($DC$1:$DC$200,MATCH($BI68&amp;CC$3,$DB$1:$DB$200&amp;$DC$1:$DC$200,0))),"",IF(INDEX($DC$1:$DC$200,MATCH($BI68&amp;CC$3,$DB$1:$DB$200&amp;$DC$1:$DC$200,0))=CC$3,1,"")),IF(INDEX($DC$201:$DC$770,MATCH($BI67&amp;CC$3,$DB$201:$DB$770&amp;$DC$201:$DC$770,0))=CC$3,2,""))</f>
        <v/>
      </c>
      <c r="CD68" s="10" t="str">
        <f t="array" ref="CD68">IF(ISNA(INDEX($DC$201:$DC$770,MATCH($BI67&amp;CD$3,$DB$201:$DB$770&amp;$DC$201:$DC$770,0))),IF(ISNA(INDEX($DC$1:$DC$200,MATCH($BI68&amp;CD$3,$DB$1:$DB$200&amp;$DC$1:$DC$200,0))),"",IF(INDEX($DC$1:$DC$200,MATCH($BI68&amp;CD$3,$DB$1:$DB$200&amp;$DC$1:$DC$200,0))=CD$3,1,"")),IF(INDEX($DC$201:$DC$770,MATCH($BI67&amp;CD$3,$DB$201:$DB$770&amp;$DC$201:$DC$770,0))=CD$3,2,""))</f>
        <v/>
      </c>
      <c r="CE68" s="10" t="str">
        <f t="array" ref="CE68">IF(ISNA(INDEX($DC$201:$DC$770,MATCH($BI67&amp;CE$3,$DB$201:$DB$770&amp;$DC$201:$DC$770,0))),IF(ISNA(INDEX($DC$1:$DC$200,MATCH($BI68&amp;CE$3,$DB$1:$DB$200&amp;$DC$1:$DC$200,0))),"",IF(INDEX($DC$1:$DC$200,MATCH($BI68&amp;CE$3,$DB$1:$DB$200&amp;$DC$1:$DC$200,0))=CE$3,1,"")),IF(INDEX($DC$201:$DC$770,MATCH($BI67&amp;CE$3,$DB$201:$DB$770&amp;$DC$201:$DC$770,0))=CE$3,2,""))</f>
        <v/>
      </c>
      <c r="CF68" s="10" t="str">
        <f t="array" ref="CF68">IF(ISNA(INDEX($DC$201:$DC$770,MATCH($BI67&amp;CF$3,$DB$201:$DB$770&amp;$DC$201:$DC$770,0))),IF(ISNA(INDEX($DC$1:$DC$200,MATCH($BI68&amp;CF$3,$DB$1:$DB$200&amp;$DC$1:$DC$200,0))),"",IF(INDEX($DC$1:$DC$200,MATCH($BI68&amp;CF$3,$DB$1:$DB$200&amp;$DC$1:$DC$200,0))=CF$3,1,"")),IF(INDEX($DC$201:$DC$770,MATCH($BI67&amp;CF$3,$DB$201:$DB$770&amp;$DC$201:$DC$770,0))=CF$3,2,""))</f>
        <v/>
      </c>
      <c r="CG68" s="9" t="str">
        <f t="array" ref="CG68">IF(ISNA(INDEX($DC$201:$DC$770,MATCH($BI67&amp;CG$3,$DB$201:$DB$770&amp;$DC$201:$DC$770,0))),IF(ISNA(INDEX($DC$1:$DC$200,MATCH($BI68&amp;CG$3,$DB$1:$DB$200&amp;$DC$1:$DC$200,0))),"",IF(INDEX($DC$1:$DC$200,MATCH($BI68&amp;CG$3,$DB$1:$DB$200&amp;$DC$1:$DC$200,0))=CG$3,1,"")),IF(INDEX($DC$201:$DC$770,MATCH($BI67&amp;CG$3,$DB$201:$DB$770&amp;$DC$201:$DC$770,0))=CG$3,2,""))</f>
        <v/>
      </c>
      <c r="CH68" s="10" t="str">
        <f t="array" ref="CH68">IF(ISNA(INDEX($DC$201:$DC$770,MATCH($BI67&amp;CH$3,$DB$201:$DB$770&amp;$DC$201:$DC$770,0))),IF(ISNA(INDEX($DC$1:$DC$200,MATCH($BI68&amp;CH$3,$DB$1:$DB$200&amp;$DC$1:$DC$200,0))),"",IF(INDEX($DC$1:$DC$200,MATCH($BI68&amp;CH$3,$DB$1:$DB$200&amp;$DC$1:$DC$200,0))=CH$3,1,"")),IF(INDEX($DC$201:$DC$770,MATCH($BI67&amp;CH$3,$DB$201:$DB$770&amp;$DC$201:$DC$770,0))=CH$3,2,""))</f>
        <v/>
      </c>
      <c r="CI68" s="8" t="str">
        <f t="array" ref="CI68">IF(ISNA(INDEX($DC$201:$DC$770,MATCH($BI67&amp;CI$3,$DB$201:$DB$770&amp;$DC$201:$DC$770,0))),IF(ISNA(INDEX($DC$1:$DC$200,MATCH($BI68&amp;CI$3,$DB$1:$DB$200&amp;$DC$1:$DC$200,0))),"",IF(INDEX($DC$1:$DC$200,MATCH($BI68&amp;CI$3,$DB$1:$DB$200&amp;$DC$1:$DC$200,0))=CI$3,1,"")),IF(INDEX($DC$201:$DC$770,MATCH($BI67&amp;CI$3,$DB$201:$DB$770&amp;$DC$201:$DC$770,0))=CI$3,2,""))</f>
        <v/>
      </c>
      <c r="CJ68" s="10" t="str">
        <f t="array" ref="CJ68">IF(ISNA(INDEX($DC$201:$DC$770,MATCH($BI67&amp;CJ$3,$DB$201:$DB$770&amp;$DC$201:$DC$770,0))),IF(ISNA(INDEX($DC$1:$DC$200,MATCH($BI68&amp;CJ$3,$DB$1:$DB$200&amp;$DC$1:$DC$200,0))),"",IF(INDEX($DC$1:$DC$200,MATCH($BI68&amp;CJ$3,$DB$1:$DB$200&amp;$DC$1:$DC$200,0))=CJ$3,1,"")),IF(INDEX($DC$201:$DC$770,MATCH($BI67&amp;CJ$3,$DB$201:$DB$770&amp;$DC$201:$DC$770,0))=CJ$3,2,""))</f>
        <v/>
      </c>
      <c r="CK68" s="10" t="str">
        <f t="array" ref="CK68">IF(ISNA(INDEX($DC$201:$DC$770,MATCH($BI67&amp;CK$3,$DB$201:$DB$770&amp;$DC$201:$DC$770,0))),IF(ISNA(INDEX($DC$1:$DC$200,MATCH($BI68&amp;CK$3,$DB$1:$DB$200&amp;$DC$1:$DC$200,0))),"",IF(INDEX($DC$1:$DC$200,MATCH($BI68&amp;CK$3,$DB$1:$DB$200&amp;$DC$1:$DC$200,0))=CK$3,1,"")),IF(INDEX($DC$201:$DC$770,MATCH($BI67&amp;CK$3,$DB$201:$DB$770&amp;$DC$201:$DC$770,0))=CK$3,2,""))</f>
        <v/>
      </c>
      <c r="CL68" s="8" t="str">
        <f t="array" ref="CL68">IF(ISNA(INDEX($DC$201:$DC$770,MATCH($BI67&amp;CL$3,$DB$201:$DB$770&amp;$DC$201:$DC$770,0))),IF(ISNA(INDEX($DC$1:$DC$200,MATCH($BI68&amp;CL$3,$DB$1:$DB$200&amp;$DC$1:$DC$200,0))),"",IF(INDEX($DC$1:$DC$200,MATCH($BI68&amp;CL$3,$DB$1:$DB$200&amp;$DC$1:$DC$200,0))=CL$3,1,"")),IF(INDEX($DC$201:$DC$770,MATCH($BI67&amp;CL$3,$DB$201:$DB$770&amp;$DC$201:$DC$770,0))=CL$3,2,""))</f>
        <v/>
      </c>
      <c r="CP68" s="19">
        <f t="shared" si="494"/>
        <v>0</v>
      </c>
      <c r="CQ68" s="13" t="s">
        <v>102</v>
      </c>
      <c r="CS68" s="64"/>
      <c r="CT68" s="64"/>
      <c r="CU68" s="13">
        <f t="shared" si="495"/>
        <v>2016</v>
      </c>
      <c r="CV68" s="13" t="str">
        <f t="shared" si="496"/>
        <v>Mo</v>
      </c>
      <c r="CW68" s="22">
        <f t="shared" si="497"/>
        <v>40876</v>
      </c>
      <c r="CY68" s="34"/>
      <c r="CZ68" s="34"/>
      <c r="DB68" s="19">
        <f>IF(DM68=0,0,IF(COUNTIF($DM$1:$DM$200,DM68)=1,DM68,IF(COUNTIF($DM$1:$DM$200,DM68)=2,IF(COUNTIF($DM$1:$DM67,DM68)=0,DM68,DM68+0.5),"Terminkollision 1")))</f>
        <v>6</v>
      </c>
      <c r="DC68" s="42">
        <f t="shared" si="4"/>
        <v>3</v>
      </c>
      <c r="DD68" s="71" t="s">
        <v>195</v>
      </c>
      <c r="DE68" s="13" t="s">
        <v>187</v>
      </c>
      <c r="DG68" s="13">
        <f>IF(AND(D7="Mi",F7=""),C7,IF(AND(D9="Mi",F9=""),C9,IF(AND(D11="Mi",F11=""),C11,IF(AND(D13="Mi",F13=""),C13,IF(AND(D15="Mi",F15=""),C15,IF(AND(D17="Mi",F17=""),C17,IF(AND(D19="Mi",F19=""),C19,0)))))))</f>
        <v>6</v>
      </c>
      <c r="DH68" s="13">
        <v>1</v>
      </c>
      <c r="DI68" s="13">
        <f t="shared" ref="DI68:DI80" si="557">$CR$2</f>
        <v>2016</v>
      </c>
      <c r="DJ68" s="13" t="str">
        <f t="shared" ref="DJ68:DJ80" si="558">IF(WEEKDAY(DK68,2)=1,"Mo",IF(WEEKDAY(DK68,2)=2,"Di",IF(WEEKDAY(DK68,2)=3,"Mi",IF(WEEKDAY(DK68,2)=4,"Do",IF(WEEKDAY(DK68,2)=5,"Fr",IF(WEEKDAY(DK68,2)=6,"Sa","So"))))))</f>
        <v>Mi</v>
      </c>
      <c r="DK68" s="22">
        <f t="shared" ref="DK68:DK80" si="559">DATE(DI68,DH68,DG68)</f>
        <v>40913</v>
      </c>
      <c r="DL68" s="19" t="str">
        <f t="shared" ref="DL68:DL102" si="560">IF(DB68&lt;&gt;0,IF(COUNTIF(DB$1:DB$200,DB68)&gt;1,"F1",IF(COUNTIF($CP$30:$CP$56,DB68)&gt;0,"F2","0")),0)</f>
        <v>0</v>
      </c>
      <c r="DM68" s="13">
        <f t="shared" si="499"/>
        <v>6</v>
      </c>
    </row>
    <row r="69" spans="1:117">
      <c r="B69" s="1">
        <f>AF7</f>
        <v>5</v>
      </c>
      <c r="C69" s="1"/>
      <c r="D69" s="23"/>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60"/>
      <c r="AG69" s="4" t="s">
        <v>37</v>
      </c>
      <c r="AH69" s="23"/>
      <c r="AI69" s="1"/>
      <c r="AJ69" s="1" t="s">
        <v>44</v>
      </c>
      <c r="AK69" s="1"/>
      <c r="AL69" s="1"/>
      <c r="AM69" s="1"/>
      <c r="AN69" s="1"/>
      <c r="AO69" s="1"/>
      <c r="AP69" s="1"/>
      <c r="AQ69" s="1"/>
      <c r="AR69" s="1"/>
      <c r="AS69" s="3"/>
      <c r="AT69" s="1" t="s">
        <v>36</v>
      </c>
      <c r="AU69" s="1"/>
      <c r="AV69" s="1"/>
      <c r="AW69" s="1"/>
      <c r="AX69" s="1" t="s">
        <v>45</v>
      </c>
      <c r="AY69" s="1"/>
      <c r="AZ69" s="1"/>
      <c r="BA69" s="1"/>
      <c r="BB69" s="1"/>
      <c r="BC69" s="1"/>
      <c r="BD69" s="1"/>
      <c r="BE69" s="1"/>
      <c r="BF69" s="1"/>
      <c r="BG69" s="1"/>
      <c r="BH69" s="3"/>
      <c r="BI69" s="1"/>
      <c r="BJ69" s="1">
        <f>B76</f>
        <v>13</v>
      </c>
      <c r="BK69" s="1"/>
      <c r="BL69" s="23"/>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P69" s="19">
        <f t="shared" si="494"/>
        <v>0</v>
      </c>
      <c r="CQ69" s="13" t="s">
        <v>102</v>
      </c>
      <c r="CS69" s="64"/>
      <c r="CT69" s="64"/>
      <c r="CU69" s="13">
        <f t="shared" si="495"/>
        <v>2016</v>
      </c>
      <c r="CV69" s="13" t="str">
        <f t="shared" si="496"/>
        <v>Mo</v>
      </c>
      <c r="CW69" s="22">
        <f t="shared" si="497"/>
        <v>40876</v>
      </c>
      <c r="DB69" s="19">
        <f>IF(DM69=0,0,IF(COUNTIF($DM$1:$DM$200,DM69)=1,DM69,IF(COUNTIF($DM$1:$DM$200,DM69)=2,IF(COUNTIF($DM$1:$DM68,DM69)=0,DM69,DM69+0.5),"Terminkollision 1")))</f>
        <v>34</v>
      </c>
      <c r="DC69" s="42">
        <f t="shared" ref="DC69:DC102" si="561">IF(DD69&lt;&gt;0,VLOOKUP(DD69,$CQ$194:$CR$208,2,FALSE),0)</f>
        <v>3</v>
      </c>
      <c r="DD69" s="71" t="s">
        <v>195</v>
      </c>
      <c r="DE69" s="13" t="s">
        <v>187</v>
      </c>
      <c r="DG69" s="13">
        <f>IF(AND(AH7="Mi",AJ7=""),AG7,IF(AND(AH9="Mi",AJ9=""),AG9,IF(AND(AH11="Mi",AJ11=""),AG11,IF(AND(AH13="Mi",AJ13=""),AG13,IF(AND(AH15="Mi",AJ15=""),AG15,IF(AND(AH17="Mi",AJ17=""),AG17,IF(AND(AH19="Mi",AJ19=""),AG19,0)))))))</f>
        <v>3</v>
      </c>
      <c r="DH69" s="13">
        <v>2</v>
      </c>
      <c r="DI69" s="13">
        <f t="shared" si="557"/>
        <v>2016</v>
      </c>
      <c r="DJ69" s="13" t="str">
        <f t="shared" si="558"/>
        <v>Mi</v>
      </c>
      <c r="DK69" s="22">
        <f t="shared" si="559"/>
        <v>40941</v>
      </c>
      <c r="DL69" s="19" t="str">
        <f t="shared" si="560"/>
        <v>0</v>
      </c>
      <c r="DM69" s="13">
        <f t="shared" si="499"/>
        <v>34</v>
      </c>
    </row>
    <row r="70" spans="1:117">
      <c r="B70" s="1"/>
      <c r="C70" s="1"/>
      <c r="D70" s="23"/>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60"/>
      <c r="AG70" s="4" t="s">
        <v>8</v>
      </c>
      <c r="AH70" s="23"/>
      <c r="AI70" s="1"/>
      <c r="AJ70" s="1" t="s">
        <v>9</v>
      </c>
      <c r="AK70" s="1"/>
      <c r="AL70" s="1"/>
      <c r="AM70" s="1"/>
      <c r="AN70" s="1"/>
      <c r="AO70" s="1"/>
      <c r="AP70" s="1"/>
      <c r="AQ70" s="1"/>
      <c r="AR70" s="1"/>
      <c r="AS70" s="3"/>
      <c r="AT70" s="4" t="s">
        <v>20</v>
      </c>
      <c r="AU70" s="1"/>
      <c r="AV70" s="1"/>
      <c r="AW70" s="1"/>
      <c r="AX70" s="1" t="s">
        <v>50</v>
      </c>
      <c r="AY70" s="1"/>
      <c r="AZ70" s="1"/>
      <c r="BA70" s="1"/>
      <c r="BB70" s="1"/>
      <c r="BC70" s="1"/>
      <c r="BD70" s="1"/>
      <c r="BE70" s="1"/>
      <c r="BF70" s="1"/>
      <c r="BG70" s="1"/>
      <c r="BH70" s="3"/>
      <c r="BI70" s="1"/>
      <c r="BJ70" s="1"/>
      <c r="BK70" s="1"/>
      <c r="BL70" s="23"/>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DB70" s="19">
        <f>IF(DM70=0,0,IF(COUNTIF($DM$1:$DM$200,DM70)=1,DM70,IF(COUNTIF($DM$1:$DM$200,DM70)=2,IF(COUNTIF($DM$1:$DM69,DM70)=0,DM70,DM70+0.5),"Terminkollision 1")))</f>
        <v>62</v>
      </c>
      <c r="DC70" s="42">
        <f t="shared" si="561"/>
        <v>3</v>
      </c>
      <c r="DD70" s="71" t="s">
        <v>195</v>
      </c>
      <c r="DE70" s="13" t="s">
        <v>187</v>
      </c>
      <c r="DG70" s="13">
        <f>IF(AND(BL7="Mi",BN7=""),BK7,IF(AND(BL9="Mi",BN9=""),BK9,IF(AND(BL11="Mi",BN11=""),BK11,IF(AND(BL13="Mi",BN13=""),BK13,IF(AND(BL15="Mi",BN15=""),BK15,IF(AND(BL17="Mi",BN17=""),BK17,IF(AND(BL19="Mi",BN19=""),BK19,0)))))))</f>
        <v>2</v>
      </c>
      <c r="DH70" s="13">
        <v>3</v>
      </c>
      <c r="DI70" s="13">
        <f t="shared" si="557"/>
        <v>2016</v>
      </c>
      <c r="DJ70" s="13" t="str">
        <f t="shared" si="558"/>
        <v>Mi</v>
      </c>
      <c r="DK70" s="22">
        <f t="shared" si="559"/>
        <v>40969</v>
      </c>
      <c r="DL70" s="19" t="str">
        <f t="shared" si="560"/>
        <v>0</v>
      </c>
      <c r="DM70" s="13">
        <f t="shared" si="499"/>
        <v>62</v>
      </c>
    </row>
    <row r="71" spans="1:117">
      <c r="B71" s="1">
        <f>AF9</f>
        <v>5</v>
      </c>
      <c r="C71" s="1"/>
      <c r="D71" s="23"/>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60"/>
      <c r="AG71" s="4" t="s">
        <v>1</v>
      </c>
      <c r="AH71" s="23"/>
      <c r="AI71" s="1"/>
      <c r="AJ71" s="1" t="s">
        <v>19</v>
      </c>
      <c r="AK71" s="1"/>
      <c r="AL71" s="1"/>
      <c r="AM71" s="1"/>
      <c r="AN71" s="1"/>
      <c r="AO71" s="1"/>
      <c r="AP71" s="1"/>
      <c r="AQ71" s="1"/>
      <c r="AR71" s="1"/>
      <c r="AS71" s="3"/>
      <c r="AT71" s="4" t="s">
        <v>48</v>
      </c>
      <c r="AU71" s="1"/>
      <c r="AV71" s="1"/>
      <c r="AW71" s="1"/>
      <c r="AX71" s="1" t="s">
        <v>49</v>
      </c>
      <c r="AY71" s="1"/>
      <c r="AZ71" s="1"/>
      <c r="BA71" s="1"/>
      <c r="BB71" s="1"/>
      <c r="BC71" s="1"/>
      <c r="BD71" s="1"/>
      <c r="BE71" s="1"/>
      <c r="BF71" s="1"/>
      <c r="BG71" s="1"/>
      <c r="BH71" s="3"/>
      <c r="BI71" s="1"/>
      <c r="BJ71" s="1">
        <f>B78</f>
        <v>13</v>
      </c>
      <c r="BK71" s="1"/>
      <c r="BL71" s="23"/>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DB71" s="19">
        <f>IF(DM71=0,0,IF(COUNTIF($DM$1:$DM$200,DM71)=1,DM71,IF(COUNTIF($DM$1:$DM$200,DM71)=2,IF(COUNTIF($DM$1:$DM70,DM71)=0,DM71,DM71+0.5),"Terminkollision 1")))</f>
        <v>97</v>
      </c>
      <c r="DC71" s="42">
        <f t="shared" si="561"/>
        <v>3</v>
      </c>
      <c r="DD71" s="71" t="s">
        <v>195</v>
      </c>
      <c r="DE71" s="13" t="s">
        <v>187</v>
      </c>
      <c r="DG71" s="13">
        <f>IF(AND(D76="Mi",F76=""),C76,IF(AND(D78="Mi",F78=""),C78,IF(AND(D80="Mi",F80=""),C80,IF(AND(D82="Mi",F82=""),C82,IF(AND(D84="Mi",F84=""),C84,IF(AND(D86="Mi",F86=""),C86,IF(AND(D88="Mi",F88=""),C88,0)))))))</f>
        <v>6</v>
      </c>
      <c r="DH71" s="13">
        <v>4</v>
      </c>
      <c r="DI71" s="13">
        <f t="shared" si="557"/>
        <v>2016</v>
      </c>
      <c r="DJ71" s="13" t="str">
        <f t="shared" si="558"/>
        <v>Mi</v>
      </c>
      <c r="DK71" s="22">
        <f t="shared" si="559"/>
        <v>41004</v>
      </c>
      <c r="DL71" s="19" t="str">
        <f t="shared" si="560"/>
        <v>0</v>
      </c>
      <c r="DM71" s="13">
        <f t="shared" si="499"/>
        <v>97</v>
      </c>
    </row>
    <row r="72" spans="1:117">
      <c r="B72" s="60"/>
      <c r="C72" s="1"/>
      <c r="D72" s="23"/>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60"/>
      <c r="AG72" s="9" t="s">
        <v>39</v>
      </c>
      <c r="AH72" s="24"/>
      <c r="AI72" s="10"/>
      <c r="AJ72" s="10" t="s">
        <v>43</v>
      </c>
      <c r="AK72" s="10"/>
      <c r="AL72" s="10"/>
      <c r="AM72" s="10"/>
      <c r="AN72" s="10"/>
      <c r="AO72" s="10"/>
      <c r="AP72" s="10"/>
      <c r="AQ72" s="10"/>
      <c r="AR72" s="10"/>
      <c r="AS72" s="8"/>
      <c r="AT72" s="9" t="s">
        <v>55</v>
      </c>
      <c r="AU72" s="10"/>
      <c r="AV72" s="10"/>
      <c r="AW72" s="10"/>
      <c r="AX72" s="10" t="s">
        <v>61</v>
      </c>
      <c r="AY72" s="10"/>
      <c r="AZ72" s="10"/>
      <c r="BA72" s="10"/>
      <c r="BB72" s="10"/>
      <c r="BC72" s="10"/>
      <c r="BD72" s="10"/>
      <c r="BE72" s="10"/>
      <c r="BF72" s="10"/>
      <c r="BG72" s="10"/>
      <c r="BH72" s="8"/>
      <c r="BI72" s="1"/>
      <c r="BJ72" s="1"/>
      <c r="BK72" s="1"/>
      <c r="BL72" s="23"/>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P72" s="19"/>
      <c r="CQ72" s="163" t="s">
        <v>181</v>
      </c>
      <c r="CR72" s="163"/>
      <c r="CS72" s="163"/>
      <c r="CU72" s="81" t="s">
        <v>149</v>
      </c>
      <c r="CV72" s="81" t="s">
        <v>229</v>
      </c>
      <c r="CW72" s="81" t="s">
        <v>67</v>
      </c>
      <c r="CX72" s="82" t="s">
        <v>230</v>
      </c>
      <c r="CY72" s="81" t="s">
        <v>231</v>
      </c>
      <c r="DB72" s="19">
        <f>IF(DM72=0,0,IF(COUNTIF($DM$1:$DM$200,DM72)=1,DM72,IF(COUNTIF($DM$1:$DM$200,DM72)=2,IF(COUNTIF($DM$1:$DM71,DM72)=0,DM72,DM72+0.5),"Terminkollision 1")))</f>
        <v>125</v>
      </c>
      <c r="DC72" s="42">
        <f t="shared" si="561"/>
        <v>3</v>
      </c>
      <c r="DD72" s="71" t="s">
        <v>195</v>
      </c>
      <c r="DE72" s="13" t="s">
        <v>187</v>
      </c>
      <c r="DG72" s="13">
        <f>IF(AND(AH76="Mi",AJ76=""),AG76,IF(AND(AH78="Mi",AJ78=""),AG78,IF(AND(AH80="Mi",AJ80=""),AG80,IF(AND(AH82="Mi",AJ82=""),AG82,IF(AND(AH84="Mi",AJ84=""),AG84,IF(AND(AH86="Mi",AJ86=""),AG86,IF(AND(AH88="Mi",AJ88=""),AG88,0)))))))</f>
        <v>4</v>
      </c>
      <c r="DH72" s="13">
        <v>5</v>
      </c>
      <c r="DI72" s="13">
        <f t="shared" si="557"/>
        <v>2016</v>
      </c>
      <c r="DJ72" s="13" t="str">
        <f t="shared" si="558"/>
        <v>Mi</v>
      </c>
      <c r="DK72" s="22">
        <f t="shared" si="559"/>
        <v>41032</v>
      </c>
      <c r="DL72" s="19" t="str">
        <f t="shared" si="560"/>
        <v>0</v>
      </c>
      <c r="DM72" s="13">
        <f t="shared" si="499"/>
        <v>125</v>
      </c>
    </row>
    <row r="73" spans="1:117">
      <c r="B73" s="60"/>
      <c r="C73" s="1"/>
      <c r="D73" s="23"/>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60"/>
      <c r="AG73" s="1"/>
      <c r="AH73" s="23"/>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60"/>
      <c r="BK73" s="1"/>
      <c r="BL73" s="23"/>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N73" s="1"/>
      <c r="CO73" s="58">
        <f>VLOOKUP(CQ73,$CQ$194:$CR$208,2,FALSE)</f>
        <v>3</v>
      </c>
      <c r="CP73" s="23">
        <f t="shared" ref="CP73:CP92" si="562">IF(OR(CU73=0,CV73=0),0,1+CY73-$CP$29)</f>
        <v>0</v>
      </c>
      <c r="CQ73" s="168" t="s">
        <v>195</v>
      </c>
      <c r="CR73" s="1" t="s">
        <v>116</v>
      </c>
      <c r="CT73" s="1" t="s">
        <v>151</v>
      </c>
      <c r="CU73" s="65"/>
      <c r="CV73" s="65"/>
      <c r="CW73" s="1">
        <f t="shared" ref="CW73:DI183" si="563">$CR$2</f>
        <v>2016</v>
      </c>
      <c r="CX73" s="1" t="str">
        <f t="shared" ref="CX73:CX92" si="564">IF(WEEKDAY(CY73,2)=1,"Mo",IF(WEEKDAY(CY73,2)=2,"Di",IF(WEEKDAY(CY73,2)=3,"Mi",IF(WEEKDAY(CY73,2)=4,"Do",IF(WEEKDAY(CY73,2)=5,"Fr",IF(WEEKDAY(CY73,2)=6,"Sa","So"))))))</f>
        <v>Mo</v>
      </c>
      <c r="CY73" s="35">
        <f t="shared" ref="CY73:CY90" si="565">DATE(CW73,CV73,CU73)</f>
        <v>40876</v>
      </c>
      <c r="CZ73" s="1">
        <f>IF(COUNTIF(DL204:DL213,1)&gt;0,"F3",0)</f>
        <v>0</v>
      </c>
      <c r="DB73" s="19">
        <f>IF(DM73=0,0,IF(COUNTIF($DM$1:$DM$200,DM73)=1,DM73,IF(COUNTIF($DM$1:$DM$200,DM73)=2,IF(COUNTIF($DM$1:$DM72,DM73)=0,DM73,DM73+0.5),"Terminkollision 1")))</f>
        <v>0</v>
      </c>
      <c r="DC73" s="42">
        <f t="shared" si="561"/>
        <v>3</v>
      </c>
      <c r="DD73" s="71" t="s">
        <v>195</v>
      </c>
      <c r="DE73" s="13" t="s">
        <v>187</v>
      </c>
      <c r="DG73" s="13">
        <f>IF(AND(BL76="Mi",BN76=""),BK76,IF(AND(BL78="Mi",BN78=""),BK78,IF(AND(BL80="Mi",BN80=""),BK80,IF(AND(BL82="Mi",BN82=""),BK82,IF(AND(BL84="Mi",BN84=""),BK84,IF(AND(BL86="Mi",BN86=""),BK86,IF(AND(BL88="Mi",BN88=""),BK88,0)))))))</f>
        <v>0</v>
      </c>
      <c r="DH73" s="13">
        <v>6</v>
      </c>
      <c r="DI73" s="13">
        <f t="shared" si="557"/>
        <v>2016</v>
      </c>
      <c r="DJ73" s="13" t="str">
        <f t="shared" si="558"/>
        <v>Di</v>
      </c>
      <c r="DK73" s="22">
        <f t="shared" si="559"/>
        <v>41059</v>
      </c>
      <c r="DL73" s="19">
        <f t="shared" si="560"/>
        <v>0</v>
      </c>
      <c r="DM73" s="13">
        <f t="shared" si="499"/>
        <v>0</v>
      </c>
    </row>
    <row r="74" spans="1:117">
      <c r="B74" s="61"/>
      <c r="C74" s="12" t="s">
        <v>10</v>
      </c>
      <c r="D74" s="23"/>
      <c r="E74" s="1"/>
      <c r="F74" s="1"/>
      <c r="G74" s="11" t="s">
        <v>22</v>
      </c>
      <c r="H74" s="11"/>
      <c r="I74" s="1"/>
      <c r="J74" s="1" t="s">
        <v>23</v>
      </c>
      <c r="K74" s="1"/>
      <c r="L74" s="1"/>
      <c r="M74" s="1"/>
      <c r="N74" s="1"/>
      <c r="O74" s="1"/>
      <c r="P74" s="1" t="s">
        <v>24</v>
      </c>
      <c r="Q74" s="1"/>
      <c r="R74" s="1"/>
      <c r="S74" s="1"/>
      <c r="T74" s="1"/>
      <c r="U74" s="1"/>
      <c r="V74" s="1"/>
      <c r="W74" s="1"/>
      <c r="X74" s="1"/>
      <c r="Y74" s="1"/>
      <c r="Z74" s="1"/>
      <c r="AA74" s="1"/>
      <c r="AB74" s="1"/>
      <c r="AC74" s="1"/>
      <c r="AD74" s="1"/>
      <c r="AE74" s="1"/>
      <c r="AF74" s="60"/>
      <c r="AG74" s="12" t="s">
        <v>11</v>
      </c>
      <c r="AH74" s="23"/>
      <c r="AI74" s="1"/>
      <c r="AJ74" s="1"/>
      <c r="AK74" s="11" t="s">
        <v>22</v>
      </c>
      <c r="AL74" s="11"/>
      <c r="AM74" s="1"/>
      <c r="AN74" s="1" t="s">
        <v>23</v>
      </c>
      <c r="AO74" s="1"/>
      <c r="AP74" s="1"/>
      <c r="AQ74" s="1"/>
      <c r="AR74" s="1"/>
      <c r="AS74" s="1"/>
      <c r="AT74" s="1" t="s">
        <v>24</v>
      </c>
      <c r="AU74" s="1"/>
      <c r="AV74" s="1"/>
      <c r="AW74" s="1"/>
      <c r="AX74" s="1"/>
      <c r="AY74" s="1"/>
      <c r="AZ74" s="1"/>
      <c r="BA74" s="1"/>
      <c r="BB74" s="1"/>
      <c r="BC74" s="1"/>
      <c r="BD74" s="1"/>
      <c r="BE74" s="1"/>
      <c r="BF74" s="1"/>
      <c r="BG74" s="1"/>
      <c r="BH74" s="1"/>
      <c r="BI74" s="1"/>
      <c r="BJ74" s="60"/>
      <c r="BK74" s="12" t="s">
        <v>12</v>
      </c>
      <c r="BL74" s="23"/>
      <c r="BM74" s="1"/>
      <c r="BN74" s="1"/>
      <c r="BO74" s="11" t="s">
        <v>22</v>
      </c>
      <c r="BP74" s="11"/>
      <c r="BQ74" s="1"/>
      <c r="BR74" s="1" t="s">
        <v>23</v>
      </c>
      <c r="BS74" s="1"/>
      <c r="BT74" s="1"/>
      <c r="BU74" s="1"/>
      <c r="BV74" s="1"/>
      <c r="BW74" s="1"/>
      <c r="BX74" s="1" t="s">
        <v>24</v>
      </c>
      <c r="BY74" s="1"/>
      <c r="BZ74" s="1"/>
      <c r="CA74" s="1"/>
      <c r="CB74" s="1"/>
      <c r="CC74" s="1"/>
      <c r="CD74" s="1"/>
      <c r="CE74" s="1"/>
      <c r="CF74" s="1"/>
      <c r="CG74" s="1"/>
      <c r="CH74" s="1"/>
      <c r="CI74" s="1"/>
      <c r="CJ74" s="1"/>
      <c r="CK74" s="1"/>
      <c r="CL74" s="1"/>
      <c r="CN74" s="10"/>
      <c r="CO74" s="14">
        <f>CO73</f>
        <v>3</v>
      </c>
      <c r="CP74" s="24">
        <f t="shared" si="562"/>
        <v>0</v>
      </c>
      <c r="CQ74" s="161"/>
      <c r="CR74" s="10"/>
      <c r="CS74" s="10"/>
      <c r="CT74" s="10" t="s">
        <v>152</v>
      </c>
      <c r="CU74" s="66"/>
      <c r="CV74" s="66"/>
      <c r="CW74" s="10">
        <f t="shared" si="563"/>
        <v>2016</v>
      </c>
      <c r="CX74" s="10" t="str">
        <f t="shared" si="564"/>
        <v>Mo</v>
      </c>
      <c r="CY74" s="36">
        <f t="shared" si="565"/>
        <v>40876</v>
      </c>
      <c r="CZ74" s="10">
        <f>CZ73</f>
        <v>0</v>
      </c>
      <c r="DB74" s="19">
        <f>IF(DM74=0,0,IF(COUNTIF($DM$1:$DM$200,DM74)=1,DM74,IF(COUNTIF($DM$1:$DM$200,DM74)=2,IF(COUNTIF($DM$1:$DM73,DM74)=0,DM74,DM74+0.5),"Terminkollision 1")))</f>
        <v>188</v>
      </c>
      <c r="DC74" s="42">
        <f t="shared" si="561"/>
        <v>3</v>
      </c>
      <c r="DD74" s="71" t="s">
        <v>195</v>
      </c>
      <c r="DE74" s="13" t="s">
        <v>187</v>
      </c>
      <c r="DG74" s="13">
        <f>IF(AND(D141="Mi",F141=""),C141,IF(AND(D143="Mi",F143=""),C143,IF(AND(D145="Mi",F145=""),C145,IF(AND(D147="Mi",F147=""),C147,IF(AND(D149="Mi",F149=""),C149,IF(AND(D151="Mi",F151=""),C151,IF(AND(D153="Mi",F153=""),C153,0)))))))</f>
        <v>6</v>
      </c>
      <c r="DH74" s="13">
        <v>7</v>
      </c>
      <c r="DI74" s="13">
        <f t="shared" si="557"/>
        <v>2016</v>
      </c>
      <c r="DJ74" s="13" t="str">
        <f t="shared" si="558"/>
        <v>Mi</v>
      </c>
      <c r="DK74" s="22">
        <f t="shared" si="559"/>
        <v>41095</v>
      </c>
      <c r="DL74" s="19" t="str">
        <f t="shared" si="560"/>
        <v>0</v>
      </c>
      <c r="DM74" s="13">
        <f t="shared" si="499"/>
        <v>188</v>
      </c>
    </row>
    <row r="75" spans="1:117">
      <c r="B75" s="62"/>
      <c r="C75" s="10">
        <v>4</v>
      </c>
      <c r="D75" s="23"/>
      <c r="E75" s="1"/>
      <c r="F75" s="14" t="s">
        <v>29</v>
      </c>
      <c r="G75" s="14" t="s">
        <v>27</v>
      </c>
      <c r="H75" s="14" t="s">
        <v>28</v>
      </c>
      <c r="I75" s="1"/>
      <c r="J75" s="10" t="s">
        <v>30</v>
      </c>
      <c r="K75" s="10"/>
      <c r="L75" s="10"/>
      <c r="M75" s="10"/>
      <c r="N75" s="10"/>
      <c r="O75" s="10"/>
      <c r="P75" s="15"/>
      <c r="Q75" s="16" t="s">
        <v>31</v>
      </c>
      <c r="R75" s="15"/>
      <c r="S75" s="15"/>
      <c r="T75" s="16" t="s">
        <v>32</v>
      </c>
      <c r="U75" s="15"/>
      <c r="V75" s="15"/>
      <c r="W75" s="16" t="s">
        <v>33</v>
      </c>
      <c r="X75" s="15"/>
      <c r="Y75" s="15"/>
      <c r="Z75" s="16" t="s">
        <v>34</v>
      </c>
      <c r="AA75" s="15"/>
      <c r="AB75" s="15"/>
      <c r="AC75" s="16" t="s">
        <v>35</v>
      </c>
      <c r="AD75" s="1"/>
      <c r="AE75" s="1"/>
      <c r="AF75" s="60"/>
      <c r="AG75" s="1">
        <v>5</v>
      </c>
      <c r="AH75" s="23"/>
      <c r="AI75" s="1"/>
      <c r="AJ75" s="14" t="s">
        <v>29</v>
      </c>
      <c r="AK75" s="14" t="s">
        <v>27</v>
      </c>
      <c r="AL75" s="14" t="s">
        <v>28</v>
      </c>
      <c r="AM75" s="1"/>
      <c r="AN75" s="10" t="s">
        <v>30</v>
      </c>
      <c r="AO75" s="10"/>
      <c r="AP75" s="10"/>
      <c r="AQ75" s="10"/>
      <c r="AR75" s="10"/>
      <c r="AS75" s="10"/>
      <c r="AT75" s="15"/>
      <c r="AU75" s="16" t="s">
        <v>31</v>
      </c>
      <c r="AV75" s="15"/>
      <c r="AW75" s="15"/>
      <c r="AX75" s="16" t="s">
        <v>32</v>
      </c>
      <c r="AY75" s="15"/>
      <c r="AZ75" s="15"/>
      <c r="BA75" s="16" t="s">
        <v>33</v>
      </c>
      <c r="BB75" s="15"/>
      <c r="BC75" s="15"/>
      <c r="BD75" s="16" t="s">
        <v>34</v>
      </c>
      <c r="BE75" s="15"/>
      <c r="BF75" s="15"/>
      <c r="BG75" s="16" t="s">
        <v>35</v>
      </c>
      <c r="BH75" s="1"/>
      <c r="BI75" s="1"/>
      <c r="BJ75" s="60"/>
      <c r="BK75" s="1">
        <v>6</v>
      </c>
      <c r="BL75" s="23"/>
      <c r="BM75" s="1"/>
      <c r="BN75" s="14" t="s">
        <v>29</v>
      </c>
      <c r="BO75" s="14" t="s">
        <v>27</v>
      </c>
      <c r="BP75" s="14" t="s">
        <v>28</v>
      </c>
      <c r="BQ75" s="1"/>
      <c r="BR75" s="10" t="s">
        <v>30</v>
      </c>
      <c r="BS75" s="10"/>
      <c r="BT75" s="10"/>
      <c r="BU75" s="10"/>
      <c r="BV75" s="10"/>
      <c r="BW75" s="10"/>
      <c r="BX75" s="15"/>
      <c r="BY75" s="16" t="s">
        <v>31</v>
      </c>
      <c r="BZ75" s="15"/>
      <c r="CA75" s="15"/>
      <c r="CB75" s="16" t="s">
        <v>32</v>
      </c>
      <c r="CC75" s="15"/>
      <c r="CD75" s="15"/>
      <c r="CE75" s="16" t="s">
        <v>33</v>
      </c>
      <c r="CF75" s="15"/>
      <c r="CG75" s="15"/>
      <c r="CH75" s="16" t="s">
        <v>34</v>
      </c>
      <c r="CI75" s="15"/>
      <c r="CJ75" s="15"/>
      <c r="CK75" s="16" t="s">
        <v>35</v>
      </c>
      <c r="CL75" s="1"/>
      <c r="CN75" s="1"/>
      <c r="CO75" s="58">
        <f>VLOOKUP(CQ75,$CQ$194:$CR$208,2,FALSE)</f>
        <v>3</v>
      </c>
      <c r="CP75" s="23">
        <f t="shared" si="562"/>
        <v>0</v>
      </c>
      <c r="CQ75" s="168" t="s">
        <v>195</v>
      </c>
      <c r="CR75" s="13" t="s">
        <v>298</v>
      </c>
      <c r="CT75" s="13" t="s">
        <v>151</v>
      </c>
      <c r="CU75" s="64"/>
      <c r="CV75" s="64"/>
      <c r="CW75" s="13">
        <f t="shared" si="563"/>
        <v>2016</v>
      </c>
      <c r="CX75" s="13" t="str">
        <f t="shared" si="564"/>
        <v>Mo</v>
      </c>
      <c r="CY75" s="22">
        <f t="shared" si="565"/>
        <v>40876</v>
      </c>
      <c r="CZ75" s="1">
        <f>IF(COUNTIF(DL214:DL223,1)&gt;0,"F3",0)</f>
        <v>0</v>
      </c>
      <c r="DB75" s="19">
        <f>IF(DM75=0,0,IF(COUNTIF($DM$1:$DM$200,DM75)=1,DM75,IF(COUNTIF($DM$1:$DM$200,DM75)=2,IF(COUNTIF($DM$1:$DM74,DM75)=0,DM75,DM75+0.5),"Terminkollision 1")))</f>
        <v>0</v>
      </c>
      <c r="DC75" s="42">
        <f t="shared" si="561"/>
        <v>3</v>
      </c>
      <c r="DD75" s="71" t="s">
        <v>195</v>
      </c>
      <c r="DE75" s="13" t="s">
        <v>187</v>
      </c>
      <c r="DG75" s="13">
        <f>IF(AND(AH141="Mi",AJ141=""),AG141,IF(AND(AH143="Mi",AJ143=""),AG143,IF(AND(AH145="Mi",AJ145=""),AG145,IF(AND(AH147="Mi",AJ147=""),AG147,IF(AND(AH149="Mi",AJ149=""),AG149,IF(AND(AH151="Mi",AJ151=""),AG151,IF(AND(AH153="Mi",AJ153=""),AG153,0)))))))</f>
        <v>0</v>
      </c>
      <c r="DH75" s="13">
        <v>8</v>
      </c>
      <c r="DI75" s="13">
        <f t="shared" si="557"/>
        <v>2016</v>
      </c>
      <c r="DJ75" s="13" t="str">
        <f t="shared" si="558"/>
        <v>So</v>
      </c>
      <c r="DK75" s="22">
        <f t="shared" si="559"/>
        <v>41120</v>
      </c>
      <c r="DL75" s="19">
        <f t="shared" si="560"/>
        <v>0</v>
      </c>
      <c r="DM75" s="13">
        <f t="shared" si="499"/>
        <v>0</v>
      </c>
    </row>
    <row r="76" spans="1:117">
      <c r="A76" s="13">
        <f>BI67+1</f>
        <v>92</v>
      </c>
      <c r="B76" s="174">
        <f>TRUNC((DATE($CR$2,C$75,C76)-WEEKDAY(DATE($CR$2,C$75,C76),2)-DATE(YEAR(DATE($CR$2,C$75,C76)+4-WEEKDAY(DATE($CR$2,C$75,C76),2)),1,-10))/7)</f>
        <v>13</v>
      </c>
      <c r="C76" s="172">
        <v>1</v>
      </c>
      <c r="D76" s="176" t="str">
        <f>IF(BL67="Mo","Di",IF(BL67="Di","Mi",IF(BL67="Mi","Do",IF(BL67="Do","Fr",IF(BL67="Fr","Sa",IF(BL67="Sa","So","Mo"))))))</f>
        <v>Fr</v>
      </c>
      <c r="E76" s="2"/>
      <c r="F76" s="164" t="str">
        <f>IF(OR(OR(B76=$CR$7,B80=$CR$7,B76=$CS$7,B80=$CS$7,B76=$CT$7,B80=$CT$7,B76=$CR$8,B80=$CR$8,B76=$CR$9,B80=$CR$9,B76=$CR$10,B80=$CR$10,B76=$CS$10,B80=$CS$10,B76=$CR$11,B80=$CR$11,B76=$CS$11,B80=$CS$11,B76=$CT$11,B80=$CT$11,B76=$CU$11,B80=$CU$11,B76=$CV$11,B80=$CV$11,B76=$CR$12,B80=$CR$12,B76=$CS$12,B80=$CS$12),OR($A77=$CP$30,$A77=$CP$31,$A77=$CP$32,$A77=$CP$33,$A77=$CP$34,$A77=$CP$35,$A77=$CP$36,$A77=$CP$37,$A77=$CP$38,$A77=$CP$39,$A77=$CP$40,$A77=$CP$41),OR($A77=$CP$44,$A77=$CP$45,$A77=$CP$46,$A77=$CP$47,$A77=$CP$48,$A77=$CP$49,$A77=$CP$50)),1,"")</f>
        <v/>
      </c>
      <c r="G76" s="164" t="str">
        <f>IF(OR(OR(B76=$CR$15,B80=$CR$15,B76=$CS$15,B80=$CS$15,B76=$CT$15,B80=$CT$15,B76=$CR$16,B80=$CR$16,B76=$CS$16,B80=$CS$16,B76=$CR$17,B80=$CR$17,B76=$CS$17,B80=$CS$17,B76=$CR$18,B80=$CR$18,B76=$CS$18,B80=$CS$18,B76=$CT$18,B80=$CT$18,B76=$CU$18,B80=$CU$18,B76=$CV$18,B80=$CV$18,B76=$CR$19,B80=$CR$19,B76=$CS$19,B80=$CS$19),OR($A77=$CP$30,$A77=$CP$31,$A77=$CP$32,$A77=$CP$33,$A77=$CP$34,$A77=$CP$35,$A77=$CP$36,$A77=$CP$37,$A77=$CP$38,$A77=$CP$39,$A77=$CP$40,$A77=$CP$41),OR($A77=$CP$44,$A77=$CP$45,$A77=$CP$46,$A77=$CP$47,$A77=$CP$48,$A77=$CP$49,$A77=$CP$50)),1,"")</f>
        <v/>
      </c>
      <c r="H76" s="164" t="str">
        <f>IF(OR(OR(B76=$CR$22,B80=$CR$22,B76=$CS$22,B80=$CS$22,B76=$CT$22,B80=$CT$22,B76=$CR$23,B80=$CR$23,B76=$CS$23,B80=$CS$23,B76=$CR$24,B80=$CR$24,B76=$CS$24,B80=$CS$24,B76=$CR$25,B80=$CR$25,B76=$CS$25,B80=$CS$25,B76=$CT$25,B80=$CT$25,B76=$CU$25,B80=$CU$25,B76=$CV$25,B80=$CV$25,B76=$CR$26,B80=$CR$26,B76=$CS$26,B80=$CS$26),OR($A77=$CP$30,$A77=$CP$31,$A77=$CP$32,$A77=$CP$33,$A77=$CP$34,$A77=$CP$35,$A77=$CP$36,$A77=$CP$37,$A77=$CP$38,$A77=$CP$39,$A77=$CP$40,$A77=$CP$41),OR($A77=$CP$44,$A77=$CP$45,$A77=$CP$46,$A77=$CP$47,$A77=$CP$48,$A77=$CP$49,$A77=$CP$50)),1,"")</f>
        <v/>
      </c>
      <c r="I76" s="2"/>
      <c r="J76" s="6" t="str">
        <f>IF(ISNA(VLOOKUP(A76,$DB$1:$DE$200,4,FALSE)),"",VLOOKUP(A76,$DB$1:$DE$200,4,FALSE))</f>
        <v/>
      </c>
      <c r="K76" s="6"/>
      <c r="L76" s="6"/>
      <c r="M76" s="6"/>
      <c r="N76" s="6"/>
      <c r="O76" s="6"/>
      <c r="P76" s="5" t="str">
        <f t="array" ref="P76">IF(ISNA(INDEX($DC$1:$DC$770,MATCH($A76&amp;P$3,$DB$1:$DB$770&amp;$DC$1:$DC$770,0))),"",IF(ISNA(INDEX($DC$1:$DC$200,MATCH($A76&amp;P$3,$DB$1:$DB$200&amp;$DC$1:$DC$200,0))),IF(INDEX($DC$201:$DC$770,MATCH($A76&amp;P$3,$DB$201:$DB$770&amp;$DC$201:$DC$770,0))=P$3,2,""),IF(INDEX($DC$1:$DC$200,MATCH($A76&amp;P$3,$DB$1:$DB$200&amp;$DC$1:$DC$200,0))=P$3,1,"")))</f>
        <v/>
      </c>
      <c r="Q76" s="6" t="str">
        <f t="array" ref="Q76">IF(ISNA(INDEX($DC$1:$DC$770,MATCH($A76&amp;Q$3,$DB$1:$DB$770&amp;$DC$1:$DC$770,0))),"",IF(ISNA(INDEX($DC$1:$DC$200,MATCH($A76&amp;Q$3,$DB$1:$DB$200&amp;$DC$1:$DC$200,0))),IF(INDEX($DC$201:$DC$770,MATCH($A76&amp;Q$3,$DB$201:$DB$770&amp;$DC$201:$DC$770,0))=Q$3,2,""),IF(INDEX($DC$1:$DC$200,MATCH($A76&amp;Q$3,$DB$1:$DB$200&amp;$DC$1:$DC$200,0))=Q$3,1,"")))</f>
        <v/>
      </c>
      <c r="R76" s="6" t="str">
        <f t="array" ref="R76">IF(ISNA(INDEX($DC$1:$DC$770,MATCH($A76&amp;R$3,$DB$1:$DB$770&amp;$DC$1:$DC$770,0))),"",IF(ISNA(INDEX($DC$1:$DC$200,MATCH($A76&amp;R$3,$DB$1:$DB$200&amp;$DC$1:$DC$200,0))),IF(INDEX($DC$201:$DC$770,MATCH($A76&amp;R$3,$DB$201:$DB$770&amp;$DC$201:$DC$770,0))=R$3,2,""),IF(INDEX($DC$1:$DC$200,MATCH($A76&amp;R$3,$DB$1:$DB$200&amp;$DC$1:$DC$200,0))=R$3,1,"")))</f>
        <v/>
      </c>
      <c r="S76" s="5" t="str">
        <f t="array" ref="S76">IF(ISNA(INDEX($DC$1:$DC$770,MATCH($A76&amp;S$3,$DB$1:$DB$770&amp;$DC$1:$DC$770,0))),"",IF(ISNA(INDEX($DC$1:$DC$200,MATCH($A76&amp;S$3,$DB$1:$DB$200&amp;$DC$1:$DC$200,0))),IF(INDEX($DC$201:$DC$770,MATCH($A76&amp;S$3,$DB$201:$DB$770&amp;$DC$201:$DC$770,0))=S$3,2,""),IF(INDEX($DC$1:$DC$200,MATCH($A76&amp;S$3,$DB$1:$DB$200&amp;$DC$1:$DC$200,0))=S$3,1,"")))</f>
        <v/>
      </c>
      <c r="T76" s="6" t="str">
        <f t="array" ref="T76">IF(ISNA(INDEX($DC$1:$DC$770,MATCH($A76&amp;T$3,$DB$1:$DB$770&amp;$DC$1:$DC$770,0))),"",IF(ISNA(INDEX($DC$1:$DC$200,MATCH($A76&amp;T$3,$DB$1:$DB$200&amp;$DC$1:$DC$200,0))),IF(INDEX($DC$201:$DC$770,MATCH($A76&amp;T$3,$DB$201:$DB$770&amp;$DC$201:$DC$770,0))=T$3,2,""),IF(INDEX($DC$1:$DC$200,MATCH($A76&amp;T$3,$DB$1:$DB$200&amp;$DC$1:$DC$200,0))=T$3,1,"")))</f>
        <v/>
      </c>
      <c r="U76" s="7" t="str">
        <f t="array" ref="U76">IF(ISNA(INDEX($DC$1:$DC$770,MATCH($A76&amp;U$3,$DB$1:$DB$770&amp;$DC$1:$DC$770,0))),"",IF(ISNA(INDEX($DC$1:$DC$200,MATCH($A76&amp;U$3,$DB$1:$DB$200&amp;$DC$1:$DC$200,0))),IF(INDEX($DC$201:$DC$770,MATCH($A76&amp;U$3,$DB$201:$DB$770&amp;$DC$201:$DC$770,0))=U$3,2,""),IF(INDEX($DC$1:$DC$200,MATCH($A76&amp;U$3,$DB$1:$DB$200&amp;$DC$1:$DC$200,0))=U$3,1,"")))</f>
        <v/>
      </c>
      <c r="V76" s="6" t="str">
        <f t="array" ref="V76">IF(ISNA(INDEX($DC$1:$DC$770,MATCH($A76&amp;V$3,$DB$1:$DB$770&amp;$DC$1:$DC$770,0))),"",IF(ISNA(INDEX($DC$1:$DC$200,MATCH($A76&amp;V$3,$DB$1:$DB$200&amp;$DC$1:$DC$200,0))),IF(INDEX($DC$201:$DC$770,MATCH($A76&amp;V$3,$DB$201:$DB$770&amp;$DC$201:$DC$770,0))=V$3,2,""),IF(INDEX($DC$1:$DC$200,MATCH($A76&amp;V$3,$DB$1:$DB$200&amp;$DC$1:$DC$200,0))=V$3,1,"")))</f>
        <v/>
      </c>
      <c r="W76" s="6" t="str">
        <f t="array" ref="W76">IF(ISNA(INDEX($DC$1:$DC$770,MATCH($A76&amp;W$3,$DB$1:$DB$770&amp;$DC$1:$DC$770,0))),"",IF(ISNA(INDEX($DC$1:$DC$200,MATCH($A76&amp;W$3,$DB$1:$DB$200&amp;$DC$1:$DC$200,0))),IF(INDEX($DC$201:$DC$770,MATCH($A76&amp;W$3,$DB$201:$DB$770&amp;$DC$201:$DC$770,0))=W$3,2,""),IF(INDEX($DC$1:$DC$200,MATCH($A76&amp;W$3,$DB$1:$DB$200&amp;$DC$1:$DC$200,0))=W$3,1,"")))</f>
        <v/>
      </c>
      <c r="X76" s="6" t="str">
        <f t="array" ref="X76">IF(ISNA(INDEX($DC$1:$DC$770,MATCH($A76&amp;X$3,$DB$1:$DB$770&amp;$DC$1:$DC$770,0))),"",IF(ISNA(INDEX($DC$1:$DC$200,MATCH($A76&amp;X$3,$DB$1:$DB$200&amp;$DC$1:$DC$200,0))),IF(INDEX($DC$201:$DC$770,MATCH($A76&amp;X$3,$DB$201:$DB$770&amp;$DC$201:$DC$770,0))=X$3,2,""),IF(INDEX($DC$1:$DC$200,MATCH($A76&amp;X$3,$DB$1:$DB$200&amp;$DC$1:$DC$200,0))=X$3,1,"")))</f>
        <v/>
      </c>
      <c r="Y76" s="5" t="str">
        <f t="array" ref="Y76">IF(ISNA(INDEX($DC$1:$DC$770,MATCH($A76&amp;Y$3,$DB$1:$DB$770&amp;$DC$1:$DC$770,0))),"",IF(ISNA(INDEX($DC$1:$DC$200,MATCH($A76&amp;Y$3,$DB$1:$DB$200&amp;$DC$1:$DC$200,0))),IF(INDEX($DC$201:$DC$770,MATCH($A76&amp;Y$3,$DB$201:$DB$770&amp;$DC$201:$DC$770,0))=Y$3,2,""),IF(INDEX($DC$1:$DC$200,MATCH($A76&amp;Y$3,$DB$1:$DB$200&amp;$DC$1:$DC$200,0))=Y$3,1,"")))</f>
        <v/>
      </c>
      <c r="Z76" s="6" t="str">
        <f t="array" ref="Z76">IF(ISNA(INDEX($DC$1:$DC$770,MATCH($A76&amp;Z$3,$DB$1:$DB$770&amp;$DC$1:$DC$770,0))),"",IF(ISNA(INDEX($DC$1:$DC$200,MATCH($A76&amp;Z$3,$DB$1:$DB$200&amp;$DC$1:$DC$200,0))),IF(INDEX($DC$201:$DC$770,MATCH($A76&amp;Z$3,$DB$201:$DB$770&amp;$DC$201:$DC$770,0))=Z$3,2,""),IF(INDEX($DC$1:$DC$200,MATCH($A76&amp;Z$3,$DB$1:$DB$200&amp;$DC$1:$DC$200,0))=Z$3,1,"")))</f>
        <v/>
      </c>
      <c r="AA76" s="7" t="str">
        <f t="array" ref="AA76">IF(ISNA(INDEX($DC$1:$DC$770,MATCH($A76&amp;AA$3,$DB$1:$DB$770&amp;$DC$1:$DC$770,0))),"",IF(ISNA(INDEX($DC$1:$DC$200,MATCH($A76&amp;AA$3,$DB$1:$DB$200&amp;$DC$1:$DC$200,0))),IF(INDEX($DC$201:$DC$770,MATCH($A76&amp;AA$3,$DB$201:$DB$770&amp;$DC$201:$DC$770,0))=AA$3,2,""),IF(INDEX($DC$1:$DC$200,MATCH($A76&amp;AA$3,$DB$1:$DB$200&amp;$DC$1:$DC$200,0))=AA$3,1,"")))</f>
        <v/>
      </c>
      <c r="AB76" s="6" t="str">
        <f t="array" ref="AB76">IF(ISNA(INDEX($DC$1:$DC$770,MATCH($A76&amp;AB$3,$DB$1:$DB$770&amp;$DC$1:$DC$770,0))),"",IF(ISNA(INDEX($DC$1:$DC$200,MATCH($A76&amp;AB$3,$DB$1:$DB$200&amp;$DC$1:$DC$200,0))),IF(INDEX($DC$201:$DC$770,MATCH($A76&amp;AB$3,$DB$201:$DB$770&amp;$DC$201:$DC$770,0))=AB$3,2,""),IF(INDEX($DC$1:$DC$200,MATCH($A76&amp;AB$3,$DB$1:$DB$200&amp;$DC$1:$DC$200,0))=AB$3,1,"")))</f>
        <v/>
      </c>
      <c r="AC76" s="6" t="str">
        <f t="array" ref="AC76">IF(ISNA(INDEX($DC$1:$DC$770,MATCH($A76&amp;AC$3,$DB$1:$DB$770&amp;$DC$1:$DC$770,0))),"",IF(ISNA(INDEX($DC$1:$DC$200,MATCH($A76&amp;AC$3,$DB$1:$DB$200&amp;$DC$1:$DC$200,0))),IF(INDEX($DC$201:$DC$770,MATCH($A76&amp;AC$3,$DB$201:$DB$770&amp;$DC$201:$DC$770,0))=AC$3,2,""),IF(INDEX($DC$1:$DC$200,MATCH($A76&amp;AC$3,$DB$1:$DB$200&amp;$DC$1:$DC$200,0))=AC$3,1,"")))</f>
        <v/>
      </c>
      <c r="AD76" s="7" t="str">
        <f t="array" ref="AD76">IF(ISNA(INDEX($DC$1:$DC$770,MATCH($A76&amp;AD$3,$DB$1:$DB$770&amp;$DC$1:$DC$770,0))),"",IF(ISNA(INDEX($DC$1:$DC$200,MATCH($A76&amp;AD$3,$DB$1:$DB$200&amp;$DC$1:$DC$200,0))),IF(INDEX($DC$201:$DC$770,MATCH($A76&amp;AD$3,$DB$201:$DB$770&amp;$DC$201:$DC$770,0))=AD$3,2,""),IF(INDEX($DC$1:$DC$200,MATCH($A76&amp;AD$3,$DB$1:$DB$200&amp;$DC$1:$DC$200,0))=AD$3,1,"")))</f>
        <v/>
      </c>
      <c r="AE76" s="1">
        <f>A134+1</f>
        <v>122</v>
      </c>
      <c r="AF76" s="184">
        <f>TRUNC((DATE($CR$2,AG$75,AG76)-WEEKDAY(DATE($CR$2,AG$75,AG76),2)-DATE(YEAR(DATE($CR$2,AG$75,AG76)+4-WEEKDAY(DATE($CR$2,AG$75,AG76),2)),1,-10))/7)</f>
        <v>17</v>
      </c>
      <c r="AG76" s="181">
        <v>1</v>
      </c>
      <c r="AH76" s="176" t="str">
        <f>IF(D134="Mo","Di",IF(D134="Di","Mi",IF(D134="Mi","Do",IF(D134="Do","Fr",IF(D134="Fr","Sa",IF(D134="Sa","So","Mo"))))))</f>
        <v>So</v>
      </c>
      <c r="AI76" s="2"/>
      <c r="AJ76" s="164">
        <f>IF(OR(OR(AF76=$CR$7,AF80=$CR$7,AF76=$CS$7,AF80=$CS$7,AF76=$CT$7,AF80=$CT$7,AF76=$CR$8,AF80=$CR$8,AF76=$CR$9,AF80=$CR$9,AF76=$CR$10,AF80=$CR$10,AF76=$CS$10,AF80=$CS$10,AF76=$CR$11,AF80=$CR$11,AF76=$CS$11,AF80=$CS$11,AF76=$CT$11,AF80=$CT$11,AF76=$CU$11,AF80=$CU$11,AF76=$CV$11,AF80=$CV$11,AF76=$CR$12,AF80=$CR$12,AF76=$CS$12,AF80=$CS$12),OR($AE77=$CP$30,$AE77=$CP$31,$AE77=$CP$32,$AE77=$CP$33,$AE77=$CP$34,$AE77=$CP$35,$AE77=$CP$36,$AE77=$CP$37,$AE77=$CP$38,$AE77=$CP$39,$AE77=$CP$40,$AE77=$CP$41),OR($AE77=$CP$44,$AE77=$CP$45,$AE77=$CP$46,$AE77=$CP$47,$AE77=$CP$48,$AE77=$CP$49,$AE77=$CP$50)),1,"")</f>
        <v>1</v>
      </c>
      <c r="AK76" s="164">
        <f>IF(OR(OR(AF76=$CR$15,AF80=$CR$15,AF76=$CS$15,AF80=$CS$15,AF76=$CT$15,AF80=$CT$15,AF76=$CR$16,AF80=$CR$16,AF76=$CS$16,AF80=$CS$16,AF76=$CR$17,AF80=$CR$17,AF76=$CS$17,AF80=$CS$17,AF76=$CR$18,AF80=$CR$18,AF76=$CS$18,AF80=$CS$18,AF76=$CT$18,AF80=$CT$18,AF76=$CU$18,AF80=$CU$18,AF76=$CV$18,AF80=$CV$18,AF76=$CR$19,AF80=$CR$19,AF76=$CS$19,AF80=$CS$19),OR($AE77=$CP$30,$AE77=$CP$31,$AE77=$CP$32,$AE77=$CP$33,$AE77=$CP$34,$AE77=$CP$35,$AE77=$CP$36,$AE77=$CP$37,$AE77=$CP$38,$AE77=$CP$39,$AE77=$CP$40,$AE77=$CP$41),OR($AE77=$CP$44,$AE77=$CP$45,$AE77=$CP$46,$AE77=$CP$47,$AE77=$CP$48,$AE77=$CP$49,$AE77=$CP$50)),1,"")</f>
        <v>1</v>
      </c>
      <c r="AL76" s="164">
        <f>IF(OR(OR(AF76=$CR$22,AF80=$CR$22,AF76=$CS$22,AF80=$CS$22,AF76=$CT$22,AF80=$CT$22,AF76=$CR$23,AF80=$CR$23,AF76=$CS$23,AF80=$CS$23,AF76=$CR$24,AF80=$CR$24,AF76=$CS$24,AF80=$CS$24,AF76=$CR$25,AF80=$CR$25,AF76=$CS$25,AF80=$CS$25,AF76=$CT$25,AF80=$CT$25,AF76=$CU$25,AF80=$CU$25,AF76=$CV$25,AF80=$CV$25,AF76=$CR$26,AF80=$CR$26,AF76=$CS$26,AF80=$CS$26),OR($AE77=$CP$30,$AE77=$CP$31,$AE77=$CP$32,$AE77=$CP$33,$AE77=$CP$34,$AE77=$CP$35,$AE77=$CP$36,$AE77=$CP$37,$AE77=$CP$38,$AE77=$CP$39,$AE77=$CP$40,$AE77=$CP$41),OR($AE77=$CP$44,$AE77=$CP$45,$AE77=$CP$46,$AE77=$CP$47,$AE77=$CP$48,$AE77=$CP$49,$AE77=$CP$50)),1,"")</f>
        <v>1</v>
      </c>
      <c r="AM76" s="2"/>
      <c r="AN76" s="6" t="str">
        <f>IF(ISNA(VLOOKUP(AE76,$DB$1:$DE$200,4,FALSE)),"",VLOOKUP(AE76,$DB$1:$DE$200,4,FALSE))</f>
        <v/>
      </c>
      <c r="AO76" s="6"/>
      <c r="AP76" s="6"/>
      <c r="AQ76" s="6"/>
      <c r="AR76" s="6"/>
      <c r="AS76" s="6"/>
      <c r="AT76" s="5" t="str">
        <f t="array" ref="AT76">IF(ISNA(INDEX($DC$1:$DC$770,MATCH($AE76&amp;AT$3,$DB$1:$DB$770&amp;$DC$1:$DC$770,0))),"",IF(ISNA(INDEX($DC$1:$DC$200,MATCH($AE76&amp;AT$3,$DB$1:$DB$200&amp;$DC$1:$DC$200,0))),IF(INDEX($DC$201:$DC$770,MATCH($AE76&amp;AT$3,$DB$201:$DB$770&amp;$DC$201:$DC$770,0))=AT$3,2,""),IF(INDEX($DC$1:$DC$200,MATCH($AE76&amp;AT$3,$DB$1:$DB$200&amp;$DC$1:$DC$200,0))=AT$3,1,"")))</f>
        <v/>
      </c>
      <c r="AU76" s="6" t="str">
        <f t="array" ref="AU76">IF(ISNA(INDEX($DC$1:$DC$770,MATCH($AE76&amp;AU$3,$DB$1:$DB$770&amp;$DC$1:$DC$770,0))),"",IF(ISNA(INDEX($DC$1:$DC$200,MATCH($AE76&amp;AU$3,$DB$1:$DB$200&amp;$DC$1:$DC$200,0))),IF(INDEX($DC$201:$DC$770,MATCH($AE76&amp;AU$3,$DB$201:$DB$770&amp;$DC$201:$DC$770,0))=AU$3,2,""),IF(INDEX($DC$1:$DC$200,MATCH($AE76&amp;AU$3,$DB$1:$DB$200&amp;$DC$1:$DC$200,0))=AU$3,1,"")))</f>
        <v/>
      </c>
      <c r="AV76" s="6" t="str">
        <f t="array" ref="AV76">IF(ISNA(INDEX($DC$1:$DC$770,MATCH($AE76&amp;AV$3,$DB$1:$DB$770&amp;$DC$1:$DC$770,0))),"",IF(ISNA(INDEX($DC$1:$DC$200,MATCH($AE76&amp;AV$3,$DB$1:$DB$200&amp;$DC$1:$DC$200,0))),IF(INDEX($DC$201:$DC$770,MATCH($AE76&amp;AV$3,$DB$201:$DB$770&amp;$DC$201:$DC$770,0))=AV$3,2,""),IF(INDEX($DC$1:$DC$200,MATCH($AE76&amp;AV$3,$DB$1:$DB$200&amp;$DC$1:$DC$200,0))=AV$3,1,"")))</f>
        <v/>
      </c>
      <c r="AW76" s="5" t="str">
        <f t="array" ref="AW76">IF(ISNA(INDEX($DC$1:$DC$770,MATCH($AE76&amp;AW$3,$DB$1:$DB$770&amp;$DC$1:$DC$770,0))),"",IF(ISNA(INDEX($DC$1:$DC$200,MATCH($AE76&amp;AW$3,$DB$1:$DB$200&amp;$DC$1:$DC$200,0))),IF(INDEX($DC$201:$DC$770,MATCH($AE76&amp;AW$3,$DB$201:$DB$770&amp;$DC$201:$DC$770,0))=AW$3,2,""),IF(INDEX($DC$1:$DC$200,MATCH($AE76&amp;AW$3,$DB$1:$DB$200&amp;$DC$1:$DC$200,0))=AW$3,1,"")))</f>
        <v/>
      </c>
      <c r="AX76" s="6" t="str">
        <f t="array" ref="AX76">IF(ISNA(INDEX($DC$1:$DC$770,MATCH($AE76&amp;AX$3,$DB$1:$DB$770&amp;$DC$1:$DC$770,0))),"",IF(ISNA(INDEX($DC$1:$DC$200,MATCH($AE76&amp;AX$3,$DB$1:$DB$200&amp;$DC$1:$DC$200,0))),IF(INDEX($DC$201:$DC$770,MATCH($AE76&amp;AX$3,$DB$201:$DB$770&amp;$DC$201:$DC$770,0))=AX$3,2,""),IF(INDEX($DC$1:$DC$200,MATCH($AE76&amp;AX$3,$DB$1:$DB$200&amp;$DC$1:$DC$200,0))=AX$3,1,"")))</f>
        <v/>
      </c>
      <c r="AY76" s="7" t="str">
        <f t="array" ref="AY76">IF(ISNA(INDEX($DC$1:$DC$770,MATCH($AE76&amp;AY$3,$DB$1:$DB$770&amp;$DC$1:$DC$770,0))),"",IF(ISNA(INDEX($DC$1:$DC$200,MATCH($AE76&amp;AY$3,$DB$1:$DB$200&amp;$DC$1:$DC$200,0))),IF(INDEX($DC$201:$DC$770,MATCH($AE76&amp;AY$3,$DB$201:$DB$770&amp;$DC$201:$DC$770,0))=AY$3,2,""),IF(INDEX($DC$1:$DC$200,MATCH($AE76&amp;AY$3,$DB$1:$DB$200&amp;$DC$1:$DC$200,0))=AY$3,1,"")))</f>
        <v/>
      </c>
      <c r="AZ76" s="6" t="str">
        <f t="array" ref="AZ76">IF(ISNA(INDEX($DC$1:$DC$770,MATCH($AE76&amp;AZ$3,$DB$1:$DB$770&amp;$DC$1:$DC$770,0))),"",IF(ISNA(INDEX($DC$1:$DC$200,MATCH($AE76&amp;AZ$3,$DB$1:$DB$200&amp;$DC$1:$DC$200,0))),IF(INDEX($DC$201:$DC$770,MATCH($AE76&amp;AZ$3,$DB$201:$DB$770&amp;$DC$201:$DC$770,0))=AZ$3,2,""),IF(INDEX($DC$1:$DC$200,MATCH($AE76&amp;AZ$3,$DB$1:$DB$200&amp;$DC$1:$DC$200,0))=AZ$3,1,"")))</f>
        <v/>
      </c>
      <c r="BA76" s="6" t="str">
        <f t="array" ref="BA76">IF(ISNA(INDEX($DC$1:$DC$770,MATCH($AE76&amp;BA$3,$DB$1:$DB$770&amp;$DC$1:$DC$770,0))),"",IF(ISNA(INDEX($DC$1:$DC$200,MATCH($AE76&amp;BA$3,$DB$1:$DB$200&amp;$DC$1:$DC$200,0))),IF(INDEX($DC$201:$DC$770,MATCH($AE76&amp;BA$3,$DB$201:$DB$770&amp;$DC$201:$DC$770,0))=BA$3,2,""),IF(INDEX($DC$1:$DC$200,MATCH($AE76&amp;BA$3,$DB$1:$DB$200&amp;$DC$1:$DC$200,0))=BA$3,1,"")))</f>
        <v/>
      </c>
      <c r="BB76" s="6" t="str">
        <f t="array" ref="BB76">IF(ISNA(INDEX($DC$1:$DC$770,MATCH($AE76&amp;BB$3,$DB$1:$DB$770&amp;$DC$1:$DC$770,0))),"",IF(ISNA(INDEX($DC$1:$DC$200,MATCH($AE76&amp;BB$3,$DB$1:$DB$200&amp;$DC$1:$DC$200,0))),IF(INDEX($DC$201:$DC$770,MATCH($AE76&amp;BB$3,$DB$201:$DB$770&amp;$DC$201:$DC$770,0))=BB$3,2,""),IF(INDEX($DC$1:$DC$200,MATCH($AE76&amp;BB$3,$DB$1:$DB$200&amp;$DC$1:$DC$200,0))=BB$3,1,"")))</f>
        <v/>
      </c>
      <c r="BC76" s="5" t="str">
        <f t="array" ref="BC76">IF(ISNA(INDEX($DC$1:$DC$770,MATCH($AE76&amp;BC$3,$DB$1:$DB$770&amp;$DC$1:$DC$770,0))),"",IF(ISNA(INDEX($DC$1:$DC$200,MATCH($AE76&amp;BC$3,$DB$1:$DB$200&amp;$DC$1:$DC$200,0))),IF(INDEX($DC$201:$DC$770,MATCH($AE76&amp;BC$3,$DB$201:$DB$770&amp;$DC$201:$DC$770,0))=BC$3,2,""),IF(INDEX($DC$1:$DC$200,MATCH($AE76&amp;BC$3,$DB$1:$DB$200&amp;$DC$1:$DC$200,0))=BC$3,1,"")))</f>
        <v/>
      </c>
      <c r="BD76" s="6" t="str">
        <f t="array" ref="BD76">IF(ISNA(INDEX($DC$1:$DC$770,MATCH($AE76&amp;BD$3,$DB$1:$DB$770&amp;$DC$1:$DC$770,0))),"",IF(ISNA(INDEX($DC$1:$DC$200,MATCH($AE76&amp;BD$3,$DB$1:$DB$200&amp;$DC$1:$DC$200,0))),IF(INDEX($DC$201:$DC$770,MATCH($AE76&amp;BD$3,$DB$201:$DB$770&amp;$DC$201:$DC$770,0))=BD$3,2,""),IF(INDEX($DC$1:$DC$200,MATCH($AE76&amp;BD$3,$DB$1:$DB$200&amp;$DC$1:$DC$200,0))=BD$3,1,"")))</f>
        <v/>
      </c>
      <c r="BE76" s="7" t="str">
        <f t="array" ref="BE76">IF(ISNA(INDEX($DC$1:$DC$770,MATCH($AE76&amp;BE$3,$DB$1:$DB$770&amp;$DC$1:$DC$770,0))),"",IF(ISNA(INDEX($DC$1:$DC$200,MATCH($AE76&amp;BE$3,$DB$1:$DB$200&amp;$DC$1:$DC$200,0))),IF(INDEX($DC$201:$DC$770,MATCH($AE76&amp;BE$3,$DB$201:$DB$770&amp;$DC$201:$DC$770,0))=BE$3,2,""),IF(INDEX($DC$1:$DC$200,MATCH($AE76&amp;BE$3,$DB$1:$DB$200&amp;$DC$1:$DC$200,0))=BE$3,1,"")))</f>
        <v/>
      </c>
      <c r="BF76" s="6" t="str">
        <f t="array" ref="BF76">IF(ISNA(INDEX($DC$1:$DC$770,MATCH($AE76&amp;BF$3,$DB$1:$DB$770&amp;$DC$1:$DC$770,0))),"",IF(ISNA(INDEX($DC$1:$DC$200,MATCH($AE76&amp;BF$3,$DB$1:$DB$200&amp;$DC$1:$DC$200,0))),IF(INDEX($DC$201:$DC$770,MATCH($AE76&amp;BF$3,$DB$201:$DB$770&amp;$DC$201:$DC$770,0))=BF$3,2,""),IF(INDEX($DC$1:$DC$200,MATCH($AE76&amp;BF$3,$DB$1:$DB$200&amp;$DC$1:$DC$200,0))=BF$3,1,"")))</f>
        <v/>
      </c>
      <c r="BG76" s="6" t="str">
        <f t="array" ref="BG76">IF(ISNA(INDEX($DC$1:$DC$770,MATCH($AE76&amp;BG$3,$DB$1:$DB$770&amp;$DC$1:$DC$770,0))),"",IF(ISNA(INDEX($DC$1:$DC$200,MATCH($AE76&amp;BG$3,$DB$1:$DB$200&amp;$DC$1:$DC$200,0))),IF(INDEX($DC$201:$DC$770,MATCH($AE76&amp;BG$3,$DB$201:$DB$770&amp;$DC$201:$DC$770,0))=BG$3,2,""),IF(INDEX($DC$1:$DC$200,MATCH($AE76&amp;BG$3,$DB$1:$DB$200&amp;$DC$1:$DC$200,0))=BG$3,1,"")))</f>
        <v/>
      </c>
      <c r="BH76" s="7" t="str">
        <f t="array" ref="BH76">IF(ISNA(INDEX($DC$1:$DC$770,MATCH($AE76&amp;BH$3,$DB$1:$DB$770&amp;$DC$1:$DC$770,0))),"",IF(ISNA(INDEX($DC$1:$DC$200,MATCH($AE76&amp;BH$3,$DB$1:$DB$200&amp;$DC$1:$DC$200,0))),IF(INDEX($DC$201:$DC$770,MATCH($AE76&amp;BH$3,$DB$201:$DB$770&amp;$DC$201:$DC$770,0))=BH$3,2,""),IF(INDEX($DC$1:$DC$200,MATCH($AE76&amp;BH$3,$DB$1:$DB$200&amp;$DC$1:$DC$200,0))=BH$3,1,"")))</f>
        <v/>
      </c>
      <c r="BI76" s="1">
        <f>AE136+1</f>
        <v>153</v>
      </c>
      <c r="BJ76" s="184">
        <f>TRUNC((DATE($CR$2,BK$75,BK76)-WEEKDAY(DATE($CR$2,BK$75,BK76),2)-DATE(YEAR(DATE($CR$2,BK$75,BK76)+4-WEEKDAY(DATE($CR$2,BK$75,BK76),2)),1,-10))/7)</f>
        <v>22</v>
      </c>
      <c r="BK76" s="181">
        <v>1</v>
      </c>
      <c r="BL76" s="176" t="str">
        <f>IF(AH136="Mo","Di",IF(AH136="Di","Mi",IF(AH136="Mi","Do",IF(AH136="Do","Fr",IF(AH136="Fr","Sa",IF(AH136="Sa","So","Mo"))))))</f>
        <v>Mi</v>
      </c>
      <c r="BM76" s="2"/>
      <c r="BN76" s="164">
        <f>IF(OR(OR(BJ76=$CR$7,BJ80=$CR$7,BJ76=$CS$7,BJ80=$CS$7,BJ76=$CT$7,BJ80=$CT$7,BJ76=$CR$8,BJ80=$CR$8,BJ76=$CR$9,BJ80=$CR$9,BJ76=$CR$10,BJ80=$CR$10,BJ76=$CS$10,BJ80=$CS$10,BJ76=$CR$11,BJ80=$CR$11,BJ76=$CS$11,BJ80=$CS$11,BJ76=$CT$11,BJ80=$CT$11,BJ76=$CU$11,BJ80=$CU$11,BJ76=$CV$11,BJ80=$CV$11,BJ76=$CR$12,BJ80=$CR$12,BJ76=$CS$12,BJ80=$CS$12),OR($BI77=$CP$30,$BI77=$CP$31,$BI77=$CP$32,$BI77=$CP$33,$BI77=$CP$34,$BI77=$CP$35,$BI77=$CP$36,$BI77=$CP$37,$BI77=$CP$38,$BI77=$CP$39,$BI77=$CP$40,$BI77=$CP$41),OR($BI77=$CP$44,$BI77=$CP$45,$BI77=$CP$46,$BI77=$CP$47,$BI77=$CP$48,$BI77=$CP$49,$BI77=$CP$50)),1,"")</f>
        <v>1</v>
      </c>
      <c r="BO76" s="164" t="str">
        <f>IF(OR(OR(BJ76=$CR$15,BJ80=$CR$15,BJ76=$CS$15,BJ80=$CS$15,BJ76=$CT$15,BJ80=$CT$15,BJ76=$CR$16,BJ80=$CR$16,BJ76=$CS$16,BJ80=$CS$16,BJ76=$CR$17,BJ80=$CR$17,BJ76=$CS$17,BJ80=$CS$17,BJ76=$CR$18,BJ80=$CR$18,BJ76=$CS$18,BJ80=$CS$18,BJ76=$CT$18,BJ80=$CT$18,BJ76=$CU$18,BJ80=$CU$18,BJ76=$CV$18,BJ80=$CV$18,BJ76=$CR$19,BJ80=$CR$19,BJ76=$CS$19,BJ80=$CS$19),OR($BI77=$CP$30,$BI77=$CP$31,$BI77=$CP$32,$BI77=$CP$33,$BI77=$CP$34,$BI77=$CP$35,$BI77=$CP$36,$BI77=$CP$37,$BI77=$CP$38,$BI77=$CP$39,$BI77=$CP$40,$BI77=$CP$41),OR($BI77=$CP$44,$BI77=$CP$45,$BI77=$CP$46,$BI77=$CP$47,$BI77=$CP$48,$BI77=$CP$49,$BI77=$CP$50)),1,"")</f>
        <v/>
      </c>
      <c r="BP76" s="164" t="str">
        <f>IF(OR(OR(BJ76=$CR$22,BJ80=$CR$22,BJ76=$CS$22,BJ80=$CS$22,BJ76=$CT$22,BJ80=$CT$22,BJ76=$CR$23,BJ80=$CR$23,BJ76=$CS$23,BJ80=$CS$23,BJ76=$CR$24,BJ80=$CR$24,BJ76=$CS$24,BJ80=$CS$24,BJ76=$CR$25,BJ80=$CR$25,BJ76=$CS$25,BJ80=$CS$25,BJ76=$CT$25,BJ80=$CT$25,BJ76=$CU$25,BJ80=$CU$25,BJ76=$CV$25,BJ80=$CV$25,BJ76=$CR$26,BJ80=$CR$26,BJ76=$CS$26,BJ80=$CS$26),OR($BI77=$CP$30,$BI77=$CP$31,$BI77=$CP$32,$BI77=$CP$33,$BI77=$CP$34,$BI77=$CP$35,$BI77=$CP$36,$BI77=$CP$37,$BI77=$CP$38,$BI77=$CP$39,$BI77=$CP$40,$BI77=$CP$41),OR($BI77=$CP$44,$BI77=$CP$45,$BI77=$CP$46,$BI77=$CP$47,$BI77=$CP$48,$BI77=$CP$49,$BI77=$CP$50)),1,"")</f>
        <v/>
      </c>
      <c r="BQ76" s="2"/>
      <c r="BR76" s="1" t="str">
        <f>IF(ISNA(VLOOKUP(BI76,$DB$1:$DE$200,4,FALSE)),"",VLOOKUP(BI76,$DB$1:$DE$200,4,FALSE))</f>
        <v/>
      </c>
      <c r="BS76" s="1"/>
      <c r="BT76" s="1"/>
      <c r="BU76" s="1"/>
      <c r="BV76" s="1"/>
      <c r="BW76" s="1"/>
      <c r="BX76" s="5" t="str">
        <f t="array" ref="BX76">IF(ISNA(INDEX($DC$1:$DC$770,MATCH($BI76&amp;BX$3,$DB$1:$DB$770&amp;$DC$1:$DC$770,0))),"",IF(ISNA(INDEX($DC$1:$DC$200,MATCH($BI76&amp;BX$3,$DB$1:$DB$200&amp;$DC$1:$DC$200,0))),IF(INDEX($DC$201:$DC$770,MATCH($BI76&amp;BX$3,$DB$201:$DB$770&amp;$DC$201:$DC$770,0))=BX$3,2,""),IF(INDEX($DC$1:$DC$200,MATCH($BI76&amp;BX$3,$DB$1:$DB$200&amp;$DC$1:$DC$200,0))=BX$3,1,"")))</f>
        <v/>
      </c>
      <c r="BY76" s="6" t="str">
        <f t="array" ref="BY76">IF(ISNA(INDEX($DC$1:$DC$770,MATCH($BI76&amp;BY$3,$DB$1:$DB$770&amp;$DC$1:$DC$770,0))),"",IF(ISNA(INDEX($DC$1:$DC$200,MATCH($BI76&amp;BY$3,$DB$1:$DB$200&amp;$DC$1:$DC$200,0))),IF(INDEX($DC$201:$DC$770,MATCH($BI76&amp;BY$3,$DB$201:$DB$770&amp;$DC$201:$DC$770,0))=BY$3,2,""),IF(INDEX($DC$1:$DC$200,MATCH($BI76&amp;BY$3,$DB$1:$DB$200&amp;$DC$1:$DC$200,0))=BY$3,1,"")))</f>
        <v/>
      </c>
      <c r="BZ76" s="6" t="str">
        <f t="array" ref="BZ76">IF(ISNA(INDEX($DC$1:$DC$770,MATCH($BI76&amp;BZ$3,$DB$1:$DB$770&amp;$DC$1:$DC$770,0))),"",IF(ISNA(INDEX($DC$1:$DC$200,MATCH($BI76&amp;BZ$3,$DB$1:$DB$200&amp;$DC$1:$DC$200,0))),IF(INDEX($DC$201:$DC$770,MATCH($BI76&amp;BZ$3,$DB$201:$DB$770&amp;$DC$201:$DC$770,0))=BZ$3,2,""),IF(INDEX($DC$1:$DC$200,MATCH($BI76&amp;BZ$3,$DB$1:$DB$200&amp;$DC$1:$DC$200,0))=BZ$3,1,"")))</f>
        <v/>
      </c>
      <c r="CA76" s="5" t="str">
        <f t="array" ref="CA76">IF(ISNA(INDEX($DC$1:$DC$770,MATCH($BI76&amp;CA$3,$DB$1:$DB$770&amp;$DC$1:$DC$770,0))),"",IF(ISNA(INDEX($DC$1:$DC$200,MATCH($BI76&amp;CA$3,$DB$1:$DB$200&amp;$DC$1:$DC$200,0))),IF(INDEX($DC$201:$DC$770,MATCH($BI76&amp;CA$3,$DB$201:$DB$770&amp;$DC$201:$DC$770,0))=CA$3,2,""),IF(INDEX($DC$1:$DC$200,MATCH($BI76&amp;CA$3,$DB$1:$DB$200&amp;$DC$1:$DC$200,0))=CA$3,1,"")))</f>
        <v/>
      </c>
      <c r="CB76" s="6" t="str">
        <f t="array" ref="CB76">IF(ISNA(INDEX($DC$1:$DC$770,MATCH($BI76&amp;CB$3,$DB$1:$DB$770&amp;$DC$1:$DC$770,0))),"",IF(ISNA(INDEX($DC$1:$DC$200,MATCH($BI76&amp;CB$3,$DB$1:$DB$200&amp;$DC$1:$DC$200,0))),IF(INDEX($DC$201:$DC$770,MATCH($BI76&amp;CB$3,$DB$201:$DB$770&amp;$DC$201:$DC$770,0))=CB$3,2,""),IF(INDEX($DC$1:$DC$200,MATCH($BI76&amp;CB$3,$DB$1:$DB$200&amp;$DC$1:$DC$200,0))=CB$3,1,"")))</f>
        <v/>
      </c>
      <c r="CC76" s="7" t="str">
        <f t="array" ref="CC76">IF(ISNA(INDEX($DC$1:$DC$770,MATCH($BI76&amp;CC$3,$DB$1:$DB$770&amp;$DC$1:$DC$770,0))),"",IF(ISNA(INDEX($DC$1:$DC$200,MATCH($BI76&amp;CC$3,$DB$1:$DB$200&amp;$DC$1:$DC$200,0))),IF(INDEX($DC$201:$DC$770,MATCH($BI76&amp;CC$3,$DB$201:$DB$770&amp;$DC$201:$DC$770,0))=CC$3,2,""),IF(INDEX($DC$1:$DC$200,MATCH($BI76&amp;CC$3,$DB$1:$DB$200&amp;$DC$1:$DC$200,0))=CC$3,1,"")))</f>
        <v/>
      </c>
      <c r="CD76" s="6" t="str">
        <f t="array" ref="CD76">IF(ISNA(INDEX($DC$1:$DC$770,MATCH($BI76&amp;CD$3,$DB$1:$DB$770&amp;$DC$1:$DC$770,0))),"",IF(ISNA(INDEX($DC$1:$DC$200,MATCH($BI76&amp;CD$3,$DB$1:$DB$200&amp;$DC$1:$DC$200,0))),IF(INDEX($DC$201:$DC$770,MATCH($BI76&amp;CD$3,$DB$201:$DB$770&amp;$DC$201:$DC$770,0))=CD$3,2,""),IF(INDEX($DC$1:$DC$200,MATCH($BI76&amp;CD$3,$DB$1:$DB$200&amp;$DC$1:$DC$200,0))=CD$3,1,"")))</f>
        <v/>
      </c>
      <c r="CE76" s="6" t="str">
        <f t="array" ref="CE76">IF(ISNA(INDEX($DC$1:$DC$770,MATCH($BI76&amp;CE$3,$DB$1:$DB$770&amp;$DC$1:$DC$770,0))),"",IF(ISNA(INDEX($DC$1:$DC$200,MATCH($BI76&amp;CE$3,$DB$1:$DB$200&amp;$DC$1:$DC$200,0))),IF(INDEX($DC$201:$DC$770,MATCH($BI76&amp;CE$3,$DB$201:$DB$770&amp;$DC$201:$DC$770,0))=CE$3,2,""),IF(INDEX($DC$1:$DC$200,MATCH($BI76&amp;CE$3,$DB$1:$DB$200&amp;$DC$1:$DC$200,0))=CE$3,1,"")))</f>
        <v/>
      </c>
      <c r="CF76" s="6" t="str">
        <f t="array" ref="CF76">IF(ISNA(INDEX($DC$1:$DC$770,MATCH($BI76&amp;CF$3,$DB$1:$DB$770&amp;$DC$1:$DC$770,0))),"",IF(ISNA(INDEX($DC$1:$DC$200,MATCH($BI76&amp;CF$3,$DB$1:$DB$200&amp;$DC$1:$DC$200,0))),IF(INDEX($DC$201:$DC$770,MATCH($BI76&amp;CF$3,$DB$201:$DB$770&amp;$DC$201:$DC$770,0))=CF$3,2,""),IF(INDEX($DC$1:$DC$200,MATCH($BI76&amp;CF$3,$DB$1:$DB$200&amp;$DC$1:$DC$200,0))=CF$3,1,"")))</f>
        <v/>
      </c>
      <c r="CG76" s="5" t="str">
        <f t="array" ref="CG76">IF(ISNA(INDEX($DC$1:$DC$770,MATCH($BI76&amp;CG$3,$DB$1:$DB$770&amp;$DC$1:$DC$770,0))),"",IF(ISNA(INDEX($DC$1:$DC$200,MATCH($BI76&amp;CG$3,$DB$1:$DB$200&amp;$DC$1:$DC$200,0))),IF(INDEX($DC$201:$DC$770,MATCH($BI76&amp;CG$3,$DB$201:$DB$770&amp;$DC$201:$DC$770,0))=CG$3,2,""),IF(INDEX($DC$1:$DC$200,MATCH($BI76&amp;CG$3,$DB$1:$DB$200&amp;$DC$1:$DC$200,0))=CG$3,1,"")))</f>
        <v/>
      </c>
      <c r="CH76" s="6" t="str">
        <f t="array" ref="CH76">IF(ISNA(INDEX($DC$1:$DC$770,MATCH($BI76&amp;CH$3,$DB$1:$DB$770&amp;$DC$1:$DC$770,0))),"",IF(ISNA(INDEX($DC$1:$DC$200,MATCH($BI76&amp;CH$3,$DB$1:$DB$200&amp;$DC$1:$DC$200,0))),IF(INDEX($DC$201:$DC$770,MATCH($BI76&amp;CH$3,$DB$201:$DB$770&amp;$DC$201:$DC$770,0))=CH$3,2,""),IF(INDEX($DC$1:$DC$200,MATCH($BI76&amp;CH$3,$DB$1:$DB$200&amp;$DC$1:$DC$200,0))=CH$3,1,"")))</f>
        <v/>
      </c>
      <c r="CI76" s="7" t="str">
        <f t="array" ref="CI76">IF(ISNA(INDEX($DC$1:$DC$770,MATCH($BI76&amp;CI$3,$DB$1:$DB$770&amp;$DC$1:$DC$770,0))),"",IF(ISNA(INDEX($DC$1:$DC$200,MATCH($BI76&amp;CI$3,$DB$1:$DB$200&amp;$DC$1:$DC$200,0))),IF(INDEX($DC$201:$DC$770,MATCH($BI76&amp;CI$3,$DB$201:$DB$770&amp;$DC$201:$DC$770,0))=CI$3,2,""),IF(INDEX($DC$1:$DC$200,MATCH($BI76&amp;CI$3,$DB$1:$DB$200&amp;$DC$1:$DC$200,0))=CI$3,1,"")))</f>
        <v/>
      </c>
      <c r="CJ76" s="6" t="str">
        <f t="array" ref="CJ76">IF(ISNA(INDEX($DC$1:$DC$770,MATCH($BI76&amp;CJ$3,$DB$1:$DB$770&amp;$DC$1:$DC$770,0))),"",IF(ISNA(INDEX($DC$1:$DC$200,MATCH($BI76&amp;CJ$3,$DB$1:$DB$200&amp;$DC$1:$DC$200,0))),IF(INDEX($DC$201:$DC$770,MATCH($BI76&amp;CJ$3,$DB$201:$DB$770&amp;$DC$201:$DC$770,0))=CJ$3,2,""),IF(INDEX($DC$1:$DC$200,MATCH($BI76&amp;CJ$3,$DB$1:$DB$200&amp;$DC$1:$DC$200,0))=CJ$3,1,"")))</f>
        <v/>
      </c>
      <c r="CK76" s="6" t="str">
        <f t="array" ref="CK76">IF(ISNA(INDEX($DC$1:$DC$770,MATCH($BI76&amp;CK$3,$DB$1:$DB$770&amp;$DC$1:$DC$770,0))),"",IF(ISNA(INDEX($DC$1:$DC$200,MATCH($BI76&amp;CK$3,$DB$1:$DB$200&amp;$DC$1:$DC$200,0))),IF(INDEX($DC$201:$DC$770,MATCH($BI76&amp;CK$3,$DB$201:$DB$770&amp;$DC$201:$DC$770,0))=CK$3,2,""),IF(INDEX($DC$1:$DC$200,MATCH($BI76&amp;CK$3,$DB$1:$DB$200&amp;$DC$1:$DC$200,0))=CK$3,1,"")))</f>
        <v/>
      </c>
      <c r="CL76" s="7" t="str">
        <f t="array" ref="CL76">IF(ISNA(INDEX($DC$1:$DC$770,MATCH($BI76&amp;CL$3,$DB$1:$DB$770&amp;$DC$1:$DC$770,0))),"",IF(ISNA(INDEX($DC$1:$DC$200,MATCH($BI76&amp;CL$3,$DB$1:$DB$200&amp;$DC$1:$DC$200,0))),IF(INDEX($DC$201:$DC$770,MATCH($BI76&amp;CL$3,$DB$201:$DB$770&amp;$DC$201:$DC$770,0))=CL$3,2,""),IF(INDEX($DC$1:$DC$200,MATCH($BI76&amp;CL$3,$DB$1:$DB$200&amp;$DC$1:$DC$200,0))=CL$3,1,"")))</f>
        <v/>
      </c>
      <c r="CN76" s="10"/>
      <c r="CO76" s="14">
        <f>CO75</f>
        <v>3</v>
      </c>
      <c r="CP76" s="24">
        <f t="shared" si="562"/>
        <v>0</v>
      </c>
      <c r="CQ76" s="161"/>
      <c r="CR76" s="10"/>
      <c r="CS76" s="10"/>
      <c r="CT76" s="10" t="s">
        <v>152</v>
      </c>
      <c r="CU76" s="66"/>
      <c r="CV76" s="66"/>
      <c r="CW76" s="10">
        <f t="shared" si="563"/>
        <v>2016</v>
      </c>
      <c r="CX76" s="10" t="str">
        <f t="shared" si="564"/>
        <v>Mo</v>
      </c>
      <c r="CY76" s="36">
        <f t="shared" si="565"/>
        <v>40876</v>
      </c>
      <c r="CZ76" s="10">
        <f>CZ75</f>
        <v>0</v>
      </c>
      <c r="DB76" s="19">
        <f>IF(DM76=0,0,IF(COUNTIF($DM$1:$DM$200,DM76)=1,DM76,IF(COUNTIF($DM$1:$DM$200,DM76)=2,IF(COUNTIF($DM$1:$DM75,DM76)=0,DM76,DM76+0.5),"Terminkollision 1")))</f>
        <v>251</v>
      </c>
      <c r="DC76" s="42">
        <f t="shared" si="561"/>
        <v>3</v>
      </c>
      <c r="DD76" s="71" t="s">
        <v>195</v>
      </c>
      <c r="DE76" s="13" t="s">
        <v>187</v>
      </c>
      <c r="DG76" s="13">
        <f>IF(AND(BL141="Mi",BN141=""),BK141,IF(AND(BL143="Mi",BN143=""),BK143,IF(AND(BL145="Mi",BN145=""),BK145,IF(AND(BL147="Mi",BN147=""),BK147,IF(AND(BL149="Mi",BN149=""),BK149,IF(AND(BL151="Mi",BN151=""),BK151,IF(AND(BL153="Mi",BN153=""),BK153,0)))))))</f>
        <v>7</v>
      </c>
      <c r="DH76" s="13">
        <v>9</v>
      </c>
      <c r="DI76" s="13">
        <f t="shared" si="557"/>
        <v>2016</v>
      </c>
      <c r="DJ76" s="13" t="str">
        <f t="shared" si="558"/>
        <v>Mi</v>
      </c>
      <c r="DK76" s="22">
        <f t="shared" si="559"/>
        <v>41158</v>
      </c>
      <c r="DL76" s="19" t="str">
        <f t="shared" si="560"/>
        <v>0</v>
      </c>
      <c r="DM76" s="13">
        <f t="shared" si="499"/>
        <v>251</v>
      </c>
    </row>
    <row r="77" spans="1:117">
      <c r="A77" s="13">
        <f>A76+0.5</f>
        <v>92.5</v>
      </c>
      <c r="B77" s="174"/>
      <c r="C77" s="173"/>
      <c r="D77" s="178"/>
      <c r="E77" s="2"/>
      <c r="F77" s="165"/>
      <c r="G77" s="165"/>
      <c r="H77" s="165"/>
      <c r="I77" s="2"/>
      <c r="J77" s="10" t="str">
        <f>IF(ISNA(VLOOKUP(A77,$CP$30:$CQ$56,2,FALSE)),IF(ISNA(VLOOKUP(A77,$DB$1:$DE$200,4,FALSE)),"",VLOOKUP(A77,$DB$1:$DE$200,4,FALSE)),VLOOKUP(A77,$CP$30:$CQ$56,2,FALSE))</f>
        <v/>
      </c>
      <c r="K77" s="10"/>
      <c r="L77" s="10"/>
      <c r="M77" s="10"/>
      <c r="N77" s="10"/>
      <c r="O77" s="10"/>
      <c r="P77" s="9" t="str">
        <f t="array" ref="P77">IF(ISNA(INDEX($DC$201:$DC$770,MATCH($A76&amp;P$3,$DB$201:$DB$770&amp;$DC$201:$DC$770,0))),IF(ISNA(INDEX($DC$1:$DC$200,MATCH($A77&amp;P$3,$DB$1:$DB$200&amp;$DC$1:$DC$200,0))),"",IF(INDEX($DC$1:$DC$200,MATCH($A77&amp;P$3,$DB$1:$DB$200&amp;$DC$1:$DC$200,0))=P$3,1,"")),IF(INDEX($DC$201:$DC$770,MATCH($A76&amp;P$3,$DB$201:$DB$770&amp;$DC$201:$DC$770,0))=P$3,2,""))</f>
        <v/>
      </c>
      <c r="Q77" s="10" t="str">
        <f t="array" ref="Q77">IF(ISNA(INDEX($DC$201:$DC$770,MATCH($A76&amp;Q$3,$DB$201:$DB$770&amp;$DC$201:$DC$770,0))),IF(ISNA(INDEX($DC$1:$DC$200,MATCH($A77&amp;Q$3,$DB$1:$DB$200&amp;$DC$1:$DC$200,0))),"",IF(INDEX($DC$1:$DC$200,MATCH($A77&amp;Q$3,$DB$1:$DB$200&amp;$DC$1:$DC$200,0))=Q$3,1,"")),IF(INDEX($DC$201:$DC$770,MATCH($A76&amp;Q$3,$DB$201:$DB$770&amp;$DC$201:$DC$770,0))=Q$3,2,""))</f>
        <v/>
      </c>
      <c r="R77" s="10" t="str">
        <f t="array" ref="R77">IF(ISNA(INDEX($DC$201:$DC$770,MATCH($A76&amp;R$3,$DB$201:$DB$770&amp;$DC$201:$DC$770,0))),IF(ISNA(INDEX($DC$1:$DC$200,MATCH($A77&amp;R$3,$DB$1:$DB$200&amp;$DC$1:$DC$200,0))),"",IF(INDEX($DC$1:$DC$200,MATCH($A77&amp;R$3,$DB$1:$DB$200&amp;$DC$1:$DC$200,0))=R$3,1,"")),IF(INDEX($DC$201:$DC$770,MATCH($A76&amp;R$3,$DB$201:$DB$770&amp;$DC$201:$DC$770,0))=R$3,2,""))</f>
        <v/>
      </c>
      <c r="S77" s="9" t="str">
        <f t="array" ref="S77">IF(ISNA(INDEX($DC$201:$DC$770,MATCH($A76&amp;S$3,$DB$201:$DB$770&amp;$DC$201:$DC$770,0))),IF(ISNA(INDEX($DC$1:$DC$200,MATCH($A77&amp;S$3,$DB$1:$DB$200&amp;$DC$1:$DC$200,0))),"",IF(INDEX($DC$1:$DC$200,MATCH($A77&amp;S$3,$DB$1:$DB$200&amp;$DC$1:$DC$200,0))=S$3,1,"")),IF(INDEX($DC$201:$DC$770,MATCH($A76&amp;S$3,$DB$201:$DB$770&amp;$DC$201:$DC$770,0))=S$3,2,""))</f>
        <v/>
      </c>
      <c r="T77" s="10" t="str">
        <f t="array" ref="T77">IF(ISNA(INDEX($DC$201:$DC$770,MATCH($A76&amp;T$3,$DB$201:$DB$770&amp;$DC$201:$DC$770,0))),IF(ISNA(INDEX($DC$1:$DC$200,MATCH($A77&amp;T$3,$DB$1:$DB$200&amp;$DC$1:$DC$200,0))),"",IF(INDEX($DC$1:$DC$200,MATCH($A77&amp;T$3,$DB$1:$DB$200&amp;$DC$1:$DC$200,0))=T$3,1,"")),IF(INDEX($DC$201:$DC$770,MATCH($A76&amp;T$3,$DB$201:$DB$770&amp;$DC$201:$DC$770,0))=T$3,2,""))</f>
        <v/>
      </c>
      <c r="U77" s="8" t="str">
        <f t="array" ref="U77">IF(ISNA(INDEX($DC$201:$DC$770,MATCH($A76&amp;U$3,$DB$201:$DB$770&amp;$DC$201:$DC$770,0))),IF(ISNA(INDEX($DC$1:$DC$200,MATCH($A77&amp;U$3,$DB$1:$DB$200&amp;$DC$1:$DC$200,0))),"",IF(INDEX($DC$1:$DC$200,MATCH($A77&amp;U$3,$DB$1:$DB$200&amp;$DC$1:$DC$200,0))=U$3,1,"")),IF(INDEX($DC$201:$DC$770,MATCH($A76&amp;U$3,$DB$201:$DB$770&amp;$DC$201:$DC$770,0))=U$3,2,""))</f>
        <v/>
      </c>
      <c r="V77" s="10" t="str">
        <f t="array" ref="V77">IF(ISNA(INDEX($DC$201:$DC$770,MATCH($A76&amp;V$3,$DB$201:$DB$770&amp;$DC$201:$DC$770,0))),IF(ISNA(INDEX($DC$1:$DC$200,MATCH($A77&amp;V$3,$DB$1:$DB$200&amp;$DC$1:$DC$200,0))),"",IF(INDEX($DC$1:$DC$200,MATCH($A77&amp;V$3,$DB$1:$DB$200&amp;$DC$1:$DC$200,0))=V$3,1,"")),IF(INDEX($DC$201:$DC$770,MATCH($A76&amp;V$3,$DB$201:$DB$770&amp;$DC$201:$DC$770,0))=V$3,2,""))</f>
        <v/>
      </c>
      <c r="W77" s="10" t="str">
        <f t="array" ref="W77">IF(ISNA(INDEX($DC$201:$DC$770,MATCH($A76&amp;W$3,$DB$201:$DB$770&amp;$DC$201:$DC$770,0))),IF(ISNA(INDEX($DC$1:$DC$200,MATCH($A77&amp;W$3,$DB$1:$DB$200&amp;$DC$1:$DC$200,0))),"",IF(INDEX($DC$1:$DC$200,MATCH($A77&amp;W$3,$DB$1:$DB$200&amp;$DC$1:$DC$200,0))=W$3,1,"")),IF(INDEX($DC$201:$DC$770,MATCH($A76&amp;W$3,$DB$201:$DB$770&amp;$DC$201:$DC$770,0))=W$3,2,""))</f>
        <v/>
      </c>
      <c r="X77" s="10" t="str">
        <f t="array" ref="X77">IF(ISNA(INDEX($DC$201:$DC$770,MATCH($A76&amp;X$3,$DB$201:$DB$770&amp;$DC$201:$DC$770,0))),IF(ISNA(INDEX($DC$1:$DC$200,MATCH($A77&amp;X$3,$DB$1:$DB$200&amp;$DC$1:$DC$200,0))),"",IF(INDEX($DC$1:$DC$200,MATCH($A77&amp;X$3,$DB$1:$DB$200&amp;$DC$1:$DC$200,0))=X$3,1,"")),IF(INDEX($DC$201:$DC$770,MATCH($A76&amp;X$3,$DB$201:$DB$770&amp;$DC$201:$DC$770,0))=X$3,2,""))</f>
        <v/>
      </c>
      <c r="Y77" s="9" t="str">
        <f t="array" ref="Y77">IF(ISNA(INDEX($DC$201:$DC$770,MATCH($A76&amp;Y$3,$DB$201:$DB$770&amp;$DC$201:$DC$770,0))),IF(ISNA(INDEX($DC$1:$DC$200,MATCH($A77&amp;Y$3,$DB$1:$DB$200&amp;$DC$1:$DC$200,0))),"",IF(INDEX($DC$1:$DC$200,MATCH($A77&amp;Y$3,$DB$1:$DB$200&amp;$DC$1:$DC$200,0))=Y$3,1,"")),IF(INDEX($DC$201:$DC$770,MATCH($A76&amp;Y$3,$DB$201:$DB$770&amp;$DC$201:$DC$770,0))=Y$3,2,""))</f>
        <v/>
      </c>
      <c r="Z77" s="10" t="str">
        <f t="array" ref="Z77">IF(ISNA(INDEX($DC$201:$DC$770,MATCH($A76&amp;Z$3,$DB$201:$DB$770&amp;$DC$201:$DC$770,0))),IF(ISNA(INDEX($DC$1:$DC$200,MATCH($A77&amp;Z$3,$DB$1:$DB$200&amp;$DC$1:$DC$200,0))),"",IF(INDEX($DC$1:$DC$200,MATCH($A77&amp;Z$3,$DB$1:$DB$200&amp;$DC$1:$DC$200,0))=Z$3,1,"")),IF(INDEX($DC$201:$DC$770,MATCH($A76&amp;Z$3,$DB$201:$DB$770&amp;$DC$201:$DC$770,0))=Z$3,2,""))</f>
        <v/>
      </c>
      <c r="AA77" s="8" t="str">
        <f t="array" ref="AA77">IF(ISNA(INDEX($DC$201:$DC$770,MATCH($A76&amp;AA$3,$DB$201:$DB$770&amp;$DC$201:$DC$770,0))),IF(ISNA(INDEX($DC$1:$DC$200,MATCH($A77&amp;AA$3,$DB$1:$DB$200&amp;$DC$1:$DC$200,0))),"",IF(INDEX($DC$1:$DC$200,MATCH($A77&amp;AA$3,$DB$1:$DB$200&amp;$DC$1:$DC$200,0))=AA$3,1,"")),IF(INDEX($DC$201:$DC$770,MATCH($A76&amp;AA$3,$DB$201:$DB$770&amp;$DC$201:$DC$770,0))=AA$3,2,""))</f>
        <v/>
      </c>
      <c r="AB77" s="10" t="str">
        <f t="array" ref="AB77">IF(ISNA(INDEX($DC$201:$DC$770,MATCH($A76&amp;AB$3,$DB$201:$DB$770&amp;$DC$201:$DC$770,0))),IF(ISNA(INDEX($DC$1:$DC$200,MATCH($A77&amp;AB$3,$DB$1:$DB$200&amp;$DC$1:$DC$200,0))),"",IF(INDEX($DC$1:$DC$200,MATCH($A77&amp;AB$3,$DB$1:$DB$200&amp;$DC$1:$DC$200,0))=AB$3,1,"")),IF(INDEX($DC$201:$DC$770,MATCH($A76&amp;AB$3,$DB$201:$DB$770&amp;$DC$201:$DC$770,0))=AB$3,2,""))</f>
        <v/>
      </c>
      <c r="AC77" s="10" t="str">
        <f t="array" ref="AC77">IF(ISNA(INDEX($DC$201:$DC$770,MATCH($A76&amp;AC$3,$DB$201:$DB$770&amp;$DC$201:$DC$770,0))),IF(ISNA(INDEX($DC$1:$DC$200,MATCH($A77&amp;AC$3,$DB$1:$DB$200&amp;$DC$1:$DC$200,0))),"",IF(INDEX($DC$1:$DC$200,MATCH($A77&amp;AC$3,$DB$1:$DB$200&amp;$DC$1:$DC$200,0))=AC$3,1,"")),IF(INDEX($DC$201:$DC$770,MATCH($A76&amp;AC$3,$DB$201:$DB$770&amp;$DC$201:$DC$770,0))=AC$3,2,""))</f>
        <v/>
      </c>
      <c r="AD77" s="8" t="str">
        <f t="array" ref="AD77">IF(ISNA(INDEX($DC$201:$DC$770,MATCH($A76&amp;AD$3,$DB$201:$DB$770&amp;$DC$201:$DC$770,0))),IF(ISNA(INDEX($DC$1:$DC$200,MATCH($A77&amp;AD$3,$DB$1:$DB$200&amp;$DC$1:$DC$200,0))),"",IF(INDEX($DC$1:$DC$200,MATCH($A77&amp;AD$3,$DB$1:$DB$200&amp;$DC$1:$DC$200,0))=AD$3,1,"")),IF(INDEX($DC$201:$DC$770,MATCH($A76&amp;AD$3,$DB$201:$DB$770&amp;$DC$201:$DC$770,0))=AD$3,2,""))</f>
        <v/>
      </c>
      <c r="AE77" s="1">
        <f>AE76+0.5</f>
        <v>122.5</v>
      </c>
      <c r="AF77" s="174"/>
      <c r="AG77" s="183"/>
      <c r="AH77" s="178"/>
      <c r="AI77" s="2"/>
      <c r="AJ77" s="165"/>
      <c r="AK77" s="165"/>
      <c r="AL77" s="165"/>
      <c r="AM77" s="2"/>
      <c r="AN77" s="10" t="str">
        <f>IF(ISNA(VLOOKUP(AE77,$CP$30:$CQ$56,2,FALSE)),IF(ISNA(VLOOKUP(AE77,$DB$1:$DE$200,4,FALSE)),"",VLOOKUP(AE77,$DB$1:$DE$200,4,FALSE)),VLOOKUP(AE77,$CP$30:$CQ$56,2,FALSE))</f>
        <v>Tag der Arbeit</v>
      </c>
      <c r="AO77" s="10"/>
      <c r="AP77" s="10"/>
      <c r="AQ77" s="10"/>
      <c r="AR77" s="10"/>
      <c r="AS77" s="10"/>
      <c r="AT77" s="9" t="str">
        <f t="array" ref="AT77">IF(ISNA(INDEX($DC$201:$DC$770,MATCH($AE76&amp;AT$3,$DB$201:$DB$770&amp;$DC$201:$DC$770,0))),IF(ISNA(INDEX($DC$1:$DC$200,MATCH($AE77&amp;AT$3,$DB$1:$DB$200&amp;$DC$1:$DC$200,0))),"",IF(INDEX($DC$1:$DC$200,MATCH($AE77&amp;AT$3,$DB$1:$DB$200&amp;$DC$1:$DC$200,0))=AT$3,1,"")),IF(INDEX($DC$201:$DC$770,MATCH($AE76&amp;AT$3,$DB$201:$DB$770&amp;$DC$201:$DC$770,0))=AT$3,2,""))</f>
        <v/>
      </c>
      <c r="AU77" s="10" t="str">
        <f t="array" ref="AU77">IF(ISNA(INDEX($DC$201:$DC$770,MATCH($AE76&amp;AU$3,$DB$201:$DB$770&amp;$DC$201:$DC$770,0))),IF(ISNA(INDEX($DC$1:$DC$200,MATCH($AE77&amp;AU$3,$DB$1:$DB$200&amp;$DC$1:$DC$200,0))),"",IF(INDEX($DC$1:$DC$200,MATCH($AE77&amp;AU$3,$DB$1:$DB$200&amp;$DC$1:$DC$200,0))=AU$3,1,"")),IF(INDEX($DC$201:$DC$770,MATCH($AE76&amp;AU$3,$DB$201:$DB$770&amp;$DC$201:$DC$770,0))=AU$3,2,""))</f>
        <v/>
      </c>
      <c r="AV77" s="10" t="str">
        <f t="array" ref="AV77">IF(ISNA(INDEX($DC$201:$DC$770,MATCH($AE76&amp;AV$3,$DB$201:$DB$770&amp;$DC$201:$DC$770,0))),IF(ISNA(INDEX($DC$1:$DC$200,MATCH($AE77&amp;AV$3,$DB$1:$DB$200&amp;$DC$1:$DC$200,0))),"",IF(INDEX($DC$1:$DC$200,MATCH($AE77&amp;AV$3,$DB$1:$DB$200&amp;$DC$1:$DC$200,0))=AV$3,1,"")),IF(INDEX($DC$201:$DC$770,MATCH($AE76&amp;AV$3,$DB$201:$DB$770&amp;$DC$201:$DC$770,0))=AV$3,2,""))</f>
        <v/>
      </c>
      <c r="AW77" s="9" t="str">
        <f t="array" ref="AW77">IF(ISNA(INDEX($DC$201:$DC$770,MATCH($AE76&amp;AW$3,$DB$201:$DB$770&amp;$DC$201:$DC$770,0))),IF(ISNA(INDEX($DC$1:$DC$200,MATCH($AE77&amp;AW$3,$DB$1:$DB$200&amp;$DC$1:$DC$200,0))),"",IF(INDEX($DC$1:$DC$200,MATCH($AE77&amp;AW$3,$DB$1:$DB$200&amp;$DC$1:$DC$200,0))=AW$3,1,"")),IF(INDEX($DC$201:$DC$770,MATCH($AE76&amp;AW$3,$DB$201:$DB$770&amp;$DC$201:$DC$770,0))=AW$3,2,""))</f>
        <v/>
      </c>
      <c r="AX77" s="10" t="str">
        <f t="array" ref="AX77">IF(ISNA(INDEX($DC$201:$DC$770,MATCH($AE76&amp;AX$3,$DB$201:$DB$770&amp;$DC$201:$DC$770,0))),IF(ISNA(INDEX($DC$1:$DC$200,MATCH($AE77&amp;AX$3,$DB$1:$DB$200&amp;$DC$1:$DC$200,0))),"",IF(INDEX($DC$1:$DC$200,MATCH($AE77&amp;AX$3,$DB$1:$DB$200&amp;$DC$1:$DC$200,0))=AX$3,1,"")),IF(INDEX($DC$201:$DC$770,MATCH($AE76&amp;AX$3,$DB$201:$DB$770&amp;$DC$201:$DC$770,0))=AX$3,2,""))</f>
        <v/>
      </c>
      <c r="AY77" s="8" t="str">
        <f t="array" ref="AY77">IF(ISNA(INDEX($DC$201:$DC$770,MATCH($AE76&amp;AY$3,$DB$201:$DB$770&amp;$DC$201:$DC$770,0))),IF(ISNA(INDEX($DC$1:$DC$200,MATCH($AE77&amp;AY$3,$DB$1:$DB$200&amp;$DC$1:$DC$200,0))),"",IF(INDEX($DC$1:$DC$200,MATCH($AE77&amp;AY$3,$DB$1:$DB$200&amp;$DC$1:$DC$200,0))=AY$3,1,"")),IF(INDEX($DC$201:$DC$770,MATCH($AE76&amp;AY$3,$DB$201:$DB$770&amp;$DC$201:$DC$770,0))=AY$3,2,""))</f>
        <v/>
      </c>
      <c r="AZ77" s="10" t="str">
        <f t="array" ref="AZ77">IF(ISNA(INDEX($DC$201:$DC$770,MATCH($AE76&amp;AZ$3,$DB$201:$DB$770&amp;$DC$201:$DC$770,0))),IF(ISNA(INDEX($DC$1:$DC$200,MATCH($AE77&amp;AZ$3,$DB$1:$DB$200&amp;$DC$1:$DC$200,0))),"",IF(INDEX($DC$1:$DC$200,MATCH($AE77&amp;AZ$3,$DB$1:$DB$200&amp;$DC$1:$DC$200,0))=AZ$3,1,"")),IF(INDEX($DC$201:$DC$770,MATCH($AE76&amp;AZ$3,$DB$201:$DB$770&amp;$DC$201:$DC$770,0))=AZ$3,2,""))</f>
        <v/>
      </c>
      <c r="BA77" s="10" t="str">
        <f t="array" ref="BA77">IF(ISNA(INDEX($DC$201:$DC$770,MATCH($AE76&amp;BA$3,$DB$201:$DB$770&amp;$DC$201:$DC$770,0))),IF(ISNA(INDEX($DC$1:$DC$200,MATCH($AE77&amp;BA$3,$DB$1:$DB$200&amp;$DC$1:$DC$200,0))),"",IF(INDEX($DC$1:$DC$200,MATCH($AE77&amp;BA$3,$DB$1:$DB$200&amp;$DC$1:$DC$200,0))=BA$3,1,"")),IF(INDEX($DC$201:$DC$770,MATCH($AE76&amp;BA$3,$DB$201:$DB$770&amp;$DC$201:$DC$770,0))=BA$3,2,""))</f>
        <v/>
      </c>
      <c r="BB77" s="10" t="str">
        <f t="array" ref="BB77">IF(ISNA(INDEX($DC$201:$DC$770,MATCH($AE76&amp;BB$3,$DB$201:$DB$770&amp;$DC$201:$DC$770,0))),IF(ISNA(INDEX($DC$1:$DC$200,MATCH($AE77&amp;BB$3,$DB$1:$DB$200&amp;$DC$1:$DC$200,0))),"",IF(INDEX($DC$1:$DC$200,MATCH($AE77&amp;BB$3,$DB$1:$DB$200&amp;$DC$1:$DC$200,0))=BB$3,1,"")),IF(INDEX($DC$201:$DC$770,MATCH($AE76&amp;BB$3,$DB$201:$DB$770&amp;$DC$201:$DC$770,0))=BB$3,2,""))</f>
        <v/>
      </c>
      <c r="BC77" s="9" t="str">
        <f t="array" ref="BC77">IF(ISNA(INDEX($DC$201:$DC$770,MATCH($AE76&amp;BC$3,$DB$201:$DB$770&amp;$DC$201:$DC$770,0))),IF(ISNA(INDEX($DC$1:$DC$200,MATCH($AE77&amp;BC$3,$DB$1:$DB$200&amp;$DC$1:$DC$200,0))),"",IF(INDEX($DC$1:$DC$200,MATCH($AE77&amp;BC$3,$DB$1:$DB$200&amp;$DC$1:$DC$200,0))=BC$3,1,"")),IF(INDEX($DC$201:$DC$770,MATCH($AE76&amp;BC$3,$DB$201:$DB$770&amp;$DC$201:$DC$770,0))=BC$3,2,""))</f>
        <v/>
      </c>
      <c r="BD77" s="10" t="str">
        <f t="array" ref="BD77">IF(ISNA(INDEX($DC$201:$DC$770,MATCH($AE76&amp;BD$3,$DB$201:$DB$770&amp;$DC$201:$DC$770,0))),IF(ISNA(INDEX($DC$1:$DC$200,MATCH($AE77&amp;BD$3,$DB$1:$DB$200&amp;$DC$1:$DC$200,0))),"",IF(INDEX($DC$1:$DC$200,MATCH($AE77&amp;BD$3,$DB$1:$DB$200&amp;$DC$1:$DC$200,0))=BD$3,1,"")),IF(INDEX($DC$201:$DC$770,MATCH($AE76&amp;BD$3,$DB$201:$DB$770&amp;$DC$201:$DC$770,0))=BD$3,2,""))</f>
        <v/>
      </c>
      <c r="BE77" s="8" t="str">
        <f t="array" ref="BE77">IF(ISNA(INDEX($DC$201:$DC$770,MATCH($AE76&amp;BE$3,$DB$201:$DB$770&amp;$DC$201:$DC$770,0))),IF(ISNA(INDEX($DC$1:$DC$200,MATCH($AE77&amp;BE$3,$DB$1:$DB$200&amp;$DC$1:$DC$200,0))),"",IF(INDEX($DC$1:$DC$200,MATCH($AE77&amp;BE$3,$DB$1:$DB$200&amp;$DC$1:$DC$200,0))=BE$3,1,"")),IF(INDEX($DC$201:$DC$770,MATCH($AE76&amp;BE$3,$DB$201:$DB$770&amp;$DC$201:$DC$770,0))=BE$3,2,""))</f>
        <v/>
      </c>
      <c r="BF77" s="10" t="str">
        <f t="array" ref="BF77">IF(ISNA(INDEX($DC$201:$DC$770,MATCH($AE76&amp;BF$3,$DB$201:$DB$770&amp;$DC$201:$DC$770,0))),IF(ISNA(INDEX($DC$1:$DC$200,MATCH($AE77&amp;BF$3,$DB$1:$DB$200&amp;$DC$1:$DC$200,0))),"",IF(INDEX($DC$1:$DC$200,MATCH($AE77&amp;BF$3,$DB$1:$DB$200&amp;$DC$1:$DC$200,0))=BF$3,1,"")),IF(INDEX($DC$201:$DC$770,MATCH($AE76&amp;BF$3,$DB$201:$DB$770&amp;$DC$201:$DC$770,0))=BF$3,2,""))</f>
        <v/>
      </c>
      <c r="BG77" s="10" t="str">
        <f t="array" ref="BG77">IF(ISNA(INDEX($DC$201:$DC$770,MATCH($AE76&amp;BG$3,$DB$201:$DB$770&amp;$DC$201:$DC$770,0))),IF(ISNA(INDEX($DC$1:$DC$200,MATCH($AE77&amp;BG$3,$DB$1:$DB$200&amp;$DC$1:$DC$200,0))),"",IF(INDEX($DC$1:$DC$200,MATCH($AE77&amp;BG$3,$DB$1:$DB$200&amp;$DC$1:$DC$200,0))=BG$3,1,"")),IF(INDEX($DC$201:$DC$770,MATCH($AE76&amp;BG$3,$DB$201:$DB$770&amp;$DC$201:$DC$770,0))=BG$3,2,""))</f>
        <v/>
      </c>
      <c r="BH77" s="8" t="str">
        <f t="array" ref="BH77">IF(ISNA(INDEX($DC$201:$DC$770,MATCH($AE76&amp;BH$3,$DB$201:$DB$770&amp;$DC$201:$DC$770,0))),IF(ISNA(INDEX($DC$1:$DC$200,MATCH($AE77&amp;BH$3,$DB$1:$DB$200&amp;$DC$1:$DC$200,0))),"",IF(INDEX($DC$1:$DC$200,MATCH($AE77&amp;BH$3,$DB$1:$DB$200&amp;$DC$1:$DC$200,0))=BH$3,1,"")),IF(INDEX($DC$201:$DC$770,MATCH($AE76&amp;BH$3,$DB$201:$DB$770&amp;$DC$201:$DC$770,0))=BH$3,2,""))</f>
        <v/>
      </c>
      <c r="BI77" s="1">
        <f>BI76+0.5</f>
        <v>153.5</v>
      </c>
      <c r="BJ77" s="174"/>
      <c r="BK77" s="183"/>
      <c r="BL77" s="178"/>
      <c r="BM77" s="2"/>
      <c r="BN77" s="165"/>
      <c r="BO77" s="165"/>
      <c r="BP77" s="165"/>
      <c r="BQ77" s="2"/>
      <c r="BR77" s="9" t="str">
        <f>IF(ISNA(VLOOKUP(BI77,$CP$30:$CQ$56,2,FALSE)),IF(ISNA(VLOOKUP(BI77,$DB$1:$DE$200,4,FALSE)),"",VLOOKUP(BI77,$DB$1:$DE$200,4,FALSE)),VLOOKUP(BI77,$CP$30:$CQ$56,2,FALSE))</f>
        <v/>
      </c>
      <c r="BS77" s="10"/>
      <c r="BT77" s="10"/>
      <c r="BU77" s="10"/>
      <c r="BV77" s="10"/>
      <c r="BW77" s="10"/>
      <c r="BX77" s="9" t="str">
        <f t="array" ref="BX77">IF(ISNA(INDEX($DC$201:$DC$770,MATCH($BI76&amp;BX$3,$DB$201:$DB$770&amp;$DC$201:$DC$770,0))),IF(ISNA(INDEX($DC$1:$DC$200,MATCH($BI77&amp;BX$3,$DB$1:$DB$200&amp;$DC$1:$DC$200,0))),"",IF(INDEX($DC$1:$DC$200,MATCH($BI77&amp;BX$3,$DB$1:$DB$200&amp;$DC$1:$DC$200,0))=BX$3,1,"")),IF(INDEX($DC$201:$DC$770,MATCH($BI76&amp;BX$3,$DB$201:$DB$770&amp;$DC$201:$DC$770,0))=BX$3,2,""))</f>
        <v/>
      </c>
      <c r="BY77" s="10" t="str">
        <f t="array" ref="BY77">IF(ISNA(INDEX($DC$201:$DC$770,MATCH($BI76&amp;BY$3,$DB$201:$DB$770&amp;$DC$201:$DC$770,0))),IF(ISNA(INDEX($DC$1:$DC$200,MATCH($BI77&amp;BY$3,$DB$1:$DB$200&amp;$DC$1:$DC$200,0))),"",IF(INDEX($DC$1:$DC$200,MATCH($BI77&amp;BY$3,$DB$1:$DB$200&amp;$DC$1:$DC$200,0))=BY$3,1,"")),IF(INDEX($DC$201:$DC$770,MATCH($BI76&amp;BY$3,$DB$201:$DB$770&amp;$DC$201:$DC$770,0))=BY$3,2,""))</f>
        <v/>
      </c>
      <c r="BZ77" s="10" t="str">
        <f t="array" ref="BZ77">IF(ISNA(INDEX($DC$201:$DC$770,MATCH($BI76&amp;BZ$3,$DB$201:$DB$770&amp;$DC$201:$DC$770,0))),IF(ISNA(INDEX($DC$1:$DC$200,MATCH($BI77&amp;BZ$3,$DB$1:$DB$200&amp;$DC$1:$DC$200,0))),"",IF(INDEX($DC$1:$DC$200,MATCH($BI77&amp;BZ$3,$DB$1:$DB$200&amp;$DC$1:$DC$200,0))=BZ$3,1,"")),IF(INDEX($DC$201:$DC$770,MATCH($BI76&amp;BZ$3,$DB$201:$DB$770&amp;$DC$201:$DC$770,0))=BZ$3,2,""))</f>
        <v/>
      </c>
      <c r="CA77" s="9" t="str">
        <f t="array" ref="CA77">IF(ISNA(INDEX($DC$201:$DC$770,MATCH($BI76&amp;CA$3,$DB$201:$DB$770&amp;$DC$201:$DC$770,0))),IF(ISNA(INDEX($DC$1:$DC$200,MATCH($BI77&amp;CA$3,$DB$1:$DB$200&amp;$DC$1:$DC$200,0))),"",IF(INDEX($DC$1:$DC$200,MATCH($BI77&amp;CA$3,$DB$1:$DB$200&amp;$DC$1:$DC$200,0))=CA$3,1,"")),IF(INDEX($DC$201:$DC$770,MATCH($BI76&amp;CA$3,$DB$201:$DB$770&amp;$DC$201:$DC$770,0))=CA$3,2,""))</f>
        <v/>
      </c>
      <c r="CB77" s="10" t="str">
        <f t="array" ref="CB77">IF(ISNA(INDEX($DC$201:$DC$770,MATCH($BI76&amp;CB$3,$DB$201:$DB$770&amp;$DC$201:$DC$770,0))),IF(ISNA(INDEX($DC$1:$DC$200,MATCH($BI77&amp;CB$3,$DB$1:$DB$200&amp;$DC$1:$DC$200,0))),"",IF(INDEX($DC$1:$DC$200,MATCH($BI77&amp;CB$3,$DB$1:$DB$200&amp;$DC$1:$DC$200,0))=CB$3,1,"")),IF(INDEX($DC$201:$DC$770,MATCH($BI76&amp;CB$3,$DB$201:$DB$770&amp;$DC$201:$DC$770,0))=CB$3,2,""))</f>
        <v/>
      </c>
      <c r="CC77" s="8" t="str">
        <f t="array" ref="CC77">IF(ISNA(INDEX($DC$201:$DC$770,MATCH($BI76&amp;CC$3,$DB$201:$DB$770&amp;$DC$201:$DC$770,0))),IF(ISNA(INDEX($DC$1:$DC$200,MATCH($BI77&amp;CC$3,$DB$1:$DB$200&amp;$DC$1:$DC$200,0))),"",IF(INDEX($DC$1:$DC$200,MATCH($BI77&amp;CC$3,$DB$1:$DB$200&amp;$DC$1:$DC$200,0))=CC$3,1,"")),IF(INDEX($DC$201:$DC$770,MATCH($BI76&amp;CC$3,$DB$201:$DB$770&amp;$DC$201:$DC$770,0))=CC$3,2,""))</f>
        <v/>
      </c>
      <c r="CD77" s="10" t="str">
        <f t="array" ref="CD77">IF(ISNA(INDEX($DC$201:$DC$770,MATCH($BI76&amp;CD$3,$DB$201:$DB$770&amp;$DC$201:$DC$770,0))),IF(ISNA(INDEX($DC$1:$DC$200,MATCH($BI77&amp;CD$3,$DB$1:$DB$200&amp;$DC$1:$DC$200,0))),"",IF(INDEX($DC$1:$DC$200,MATCH($BI77&amp;CD$3,$DB$1:$DB$200&amp;$DC$1:$DC$200,0))=CD$3,1,"")),IF(INDEX($DC$201:$DC$770,MATCH($BI76&amp;CD$3,$DB$201:$DB$770&amp;$DC$201:$DC$770,0))=CD$3,2,""))</f>
        <v/>
      </c>
      <c r="CE77" s="10" t="str">
        <f t="array" ref="CE77">IF(ISNA(INDEX($DC$201:$DC$770,MATCH($BI76&amp;CE$3,$DB$201:$DB$770&amp;$DC$201:$DC$770,0))),IF(ISNA(INDEX($DC$1:$DC$200,MATCH($BI77&amp;CE$3,$DB$1:$DB$200&amp;$DC$1:$DC$200,0))),"",IF(INDEX($DC$1:$DC$200,MATCH($BI77&amp;CE$3,$DB$1:$DB$200&amp;$DC$1:$DC$200,0))=CE$3,1,"")),IF(INDEX($DC$201:$DC$770,MATCH($BI76&amp;CE$3,$DB$201:$DB$770&amp;$DC$201:$DC$770,0))=CE$3,2,""))</f>
        <v/>
      </c>
      <c r="CF77" s="10" t="str">
        <f t="array" ref="CF77">IF(ISNA(INDEX($DC$201:$DC$770,MATCH($BI76&amp;CF$3,$DB$201:$DB$770&amp;$DC$201:$DC$770,0))),IF(ISNA(INDEX($DC$1:$DC$200,MATCH($BI77&amp;CF$3,$DB$1:$DB$200&amp;$DC$1:$DC$200,0))),"",IF(INDEX($DC$1:$DC$200,MATCH($BI77&amp;CF$3,$DB$1:$DB$200&amp;$DC$1:$DC$200,0))=CF$3,1,"")),IF(INDEX($DC$201:$DC$770,MATCH($BI76&amp;CF$3,$DB$201:$DB$770&amp;$DC$201:$DC$770,0))=CF$3,2,""))</f>
        <v/>
      </c>
      <c r="CG77" s="9" t="str">
        <f t="array" ref="CG77">IF(ISNA(INDEX($DC$201:$DC$770,MATCH($BI76&amp;CG$3,$DB$201:$DB$770&amp;$DC$201:$DC$770,0))),IF(ISNA(INDEX($DC$1:$DC$200,MATCH($BI77&amp;CG$3,$DB$1:$DB$200&amp;$DC$1:$DC$200,0))),"",IF(INDEX($DC$1:$DC$200,MATCH($BI77&amp;CG$3,$DB$1:$DB$200&amp;$DC$1:$DC$200,0))=CG$3,1,"")),IF(INDEX($DC$201:$DC$770,MATCH($BI76&amp;CG$3,$DB$201:$DB$770&amp;$DC$201:$DC$770,0))=CG$3,2,""))</f>
        <v/>
      </c>
      <c r="CH77" s="10" t="str">
        <f t="array" ref="CH77">IF(ISNA(INDEX($DC$201:$DC$770,MATCH($BI76&amp;CH$3,$DB$201:$DB$770&amp;$DC$201:$DC$770,0))),IF(ISNA(INDEX($DC$1:$DC$200,MATCH($BI77&amp;CH$3,$DB$1:$DB$200&amp;$DC$1:$DC$200,0))),"",IF(INDEX($DC$1:$DC$200,MATCH($BI77&amp;CH$3,$DB$1:$DB$200&amp;$DC$1:$DC$200,0))=CH$3,1,"")),IF(INDEX($DC$201:$DC$770,MATCH($BI76&amp;CH$3,$DB$201:$DB$770&amp;$DC$201:$DC$770,0))=CH$3,2,""))</f>
        <v/>
      </c>
      <c r="CI77" s="8" t="str">
        <f t="array" ref="CI77">IF(ISNA(INDEX($DC$201:$DC$770,MATCH($BI76&amp;CI$3,$DB$201:$DB$770&amp;$DC$201:$DC$770,0))),IF(ISNA(INDEX($DC$1:$DC$200,MATCH($BI77&amp;CI$3,$DB$1:$DB$200&amp;$DC$1:$DC$200,0))),"",IF(INDEX($DC$1:$DC$200,MATCH($BI77&amp;CI$3,$DB$1:$DB$200&amp;$DC$1:$DC$200,0))=CI$3,1,"")),IF(INDEX($DC$201:$DC$770,MATCH($BI76&amp;CI$3,$DB$201:$DB$770&amp;$DC$201:$DC$770,0))=CI$3,2,""))</f>
        <v/>
      </c>
      <c r="CJ77" s="10" t="str">
        <f t="array" ref="CJ77">IF(ISNA(INDEX($DC$201:$DC$770,MATCH($BI76&amp;CJ$3,$DB$201:$DB$770&amp;$DC$201:$DC$770,0))),IF(ISNA(INDEX($DC$1:$DC$200,MATCH($BI77&amp;CJ$3,$DB$1:$DB$200&amp;$DC$1:$DC$200,0))),"",IF(INDEX($DC$1:$DC$200,MATCH($BI77&amp;CJ$3,$DB$1:$DB$200&amp;$DC$1:$DC$200,0))=CJ$3,1,"")),IF(INDEX($DC$201:$DC$770,MATCH($BI76&amp;CJ$3,$DB$201:$DB$770&amp;$DC$201:$DC$770,0))=CJ$3,2,""))</f>
        <v/>
      </c>
      <c r="CK77" s="10" t="str">
        <f t="array" ref="CK77">IF(ISNA(INDEX($DC$201:$DC$770,MATCH($BI76&amp;CK$3,$DB$201:$DB$770&amp;$DC$201:$DC$770,0))),IF(ISNA(INDEX($DC$1:$DC$200,MATCH($BI77&amp;CK$3,$DB$1:$DB$200&amp;$DC$1:$DC$200,0))),"",IF(INDEX($DC$1:$DC$200,MATCH($BI77&amp;CK$3,$DB$1:$DB$200&amp;$DC$1:$DC$200,0))=CK$3,1,"")),IF(INDEX($DC$201:$DC$770,MATCH($BI76&amp;CK$3,$DB$201:$DB$770&amp;$DC$201:$DC$770,0))=CK$3,2,""))</f>
        <v/>
      </c>
      <c r="CL77" s="8" t="str">
        <f t="array" ref="CL77">IF(ISNA(INDEX($DC$201:$DC$770,MATCH($BI76&amp;CL$3,$DB$201:$DB$770&amp;$DC$201:$DC$770,0))),IF(ISNA(INDEX($DC$1:$DC$200,MATCH($BI77&amp;CL$3,$DB$1:$DB$200&amp;$DC$1:$DC$200,0))),"",IF(INDEX($DC$1:$DC$200,MATCH($BI77&amp;CL$3,$DB$1:$DB$200&amp;$DC$1:$DC$200,0))=CL$3,1,"")),IF(INDEX($DC$201:$DC$770,MATCH($BI76&amp;CL$3,$DB$201:$DB$770&amp;$DC$201:$DC$770,0))=CL$3,2,""))</f>
        <v/>
      </c>
      <c r="CN77" s="1" t="s">
        <v>153</v>
      </c>
      <c r="CO77" s="58">
        <f t="shared" ref="CO77" si="566">VLOOKUP(CQ77,$CQ$194:$CR$208,2,FALSE)</f>
        <v>3</v>
      </c>
      <c r="CP77" s="23">
        <f t="shared" si="562"/>
        <v>0</v>
      </c>
      <c r="CQ77" s="168" t="s">
        <v>195</v>
      </c>
      <c r="CR77" s="13" t="s">
        <v>172</v>
      </c>
      <c r="CT77" s="13" t="s">
        <v>151</v>
      </c>
      <c r="CU77" s="13">
        <f>IF(ISEVEN($CR$2)=TRUE,0,DAY(DATE($CR$2,1,7*$CV$11-8-WEEKDAY(DATE($CR$2,,),3))))</f>
        <v>0</v>
      </c>
      <c r="CV77" s="13">
        <f>IF(ISEVEN($CR$2)=TRUE,0,MONTH(DATE($CR$2,1,7*$CV$11-8-WEEKDAY(DATE($CR$2,,),3))))</f>
        <v>0</v>
      </c>
      <c r="CW77" s="13">
        <f t="shared" si="563"/>
        <v>2016</v>
      </c>
      <c r="CX77" s="13" t="str">
        <f t="shared" si="564"/>
        <v>Mo</v>
      </c>
      <c r="CY77" s="22">
        <f t="shared" si="565"/>
        <v>40876</v>
      </c>
      <c r="CZ77" s="1">
        <f>IF(COUNTIF(DL224:DL233,1)&gt;0,"F3",0)</f>
        <v>0</v>
      </c>
      <c r="DB77" s="19">
        <f>IF(DM77=0,0,IF(COUNTIF($DM$1:$DM$200,DM77)=1,DM77,IF(COUNTIF($DM$1:$DM$200,DM77)=2,IF(COUNTIF($DM$1:$DM76,DM77)=0,DM77,DM77+0.5),"Terminkollision 1")))</f>
        <v>279</v>
      </c>
      <c r="DC77" s="42">
        <f t="shared" si="561"/>
        <v>3</v>
      </c>
      <c r="DD77" s="71" t="s">
        <v>195</v>
      </c>
      <c r="DE77" s="13" t="s">
        <v>187</v>
      </c>
      <c r="DG77" s="13">
        <f>IF(AND(D206="Mi",F206=""),C206,IF(AND(D208="Mi",F208=""),C208,IF(AND(D210="Mi",F210=""),C210,IF(AND(D212="Mi",F212=""),C212,IF(AND(D214="Mi",F214=""),C214,IF(AND(D216="Mi",F216=""),C216,IF(AND(D218="Mi",F218=""),C218,0)))))))</f>
        <v>5</v>
      </c>
      <c r="DH77" s="13">
        <v>10</v>
      </c>
      <c r="DI77" s="13">
        <f t="shared" si="557"/>
        <v>2016</v>
      </c>
      <c r="DJ77" s="13" t="str">
        <f t="shared" si="558"/>
        <v>Mi</v>
      </c>
      <c r="DK77" s="22">
        <f t="shared" si="559"/>
        <v>41186</v>
      </c>
      <c r="DL77" s="19" t="str">
        <f t="shared" si="560"/>
        <v>0</v>
      </c>
      <c r="DM77" s="13">
        <f t="shared" si="499"/>
        <v>279</v>
      </c>
    </row>
    <row r="78" spans="1:117">
      <c r="A78" s="13">
        <f>A76+1</f>
        <v>93</v>
      </c>
      <c r="B78" s="174">
        <f>TRUNC((DATE($CR$2,C$75,C78)-WEEKDAY(DATE($CR$2,C$75,C78),2)-DATE(YEAR(DATE($CR$2,C$75,C78)+4-WEEKDAY(DATE($CR$2,C$75,C78),2)),1,-10))/7)</f>
        <v>13</v>
      </c>
      <c r="C78" s="172">
        <v>2</v>
      </c>
      <c r="D78" s="176" t="str">
        <f t="shared" ref="D78:D134" si="567">IF(D76="Mo","Di",IF(D76="Di","Mi",IF(D76="Mi","Do",IF(D76="Do","Fr",IF(D76="Fr","Sa",IF(D76="Sa","So","Mo"))))))</f>
        <v>Sa</v>
      </c>
      <c r="E78" s="2"/>
      <c r="F78" s="164" t="str">
        <f t="shared" ref="F78" si="568">IF(OR(OR(B78=$CR$7,B82=$CR$7,B78=$CS$7,B82=$CS$7,B78=$CT$7,B82=$CT$7,B78=$CR$8,B82=$CR$8,B78=$CR$9,B82=$CR$9,B78=$CR$10,B82=$CR$10,B78=$CS$10,B82=$CS$10,B78=$CR$11,B82=$CR$11,B78=$CS$11,B82=$CS$11,B78=$CT$11,B82=$CT$11,B78=$CU$11,B82=$CU$11,B78=$CV$11,B82=$CV$11,B78=$CR$12,B82=$CR$12,B78=$CS$12,B82=$CS$12),OR($A79=$CP$30,$A79=$CP$31,$A79=$CP$32,$A79=$CP$33,$A79=$CP$34,$A79=$CP$35,$A79=$CP$36,$A79=$CP$37,$A79=$CP$38,$A79=$CP$39,$A79=$CP$40,$A79=$CP$41),OR($A79=$CP$44,$A79=$CP$45,$A79=$CP$46,$A79=$CP$47,$A79=$CP$48,$A79=$CP$49,$A79=$CP$50)),1,"")</f>
        <v/>
      </c>
      <c r="G78" s="164" t="str">
        <f t="shared" ref="G78" si="569">IF(OR(OR(B78=$CR$15,B82=$CR$15,B78=$CS$15,B82=$CS$15,B78=$CT$15,B82=$CT$15,B78=$CR$16,B82=$CR$16,B78=$CS$16,B82=$CS$16,B78=$CR$17,B82=$CR$17,B78=$CS$17,B82=$CS$17,B78=$CR$18,B82=$CR$18,B78=$CS$18,B82=$CS$18,B78=$CT$18,B82=$CT$18,B78=$CU$18,B82=$CU$18,B78=$CV$18,B82=$CV$18,B78=$CR$19,B82=$CR$19,B78=$CS$19,B82=$CS$19),OR($A79=$CP$30,$A79=$CP$31,$A79=$CP$32,$A79=$CP$33,$A79=$CP$34,$A79=$CP$35,$A79=$CP$36,$A79=$CP$37,$A79=$CP$38,$A79=$CP$39,$A79=$CP$40,$A79=$CP$41),OR($A79=$CP$44,$A79=$CP$45,$A79=$CP$46,$A79=$CP$47,$A79=$CP$48,$A79=$CP$49,$A79=$CP$50)),1,"")</f>
        <v/>
      </c>
      <c r="H78" s="164" t="str">
        <f t="shared" ref="H78" si="570">IF(OR(OR(B78=$CR$22,B82=$CR$22,B78=$CS$22,B82=$CS$22,B78=$CT$22,B82=$CT$22,B78=$CR$23,B82=$CR$23,B78=$CS$23,B82=$CS$23,B78=$CR$24,B82=$CR$24,B78=$CS$24,B82=$CS$24,B78=$CR$25,B82=$CR$25,B78=$CS$25,B82=$CS$25,B78=$CT$25,B82=$CT$25,B78=$CU$25,B82=$CU$25,B78=$CV$25,B82=$CV$25,B78=$CR$26,B82=$CR$26,B78=$CS$26,B82=$CS$26),OR($A79=$CP$30,$A79=$CP$31,$A79=$CP$32,$A79=$CP$33,$A79=$CP$34,$A79=$CP$35,$A79=$CP$36,$A79=$CP$37,$A79=$CP$38,$A79=$CP$39,$A79=$CP$40,$A79=$CP$41),OR($A79=$CP$44,$A79=$CP$45,$A79=$CP$46,$A79=$CP$47,$A79=$CP$48,$A79=$CP$49,$A79=$CP$50)),1,"")</f>
        <v/>
      </c>
      <c r="I78" s="2"/>
      <c r="J78" s="6" t="str">
        <f t="shared" ref="J78" si="571">IF(ISNA(VLOOKUP(A78,$DB$1:$DE$200,4,FALSE)),"",VLOOKUP(A78,$DB$1:$DE$200,4,FALSE))</f>
        <v/>
      </c>
      <c r="K78" s="6"/>
      <c r="L78" s="6"/>
      <c r="M78" s="6"/>
      <c r="N78" s="6"/>
      <c r="O78" s="6"/>
      <c r="P78" s="5" t="str">
        <f t="array" ref="P78">IF(ISNA(INDEX($DC$1:$DC$770,MATCH($A78&amp;P$3,$DB$1:$DB$770&amp;$DC$1:$DC$770,0))),"",IF(ISNA(INDEX($DC$1:$DC$200,MATCH($A78&amp;P$3,$DB$1:$DB$200&amp;$DC$1:$DC$200,0))),IF(INDEX($DC$201:$DC$770,MATCH($A78&amp;P$3,$DB$201:$DB$770&amp;$DC$201:$DC$770,0))=P$3,2,""),IF(INDEX($DC$1:$DC$200,MATCH($A78&amp;P$3,$DB$1:$DB$200&amp;$DC$1:$DC$200,0))=P$3,1,"")))</f>
        <v/>
      </c>
      <c r="Q78" s="6" t="str">
        <f t="array" ref="Q78">IF(ISNA(INDEX($DC$1:$DC$770,MATCH($A78&amp;Q$3,$DB$1:$DB$770&amp;$DC$1:$DC$770,0))),"",IF(ISNA(INDEX($DC$1:$DC$200,MATCH($A78&amp;Q$3,$DB$1:$DB$200&amp;$DC$1:$DC$200,0))),IF(INDEX($DC$201:$DC$770,MATCH($A78&amp;Q$3,$DB$201:$DB$770&amp;$DC$201:$DC$770,0))=Q$3,2,""),IF(INDEX($DC$1:$DC$200,MATCH($A78&amp;Q$3,$DB$1:$DB$200&amp;$DC$1:$DC$200,0))=Q$3,1,"")))</f>
        <v/>
      </c>
      <c r="R78" s="6" t="str">
        <f t="array" ref="R78">IF(ISNA(INDEX($DC$1:$DC$770,MATCH($A78&amp;R$3,$DB$1:$DB$770&amp;$DC$1:$DC$770,0))),"",IF(ISNA(INDEX($DC$1:$DC$200,MATCH($A78&amp;R$3,$DB$1:$DB$200&amp;$DC$1:$DC$200,0))),IF(INDEX($DC$201:$DC$770,MATCH($A78&amp;R$3,$DB$201:$DB$770&amp;$DC$201:$DC$770,0))=R$3,2,""),IF(INDEX($DC$1:$DC$200,MATCH($A78&amp;R$3,$DB$1:$DB$200&amp;$DC$1:$DC$200,0))=R$3,1,"")))</f>
        <v/>
      </c>
      <c r="S78" s="5" t="str">
        <f t="array" ref="S78">IF(ISNA(INDEX($DC$1:$DC$770,MATCH($A78&amp;S$3,$DB$1:$DB$770&amp;$DC$1:$DC$770,0))),"",IF(ISNA(INDEX($DC$1:$DC$200,MATCH($A78&amp;S$3,$DB$1:$DB$200&amp;$DC$1:$DC$200,0))),IF(INDEX($DC$201:$DC$770,MATCH($A78&amp;S$3,$DB$201:$DB$770&amp;$DC$201:$DC$770,0))=S$3,2,""),IF(INDEX($DC$1:$DC$200,MATCH($A78&amp;S$3,$DB$1:$DB$200&amp;$DC$1:$DC$200,0))=S$3,1,"")))</f>
        <v/>
      </c>
      <c r="T78" s="6" t="str">
        <f t="array" ref="T78">IF(ISNA(INDEX($DC$1:$DC$770,MATCH($A78&amp;T$3,$DB$1:$DB$770&amp;$DC$1:$DC$770,0))),"",IF(ISNA(INDEX($DC$1:$DC$200,MATCH($A78&amp;T$3,$DB$1:$DB$200&amp;$DC$1:$DC$200,0))),IF(INDEX($DC$201:$DC$770,MATCH($A78&amp;T$3,$DB$201:$DB$770&amp;$DC$201:$DC$770,0))=T$3,2,""),IF(INDEX($DC$1:$DC$200,MATCH($A78&amp;T$3,$DB$1:$DB$200&amp;$DC$1:$DC$200,0))=T$3,1,"")))</f>
        <v/>
      </c>
      <c r="U78" s="7" t="str">
        <f t="array" ref="U78">IF(ISNA(INDEX($DC$1:$DC$770,MATCH($A78&amp;U$3,$DB$1:$DB$770&amp;$DC$1:$DC$770,0))),"",IF(ISNA(INDEX($DC$1:$DC$200,MATCH($A78&amp;U$3,$DB$1:$DB$200&amp;$DC$1:$DC$200,0))),IF(INDEX($DC$201:$DC$770,MATCH($A78&amp;U$3,$DB$201:$DB$770&amp;$DC$201:$DC$770,0))=U$3,2,""),IF(INDEX($DC$1:$DC$200,MATCH($A78&amp;U$3,$DB$1:$DB$200&amp;$DC$1:$DC$200,0))=U$3,1,"")))</f>
        <v/>
      </c>
      <c r="V78" s="6" t="str">
        <f t="array" ref="V78">IF(ISNA(INDEX($DC$1:$DC$770,MATCH($A78&amp;V$3,$DB$1:$DB$770&amp;$DC$1:$DC$770,0))),"",IF(ISNA(INDEX($DC$1:$DC$200,MATCH($A78&amp;V$3,$DB$1:$DB$200&amp;$DC$1:$DC$200,0))),IF(INDEX($DC$201:$DC$770,MATCH($A78&amp;V$3,$DB$201:$DB$770&amp;$DC$201:$DC$770,0))=V$3,2,""),IF(INDEX($DC$1:$DC$200,MATCH($A78&amp;V$3,$DB$1:$DB$200&amp;$DC$1:$DC$200,0))=V$3,1,"")))</f>
        <v/>
      </c>
      <c r="W78" s="6" t="str">
        <f t="array" ref="W78">IF(ISNA(INDEX($DC$1:$DC$770,MATCH($A78&amp;W$3,$DB$1:$DB$770&amp;$DC$1:$DC$770,0))),"",IF(ISNA(INDEX($DC$1:$DC$200,MATCH($A78&amp;W$3,$DB$1:$DB$200&amp;$DC$1:$DC$200,0))),IF(INDEX($DC$201:$DC$770,MATCH($A78&amp;W$3,$DB$201:$DB$770&amp;$DC$201:$DC$770,0))=W$3,2,""),IF(INDEX($DC$1:$DC$200,MATCH($A78&amp;W$3,$DB$1:$DB$200&amp;$DC$1:$DC$200,0))=W$3,1,"")))</f>
        <v/>
      </c>
      <c r="X78" s="6" t="str">
        <f t="array" ref="X78">IF(ISNA(INDEX($DC$1:$DC$770,MATCH($A78&amp;X$3,$DB$1:$DB$770&amp;$DC$1:$DC$770,0))),"",IF(ISNA(INDEX($DC$1:$DC$200,MATCH($A78&amp;X$3,$DB$1:$DB$200&amp;$DC$1:$DC$200,0))),IF(INDEX($DC$201:$DC$770,MATCH($A78&amp;X$3,$DB$201:$DB$770&amp;$DC$201:$DC$770,0))=X$3,2,""),IF(INDEX($DC$1:$DC$200,MATCH($A78&amp;X$3,$DB$1:$DB$200&amp;$DC$1:$DC$200,0))=X$3,1,"")))</f>
        <v/>
      </c>
      <c r="Y78" s="5" t="str">
        <f t="array" ref="Y78">IF(ISNA(INDEX($DC$1:$DC$770,MATCH($A78&amp;Y$3,$DB$1:$DB$770&amp;$DC$1:$DC$770,0))),"",IF(ISNA(INDEX($DC$1:$DC$200,MATCH($A78&amp;Y$3,$DB$1:$DB$200&amp;$DC$1:$DC$200,0))),IF(INDEX($DC$201:$DC$770,MATCH($A78&amp;Y$3,$DB$201:$DB$770&amp;$DC$201:$DC$770,0))=Y$3,2,""),IF(INDEX($DC$1:$DC$200,MATCH($A78&amp;Y$3,$DB$1:$DB$200&amp;$DC$1:$DC$200,0))=Y$3,1,"")))</f>
        <v/>
      </c>
      <c r="Z78" s="6" t="str">
        <f t="array" ref="Z78">IF(ISNA(INDEX($DC$1:$DC$770,MATCH($A78&amp;Z$3,$DB$1:$DB$770&amp;$DC$1:$DC$770,0))),"",IF(ISNA(INDEX($DC$1:$DC$200,MATCH($A78&amp;Z$3,$DB$1:$DB$200&amp;$DC$1:$DC$200,0))),IF(INDEX($DC$201:$DC$770,MATCH($A78&amp;Z$3,$DB$201:$DB$770&amp;$DC$201:$DC$770,0))=Z$3,2,""),IF(INDEX($DC$1:$DC$200,MATCH($A78&amp;Z$3,$DB$1:$DB$200&amp;$DC$1:$DC$200,0))=Z$3,1,"")))</f>
        <v/>
      </c>
      <c r="AA78" s="7" t="str">
        <f t="array" ref="AA78">IF(ISNA(INDEX($DC$1:$DC$770,MATCH($A78&amp;AA$3,$DB$1:$DB$770&amp;$DC$1:$DC$770,0))),"",IF(ISNA(INDEX($DC$1:$DC$200,MATCH($A78&amp;AA$3,$DB$1:$DB$200&amp;$DC$1:$DC$200,0))),IF(INDEX($DC$201:$DC$770,MATCH($A78&amp;AA$3,$DB$201:$DB$770&amp;$DC$201:$DC$770,0))=AA$3,2,""),IF(INDEX($DC$1:$DC$200,MATCH($A78&amp;AA$3,$DB$1:$DB$200&amp;$DC$1:$DC$200,0))=AA$3,1,"")))</f>
        <v/>
      </c>
      <c r="AB78" s="6" t="str">
        <f t="array" ref="AB78">IF(ISNA(INDEX($DC$1:$DC$770,MATCH($A78&amp;AB$3,$DB$1:$DB$770&amp;$DC$1:$DC$770,0))),"",IF(ISNA(INDEX($DC$1:$DC$200,MATCH($A78&amp;AB$3,$DB$1:$DB$200&amp;$DC$1:$DC$200,0))),IF(INDEX($DC$201:$DC$770,MATCH($A78&amp;AB$3,$DB$201:$DB$770&amp;$DC$201:$DC$770,0))=AB$3,2,""),IF(INDEX($DC$1:$DC$200,MATCH($A78&amp;AB$3,$DB$1:$DB$200&amp;$DC$1:$DC$200,0))=AB$3,1,"")))</f>
        <v/>
      </c>
      <c r="AC78" s="6" t="str">
        <f t="array" ref="AC78">IF(ISNA(INDEX($DC$1:$DC$770,MATCH($A78&amp;AC$3,$DB$1:$DB$770&amp;$DC$1:$DC$770,0))),"",IF(ISNA(INDEX($DC$1:$DC$200,MATCH($A78&amp;AC$3,$DB$1:$DB$200&amp;$DC$1:$DC$200,0))),IF(INDEX($DC$201:$DC$770,MATCH($A78&amp;AC$3,$DB$201:$DB$770&amp;$DC$201:$DC$770,0))=AC$3,2,""),IF(INDEX($DC$1:$DC$200,MATCH($A78&amp;AC$3,$DB$1:$DB$200&amp;$DC$1:$DC$200,0))=AC$3,1,"")))</f>
        <v/>
      </c>
      <c r="AD78" s="7" t="str">
        <f t="array" ref="AD78">IF(ISNA(INDEX($DC$1:$DC$770,MATCH($A78&amp;AD$3,$DB$1:$DB$770&amp;$DC$1:$DC$770,0))),"",IF(ISNA(INDEX($DC$1:$DC$200,MATCH($A78&amp;AD$3,$DB$1:$DB$200&amp;$DC$1:$DC$200,0))),IF(INDEX($DC$201:$DC$770,MATCH($A78&amp;AD$3,$DB$201:$DB$770&amp;$DC$201:$DC$770,0))=AD$3,2,""),IF(INDEX($DC$1:$DC$200,MATCH($A78&amp;AD$3,$DB$1:$DB$200&amp;$DC$1:$DC$200,0))=AD$3,1,"")))</f>
        <v/>
      </c>
      <c r="AE78" s="4">
        <f>AE76+1</f>
        <v>123</v>
      </c>
      <c r="AF78" s="174">
        <f>TRUNC((DATE($CR$2,AG$75,AG78)-WEEKDAY(DATE($CR$2,AG$75,AG78),2)-DATE(YEAR(DATE($CR$2,AG$75,AG78)+4-WEEKDAY(DATE($CR$2,AG$75,AG78),2)),1,-10))/7)</f>
        <v>18</v>
      </c>
      <c r="AG78" s="181">
        <v>2</v>
      </c>
      <c r="AH78" s="176" t="str">
        <f t="shared" ref="AH78:AH136" si="572">IF(AH76="Mo","Di",IF(AH76="Di","Mi",IF(AH76="Mi","Do",IF(AH76="Do","Fr",IF(AH76="Fr","Sa",IF(AH76="Sa","So","Mo"))))))</f>
        <v>Mo</v>
      </c>
      <c r="AI78" s="2"/>
      <c r="AJ78" s="164" t="str">
        <f t="shared" ref="AJ78" si="573">IF(OR(OR(AF78=$CR$7,AF82=$CR$7,AF78=$CS$7,AF82=$CS$7,AF78=$CT$7,AF82=$CT$7,AF78=$CR$8,AF82=$CR$8,AF78=$CR$9,AF82=$CR$9,AF78=$CR$10,AF82=$CR$10,AF78=$CS$10,AF82=$CS$10,AF78=$CR$11,AF82=$CR$11,AF78=$CS$11,AF82=$CS$11,AF78=$CT$11,AF82=$CT$11,AF78=$CU$11,AF82=$CU$11,AF78=$CV$11,AF82=$CV$11,AF78=$CR$12,AF82=$CR$12,AF78=$CS$12,AF82=$CS$12),OR($AE79=$CP$30,$AE79=$CP$31,$AE79=$CP$32,$AE79=$CP$33,$AE79=$CP$34,$AE79=$CP$35,$AE79=$CP$36,$AE79=$CP$37,$AE79=$CP$38,$AE79=$CP$39,$AE79=$CP$40,$AE79=$CP$41),OR($AE79=$CP$44,$AE79=$CP$45,$AE79=$CP$46,$AE79=$CP$47,$AE79=$CP$48,$AE79=$CP$49,$AE79=$CP$50)),1,"")</f>
        <v/>
      </c>
      <c r="AK78" s="164">
        <f t="shared" ref="AK78" si="574">IF(OR(OR(AF78=$CR$15,AF82=$CR$15,AF78=$CS$15,AF82=$CS$15,AF78=$CT$15,AF82=$CT$15,AF78=$CR$16,AF82=$CR$16,AF78=$CS$16,AF82=$CS$16,AF78=$CR$17,AF82=$CR$17,AF78=$CS$17,AF82=$CS$17,AF78=$CR$18,AF82=$CR$18,AF78=$CS$18,AF82=$CS$18,AF78=$CT$18,AF82=$CT$18,AF78=$CU$18,AF82=$CU$18,AF78=$CV$18,AF82=$CV$18,AF78=$CR$19,AF82=$CR$19,AF78=$CS$19,AF82=$CS$19),OR($AE79=$CP$30,$AE79=$CP$31,$AE79=$CP$32,$AE79=$CP$33,$AE79=$CP$34,$AE79=$CP$35,$AE79=$CP$36,$AE79=$CP$37,$AE79=$CP$38,$AE79=$CP$39,$AE79=$CP$40,$AE79=$CP$41),OR($AE79=$CP$44,$AE79=$CP$45,$AE79=$CP$46,$AE79=$CP$47,$AE79=$CP$48,$AE79=$CP$49,$AE79=$CP$50)),1,"")</f>
        <v>1</v>
      </c>
      <c r="AL78" s="164">
        <f t="shared" ref="AL78" si="575">IF(OR(OR(AF78=$CR$22,AF82=$CR$22,AF78=$CS$22,AF82=$CS$22,AF78=$CT$22,AF82=$CT$22,AF78=$CR$23,AF82=$CR$23,AF78=$CS$23,AF82=$CS$23,AF78=$CR$24,AF82=$CR$24,AF78=$CS$24,AF82=$CS$24,AF78=$CR$25,AF82=$CR$25,AF78=$CS$25,AF82=$CS$25,AF78=$CT$25,AF82=$CT$25,AF78=$CU$25,AF82=$CU$25,AF78=$CV$25,AF82=$CV$25,AF78=$CR$26,AF82=$CR$26,AF78=$CS$26,AF82=$CS$26),OR($AE79=$CP$30,$AE79=$CP$31,$AE79=$CP$32,$AE79=$CP$33,$AE79=$CP$34,$AE79=$CP$35,$AE79=$CP$36,$AE79=$CP$37,$AE79=$CP$38,$AE79=$CP$39,$AE79=$CP$40,$AE79=$CP$41),OR($AE79=$CP$44,$AE79=$CP$45,$AE79=$CP$46,$AE79=$CP$47,$AE79=$CP$48,$AE79=$CP$49,$AE79=$CP$50)),1,"")</f>
        <v>1</v>
      </c>
      <c r="AM78" s="2"/>
      <c r="AN78" s="6" t="str">
        <f t="shared" ref="AN78" si="576">IF(ISNA(VLOOKUP(AE78,$DB$1:$DE$200,4,FALSE)),"",VLOOKUP(AE78,$DB$1:$DE$200,4,FALSE))</f>
        <v>Cevi-Turnen</v>
      </c>
      <c r="AO78" s="6"/>
      <c r="AP78" s="6"/>
      <c r="AQ78" s="6"/>
      <c r="AR78" s="6"/>
      <c r="AS78" s="6"/>
      <c r="AT78" s="5" t="str">
        <f t="array" ref="AT78">IF(ISNA(INDEX($DC$1:$DC$770,MATCH($AE78&amp;AT$3,$DB$1:$DB$770&amp;$DC$1:$DC$770,0))),"",IF(ISNA(INDEX($DC$1:$DC$200,MATCH($AE78&amp;AT$3,$DB$1:$DB$200&amp;$DC$1:$DC$200,0))),IF(INDEX($DC$201:$DC$770,MATCH($AE78&amp;AT$3,$DB$201:$DB$770&amp;$DC$201:$DC$770,0))=AT$3,2,""),IF(INDEX($DC$1:$DC$200,MATCH($AE78&amp;AT$3,$DB$1:$DB$200&amp;$DC$1:$DC$200,0))=AT$3,1,"")))</f>
        <v/>
      </c>
      <c r="AU78" s="6" t="str">
        <f t="array" ref="AU78">IF(ISNA(INDEX($DC$1:$DC$770,MATCH($AE78&amp;AU$3,$DB$1:$DB$770&amp;$DC$1:$DC$770,0))),"",IF(ISNA(INDEX($DC$1:$DC$200,MATCH($AE78&amp;AU$3,$DB$1:$DB$200&amp;$DC$1:$DC$200,0))),IF(INDEX($DC$201:$DC$770,MATCH($AE78&amp;AU$3,$DB$201:$DB$770&amp;$DC$201:$DC$770,0))=AU$3,2,""),IF(INDEX($DC$1:$DC$200,MATCH($AE78&amp;AU$3,$DB$1:$DB$200&amp;$DC$1:$DC$200,0))=AU$3,1,"")))</f>
        <v/>
      </c>
      <c r="AV78" s="6">
        <f t="array" ref="AV78">IF(ISNA(INDEX($DC$1:$DC$770,MATCH($AE78&amp;AV$3,$DB$1:$DB$770&amp;$DC$1:$DC$770,0))),"",IF(ISNA(INDEX($DC$1:$DC$200,MATCH($AE78&amp;AV$3,$DB$1:$DB$200&amp;$DC$1:$DC$200,0))),IF(INDEX($DC$201:$DC$770,MATCH($AE78&amp;AV$3,$DB$201:$DB$770&amp;$DC$201:$DC$770,0))=AV$3,2,""),IF(INDEX($DC$1:$DC$200,MATCH($AE78&amp;AV$3,$DB$1:$DB$200&amp;$DC$1:$DC$200,0))=AV$3,1,"")))</f>
        <v>1</v>
      </c>
      <c r="AW78" s="5" t="str">
        <f t="array" ref="AW78">IF(ISNA(INDEX($DC$1:$DC$770,MATCH($AE78&amp;AW$3,$DB$1:$DB$770&amp;$DC$1:$DC$770,0))),"",IF(ISNA(INDEX($DC$1:$DC$200,MATCH($AE78&amp;AW$3,$DB$1:$DB$200&amp;$DC$1:$DC$200,0))),IF(INDEX($DC$201:$DC$770,MATCH($AE78&amp;AW$3,$DB$201:$DB$770&amp;$DC$201:$DC$770,0))=AW$3,2,""),IF(INDEX($DC$1:$DC$200,MATCH($AE78&amp;AW$3,$DB$1:$DB$200&amp;$DC$1:$DC$200,0))=AW$3,1,"")))</f>
        <v/>
      </c>
      <c r="AX78" s="6" t="str">
        <f t="array" ref="AX78">IF(ISNA(INDEX($DC$1:$DC$770,MATCH($AE78&amp;AX$3,$DB$1:$DB$770&amp;$DC$1:$DC$770,0))),"",IF(ISNA(INDEX($DC$1:$DC$200,MATCH($AE78&amp;AX$3,$DB$1:$DB$200&amp;$DC$1:$DC$200,0))),IF(INDEX($DC$201:$DC$770,MATCH($AE78&amp;AX$3,$DB$201:$DB$770&amp;$DC$201:$DC$770,0))=AX$3,2,""),IF(INDEX($DC$1:$DC$200,MATCH($AE78&amp;AX$3,$DB$1:$DB$200&amp;$DC$1:$DC$200,0))=AX$3,1,"")))</f>
        <v/>
      </c>
      <c r="AY78" s="7" t="str">
        <f t="array" ref="AY78">IF(ISNA(INDEX($DC$1:$DC$770,MATCH($AE78&amp;AY$3,$DB$1:$DB$770&amp;$DC$1:$DC$770,0))),"",IF(ISNA(INDEX($DC$1:$DC$200,MATCH($AE78&amp;AY$3,$DB$1:$DB$200&amp;$DC$1:$DC$200,0))),IF(INDEX($DC$201:$DC$770,MATCH($AE78&amp;AY$3,$DB$201:$DB$770&amp;$DC$201:$DC$770,0))=AY$3,2,""),IF(INDEX($DC$1:$DC$200,MATCH($AE78&amp;AY$3,$DB$1:$DB$200&amp;$DC$1:$DC$200,0))=AY$3,1,"")))</f>
        <v/>
      </c>
      <c r="AZ78" s="6" t="str">
        <f t="array" ref="AZ78">IF(ISNA(INDEX($DC$1:$DC$770,MATCH($AE78&amp;AZ$3,$DB$1:$DB$770&amp;$DC$1:$DC$770,0))),"",IF(ISNA(INDEX($DC$1:$DC$200,MATCH($AE78&amp;AZ$3,$DB$1:$DB$200&amp;$DC$1:$DC$200,0))),IF(INDEX($DC$201:$DC$770,MATCH($AE78&amp;AZ$3,$DB$201:$DB$770&amp;$DC$201:$DC$770,0))=AZ$3,2,""),IF(INDEX($DC$1:$DC$200,MATCH($AE78&amp;AZ$3,$DB$1:$DB$200&amp;$DC$1:$DC$200,0))=AZ$3,1,"")))</f>
        <v/>
      </c>
      <c r="BA78" s="6" t="str">
        <f t="array" ref="BA78">IF(ISNA(INDEX($DC$1:$DC$770,MATCH($AE78&amp;BA$3,$DB$1:$DB$770&amp;$DC$1:$DC$770,0))),"",IF(ISNA(INDEX($DC$1:$DC$200,MATCH($AE78&amp;BA$3,$DB$1:$DB$200&amp;$DC$1:$DC$200,0))),IF(INDEX($DC$201:$DC$770,MATCH($AE78&amp;BA$3,$DB$201:$DB$770&amp;$DC$201:$DC$770,0))=BA$3,2,""),IF(INDEX($DC$1:$DC$200,MATCH($AE78&amp;BA$3,$DB$1:$DB$200&amp;$DC$1:$DC$200,0))=BA$3,1,"")))</f>
        <v/>
      </c>
      <c r="BB78" s="6" t="str">
        <f t="array" ref="BB78">IF(ISNA(INDEX($DC$1:$DC$770,MATCH($AE78&amp;BB$3,$DB$1:$DB$770&amp;$DC$1:$DC$770,0))),"",IF(ISNA(INDEX($DC$1:$DC$200,MATCH($AE78&amp;BB$3,$DB$1:$DB$200&amp;$DC$1:$DC$200,0))),IF(INDEX($DC$201:$DC$770,MATCH($AE78&amp;BB$3,$DB$201:$DB$770&amp;$DC$201:$DC$770,0))=BB$3,2,""),IF(INDEX($DC$1:$DC$200,MATCH($AE78&amp;BB$3,$DB$1:$DB$200&amp;$DC$1:$DC$200,0))=BB$3,1,"")))</f>
        <v/>
      </c>
      <c r="BC78" s="5" t="str">
        <f t="array" ref="BC78">IF(ISNA(INDEX($DC$1:$DC$770,MATCH($AE78&amp;BC$3,$DB$1:$DB$770&amp;$DC$1:$DC$770,0))),"",IF(ISNA(INDEX($DC$1:$DC$200,MATCH($AE78&amp;BC$3,$DB$1:$DB$200&amp;$DC$1:$DC$200,0))),IF(INDEX($DC$201:$DC$770,MATCH($AE78&amp;BC$3,$DB$201:$DB$770&amp;$DC$201:$DC$770,0))=BC$3,2,""),IF(INDEX($DC$1:$DC$200,MATCH($AE78&amp;BC$3,$DB$1:$DB$200&amp;$DC$1:$DC$200,0))=BC$3,1,"")))</f>
        <v/>
      </c>
      <c r="BD78" s="6" t="str">
        <f t="array" ref="BD78">IF(ISNA(INDEX($DC$1:$DC$770,MATCH($AE78&amp;BD$3,$DB$1:$DB$770&amp;$DC$1:$DC$770,0))),"",IF(ISNA(INDEX($DC$1:$DC$200,MATCH($AE78&amp;BD$3,$DB$1:$DB$200&amp;$DC$1:$DC$200,0))),IF(INDEX($DC$201:$DC$770,MATCH($AE78&amp;BD$3,$DB$201:$DB$770&amp;$DC$201:$DC$770,0))=BD$3,2,""),IF(INDEX($DC$1:$DC$200,MATCH($AE78&amp;BD$3,$DB$1:$DB$200&amp;$DC$1:$DC$200,0))=BD$3,1,"")))</f>
        <v/>
      </c>
      <c r="BE78" s="7" t="str">
        <f t="array" ref="BE78">IF(ISNA(INDEX($DC$1:$DC$770,MATCH($AE78&amp;BE$3,$DB$1:$DB$770&amp;$DC$1:$DC$770,0))),"",IF(ISNA(INDEX($DC$1:$DC$200,MATCH($AE78&amp;BE$3,$DB$1:$DB$200&amp;$DC$1:$DC$200,0))),IF(INDEX($DC$201:$DC$770,MATCH($AE78&amp;BE$3,$DB$201:$DB$770&amp;$DC$201:$DC$770,0))=BE$3,2,""),IF(INDEX($DC$1:$DC$200,MATCH($AE78&amp;BE$3,$DB$1:$DB$200&amp;$DC$1:$DC$200,0))=BE$3,1,"")))</f>
        <v/>
      </c>
      <c r="BF78" s="6" t="str">
        <f t="array" ref="BF78">IF(ISNA(INDEX($DC$1:$DC$770,MATCH($AE78&amp;BF$3,$DB$1:$DB$770&amp;$DC$1:$DC$770,0))),"",IF(ISNA(INDEX($DC$1:$DC$200,MATCH($AE78&amp;BF$3,$DB$1:$DB$200&amp;$DC$1:$DC$200,0))),IF(INDEX($DC$201:$DC$770,MATCH($AE78&amp;BF$3,$DB$201:$DB$770&amp;$DC$201:$DC$770,0))=BF$3,2,""),IF(INDEX($DC$1:$DC$200,MATCH($AE78&amp;BF$3,$DB$1:$DB$200&amp;$DC$1:$DC$200,0))=BF$3,1,"")))</f>
        <v/>
      </c>
      <c r="BG78" s="6" t="str">
        <f t="array" ref="BG78">IF(ISNA(INDEX($DC$1:$DC$770,MATCH($AE78&amp;BG$3,$DB$1:$DB$770&amp;$DC$1:$DC$770,0))),"",IF(ISNA(INDEX($DC$1:$DC$200,MATCH($AE78&amp;BG$3,$DB$1:$DB$200&amp;$DC$1:$DC$200,0))),IF(INDEX($DC$201:$DC$770,MATCH($AE78&amp;BG$3,$DB$201:$DB$770&amp;$DC$201:$DC$770,0))=BG$3,2,""),IF(INDEX($DC$1:$DC$200,MATCH($AE78&amp;BG$3,$DB$1:$DB$200&amp;$DC$1:$DC$200,0))=BG$3,1,"")))</f>
        <v/>
      </c>
      <c r="BH78" s="7" t="str">
        <f t="array" ref="BH78">IF(ISNA(INDEX($DC$1:$DC$770,MATCH($AE78&amp;BH$3,$DB$1:$DB$770&amp;$DC$1:$DC$770,0))),"",IF(ISNA(INDEX($DC$1:$DC$200,MATCH($AE78&amp;BH$3,$DB$1:$DB$200&amp;$DC$1:$DC$200,0))),IF(INDEX($DC$201:$DC$770,MATCH($AE78&amp;BH$3,$DB$201:$DB$770&amp;$DC$201:$DC$770,0))=BH$3,2,""),IF(INDEX($DC$1:$DC$200,MATCH($AE78&amp;BH$3,$DB$1:$DB$200&amp;$DC$1:$DC$200,0))=BH$3,1,"")))</f>
        <v/>
      </c>
      <c r="BI78" s="4">
        <f>BI76+1</f>
        <v>154</v>
      </c>
      <c r="BJ78" s="174">
        <f>TRUNC((DATE($CR$2,BK$75,BK78)-WEEKDAY(DATE($CR$2,BK$75,BK78),2)-DATE(YEAR(DATE($CR$2,BK$75,BK78)+4-WEEKDAY(DATE($CR$2,BK$75,BK78),2)),1,-10))/7)</f>
        <v>22</v>
      </c>
      <c r="BK78" s="181">
        <v>2</v>
      </c>
      <c r="BL78" s="176" t="str">
        <f t="shared" ref="BL78:BL134" si="577">IF(BL76="Mo","Di",IF(BL76="Di","Mi",IF(BL76="Mi","Do",IF(BL76="Do","Fr",IF(BL76="Fr","Sa",IF(BL76="Sa","So","Mo"))))))</f>
        <v>Do</v>
      </c>
      <c r="BM78" s="2"/>
      <c r="BN78" s="164">
        <f t="shared" ref="BN78" si="578">IF(OR(OR(BJ78=$CR$7,BJ82=$CR$7,BJ78=$CS$7,BJ82=$CS$7,BJ78=$CT$7,BJ82=$CT$7,BJ78=$CR$8,BJ82=$CR$8,BJ78=$CR$9,BJ82=$CR$9,BJ78=$CR$10,BJ82=$CR$10,BJ78=$CS$10,BJ82=$CS$10,BJ78=$CR$11,BJ82=$CR$11,BJ78=$CS$11,BJ82=$CS$11,BJ78=$CT$11,BJ82=$CT$11,BJ78=$CU$11,BJ82=$CU$11,BJ78=$CV$11,BJ82=$CV$11,BJ78=$CR$12,BJ82=$CR$12,BJ78=$CS$12,BJ82=$CS$12),OR($BI79=$CP$30,$BI79=$CP$31,$BI79=$CP$32,$BI79=$CP$33,$BI79=$CP$34,$BI79=$CP$35,$BI79=$CP$36,$BI79=$CP$37,$BI79=$CP$38,$BI79=$CP$39,$BI79=$CP$40,$BI79=$CP$41),OR($BI79=$CP$44,$BI79=$CP$45,$BI79=$CP$46,$BI79=$CP$47,$BI79=$CP$48,$BI79=$CP$49,$BI79=$CP$50)),1,"")</f>
        <v>1</v>
      </c>
      <c r="BO78" s="164" t="str">
        <f t="shared" ref="BO78" si="579">IF(OR(OR(BJ78=$CR$15,BJ82=$CR$15,BJ78=$CS$15,BJ82=$CS$15,BJ78=$CT$15,BJ82=$CT$15,BJ78=$CR$16,BJ82=$CR$16,BJ78=$CS$16,BJ82=$CS$16,BJ78=$CR$17,BJ82=$CR$17,BJ78=$CS$17,BJ82=$CS$17,BJ78=$CR$18,BJ82=$CR$18,BJ78=$CS$18,BJ82=$CS$18,BJ78=$CT$18,BJ82=$CT$18,BJ78=$CU$18,BJ82=$CU$18,BJ78=$CV$18,BJ82=$CV$18,BJ78=$CR$19,BJ82=$CR$19,BJ78=$CS$19,BJ82=$CS$19),OR($BI79=$CP$30,$BI79=$CP$31,$BI79=$CP$32,$BI79=$CP$33,$BI79=$CP$34,$BI79=$CP$35,$BI79=$CP$36,$BI79=$CP$37,$BI79=$CP$38,$BI79=$CP$39,$BI79=$CP$40,$BI79=$CP$41),OR($BI79=$CP$44,$BI79=$CP$45,$BI79=$CP$46,$BI79=$CP$47,$BI79=$CP$48,$BI79=$CP$49,$BI79=$CP$50)),1,"")</f>
        <v/>
      </c>
      <c r="BP78" s="164" t="str">
        <f t="shared" ref="BP78" si="580">IF(OR(OR(BJ78=$CR$22,BJ82=$CR$22,BJ78=$CS$22,BJ82=$CS$22,BJ78=$CT$22,BJ82=$CT$22,BJ78=$CR$23,BJ82=$CR$23,BJ78=$CS$23,BJ82=$CS$23,BJ78=$CR$24,BJ82=$CR$24,BJ78=$CS$24,BJ82=$CS$24,BJ78=$CR$25,BJ82=$CR$25,BJ78=$CS$25,BJ82=$CS$25,BJ78=$CT$25,BJ82=$CT$25,BJ78=$CU$25,BJ82=$CU$25,BJ78=$CV$25,BJ82=$CV$25,BJ78=$CR$26,BJ82=$CR$26,BJ78=$CS$26,BJ82=$CS$26),OR($BI79=$CP$30,$BI79=$CP$31,$BI79=$CP$32,$BI79=$CP$33,$BI79=$CP$34,$BI79=$CP$35,$BI79=$CP$36,$BI79=$CP$37,$BI79=$CP$38,$BI79=$CP$39,$BI79=$CP$40,$BI79=$CP$41),OR($BI79=$CP$44,$BI79=$CP$45,$BI79=$CP$46,$BI79=$CP$47,$BI79=$CP$48,$BI79=$CP$49,$BI79=$CP$50)),1,"")</f>
        <v/>
      </c>
      <c r="BQ78" s="2"/>
      <c r="BR78" s="1" t="str">
        <f t="shared" ref="BR78" si="581">IF(ISNA(VLOOKUP(BI78,$DB$1:$DE$200,4,FALSE)),"",VLOOKUP(BI78,$DB$1:$DE$200,4,FALSE))</f>
        <v/>
      </c>
      <c r="BS78" s="1"/>
      <c r="BT78" s="1"/>
      <c r="BU78" s="1"/>
      <c r="BV78" s="1"/>
      <c r="BW78" s="1"/>
      <c r="BX78" s="5" t="str">
        <f t="array" ref="BX78">IF(ISNA(INDEX($DC$1:$DC$770,MATCH($BI78&amp;BX$3,$DB$1:$DB$770&amp;$DC$1:$DC$770,0))),"",IF(ISNA(INDEX($DC$1:$DC$200,MATCH($BI78&amp;BX$3,$DB$1:$DB$200&amp;$DC$1:$DC$200,0))),IF(INDEX($DC$201:$DC$770,MATCH($BI78&amp;BX$3,$DB$201:$DB$770&amp;$DC$201:$DC$770,0))=BX$3,2,""),IF(INDEX($DC$1:$DC$200,MATCH($BI78&amp;BX$3,$DB$1:$DB$200&amp;$DC$1:$DC$200,0))=BX$3,1,"")))</f>
        <v/>
      </c>
      <c r="BY78" s="6" t="str">
        <f t="array" ref="BY78">IF(ISNA(INDEX($DC$1:$DC$770,MATCH($BI78&amp;BY$3,$DB$1:$DB$770&amp;$DC$1:$DC$770,0))),"",IF(ISNA(INDEX($DC$1:$DC$200,MATCH($BI78&amp;BY$3,$DB$1:$DB$200&amp;$DC$1:$DC$200,0))),IF(INDEX($DC$201:$DC$770,MATCH($BI78&amp;BY$3,$DB$201:$DB$770&amp;$DC$201:$DC$770,0))=BY$3,2,""),IF(INDEX($DC$1:$DC$200,MATCH($BI78&amp;BY$3,$DB$1:$DB$200&amp;$DC$1:$DC$200,0))=BY$3,1,"")))</f>
        <v/>
      </c>
      <c r="BZ78" s="6" t="str">
        <f t="array" ref="BZ78">IF(ISNA(INDEX($DC$1:$DC$770,MATCH($BI78&amp;BZ$3,$DB$1:$DB$770&amp;$DC$1:$DC$770,0))),"",IF(ISNA(INDEX($DC$1:$DC$200,MATCH($BI78&amp;BZ$3,$DB$1:$DB$200&amp;$DC$1:$DC$200,0))),IF(INDEX($DC$201:$DC$770,MATCH($BI78&amp;BZ$3,$DB$201:$DB$770&amp;$DC$201:$DC$770,0))=BZ$3,2,""),IF(INDEX($DC$1:$DC$200,MATCH($BI78&amp;BZ$3,$DB$1:$DB$200&amp;$DC$1:$DC$200,0))=BZ$3,1,"")))</f>
        <v/>
      </c>
      <c r="CA78" s="5" t="str">
        <f t="array" ref="CA78">IF(ISNA(INDEX($DC$1:$DC$770,MATCH($BI78&amp;CA$3,$DB$1:$DB$770&amp;$DC$1:$DC$770,0))),"",IF(ISNA(INDEX($DC$1:$DC$200,MATCH($BI78&amp;CA$3,$DB$1:$DB$200&amp;$DC$1:$DC$200,0))),IF(INDEX($DC$201:$DC$770,MATCH($BI78&amp;CA$3,$DB$201:$DB$770&amp;$DC$201:$DC$770,0))=CA$3,2,""),IF(INDEX($DC$1:$DC$200,MATCH($BI78&amp;CA$3,$DB$1:$DB$200&amp;$DC$1:$DC$200,0))=CA$3,1,"")))</f>
        <v/>
      </c>
      <c r="CB78" s="6" t="str">
        <f t="array" ref="CB78">IF(ISNA(INDEX($DC$1:$DC$770,MATCH($BI78&amp;CB$3,$DB$1:$DB$770&amp;$DC$1:$DC$770,0))),"",IF(ISNA(INDEX($DC$1:$DC$200,MATCH($BI78&amp;CB$3,$DB$1:$DB$200&amp;$DC$1:$DC$200,0))),IF(INDEX($DC$201:$DC$770,MATCH($BI78&amp;CB$3,$DB$201:$DB$770&amp;$DC$201:$DC$770,0))=CB$3,2,""),IF(INDEX($DC$1:$DC$200,MATCH($BI78&amp;CB$3,$DB$1:$DB$200&amp;$DC$1:$DC$200,0))=CB$3,1,"")))</f>
        <v/>
      </c>
      <c r="CC78" s="7" t="str">
        <f t="array" ref="CC78">IF(ISNA(INDEX($DC$1:$DC$770,MATCH($BI78&amp;CC$3,$DB$1:$DB$770&amp;$DC$1:$DC$770,0))),"",IF(ISNA(INDEX($DC$1:$DC$200,MATCH($BI78&amp;CC$3,$DB$1:$DB$200&amp;$DC$1:$DC$200,0))),IF(INDEX($DC$201:$DC$770,MATCH($BI78&amp;CC$3,$DB$201:$DB$770&amp;$DC$201:$DC$770,0))=CC$3,2,""),IF(INDEX($DC$1:$DC$200,MATCH($BI78&amp;CC$3,$DB$1:$DB$200&amp;$DC$1:$DC$200,0))=CC$3,1,"")))</f>
        <v/>
      </c>
      <c r="CD78" s="6" t="str">
        <f t="array" ref="CD78">IF(ISNA(INDEX($DC$1:$DC$770,MATCH($BI78&amp;CD$3,$DB$1:$DB$770&amp;$DC$1:$DC$770,0))),"",IF(ISNA(INDEX($DC$1:$DC$200,MATCH($BI78&amp;CD$3,$DB$1:$DB$200&amp;$DC$1:$DC$200,0))),IF(INDEX($DC$201:$DC$770,MATCH($BI78&amp;CD$3,$DB$201:$DB$770&amp;$DC$201:$DC$770,0))=CD$3,2,""),IF(INDEX($DC$1:$DC$200,MATCH($BI78&amp;CD$3,$DB$1:$DB$200&amp;$DC$1:$DC$200,0))=CD$3,1,"")))</f>
        <v/>
      </c>
      <c r="CE78" s="6" t="str">
        <f t="array" ref="CE78">IF(ISNA(INDEX($DC$1:$DC$770,MATCH($BI78&amp;CE$3,$DB$1:$DB$770&amp;$DC$1:$DC$770,0))),"",IF(ISNA(INDEX($DC$1:$DC$200,MATCH($BI78&amp;CE$3,$DB$1:$DB$200&amp;$DC$1:$DC$200,0))),IF(INDEX($DC$201:$DC$770,MATCH($BI78&amp;CE$3,$DB$201:$DB$770&amp;$DC$201:$DC$770,0))=CE$3,2,""),IF(INDEX($DC$1:$DC$200,MATCH($BI78&amp;CE$3,$DB$1:$DB$200&amp;$DC$1:$DC$200,0))=CE$3,1,"")))</f>
        <v/>
      </c>
      <c r="CF78" s="6" t="str">
        <f t="array" ref="CF78">IF(ISNA(INDEX($DC$1:$DC$770,MATCH($BI78&amp;CF$3,$DB$1:$DB$770&amp;$DC$1:$DC$770,0))),"",IF(ISNA(INDEX($DC$1:$DC$200,MATCH($BI78&amp;CF$3,$DB$1:$DB$200&amp;$DC$1:$DC$200,0))),IF(INDEX($DC$201:$DC$770,MATCH($BI78&amp;CF$3,$DB$201:$DB$770&amp;$DC$201:$DC$770,0))=CF$3,2,""),IF(INDEX($DC$1:$DC$200,MATCH($BI78&amp;CF$3,$DB$1:$DB$200&amp;$DC$1:$DC$200,0))=CF$3,1,"")))</f>
        <v/>
      </c>
      <c r="CG78" s="5" t="str">
        <f t="array" ref="CG78">IF(ISNA(INDEX($DC$1:$DC$770,MATCH($BI78&amp;CG$3,$DB$1:$DB$770&amp;$DC$1:$DC$770,0))),"",IF(ISNA(INDEX($DC$1:$DC$200,MATCH($BI78&amp;CG$3,$DB$1:$DB$200&amp;$DC$1:$DC$200,0))),IF(INDEX($DC$201:$DC$770,MATCH($BI78&amp;CG$3,$DB$201:$DB$770&amp;$DC$201:$DC$770,0))=CG$3,2,""),IF(INDEX($DC$1:$DC$200,MATCH($BI78&amp;CG$3,$DB$1:$DB$200&amp;$DC$1:$DC$200,0))=CG$3,1,"")))</f>
        <v/>
      </c>
      <c r="CH78" s="6" t="str">
        <f t="array" ref="CH78">IF(ISNA(INDEX($DC$1:$DC$770,MATCH($BI78&amp;CH$3,$DB$1:$DB$770&amp;$DC$1:$DC$770,0))),"",IF(ISNA(INDEX($DC$1:$DC$200,MATCH($BI78&amp;CH$3,$DB$1:$DB$200&amp;$DC$1:$DC$200,0))),IF(INDEX($DC$201:$DC$770,MATCH($BI78&amp;CH$3,$DB$201:$DB$770&amp;$DC$201:$DC$770,0))=CH$3,2,""),IF(INDEX($DC$1:$DC$200,MATCH($BI78&amp;CH$3,$DB$1:$DB$200&amp;$DC$1:$DC$200,0))=CH$3,1,"")))</f>
        <v/>
      </c>
      <c r="CI78" s="7" t="str">
        <f t="array" ref="CI78">IF(ISNA(INDEX($DC$1:$DC$770,MATCH($BI78&amp;CI$3,$DB$1:$DB$770&amp;$DC$1:$DC$770,0))),"",IF(ISNA(INDEX($DC$1:$DC$200,MATCH($BI78&amp;CI$3,$DB$1:$DB$200&amp;$DC$1:$DC$200,0))),IF(INDEX($DC$201:$DC$770,MATCH($BI78&amp;CI$3,$DB$201:$DB$770&amp;$DC$201:$DC$770,0))=CI$3,2,""),IF(INDEX($DC$1:$DC$200,MATCH($BI78&amp;CI$3,$DB$1:$DB$200&amp;$DC$1:$DC$200,0))=CI$3,1,"")))</f>
        <v/>
      </c>
      <c r="CJ78" s="6" t="str">
        <f t="array" ref="CJ78">IF(ISNA(INDEX($DC$1:$DC$770,MATCH($BI78&amp;CJ$3,$DB$1:$DB$770&amp;$DC$1:$DC$770,0))),"",IF(ISNA(INDEX($DC$1:$DC$200,MATCH($BI78&amp;CJ$3,$DB$1:$DB$200&amp;$DC$1:$DC$200,0))),IF(INDEX($DC$201:$DC$770,MATCH($BI78&amp;CJ$3,$DB$201:$DB$770&amp;$DC$201:$DC$770,0))=CJ$3,2,""),IF(INDEX($DC$1:$DC$200,MATCH($BI78&amp;CJ$3,$DB$1:$DB$200&amp;$DC$1:$DC$200,0))=CJ$3,1,"")))</f>
        <v/>
      </c>
      <c r="CK78" s="6" t="str">
        <f t="array" ref="CK78">IF(ISNA(INDEX($DC$1:$DC$770,MATCH($BI78&amp;CK$3,$DB$1:$DB$770&amp;$DC$1:$DC$770,0))),"",IF(ISNA(INDEX($DC$1:$DC$200,MATCH($BI78&amp;CK$3,$DB$1:$DB$200&amp;$DC$1:$DC$200,0))),IF(INDEX($DC$201:$DC$770,MATCH($BI78&amp;CK$3,$DB$201:$DB$770&amp;$DC$201:$DC$770,0))=CK$3,2,""),IF(INDEX($DC$1:$DC$200,MATCH($BI78&amp;CK$3,$DB$1:$DB$200&amp;$DC$1:$DC$200,0))=CK$3,1,"")))</f>
        <v/>
      </c>
      <c r="CL78" s="7" t="str">
        <f t="array" ref="CL78">IF(ISNA(INDEX($DC$1:$DC$770,MATCH($BI78&amp;CL$3,$DB$1:$DB$770&amp;$DC$1:$DC$770,0))),"",IF(ISNA(INDEX($DC$1:$DC$200,MATCH($BI78&amp;CL$3,$DB$1:$DB$200&amp;$DC$1:$DC$200,0))),IF(INDEX($DC$201:$DC$770,MATCH($BI78&amp;CL$3,$DB$201:$DB$770&amp;$DC$201:$DC$770,0))=CL$3,2,""),IF(INDEX($DC$1:$DC$200,MATCH($BI78&amp;CL$3,$DB$1:$DB$200&amp;$DC$1:$DC$200,0))=CL$3,1,"")))</f>
        <v/>
      </c>
      <c r="CN78" s="10"/>
      <c r="CO78" s="14">
        <f t="shared" ref="CO78" si="582">CO77</f>
        <v>3</v>
      </c>
      <c r="CP78" s="24">
        <f t="shared" si="562"/>
        <v>0</v>
      </c>
      <c r="CQ78" s="161"/>
      <c r="CR78" s="10"/>
      <c r="CS78" s="10"/>
      <c r="CT78" s="10" t="s">
        <v>152</v>
      </c>
      <c r="CU78" s="10">
        <f>IF(ISEVEN($CR$2)=TRUE,0,DAY(DATE($CR$2,1,7*$CV$11-6-WEEKDAY(DATE($CR$2,,),3))))</f>
        <v>0</v>
      </c>
      <c r="CV78" s="10">
        <f>IF(ISEVEN($CR$2)=TRUE,0,MONTH(DATE($CR$2,1,7*$CV$11-6-WEEKDAY(DATE($CR$2,,),3))))</f>
        <v>0</v>
      </c>
      <c r="CW78" s="10">
        <f t="shared" si="563"/>
        <v>2016</v>
      </c>
      <c r="CX78" s="10" t="str">
        <f t="shared" si="564"/>
        <v>Mo</v>
      </c>
      <c r="CY78" s="36">
        <f t="shared" si="565"/>
        <v>40876</v>
      </c>
      <c r="CZ78" s="10">
        <f>CZ77</f>
        <v>0</v>
      </c>
      <c r="DB78" s="19">
        <f>IF(DM78=0,0,IF(COUNTIF($DM$1:$DM$200,DM78)=1,DM78,IF(COUNTIF($DM$1:$DM$200,DM78)=2,IF(COUNTIF($DM$1:$DM77,DM78)=0,DM78,DM78+0.5),"Terminkollision 1")))</f>
        <v>307</v>
      </c>
      <c r="DC78" s="42">
        <f t="shared" si="561"/>
        <v>3</v>
      </c>
      <c r="DD78" s="71" t="s">
        <v>195</v>
      </c>
      <c r="DE78" s="13" t="s">
        <v>187</v>
      </c>
      <c r="DG78" s="13">
        <f>IF(AND(AH206="Mi",AJ206=""),AG206,IF(AND(AH208="Mi",AJ208=""),AG208,IF(AND(AH210="Mi",AJ210=""),AG210,IF(AND(AH212="Mi",AJ212=""),AG212,IF(AND(AH214="Mi",AJ214=""),AG214,IF(AND(AH216="Mi",AJ216=""),AG216,IF(AND(AH218="Mi",AJ218=""),AG218,0)))))))</f>
        <v>2</v>
      </c>
      <c r="DH78" s="13">
        <v>11</v>
      </c>
      <c r="DI78" s="13">
        <f t="shared" si="557"/>
        <v>2016</v>
      </c>
      <c r="DJ78" s="13" t="str">
        <f t="shared" si="558"/>
        <v>Mi</v>
      </c>
      <c r="DK78" s="22">
        <f t="shared" si="559"/>
        <v>41214</v>
      </c>
      <c r="DL78" s="19" t="str">
        <f t="shared" si="560"/>
        <v>0</v>
      </c>
      <c r="DM78" s="13">
        <f t="shared" si="499"/>
        <v>307</v>
      </c>
    </row>
    <row r="79" spans="1:117">
      <c r="A79" s="13">
        <f>A78+0.5</f>
        <v>93.5</v>
      </c>
      <c r="B79" s="174"/>
      <c r="C79" s="173"/>
      <c r="D79" s="177"/>
      <c r="E79" s="2"/>
      <c r="F79" s="165"/>
      <c r="G79" s="165"/>
      <c r="H79" s="165"/>
      <c r="I79" s="2"/>
      <c r="J79" s="10" t="str">
        <f t="shared" ref="J79" si="583">IF(ISNA(VLOOKUP(A79,$CP$30:$CQ$56,2,FALSE)),IF(ISNA(VLOOKUP(A79,$DB$1:$DE$200,4,FALSE)),"",VLOOKUP(A79,$DB$1:$DE$200,4,FALSE)),VLOOKUP(A79,$CP$30:$CQ$56,2,FALSE))</f>
        <v/>
      </c>
      <c r="K79" s="10"/>
      <c r="L79" s="10"/>
      <c r="M79" s="10"/>
      <c r="N79" s="10"/>
      <c r="O79" s="10"/>
      <c r="P79" s="9" t="str">
        <f t="array" ref="P79">IF(ISNA(INDEX($DC$201:$DC$770,MATCH($A78&amp;P$3,$DB$201:$DB$770&amp;$DC$201:$DC$770,0))),IF(ISNA(INDEX($DC$1:$DC$200,MATCH($A79&amp;P$3,$DB$1:$DB$200&amp;$DC$1:$DC$200,0))),"",IF(INDEX($DC$1:$DC$200,MATCH($A79&amp;P$3,$DB$1:$DB$200&amp;$DC$1:$DC$200,0))=P$3,1,"")),IF(INDEX($DC$201:$DC$770,MATCH($A78&amp;P$3,$DB$201:$DB$770&amp;$DC$201:$DC$770,0))=P$3,2,""))</f>
        <v/>
      </c>
      <c r="Q79" s="10" t="str">
        <f t="array" ref="Q79">IF(ISNA(INDEX($DC$201:$DC$770,MATCH($A78&amp;Q$3,$DB$201:$DB$770&amp;$DC$201:$DC$770,0))),IF(ISNA(INDEX($DC$1:$DC$200,MATCH($A79&amp;Q$3,$DB$1:$DB$200&amp;$DC$1:$DC$200,0))),"",IF(INDEX($DC$1:$DC$200,MATCH($A79&amp;Q$3,$DB$1:$DB$200&amp;$DC$1:$DC$200,0))=Q$3,1,"")),IF(INDEX($DC$201:$DC$770,MATCH($A78&amp;Q$3,$DB$201:$DB$770&amp;$DC$201:$DC$770,0))=Q$3,2,""))</f>
        <v/>
      </c>
      <c r="R79" s="10" t="str">
        <f t="array" ref="R79">IF(ISNA(INDEX($DC$201:$DC$770,MATCH($A78&amp;R$3,$DB$201:$DB$770&amp;$DC$201:$DC$770,0))),IF(ISNA(INDEX($DC$1:$DC$200,MATCH($A79&amp;R$3,$DB$1:$DB$200&amp;$DC$1:$DC$200,0))),"",IF(INDEX($DC$1:$DC$200,MATCH($A79&amp;R$3,$DB$1:$DB$200&amp;$DC$1:$DC$200,0))=R$3,1,"")),IF(INDEX($DC$201:$DC$770,MATCH($A78&amp;R$3,$DB$201:$DB$770&amp;$DC$201:$DC$770,0))=R$3,2,""))</f>
        <v/>
      </c>
      <c r="S79" s="9" t="str">
        <f t="array" ref="S79">IF(ISNA(INDEX($DC$201:$DC$770,MATCH($A78&amp;S$3,$DB$201:$DB$770&amp;$DC$201:$DC$770,0))),IF(ISNA(INDEX($DC$1:$DC$200,MATCH($A79&amp;S$3,$DB$1:$DB$200&amp;$DC$1:$DC$200,0))),"",IF(INDEX($DC$1:$DC$200,MATCH($A79&amp;S$3,$DB$1:$DB$200&amp;$DC$1:$DC$200,0))=S$3,1,"")),IF(INDEX($DC$201:$DC$770,MATCH($A78&amp;S$3,$DB$201:$DB$770&amp;$DC$201:$DC$770,0))=S$3,2,""))</f>
        <v/>
      </c>
      <c r="T79" s="10" t="str">
        <f t="array" ref="T79">IF(ISNA(INDEX($DC$201:$DC$770,MATCH($A78&amp;T$3,$DB$201:$DB$770&amp;$DC$201:$DC$770,0))),IF(ISNA(INDEX($DC$1:$DC$200,MATCH($A79&amp;T$3,$DB$1:$DB$200&amp;$DC$1:$DC$200,0))),"",IF(INDEX($DC$1:$DC$200,MATCH($A79&amp;T$3,$DB$1:$DB$200&amp;$DC$1:$DC$200,0))=T$3,1,"")),IF(INDEX($DC$201:$DC$770,MATCH($A78&amp;T$3,$DB$201:$DB$770&amp;$DC$201:$DC$770,0))=T$3,2,""))</f>
        <v/>
      </c>
      <c r="U79" s="8" t="str">
        <f t="array" ref="U79">IF(ISNA(INDEX($DC$201:$DC$770,MATCH($A78&amp;U$3,$DB$201:$DB$770&amp;$DC$201:$DC$770,0))),IF(ISNA(INDEX($DC$1:$DC$200,MATCH($A79&amp;U$3,$DB$1:$DB$200&amp;$DC$1:$DC$200,0))),"",IF(INDEX($DC$1:$DC$200,MATCH($A79&amp;U$3,$DB$1:$DB$200&amp;$DC$1:$DC$200,0))=U$3,1,"")),IF(INDEX($DC$201:$DC$770,MATCH($A78&amp;U$3,$DB$201:$DB$770&amp;$DC$201:$DC$770,0))=U$3,2,""))</f>
        <v/>
      </c>
      <c r="V79" s="10" t="str">
        <f t="array" ref="V79">IF(ISNA(INDEX($DC$201:$DC$770,MATCH($A78&amp;V$3,$DB$201:$DB$770&amp;$DC$201:$DC$770,0))),IF(ISNA(INDEX($DC$1:$DC$200,MATCH($A79&amp;V$3,$DB$1:$DB$200&amp;$DC$1:$DC$200,0))),"",IF(INDEX($DC$1:$DC$200,MATCH($A79&amp;V$3,$DB$1:$DB$200&amp;$DC$1:$DC$200,0))=V$3,1,"")),IF(INDEX($DC$201:$DC$770,MATCH($A78&amp;V$3,$DB$201:$DB$770&amp;$DC$201:$DC$770,0))=V$3,2,""))</f>
        <v/>
      </c>
      <c r="W79" s="10" t="str">
        <f t="array" ref="W79">IF(ISNA(INDEX($DC$201:$DC$770,MATCH($A78&amp;W$3,$DB$201:$DB$770&amp;$DC$201:$DC$770,0))),IF(ISNA(INDEX($DC$1:$DC$200,MATCH($A79&amp;W$3,$DB$1:$DB$200&amp;$DC$1:$DC$200,0))),"",IF(INDEX($DC$1:$DC$200,MATCH($A79&amp;W$3,$DB$1:$DB$200&amp;$DC$1:$DC$200,0))=W$3,1,"")),IF(INDEX($DC$201:$DC$770,MATCH($A78&amp;W$3,$DB$201:$DB$770&amp;$DC$201:$DC$770,0))=W$3,2,""))</f>
        <v/>
      </c>
      <c r="X79" s="10" t="str">
        <f t="array" ref="X79">IF(ISNA(INDEX($DC$201:$DC$770,MATCH($A78&amp;X$3,$DB$201:$DB$770&amp;$DC$201:$DC$770,0))),IF(ISNA(INDEX($DC$1:$DC$200,MATCH($A79&amp;X$3,$DB$1:$DB$200&amp;$DC$1:$DC$200,0))),"",IF(INDEX($DC$1:$DC$200,MATCH($A79&amp;X$3,$DB$1:$DB$200&amp;$DC$1:$DC$200,0))=X$3,1,"")),IF(INDEX($DC$201:$DC$770,MATCH($A78&amp;X$3,$DB$201:$DB$770&amp;$DC$201:$DC$770,0))=X$3,2,""))</f>
        <v/>
      </c>
      <c r="Y79" s="9" t="str">
        <f t="array" ref="Y79">IF(ISNA(INDEX($DC$201:$DC$770,MATCH($A78&amp;Y$3,$DB$201:$DB$770&amp;$DC$201:$DC$770,0))),IF(ISNA(INDEX($DC$1:$DC$200,MATCH($A79&amp;Y$3,$DB$1:$DB$200&amp;$DC$1:$DC$200,0))),"",IF(INDEX($DC$1:$DC$200,MATCH($A79&amp;Y$3,$DB$1:$DB$200&amp;$DC$1:$DC$200,0))=Y$3,1,"")),IF(INDEX($DC$201:$DC$770,MATCH($A78&amp;Y$3,$DB$201:$DB$770&amp;$DC$201:$DC$770,0))=Y$3,2,""))</f>
        <v/>
      </c>
      <c r="Z79" s="10" t="str">
        <f t="array" ref="Z79">IF(ISNA(INDEX($DC$201:$DC$770,MATCH($A78&amp;Z$3,$DB$201:$DB$770&amp;$DC$201:$DC$770,0))),IF(ISNA(INDEX($DC$1:$DC$200,MATCH($A79&amp;Z$3,$DB$1:$DB$200&amp;$DC$1:$DC$200,0))),"",IF(INDEX($DC$1:$DC$200,MATCH($A79&amp;Z$3,$DB$1:$DB$200&amp;$DC$1:$DC$200,0))=Z$3,1,"")),IF(INDEX($DC$201:$DC$770,MATCH($A78&amp;Z$3,$DB$201:$DB$770&amp;$DC$201:$DC$770,0))=Z$3,2,""))</f>
        <v/>
      </c>
      <c r="AA79" s="8" t="str">
        <f t="array" ref="AA79">IF(ISNA(INDEX($DC$201:$DC$770,MATCH($A78&amp;AA$3,$DB$201:$DB$770&amp;$DC$201:$DC$770,0))),IF(ISNA(INDEX($DC$1:$DC$200,MATCH($A79&amp;AA$3,$DB$1:$DB$200&amp;$DC$1:$DC$200,0))),"",IF(INDEX($DC$1:$DC$200,MATCH($A79&amp;AA$3,$DB$1:$DB$200&amp;$DC$1:$DC$200,0))=AA$3,1,"")),IF(INDEX($DC$201:$DC$770,MATCH($A78&amp;AA$3,$DB$201:$DB$770&amp;$DC$201:$DC$770,0))=AA$3,2,""))</f>
        <v/>
      </c>
      <c r="AB79" s="10" t="str">
        <f t="array" ref="AB79">IF(ISNA(INDEX($DC$201:$DC$770,MATCH($A78&amp;AB$3,$DB$201:$DB$770&amp;$DC$201:$DC$770,0))),IF(ISNA(INDEX($DC$1:$DC$200,MATCH($A79&amp;AB$3,$DB$1:$DB$200&amp;$DC$1:$DC$200,0))),"",IF(INDEX($DC$1:$DC$200,MATCH($A79&amp;AB$3,$DB$1:$DB$200&amp;$DC$1:$DC$200,0))=AB$3,1,"")),IF(INDEX($DC$201:$DC$770,MATCH($A78&amp;AB$3,$DB$201:$DB$770&amp;$DC$201:$DC$770,0))=AB$3,2,""))</f>
        <v/>
      </c>
      <c r="AC79" s="10" t="str">
        <f t="array" ref="AC79">IF(ISNA(INDEX($DC$201:$DC$770,MATCH($A78&amp;AC$3,$DB$201:$DB$770&amp;$DC$201:$DC$770,0))),IF(ISNA(INDEX($DC$1:$DC$200,MATCH($A79&amp;AC$3,$DB$1:$DB$200&amp;$DC$1:$DC$200,0))),"",IF(INDEX($DC$1:$DC$200,MATCH($A79&amp;AC$3,$DB$1:$DB$200&amp;$DC$1:$DC$200,0))=AC$3,1,"")),IF(INDEX($DC$201:$DC$770,MATCH($A78&amp;AC$3,$DB$201:$DB$770&amp;$DC$201:$DC$770,0))=AC$3,2,""))</f>
        <v/>
      </c>
      <c r="AD79" s="8" t="str">
        <f t="array" ref="AD79">IF(ISNA(INDEX($DC$201:$DC$770,MATCH($A78&amp;AD$3,$DB$201:$DB$770&amp;$DC$201:$DC$770,0))),IF(ISNA(INDEX($DC$1:$DC$200,MATCH($A79&amp;AD$3,$DB$1:$DB$200&amp;$DC$1:$DC$200,0))),"",IF(INDEX($DC$1:$DC$200,MATCH($A79&amp;AD$3,$DB$1:$DB$200&amp;$DC$1:$DC$200,0))=AD$3,1,"")),IF(INDEX($DC$201:$DC$770,MATCH($A78&amp;AD$3,$DB$201:$DB$770&amp;$DC$201:$DC$770,0))=AD$3,2,""))</f>
        <v/>
      </c>
      <c r="AE79" s="4">
        <f>0.5+AE78</f>
        <v>123.5</v>
      </c>
      <c r="AF79" s="174"/>
      <c r="AG79" s="183"/>
      <c r="AH79" s="177"/>
      <c r="AI79" s="2"/>
      <c r="AJ79" s="165"/>
      <c r="AK79" s="165"/>
      <c r="AL79" s="165"/>
      <c r="AM79" s="2"/>
      <c r="AN79" s="10" t="str">
        <f t="shared" ref="AN79" si="584">IF(ISNA(VLOOKUP(AE79,$CP$30:$CQ$56,2,FALSE)),IF(ISNA(VLOOKUP(AE79,$DB$1:$DE$200,4,FALSE)),"",VLOOKUP(AE79,$DB$1:$DE$200,4,FALSE)),VLOOKUP(AE79,$CP$30:$CQ$56,2,FALSE))</f>
        <v/>
      </c>
      <c r="AO79" s="10"/>
      <c r="AP79" s="10"/>
      <c r="AQ79" s="10"/>
      <c r="AR79" s="10"/>
      <c r="AS79" s="10"/>
      <c r="AT79" s="9" t="str">
        <f t="array" ref="AT79">IF(ISNA(INDEX($DC$201:$DC$770,MATCH($AE78&amp;AT$3,$DB$201:$DB$770&amp;$DC$201:$DC$770,0))),IF(ISNA(INDEX($DC$1:$DC$200,MATCH($AE79&amp;AT$3,$DB$1:$DB$200&amp;$DC$1:$DC$200,0))),"",IF(INDEX($DC$1:$DC$200,MATCH($AE79&amp;AT$3,$DB$1:$DB$200&amp;$DC$1:$DC$200,0))=AT$3,1,"")),IF(INDEX($DC$201:$DC$770,MATCH($AE78&amp;AT$3,$DB$201:$DB$770&amp;$DC$201:$DC$770,0))=AT$3,2,""))</f>
        <v/>
      </c>
      <c r="AU79" s="10" t="str">
        <f t="array" ref="AU79">IF(ISNA(INDEX($DC$201:$DC$770,MATCH($AE78&amp;AU$3,$DB$201:$DB$770&amp;$DC$201:$DC$770,0))),IF(ISNA(INDEX($DC$1:$DC$200,MATCH($AE79&amp;AU$3,$DB$1:$DB$200&amp;$DC$1:$DC$200,0))),"",IF(INDEX($DC$1:$DC$200,MATCH($AE79&amp;AU$3,$DB$1:$DB$200&amp;$DC$1:$DC$200,0))=AU$3,1,"")),IF(INDEX($DC$201:$DC$770,MATCH($AE78&amp;AU$3,$DB$201:$DB$770&amp;$DC$201:$DC$770,0))=AU$3,2,""))</f>
        <v/>
      </c>
      <c r="AV79" s="10" t="str">
        <f t="array" ref="AV79">IF(ISNA(INDEX($DC$201:$DC$770,MATCH($AE78&amp;AV$3,$DB$201:$DB$770&amp;$DC$201:$DC$770,0))),IF(ISNA(INDEX($DC$1:$DC$200,MATCH($AE79&amp;AV$3,$DB$1:$DB$200&amp;$DC$1:$DC$200,0))),"",IF(INDEX($DC$1:$DC$200,MATCH($AE79&amp;AV$3,$DB$1:$DB$200&amp;$DC$1:$DC$200,0))=AV$3,1,"")),IF(INDEX($DC$201:$DC$770,MATCH($AE78&amp;AV$3,$DB$201:$DB$770&amp;$DC$201:$DC$770,0))=AV$3,2,""))</f>
        <v/>
      </c>
      <c r="AW79" s="9" t="str">
        <f t="array" ref="AW79">IF(ISNA(INDEX($DC$201:$DC$770,MATCH($AE78&amp;AW$3,$DB$201:$DB$770&amp;$DC$201:$DC$770,0))),IF(ISNA(INDEX($DC$1:$DC$200,MATCH($AE79&amp;AW$3,$DB$1:$DB$200&amp;$DC$1:$DC$200,0))),"",IF(INDEX($DC$1:$DC$200,MATCH($AE79&amp;AW$3,$DB$1:$DB$200&amp;$DC$1:$DC$200,0))=AW$3,1,"")),IF(INDEX($DC$201:$DC$770,MATCH($AE78&amp;AW$3,$DB$201:$DB$770&amp;$DC$201:$DC$770,0))=AW$3,2,""))</f>
        <v/>
      </c>
      <c r="AX79" s="10" t="str">
        <f t="array" ref="AX79">IF(ISNA(INDEX($DC$201:$DC$770,MATCH($AE78&amp;AX$3,$DB$201:$DB$770&amp;$DC$201:$DC$770,0))),IF(ISNA(INDEX($DC$1:$DC$200,MATCH($AE79&amp;AX$3,$DB$1:$DB$200&amp;$DC$1:$DC$200,0))),"",IF(INDEX($DC$1:$DC$200,MATCH($AE79&amp;AX$3,$DB$1:$DB$200&amp;$DC$1:$DC$200,0))=AX$3,1,"")),IF(INDEX($DC$201:$DC$770,MATCH($AE78&amp;AX$3,$DB$201:$DB$770&amp;$DC$201:$DC$770,0))=AX$3,2,""))</f>
        <v/>
      </c>
      <c r="AY79" s="8" t="str">
        <f t="array" ref="AY79">IF(ISNA(INDEX($DC$201:$DC$770,MATCH($AE78&amp;AY$3,$DB$201:$DB$770&amp;$DC$201:$DC$770,0))),IF(ISNA(INDEX($DC$1:$DC$200,MATCH($AE79&amp;AY$3,$DB$1:$DB$200&amp;$DC$1:$DC$200,0))),"",IF(INDEX($DC$1:$DC$200,MATCH($AE79&amp;AY$3,$DB$1:$DB$200&amp;$DC$1:$DC$200,0))=AY$3,1,"")),IF(INDEX($DC$201:$DC$770,MATCH($AE78&amp;AY$3,$DB$201:$DB$770&amp;$DC$201:$DC$770,0))=AY$3,2,""))</f>
        <v/>
      </c>
      <c r="AZ79" s="10" t="str">
        <f t="array" ref="AZ79">IF(ISNA(INDEX($DC$201:$DC$770,MATCH($AE78&amp;AZ$3,$DB$201:$DB$770&amp;$DC$201:$DC$770,0))),IF(ISNA(INDEX($DC$1:$DC$200,MATCH($AE79&amp;AZ$3,$DB$1:$DB$200&amp;$DC$1:$DC$200,0))),"",IF(INDEX($DC$1:$DC$200,MATCH($AE79&amp;AZ$3,$DB$1:$DB$200&amp;$DC$1:$DC$200,0))=AZ$3,1,"")),IF(INDEX($DC$201:$DC$770,MATCH($AE78&amp;AZ$3,$DB$201:$DB$770&amp;$DC$201:$DC$770,0))=AZ$3,2,""))</f>
        <v/>
      </c>
      <c r="BA79" s="10" t="str">
        <f t="array" ref="BA79">IF(ISNA(INDEX($DC$201:$DC$770,MATCH($AE78&amp;BA$3,$DB$201:$DB$770&amp;$DC$201:$DC$770,0))),IF(ISNA(INDEX($DC$1:$DC$200,MATCH($AE79&amp;BA$3,$DB$1:$DB$200&amp;$DC$1:$DC$200,0))),"",IF(INDEX($DC$1:$DC$200,MATCH($AE79&amp;BA$3,$DB$1:$DB$200&amp;$DC$1:$DC$200,0))=BA$3,1,"")),IF(INDEX($DC$201:$DC$770,MATCH($AE78&amp;BA$3,$DB$201:$DB$770&amp;$DC$201:$DC$770,0))=BA$3,2,""))</f>
        <v/>
      </c>
      <c r="BB79" s="10" t="str">
        <f t="array" ref="BB79">IF(ISNA(INDEX($DC$201:$DC$770,MATCH($AE78&amp;BB$3,$DB$201:$DB$770&amp;$DC$201:$DC$770,0))),IF(ISNA(INDEX($DC$1:$DC$200,MATCH($AE79&amp;BB$3,$DB$1:$DB$200&amp;$DC$1:$DC$200,0))),"",IF(INDEX($DC$1:$DC$200,MATCH($AE79&amp;BB$3,$DB$1:$DB$200&amp;$DC$1:$DC$200,0))=BB$3,1,"")),IF(INDEX($DC$201:$DC$770,MATCH($AE78&amp;BB$3,$DB$201:$DB$770&amp;$DC$201:$DC$770,0))=BB$3,2,""))</f>
        <v/>
      </c>
      <c r="BC79" s="9" t="str">
        <f t="array" ref="BC79">IF(ISNA(INDEX($DC$201:$DC$770,MATCH($AE78&amp;BC$3,$DB$201:$DB$770&amp;$DC$201:$DC$770,0))),IF(ISNA(INDEX($DC$1:$DC$200,MATCH($AE79&amp;BC$3,$DB$1:$DB$200&amp;$DC$1:$DC$200,0))),"",IF(INDEX($DC$1:$DC$200,MATCH($AE79&amp;BC$3,$DB$1:$DB$200&amp;$DC$1:$DC$200,0))=BC$3,1,"")),IF(INDEX($DC$201:$DC$770,MATCH($AE78&amp;BC$3,$DB$201:$DB$770&amp;$DC$201:$DC$770,0))=BC$3,2,""))</f>
        <v/>
      </c>
      <c r="BD79" s="10" t="str">
        <f t="array" ref="BD79">IF(ISNA(INDEX($DC$201:$DC$770,MATCH($AE78&amp;BD$3,$DB$201:$DB$770&amp;$DC$201:$DC$770,0))),IF(ISNA(INDEX($DC$1:$DC$200,MATCH($AE79&amp;BD$3,$DB$1:$DB$200&amp;$DC$1:$DC$200,0))),"",IF(INDEX($DC$1:$DC$200,MATCH($AE79&amp;BD$3,$DB$1:$DB$200&amp;$DC$1:$DC$200,0))=BD$3,1,"")),IF(INDEX($DC$201:$DC$770,MATCH($AE78&amp;BD$3,$DB$201:$DB$770&amp;$DC$201:$DC$770,0))=BD$3,2,""))</f>
        <v/>
      </c>
      <c r="BE79" s="8" t="str">
        <f t="array" ref="BE79">IF(ISNA(INDEX($DC$201:$DC$770,MATCH($AE78&amp;BE$3,$DB$201:$DB$770&amp;$DC$201:$DC$770,0))),IF(ISNA(INDEX($DC$1:$DC$200,MATCH($AE79&amp;BE$3,$DB$1:$DB$200&amp;$DC$1:$DC$200,0))),"",IF(INDEX($DC$1:$DC$200,MATCH($AE79&amp;BE$3,$DB$1:$DB$200&amp;$DC$1:$DC$200,0))=BE$3,1,"")),IF(INDEX($DC$201:$DC$770,MATCH($AE78&amp;BE$3,$DB$201:$DB$770&amp;$DC$201:$DC$770,0))=BE$3,2,""))</f>
        <v/>
      </c>
      <c r="BF79" s="10" t="str">
        <f t="array" ref="BF79">IF(ISNA(INDEX($DC$201:$DC$770,MATCH($AE78&amp;BF$3,$DB$201:$DB$770&amp;$DC$201:$DC$770,0))),IF(ISNA(INDEX($DC$1:$DC$200,MATCH($AE79&amp;BF$3,$DB$1:$DB$200&amp;$DC$1:$DC$200,0))),"",IF(INDEX($DC$1:$DC$200,MATCH($AE79&amp;BF$3,$DB$1:$DB$200&amp;$DC$1:$DC$200,0))=BF$3,1,"")),IF(INDEX($DC$201:$DC$770,MATCH($AE78&amp;BF$3,$DB$201:$DB$770&amp;$DC$201:$DC$770,0))=BF$3,2,""))</f>
        <v/>
      </c>
      <c r="BG79" s="10" t="str">
        <f t="array" ref="BG79">IF(ISNA(INDEX($DC$201:$DC$770,MATCH($AE78&amp;BG$3,$DB$201:$DB$770&amp;$DC$201:$DC$770,0))),IF(ISNA(INDEX($DC$1:$DC$200,MATCH($AE79&amp;BG$3,$DB$1:$DB$200&amp;$DC$1:$DC$200,0))),"",IF(INDEX($DC$1:$DC$200,MATCH($AE79&amp;BG$3,$DB$1:$DB$200&amp;$DC$1:$DC$200,0))=BG$3,1,"")),IF(INDEX($DC$201:$DC$770,MATCH($AE78&amp;BG$3,$DB$201:$DB$770&amp;$DC$201:$DC$770,0))=BG$3,2,""))</f>
        <v/>
      </c>
      <c r="BH79" s="8" t="str">
        <f t="array" ref="BH79">IF(ISNA(INDEX($DC$201:$DC$770,MATCH($AE78&amp;BH$3,$DB$201:$DB$770&amp;$DC$201:$DC$770,0))),IF(ISNA(INDEX($DC$1:$DC$200,MATCH($AE79&amp;BH$3,$DB$1:$DB$200&amp;$DC$1:$DC$200,0))),"",IF(INDEX($DC$1:$DC$200,MATCH($AE79&amp;BH$3,$DB$1:$DB$200&amp;$DC$1:$DC$200,0))=BH$3,1,"")),IF(INDEX($DC$201:$DC$770,MATCH($AE78&amp;BH$3,$DB$201:$DB$770&amp;$DC$201:$DC$770,0))=BH$3,2,""))</f>
        <v/>
      </c>
      <c r="BI79" s="4">
        <f>BI78+0.5</f>
        <v>154.5</v>
      </c>
      <c r="BJ79" s="174"/>
      <c r="BK79" s="183"/>
      <c r="BL79" s="177"/>
      <c r="BM79" s="2"/>
      <c r="BN79" s="165"/>
      <c r="BO79" s="165"/>
      <c r="BP79" s="165"/>
      <c r="BQ79" s="2"/>
      <c r="BR79" s="9" t="str">
        <f t="shared" ref="BR79" si="585">IF(ISNA(VLOOKUP(BI79,$CP$30:$CQ$56,2,FALSE)),IF(ISNA(VLOOKUP(BI79,$DB$1:$DE$200,4,FALSE)),"",VLOOKUP(BI79,$DB$1:$DE$200,4,FALSE)),VLOOKUP(BI79,$CP$30:$CQ$56,2,FALSE))</f>
        <v/>
      </c>
      <c r="BS79" s="10"/>
      <c r="BT79" s="10"/>
      <c r="BU79" s="10"/>
      <c r="BV79" s="10"/>
      <c r="BW79" s="10"/>
      <c r="BX79" s="9" t="str">
        <f t="array" ref="BX79">IF(ISNA(INDEX($DC$201:$DC$770,MATCH($BI78&amp;BX$3,$DB$201:$DB$770&amp;$DC$201:$DC$770,0))),IF(ISNA(INDEX($DC$1:$DC$200,MATCH($BI79&amp;BX$3,$DB$1:$DB$200&amp;$DC$1:$DC$200,0))),"",IF(INDEX($DC$1:$DC$200,MATCH($BI79&amp;BX$3,$DB$1:$DB$200&amp;$DC$1:$DC$200,0))=BX$3,1,"")),IF(INDEX($DC$201:$DC$770,MATCH($BI78&amp;BX$3,$DB$201:$DB$770&amp;$DC$201:$DC$770,0))=BX$3,2,""))</f>
        <v/>
      </c>
      <c r="BY79" s="10" t="str">
        <f t="array" ref="BY79">IF(ISNA(INDEX($DC$201:$DC$770,MATCH($BI78&amp;BY$3,$DB$201:$DB$770&amp;$DC$201:$DC$770,0))),IF(ISNA(INDEX($DC$1:$DC$200,MATCH($BI79&amp;BY$3,$DB$1:$DB$200&amp;$DC$1:$DC$200,0))),"",IF(INDEX($DC$1:$DC$200,MATCH($BI79&amp;BY$3,$DB$1:$DB$200&amp;$DC$1:$DC$200,0))=BY$3,1,"")),IF(INDEX($DC$201:$DC$770,MATCH($BI78&amp;BY$3,$DB$201:$DB$770&amp;$DC$201:$DC$770,0))=BY$3,2,""))</f>
        <v/>
      </c>
      <c r="BZ79" s="10" t="str">
        <f t="array" ref="BZ79">IF(ISNA(INDEX($DC$201:$DC$770,MATCH($BI78&amp;BZ$3,$DB$201:$DB$770&amp;$DC$201:$DC$770,0))),IF(ISNA(INDEX($DC$1:$DC$200,MATCH($BI79&amp;BZ$3,$DB$1:$DB$200&amp;$DC$1:$DC$200,0))),"",IF(INDEX($DC$1:$DC$200,MATCH($BI79&amp;BZ$3,$DB$1:$DB$200&amp;$DC$1:$DC$200,0))=BZ$3,1,"")),IF(INDEX($DC$201:$DC$770,MATCH($BI78&amp;BZ$3,$DB$201:$DB$770&amp;$DC$201:$DC$770,0))=BZ$3,2,""))</f>
        <v/>
      </c>
      <c r="CA79" s="9" t="str">
        <f t="array" ref="CA79">IF(ISNA(INDEX($DC$201:$DC$770,MATCH($BI78&amp;CA$3,$DB$201:$DB$770&amp;$DC$201:$DC$770,0))),IF(ISNA(INDEX($DC$1:$DC$200,MATCH($BI79&amp;CA$3,$DB$1:$DB$200&amp;$DC$1:$DC$200,0))),"",IF(INDEX($DC$1:$DC$200,MATCH($BI79&amp;CA$3,$DB$1:$DB$200&amp;$DC$1:$DC$200,0))=CA$3,1,"")),IF(INDEX($DC$201:$DC$770,MATCH($BI78&amp;CA$3,$DB$201:$DB$770&amp;$DC$201:$DC$770,0))=CA$3,2,""))</f>
        <v/>
      </c>
      <c r="CB79" s="10" t="str">
        <f t="array" ref="CB79">IF(ISNA(INDEX($DC$201:$DC$770,MATCH($BI78&amp;CB$3,$DB$201:$DB$770&amp;$DC$201:$DC$770,0))),IF(ISNA(INDEX($DC$1:$DC$200,MATCH($BI79&amp;CB$3,$DB$1:$DB$200&amp;$DC$1:$DC$200,0))),"",IF(INDEX($DC$1:$DC$200,MATCH($BI79&amp;CB$3,$DB$1:$DB$200&amp;$DC$1:$DC$200,0))=CB$3,1,"")),IF(INDEX($DC$201:$DC$770,MATCH($BI78&amp;CB$3,$DB$201:$DB$770&amp;$DC$201:$DC$770,0))=CB$3,2,""))</f>
        <v/>
      </c>
      <c r="CC79" s="8" t="str">
        <f t="array" ref="CC79">IF(ISNA(INDEX($DC$201:$DC$770,MATCH($BI78&amp;CC$3,$DB$201:$DB$770&amp;$DC$201:$DC$770,0))),IF(ISNA(INDEX($DC$1:$DC$200,MATCH($BI79&amp;CC$3,$DB$1:$DB$200&amp;$DC$1:$DC$200,0))),"",IF(INDEX($DC$1:$DC$200,MATCH($BI79&amp;CC$3,$DB$1:$DB$200&amp;$DC$1:$DC$200,0))=CC$3,1,"")),IF(INDEX($DC$201:$DC$770,MATCH($BI78&amp;CC$3,$DB$201:$DB$770&amp;$DC$201:$DC$770,0))=CC$3,2,""))</f>
        <v/>
      </c>
      <c r="CD79" s="10" t="str">
        <f t="array" ref="CD79">IF(ISNA(INDEX($DC$201:$DC$770,MATCH($BI78&amp;CD$3,$DB$201:$DB$770&amp;$DC$201:$DC$770,0))),IF(ISNA(INDEX($DC$1:$DC$200,MATCH($BI79&amp;CD$3,$DB$1:$DB$200&amp;$DC$1:$DC$200,0))),"",IF(INDEX($DC$1:$DC$200,MATCH($BI79&amp;CD$3,$DB$1:$DB$200&amp;$DC$1:$DC$200,0))=CD$3,1,"")),IF(INDEX($DC$201:$DC$770,MATCH($BI78&amp;CD$3,$DB$201:$DB$770&amp;$DC$201:$DC$770,0))=CD$3,2,""))</f>
        <v/>
      </c>
      <c r="CE79" s="10" t="str">
        <f t="array" ref="CE79">IF(ISNA(INDEX($DC$201:$DC$770,MATCH($BI78&amp;CE$3,$DB$201:$DB$770&amp;$DC$201:$DC$770,0))),IF(ISNA(INDEX($DC$1:$DC$200,MATCH($BI79&amp;CE$3,$DB$1:$DB$200&amp;$DC$1:$DC$200,0))),"",IF(INDEX($DC$1:$DC$200,MATCH($BI79&amp;CE$3,$DB$1:$DB$200&amp;$DC$1:$DC$200,0))=CE$3,1,"")),IF(INDEX($DC$201:$DC$770,MATCH($BI78&amp;CE$3,$DB$201:$DB$770&amp;$DC$201:$DC$770,0))=CE$3,2,""))</f>
        <v/>
      </c>
      <c r="CF79" s="10" t="str">
        <f t="array" ref="CF79">IF(ISNA(INDEX($DC$201:$DC$770,MATCH($BI78&amp;CF$3,$DB$201:$DB$770&amp;$DC$201:$DC$770,0))),IF(ISNA(INDEX($DC$1:$DC$200,MATCH($BI79&amp;CF$3,$DB$1:$DB$200&amp;$DC$1:$DC$200,0))),"",IF(INDEX($DC$1:$DC$200,MATCH($BI79&amp;CF$3,$DB$1:$DB$200&amp;$DC$1:$DC$200,0))=CF$3,1,"")),IF(INDEX($DC$201:$DC$770,MATCH($BI78&amp;CF$3,$DB$201:$DB$770&amp;$DC$201:$DC$770,0))=CF$3,2,""))</f>
        <v/>
      </c>
      <c r="CG79" s="9" t="str">
        <f t="array" ref="CG79">IF(ISNA(INDEX($DC$201:$DC$770,MATCH($BI78&amp;CG$3,$DB$201:$DB$770&amp;$DC$201:$DC$770,0))),IF(ISNA(INDEX($DC$1:$DC$200,MATCH($BI79&amp;CG$3,$DB$1:$DB$200&amp;$DC$1:$DC$200,0))),"",IF(INDEX($DC$1:$DC$200,MATCH($BI79&amp;CG$3,$DB$1:$DB$200&amp;$DC$1:$DC$200,0))=CG$3,1,"")),IF(INDEX($DC$201:$DC$770,MATCH($BI78&amp;CG$3,$DB$201:$DB$770&amp;$DC$201:$DC$770,0))=CG$3,2,""))</f>
        <v/>
      </c>
      <c r="CH79" s="10" t="str">
        <f t="array" ref="CH79">IF(ISNA(INDEX($DC$201:$DC$770,MATCH($BI78&amp;CH$3,$DB$201:$DB$770&amp;$DC$201:$DC$770,0))),IF(ISNA(INDEX($DC$1:$DC$200,MATCH($BI79&amp;CH$3,$DB$1:$DB$200&amp;$DC$1:$DC$200,0))),"",IF(INDEX($DC$1:$DC$200,MATCH($BI79&amp;CH$3,$DB$1:$DB$200&amp;$DC$1:$DC$200,0))=CH$3,1,"")),IF(INDEX($DC$201:$DC$770,MATCH($BI78&amp;CH$3,$DB$201:$DB$770&amp;$DC$201:$DC$770,0))=CH$3,2,""))</f>
        <v/>
      </c>
      <c r="CI79" s="8" t="str">
        <f t="array" ref="CI79">IF(ISNA(INDEX($DC$201:$DC$770,MATCH($BI78&amp;CI$3,$DB$201:$DB$770&amp;$DC$201:$DC$770,0))),IF(ISNA(INDEX($DC$1:$DC$200,MATCH($BI79&amp;CI$3,$DB$1:$DB$200&amp;$DC$1:$DC$200,0))),"",IF(INDEX($DC$1:$DC$200,MATCH($BI79&amp;CI$3,$DB$1:$DB$200&amp;$DC$1:$DC$200,0))=CI$3,1,"")),IF(INDEX($DC$201:$DC$770,MATCH($BI78&amp;CI$3,$DB$201:$DB$770&amp;$DC$201:$DC$770,0))=CI$3,2,""))</f>
        <v/>
      </c>
      <c r="CJ79" s="10" t="str">
        <f t="array" ref="CJ79">IF(ISNA(INDEX($DC$201:$DC$770,MATCH($BI78&amp;CJ$3,$DB$201:$DB$770&amp;$DC$201:$DC$770,0))),IF(ISNA(INDEX($DC$1:$DC$200,MATCH($BI79&amp;CJ$3,$DB$1:$DB$200&amp;$DC$1:$DC$200,0))),"",IF(INDEX($DC$1:$DC$200,MATCH($BI79&amp;CJ$3,$DB$1:$DB$200&amp;$DC$1:$DC$200,0))=CJ$3,1,"")),IF(INDEX($DC$201:$DC$770,MATCH($BI78&amp;CJ$3,$DB$201:$DB$770&amp;$DC$201:$DC$770,0))=CJ$3,2,""))</f>
        <v/>
      </c>
      <c r="CK79" s="10" t="str">
        <f t="array" ref="CK79">IF(ISNA(INDEX($DC$201:$DC$770,MATCH($BI78&amp;CK$3,$DB$201:$DB$770&amp;$DC$201:$DC$770,0))),IF(ISNA(INDEX($DC$1:$DC$200,MATCH($BI79&amp;CK$3,$DB$1:$DB$200&amp;$DC$1:$DC$200,0))),"",IF(INDEX($DC$1:$DC$200,MATCH($BI79&amp;CK$3,$DB$1:$DB$200&amp;$DC$1:$DC$200,0))=CK$3,1,"")),IF(INDEX($DC$201:$DC$770,MATCH($BI78&amp;CK$3,$DB$201:$DB$770&amp;$DC$201:$DC$770,0))=CK$3,2,""))</f>
        <v/>
      </c>
      <c r="CL79" s="8" t="str">
        <f t="array" ref="CL79">IF(ISNA(INDEX($DC$201:$DC$770,MATCH($BI78&amp;CL$3,$DB$201:$DB$770&amp;$DC$201:$DC$770,0))),IF(ISNA(INDEX($DC$1:$DC$200,MATCH($BI79&amp;CL$3,$DB$1:$DB$200&amp;$DC$1:$DC$200,0))),"",IF(INDEX($DC$1:$DC$200,MATCH($BI79&amp;CL$3,$DB$1:$DB$200&amp;$DC$1:$DC$200,0))=CL$3,1,"")),IF(INDEX($DC$201:$DC$770,MATCH($BI78&amp;CL$3,$DB$201:$DB$770&amp;$DC$201:$DC$770,0))=CL$3,2,""))</f>
        <v/>
      </c>
      <c r="CN79" s="13" t="s">
        <v>154</v>
      </c>
      <c r="CO79" s="58">
        <f t="shared" ref="CO79" si="586">VLOOKUP(CQ79,$CQ$194:$CR$208,2,FALSE)</f>
        <v>3</v>
      </c>
      <c r="CP79" s="23">
        <f t="shared" si="562"/>
        <v>0</v>
      </c>
      <c r="CQ79" s="168" t="s">
        <v>195</v>
      </c>
      <c r="CR79" s="13" t="s">
        <v>95</v>
      </c>
      <c r="CT79" s="13" t="s">
        <v>151</v>
      </c>
      <c r="CU79" s="13">
        <f>IF(ISEVEN($CR$2)=TRUE,0,DAY(DATE($CR$2,1,7*$CV$11-5-WEEKDAY(DATE($CR$2,,),3))))</f>
        <v>0</v>
      </c>
      <c r="CV79" s="13">
        <f>IF(ISEVEN($CR$2)=TRUE,0,MONTH(DATE($CR$2,1,7*$CV$11-5-WEEKDAY(DATE($CR$2,,),3))))</f>
        <v>0</v>
      </c>
      <c r="CW79" s="13">
        <f t="shared" si="563"/>
        <v>2016</v>
      </c>
      <c r="CX79" s="13" t="str">
        <f t="shared" si="564"/>
        <v>Mo</v>
      </c>
      <c r="CY79" s="22">
        <f t="shared" si="565"/>
        <v>40876</v>
      </c>
      <c r="CZ79" s="1">
        <f>IF(COUNTIF(DL234:DL243,1)&gt;0,"F3",0)</f>
        <v>0</v>
      </c>
      <c r="DB79" s="19">
        <f>IF(DM79=0,0,IF(COUNTIF($DM$1:$DM$200,DM79)=1,DM79,IF(COUNTIF($DM$1:$DM$200,DM79)=2,IF(COUNTIF($DM$1:$DM78,DM79)=0,DM79,DM79+0.5),"Terminkollision 1")))</f>
        <v>342</v>
      </c>
      <c r="DC79" s="42">
        <f t="shared" si="561"/>
        <v>3</v>
      </c>
      <c r="DD79" s="71" t="s">
        <v>195</v>
      </c>
      <c r="DE79" s="13" t="s">
        <v>187</v>
      </c>
      <c r="DG79" s="13">
        <f>IF(AND(BL206="Mi",BN206=""),BK206,IF(AND(BL208="Mi",BN208=""),BK208,IF(AND(BL210="Mi",BN210=""),BK210,IF(AND(BL212="Mi",BN212=""),BK212,IF(AND(BL214="Mi",BN214=""),BK214,IF(AND(BL216="Mi",BN216=""),BK216,IF(AND(BL218="Mi",BN218=""),BK218,0)))))))</f>
        <v>7</v>
      </c>
      <c r="DH79" s="13">
        <v>12</v>
      </c>
      <c r="DI79" s="13">
        <f t="shared" si="557"/>
        <v>2016</v>
      </c>
      <c r="DJ79" s="13" t="str">
        <f t="shared" si="558"/>
        <v>Mi</v>
      </c>
      <c r="DK79" s="22">
        <f t="shared" si="559"/>
        <v>41249</v>
      </c>
      <c r="DL79" s="19" t="str">
        <f t="shared" si="560"/>
        <v>0</v>
      </c>
      <c r="DM79" s="13">
        <f t="shared" si="499"/>
        <v>342</v>
      </c>
    </row>
    <row r="80" spans="1:117">
      <c r="A80" s="13">
        <f>A78+1</f>
        <v>94</v>
      </c>
      <c r="B80" s="174">
        <f>TRUNC((DATE($CR$2,C$75,C80)-WEEKDAY(DATE($CR$2,C$75,C80),2)-DATE(YEAR(DATE($CR$2,C$75,C80)+4-WEEKDAY(DATE($CR$2,C$75,C80),2)),1,-10))/7)</f>
        <v>13</v>
      </c>
      <c r="C80" s="172">
        <v>3</v>
      </c>
      <c r="D80" s="176" t="str">
        <f t="shared" si="567"/>
        <v>So</v>
      </c>
      <c r="E80" s="2"/>
      <c r="F80" s="164" t="str">
        <f t="shared" ref="F80" si="587">IF(OR(OR(B80=$CR$7,B84=$CR$7,B80=$CS$7,B84=$CS$7,B80=$CT$7,B84=$CT$7,B80=$CR$8,B84=$CR$8,B80=$CR$9,B84=$CR$9,B80=$CR$10,B84=$CR$10,B80=$CS$10,B84=$CS$10,B80=$CR$11,B84=$CR$11,B80=$CS$11,B84=$CS$11,B80=$CT$11,B84=$CT$11,B80=$CU$11,B84=$CU$11,B80=$CV$11,B84=$CV$11,B80=$CR$12,B84=$CR$12,B80=$CS$12,B84=$CS$12),OR($A81=$CP$30,$A81=$CP$31,$A81=$CP$32,$A81=$CP$33,$A81=$CP$34,$A81=$CP$35,$A81=$CP$36,$A81=$CP$37,$A81=$CP$38,$A81=$CP$39,$A81=$CP$40,$A81=$CP$41),OR($A81=$CP$44,$A81=$CP$45,$A81=$CP$46,$A81=$CP$47,$A81=$CP$48,$A81=$CP$49,$A81=$CP$50)),1,"")</f>
        <v/>
      </c>
      <c r="G80" s="164" t="str">
        <f t="shared" ref="G80" si="588">IF(OR(OR(B80=$CR$15,B84=$CR$15,B80=$CS$15,B84=$CS$15,B80=$CT$15,B84=$CT$15,B80=$CR$16,B84=$CR$16,B80=$CS$16,B84=$CS$16,B80=$CR$17,B84=$CR$17,B80=$CS$17,B84=$CS$17,B80=$CR$18,B84=$CR$18,B80=$CS$18,B84=$CS$18,B80=$CT$18,B84=$CT$18,B80=$CU$18,B84=$CU$18,B80=$CV$18,B84=$CV$18,B80=$CR$19,B84=$CR$19,B80=$CS$19,B84=$CS$19),OR($A81=$CP$30,$A81=$CP$31,$A81=$CP$32,$A81=$CP$33,$A81=$CP$34,$A81=$CP$35,$A81=$CP$36,$A81=$CP$37,$A81=$CP$38,$A81=$CP$39,$A81=$CP$40,$A81=$CP$41),OR($A81=$CP$44,$A81=$CP$45,$A81=$CP$46,$A81=$CP$47,$A81=$CP$48,$A81=$CP$49,$A81=$CP$50)),1,"")</f>
        <v/>
      </c>
      <c r="H80" s="164" t="str">
        <f t="shared" ref="H80" si="589">IF(OR(OR(B80=$CR$22,B84=$CR$22,B80=$CS$22,B84=$CS$22,B80=$CT$22,B84=$CT$22,B80=$CR$23,B84=$CR$23,B80=$CS$23,B84=$CS$23,B80=$CR$24,B84=$CR$24,B80=$CS$24,B84=$CS$24,B80=$CR$25,B84=$CR$25,B80=$CS$25,B84=$CS$25,B80=$CT$25,B84=$CT$25,B80=$CU$25,B84=$CU$25,B80=$CV$25,B84=$CV$25,B80=$CR$26,B84=$CR$26,B80=$CS$26,B84=$CS$26),OR($A81=$CP$30,$A81=$CP$31,$A81=$CP$32,$A81=$CP$33,$A81=$CP$34,$A81=$CP$35,$A81=$CP$36,$A81=$CP$37,$A81=$CP$38,$A81=$CP$39,$A81=$CP$40,$A81=$CP$41),OR($A81=$CP$44,$A81=$CP$45,$A81=$CP$46,$A81=$CP$47,$A81=$CP$48,$A81=$CP$49,$A81=$CP$50)),1,"")</f>
        <v/>
      </c>
      <c r="I80" s="2"/>
      <c r="J80" s="6" t="str">
        <f t="shared" ref="J80" si="590">IF(ISNA(VLOOKUP(A80,$DB$1:$DE$200,4,FALSE)),"",VLOOKUP(A80,$DB$1:$DE$200,4,FALSE))</f>
        <v/>
      </c>
      <c r="K80" s="6"/>
      <c r="L80" s="6"/>
      <c r="M80" s="6"/>
      <c r="N80" s="6"/>
      <c r="O80" s="6"/>
      <c r="P80" s="5" t="str">
        <f t="array" ref="P80">IF(ISNA(INDEX($DC$1:$DC$770,MATCH($A80&amp;P$3,$DB$1:$DB$770&amp;$DC$1:$DC$770,0))),"",IF(ISNA(INDEX($DC$1:$DC$200,MATCH($A80&amp;P$3,$DB$1:$DB$200&amp;$DC$1:$DC$200,0))),IF(INDEX($DC$201:$DC$770,MATCH($A80&amp;P$3,$DB$201:$DB$770&amp;$DC$201:$DC$770,0))=P$3,2,""),IF(INDEX($DC$1:$DC$200,MATCH($A80&amp;P$3,$DB$1:$DB$200&amp;$DC$1:$DC$200,0))=P$3,1,"")))</f>
        <v/>
      </c>
      <c r="Q80" s="6" t="str">
        <f t="array" ref="Q80">IF(ISNA(INDEX($DC$1:$DC$770,MATCH($A80&amp;Q$3,$DB$1:$DB$770&amp;$DC$1:$DC$770,0))),"",IF(ISNA(INDEX($DC$1:$DC$200,MATCH($A80&amp;Q$3,$DB$1:$DB$200&amp;$DC$1:$DC$200,0))),IF(INDEX($DC$201:$DC$770,MATCH($A80&amp;Q$3,$DB$201:$DB$770&amp;$DC$201:$DC$770,0))=Q$3,2,""),IF(INDEX($DC$1:$DC$200,MATCH($A80&amp;Q$3,$DB$1:$DB$200&amp;$DC$1:$DC$200,0))=Q$3,1,"")))</f>
        <v/>
      </c>
      <c r="R80" s="6" t="str">
        <f t="array" ref="R80">IF(ISNA(INDEX($DC$1:$DC$770,MATCH($A80&amp;R$3,$DB$1:$DB$770&amp;$DC$1:$DC$770,0))),"",IF(ISNA(INDEX($DC$1:$DC$200,MATCH($A80&amp;R$3,$DB$1:$DB$200&amp;$DC$1:$DC$200,0))),IF(INDEX($DC$201:$DC$770,MATCH($A80&amp;R$3,$DB$201:$DB$770&amp;$DC$201:$DC$770,0))=R$3,2,""),IF(INDEX($DC$1:$DC$200,MATCH($A80&amp;R$3,$DB$1:$DB$200&amp;$DC$1:$DC$200,0))=R$3,1,"")))</f>
        <v/>
      </c>
      <c r="S80" s="5" t="str">
        <f t="array" ref="S80">IF(ISNA(INDEX($DC$1:$DC$770,MATCH($A80&amp;S$3,$DB$1:$DB$770&amp;$DC$1:$DC$770,0))),"",IF(ISNA(INDEX($DC$1:$DC$200,MATCH($A80&amp;S$3,$DB$1:$DB$200&amp;$DC$1:$DC$200,0))),IF(INDEX($DC$201:$DC$770,MATCH($A80&amp;S$3,$DB$201:$DB$770&amp;$DC$201:$DC$770,0))=S$3,2,""),IF(INDEX($DC$1:$DC$200,MATCH($A80&amp;S$3,$DB$1:$DB$200&amp;$DC$1:$DC$200,0))=S$3,1,"")))</f>
        <v/>
      </c>
      <c r="T80" s="6" t="str">
        <f t="array" ref="T80">IF(ISNA(INDEX($DC$1:$DC$770,MATCH($A80&amp;T$3,$DB$1:$DB$770&amp;$DC$1:$DC$770,0))),"",IF(ISNA(INDEX($DC$1:$DC$200,MATCH($A80&amp;T$3,$DB$1:$DB$200&amp;$DC$1:$DC$200,0))),IF(INDEX($DC$201:$DC$770,MATCH($A80&amp;T$3,$DB$201:$DB$770&amp;$DC$201:$DC$770,0))=T$3,2,""),IF(INDEX($DC$1:$DC$200,MATCH($A80&amp;T$3,$DB$1:$DB$200&amp;$DC$1:$DC$200,0))=T$3,1,"")))</f>
        <v/>
      </c>
      <c r="U80" s="7" t="str">
        <f t="array" ref="U80">IF(ISNA(INDEX($DC$1:$DC$770,MATCH($A80&amp;U$3,$DB$1:$DB$770&amp;$DC$1:$DC$770,0))),"",IF(ISNA(INDEX($DC$1:$DC$200,MATCH($A80&amp;U$3,$DB$1:$DB$200&amp;$DC$1:$DC$200,0))),IF(INDEX($DC$201:$DC$770,MATCH($A80&amp;U$3,$DB$201:$DB$770&amp;$DC$201:$DC$770,0))=U$3,2,""),IF(INDEX($DC$1:$DC$200,MATCH($A80&amp;U$3,$DB$1:$DB$200&amp;$DC$1:$DC$200,0))=U$3,1,"")))</f>
        <v/>
      </c>
      <c r="V80" s="6" t="str">
        <f t="array" ref="V80">IF(ISNA(INDEX($DC$1:$DC$770,MATCH($A80&amp;V$3,$DB$1:$DB$770&amp;$DC$1:$DC$770,0))),"",IF(ISNA(INDEX($DC$1:$DC$200,MATCH($A80&amp;V$3,$DB$1:$DB$200&amp;$DC$1:$DC$200,0))),IF(INDEX($DC$201:$DC$770,MATCH($A80&amp;V$3,$DB$201:$DB$770&amp;$DC$201:$DC$770,0))=V$3,2,""),IF(INDEX($DC$1:$DC$200,MATCH($A80&amp;V$3,$DB$1:$DB$200&amp;$DC$1:$DC$200,0))=V$3,1,"")))</f>
        <v/>
      </c>
      <c r="W80" s="6" t="str">
        <f t="array" ref="W80">IF(ISNA(INDEX($DC$1:$DC$770,MATCH($A80&amp;W$3,$DB$1:$DB$770&amp;$DC$1:$DC$770,0))),"",IF(ISNA(INDEX($DC$1:$DC$200,MATCH($A80&amp;W$3,$DB$1:$DB$200&amp;$DC$1:$DC$200,0))),IF(INDEX($DC$201:$DC$770,MATCH($A80&amp;W$3,$DB$201:$DB$770&amp;$DC$201:$DC$770,0))=W$3,2,""),IF(INDEX($DC$1:$DC$200,MATCH($A80&amp;W$3,$DB$1:$DB$200&amp;$DC$1:$DC$200,0))=W$3,1,"")))</f>
        <v/>
      </c>
      <c r="X80" s="6" t="str">
        <f t="array" ref="X80">IF(ISNA(INDEX($DC$1:$DC$770,MATCH($A80&amp;X$3,$DB$1:$DB$770&amp;$DC$1:$DC$770,0))),"",IF(ISNA(INDEX($DC$1:$DC$200,MATCH($A80&amp;X$3,$DB$1:$DB$200&amp;$DC$1:$DC$200,0))),IF(INDEX($DC$201:$DC$770,MATCH($A80&amp;X$3,$DB$201:$DB$770&amp;$DC$201:$DC$770,0))=X$3,2,""),IF(INDEX($DC$1:$DC$200,MATCH($A80&amp;X$3,$DB$1:$DB$200&amp;$DC$1:$DC$200,0))=X$3,1,"")))</f>
        <v/>
      </c>
      <c r="Y80" s="5" t="str">
        <f t="array" ref="Y80">IF(ISNA(INDEX($DC$1:$DC$770,MATCH($A80&amp;Y$3,$DB$1:$DB$770&amp;$DC$1:$DC$770,0))),"",IF(ISNA(INDEX($DC$1:$DC$200,MATCH($A80&amp;Y$3,$DB$1:$DB$200&amp;$DC$1:$DC$200,0))),IF(INDEX($DC$201:$DC$770,MATCH($A80&amp;Y$3,$DB$201:$DB$770&amp;$DC$201:$DC$770,0))=Y$3,2,""),IF(INDEX($DC$1:$DC$200,MATCH($A80&amp;Y$3,$DB$1:$DB$200&amp;$DC$1:$DC$200,0))=Y$3,1,"")))</f>
        <v/>
      </c>
      <c r="Z80" s="6" t="str">
        <f t="array" ref="Z80">IF(ISNA(INDEX($DC$1:$DC$770,MATCH($A80&amp;Z$3,$DB$1:$DB$770&amp;$DC$1:$DC$770,0))),"",IF(ISNA(INDEX($DC$1:$DC$200,MATCH($A80&amp;Z$3,$DB$1:$DB$200&amp;$DC$1:$DC$200,0))),IF(INDEX($DC$201:$DC$770,MATCH($A80&amp;Z$3,$DB$201:$DB$770&amp;$DC$201:$DC$770,0))=Z$3,2,""),IF(INDEX($DC$1:$DC$200,MATCH($A80&amp;Z$3,$DB$1:$DB$200&amp;$DC$1:$DC$200,0))=Z$3,1,"")))</f>
        <v/>
      </c>
      <c r="AA80" s="7" t="str">
        <f t="array" ref="AA80">IF(ISNA(INDEX($DC$1:$DC$770,MATCH($A80&amp;AA$3,$DB$1:$DB$770&amp;$DC$1:$DC$770,0))),"",IF(ISNA(INDEX($DC$1:$DC$200,MATCH($A80&amp;AA$3,$DB$1:$DB$200&amp;$DC$1:$DC$200,0))),IF(INDEX($DC$201:$DC$770,MATCH($A80&amp;AA$3,$DB$201:$DB$770&amp;$DC$201:$DC$770,0))=AA$3,2,""),IF(INDEX($DC$1:$DC$200,MATCH($A80&amp;AA$3,$DB$1:$DB$200&amp;$DC$1:$DC$200,0))=AA$3,1,"")))</f>
        <v/>
      </c>
      <c r="AB80" s="6" t="str">
        <f t="array" ref="AB80">IF(ISNA(INDEX($DC$1:$DC$770,MATCH($A80&amp;AB$3,$DB$1:$DB$770&amp;$DC$1:$DC$770,0))),"",IF(ISNA(INDEX($DC$1:$DC$200,MATCH($A80&amp;AB$3,$DB$1:$DB$200&amp;$DC$1:$DC$200,0))),IF(INDEX($DC$201:$DC$770,MATCH($A80&amp;AB$3,$DB$201:$DB$770&amp;$DC$201:$DC$770,0))=AB$3,2,""),IF(INDEX($DC$1:$DC$200,MATCH($A80&amp;AB$3,$DB$1:$DB$200&amp;$DC$1:$DC$200,0))=AB$3,1,"")))</f>
        <v/>
      </c>
      <c r="AC80" s="6" t="str">
        <f t="array" ref="AC80">IF(ISNA(INDEX($DC$1:$DC$770,MATCH($A80&amp;AC$3,$DB$1:$DB$770&amp;$DC$1:$DC$770,0))),"",IF(ISNA(INDEX($DC$1:$DC$200,MATCH($A80&amp;AC$3,$DB$1:$DB$200&amp;$DC$1:$DC$200,0))),IF(INDEX($DC$201:$DC$770,MATCH($A80&amp;AC$3,$DB$201:$DB$770&amp;$DC$201:$DC$770,0))=AC$3,2,""),IF(INDEX($DC$1:$DC$200,MATCH($A80&amp;AC$3,$DB$1:$DB$200&amp;$DC$1:$DC$200,0))=AC$3,1,"")))</f>
        <v/>
      </c>
      <c r="AD80" s="7" t="str">
        <f t="array" ref="AD80">IF(ISNA(INDEX($DC$1:$DC$770,MATCH($A80&amp;AD$3,$DB$1:$DB$770&amp;$DC$1:$DC$770,0))),"",IF(ISNA(INDEX($DC$1:$DC$200,MATCH($A80&amp;AD$3,$DB$1:$DB$200&amp;$DC$1:$DC$200,0))),IF(INDEX($DC$201:$DC$770,MATCH($A80&amp;AD$3,$DB$201:$DB$770&amp;$DC$201:$DC$770,0))=AD$3,2,""),IF(INDEX($DC$1:$DC$200,MATCH($A80&amp;AD$3,$DB$1:$DB$200&amp;$DC$1:$DC$200,0))=AD$3,1,"")))</f>
        <v/>
      </c>
      <c r="AE80" s="4">
        <f>AE78+1</f>
        <v>124</v>
      </c>
      <c r="AF80" s="174">
        <f>TRUNC((DATE($CR$2,AG$75,AG80)-WEEKDAY(DATE($CR$2,AG$75,AG80),2)-DATE(YEAR(DATE($CR$2,AG$75,AG80)+4-WEEKDAY(DATE($CR$2,AG$75,AG80),2)),1,-10))/7)</f>
        <v>18</v>
      </c>
      <c r="AG80" s="181">
        <v>3</v>
      </c>
      <c r="AH80" s="176" t="str">
        <f t="shared" si="572"/>
        <v>Di</v>
      </c>
      <c r="AI80" s="2"/>
      <c r="AJ80" s="164" t="str">
        <f t="shared" ref="AJ80" si="591">IF(OR(OR(AF80=$CR$7,AF84=$CR$7,AF80=$CS$7,AF84=$CS$7,AF80=$CT$7,AF84=$CT$7,AF80=$CR$8,AF84=$CR$8,AF80=$CR$9,AF84=$CR$9,AF80=$CR$10,AF84=$CR$10,AF80=$CS$10,AF84=$CS$10,AF80=$CR$11,AF84=$CR$11,AF80=$CS$11,AF84=$CS$11,AF80=$CT$11,AF84=$CT$11,AF80=$CU$11,AF84=$CU$11,AF80=$CV$11,AF84=$CV$11,AF80=$CR$12,AF84=$CR$12,AF80=$CS$12,AF84=$CS$12),OR($AE81=$CP$30,$AE81=$CP$31,$AE81=$CP$32,$AE81=$CP$33,$AE81=$CP$34,$AE81=$CP$35,$AE81=$CP$36,$AE81=$CP$37,$AE81=$CP$38,$AE81=$CP$39,$AE81=$CP$40,$AE81=$CP$41),OR($AE81=$CP$44,$AE81=$CP$45,$AE81=$CP$46,$AE81=$CP$47,$AE81=$CP$48,$AE81=$CP$49,$AE81=$CP$50)),1,"")</f>
        <v/>
      </c>
      <c r="AK80" s="164">
        <f t="shared" ref="AK80" si="592">IF(OR(OR(AF80=$CR$15,AF84=$CR$15,AF80=$CS$15,AF84=$CS$15,AF80=$CT$15,AF84=$CT$15,AF80=$CR$16,AF84=$CR$16,AF80=$CS$16,AF84=$CS$16,AF80=$CR$17,AF84=$CR$17,AF80=$CS$17,AF84=$CS$17,AF80=$CR$18,AF84=$CR$18,AF80=$CS$18,AF84=$CS$18,AF80=$CT$18,AF84=$CT$18,AF80=$CU$18,AF84=$CU$18,AF80=$CV$18,AF84=$CV$18,AF80=$CR$19,AF84=$CR$19,AF80=$CS$19,AF84=$CS$19),OR($AE81=$CP$30,$AE81=$CP$31,$AE81=$CP$32,$AE81=$CP$33,$AE81=$CP$34,$AE81=$CP$35,$AE81=$CP$36,$AE81=$CP$37,$AE81=$CP$38,$AE81=$CP$39,$AE81=$CP$40,$AE81=$CP$41),OR($AE81=$CP$44,$AE81=$CP$45,$AE81=$CP$46,$AE81=$CP$47,$AE81=$CP$48,$AE81=$CP$49,$AE81=$CP$50)),1,"")</f>
        <v>1</v>
      </c>
      <c r="AL80" s="164">
        <f t="shared" ref="AL80" si="593">IF(OR(OR(AF80=$CR$22,AF84=$CR$22,AF80=$CS$22,AF84=$CS$22,AF80=$CT$22,AF84=$CT$22,AF80=$CR$23,AF84=$CR$23,AF80=$CS$23,AF84=$CS$23,AF80=$CR$24,AF84=$CR$24,AF80=$CS$24,AF84=$CS$24,AF80=$CR$25,AF84=$CR$25,AF80=$CS$25,AF84=$CS$25,AF80=$CT$25,AF84=$CT$25,AF80=$CU$25,AF84=$CU$25,AF80=$CV$25,AF84=$CV$25,AF80=$CR$26,AF84=$CR$26,AF80=$CS$26,AF84=$CS$26),OR($AE81=$CP$30,$AE81=$CP$31,$AE81=$CP$32,$AE81=$CP$33,$AE81=$CP$34,$AE81=$CP$35,$AE81=$CP$36,$AE81=$CP$37,$AE81=$CP$38,$AE81=$CP$39,$AE81=$CP$40,$AE81=$CP$41),OR($AE81=$CP$44,$AE81=$CP$45,$AE81=$CP$46,$AE81=$CP$47,$AE81=$CP$48,$AE81=$CP$49,$AE81=$CP$50)),1,"")</f>
        <v>1</v>
      </c>
      <c r="AM80" s="2"/>
      <c r="AN80" s="6" t="str">
        <f t="shared" ref="AN80" si="594">IF(ISNA(VLOOKUP(AE80,$DB$1:$DE$200,4,FALSE)),"",VLOOKUP(AE80,$DB$1:$DE$200,4,FALSE))</f>
        <v/>
      </c>
      <c r="AO80" s="6"/>
      <c r="AP80" s="6"/>
      <c r="AQ80" s="6"/>
      <c r="AR80" s="6"/>
      <c r="AS80" s="6"/>
      <c r="AT80" s="5" t="str">
        <f t="array" ref="AT80">IF(ISNA(INDEX($DC$1:$DC$770,MATCH($AE80&amp;AT$3,$DB$1:$DB$770&amp;$DC$1:$DC$770,0))),"",IF(ISNA(INDEX($DC$1:$DC$200,MATCH($AE80&amp;AT$3,$DB$1:$DB$200&amp;$DC$1:$DC$200,0))),IF(INDEX($DC$201:$DC$770,MATCH($AE80&amp;AT$3,$DB$201:$DB$770&amp;$DC$201:$DC$770,0))=AT$3,2,""),IF(INDEX($DC$1:$DC$200,MATCH($AE80&amp;AT$3,$DB$1:$DB$200&amp;$DC$1:$DC$200,0))=AT$3,1,"")))</f>
        <v/>
      </c>
      <c r="AU80" s="6" t="str">
        <f t="array" ref="AU80">IF(ISNA(INDEX($DC$1:$DC$770,MATCH($AE80&amp;AU$3,$DB$1:$DB$770&amp;$DC$1:$DC$770,0))),"",IF(ISNA(INDEX($DC$1:$DC$200,MATCH($AE80&amp;AU$3,$DB$1:$DB$200&amp;$DC$1:$DC$200,0))),IF(INDEX($DC$201:$DC$770,MATCH($AE80&amp;AU$3,$DB$201:$DB$770&amp;$DC$201:$DC$770,0))=AU$3,2,""),IF(INDEX($DC$1:$DC$200,MATCH($AE80&amp;AU$3,$DB$1:$DB$200&amp;$DC$1:$DC$200,0))=AU$3,1,"")))</f>
        <v/>
      </c>
      <c r="AV80" s="6" t="str">
        <f t="array" ref="AV80">IF(ISNA(INDEX($DC$1:$DC$770,MATCH($AE80&amp;AV$3,$DB$1:$DB$770&amp;$DC$1:$DC$770,0))),"",IF(ISNA(INDEX($DC$1:$DC$200,MATCH($AE80&amp;AV$3,$DB$1:$DB$200&amp;$DC$1:$DC$200,0))),IF(INDEX($DC$201:$DC$770,MATCH($AE80&amp;AV$3,$DB$201:$DB$770&amp;$DC$201:$DC$770,0))=AV$3,2,""),IF(INDEX($DC$1:$DC$200,MATCH($AE80&amp;AV$3,$DB$1:$DB$200&amp;$DC$1:$DC$200,0))=AV$3,1,"")))</f>
        <v/>
      </c>
      <c r="AW80" s="5" t="str">
        <f t="array" ref="AW80">IF(ISNA(INDEX($DC$1:$DC$770,MATCH($AE80&amp;AW$3,$DB$1:$DB$770&amp;$DC$1:$DC$770,0))),"",IF(ISNA(INDEX($DC$1:$DC$200,MATCH($AE80&amp;AW$3,$DB$1:$DB$200&amp;$DC$1:$DC$200,0))),IF(INDEX($DC$201:$DC$770,MATCH($AE80&amp;AW$3,$DB$201:$DB$770&amp;$DC$201:$DC$770,0))=AW$3,2,""),IF(INDEX($DC$1:$DC$200,MATCH($AE80&amp;AW$3,$DB$1:$DB$200&amp;$DC$1:$DC$200,0))=AW$3,1,"")))</f>
        <v/>
      </c>
      <c r="AX80" s="6" t="str">
        <f t="array" ref="AX80">IF(ISNA(INDEX($DC$1:$DC$770,MATCH($AE80&amp;AX$3,$DB$1:$DB$770&amp;$DC$1:$DC$770,0))),"",IF(ISNA(INDEX($DC$1:$DC$200,MATCH($AE80&amp;AX$3,$DB$1:$DB$200&amp;$DC$1:$DC$200,0))),IF(INDEX($DC$201:$DC$770,MATCH($AE80&amp;AX$3,$DB$201:$DB$770&amp;$DC$201:$DC$770,0))=AX$3,2,""),IF(INDEX($DC$1:$DC$200,MATCH($AE80&amp;AX$3,$DB$1:$DB$200&amp;$DC$1:$DC$200,0))=AX$3,1,"")))</f>
        <v/>
      </c>
      <c r="AY80" s="7" t="str">
        <f t="array" ref="AY80">IF(ISNA(INDEX($DC$1:$DC$770,MATCH($AE80&amp;AY$3,$DB$1:$DB$770&amp;$DC$1:$DC$770,0))),"",IF(ISNA(INDEX($DC$1:$DC$200,MATCH($AE80&amp;AY$3,$DB$1:$DB$200&amp;$DC$1:$DC$200,0))),IF(INDEX($DC$201:$DC$770,MATCH($AE80&amp;AY$3,$DB$201:$DB$770&amp;$DC$201:$DC$770,0))=AY$3,2,""),IF(INDEX($DC$1:$DC$200,MATCH($AE80&amp;AY$3,$DB$1:$DB$200&amp;$DC$1:$DC$200,0))=AY$3,1,"")))</f>
        <v/>
      </c>
      <c r="AZ80" s="6" t="str">
        <f t="array" ref="AZ80">IF(ISNA(INDEX($DC$1:$DC$770,MATCH($AE80&amp;AZ$3,$DB$1:$DB$770&amp;$DC$1:$DC$770,0))),"",IF(ISNA(INDEX($DC$1:$DC$200,MATCH($AE80&amp;AZ$3,$DB$1:$DB$200&amp;$DC$1:$DC$200,0))),IF(INDEX($DC$201:$DC$770,MATCH($AE80&amp;AZ$3,$DB$201:$DB$770&amp;$DC$201:$DC$770,0))=AZ$3,2,""),IF(INDEX($DC$1:$DC$200,MATCH($AE80&amp;AZ$3,$DB$1:$DB$200&amp;$DC$1:$DC$200,0))=AZ$3,1,"")))</f>
        <v/>
      </c>
      <c r="BA80" s="6" t="str">
        <f t="array" ref="BA80">IF(ISNA(INDEX($DC$1:$DC$770,MATCH($AE80&amp;BA$3,$DB$1:$DB$770&amp;$DC$1:$DC$770,0))),"",IF(ISNA(INDEX($DC$1:$DC$200,MATCH($AE80&amp;BA$3,$DB$1:$DB$200&amp;$DC$1:$DC$200,0))),IF(INDEX($DC$201:$DC$770,MATCH($AE80&amp;BA$3,$DB$201:$DB$770&amp;$DC$201:$DC$770,0))=BA$3,2,""),IF(INDEX($DC$1:$DC$200,MATCH($AE80&amp;BA$3,$DB$1:$DB$200&amp;$DC$1:$DC$200,0))=BA$3,1,"")))</f>
        <v/>
      </c>
      <c r="BB80" s="6" t="str">
        <f t="array" ref="BB80">IF(ISNA(INDEX($DC$1:$DC$770,MATCH($AE80&amp;BB$3,$DB$1:$DB$770&amp;$DC$1:$DC$770,0))),"",IF(ISNA(INDEX($DC$1:$DC$200,MATCH($AE80&amp;BB$3,$DB$1:$DB$200&amp;$DC$1:$DC$200,0))),IF(INDEX($DC$201:$DC$770,MATCH($AE80&amp;BB$3,$DB$201:$DB$770&amp;$DC$201:$DC$770,0))=BB$3,2,""),IF(INDEX($DC$1:$DC$200,MATCH($AE80&amp;BB$3,$DB$1:$DB$200&amp;$DC$1:$DC$200,0))=BB$3,1,"")))</f>
        <v/>
      </c>
      <c r="BC80" s="5" t="str">
        <f t="array" ref="BC80">IF(ISNA(INDEX($DC$1:$DC$770,MATCH($AE80&amp;BC$3,$DB$1:$DB$770&amp;$DC$1:$DC$770,0))),"",IF(ISNA(INDEX($DC$1:$DC$200,MATCH($AE80&amp;BC$3,$DB$1:$DB$200&amp;$DC$1:$DC$200,0))),IF(INDEX($DC$201:$DC$770,MATCH($AE80&amp;BC$3,$DB$201:$DB$770&amp;$DC$201:$DC$770,0))=BC$3,2,""),IF(INDEX($DC$1:$DC$200,MATCH($AE80&amp;BC$3,$DB$1:$DB$200&amp;$DC$1:$DC$200,0))=BC$3,1,"")))</f>
        <v/>
      </c>
      <c r="BD80" s="6" t="str">
        <f t="array" ref="BD80">IF(ISNA(INDEX($DC$1:$DC$770,MATCH($AE80&amp;BD$3,$DB$1:$DB$770&amp;$DC$1:$DC$770,0))),"",IF(ISNA(INDEX($DC$1:$DC$200,MATCH($AE80&amp;BD$3,$DB$1:$DB$200&amp;$DC$1:$DC$200,0))),IF(INDEX($DC$201:$DC$770,MATCH($AE80&amp;BD$3,$DB$201:$DB$770&amp;$DC$201:$DC$770,0))=BD$3,2,""),IF(INDEX($DC$1:$DC$200,MATCH($AE80&amp;BD$3,$DB$1:$DB$200&amp;$DC$1:$DC$200,0))=BD$3,1,"")))</f>
        <v/>
      </c>
      <c r="BE80" s="7" t="str">
        <f t="array" ref="BE80">IF(ISNA(INDEX($DC$1:$DC$770,MATCH($AE80&amp;BE$3,$DB$1:$DB$770&amp;$DC$1:$DC$770,0))),"",IF(ISNA(INDEX($DC$1:$DC$200,MATCH($AE80&amp;BE$3,$DB$1:$DB$200&amp;$DC$1:$DC$200,0))),IF(INDEX($DC$201:$DC$770,MATCH($AE80&amp;BE$3,$DB$201:$DB$770&amp;$DC$201:$DC$770,0))=BE$3,2,""),IF(INDEX($DC$1:$DC$200,MATCH($AE80&amp;BE$3,$DB$1:$DB$200&amp;$DC$1:$DC$200,0))=BE$3,1,"")))</f>
        <v/>
      </c>
      <c r="BF80" s="6" t="str">
        <f t="array" ref="BF80">IF(ISNA(INDEX($DC$1:$DC$770,MATCH($AE80&amp;BF$3,$DB$1:$DB$770&amp;$DC$1:$DC$770,0))),"",IF(ISNA(INDEX($DC$1:$DC$200,MATCH($AE80&amp;BF$3,$DB$1:$DB$200&amp;$DC$1:$DC$200,0))),IF(INDEX($DC$201:$DC$770,MATCH($AE80&amp;BF$3,$DB$201:$DB$770&amp;$DC$201:$DC$770,0))=BF$3,2,""),IF(INDEX($DC$1:$DC$200,MATCH($AE80&amp;BF$3,$DB$1:$DB$200&amp;$DC$1:$DC$200,0))=BF$3,1,"")))</f>
        <v/>
      </c>
      <c r="BG80" s="6" t="str">
        <f t="array" ref="BG80">IF(ISNA(INDEX($DC$1:$DC$770,MATCH($AE80&amp;BG$3,$DB$1:$DB$770&amp;$DC$1:$DC$770,0))),"",IF(ISNA(INDEX($DC$1:$DC$200,MATCH($AE80&amp;BG$3,$DB$1:$DB$200&amp;$DC$1:$DC$200,0))),IF(INDEX($DC$201:$DC$770,MATCH($AE80&amp;BG$3,$DB$201:$DB$770&amp;$DC$201:$DC$770,0))=BG$3,2,""),IF(INDEX($DC$1:$DC$200,MATCH($AE80&amp;BG$3,$DB$1:$DB$200&amp;$DC$1:$DC$200,0))=BG$3,1,"")))</f>
        <v/>
      </c>
      <c r="BH80" s="7" t="str">
        <f t="array" ref="BH80">IF(ISNA(INDEX($DC$1:$DC$770,MATCH($AE80&amp;BH$3,$DB$1:$DB$770&amp;$DC$1:$DC$770,0))),"",IF(ISNA(INDEX($DC$1:$DC$200,MATCH($AE80&amp;BH$3,$DB$1:$DB$200&amp;$DC$1:$DC$200,0))),IF(INDEX($DC$201:$DC$770,MATCH($AE80&amp;BH$3,$DB$201:$DB$770&amp;$DC$201:$DC$770,0))=BH$3,2,""),IF(INDEX($DC$1:$DC$200,MATCH($AE80&amp;BH$3,$DB$1:$DB$200&amp;$DC$1:$DC$200,0))=BH$3,1,"")))</f>
        <v/>
      </c>
      <c r="BI80" s="4">
        <f>BI78+1</f>
        <v>155</v>
      </c>
      <c r="BJ80" s="174">
        <f>TRUNC((DATE($CR$2,BK$75,BK80)-WEEKDAY(DATE($CR$2,BK$75,BK80),2)-DATE(YEAR(DATE($CR$2,BK$75,BK80)+4-WEEKDAY(DATE($CR$2,BK$75,BK80),2)),1,-10))/7)</f>
        <v>22</v>
      </c>
      <c r="BK80" s="181">
        <v>3</v>
      </c>
      <c r="BL80" s="176" t="str">
        <f t="shared" si="577"/>
        <v>Fr</v>
      </c>
      <c r="BM80" s="2"/>
      <c r="BN80" s="164">
        <f t="shared" ref="BN80" si="595">IF(OR(OR(BJ80=$CR$7,BJ84=$CR$7,BJ80=$CS$7,BJ84=$CS$7,BJ80=$CT$7,BJ84=$CT$7,BJ80=$CR$8,BJ84=$CR$8,BJ80=$CR$9,BJ84=$CR$9,BJ80=$CR$10,BJ84=$CR$10,BJ80=$CS$10,BJ84=$CS$10,BJ80=$CR$11,BJ84=$CR$11,BJ80=$CS$11,BJ84=$CS$11,BJ80=$CT$11,BJ84=$CT$11,BJ80=$CU$11,BJ84=$CU$11,BJ80=$CV$11,BJ84=$CV$11,BJ80=$CR$12,BJ84=$CR$12,BJ80=$CS$12,BJ84=$CS$12),OR($BI81=$CP$30,$BI81=$CP$31,$BI81=$CP$32,$BI81=$CP$33,$BI81=$CP$34,$BI81=$CP$35,$BI81=$CP$36,$BI81=$CP$37,$BI81=$CP$38,$BI81=$CP$39,$BI81=$CP$40,$BI81=$CP$41),OR($BI81=$CP$44,$BI81=$CP$45,$BI81=$CP$46,$BI81=$CP$47,$BI81=$CP$48,$BI81=$CP$49,$BI81=$CP$50)),1,"")</f>
        <v>1</v>
      </c>
      <c r="BO80" s="164" t="str">
        <f t="shared" ref="BO80" si="596">IF(OR(OR(BJ80=$CR$15,BJ84=$CR$15,BJ80=$CS$15,BJ84=$CS$15,BJ80=$CT$15,BJ84=$CT$15,BJ80=$CR$16,BJ84=$CR$16,BJ80=$CS$16,BJ84=$CS$16,BJ80=$CR$17,BJ84=$CR$17,BJ80=$CS$17,BJ84=$CS$17,BJ80=$CR$18,BJ84=$CR$18,BJ80=$CS$18,BJ84=$CS$18,BJ80=$CT$18,BJ84=$CT$18,BJ80=$CU$18,BJ84=$CU$18,BJ80=$CV$18,BJ84=$CV$18,BJ80=$CR$19,BJ84=$CR$19,BJ80=$CS$19,BJ84=$CS$19),OR($BI81=$CP$30,$BI81=$CP$31,$BI81=$CP$32,$BI81=$CP$33,$BI81=$CP$34,$BI81=$CP$35,$BI81=$CP$36,$BI81=$CP$37,$BI81=$CP$38,$BI81=$CP$39,$BI81=$CP$40,$BI81=$CP$41),OR($BI81=$CP$44,$BI81=$CP$45,$BI81=$CP$46,$BI81=$CP$47,$BI81=$CP$48,$BI81=$CP$49,$BI81=$CP$50)),1,"")</f>
        <v/>
      </c>
      <c r="BP80" s="164" t="str">
        <f t="shared" ref="BP80" si="597">IF(OR(OR(BJ80=$CR$22,BJ84=$CR$22,BJ80=$CS$22,BJ84=$CS$22,BJ80=$CT$22,BJ84=$CT$22,BJ80=$CR$23,BJ84=$CR$23,BJ80=$CS$23,BJ84=$CS$23,BJ80=$CR$24,BJ84=$CR$24,BJ80=$CS$24,BJ84=$CS$24,BJ80=$CR$25,BJ84=$CR$25,BJ80=$CS$25,BJ84=$CS$25,BJ80=$CT$25,BJ84=$CT$25,BJ80=$CU$25,BJ84=$CU$25,BJ80=$CV$25,BJ84=$CV$25,BJ80=$CR$26,BJ84=$CR$26,BJ80=$CS$26,BJ84=$CS$26),OR($BI81=$CP$30,$BI81=$CP$31,$BI81=$CP$32,$BI81=$CP$33,$BI81=$CP$34,$BI81=$CP$35,$BI81=$CP$36,$BI81=$CP$37,$BI81=$CP$38,$BI81=$CP$39,$BI81=$CP$40,$BI81=$CP$41),OR($BI81=$CP$44,$BI81=$CP$45,$BI81=$CP$46,$BI81=$CP$47,$BI81=$CP$48,$BI81=$CP$49,$BI81=$CP$50)),1,"")</f>
        <v/>
      </c>
      <c r="BQ80" s="2"/>
      <c r="BR80" s="1" t="str">
        <f t="shared" ref="BR80" si="598">IF(ISNA(VLOOKUP(BI80,$DB$1:$DE$200,4,FALSE)),"",VLOOKUP(BI80,$DB$1:$DE$200,4,FALSE))</f>
        <v/>
      </c>
      <c r="BS80" s="1"/>
      <c r="BT80" s="1"/>
      <c r="BU80" s="1"/>
      <c r="BV80" s="1"/>
      <c r="BW80" s="1"/>
      <c r="BX80" s="5" t="str">
        <f t="array" ref="BX80">IF(ISNA(INDEX($DC$1:$DC$770,MATCH($BI80&amp;BX$3,$DB$1:$DB$770&amp;$DC$1:$DC$770,0))),"",IF(ISNA(INDEX($DC$1:$DC$200,MATCH($BI80&amp;BX$3,$DB$1:$DB$200&amp;$DC$1:$DC$200,0))),IF(INDEX($DC$201:$DC$770,MATCH($BI80&amp;BX$3,$DB$201:$DB$770&amp;$DC$201:$DC$770,0))=BX$3,2,""),IF(INDEX($DC$1:$DC$200,MATCH($BI80&amp;BX$3,$DB$1:$DB$200&amp;$DC$1:$DC$200,0))=BX$3,1,"")))</f>
        <v/>
      </c>
      <c r="BY80" s="6" t="str">
        <f t="array" ref="BY80">IF(ISNA(INDEX($DC$1:$DC$770,MATCH($BI80&amp;BY$3,$DB$1:$DB$770&amp;$DC$1:$DC$770,0))),"",IF(ISNA(INDEX($DC$1:$DC$200,MATCH($BI80&amp;BY$3,$DB$1:$DB$200&amp;$DC$1:$DC$200,0))),IF(INDEX($DC$201:$DC$770,MATCH($BI80&amp;BY$3,$DB$201:$DB$770&amp;$DC$201:$DC$770,0))=BY$3,2,""),IF(INDEX($DC$1:$DC$200,MATCH($BI80&amp;BY$3,$DB$1:$DB$200&amp;$DC$1:$DC$200,0))=BY$3,1,"")))</f>
        <v/>
      </c>
      <c r="BZ80" s="6" t="str">
        <f t="array" ref="BZ80">IF(ISNA(INDEX($DC$1:$DC$770,MATCH($BI80&amp;BZ$3,$DB$1:$DB$770&amp;$DC$1:$DC$770,0))),"",IF(ISNA(INDEX($DC$1:$DC$200,MATCH($BI80&amp;BZ$3,$DB$1:$DB$200&amp;$DC$1:$DC$200,0))),IF(INDEX($DC$201:$DC$770,MATCH($BI80&amp;BZ$3,$DB$201:$DB$770&amp;$DC$201:$DC$770,0))=BZ$3,2,""),IF(INDEX($DC$1:$DC$200,MATCH($BI80&amp;BZ$3,$DB$1:$DB$200&amp;$DC$1:$DC$200,0))=BZ$3,1,"")))</f>
        <v/>
      </c>
      <c r="CA80" s="5" t="str">
        <f t="array" ref="CA80">IF(ISNA(INDEX($DC$1:$DC$770,MATCH($BI80&amp;CA$3,$DB$1:$DB$770&amp;$DC$1:$DC$770,0))),"",IF(ISNA(INDEX($DC$1:$DC$200,MATCH($BI80&amp;CA$3,$DB$1:$DB$200&amp;$DC$1:$DC$200,0))),IF(INDEX($DC$201:$DC$770,MATCH($BI80&amp;CA$3,$DB$201:$DB$770&amp;$DC$201:$DC$770,0))=CA$3,2,""),IF(INDEX($DC$1:$DC$200,MATCH($BI80&amp;CA$3,$DB$1:$DB$200&amp;$DC$1:$DC$200,0))=CA$3,1,"")))</f>
        <v/>
      </c>
      <c r="CB80" s="6" t="str">
        <f t="array" ref="CB80">IF(ISNA(INDEX($DC$1:$DC$770,MATCH($BI80&amp;CB$3,$DB$1:$DB$770&amp;$DC$1:$DC$770,0))),"",IF(ISNA(INDEX($DC$1:$DC$200,MATCH($BI80&amp;CB$3,$DB$1:$DB$200&amp;$DC$1:$DC$200,0))),IF(INDEX($DC$201:$DC$770,MATCH($BI80&amp;CB$3,$DB$201:$DB$770&amp;$DC$201:$DC$770,0))=CB$3,2,""),IF(INDEX($DC$1:$DC$200,MATCH($BI80&amp;CB$3,$DB$1:$DB$200&amp;$DC$1:$DC$200,0))=CB$3,1,"")))</f>
        <v/>
      </c>
      <c r="CC80" s="7" t="str">
        <f t="array" ref="CC80">IF(ISNA(INDEX($DC$1:$DC$770,MATCH($BI80&amp;CC$3,$DB$1:$DB$770&amp;$DC$1:$DC$770,0))),"",IF(ISNA(INDEX($DC$1:$DC$200,MATCH($BI80&amp;CC$3,$DB$1:$DB$200&amp;$DC$1:$DC$200,0))),IF(INDEX($DC$201:$DC$770,MATCH($BI80&amp;CC$3,$DB$201:$DB$770&amp;$DC$201:$DC$770,0))=CC$3,2,""),IF(INDEX($DC$1:$DC$200,MATCH($BI80&amp;CC$3,$DB$1:$DB$200&amp;$DC$1:$DC$200,0))=CC$3,1,"")))</f>
        <v/>
      </c>
      <c r="CD80" s="6" t="str">
        <f t="array" ref="CD80">IF(ISNA(INDEX($DC$1:$DC$770,MATCH($BI80&amp;CD$3,$DB$1:$DB$770&amp;$DC$1:$DC$770,0))),"",IF(ISNA(INDEX($DC$1:$DC$200,MATCH($BI80&amp;CD$3,$DB$1:$DB$200&amp;$DC$1:$DC$200,0))),IF(INDEX($DC$201:$DC$770,MATCH($BI80&amp;CD$3,$DB$201:$DB$770&amp;$DC$201:$DC$770,0))=CD$3,2,""),IF(INDEX($DC$1:$DC$200,MATCH($BI80&amp;CD$3,$DB$1:$DB$200&amp;$DC$1:$DC$200,0))=CD$3,1,"")))</f>
        <v/>
      </c>
      <c r="CE80" s="6" t="str">
        <f t="array" ref="CE80">IF(ISNA(INDEX($DC$1:$DC$770,MATCH($BI80&amp;CE$3,$DB$1:$DB$770&amp;$DC$1:$DC$770,0))),"",IF(ISNA(INDEX($DC$1:$DC$200,MATCH($BI80&amp;CE$3,$DB$1:$DB$200&amp;$DC$1:$DC$200,0))),IF(INDEX($DC$201:$DC$770,MATCH($BI80&amp;CE$3,$DB$201:$DB$770&amp;$DC$201:$DC$770,0))=CE$3,2,""),IF(INDEX($DC$1:$DC$200,MATCH($BI80&amp;CE$3,$DB$1:$DB$200&amp;$DC$1:$DC$200,0))=CE$3,1,"")))</f>
        <v/>
      </c>
      <c r="CF80" s="6" t="str">
        <f t="array" ref="CF80">IF(ISNA(INDEX($DC$1:$DC$770,MATCH($BI80&amp;CF$3,$DB$1:$DB$770&amp;$DC$1:$DC$770,0))),"",IF(ISNA(INDEX($DC$1:$DC$200,MATCH($BI80&amp;CF$3,$DB$1:$DB$200&amp;$DC$1:$DC$200,0))),IF(INDEX($DC$201:$DC$770,MATCH($BI80&amp;CF$3,$DB$201:$DB$770&amp;$DC$201:$DC$770,0))=CF$3,2,""),IF(INDEX($DC$1:$DC$200,MATCH($BI80&amp;CF$3,$DB$1:$DB$200&amp;$DC$1:$DC$200,0))=CF$3,1,"")))</f>
        <v/>
      </c>
      <c r="CG80" s="5" t="str">
        <f t="array" ref="CG80">IF(ISNA(INDEX($DC$1:$DC$770,MATCH($BI80&amp;CG$3,$DB$1:$DB$770&amp;$DC$1:$DC$770,0))),"",IF(ISNA(INDEX($DC$1:$DC$200,MATCH($BI80&amp;CG$3,$DB$1:$DB$200&amp;$DC$1:$DC$200,0))),IF(INDEX($DC$201:$DC$770,MATCH($BI80&amp;CG$3,$DB$201:$DB$770&amp;$DC$201:$DC$770,0))=CG$3,2,""),IF(INDEX($DC$1:$DC$200,MATCH($BI80&amp;CG$3,$DB$1:$DB$200&amp;$DC$1:$DC$200,0))=CG$3,1,"")))</f>
        <v/>
      </c>
      <c r="CH80" s="6" t="str">
        <f t="array" ref="CH80">IF(ISNA(INDEX($DC$1:$DC$770,MATCH($BI80&amp;CH$3,$DB$1:$DB$770&amp;$DC$1:$DC$770,0))),"",IF(ISNA(INDEX($DC$1:$DC$200,MATCH($BI80&amp;CH$3,$DB$1:$DB$200&amp;$DC$1:$DC$200,0))),IF(INDEX($DC$201:$DC$770,MATCH($BI80&amp;CH$3,$DB$201:$DB$770&amp;$DC$201:$DC$770,0))=CH$3,2,""),IF(INDEX($DC$1:$DC$200,MATCH($BI80&amp;CH$3,$DB$1:$DB$200&amp;$DC$1:$DC$200,0))=CH$3,1,"")))</f>
        <v/>
      </c>
      <c r="CI80" s="7" t="str">
        <f t="array" ref="CI80">IF(ISNA(INDEX($DC$1:$DC$770,MATCH($BI80&amp;CI$3,$DB$1:$DB$770&amp;$DC$1:$DC$770,0))),"",IF(ISNA(INDEX($DC$1:$DC$200,MATCH($BI80&amp;CI$3,$DB$1:$DB$200&amp;$DC$1:$DC$200,0))),IF(INDEX($DC$201:$DC$770,MATCH($BI80&amp;CI$3,$DB$201:$DB$770&amp;$DC$201:$DC$770,0))=CI$3,2,""),IF(INDEX($DC$1:$DC$200,MATCH($BI80&amp;CI$3,$DB$1:$DB$200&amp;$DC$1:$DC$200,0))=CI$3,1,"")))</f>
        <v/>
      </c>
      <c r="CJ80" s="6" t="str">
        <f t="array" ref="CJ80">IF(ISNA(INDEX($DC$1:$DC$770,MATCH($BI80&amp;CJ$3,$DB$1:$DB$770&amp;$DC$1:$DC$770,0))),"",IF(ISNA(INDEX($DC$1:$DC$200,MATCH($BI80&amp;CJ$3,$DB$1:$DB$200&amp;$DC$1:$DC$200,0))),IF(INDEX($DC$201:$DC$770,MATCH($BI80&amp;CJ$3,$DB$201:$DB$770&amp;$DC$201:$DC$770,0))=CJ$3,2,""),IF(INDEX($DC$1:$DC$200,MATCH($BI80&amp;CJ$3,$DB$1:$DB$200&amp;$DC$1:$DC$200,0))=CJ$3,1,"")))</f>
        <v/>
      </c>
      <c r="CK80" s="6" t="str">
        <f t="array" ref="CK80">IF(ISNA(INDEX($DC$1:$DC$770,MATCH($BI80&amp;CK$3,$DB$1:$DB$770&amp;$DC$1:$DC$770,0))),"",IF(ISNA(INDEX($DC$1:$DC$200,MATCH($BI80&amp;CK$3,$DB$1:$DB$200&amp;$DC$1:$DC$200,0))),IF(INDEX($DC$201:$DC$770,MATCH($BI80&amp;CK$3,$DB$201:$DB$770&amp;$DC$201:$DC$770,0))=CK$3,2,""),IF(INDEX($DC$1:$DC$200,MATCH($BI80&amp;CK$3,$DB$1:$DB$200&amp;$DC$1:$DC$200,0))=CK$3,1,"")))</f>
        <v/>
      </c>
      <c r="CL80" s="7" t="str">
        <f t="array" ref="CL80">IF(ISNA(INDEX($DC$1:$DC$770,MATCH($BI80&amp;CL$3,$DB$1:$DB$770&amp;$DC$1:$DC$770,0))),"",IF(ISNA(INDEX($DC$1:$DC$200,MATCH($BI80&amp;CL$3,$DB$1:$DB$200&amp;$DC$1:$DC$200,0))),IF(INDEX($DC$201:$DC$770,MATCH($BI80&amp;CL$3,$DB$201:$DB$770&amp;$DC$201:$DC$770,0))=CL$3,2,""),IF(INDEX($DC$1:$DC$200,MATCH($BI80&amp;CL$3,$DB$1:$DB$200&amp;$DC$1:$DC$200,0))=CL$3,1,"")))</f>
        <v/>
      </c>
      <c r="CN80" s="10"/>
      <c r="CO80" s="14">
        <f t="shared" ref="CO80" si="599">CO79</f>
        <v>3</v>
      </c>
      <c r="CP80" s="24">
        <f t="shared" si="562"/>
        <v>0</v>
      </c>
      <c r="CQ80" s="161"/>
      <c r="CR80" s="10"/>
      <c r="CS80" s="10"/>
      <c r="CT80" s="10" t="s">
        <v>152</v>
      </c>
      <c r="CU80" s="10">
        <f>IF(ISEVEN($CR$2)=TRUE,0,DAY(DATE($CR$2,1,7*$CV$11+2-WEEKDAY(DATE($CR$2,,),3))))</f>
        <v>0</v>
      </c>
      <c r="CV80" s="10">
        <f>IF(ISEVEN($CR$2)=TRUE,0,MONTH(DATE($CR$2,1,7*$CV$11+2-WEEKDAY(DATE($CR$2,,),3))))</f>
        <v>0</v>
      </c>
      <c r="CW80" s="10">
        <f t="shared" si="563"/>
        <v>2016</v>
      </c>
      <c r="CX80" s="10" t="str">
        <f t="shared" si="564"/>
        <v>Mo</v>
      </c>
      <c r="CY80" s="36">
        <f t="shared" si="565"/>
        <v>40876</v>
      </c>
      <c r="CZ80" s="10">
        <f>CZ79</f>
        <v>0</v>
      </c>
      <c r="DB80" s="19">
        <f>IF(DM80=0,0,IF(COUNTIF($DM$1:$DM$200,DM80)=1,DM80,IF(COUNTIF($DM$1:$DM$200,DM80)=2,IF(COUNTIF($DM$1:$DM79,DM80)=0,DM80,DM80+0.5),"Terminkollision 1")))</f>
        <v>0</v>
      </c>
      <c r="DC80" s="42">
        <f t="shared" si="561"/>
        <v>3</v>
      </c>
      <c r="DD80" s="71" t="s">
        <v>195</v>
      </c>
      <c r="DE80" s="13" t="s">
        <v>187</v>
      </c>
      <c r="DF80" s="13" t="s">
        <v>105</v>
      </c>
      <c r="DG80" s="67"/>
      <c r="DH80" s="67"/>
      <c r="DI80" s="13">
        <f t="shared" si="557"/>
        <v>2016</v>
      </c>
      <c r="DJ80" s="13" t="str">
        <f t="shared" si="558"/>
        <v>Mo</v>
      </c>
      <c r="DK80" s="22">
        <f t="shared" si="559"/>
        <v>40876</v>
      </c>
      <c r="DL80" s="19">
        <f t="shared" si="560"/>
        <v>0</v>
      </c>
      <c r="DM80" s="13">
        <f t="shared" si="499"/>
        <v>0</v>
      </c>
    </row>
    <row r="81" spans="1:117">
      <c r="A81" s="13">
        <f>A80+0.5</f>
        <v>94.5</v>
      </c>
      <c r="B81" s="174"/>
      <c r="C81" s="173"/>
      <c r="D81" s="177"/>
      <c r="E81" s="2"/>
      <c r="F81" s="165"/>
      <c r="G81" s="165"/>
      <c r="H81" s="165"/>
      <c r="I81" s="2"/>
      <c r="J81" s="10" t="str">
        <f t="shared" ref="J81" si="600">IF(ISNA(VLOOKUP(A81,$CP$30:$CQ$56,2,FALSE)),IF(ISNA(VLOOKUP(A81,$DB$1:$DE$200,4,FALSE)),"",VLOOKUP(A81,$DB$1:$DE$200,4,FALSE)),VLOOKUP(A81,$CP$30:$CQ$56,2,FALSE))</f>
        <v/>
      </c>
      <c r="K81" s="10"/>
      <c r="L81" s="10"/>
      <c r="M81" s="10"/>
      <c r="N81" s="10"/>
      <c r="O81" s="10"/>
      <c r="P81" s="9" t="str">
        <f t="array" ref="P81">IF(ISNA(INDEX($DC$201:$DC$770,MATCH($A80&amp;P$3,$DB$201:$DB$770&amp;$DC$201:$DC$770,0))),IF(ISNA(INDEX($DC$1:$DC$200,MATCH($A81&amp;P$3,$DB$1:$DB$200&amp;$DC$1:$DC$200,0))),"",IF(INDEX($DC$1:$DC$200,MATCH($A81&amp;P$3,$DB$1:$DB$200&amp;$DC$1:$DC$200,0))=P$3,1,"")),IF(INDEX($DC$201:$DC$770,MATCH($A80&amp;P$3,$DB$201:$DB$770&amp;$DC$201:$DC$770,0))=P$3,2,""))</f>
        <v/>
      </c>
      <c r="Q81" s="10" t="str">
        <f t="array" ref="Q81">IF(ISNA(INDEX($DC$201:$DC$770,MATCH($A80&amp;Q$3,$DB$201:$DB$770&amp;$DC$201:$DC$770,0))),IF(ISNA(INDEX($DC$1:$DC$200,MATCH($A81&amp;Q$3,$DB$1:$DB$200&amp;$DC$1:$DC$200,0))),"",IF(INDEX($DC$1:$DC$200,MATCH($A81&amp;Q$3,$DB$1:$DB$200&amp;$DC$1:$DC$200,0))=Q$3,1,"")),IF(INDEX($DC$201:$DC$770,MATCH($A80&amp;Q$3,$DB$201:$DB$770&amp;$DC$201:$DC$770,0))=Q$3,2,""))</f>
        <v/>
      </c>
      <c r="R81" s="10" t="str">
        <f t="array" ref="R81">IF(ISNA(INDEX($DC$201:$DC$770,MATCH($A80&amp;R$3,$DB$201:$DB$770&amp;$DC$201:$DC$770,0))),IF(ISNA(INDEX($DC$1:$DC$200,MATCH($A81&amp;R$3,$DB$1:$DB$200&amp;$DC$1:$DC$200,0))),"",IF(INDEX($DC$1:$DC$200,MATCH($A81&amp;R$3,$DB$1:$DB$200&amp;$DC$1:$DC$200,0))=R$3,1,"")),IF(INDEX($DC$201:$DC$770,MATCH($A80&amp;R$3,$DB$201:$DB$770&amp;$DC$201:$DC$770,0))=R$3,2,""))</f>
        <v/>
      </c>
      <c r="S81" s="9" t="str">
        <f t="array" ref="S81">IF(ISNA(INDEX($DC$201:$DC$770,MATCH($A80&amp;S$3,$DB$201:$DB$770&amp;$DC$201:$DC$770,0))),IF(ISNA(INDEX($DC$1:$DC$200,MATCH($A81&amp;S$3,$DB$1:$DB$200&amp;$DC$1:$DC$200,0))),"",IF(INDEX($DC$1:$DC$200,MATCH($A81&amp;S$3,$DB$1:$DB$200&amp;$DC$1:$DC$200,0))=S$3,1,"")),IF(INDEX($DC$201:$DC$770,MATCH($A80&amp;S$3,$DB$201:$DB$770&amp;$DC$201:$DC$770,0))=S$3,2,""))</f>
        <v/>
      </c>
      <c r="T81" s="10" t="str">
        <f t="array" ref="T81">IF(ISNA(INDEX($DC$201:$DC$770,MATCH($A80&amp;T$3,$DB$201:$DB$770&amp;$DC$201:$DC$770,0))),IF(ISNA(INDEX($DC$1:$DC$200,MATCH($A81&amp;T$3,$DB$1:$DB$200&amp;$DC$1:$DC$200,0))),"",IF(INDEX($DC$1:$DC$200,MATCH($A81&amp;T$3,$DB$1:$DB$200&amp;$DC$1:$DC$200,0))=T$3,1,"")),IF(INDEX($DC$201:$DC$770,MATCH($A80&amp;T$3,$DB$201:$DB$770&amp;$DC$201:$DC$770,0))=T$3,2,""))</f>
        <v/>
      </c>
      <c r="U81" s="8" t="str">
        <f t="array" ref="U81">IF(ISNA(INDEX($DC$201:$DC$770,MATCH($A80&amp;U$3,$DB$201:$DB$770&amp;$DC$201:$DC$770,0))),IF(ISNA(INDEX($DC$1:$DC$200,MATCH($A81&amp;U$3,$DB$1:$DB$200&amp;$DC$1:$DC$200,0))),"",IF(INDEX($DC$1:$DC$200,MATCH($A81&amp;U$3,$DB$1:$DB$200&amp;$DC$1:$DC$200,0))=U$3,1,"")),IF(INDEX($DC$201:$DC$770,MATCH($A80&amp;U$3,$DB$201:$DB$770&amp;$DC$201:$DC$770,0))=U$3,2,""))</f>
        <v/>
      </c>
      <c r="V81" s="10" t="str">
        <f t="array" ref="V81">IF(ISNA(INDEX($DC$201:$DC$770,MATCH($A80&amp;V$3,$DB$201:$DB$770&amp;$DC$201:$DC$770,0))),IF(ISNA(INDEX($DC$1:$DC$200,MATCH($A81&amp;V$3,$DB$1:$DB$200&amp;$DC$1:$DC$200,0))),"",IF(INDEX($DC$1:$DC$200,MATCH($A81&amp;V$3,$DB$1:$DB$200&amp;$DC$1:$DC$200,0))=V$3,1,"")),IF(INDEX($DC$201:$DC$770,MATCH($A80&amp;V$3,$DB$201:$DB$770&amp;$DC$201:$DC$770,0))=V$3,2,""))</f>
        <v/>
      </c>
      <c r="W81" s="10" t="str">
        <f t="array" ref="W81">IF(ISNA(INDEX($DC$201:$DC$770,MATCH($A80&amp;W$3,$DB$201:$DB$770&amp;$DC$201:$DC$770,0))),IF(ISNA(INDEX($DC$1:$DC$200,MATCH($A81&amp;W$3,$DB$1:$DB$200&amp;$DC$1:$DC$200,0))),"",IF(INDEX($DC$1:$DC$200,MATCH($A81&amp;W$3,$DB$1:$DB$200&amp;$DC$1:$DC$200,0))=W$3,1,"")),IF(INDEX($DC$201:$DC$770,MATCH($A80&amp;W$3,$DB$201:$DB$770&amp;$DC$201:$DC$770,0))=W$3,2,""))</f>
        <v/>
      </c>
      <c r="X81" s="10" t="str">
        <f t="array" ref="X81">IF(ISNA(INDEX($DC$201:$DC$770,MATCH($A80&amp;X$3,$DB$201:$DB$770&amp;$DC$201:$DC$770,0))),IF(ISNA(INDEX($DC$1:$DC$200,MATCH($A81&amp;X$3,$DB$1:$DB$200&amp;$DC$1:$DC$200,0))),"",IF(INDEX($DC$1:$DC$200,MATCH($A81&amp;X$3,$DB$1:$DB$200&amp;$DC$1:$DC$200,0))=X$3,1,"")),IF(INDEX($DC$201:$DC$770,MATCH($A80&amp;X$3,$DB$201:$DB$770&amp;$DC$201:$DC$770,0))=X$3,2,""))</f>
        <v/>
      </c>
      <c r="Y81" s="9" t="str">
        <f t="array" ref="Y81">IF(ISNA(INDEX($DC$201:$DC$770,MATCH($A80&amp;Y$3,$DB$201:$DB$770&amp;$DC$201:$DC$770,0))),IF(ISNA(INDEX($DC$1:$DC$200,MATCH($A81&amp;Y$3,$DB$1:$DB$200&amp;$DC$1:$DC$200,0))),"",IF(INDEX($DC$1:$DC$200,MATCH($A81&amp;Y$3,$DB$1:$DB$200&amp;$DC$1:$DC$200,0))=Y$3,1,"")),IF(INDEX($DC$201:$DC$770,MATCH($A80&amp;Y$3,$DB$201:$DB$770&amp;$DC$201:$DC$770,0))=Y$3,2,""))</f>
        <v/>
      </c>
      <c r="Z81" s="10" t="str">
        <f t="array" ref="Z81">IF(ISNA(INDEX($DC$201:$DC$770,MATCH($A80&amp;Z$3,$DB$201:$DB$770&amp;$DC$201:$DC$770,0))),IF(ISNA(INDEX($DC$1:$DC$200,MATCH($A81&amp;Z$3,$DB$1:$DB$200&amp;$DC$1:$DC$200,0))),"",IF(INDEX($DC$1:$DC$200,MATCH($A81&amp;Z$3,$DB$1:$DB$200&amp;$DC$1:$DC$200,0))=Z$3,1,"")),IF(INDEX($DC$201:$DC$770,MATCH($A80&amp;Z$3,$DB$201:$DB$770&amp;$DC$201:$DC$770,0))=Z$3,2,""))</f>
        <v/>
      </c>
      <c r="AA81" s="8" t="str">
        <f t="array" ref="AA81">IF(ISNA(INDEX($DC$201:$DC$770,MATCH($A80&amp;AA$3,$DB$201:$DB$770&amp;$DC$201:$DC$770,0))),IF(ISNA(INDEX($DC$1:$DC$200,MATCH($A81&amp;AA$3,$DB$1:$DB$200&amp;$DC$1:$DC$200,0))),"",IF(INDEX($DC$1:$DC$200,MATCH($A81&amp;AA$3,$DB$1:$DB$200&amp;$DC$1:$DC$200,0))=AA$3,1,"")),IF(INDEX($DC$201:$DC$770,MATCH($A80&amp;AA$3,$DB$201:$DB$770&amp;$DC$201:$DC$770,0))=AA$3,2,""))</f>
        <v/>
      </c>
      <c r="AB81" s="10" t="str">
        <f t="array" ref="AB81">IF(ISNA(INDEX($DC$201:$DC$770,MATCH($A80&amp;AB$3,$DB$201:$DB$770&amp;$DC$201:$DC$770,0))),IF(ISNA(INDEX($DC$1:$DC$200,MATCH($A81&amp;AB$3,$DB$1:$DB$200&amp;$DC$1:$DC$200,0))),"",IF(INDEX($DC$1:$DC$200,MATCH($A81&amp;AB$3,$DB$1:$DB$200&amp;$DC$1:$DC$200,0))=AB$3,1,"")),IF(INDEX($DC$201:$DC$770,MATCH($A80&amp;AB$3,$DB$201:$DB$770&amp;$DC$201:$DC$770,0))=AB$3,2,""))</f>
        <v/>
      </c>
      <c r="AC81" s="10" t="str">
        <f t="array" ref="AC81">IF(ISNA(INDEX($DC$201:$DC$770,MATCH($A80&amp;AC$3,$DB$201:$DB$770&amp;$DC$201:$DC$770,0))),IF(ISNA(INDEX($DC$1:$DC$200,MATCH($A81&amp;AC$3,$DB$1:$DB$200&amp;$DC$1:$DC$200,0))),"",IF(INDEX($DC$1:$DC$200,MATCH($A81&amp;AC$3,$DB$1:$DB$200&amp;$DC$1:$DC$200,0))=AC$3,1,"")),IF(INDEX($DC$201:$DC$770,MATCH($A80&amp;AC$3,$DB$201:$DB$770&amp;$DC$201:$DC$770,0))=AC$3,2,""))</f>
        <v/>
      </c>
      <c r="AD81" s="8" t="str">
        <f t="array" ref="AD81">IF(ISNA(INDEX($DC$201:$DC$770,MATCH($A80&amp;AD$3,$DB$201:$DB$770&amp;$DC$201:$DC$770,0))),IF(ISNA(INDEX($DC$1:$DC$200,MATCH($A81&amp;AD$3,$DB$1:$DB$200&amp;$DC$1:$DC$200,0))),"",IF(INDEX($DC$1:$DC$200,MATCH($A81&amp;AD$3,$DB$1:$DB$200&amp;$DC$1:$DC$200,0))=AD$3,1,"")),IF(INDEX($DC$201:$DC$770,MATCH($A80&amp;AD$3,$DB$201:$DB$770&amp;$DC$201:$DC$770,0))=AD$3,2,""))</f>
        <v/>
      </c>
      <c r="AE81" s="4">
        <f>AE80+0.5</f>
        <v>124.5</v>
      </c>
      <c r="AF81" s="174"/>
      <c r="AG81" s="183"/>
      <c r="AH81" s="177"/>
      <c r="AI81" s="2"/>
      <c r="AJ81" s="165"/>
      <c r="AK81" s="165"/>
      <c r="AL81" s="165"/>
      <c r="AM81" s="2"/>
      <c r="AN81" s="10" t="str">
        <f t="shared" ref="AN81" si="601">IF(ISNA(VLOOKUP(AE81,$CP$30:$CQ$56,2,FALSE)),IF(ISNA(VLOOKUP(AE81,$DB$1:$DE$200,4,FALSE)),"",VLOOKUP(AE81,$DB$1:$DE$200,4,FALSE)),VLOOKUP(AE81,$CP$30:$CQ$56,2,FALSE))</f>
        <v/>
      </c>
      <c r="AO81" s="10"/>
      <c r="AP81" s="10"/>
      <c r="AQ81" s="10"/>
      <c r="AR81" s="10"/>
      <c r="AS81" s="10"/>
      <c r="AT81" s="9" t="str">
        <f t="array" ref="AT81">IF(ISNA(INDEX($DC$201:$DC$770,MATCH($AE80&amp;AT$3,$DB$201:$DB$770&amp;$DC$201:$DC$770,0))),IF(ISNA(INDEX($DC$1:$DC$200,MATCH($AE81&amp;AT$3,$DB$1:$DB$200&amp;$DC$1:$DC$200,0))),"",IF(INDEX($DC$1:$DC$200,MATCH($AE81&amp;AT$3,$DB$1:$DB$200&amp;$DC$1:$DC$200,0))=AT$3,1,"")),IF(INDEX($DC$201:$DC$770,MATCH($AE80&amp;AT$3,$DB$201:$DB$770&amp;$DC$201:$DC$770,0))=AT$3,2,""))</f>
        <v/>
      </c>
      <c r="AU81" s="10" t="str">
        <f t="array" ref="AU81">IF(ISNA(INDEX($DC$201:$DC$770,MATCH($AE80&amp;AU$3,$DB$201:$DB$770&amp;$DC$201:$DC$770,0))),IF(ISNA(INDEX($DC$1:$DC$200,MATCH($AE81&amp;AU$3,$DB$1:$DB$200&amp;$DC$1:$DC$200,0))),"",IF(INDEX($DC$1:$DC$200,MATCH($AE81&amp;AU$3,$DB$1:$DB$200&amp;$DC$1:$DC$200,0))=AU$3,1,"")),IF(INDEX($DC$201:$DC$770,MATCH($AE80&amp;AU$3,$DB$201:$DB$770&amp;$DC$201:$DC$770,0))=AU$3,2,""))</f>
        <v/>
      </c>
      <c r="AV81" s="10" t="str">
        <f t="array" ref="AV81">IF(ISNA(INDEX($DC$201:$DC$770,MATCH($AE80&amp;AV$3,$DB$201:$DB$770&amp;$DC$201:$DC$770,0))),IF(ISNA(INDEX($DC$1:$DC$200,MATCH($AE81&amp;AV$3,$DB$1:$DB$200&amp;$DC$1:$DC$200,0))),"",IF(INDEX($DC$1:$DC$200,MATCH($AE81&amp;AV$3,$DB$1:$DB$200&amp;$DC$1:$DC$200,0))=AV$3,1,"")),IF(INDEX($DC$201:$DC$770,MATCH($AE80&amp;AV$3,$DB$201:$DB$770&amp;$DC$201:$DC$770,0))=AV$3,2,""))</f>
        <v/>
      </c>
      <c r="AW81" s="9" t="str">
        <f t="array" ref="AW81">IF(ISNA(INDEX($DC$201:$DC$770,MATCH($AE80&amp;AW$3,$DB$201:$DB$770&amp;$DC$201:$DC$770,0))),IF(ISNA(INDEX($DC$1:$DC$200,MATCH($AE81&amp;AW$3,$DB$1:$DB$200&amp;$DC$1:$DC$200,0))),"",IF(INDEX($DC$1:$DC$200,MATCH($AE81&amp;AW$3,$DB$1:$DB$200&amp;$DC$1:$DC$200,0))=AW$3,1,"")),IF(INDEX($DC$201:$DC$770,MATCH($AE80&amp;AW$3,$DB$201:$DB$770&amp;$DC$201:$DC$770,0))=AW$3,2,""))</f>
        <v/>
      </c>
      <c r="AX81" s="10" t="str">
        <f t="array" ref="AX81">IF(ISNA(INDEX($DC$201:$DC$770,MATCH($AE80&amp;AX$3,$DB$201:$DB$770&amp;$DC$201:$DC$770,0))),IF(ISNA(INDEX($DC$1:$DC$200,MATCH($AE81&amp;AX$3,$DB$1:$DB$200&amp;$DC$1:$DC$200,0))),"",IF(INDEX($DC$1:$DC$200,MATCH($AE81&amp;AX$3,$DB$1:$DB$200&amp;$DC$1:$DC$200,0))=AX$3,1,"")),IF(INDEX($DC$201:$DC$770,MATCH($AE80&amp;AX$3,$DB$201:$DB$770&amp;$DC$201:$DC$770,0))=AX$3,2,""))</f>
        <v/>
      </c>
      <c r="AY81" s="8" t="str">
        <f t="array" ref="AY81">IF(ISNA(INDEX($DC$201:$DC$770,MATCH($AE80&amp;AY$3,$DB$201:$DB$770&amp;$DC$201:$DC$770,0))),IF(ISNA(INDEX($DC$1:$DC$200,MATCH($AE81&amp;AY$3,$DB$1:$DB$200&amp;$DC$1:$DC$200,0))),"",IF(INDEX($DC$1:$DC$200,MATCH($AE81&amp;AY$3,$DB$1:$DB$200&amp;$DC$1:$DC$200,0))=AY$3,1,"")),IF(INDEX($DC$201:$DC$770,MATCH($AE80&amp;AY$3,$DB$201:$DB$770&amp;$DC$201:$DC$770,0))=AY$3,2,""))</f>
        <v/>
      </c>
      <c r="AZ81" s="10" t="str">
        <f t="array" ref="AZ81">IF(ISNA(INDEX($DC$201:$DC$770,MATCH($AE80&amp;AZ$3,$DB$201:$DB$770&amp;$DC$201:$DC$770,0))),IF(ISNA(INDEX($DC$1:$DC$200,MATCH($AE81&amp;AZ$3,$DB$1:$DB$200&amp;$DC$1:$DC$200,0))),"",IF(INDEX($DC$1:$DC$200,MATCH($AE81&amp;AZ$3,$DB$1:$DB$200&amp;$DC$1:$DC$200,0))=AZ$3,1,"")),IF(INDEX($DC$201:$DC$770,MATCH($AE80&amp;AZ$3,$DB$201:$DB$770&amp;$DC$201:$DC$770,0))=AZ$3,2,""))</f>
        <v/>
      </c>
      <c r="BA81" s="10" t="str">
        <f t="array" ref="BA81">IF(ISNA(INDEX($DC$201:$DC$770,MATCH($AE80&amp;BA$3,$DB$201:$DB$770&amp;$DC$201:$DC$770,0))),IF(ISNA(INDEX($DC$1:$DC$200,MATCH($AE81&amp;BA$3,$DB$1:$DB$200&amp;$DC$1:$DC$200,0))),"",IF(INDEX($DC$1:$DC$200,MATCH($AE81&amp;BA$3,$DB$1:$DB$200&amp;$DC$1:$DC$200,0))=BA$3,1,"")),IF(INDEX($DC$201:$DC$770,MATCH($AE80&amp;BA$3,$DB$201:$DB$770&amp;$DC$201:$DC$770,0))=BA$3,2,""))</f>
        <v/>
      </c>
      <c r="BB81" s="10" t="str">
        <f t="array" ref="BB81">IF(ISNA(INDEX($DC$201:$DC$770,MATCH($AE80&amp;BB$3,$DB$201:$DB$770&amp;$DC$201:$DC$770,0))),IF(ISNA(INDEX($DC$1:$DC$200,MATCH($AE81&amp;BB$3,$DB$1:$DB$200&amp;$DC$1:$DC$200,0))),"",IF(INDEX($DC$1:$DC$200,MATCH($AE81&amp;BB$3,$DB$1:$DB$200&amp;$DC$1:$DC$200,0))=BB$3,1,"")),IF(INDEX($DC$201:$DC$770,MATCH($AE80&amp;BB$3,$DB$201:$DB$770&amp;$DC$201:$DC$770,0))=BB$3,2,""))</f>
        <v/>
      </c>
      <c r="BC81" s="9" t="str">
        <f t="array" ref="BC81">IF(ISNA(INDEX($DC$201:$DC$770,MATCH($AE80&amp;BC$3,$DB$201:$DB$770&amp;$DC$201:$DC$770,0))),IF(ISNA(INDEX($DC$1:$DC$200,MATCH($AE81&amp;BC$3,$DB$1:$DB$200&amp;$DC$1:$DC$200,0))),"",IF(INDEX($DC$1:$DC$200,MATCH($AE81&amp;BC$3,$DB$1:$DB$200&amp;$DC$1:$DC$200,0))=BC$3,1,"")),IF(INDEX($DC$201:$DC$770,MATCH($AE80&amp;BC$3,$DB$201:$DB$770&amp;$DC$201:$DC$770,0))=BC$3,2,""))</f>
        <v/>
      </c>
      <c r="BD81" s="10" t="str">
        <f t="array" ref="BD81">IF(ISNA(INDEX($DC$201:$DC$770,MATCH($AE80&amp;BD$3,$DB$201:$DB$770&amp;$DC$201:$DC$770,0))),IF(ISNA(INDEX($DC$1:$DC$200,MATCH($AE81&amp;BD$3,$DB$1:$DB$200&amp;$DC$1:$DC$200,0))),"",IF(INDEX($DC$1:$DC$200,MATCH($AE81&amp;BD$3,$DB$1:$DB$200&amp;$DC$1:$DC$200,0))=BD$3,1,"")),IF(INDEX($DC$201:$DC$770,MATCH($AE80&amp;BD$3,$DB$201:$DB$770&amp;$DC$201:$DC$770,0))=BD$3,2,""))</f>
        <v/>
      </c>
      <c r="BE81" s="8" t="str">
        <f t="array" ref="BE81">IF(ISNA(INDEX($DC$201:$DC$770,MATCH($AE80&amp;BE$3,$DB$201:$DB$770&amp;$DC$201:$DC$770,0))),IF(ISNA(INDEX($DC$1:$DC$200,MATCH($AE81&amp;BE$3,$DB$1:$DB$200&amp;$DC$1:$DC$200,0))),"",IF(INDEX($DC$1:$DC$200,MATCH($AE81&amp;BE$3,$DB$1:$DB$200&amp;$DC$1:$DC$200,0))=BE$3,1,"")),IF(INDEX($DC$201:$DC$770,MATCH($AE80&amp;BE$3,$DB$201:$DB$770&amp;$DC$201:$DC$770,0))=BE$3,2,""))</f>
        <v/>
      </c>
      <c r="BF81" s="10" t="str">
        <f t="array" ref="BF81">IF(ISNA(INDEX($DC$201:$DC$770,MATCH($AE80&amp;BF$3,$DB$201:$DB$770&amp;$DC$201:$DC$770,0))),IF(ISNA(INDEX($DC$1:$DC$200,MATCH($AE81&amp;BF$3,$DB$1:$DB$200&amp;$DC$1:$DC$200,0))),"",IF(INDEX($DC$1:$DC$200,MATCH($AE81&amp;BF$3,$DB$1:$DB$200&amp;$DC$1:$DC$200,0))=BF$3,1,"")),IF(INDEX($DC$201:$DC$770,MATCH($AE80&amp;BF$3,$DB$201:$DB$770&amp;$DC$201:$DC$770,0))=BF$3,2,""))</f>
        <v/>
      </c>
      <c r="BG81" s="10" t="str">
        <f t="array" ref="BG81">IF(ISNA(INDEX($DC$201:$DC$770,MATCH($AE80&amp;BG$3,$DB$201:$DB$770&amp;$DC$201:$DC$770,0))),IF(ISNA(INDEX($DC$1:$DC$200,MATCH($AE81&amp;BG$3,$DB$1:$DB$200&amp;$DC$1:$DC$200,0))),"",IF(INDEX($DC$1:$DC$200,MATCH($AE81&amp;BG$3,$DB$1:$DB$200&amp;$DC$1:$DC$200,0))=BG$3,1,"")),IF(INDEX($DC$201:$DC$770,MATCH($AE80&amp;BG$3,$DB$201:$DB$770&amp;$DC$201:$DC$770,0))=BG$3,2,""))</f>
        <v/>
      </c>
      <c r="BH81" s="8" t="str">
        <f t="array" ref="BH81">IF(ISNA(INDEX($DC$201:$DC$770,MATCH($AE80&amp;BH$3,$DB$201:$DB$770&amp;$DC$201:$DC$770,0))),IF(ISNA(INDEX($DC$1:$DC$200,MATCH($AE81&amp;BH$3,$DB$1:$DB$200&amp;$DC$1:$DC$200,0))),"",IF(INDEX($DC$1:$DC$200,MATCH($AE81&amp;BH$3,$DB$1:$DB$200&amp;$DC$1:$DC$200,0))=BH$3,1,"")),IF(INDEX($DC$201:$DC$770,MATCH($AE80&amp;BH$3,$DB$201:$DB$770&amp;$DC$201:$DC$770,0))=BH$3,2,""))</f>
        <v/>
      </c>
      <c r="BI81" s="4">
        <f>BI80+0.5</f>
        <v>155.5</v>
      </c>
      <c r="BJ81" s="174"/>
      <c r="BK81" s="183"/>
      <c r="BL81" s="177"/>
      <c r="BM81" s="2"/>
      <c r="BN81" s="165"/>
      <c r="BO81" s="165"/>
      <c r="BP81" s="165"/>
      <c r="BQ81" s="2"/>
      <c r="BR81" s="9" t="str">
        <f t="shared" ref="BR81" si="602">IF(ISNA(VLOOKUP(BI81,$CP$30:$CQ$56,2,FALSE)),IF(ISNA(VLOOKUP(BI81,$DB$1:$DE$200,4,FALSE)),"",VLOOKUP(BI81,$DB$1:$DE$200,4,FALSE)),VLOOKUP(BI81,$CP$30:$CQ$56,2,FALSE))</f>
        <v/>
      </c>
      <c r="BS81" s="10"/>
      <c r="BT81" s="10"/>
      <c r="BU81" s="10"/>
      <c r="BV81" s="10"/>
      <c r="BW81" s="10"/>
      <c r="BX81" s="9" t="str">
        <f t="array" ref="BX81">IF(ISNA(INDEX($DC$201:$DC$770,MATCH($BI80&amp;BX$3,$DB$201:$DB$770&amp;$DC$201:$DC$770,0))),IF(ISNA(INDEX($DC$1:$DC$200,MATCH($BI81&amp;BX$3,$DB$1:$DB$200&amp;$DC$1:$DC$200,0))),"",IF(INDEX($DC$1:$DC$200,MATCH($BI81&amp;BX$3,$DB$1:$DB$200&amp;$DC$1:$DC$200,0))=BX$3,1,"")),IF(INDEX($DC$201:$DC$770,MATCH($BI80&amp;BX$3,$DB$201:$DB$770&amp;$DC$201:$DC$770,0))=BX$3,2,""))</f>
        <v/>
      </c>
      <c r="BY81" s="10" t="str">
        <f t="array" ref="BY81">IF(ISNA(INDEX($DC$201:$DC$770,MATCH($BI80&amp;BY$3,$DB$201:$DB$770&amp;$DC$201:$DC$770,0))),IF(ISNA(INDEX($DC$1:$DC$200,MATCH($BI81&amp;BY$3,$DB$1:$DB$200&amp;$DC$1:$DC$200,0))),"",IF(INDEX($DC$1:$DC$200,MATCH($BI81&amp;BY$3,$DB$1:$DB$200&amp;$DC$1:$DC$200,0))=BY$3,1,"")),IF(INDEX($DC$201:$DC$770,MATCH($BI80&amp;BY$3,$DB$201:$DB$770&amp;$DC$201:$DC$770,0))=BY$3,2,""))</f>
        <v/>
      </c>
      <c r="BZ81" s="10" t="str">
        <f t="array" ref="BZ81">IF(ISNA(INDEX($DC$201:$DC$770,MATCH($BI80&amp;BZ$3,$DB$201:$DB$770&amp;$DC$201:$DC$770,0))),IF(ISNA(INDEX($DC$1:$DC$200,MATCH($BI81&amp;BZ$3,$DB$1:$DB$200&amp;$DC$1:$DC$200,0))),"",IF(INDEX($DC$1:$DC$200,MATCH($BI81&amp;BZ$3,$DB$1:$DB$200&amp;$DC$1:$DC$200,0))=BZ$3,1,"")),IF(INDEX($DC$201:$DC$770,MATCH($BI80&amp;BZ$3,$DB$201:$DB$770&amp;$DC$201:$DC$770,0))=BZ$3,2,""))</f>
        <v/>
      </c>
      <c r="CA81" s="9" t="str">
        <f t="array" ref="CA81">IF(ISNA(INDEX($DC$201:$DC$770,MATCH($BI80&amp;CA$3,$DB$201:$DB$770&amp;$DC$201:$DC$770,0))),IF(ISNA(INDEX($DC$1:$DC$200,MATCH($BI81&amp;CA$3,$DB$1:$DB$200&amp;$DC$1:$DC$200,0))),"",IF(INDEX($DC$1:$DC$200,MATCH($BI81&amp;CA$3,$DB$1:$DB$200&amp;$DC$1:$DC$200,0))=CA$3,1,"")),IF(INDEX($DC$201:$DC$770,MATCH($BI80&amp;CA$3,$DB$201:$DB$770&amp;$DC$201:$DC$770,0))=CA$3,2,""))</f>
        <v/>
      </c>
      <c r="CB81" s="10" t="str">
        <f t="array" ref="CB81">IF(ISNA(INDEX($DC$201:$DC$770,MATCH($BI80&amp;CB$3,$DB$201:$DB$770&amp;$DC$201:$DC$770,0))),IF(ISNA(INDEX($DC$1:$DC$200,MATCH($BI81&amp;CB$3,$DB$1:$DB$200&amp;$DC$1:$DC$200,0))),"",IF(INDEX($DC$1:$DC$200,MATCH($BI81&amp;CB$3,$DB$1:$DB$200&amp;$DC$1:$DC$200,0))=CB$3,1,"")),IF(INDEX($DC$201:$DC$770,MATCH($BI80&amp;CB$3,$DB$201:$DB$770&amp;$DC$201:$DC$770,0))=CB$3,2,""))</f>
        <v/>
      </c>
      <c r="CC81" s="8" t="str">
        <f t="array" ref="CC81">IF(ISNA(INDEX($DC$201:$DC$770,MATCH($BI80&amp;CC$3,$DB$201:$DB$770&amp;$DC$201:$DC$770,0))),IF(ISNA(INDEX($DC$1:$DC$200,MATCH($BI81&amp;CC$3,$DB$1:$DB$200&amp;$DC$1:$DC$200,0))),"",IF(INDEX($DC$1:$DC$200,MATCH($BI81&amp;CC$3,$DB$1:$DB$200&amp;$DC$1:$DC$200,0))=CC$3,1,"")),IF(INDEX($DC$201:$DC$770,MATCH($BI80&amp;CC$3,$DB$201:$DB$770&amp;$DC$201:$DC$770,0))=CC$3,2,""))</f>
        <v/>
      </c>
      <c r="CD81" s="10" t="str">
        <f t="array" ref="CD81">IF(ISNA(INDEX($DC$201:$DC$770,MATCH($BI80&amp;CD$3,$DB$201:$DB$770&amp;$DC$201:$DC$770,0))),IF(ISNA(INDEX($DC$1:$DC$200,MATCH($BI81&amp;CD$3,$DB$1:$DB$200&amp;$DC$1:$DC$200,0))),"",IF(INDEX($DC$1:$DC$200,MATCH($BI81&amp;CD$3,$DB$1:$DB$200&amp;$DC$1:$DC$200,0))=CD$3,1,"")),IF(INDEX($DC$201:$DC$770,MATCH($BI80&amp;CD$3,$DB$201:$DB$770&amp;$DC$201:$DC$770,0))=CD$3,2,""))</f>
        <v/>
      </c>
      <c r="CE81" s="10" t="str">
        <f t="array" ref="CE81">IF(ISNA(INDEX($DC$201:$DC$770,MATCH($BI80&amp;CE$3,$DB$201:$DB$770&amp;$DC$201:$DC$770,0))),IF(ISNA(INDEX($DC$1:$DC$200,MATCH($BI81&amp;CE$3,$DB$1:$DB$200&amp;$DC$1:$DC$200,0))),"",IF(INDEX($DC$1:$DC$200,MATCH($BI81&amp;CE$3,$DB$1:$DB$200&amp;$DC$1:$DC$200,0))=CE$3,1,"")),IF(INDEX($DC$201:$DC$770,MATCH($BI80&amp;CE$3,$DB$201:$DB$770&amp;$DC$201:$DC$770,0))=CE$3,2,""))</f>
        <v/>
      </c>
      <c r="CF81" s="10" t="str">
        <f t="array" ref="CF81">IF(ISNA(INDEX($DC$201:$DC$770,MATCH($BI80&amp;CF$3,$DB$201:$DB$770&amp;$DC$201:$DC$770,0))),IF(ISNA(INDEX($DC$1:$DC$200,MATCH($BI81&amp;CF$3,$DB$1:$DB$200&amp;$DC$1:$DC$200,0))),"",IF(INDEX($DC$1:$DC$200,MATCH($BI81&amp;CF$3,$DB$1:$DB$200&amp;$DC$1:$DC$200,0))=CF$3,1,"")),IF(INDEX($DC$201:$DC$770,MATCH($BI80&amp;CF$3,$DB$201:$DB$770&amp;$DC$201:$DC$770,0))=CF$3,2,""))</f>
        <v/>
      </c>
      <c r="CG81" s="9" t="str">
        <f t="array" ref="CG81">IF(ISNA(INDEX($DC$201:$DC$770,MATCH($BI80&amp;CG$3,$DB$201:$DB$770&amp;$DC$201:$DC$770,0))),IF(ISNA(INDEX($DC$1:$DC$200,MATCH($BI81&amp;CG$3,$DB$1:$DB$200&amp;$DC$1:$DC$200,0))),"",IF(INDEX($DC$1:$DC$200,MATCH($BI81&amp;CG$3,$DB$1:$DB$200&amp;$DC$1:$DC$200,0))=CG$3,1,"")),IF(INDEX($DC$201:$DC$770,MATCH($BI80&amp;CG$3,$DB$201:$DB$770&amp;$DC$201:$DC$770,0))=CG$3,2,""))</f>
        <v/>
      </c>
      <c r="CH81" s="10" t="str">
        <f t="array" ref="CH81">IF(ISNA(INDEX($DC$201:$DC$770,MATCH($BI80&amp;CH$3,$DB$201:$DB$770&amp;$DC$201:$DC$770,0))),IF(ISNA(INDEX($DC$1:$DC$200,MATCH($BI81&amp;CH$3,$DB$1:$DB$200&amp;$DC$1:$DC$200,0))),"",IF(INDEX($DC$1:$DC$200,MATCH($BI81&amp;CH$3,$DB$1:$DB$200&amp;$DC$1:$DC$200,0))=CH$3,1,"")),IF(INDEX($DC$201:$DC$770,MATCH($BI80&amp;CH$3,$DB$201:$DB$770&amp;$DC$201:$DC$770,0))=CH$3,2,""))</f>
        <v/>
      </c>
      <c r="CI81" s="8" t="str">
        <f t="array" ref="CI81">IF(ISNA(INDEX($DC$201:$DC$770,MATCH($BI80&amp;CI$3,$DB$201:$DB$770&amp;$DC$201:$DC$770,0))),IF(ISNA(INDEX($DC$1:$DC$200,MATCH($BI81&amp;CI$3,$DB$1:$DB$200&amp;$DC$1:$DC$200,0))),"",IF(INDEX($DC$1:$DC$200,MATCH($BI81&amp;CI$3,$DB$1:$DB$200&amp;$DC$1:$DC$200,0))=CI$3,1,"")),IF(INDEX($DC$201:$DC$770,MATCH($BI80&amp;CI$3,$DB$201:$DB$770&amp;$DC$201:$DC$770,0))=CI$3,2,""))</f>
        <v/>
      </c>
      <c r="CJ81" s="10" t="str">
        <f t="array" ref="CJ81">IF(ISNA(INDEX($DC$201:$DC$770,MATCH($BI80&amp;CJ$3,$DB$201:$DB$770&amp;$DC$201:$DC$770,0))),IF(ISNA(INDEX($DC$1:$DC$200,MATCH($BI81&amp;CJ$3,$DB$1:$DB$200&amp;$DC$1:$DC$200,0))),"",IF(INDEX($DC$1:$DC$200,MATCH($BI81&amp;CJ$3,$DB$1:$DB$200&amp;$DC$1:$DC$200,0))=CJ$3,1,"")),IF(INDEX($DC$201:$DC$770,MATCH($BI80&amp;CJ$3,$DB$201:$DB$770&amp;$DC$201:$DC$770,0))=CJ$3,2,""))</f>
        <v/>
      </c>
      <c r="CK81" s="10" t="str">
        <f t="array" ref="CK81">IF(ISNA(INDEX($DC$201:$DC$770,MATCH($BI80&amp;CK$3,$DB$201:$DB$770&amp;$DC$201:$DC$770,0))),IF(ISNA(INDEX($DC$1:$DC$200,MATCH($BI81&amp;CK$3,$DB$1:$DB$200&amp;$DC$1:$DC$200,0))),"",IF(INDEX($DC$1:$DC$200,MATCH($BI81&amp;CK$3,$DB$1:$DB$200&amp;$DC$1:$DC$200,0))=CK$3,1,"")),IF(INDEX($DC$201:$DC$770,MATCH($BI80&amp;CK$3,$DB$201:$DB$770&amp;$DC$201:$DC$770,0))=CK$3,2,""))</f>
        <v/>
      </c>
      <c r="CL81" s="8" t="str">
        <f t="array" ref="CL81">IF(ISNA(INDEX($DC$201:$DC$770,MATCH($BI80&amp;CL$3,$DB$201:$DB$770&amp;$DC$201:$DC$770,0))),IF(ISNA(INDEX($DC$1:$DC$200,MATCH($BI81&amp;CL$3,$DB$1:$DB$200&amp;$DC$1:$DC$200,0))),"",IF(INDEX($DC$1:$DC$200,MATCH($BI81&amp;CL$3,$DB$1:$DB$200&amp;$DC$1:$DC$200,0))=CL$3,1,"")),IF(INDEX($DC$201:$DC$770,MATCH($BI80&amp;CL$3,$DB$201:$DB$770&amp;$DC$201:$DC$770,0))=CL$3,2,""))</f>
        <v/>
      </c>
      <c r="CO81" s="58">
        <f t="shared" ref="CO81" si="603">VLOOKUP(CQ81,$CQ$194:$CR$208,2,FALSE)</f>
        <v>3</v>
      </c>
      <c r="CP81" s="23">
        <f t="shared" si="562"/>
        <v>0</v>
      </c>
      <c r="CQ81" s="168" t="s">
        <v>195</v>
      </c>
      <c r="CR81" s="13" t="s">
        <v>99</v>
      </c>
      <c r="CT81" s="13" t="s">
        <v>151</v>
      </c>
      <c r="CU81" s="64"/>
      <c r="CV81" s="64"/>
      <c r="CW81" s="13">
        <f t="shared" si="563"/>
        <v>2016</v>
      </c>
      <c r="CX81" s="13" t="str">
        <f t="shared" si="564"/>
        <v>Mo</v>
      </c>
      <c r="CY81" s="22">
        <f t="shared" si="565"/>
        <v>40876</v>
      </c>
      <c r="CZ81" s="1">
        <f>IF(COUNTIF(DL244:DL253,1)&gt;0,"F3",0)</f>
        <v>0</v>
      </c>
      <c r="DB81" s="19"/>
      <c r="DC81" s="42"/>
    </row>
    <row r="82" spans="1:117">
      <c r="A82" s="13">
        <f t="shared" ref="A82" si="604">A80+1</f>
        <v>95</v>
      </c>
      <c r="B82" s="174">
        <f>TRUNC((DATE($CR$2,C$75,C82)-WEEKDAY(DATE($CR$2,C$75,C82),2)-DATE(YEAR(DATE($CR$2,C$75,C82)+4-WEEKDAY(DATE($CR$2,C$75,C82),2)),1,-10))/7)</f>
        <v>14</v>
      </c>
      <c r="C82" s="172">
        <v>4</v>
      </c>
      <c r="D82" s="176" t="str">
        <f t="shared" si="567"/>
        <v>Mo</v>
      </c>
      <c r="E82" s="2"/>
      <c r="F82" s="164" t="str">
        <f t="shared" ref="F82" si="605">IF(OR(OR(B82=$CR$7,B86=$CR$7,B82=$CS$7,B86=$CS$7,B82=$CT$7,B86=$CT$7,B82=$CR$8,B86=$CR$8,B82=$CR$9,B86=$CR$9,B82=$CR$10,B86=$CR$10,B82=$CS$10,B86=$CS$10,B82=$CR$11,B86=$CR$11,B82=$CS$11,B86=$CS$11,B82=$CT$11,B86=$CT$11,B82=$CU$11,B86=$CU$11,B82=$CV$11,B86=$CV$11,B82=$CR$12,B86=$CR$12,B82=$CS$12,B86=$CS$12),OR($A83=$CP$30,$A83=$CP$31,$A83=$CP$32,$A83=$CP$33,$A83=$CP$34,$A83=$CP$35,$A83=$CP$36,$A83=$CP$37,$A83=$CP$38,$A83=$CP$39,$A83=$CP$40,$A83=$CP$41),OR($A83=$CP$44,$A83=$CP$45,$A83=$CP$46,$A83=$CP$47,$A83=$CP$48,$A83=$CP$49,$A83=$CP$50)),1,"")</f>
        <v/>
      </c>
      <c r="G82" s="164" t="str">
        <f t="shared" ref="G82" si="606">IF(OR(OR(B82=$CR$15,B86=$CR$15,B82=$CS$15,B86=$CS$15,B82=$CT$15,B86=$CT$15,B82=$CR$16,B86=$CR$16,B82=$CS$16,B86=$CS$16,B82=$CR$17,B86=$CR$17,B82=$CS$17,B86=$CS$17,B82=$CR$18,B86=$CR$18,B82=$CS$18,B86=$CS$18,B82=$CT$18,B86=$CT$18,B82=$CU$18,B86=$CU$18,B82=$CV$18,B86=$CV$18,B82=$CR$19,B86=$CR$19,B82=$CS$19,B86=$CS$19),OR($A83=$CP$30,$A83=$CP$31,$A83=$CP$32,$A83=$CP$33,$A83=$CP$34,$A83=$CP$35,$A83=$CP$36,$A83=$CP$37,$A83=$CP$38,$A83=$CP$39,$A83=$CP$40,$A83=$CP$41),OR($A83=$CP$44,$A83=$CP$45,$A83=$CP$46,$A83=$CP$47,$A83=$CP$48,$A83=$CP$49,$A83=$CP$50)),1,"")</f>
        <v/>
      </c>
      <c r="H82" s="164" t="str">
        <f t="shared" ref="H82" si="607">IF(OR(OR(B82=$CR$22,B86=$CR$22,B82=$CS$22,B86=$CS$22,B82=$CT$22,B86=$CT$22,B82=$CR$23,B86=$CR$23,B82=$CS$23,B86=$CS$23,B82=$CR$24,B86=$CR$24,B82=$CS$24,B86=$CS$24,B82=$CR$25,B86=$CR$25,B82=$CS$25,B86=$CS$25,B82=$CT$25,B86=$CT$25,B82=$CU$25,B86=$CU$25,B82=$CV$25,B86=$CV$25,B82=$CR$26,B86=$CR$26,B82=$CS$26,B86=$CS$26),OR($A83=$CP$30,$A83=$CP$31,$A83=$CP$32,$A83=$CP$33,$A83=$CP$34,$A83=$CP$35,$A83=$CP$36,$A83=$CP$37,$A83=$CP$38,$A83=$CP$39,$A83=$CP$40,$A83=$CP$41),OR($A83=$CP$44,$A83=$CP$45,$A83=$CP$46,$A83=$CP$47,$A83=$CP$48,$A83=$CP$49,$A83=$CP$50)),1,"")</f>
        <v/>
      </c>
      <c r="I82" s="2"/>
      <c r="J82" s="6" t="str">
        <f t="shared" ref="J82" si="608">IF(ISNA(VLOOKUP(A82,$DB$1:$DE$200,4,FALSE)),"",VLOOKUP(A82,$DB$1:$DE$200,4,FALSE))</f>
        <v>Cevi-Turnen</v>
      </c>
      <c r="K82" s="6"/>
      <c r="L82" s="6"/>
      <c r="M82" s="6"/>
      <c r="N82" s="6"/>
      <c r="O82" s="6"/>
      <c r="P82" s="5" t="str">
        <f t="array" ref="P82">IF(ISNA(INDEX($DC$1:$DC$770,MATCH($A82&amp;P$3,$DB$1:$DB$770&amp;$DC$1:$DC$770,0))),"",IF(ISNA(INDEX($DC$1:$DC$200,MATCH($A82&amp;P$3,$DB$1:$DB$200&amp;$DC$1:$DC$200,0))),IF(INDEX($DC$201:$DC$770,MATCH($A82&amp;P$3,$DB$201:$DB$770&amp;$DC$201:$DC$770,0))=P$3,2,""),IF(INDEX($DC$1:$DC$200,MATCH($A82&amp;P$3,$DB$1:$DB$200&amp;$DC$1:$DC$200,0))=P$3,1,"")))</f>
        <v/>
      </c>
      <c r="Q82" s="6" t="str">
        <f t="array" ref="Q82">IF(ISNA(INDEX($DC$1:$DC$770,MATCH($A82&amp;Q$3,$DB$1:$DB$770&amp;$DC$1:$DC$770,0))),"",IF(ISNA(INDEX($DC$1:$DC$200,MATCH($A82&amp;Q$3,$DB$1:$DB$200&amp;$DC$1:$DC$200,0))),IF(INDEX($DC$201:$DC$770,MATCH($A82&amp;Q$3,$DB$201:$DB$770&amp;$DC$201:$DC$770,0))=Q$3,2,""),IF(INDEX($DC$1:$DC$200,MATCH($A82&amp;Q$3,$DB$1:$DB$200&amp;$DC$1:$DC$200,0))=Q$3,1,"")))</f>
        <v/>
      </c>
      <c r="R82" s="6">
        <f t="array" ref="R82">IF(ISNA(INDEX($DC$1:$DC$770,MATCH($A82&amp;R$3,$DB$1:$DB$770&amp;$DC$1:$DC$770,0))),"",IF(ISNA(INDEX($DC$1:$DC$200,MATCH($A82&amp;R$3,$DB$1:$DB$200&amp;$DC$1:$DC$200,0))),IF(INDEX($DC$201:$DC$770,MATCH($A82&amp;R$3,$DB$201:$DB$770&amp;$DC$201:$DC$770,0))=R$3,2,""),IF(INDEX($DC$1:$DC$200,MATCH($A82&amp;R$3,$DB$1:$DB$200&amp;$DC$1:$DC$200,0))=R$3,1,"")))</f>
        <v>1</v>
      </c>
      <c r="S82" s="5" t="str">
        <f t="array" ref="S82">IF(ISNA(INDEX($DC$1:$DC$770,MATCH($A82&amp;S$3,$DB$1:$DB$770&amp;$DC$1:$DC$770,0))),"",IF(ISNA(INDEX($DC$1:$DC$200,MATCH($A82&amp;S$3,$DB$1:$DB$200&amp;$DC$1:$DC$200,0))),IF(INDEX($DC$201:$DC$770,MATCH($A82&amp;S$3,$DB$201:$DB$770&amp;$DC$201:$DC$770,0))=S$3,2,""),IF(INDEX($DC$1:$DC$200,MATCH($A82&amp;S$3,$DB$1:$DB$200&amp;$DC$1:$DC$200,0))=S$3,1,"")))</f>
        <v/>
      </c>
      <c r="T82" s="6" t="str">
        <f t="array" ref="T82">IF(ISNA(INDEX($DC$1:$DC$770,MATCH($A82&amp;T$3,$DB$1:$DB$770&amp;$DC$1:$DC$770,0))),"",IF(ISNA(INDEX($DC$1:$DC$200,MATCH($A82&amp;T$3,$DB$1:$DB$200&amp;$DC$1:$DC$200,0))),IF(INDEX($DC$201:$DC$770,MATCH($A82&amp;T$3,$DB$201:$DB$770&amp;$DC$201:$DC$770,0))=T$3,2,""),IF(INDEX($DC$1:$DC$200,MATCH($A82&amp;T$3,$DB$1:$DB$200&amp;$DC$1:$DC$200,0))=T$3,1,"")))</f>
        <v/>
      </c>
      <c r="U82" s="7" t="str">
        <f t="array" ref="U82">IF(ISNA(INDEX($DC$1:$DC$770,MATCH($A82&amp;U$3,$DB$1:$DB$770&amp;$DC$1:$DC$770,0))),"",IF(ISNA(INDEX($DC$1:$DC$200,MATCH($A82&amp;U$3,$DB$1:$DB$200&amp;$DC$1:$DC$200,0))),IF(INDEX($DC$201:$DC$770,MATCH($A82&amp;U$3,$DB$201:$DB$770&amp;$DC$201:$DC$770,0))=U$3,2,""),IF(INDEX($DC$1:$DC$200,MATCH($A82&amp;U$3,$DB$1:$DB$200&amp;$DC$1:$DC$200,0))=U$3,1,"")))</f>
        <v/>
      </c>
      <c r="V82" s="6" t="str">
        <f t="array" ref="V82">IF(ISNA(INDEX($DC$1:$DC$770,MATCH($A82&amp;V$3,$DB$1:$DB$770&amp;$DC$1:$DC$770,0))),"",IF(ISNA(INDEX($DC$1:$DC$200,MATCH($A82&amp;V$3,$DB$1:$DB$200&amp;$DC$1:$DC$200,0))),IF(INDEX($DC$201:$DC$770,MATCH($A82&amp;V$3,$DB$201:$DB$770&amp;$DC$201:$DC$770,0))=V$3,2,""),IF(INDEX($DC$1:$DC$200,MATCH($A82&amp;V$3,$DB$1:$DB$200&amp;$DC$1:$DC$200,0))=V$3,1,"")))</f>
        <v/>
      </c>
      <c r="W82" s="6" t="str">
        <f t="array" ref="W82">IF(ISNA(INDEX($DC$1:$DC$770,MATCH($A82&amp;W$3,$DB$1:$DB$770&amp;$DC$1:$DC$770,0))),"",IF(ISNA(INDEX($DC$1:$DC$200,MATCH($A82&amp;W$3,$DB$1:$DB$200&amp;$DC$1:$DC$200,0))),IF(INDEX($DC$201:$DC$770,MATCH($A82&amp;W$3,$DB$201:$DB$770&amp;$DC$201:$DC$770,0))=W$3,2,""),IF(INDEX($DC$1:$DC$200,MATCH($A82&amp;W$3,$DB$1:$DB$200&amp;$DC$1:$DC$200,0))=W$3,1,"")))</f>
        <v/>
      </c>
      <c r="X82" s="6" t="str">
        <f t="array" ref="X82">IF(ISNA(INDEX($DC$1:$DC$770,MATCH($A82&amp;X$3,$DB$1:$DB$770&amp;$DC$1:$DC$770,0))),"",IF(ISNA(INDEX($DC$1:$DC$200,MATCH($A82&amp;X$3,$DB$1:$DB$200&amp;$DC$1:$DC$200,0))),IF(INDEX($DC$201:$DC$770,MATCH($A82&amp;X$3,$DB$201:$DB$770&amp;$DC$201:$DC$770,0))=X$3,2,""),IF(INDEX($DC$1:$DC$200,MATCH($A82&amp;X$3,$DB$1:$DB$200&amp;$DC$1:$DC$200,0))=X$3,1,"")))</f>
        <v/>
      </c>
      <c r="Y82" s="5" t="str">
        <f t="array" ref="Y82">IF(ISNA(INDEX($DC$1:$DC$770,MATCH($A82&amp;Y$3,$DB$1:$DB$770&amp;$DC$1:$DC$770,0))),"",IF(ISNA(INDEX($DC$1:$DC$200,MATCH($A82&amp;Y$3,$DB$1:$DB$200&amp;$DC$1:$DC$200,0))),IF(INDEX($DC$201:$DC$770,MATCH($A82&amp;Y$3,$DB$201:$DB$770&amp;$DC$201:$DC$770,0))=Y$3,2,""),IF(INDEX($DC$1:$DC$200,MATCH($A82&amp;Y$3,$DB$1:$DB$200&amp;$DC$1:$DC$200,0))=Y$3,1,"")))</f>
        <v/>
      </c>
      <c r="Z82" s="6" t="str">
        <f t="array" ref="Z82">IF(ISNA(INDEX($DC$1:$DC$770,MATCH($A82&amp;Z$3,$DB$1:$DB$770&amp;$DC$1:$DC$770,0))),"",IF(ISNA(INDEX($DC$1:$DC$200,MATCH($A82&amp;Z$3,$DB$1:$DB$200&amp;$DC$1:$DC$200,0))),IF(INDEX($DC$201:$DC$770,MATCH($A82&amp;Z$3,$DB$201:$DB$770&amp;$DC$201:$DC$770,0))=Z$3,2,""),IF(INDEX($DC$1:$DC$200,MATCH($A82&amp;Z$3,$DB$1:$DB$200&amp;$DC$1:$DC$200,0))=Z$3,1,"")))</f>
        <v/>
      </c>
      <c r="AA82" s="7" t="str">
        <f t="array" ref="AA82">IF(ISNA(INDEX($DC$1:$DC$770,MATCH($A82&amp;AA$3,$DB$1:$DB$770&amp;$DC$1:$DC$770,0))),"",IF(ISNA(INDEX($DC$1:$DC$200,MATCH($A82&amp;AA$3,$DB$1:$DB$200&amp;$DC$1:$DC$200,0))),IF(INDEX($DC$201:$DC$770,MATCH($A82&amp;AA$3,$DB$201:$DB$770&amp;$DC$201:$DC$770,0))=AA$3,2,""),IF(INDEX($DC$1:$DC$200,MATCH($A82&amp;AA$3,$DB$1:$DB$200&amp;$DC$1:$DC$200,0))=AA$3,1,"")))</f>
        <v/>
      </c>
      <c r="AB82" s="6" t="str">
        <f t="array" ref="AB82">IF(ISNA(INDEX($DC$1:$DC$770,MATCH($A82&amp;AB$3,$DB$1:$DB$770&amp;$DC$1:$DC$770,0))),"",IF(ISNA(INDEX($DC$1:$DC$200,MATCH($A82&amp;AB$3,$DB$1:$DB$200&amp;$DC$1:$DC$200,0))),IF(INDEX($DC$201:$DC$770,MATCH($A82&amp;AB$3,$DB$201:$DB$770&amp;$DC$201:$DC$770,0))=AB$3,2,""),IF(INDEX($DC$1:$DC$200,MATCH($A82&amp;AB$3,$DB$1:$DB$200&amp;$DC$1:$DC$200,0))=AB$3,1,"")))</f>
        <v/>
      </c>
      <c r="AC82" s="6" t="str">
        <f t="array" ref="AC82">IF(ISNA(INDEX($DC$1:$DC$770,MATCH($A82&amp;AC$3,$DB$1:$DB$770&amp;$DC$1:$DC$770,0))),"",IF(ISNA(INDEX($DC$1:$DC$200,MATCH($A82&amp;AC$3,$DB$1:$DB$200&amp;$DC$1:$DC$200,0))),IF(INDEX($DC$201:$DC$770,MATCH($A82&amp;AC$3,$DB$201:$DB$770&amp;$DC$201:$DC$770,0))=AC$3,2,""),IF(INDEX($DC$1:$DC$200,MATCH($A82&amp;AC$3,$DB$1:$DB$200&amp;$DC$1:$DC$200,0))=AC$3,1,"")))</f>
        <v/>
      </c>
      <c r="AD82" s="7" t="str">
        <f t="array" ref="AD82">IF(ISNA(INDEX($DC$1:$DC$770,MATCH($A82&amp;AD$3,$DB$1:$DB$770&amp;$DC$1:$DC$770,0))),"",IF(ISNA(INDEX($DC$1:$DC$200,MATCH($A82&amp;AD$3,$DB$1:$DB$200&amp;$DC$1:$DC$200,0))),IF(INDEX($DC$201:$DC$770,MATCH($A82&amp;AD$3,$DB$201:$DB$770&amp;$DC$201:$DC$770,0))=AD$3,2,""),IF(INDEX($DC$1:$DC$200,MATCH($A82&amp;AD$3,$DB$1:$DB$200&amp;$DC$1:$DC$200,0))=AD$3,1,"")))</f>
        <v/>
      </c>
      <c r="AE82" s="4">
        <f t="shared" ref="AE82" si="609">AE80+1</f>
        <v>125</v>
      </c>
      <c r="AF82" s="174">
        <f>TRUNC((DATE($CR$2,AG$75,AG82)-WEEKDAY(DATE($CR$2,AG$75,AG82),2)-DATE(YEAR(DATE($CR$2,AG$75,AG82)+4-WEEKDAY(DATE($CR$2,AG$75,AG82),2)),1,-10))/7)</f>
        <v>18</v>
      </c>
      <c r="AG82" s="181">
        <v>4</v>
      </c>
      <c r="AH82" s="176" t="str">
        <f t="shared" si="572"/>
        <v>Mi</v>
      </c>
      <c r="AI82" s="2"/>
      <c r="AJ82" s="164" t="str">
        <f t="shared" ref="AJ82" si="610">IF(OR(OR(AF82=$CR$7,AF86=$CR$7,AF82=$CS$7,AF86=$CS$7,AF82=$CT$7,AF86=$CT$7,AF82=$CR$8,AF86=$CR$8,AF82=$CR$9,AF86=$CR$9,AF82=$CR$10,AF86=$CR$10,AF82=$CS$10,AF86=$CS$10,AF82=$CR$11,AF86=$CR$11,AF82=$CS$11,AF86=$CS$11,AF82=$CT$11,AF86=$CT$11,AF82=$CU$11,AF86=$CU$11,AF82=$CV$11,AF86=$CV$11,AF82=$CR$12,AF86=$CR$12,AF82=$CS$12,AF86=$CS$12),OR($AE83=$CP$30,$AE83=$CP$31,$AE83=$CP$32,$AE83=$CP$33,$AE83=$CP$34,$AE83=$CP$35,$AE83=$CP$36,$AE83=$CP$37,$AE83=$CP$38,$AE83=$CP$39,$AE83=$CP$40,$AE83=$CP$41),OR($AE83=$CP$44,$AE83=$CP$45,$AE83=$CP$46,$AE83=$CP$47,$AE83=$CP$48,$AE83=$CP$49,$AE83=$CP$50)),1,"")</f>
        <v/>
      </c>
      <c r="AK82" s="164">
        <f t="shared" ref="AK82" si="611">IF(OR(OR(AF82=$CR$15,AF86=$CR$15,AF82=$CS$15,AF86=$CS$15,AF82=$CT$15,AF86=$CT$15,AF82=$CR$16,AF86=$CR$16,AF82=$CS$16,AF86=$CS$16,AF82=$CR$17,AF86=$CR$17,AF82=$CS$17,AF86=$CS$17,AF82=$CR$18,AF86=$CR$18,AF82=$CS$18,AF86=$CS$18,AF82=$CT$18,AF86=$CT$18,AF82=$CU$18,AF86=$CU$18,AF82=$CV$18,AF86=$CV$18,AF82=$CR$19,AF86=$CR$19,AF82=$CS$19,AF86=$CS$19),OR($AE83=$CP$30,$AE83=$CP$31,$AE83=$CP$32,$AE83=$CP$33,$AE83=$CP$34,$AE83=$CP$35,$AE83=$CP$36,$AE83=$CP$37,$AE83=$CP$38,$AE83=$CP$39,$AE83=$CP$40,$AE83=$CP$41),OR($AE83=$CP$44,$AE83=$CP$45,$AE83=$CP$46,$AE83=$CP$47,$AE83=$CP$48,$AE83=$CP$49,$AE83=$CP$50)),1,"")</f>
        <v>1</v>
      </c>
      <c r="AL82" s="164">
        <f t="shared" ref="AL82" si="612">IF(OR(OR(AF82=$CR$22,AF86=$CR$22,AF82=$CS$22,AF86=$CS$22,AF82=$CT$22,AF86=$CT$22,AF82=$CR$23,AF86=$CR$23,AF82=$CS$23,AF86=$CS$23,AF82=$CR$24,AF86=$CR$24,AF82=$CS$24,AF86=$CS$24,AF82=$CR$25,AF86=$CR$25,AF82=$CS$25,AF86=$CS$25,AF82=$CT$25,AF86=$CT$25,AF82=$CU$25,AF86=$CU$25,AF82=$CV$25,AF86=$CV$25,AF82=$CR$26,AF86=$CR$26,AF82=$CS$26,AF86=$CS$26),OR($AE83=$CP$30,$AE83=$CP$31,$AE83=$CP$32,$AE83=$CP$33,$AE83=$CP$34,$AE83=$CP$35,$AE83=$CP$36,$AE83=$CP$37,$AE83=$CP$38,$AE83=$CP$39,$AE83=$CP$40,$AE83=$CP$41),OR($AE83=$CP$44,$AE83=$CP$45,$AE83=$CP$46,$AE83=$CP$47,$AE83=$CP$48,$AE83=$CP$49,$AE83=$CP$50)),1,"")</f>
        <v>1</v>
      </c>
      <c r="AM82" s="2"/>
      <c r="AN82" s="6" t="str">
        <f t="shared" ref="AN82" si="613">IF(ISNA(VLOOKUP(AE82,$DB$1:$DE$200,4,FALSE)),"",VLOOKUP(AE82,$DB$1:$DE$200,4,FALSE))</f>
        <v>Cevi-Lädeli</v>
      </c>
      <c r="AO82" s="6"/>
      <c r="AP82" s="6"/>
      <c r="AQ82" s="6"/>
      <c r="AR82" s="6"/>
      <c r="AS82" s="6"/>
      <c r="AT82" s="5" t="str">
        <f t="array" ref="AT82">IF(ISNA(INDEX($DC$1:$DC$770,MATCH($AE82&amp;AT$3,$DB$1:$DB$770&amp;$DC$1:$DC$770,0))),"",IF(ISNA(INDEX($DC$1:$DC$200,MATCH($AE82&amp;AT$3,$DB$1:$DB$200&amp;$DC$1:$DC$200,0))),IF(INDEX($DC$201:$DC$770,MATCH($AE82&amp;AT$3,$DB$201:$DB$770&amp;$DC$201:$DC$770,0))=AT$3,2,""),IF(INDEX($DC$1:$DC$200,MATCH($AE82&amp;AT$3,$DB$1:$DB$200&amp;$DC$1:$DC$200,0))=AT$3,1,"")))</f>
        <v/>
      </c>
      <c r="AU82" s="6" t="str">
        <f t="array" ref="AU82">IF(ISNA(INDEX($DC$1:$DC$770,MATCH($AE82&amp;AU$3,$DB$1:$DB$770&amp;$DC$1:$DC$770,0))),"",IF(ISNA(INDEX($DC$1:$DC$200,MATCH($AE82&amp;AU$3,$DB$1:$DB$200&amp;$DC$1:$DC$200,0))),IF(INDEX($DC$201:$DC$770,MATCH($AE82&amp;AU$3,$DB$201:$DB$770&amp;$DC$201:$DC$770,0))=AU$3,2,""),IF(INDEX($DC$1:$DC$200,MATCH($AE82&amp;AU$3,$DB$1:$DB$200&amp;$DC$1:$DC$200,0))=AU$3,1,"")))</f>
        <v/>
      </c>
      <c r="AV82" s="6">
        <f t="array" ref="AV82">IF(ISNA(INDEX($DC$1:$DC$770,MATCH($AE82&amp;AV$3,$DB$1:$DB$770&amp;$DC$1:$DC$770,0))),"",IF(ISNA(INDEX($DC$1:$DC$200,MATCH($AE82&amp;AV$3,$DB$1:$DB$200&amp;$DC$1:$DC$200,0))),IF(INDEX($DC$201:$DC$770,MATCH($AE82&amp;AV$3,$DB$201:$DB$770&amp;$DC$201:$DC$770,0))=AV$3,2,""),IF(INDEX($DC$1:$DC$200,MATCH($AE82&amp;AV$3,$DB$1:$DB$200&amp;$DC$1:$DC$200,0))=AV$3,1,"")))</f>
        <v>1</v>
      </c>
      <c r="AW82" s="5" t="str">
        <f t="array" ref="AW82">IF(ISNA(INDEX($DC$1:$DC$770,MATCH($AE82&amp;AW$3,$DB$1:$DB$770&amp;$DC$1:$DC$770,0))),"",IF(ISNA(INDEX($DC$1:$DC$200,MATCH($AE82&amp;AW$3,$DB$1:$DB$200&amp;$DC$1:$DC$200,0))),IF(INDEX($DC$201:$DC$770,MATCH($AE82&amp;AW$3,$DB$201:$DB$770&amp;$DC$201:$DC$770,0))=AW$3,2,""),IF(INDEX($DC$1:$DC$200,MATCH($AE82&amp;AW$3,$DB$1:$DB$200&amp;$DC$1:$DC$200,0))=AW$3,1,"")))</f>
        <v/>
      </c>
      <c r="AX82" s="6" t="str">
        <f t="array" ref="AX82">IF(ISNA(INDEX($DC$1:$DC$770,MATCH($AE82&amp;AX$3,$DB$1:$DB$770&amp;$DC$1:$DC$770,0))),"",IF(ISNA(INDEX($DC$1:$DC$200,MATCH($AE82&amp;AX$3,$DB$1:$DB$200&amp;$DC$1:$DC$200,0))),IF(INDEX($DC$201:$DC$770,MATCH($AE82&amp;AX$3,$DB$201:$DB$770&amp;$DC$201:$DC$770,0))=AX$3,2,""),IF(INDEX($DC$1:$DC$200,MATCH($AE82&amp;AX$3,$DB$1:$DB$200&amp;$DC$1:$DC$200,0))=AX$3,1,"")))</f>
        <v/>
      </c>
      <c r="AY82" s="7" t="str">
        <f t="array" ref="AY82">IF(ISNA(INDEX($DC$1:$DC$770,MATCH($AE82&amp;AY$3,$DB$1:$DB$770&amp;$DC$1:$DC$770,0))),"",IF(ISNA(INDEX($DC$1:$DC$200,MATCH($AE82&amp;AY$3,$DB$1:$DB$200&amp;$DC$1:$DC$200,0))),IF(INDEX($DC$201:$DC$770,MATCH($AE82&amp;AY$3,$DB$201:$DB$770&amp;$DC$201:$DC$770,0))=AY$3,2,""),IF(INDEX($DC$1:$DC$200,MATCH($AE82&amp;AY$3,$DB$1:$DB$200&amp;$DC$1:$DC$200,0))=AY$3,1,"")))</f>
        <v/>
      </c>
      <c r="AZ82" s="6" t="str">
        <f t="array" ref="AZ82">IF(ISNA(INDEX($DC$1:$DC$770,MATCH($AE82&amp;AZ$3,$DB$1:$DB$770&amp;$DC$1:$DC$770,0))),"",IF(ISNA(INDEX($DC$1:$DC$200,MATCH($AE82&amp;AZ$3,$DB$1:$DB$200&amp;$DC$1:$DC$200,0))),IF(INDEX($DC$201:$DC$770,MATCH($AE82&amp;AZ$3,$DB$201:$DB$770&amp;$DC$201:$DC$770,0))=AZ$3,2,""),IF(INDEX($DC$1:$DC$200,MATCH($AE82&amp;AZ$3,$DB$1:$DB$200&amp;$DC$1:$DC$200,0))=AZ$3,1,"")))</f>
        <v/>
      </c>
      <c r="BA82" s="6" t="str">
        <f t="array" ref="BA82">IF(ISNA(INDEX($DC$1:$DC$770,MATCH($AE82&amp;BA$3,$DB$1:$DB$770&amp;$DC$1:$DC$770,0))),"",IF(ISNA(INDEX($DC$1:$DC$200,MATCH($AE82&amp;BA$3,$DB$1:$DB$200&amp;$DC$1:$DC$200,0))),IF(INDEX($DC$201:$DC$770,MATCH($AE82&amp;BA$3,$DB$201:$DB$770&amp;$DC$201:$DC$770,0))=BA$3,2,""),IF(INDEX($DC$1:$DC$200,MATCH($AE82&amp;BA$3,$DB$1:$DB$200&amp;$DC$1:$DC$200,0))=BA$3,1,"")))</f>
        <v/>
      </c>
      <c r="BB82" s="6" t="str">
        <f t="array" ref="BB82">IF(ISNA(INDEX($DC$1:$DC$770,MATCH($AE82&amp;BB$3,$DB$1:$DB$770&amp;$DC$1:$DC$770,0))),"",IF(ISNA(INDEX($DC$1:$DC$200,MATCH($AE82&amp;BB$3,$DB$1:$DB$200&amp;$DC$1:$DC$200,0))),IF(INDEX($DC$201:$DC$770,MATCH($AE82&amp;BB$3,$DB$201:$DB$770&amp;$DC$201:$DC$770,0))=BB$3,2,""),IF(INDEX($DC$1:$DC$200,MATCH($AE82&amp;BB$3,$DB$1:$DB$200&amp;$DC$1:$DC$200,0))=BB$3,1,"")))</f>
        <v/>
      </c>
      <c r="BC82" s="5" t="str">
        <f t="array" ref="BC82">IF(ISNA(INDEX($DC$1:$DC$770,MATCH($AE82&amp;BC$3,$DB$1:$DB$770&amp;$DC$1:$DC$770,0))),"",IF(ISNA(INDEX($DC$1:$DC$200,MATCH($AE82&amp;BC$3,$DB$1:$DB$200&amp;$DC$1:$DC$200,0))),IF(INDEX($DC$201:$DC$770,MATCH($AE82&amp;BC$3,$DB$201:$DB$770&amp;$DC$201:$DC$770,0))=BC$3,2,""),IF(INDEX($DC$1:$DC$200,MATCH($AE82&amp;BC$3,$DB$1:$DB$200&amp;$DC$1:$DC$200,0))=BC$3,1,"")))</f>
        <v/>
      </c>
      <c r="BD82" s="6" t="str">
        <f t="array" ref="BD82">IF(ISNA(INDEX($DC$1:$DC$770,MATCH($AE82&amp;BD$3,$DB$1:$DB$770&amp;$DC$1:$DC$770,0))),"",IF(ISNA(INDEX($DC$1:$DC$200,MATCH($AE82&amp;BD$3,$DB$1:$DB$200&amp;$DC$1:$DC$200,0))),IF(INDEX($DC$201:$DC$770,MATCH($AE82&amp;BD$3,$DB$201:$DB$770&amp;$DC$201:$DC$770,0))=BD$3,2,""),IF(INDEX($DC$1:$DC$200,MATCH($AE82&amp;BD$3,$DB$1:$DB$200&amp;$DC$1:$DC$200,0))=BD$3,1,"")))</f>
        <v/>
      </c>
      <c r="BE82" s="7" t="str">
        <f t="array" ref="BE82">IF(ISNA(INDEX($DC$1:$DC$770,MATCH($AE82&amp;BE$3,$DB$1:$DB$770&amp;$DC$1:$DC$770,0))),"",IF(ISNA(INDEX($DC$1:$DC$200,MATCH($AE82&amp;BE$3,$DB$1:$DB$200&amp;$DC$1:$DC$200,0))),IF(INDEX($DC$201:$DC$770,MATCH($AE82&amp;BE$3,$DB$201:$DB$770&amp;$DC$201:$DC$770,0))=BE$3,2,""),IF(INDEX($DC$1:$DC$200,MATCH($AE82&amp;BE$3,$DB$1:$DB$200&amp;$DC$1:$DC$200,0))=BE$3,1,"")))</f>
        <v/>
      </c>
      <c r="BF82" s="6" t="str">
        <f t="array" ref="BF82">IF(ISNA(INDEX($DC$1:$DC$770,MATCH($AE82&amp;BF$3,$DB$1:$DB$770&amp;$DC$1:$DC$770,0))),"",IF(ISNA(INDEX($DC$1:$DC$200,MATCH($AE82&amp;BF$3,$DB$1:$DB$200&amp;$DC$1:$DC$200,0))),IF(INDEX($DC$201:$DC$770,MATCH($AE82&amp;BF$3,$DB$201:$DB$770&amp;$DC$201:$DC$770,0))=BF$3,2,""),IF(INDEX($DC$1:$DC$200,MATCH($AE82&amp;BF$3,$DB$1:$DB$200&amp;$DC$1:$DC$200,0))=BF$3,1,"")))</f>
        <v/>
      </c>
      <c r="BG82" s="6" t="str">
        <f t="array" ref="BG82">IF(ISNA(INDEX($DC$1:$DC$770,MATCH($AE82&amp;BG$3,$DB$1:$DB$770&amp;$DC$1:$DC$770,0))),"",IF(ISNA(INDEX($DC$1:$DC$200,MATCH($AE82&amp;BG$3,$DB$1:$DB$200&amp;$DC$1:$DC$200,0))),IF(INDEX($DC$201:$DC$770,MATCH($AE82&amp;BG$3,$DB$201:$DB$770&amp;$DC$201:$DC$770,0))=BG$3,2,""),IF(INDEX($DC$1:$DC$200,MATCH($AE82&amp;BG$3,$DB$1:$DB$200&amp;$DC$1:$DC$200,0))=BG$3,1,"")))</f>
        <v/>
      </c>
      <c r="BH82" s="7" t="str">
        <f t="array" ref="BH82">IF(ISNA(INDEX($DC$1:$DC$770,MATCH($AE82&amp;BH$3,$DB$1:$DB$770&amp;$DC$1:$DC$770,0))),"",IF(ISNA(INDEX($DC$1:$DC$200,MATCH($AE82&amp;BH$3,$DB$1:$DB$200&amp;$DC$1:$DC$200,0))),IF(INDEX($DC$201:$DC$770,MATCH($AE82&amp;BH$3,$DB$201:$DB$770&amp;$DC$201:$DC$770,0))=BH$3,2,""),IF(INDEX($DC$1:$DC$200,MATCH($AE82&amp;BH$3,$DB$1:$DB$200&amp;$DC$1:$DC$200,0))=BH$3,1,"")))</f>
        <v/>
      </c>
      <c r="BI82" s="4">
        <f t="shared" ref="BI82" si="614">BI80+1</f>
        <v>156</v>
      </c>
      <c r="BJ82" s="174">
        <f>TRUNC((DATE($CR$2,BK$75,BK82)-WEEKDAY(DATE($CR$2,BK$75,BK82),2)-DATE(YEAR(DATE($CR$2,BK$75,BK82)+4-WEEKDAY(DATE($CR$2,BK$75,BK82),2)),1,-10))/7)</f>
        <v>22</v>
      </c>
      <c r="BK82" s="181">
        <v>4</v>
      </c>
      <c r="BL82" s="176" t="str">
        <f t="shared" si="577"/>
        <v>Sa</v>
      </c>
      <c r="BM82" s="2"/>
      <c r="BN82" s="164">
        <f t="shared" ref="BN82" si="615">IF(OR(OR(BJ82=$CR$7,BJ86=$CR$7,BJ82=$CS$7,BJ86=$CS$7,BJ82=$CT$7,BJ86=$CT$7,BJ82=$CR$8,BJ86=$CR$8,BJ82=$CR$9,BJ86=$CR$9,BJ82=$CR$10,BJ86=$CR$10,BJ82=$CS$10,BJ86=$CS$10,BJ82=$CR$11,BJ86=$CR$11,BJ82=$CS$11,BJ86=$CS$11,BJ82=$CT$11,BJ86=$CT$11,BJ82=$CU$11,BJ86=$CU$11,BJ82=$CV$11,BJ86=$CV$11,BJ82=$CR$12,BJ86=$CR$12,BJ82=$CS$12,BJ86=$CS$12),OR($BI83=$CP$30,$BI83=$CP$31,$BI83=$CP$32,$BI83=$CP$33,$BI83=$CP$34,$BI83=$CP$35,$BI83=$CP$36,$BI83=$CP$37,$BI83=$CP$38,$BI83=$CP$39,$BI83=$CP$40,$BI83=$CP$41),OR($BI83=$CP$44,$BI83=$CP$45,$BI83=$CP$46,$BI83=$CP$47,$BI83=$CP$48,$BI83=$CP$49,$BI83=$CP$50)),1,"")</f>
        <v>1</v>
      </c>
      <c r="BO82" s="164" t="str">
        <f t="shared" ref="BO82" si="616">IF(OR(OR(BJ82=$CR$15,BJ86=$CR$15,BJ82=$CS$15,BJ86=$CS$15,BJ82=$CT$15,BJ86=$CT$15,BJ82=$CR$16,BJ86=$CR$16,BJ82=$CS$16,BJ86=$CS$16,BJ82=$CR$17,BJ86=$CR$17,BJ82=$CS$17,BJ86=$CS$17,BJ82=$CR$18,BJ86=$CR$18,BJ82=$CS$18,BJ86=$CS$18,BJ82=$CT$18,BJ86=$CT$18,BJ82=$CU$18,BJ86=$CU$18,BJ82=$CV$18,BJ86=$CV$18,BJ82=$CR$19,BJ86=$CR$19,BJ82=$CS$19,BJ86=$CS$19),OR($BI83=$CP$30,$BI83=$CP$31,$BI83=$CP$32,$BI83=$CP$33,$BI83=$CP$34,$BI83=$CP$35,$BI83=$CP$36,$BI83=$CP$37,$BI83=$CP$38,$BI83=$CP$39,$BI83=$CP$40,$BI83=$CP$41),OR($BI83=$CP$44,$BI83=$CP$45,$BI83=$CP$46,$BI83=$CP$47,$BI83=$CP$48,$BI83=$CP$49,$BI83=$CP$50)),1,"")</f>
        <v/>
      </c>
      <c r="BP82" s="164" t="str">
        <f t="shared" ref="BP82" si="617">IF(OR(OR(BJ82=$CR$22,BJ86=$CR$22,BJ82=$CS$22,BJ86=$CS$22,BJ82=$CT$22,BJ86=$CT$22,BJ82=$CR$23,BJ86=$CR$23,BJ82=$CS$23,BJ86=$CS$23,BJ82=$CR$24,BJ86=$CR$24,BJ82=$CS$24,BJ86=$CS$24,BJ82=$CR$25,BJ86=$CR$25,BJ82=$CS$25,BJ86=$CS$25,BJ82=$CT$25,BJ86=$CT$25,BJ82=$CU$25,BJ86=$CU$25,BJ82=$CV$25,BJ86=$CV$25,BJ82=$CR$26,BJ86=$CR$26,BJ82=$CS$26,BJ86=$CS$26),OR($BI83=$CP$30,$BI83=$CP$31,$BI83=$CP$32,$BI83=$CP$33,$BI83=$CP$34,$BI83=$CP$35,$BI83=$CP$36,$BI83=$CP$37,$BI83=$CP$38,$BI83=$CP$39,$BI83=$CP$40,$BI83=$CP$41),OR($BI83=$CP$44,$BI83=$CP$45,$BI83=$CP$46,$BI83=$CP$47,$BI83=$CP$48,$BI83=$CP$49,$BI83=$CP$50)),1,"")</f>
        <v/>
      </c>
      <c r="BQ82" s="2"/>
      <c r="BR82" s="1" t="str">
        <f t="shared" ref="BR82" si="618">IF(ISNA(VLOOKUP(BI82,$DB$1:$DE$200,4,FALSE)),"",VLOOKUP(BI82,$DB$1:$DE$200,4,FALSE))</f>
        <v/>
      </c>
      <c r="BS82" s="1"/>
      <c r="BT82" s="1"/>
      <c r="BU82" s="1"/>
      <c r="BV82" s="1"/>
      <c r="BW82" s="1"/>
      <c r="BX82" s="5" t="str">
        <f t="array" ref="BX82">IF(ISNA(INDEX($DC$1:$DC$770,MATCH($BI82&amp;BX$3,$DB$1:$DB$770&amp;$DC$1:$DC$770,0))),"",IF(ISNA(INDEX($DC$1:$DC$200,MATCH($BI82&amp;BX$3,$DB$1:$DB$200&amp;$DC$1:$DC$200,0))),IF(INDEX($DC$201:$DC$770,MATCH($BI82&amp;BX$3,$DB$201:$DB$770&amp;$DC$201:$DC$770,0))=BX$3,2,""),IF(INDEX($DC$1:$DC$200,MATCH($BI82&amp;BX$3,$DB$1:$DB$200&amp;$DC$1:$DC$200,0))=BX$3,1,"")))</f>
        <v/>
      </c>
      <c r="BY82" s="6" t="str">
        <f t="array" ref="BY82">IF(ISNA(INDEX($DC$1:$DC$770,MATCH($BI82&amp;BY$3,$DB$1:$DB$770&amp;$DC$1:$DC$770,0))),"",IF(ISNA(INDEX($DC$1:$DC$200,MATCH($BI82&amp;BY$3,$DB$1:$DB$200&amp;$DC$1:$DC$200,0))),IF(INDEX($DC$201:$DC$770,MATCH($BI82&amp;BY$3,$DB$201:$DB$770&amp;$DC$201:$DC$770,0))=BY$3,2,""),IF(INDEX($DC$1:$DC$200,MATCH($BI82&amp;BY$3,$DB$1:$DB$200&amp;$DC$1:$DC$200,0))=BY$3,1,"")))</f>
        <v/>
      </c>
      <c r="BZ82" s="6" t="str">
        <f t="array" ref="BZ82">IF(ISNA(INDEX($DC$1:$DC$770,MATCH($BI82&amp;BZ$3,$DB$1:$DB$770&amp;$DC$1:$DC$770,0))),"",IF(ISNA(INDEX($DC$1:$DC$200,MATCH($BI82&amp;BZ$3,$DB$1:$DB$200&amp;$DC$1:$DC$200,0))),IF(INDEX($DC$201:$DC$770,MATCH($BI82&amp;BZ$3,$DB$201:$DB$770&amp;$DC$201:$DC$770,0))=BZ$3,2,""),IF(INDEX($DC$1:$DC$200,MATCH($BI82&amp;BZ$3,$DB$1:$DB$200&amp;$DC$1:$DC$200,0))=BZ$3,1,"")))</f>
        <v/>
      </c>
      <c r="CA82" s="5" t="str">
        <f t="array" ref="CA82">IF(ISNA(INDEX($DC$1:$DC$770,MATCH($BI82&amp;CA$3,$DB$1:$DB$770&amp;$DC$1:$DC$770,0))),"",IF(ISNA(INDEX($DC$1:$DC$200,MATCH($BI82&amp;CA$3,$DB$1:$DB$200&amp;$DC$1:$DC$200,0))),IF(INDEX($DC$201:$DC$770,MATCH($BI82&amp;CA$3,$DB$201:$DB$770&amp;$DC$201:$DC$770,0))=CA$3,2,""),IF(INDEX($DC$1:$DC$200,MATCH($BI82&amp;CA$3,$DB$1:$DB$200&amp;$DC$1:$DC$200,0))=CA$3,1,"")))</f>
        <v/>
      </c>
      <c r="CB82" s="6" t="str">
        <f t="array" ref="CB82">IF(ISNA(INDEX($DC$1:$DC$770,MATCH($BI82&amp;CB$3,$DB$1:$DB$770&amp;$DC$1:$DC$770,0))),"",IF(ISNA(INDEX($DC$1:$DC$200,MATCH($BI82&amp;CB$3,$DB$1:$DB$200&amp;$DC$1:$DC$200,0))),IF(INDEX($DC$201:$DC$770,MATCH($BI82&amp;CB$3,$DB$201:$DB$770&amp;$DC$201:$DC$770,0))=CB$3,2,""),IF(INDEX($DC$1:$DC$200,MATCH($BI82&amp;CB$3,$DB$1:$DB$200&amp;$DC$1:$DC$200,0))=CB$3,1,"")))</f>
        <v/>
      </c>
      <c r="CC82" s="7" t="str">
        <f t="array" ref="CC82">IF(ISNA(INDEX($DC$1:$DC$770,MATCH($BI82&amp;CC$3,$DB$1:$DB$770&amp;$DC$1:$DC$770,0))),"",IF(ISNA(INDEX($DC$1:$DC$200,MATCH($BI82&amp;CC$3,$DB$1:$DB$200&amp;$DC$1:$DC$200,0))),IF(INDEX($DC$201:$DC$770,MATCH($BI82&amp;CC$3,$DB$201:$DB$770&amp;$DC$201:$DC$770,0))=CC$3,2,""),IF(INDEX($DC$1:$DC$200,MATCH($BI82&amp;CC$3,$DB$1:$DB$200&amp;$DC$1:$DC$200,0))=CC$3,1,"")))</f>
        <v/>
      </c>
      <c r="CD82" s="6" t="str">
        <f t="array" ref="CD82">IF(ISNA(INDEX($DC$1:$DC$770,MATCH($BI82&amp;CD$3,$DB$1:$DB$770&amp;$DC$1:$DC$770,0))),"",IF(ISNA(INDEX($DC$1:$DC$200,MATCH($BI82&amp;CD$3,$DB$1:$DB$200&amp;$DC$1:$DC$200,0))),IF(INDEX($DC$201:$DC$770,MATCH($BI82&amp;CD$3,$DB$201:$DB$770&amp;$DC$201:$DC$770,0))=CD$3,2,""),IF(INDEX($DC$1:$DC$200,MATCH($BI82&amp;CD$3,$DB$1:$DB$200&amp;$DC$1:$DC$200,0))=CD$3,1,"")))</f>
        <v/>
      </c>
      <c r="CE82" s="6" t="str">
        <f t="array" ref="CE82">IF(ISNA(INDEX($DC$1:$DC$770,MATCH($BI82&amp;CE$3,$DB$1:$DB$770&amp;$DC$1:$DC$770,0))),"",IF(ISNA(INDEX($DC$1:$DC$200,MATCH($BI82&amp;CE$3,$DB$1:$DB$200&amp;$DC$1:$DC$200,0))),IF(INDEX($DC$201:$DC$770,MATCH($BI82&amp;CE$3,$DB$201:$DB$770&amp;$DC$201:$DC$770,0))=CE$3,2,""),IF(INDEX($DC$1:$DC$200,MATCH($BI82&amp;CE$3,$DB$1:$DB$200&amp;$DC$1:$DC$200,0))=CE$3,1,"")))</f>
        <v/>
      </c>
      <c r="CF82" s="6" t="str">
        <f t="array" ref="CF82">IF(ISNA(INDEX($DC$1:$DC$770,MATCH($BI82&amp;CF$3,$DB$1:$DB$770&amp;$DC$1:$DC$770,0))),"",IF(ISNA(INDEX($DC$1:$DC$200,MATCH($BI82&amp;CF$3,$DB$1:$DB$200&amp;$DC$1:$DC$200,0))),IF(INDEX($DC$201:$DC$770,MATCH($BI82&amp;CF$3,$DB$201:$DB$770&amp;$DC$201:$DC$770,0))=CF$3,2,""),IF(INDEX($DC$1:$DC$200,MATCH($BI82&amp;CF$3,$DB$1:$DB$200&amp;$DC$1:$DC$200,0))=CF$3,1,"")))</f>
        <v/>
      </c>
      <c r="CG82" s="5" t="str">
        <f t="array" ref="CG82">IF(ISNA(INDEX($DC$1:$DC$770,MATCH($BI82&amp;CG$3,$DB$1:$DB$770&amp;$DC$1:$DC$770,0))),"",IF(ISNA(INDEX($DC$1:$DC$200,MATCH($BI82&amp;CG$3,$DB$1:$DB$200&amp;$DC$1:$DC$200,0))),IF(INDEX($DC$201:$DC$770,MATCH($BI82&amp;CG$3,$DB$201:$DB$770&amp;$DC$201:$DC$770,0))=CG$3,2,""),IF(INDEX($DC$1:$DC$200,MATCH($BI82&amp;CG$3,$DB$1:$DB$200&amp;$DC$1:$DC$200,0))=CG$3,1,"")))</f>
        <v/>
      </c>
      <c r="CH82" s="6" t="str">
        <f t="array" ref="CH82">IF(ISNA(INDEX($DC$1:$DC$770,MATCH($BI82&amp;CH$3,$DB$1:$DB$770&amp;$DC$1:$DC$770,0))),"",IF(ISNA(INDEX($DC$1:$DC$200,MATCH($BI82&amp;CH$3,$DB$1:$DB$200&amp;$DC$1:$DC$200,0))),IF(INDEX($DC$201:$DC$770,MATCH($BI82&amp;CH$3,$DB$201:$DB$770&amp;$DC$201:$DC$770,0))=CH$3,2,""),IF(INDEX($DC$1:$DC$200,MATCH($BI82&amp;CH$3,$DB$1:$DB$200&amp;$DC$1:$DC$200,0))=CH$3,1,"")))</f>
        <v/>
      </c>
      <c r="CI82" s="7" t="str">
        <f t="array" ref="CI82">IF(ISNA(INDEX($DC$1:$DC$770,MATCH($BI82&amp;CI$3,$DB$1:$DB$770&amp;$DC$1:$DC$770,0))),"",IF(ISNA(INDEX($DC$1:$DC$200,MATCH($BI82&amp;CI$3,$DB$1:$DB$200&amp;$DC$1:$DC$200,0))),IF(INDEX($DC$201:$DC$770,MATCH($BI82&amp;CI$3,$DB$201:$DB$770&amp;$DC$201:$DC$770,0))=CI$3,2,""),IF(INDEX($DC$1:$DC$200,MATCH($BI82&amp;CI$3,$DB$1:$DB$200&amp;$DC$1:$DC$200,0))=CI$3,1,"")))</f>
        <v/>
      </c>
      <c r="CJ82" s="6" t="str">
        <f t="array" ref="CJ82">IF(ISNA(INDEX($DC$1:$DC$770,MATCH($BI82&amp;CJ$3,$DB$1:$DB$770&amp;$DC$1:$DC$770,0))),"",IF(ISNA(INDEX($DC$1:$DC$200,MATCH($BI82&amp;CJ$3,$DB$1:$DB$200&amp;$DC$1:$DC$200,0))),IF(INDEX($DC$201:$DC$770,MATCH($BI82&amp;CJ$3,$DB$201:$DB$770&amp;$DC$201:$DC$770,0))=CJ$3,2,""),IF(INDEX($DC$1:$DC$200,MATCH($BI82&amp;CJ$3,$DB$1:$DB$200&amp;$DC$1:$DC$200,0))=CJ$3,1,"")))</f>
        <v/>
      </c>
      <c r="CK82" s="6" t="str">
        <f t="array" ref="CK82">IF(ISNA(INDEX($DC$1:$DC$770,MATCH($BI82&amp;CK$3,$DB$1:$DB$770&amp;$DC$1:$DC$770,0))),"",IF(ISNA(INDEX($DC$1:$DC$200,MATCH($BI82&amp;CK$3,$DB$1:$DB$200&amp;$DC$1:$DC$200,0))),IF(INDEX($DC$201:$DC$770,MATCH($BI82&amp;CK$3,$DB$201:$DB$770&amp;$DC$201:$DC$770,0))=CK$3,2,""),IF(INDEX($DC$1:$DC$200,MATCH($BI82&amp;CK$3,$DB$1:$DB$200&amp;$DC$1:$DC$200,0))=CK$3,1,"")))</f>
        <v/>
      </c>
      <c r="CL82" s="7" t="str">
        <f t="array" ref="CL82">IF(ISNA(INDEX($DC$1:$DC$770,MATCH($BI82&amp;CL$3,$DB$1:$DB$770&amp;$DC$1:$DC$770,0))),"",IF(ISNA(INDEX($DC$1:$DC$200,MATCH($BI82&amp;CL$3,$DB$1:$DB$200&amp;$DC$1:$DC$200,0))),IF(INDEX($DC$201:$DC$770,MATCH($BI82&amp;CL$3,$DB$201:$DB$770&amp;$DC$201:$DC$770,0))=CL$3,2,""),IF(INDEX($DC$1:$DC$200,MATCH($BI82&amp;CL$3,$DB$1:$DB$200&amp;$DC$1:$DC$200,0))=CL$3,1,"")))</f>
        <v/>
      </c>
      <c r="CN82" s="10"/>
      <c r="CO82" s="14">
        <f t="shared" ref="CO82" si="619">CO81</f>
        <v>3</v>
      </c>
      <c r="CP82" s="24">
        <f t="shared" si="562"/>
        <v>0</v>
      </c>
      <c r="CQ82" s="161"/>
      <c r="CR82" s="10"/>
      <c r="CS82" s="10"/>
      <c r="CT82" s="10" t="s">
        <v>152</v>
      </c>
      <c r="CU82" s="66"/>
      <c r="CV82" s="66"/>
      <c r="CW82" s="10">
        <f t="shared" si="563"/>
        <v>2016</v>
      </c>
      <c r="CX82" s="10" t="str">
        <f t="shared" si="564"/>
        <v>Mo</v>
      </c>
      <c r="CY82" s="36">
        <f t="shared" si="565"/>
        <v>40876</v>
      </c>
      <c r="CZ82" s="10">
        <f>CZ81</f>
        <v>0</v>
      </c>
      <c r="DB82" s="19"/>
      <c r="DC82" s="42"/>
      <c r="DD82" s="163" t="s">
        <v>103</v>
      </c>
      <c r="DE82" s="163"/>
      <c r="DG82" s="81" t="s">
        <v>149</v>
      </c>
      <c r="DH82" s="81" t="s">
        <v>229</v>
      </c>
      <c r="DK82" s="22"/>
    </row>
    <row r="83" spans="1:117">
      <c r="A83" s="13">
        <f t="shared" ref="A83" si="620">A82+0.5</f>
        <v>95.5</v>
      </c>
      <c r="B83" s="174"/>
      <c r="C83" s="173"/>
      <c r="D83" s="177"/>
      <c r="E83" s="2"/>
      <c r="F83" s="165"/>
      <c r="G83" s="165"/>
      <c r="H83" s="165"/>
      <c r="I83" s="2"/>
      <c r="J83" s="10" t="str">
        <f t="shared" ref="J83" si="621">IF(ISNA(VLOOKUP(A83,$CP$30:$CQ$56,2,FALSE)),IF(ISNA(VLOOKUP(A83,$DB$1:$DE$200,4,FALSE)),"",VLOOKUP(A83,$DB$1:$DE$200,4,FALSE)),VLOOKUP(A83,$CP$30:$CQ$56,2,FALSE))</f>
        <v/>
      </c>
      <c r="K83" s="10"/>
      <c r="L83" s="10"/>
      <c r="M83" s="10"/>
      <c r="N83" s="10"/>
      <c r="O83" s="10"/>
      <c r="P83" s="9" t="str">
        <f t="array" ref="P83">IF(ISNA(INDEX($DC$201:$DC$770,MATCH($A82&amp;P$3,$DB$201:$DB$770&amp;$DC$201:$DC$770,0))),IF(ISNA(INDEX($DC$1:$DC$200,MATCH($A83&amp;P$3,$DB$1:$DB$200&amp;$DC$1:$DC$200,0))),"",IF(INDEX($DC$1:$DC$200,MATCH($A83&amp;P$3,$DB$1:$DB$200&amp;$DC$1:$DC$200,0))=P$3,1,"")),IF(INDEX($DC$201:$DC$770,MATCH($A82&amp;P$3,$DB$201:$DB$770&amp;$DC$201:$DC$770,0))=P$3,2,""))</f>
        <v/>
      </c>
      <c r="Q83" s="10" t="str">
        <f t="array" ref="Q83">IF(ISNA(INDEX($DC$201:$DC$770,MATCH($A82&amp;Q$3,$DB$201:$DB$770&amp;$DC$201:$DC$770,0))),IF(ISNA(INDEX($DC$1:$DC$200,MATCH($A83&amp;Q$3,$DB$1:$DB$200&amp;$DC$1:$DC$200,0))),"",IF(INDEX($DC$1:$DC$200,MATCH($A83&amp;Q$3,$DB$1:$DB$200&amp;$DC$1:$DC$200,0))=Q$3,1,"")),IF(INDEX($DC$201:$DC$770,MATCH($A82&amp;Q$3,$DB$201:$DB$770&amp;$DC$201:$DC$770,0))=Q$3,2,""))</f>
        <v/>
      </c>
      <c r="R83" s="10" t="str">
        <f t="array" ref="R83">IF(ISNA(INDEX($DC$201:$DC$770,MATCH($A82&amp;R$3,$DB$201:$DB$770&amp;$DC$201:$DC$770,0))),IF(ISNA(INDEX($DC$1:$DC$200,MATCH($A83&amp;R$3,$DB$1:$DB$200&amp;$DC$1:$DC$200,0))),"",IF(INDEX($DC$1:$DC$200,MATCH($A83&amp;R$3,$DB$1:$DB$200&amp;$DC$1:$DC$200,0))=R$3,1,"")),IF(INDEX($DC$201:$DC$770,MATCH($A82&amp;R$3,$DB$201:$DB$770&amp;$DC$201:$DC$770,0))=R$3,2,""))</f>
        <v/>
      </c>
      <c r="S83" s="9" t="str">
        <f t="array" ref="S83">IF(ISNA(INDEX($DC$201:$DC$770,MATCH($A82&amp;S$3,$DB$201:$DB$770&amp;$DC$201:$DC$770,0))),IF(ISNA(INDEX($DC$1:$DC$200,MATCH($A83&amp;S$3,$DB$1:$DB$200&amp;$DC$1:$DC$200,0))),"",IF(INDEX($DC$1:$DC$200,MATCH($A83&amp;S$3,$DB$1:$DB$200&amp;$DC$1:$DC$200,0))=S$3,1,"")),IF(INDEX($DC$201:$DC$770,MATCH($A82&amp;S$3,$DB$201:$DB$770&amp;$DC$201:$DC$770,0))=S$3,2,""))</f>
        <v/>
      </c>
      <c r="T83" s="10" t="str">
        <f t="array" ref="T83">IF(ISNA(INDEX($DC$201:$DC$770,MATCH($A82&amp;T$3,$DB$201:$DB$770&amp;$DC$201:$DC$770,0))),IF(ISNA(INDEX($DC$1:$DC$200,MATCH($A83&amp;T$3,$DB$1:$DB$200&amp;$DC$1:$DC$200,0))),"",IF(INDEX($DC$1:$DC$200,MATCH($A83&amp;T$3,$DB$1:$DB$200&amp;$DC$1:$DC$200,0))=T$3,1,"")),IF(INDEX($DC$201:$DC$770,MATCH($A82&amp;T$3,$DB$201:$DB$770&amp;$DC$201:$DC$770,0))=T$3,2,""))</f>
        <v/>
      </c>
      <c r="U83" s="8" t="str">
        <f t="array" ref="U83">IF(ISNA(INDEX($DC$201:$DC$770,MATCH($A82&amp;U$3,$DB$201:$DB$770&amp;$DC$201:$DC$770,0))),IF(ISNA(INDEX($DC$1:$DC$200,MATCH($A83&amp;U$3,$DB$1:$DB$200&amp;$DC$1:$DC$200,0))),"",IF(INDEX($DC$1:$DC$200,MATCH($A83&amp;U$3,$DB$1:$DB$200&amp;$DC$1:$DC$200,0))=U$3,1,"")),IF(INDEX($DC$201:$DC$770,MATCH($A82&amp;U$3,$DB$201:$DB$770&amp;$DC$201:$DC$770,0))=U$3,2,""))</f>
        <v/>
      </c>
      <c r="V83" s="10" t="str">
        <f t="array" ref="V83">IF(ISNA(INDEX($DC$201:$DC$770,MATCH($A82&amp;V$3,$DB$201:$DB$770&amp;$DC$201:$DC$770,0))),IF(ISNA(INDEX($DC$1:$DC$200,MATCH($A83&amp;V$3,$DB$1:$DB$200&amp;$DC$1:$DC$200,0))),"",IF(INDEX($DC$1:$DC$200,MATCH($A83&amp;V$3,$DB$1:$DB$200&amp;$DC$1:$DC$200,0))=V$3,1,"")),IF(INDEX($DC$201:$DC$770,MATCH($A82&amp;V$3,$DB$201:$DB$770&amp;$DC$201:$DC$770,0))=V$3,2,""))</f>
        <v/>
      </c>
      <c r="W83" s="10" t="str">
        <f t="array" ref="W83">IF(ISNA(INDEX($DC$201:$DC$770,MATCH($A82&amp;W$3,$DB$201:$DB$770&amp;$DC$201:$DC$770,0))),IF(ISNA(INDEX($DC$1:$DC$200,MATCH($A83&amp;W$3,$DB$1:$DB$200&amp;$DC$1:$DC$200,0))),"",IF(INDEX($DC$1:$DC$200,MATCH($A83&amp;W$3,$DB$1:$DB$200&amp;$DC$1:$DC$200,0))=W$3,1,"")),IF(INDEX($DC$201:$DC$770,MATCH($A82&amp;W$3,$DB$201:$DB$770&amp;$DC$201:$DC$770,0))=W$3,2,""))</f>
        <v/>
      </c>
      <c r="X83" s="10" t="str">
        <f t="array" ref="X83">IF(ISNA(INDEX($DC$201:$DC$770,MATCH($A82&amp;X$3,$DB$201:$DB$770&amp;$DC$201:$DC$770,0))),IF(ISNA(INDEX($DC$1:$DC$200,MATCH($A83&amp;X$3,$DB$1:$DB$200&amp;$DC$1:$DC$200,0))),"",IF(INDEX($DC$1:$DC$200,MATCH($A83&amp;X$3,$DB$1:$DB$200&amp;$DC$1:$DC$200,0))=X$3,1,"")),IF(INDEX($DC$201:$DC$770,MATCH($A82&amp;X$3,$DB$201:$DB$770&amp;$DC$201:$DC$770,0))=X$3,2,""))</f>
        <v/>
      </c>
      <c r="Y83" s="9" t="str">
        <f t="array" ref="Y83">IF(ISNA(INDEX($DC$201:$DC$770,MATCH($A82&amp;Y$3,$DB$201:$DB$770&amp;$DC$201:$DC$770,0))),IF(ISNA(INDEX($DC$1:$DC$200,MATCH($A83&amp;Y$3,$DB$1:$DB$200&amp;$DC$1:$DC$200,0))),"",IF(INDEX($DC$1:$DC$200,MATCH($A83&amp;Y$3,$DB$1:$DB$200&amp;$DC$1:$DC$200,0))=Y$3,1,"")),IF(INDEX($DC$201:$DC$770,MATCH($A82&amp;Y$3,$DB$201:$DB$770&amp;$DC$201:$DC$770,0))=Y$3,2,""))</f>
        <v/>
      </c>
      <c r="Z83" s="10" t="str">
        <f t="array" ref="Z83">IF(ISNA(INDEX($DC$201:$DC$770,MATCH($A82&amp;Z$3,$DB$201:$DB$770&amp;$DC$201:$DC$770,0))),IF(ISNA(INDEX($DC$1:$DC$200,MATCH($A83&amp;Z$3,$DB$1:$DB$200&amp;$DC$1:$DC$200,0))),"",IF(INDEX($DC$1:$DC$200,MATCH($A83&amp;Z$3,$DB$1:$DB$200&amp;$DC$1:$DC$200,0))=Z$3,1,"")),IF(INDEX($DC$201:$DC$770,MATCH($A82&amp;Z$3,$DB$201:$DB$770&amp;$DC$201:$DC$770,0))=Z$3,2,""))</f>
        <v/>
      </c>
      <c r="AA83" s="8" t="str">
        <f t="array" ref="AA83">IF(ISNA(INDEX($DC$201:$DC$770,MATCH($A82&amp;AA$3,$DB$201:$DB$770&amp;$DC$201:$DC$770,0))),IF(ISNA(INDEX($DC$1:$DC$200,MATCH($A83&amp;AA$3,$DB$1:$DB$200&amp;$DC$1:$DC$200,0))),"",IF(INDEX($DC$1:$DC$200,MATCH($A83&amp;AA$3,$DB$1:$DB$200&amp;$DC$1:$DC$200,0))=AA$3,1,"")),IF(INDEX($DC$201:$DC$770,MATCH($A82&amp;AA$3,$DB$201:$DB$770&amp;$DC$201:$DC$770,0))=AA$3,2,""))</f>
        <v/>
      </c>
      <c r="AB83" s="10" t="str">
        <f t="array" ref="AB83">IF(ISNA(INDEX($DC$201:$DC$770,MATCH($A82&amp;AB$3,$DB$201:$DB$770&amp;$DC$201:$DC$770,0))),IF(ISNA(INDEX($DC$1:$DC$200,MATCH($A83&amp;AB$3,$DB$1:$DB$200&amp;$DC$1:$DC$200,0))),"",IF(INDEX($DC$1:$DC$200,MATCH($A83&amp;AB$3,$DB$1:$DB$200&amp;$DC$1:$DC$200,0))=AB$3,1,"")),IF(INDEX($DC$201:$DC$770,MATCH($A82&amp;AB$3,$DB$201:$DB$770&amp;$DC$201:$DC$770,0))=AB$3,2,""))</f>
        <v/>
      </c>
      <c r="AC83" s="10" t="str">
        <f t="array" ref="AC83">IF(ISNA(INDEX($DC$201:$DC$770,MATCH($A82&amp;AC$3,$DB$201:$DB$770&amp;$DC$201:$DC$770,0))),IF(ISNA(INDEX($DC$1:$DC$200,MATCH($A83&amp;AC$3,$DB$1:$DB$200&amp;$DC$1:$DC$200,0))),"",IF(INDEX($DC$1:$DC$200,MATCH($A83&amp;AC$3,$DB$1:$DB$200&amp;$DC$1:$DC$200,0))=AC$3,1,"")),IF(INDEX($DC$201:$DC$770,MATCH($A82&amp;AC$3,$DB$201:$DB$770&amp;$DC$201:$DC$770,0))=AC$3,2,""))</f>
        <v/>
      </c>
      <c r="AD83" s="8" t="str">
        <f t="array" ref="AD83">IF(ISNA(INDEX($DC$201:$DC$770,MATCH($A82&amp;AD$3,$DB$201:$DB$770&amp;$DC$201:$DC$770,0))),IF(ISNA(INDEX($DC$1:$DC$200,MATCH($A83&amp;AD$3,$DB$1:$DB$200&amp;$DC$1:$DC$200,0))),"",IF(INDEX($DC$1:$DC$200,MATCH($A83&amp;AD$3,$DB$1:$DB$200&amp;$DC$1:$DC$200,0))=AD$3,1,"")),IF(INDEX($DC$201:$DC$770,MATCH($A82&amp;AD$3,$DB$201:$DB$770&amp;$DC$201:$DC$770,0))=AD$3,2,""))</f>
        <v/>
      </c>
      <c r="AE83" s="4">
        <f t="shared" ref="AE83" si="622">0.5+AE82</f>
        <v>125.5</v>
      </c>
      <c r="AF83" s="174"/>
      <c r="AG83" s="183"/>
      <c r="AH83" s="177"/>
      <c r="AI83" s="2"/>
      <c r="AJ83" s="165"/>
      <c r="AK83" s="165"/>
      <c r="AL83" s="165"/>
      <c r="AM83" s="2"/>
      <c r="AN83" s="10" t="str">
        <f t="shared" ref="AN83" si="623">IF(ISNA(VLOOKUP(AE83,$CP$30:$CQ$56,2,FALSE)),IF(ISNA(VLOOKUP(AE83,$DB$1:$DE$200,4,FALSE)),"",VLOOKUP(AE83,$DB$1:$DE$200,4,FALSE)),VLOOKUP(AE83,$CP$30:$CQ$56,2,FALSE))</f>
        <v/>
      </c>
      <c r="AO83" s="10"/>
      <c r="AP83" s="10"/>
      <c r="AQ83" s="10"/>
      <c r="AR83" s="10"/>
      <c r="AS83" s="10"/>
      <c r="AT83" s="9" t="str">
        <f t="array" ref="AT83">IF(ISNA(INDEX($DC$201:$DC$770,MATCH($AE82&amp;AT$3,$DB$201:$DB$770&amp;$DC$201:$DC$770,0))),IF(ISNA(INDEX($DC$1:$DC$200,MATCH($AE83&amp;AT$3,$DB$1:$DB$200&amp;$DC$1:$DC$200,0))),"",IF(INDEX($DC$1:$DC$200,MATCH($AE83&amp;AT$3,$DB$1:$DB$200&amp;$DC$1:$DC$200,0))=AT$3,1,"")),IF(INDEX($DC$201:$DC$770,MATCH($AE82&amp;AT$3,$DB$201:$DB$770&amp;$DC$201:$DC$770,0))=AT$3,2,""))</f>
        <v/>
      </c>
      <c r="AU83" s="10" t="str">
        <f t="array" ref="AU83">IF(ISNA(INDEX($DC$201:$DC$770,MATCH($AE82&amp;AU$3,$DB$201:$DB$770&amp;$DC$201:$DC$770,0))),IF(ISNA(INDEX($DC$1:$DC$200,MATCH($AE83&amp;AU$3,$DB$1:$DB$200&amp;$DC$1:$DC$200,0))),"",IF(INDEX($DC$1:$DC$200,MATCH($AE83&amp;AU$3,$DB$1:$DB$200&amp;$DC$1:$DC$200,0))=AU$3,1,"")),IF(INDEX($DC$201:$DC$770,MATCH($AE82&amp;AU$3,$DB$201:$DB$770&amp;$DC$201:$DC$770,0))=AU$3,2,""))</f>
        <v/>
      </c>
      <c r="AV83" s="10" t="str">
        <f t="array" ref="AV83">IF(ISNA(INDEX($DC$201:$DC$770,MATCH($AE82&amp;AV$3,$DB$201:$DB$770&amp;$DC$201:$DC$770,0))),IF(ISNA(INDEX($DC$1:$DC$200,MATCH($AE83&amp;AV$3,$DB$1:$DB$200&amp;$DC$1:$DC$200,0))),"",IF(INDEX($DC$1:$DC$200,MATCH($AE83&amp;AV$3,$DB$1:$DB$200&amp;$DC$1:$DC$200,0))=AV$3,1,"")),IF(INDEX($DC$201:$DC$770,MATCH($AE82&amp;AV$3,$DB$201:$DB$770&amp;$DC$201:$DC$770,0))=AV$3,2,""))</f>
        <v/>
      </c>
      <c r="AW83" s="9" t="str">
        <f t="array" ref="AW83">IF(ISNA(INDEX($DC$201:$DC$770,MATCH($AE82&amp;AW$3,$DB$201:$DB$770&amp;$DC$201:$DC$770,0))),IF(ISNA(INDEX($DC$1:$DC$200,MATCH($AE83&amp;AW$3,$DB$1:$DB$200&amp;$DC$1:$DC$200,0))),"",IF(INDEX($DC$1:$DC$200,MATCH($AE83&amp;AW$3,$DB$1:$DB$200&amp;$DC$1:$DC$200,0))=AW$3,1,"")),IF(INDEX($DC$201:$DC$770,MATCH($AE82&amp;AW$3,$DB$201:$DB$770&amp;$DC$201:$DC$770,0))=AW$3,2,""))</f>
        <v/>
      </c>
      <c r="AX83" s="10" t="str">
        <f t="array" ref="AX83">IF(ISNA(INDEX($DC$201:$DC$770,MATCH($AE82&amp;AX$3,$DB$201:$DB$770&amp;$DC$201:$DC$770,0))),IF(ISNA(INDEX($DC$1:$DC$200,MATCH($AE83&amp;AX$3,$DB$1:$DB$200&amp;$DC$1:$DC$200,0))),"",IF(INDEX($DC$1:$DC$200,MATCH($AE83&amp;AX$3,$DB$1:$DB$200&amp;$DC$1:$DC$200,0))=AX$3,1,"")),IF(INDEX($DC$201:$DC$770,MATCH($AE82&amp;AX$3,$DB$201:$DB$770&amp;$DC$201:$DC$770,0))=AX$3,2,""))</f>
        <v/>
      </c>
      <c r="AY83" s="8" t="str">
        <f t="array" ref="AY83">IF(ISNA(INDEX($DC$201:$DC$770,MATCH($AE82&amp;AY$3,$DB$201:$DB$770&amp;$DC$201:$DC$770,0))),IF(ISNA(INDEX($DC$1:$DC$200,MATCH($AE83&amp;AY$3,$DB$1:$DB$200&amp;$DC$1:$DC$200,0))),"",IF(INDEX($DC$1:$DC$200,MATCH($AE83&amp;AY$3,$DB$1:$DB$200&amp;$DC$1:$DC$200,0))=AY$3,1,"")),IF(INDEX($DC$201:$DC$770,MATCH($AE82&amp;AY$3,$DB$201:$DB$770&amp;$DC$201:$DC$770,0))=AY$3,2,""))</f>
        <v/>
      </c>
      <c r="AZ83" s="10" t="str">
        <f t="array" ref="AZ83">IF(ISNA(INDEX($DC$201:$DC$770,MATCH($AE82&amp;AZ$3,$DB$201:$DB$770&amp;$DC$201:$DC$770,0))),IF(ISNA(INDEX($DC$1:$DC$200,MATCH($AE83&amp;AZ$3,$DB$1:$DB$200&amp;$DC$1:$DC$200,0))),"",IF(INDEX($DC$1:$DC$200,MATCH($AE83&amp;AZ$3,$DB$1:$DB$200&amp;$DC$1:$DC$200,0))=AZ$3,1,"")),IF(INDEX($DC$201:$DC$770,MATCH($AE82&amp;AZ$3,$DB$201:$DB$770&amp;$DC$201:$DC$770,0))=AZ$3,2,""))</f>
        <v/>
      </c>
      <c r="BA83" s="10" t="str">
        <f t="array" ref="BA83">IF(ISNA(INDEX($DC$201:$DC$770,MATCH($AE82&amp;BA$3,$DB$201:$DB$770&amp;$DC$201:$DC$770,0))),IF(ISNA(INDEX($DC$1:$DC$200,MATCH($AE83&amp;BA$3,$DB$1:$DB$200&amp;$DC$1:$DC$200,0))),"",IF(INDEX($DC$1:$DC$200,MATCH($AE83&amp;BA$3,$DB$1:$DB$200&amp;$DC$1:$DC$200,0))=BA$3,1,"")),IF(INDEX($DC$201:$DC$770,MATCH($AE82&amp;BA$3,$DB$201:$DB$770&amp;$DC$201:$DC$770,0))=BA$3,2,""))</f>
        <v/>
      </c>
      <c r="BB83" s="10" t="str">
        <f t="array" ref="BB83">IF(ISNA(INDEX($DC$201:$DC$770,MATCH($AE82&amp;BB$3,$DB$201:$DB$770&amp;$DC$201:$DC$770,0))),IF(ISNA(INDEX($DC$1:$DC$200,MATCH($AE83&amp;BB$3,$DB$1:$DB$200&amp;$DC$1:$DC$200,0))),"",IF(INDEX($DC$1:$DC$200,MATCH($AE83&amp;BB$3,$DB$1:$DB$200&amp;$DC$1:$DC$200,0))=BB$3,1,"")),IF(INDEX($DC$201:$DC$770,MATCH($AE82&amp;BB$3,$DB$201:$DB$770&amp;$DC$201:$DC$770,0))=BB$3,2,""))</f>
        <v/>
      </c>
      <c r="BC83" s="9" t="str">
        <f t="array" ref="BC83">IF(ISNA(INDEX($DC$201:$DC$770,MATCH($AE82&amp;BC$3,$DB$201:$DB$770&amp;$DC$201:$DC$770,0))),IF(ISNA(INDEX($DC$1:$DC$200,MATCH($AE83&amp;BC$3,$DB$1:$DB$200&amp;$DC$1:$DC$200,0))),"",IF(INDEX($DC$1:$DC$200,MATCH($AE83&amp;BC$3,$DB$1:$DB$200&amp;$DC$1:$DC$200,0))=BC$3,1,"")),IF(INDEX($DC$201:$DC$770,MATCH($AE82&amp;BC$3,$DB$201:$DB$770&amp;$DC$201:$DC$770,0))=BC$3,2,""))</f>
        <v/>
      </c>
      <c r="BD83" s="10" t="str">
        <f t="array" ref="BD83">IF(ISNA(INDEX($DC$201:$DC$770,MATCH($AE82&amp;BD$3,$DB$201:$DB$770&amp;$DC$201:$DC$770,0))),IF(ISNA(INDEX($DC$1:$DC$200,MATCH($AE83&amp;BD$3,$DB$1:$DB$200&amp;$DC$1:$DC$200,0))),"",IF(INDEX($DC$1:$DC$200,MATCH($AE83&amp;BD$3,$DB$1:$DB$200&amp;$DC$1:$DC$200,0))=BD$3,1,"")),IF(INDEX($DC$201:$DC$770,MATCH($AE82&amp;BD$3,$DB$201:$DB$770&amp;$DC$201:$DC$770,0))=BD$3,2,""))</f>
        <v/>
      </c>
      <c r="BE83" s="8" t="str">
        <f t="array" ref="BE83">IF(ISNA(INDEX($DC$201:$DC$770,MATCH($AE82&amp;BE$3,$DB$201:$DB$770&amp;$DC$201:$DC$770,0))),IF(ISNA(INDEX($DC$1:$DC$200,MATCH($AE83&amp;BE$3,$DB$1:$DB$200&amp;$DC$1:$DC$200,0))),"",IF(INDEX($DC$1:$DC$200,MATCH($AE83&amp;BE$3,$DB$1:$DB$200&amp;$DC$1:$DC$200,0))=BE$3,1,"")),IF(INDEX($DC$201:$DC$770,MATCH($AE82&amp;BE$3,$DB$201:$DB$770&amp;$DC$201:$DC$770,0))=BE$3,2,""))</f>
        <v/>
      </c>
      <c r="BF83" s="10" t="str">
        <f t="array" ref="BF83">IF(ISNA(INDEX($DC$201:$DC$770,MATCH($AE82&amp;BF$3,$DB$201:$DB$770&amp;$DC$201:$DC$770,0))),IF(ISNA(INDEX($DC$1:$DC$200,MATCH($AE83&amp;BF$3,$DB$1:$DB$200&amp;$DC$1:$DC$200,0))),"",IF(INDEX($DC$1:$DC$200,MATCH($AE83&amp;BF$3,$DB$1:$DB$200&amp;$DC$1:$DC$200,0))=BF$3,1,"")),IF(INDEX($DC$201:$DC$770,MATCH($AE82&amp;BF$3,$DB$201:$DB$770&amp;$DC$201:$DC$770,0))=BF$3,2,""))</f>
        <v/>
      </c>
      <c r="BG83" s="10" t="str">
        <f t="array" ref="BG83">IF(ISNA(INDEX($DC$201:$DC$770,MATCH($AE82&amp;BG$3,$DB$201:$DB$770&amp;$DC$201:$DC$770,0))),IF(ISNA(INDEX($DC$1:$DC$200,MATCH($AE83&amp;BG$3,$DB$1:$DB$200&amp;$DC$1:$DC$200,0))),"",IF(INDEX($DC$1:$DC$200,MATCH($AE83&amp;BG$3,$DB$1:$DB$200&amp;$DC$1:$DC$200,0))=BG$3,1,"")),IF(INDEX($DC$201:$DC$770,MATCH($AE82&amp;BG$3,$DB$201:$DB$770&amp;$DC$201:$DC$770,0))=BG$3,2,""))</f>
        <v/>
      </c>
      <c r="BH83" s="8" t="str">
        <f t="array" ref="BH83">IF(ISNA(INDEX($DC$201:$DC$770,MATCH($AE82&amp;BH$3,$DB$201:$DB$770&amp;$DC$201:$DC$770,0))),IF(ISNA(INDEX($DC$1:$DC$200,MATCH($AE83&amp;BH$3,$DB$1:$DB$200&amp;$DC$1:$DC$200,0))),"",IF(INDEX($DC$1:$DC$200,MATCH($AE83&amp;BH$3,$DB$1:$DB$200&amp;$DC$1:$DC$200,0))=BH$3,1,"")),IF(INDEX($DC$201:$DC$770,MATCH($AE82&amp;BH$3,$DB$201:$DB$770&amp;$DC$201:$DC$770,0))=BH$3,2,""))</f>
        <v/>
      </c>
      <c r="BI83" s="4">
        <f t="shared" ref="BI83" si="624">BI82+0.5</f>
        <v>156.5</v>
      </c>
      <c r="BJ83" s="174"/>
      <c r="BK83" s="183"/>
      <c r="BL83" s="177"/>
      <c r="BM83" s="2"/>
      <c r="BN83" s="165"/>
      <c r="BO83" s="165"/>
      <c r="BP83" s="165"/>
      <c r="BQ83" s="2"/>
      <c r="BR83" s="9" t="str">
        <f t="shared" ref="BR83" si="625">IF(ISNA(VLOOKUP(BI83,$CP$30:$CQ$56,2,FALSE)),IF(ISNA(VLOOKUP(BI83,$DB$1:$DE$200,4,FALSE)),"",VLOOKUP(BI83,$DB$1:$DE$200,4,FALSE)),VLOOKUP(BI83,$CP$30:$CQ$56,2,FALSE))</f>
        <v/>
      </c>
      <c r="BS83" s="10"/>
      <c r="BT83" s="10"/>
      <c r="BU83" s="10"/>
      <c r="BV83" s="10"/>
      <c r="BW83" s="10"/>
      <c r="BX83" s="9" t="str">
        <f t="array" ref="BX83">IF(ISNA(INDEX($DC$201:$DC$770,MATCH($BI82&amp;BX$3,$DB$201:$DB$770&amp;$DC$201:$DC$770,0))),IF(ISNA(INDEX($DC$1:$DC$200,MATCH($BI83&amp;BX$3,$DB$1:$DB$200&amp;$DC$1:$DC$200,0))),"",IF(INDEX($DC$1:$DC$200,MATCH($BI83&amp;BX$3,$DB$1:$DB$200&amp;$DC$1:$DC$200,0))=BX$3,1,"")),IF(INDEX($DC$201:$DC$770,MATCH($BI82&amp;BX$3,$DB$201:$DB$770&amp;$DC$201:$DC$770,0))=BX$3,2,""))</f>
        <v/>
      </c>
      <c r="BY83" s="10" t="str">
        <f t="array" ref="BY83">IF(ISNA(INDEX($DC$201:$DC$770,MATCH($BI82&amp;BY$3,$DB$201:$DB$770&amp;$DC$201:$DC$770,0))),IF(ISNA(INDEX($DC$1:$DC$200,MATCH($BI83&amp;BY$3,$DB$1:$DB$200&amp;$DC$1:$DC$200,0))),"",IF(INDEX($DC$1:$DC$200,MATCH($BI83&amp;BY$3,$DB$1:$DB$200&amp;$DC$1:$DC$200,0))=BY$3,1,"")),IF(INDEX($DC$201:$DC$770,MATCH($BI82&amp;BY$3,$DB$201:$DB$770&amp;$DC$201:$DC$770,0))=BY$3,2,""))</f>
        <v/>
      </c>
      <c r="BZ83" s="10" t="str">
        <f t="array" ref="BZ83">IF(ISNA(INDEX($DC$201:$DC$770,MATCH($BI82&amp;BZ$3,$DB$201:$DB$770&amp;$DC$201:$DC$770,0))),IF(ISNA(INDEX($DC$1:$DC$200,MATCH($BI83&amp;BZ$3,$DB$1:$DB$200&amp;$DC$1:$DC$200,0))),"",IF(INDEX($DC$1:$DC$200,MATCH($BI83&amp;BZ$3,$DB$1:$DB$200&amp;$DC$1:$DC$200,0))=BZ$3,1,"")),IF(INDEX($DC$201:$DC$770,MATCH($BI82&amp;BZ$3,$DB$201:$DB$770&amp;$DC$201:$DC$770,0))=BZ$3,2,""))</f>
        <v/>
      </c>
      <c r="CA83" s="9" t="str">
        <f t="array" ref="CA83">IF(ISNA(INDEX($DC$201:$DC$770,MATCH($BI82&amp;CA$3,$DB$201:$DB$770&amp;$DC$201:$DC$770,0))),IF(ISNA(INDEX($DC$1:$DC$200,MATCH($BI83&amp;CA$3,$DB$1:$DB$200&amp;$DC$1:$DC$200,0))),"",IF(INDEX($DC$1:$DC$200,MATCH($BI83&amp;CA$3,$DB$1:$DB$200&amp;$DC$1:$DC$200,0))=CA$3,1,"")),IF(INDEX($DC$201:$DC$770,MATCH($BI82&amp;CA$3,$DB$201:$DB$770&amp;$DC$201:$DC$770,0))=CA$3,2,""))</f>
        <v/>
      </c>
      <c r="CB83" s="10" t="str">
        <f t="array" ref="CB83">IF(ISNA(INDEX($DC$201:$DC$770,MATCH($BI82&amp;CB$3,$DB$201:$DB$770&amp;$DC$201:$DC$770,0))),IF(ISNA(INDEX($DC$1:$DC$200,MATCH($BI83&amp;CB$3,$DB$1:$DB$200&amp;$DC$1:$DC$200,0))),"",IF(INDEX($DC$1:$DC$200,MATCH($BI83&amp;CB$3,$DB$1:$DB$200&amp;$DC$1:$DC$200,0))=CB$3,1,"")),IF(INDEX($DC$201:$DC$770,MATCH($BI82&amp;CB$3,$DB$201:$DB$770&amp;$DC$201:$DC$770,0))=CB$3,2,""))</f>
        <v/>
      </c>
      <c r="CC83" s="8" t="str">
        <f t="array" ref="CC83">IF(ISNA(INDEX($DC$201:$DC$770,MATCH($BI82&amp;CC$3,$DB$201:$DB$770&amp;$DC$201:$DC$770,0))),IF(ISNA(INDEX($DC$1:$DC$200,MATCH($BI83&amp;CC$3,$DB$1:$DB$200&amp;$DC$1:$DC$200,0))),"",IF(INDEX($DC$1:$DC$200,MATCH($BI83&amp;CC$3,$DB$1:$DB$200&amp;$DC$1:$DC$200,0))=CC$3,1,"")),IF(INDEX($DC$201:$DC$770,MATCH($BI82&amp;CC$3,$DB$201:$DB$770&amp;$DC$201:$DC$770,0))=CC$3,2,""))</f>
        <v/>
      </c>
      <c r="CD83" s="10" t="str">
        <f t="array" ref="CD83">IF(ISNA(INDEX($DC$201:$DC$770,MATCH($BI82&amp;CD$3,$DB$201:$DB$770&amp;$DC$201:$DC$770,0))),IF(ISNA(INDEX($DC$1:$DC$200,MATCH($BI83&amp;CD$3,$DB$1:$DB$200&amp;$DC$1:$DC$200,0))),"",IF(INDEX($DC$1:$DC$200,MATCH($BI83&amp;CD$3,$DB$1:$DB$200&amp;$DC$1:$DC$200,0))=CD$3,1,"")),IF(INDEX($DC$201:$DC$770,MATCH($BI82&amp;CD$3,$DB$201:$DB$770&amp;$DC$201:$DC$770,0))=CD$3,2,""))</f>
        <v/>
      </c>
      <c r="CE83" s="10" t="str">
        <f t="array" ref="CE83">IF(ISNA(INDEX($DC$201:$DC$770,MATCH($BI82&amp;CE$3,$DB$201:$DB$770&amp;$DC$201:$DC$770,0))),IF(ISNA(INDEX($DC$1:$DC$200,MATCH($BI83&amp;CE$3,$DB$1:$DB$200&amp;$DC$1:$DC$200,0))),"",IF(INDEX($DC$1:$DC$200,MATCH($BI83&amp;CE$3,$DB$1:$DB$200&amp;$DC$1:$DC$200,0))=CE$3,1,"")),IF(INDEX($DC$201:$DC$770,MATCH($BI82&amp;CE$3,$DB$201:$DB$770&amp;$DC$201:$DC$770,0))=CE$3,2,""))</f>
        <v/>
      </c>
      <c r="CF83" s="10" t="str">
        <f t="array" ref="CF83">IF(ISNA(INDEX($DC$201:$DC$770,MATCH($BI82&amp;CF$3,$DB$201:$DB$770&amp;$DC$201:$DC$770,0))),IF(ISNA(INDEX($DC$1:$DC$200,MATCH($BI83&amp;CF$3,$DB$1:$DB$200&amp;$DC$1:$DC$200,0))),"",IF(INDEX($DC$1:$DC$200,MATCH($BI83&amp;CF$3,$DB$1:$DB$200&amp;$DC$1:$DC$200,0))=CF$3,1,"")),IF(INDEX($DC$201:$DC$770,MATCH($BI82&amp;CF$3,$DB$201:$DB$770&amp;$DC$201:$DC$770,0))=CF$3,2,""))</f>
        <v/>
      </c>
      <c r="CG83" s="9" t="str">
        <f t="array" ref="CG83">IF(ISNA(INDEX($DC$201:$DC$770,MATCH($BI82&amp;CG$3,$DB$201:$DB$770&amp;$DC$201:$DC$770,0))),IF(ISNA(INDEX($DC$1:$DC$200,MATCH($BI83&amp;CG$3,$DB$1:$DB$200&amp;$DC$1:$DC$200,0))),"",IF(INDEX($DC$1:$DC$200,MATCH($BI83&amp;CG$3,$DB$1:$DB$200&amp;$DC$1:$DC$200,0))=CG$3,1,"")),IF(INDEX($DC$201:$DC$770,MATCH($BI82&amp;CG$3,$DB$201:$DB$770&amp;$DC$201:$DC$770,0))=CG$3,2,""))</f>
        <v/>
      </c>
      <c r="CH83" s="10" t="str">
        <f t="array" ref="CH83">IF(ISNA(INDEX($DC$201:$DC$770,MATCH($BI82&amp;CH$3,$DB$201:$DB$770&amp;$DC$201:$DC$770,0))),IF(ISNA(INDEX($DC$1:$DC$200,MATCH($BI83&amp;CH$3,$DB$1:$DB$200&amp;$DC$1:$DC$200,0))),"",IF(INDEX($DC$1:$DC$200,MATCH($BI83&amp;CH$3,$DB$1:$DB$200&amp;$DC$1:$DC$200,0))=CH$3,1,"")),IF(INDEX($DC$201:$DC$770,MATCH($BI82&amp;CH$3,$DB$201:$DB$770&amp;$DC$201:$DC$770,0))=CH$3,2,""))</f>
        <v/>
      </c>
      <c r="CI83" s="8" t="str">
        <f t="array" ref="CI83">IF(ISNA(INDEX($DC$201:$DC$770,MATCH($BI82&amp;CI$3,$DB$201:$DB$770&amp;$DC$201:$DC$770,0))),IF(ISNA(INDEX($DC$1:$DC$200,MATCH($BI83&amp;CI$3,$DB$1:$DB$200&amp;$DC$1:$DC$200,0))),"",IF(INDEX($DC$1:$DC$200,MATCH($BI83&amp;CI$3,$DB$1:$DB$200&amp;$DC$1:$DC$200,0))=CI$3,1,"")),IF(INDEX($DC$201:$DC$770,MATCH($BI82&amp;CI$3,$DB$201:$DB$770&amp;$DC$201:$DC$770,0))=CI$3,2,""))</f>
        <v/>
      </c>
      <c r="CJ83" s="10" t="str">
        <f t="array" ref="CJ83">IF(ISNA(INDEX($DC$201:$DC$770,MATCH($BI82&amp;CJ$3,$DB$201:$DB$770&amp;$DC$201:$DC$770,0))),IF(ISNA(INDEX($DC$1:$DC$200,MATCH($BI83&amp;CJ$3,$DB$1:$DB$200&amp;$DC$1:$DC$200,0))),"",IF(INDEX($DC$1:$DC$200,MATCH($BI83&amp;CJ$3,$DB$1:$DB$200&amp;$DC$1:$DC$200,0))=CJ$3,1,"")),IF(INDEX($DC$201:$DC$770,MATCH($BI82&amp;CJ$3,$DB$201:$DB$770&amp;$DC$201:$DC$770,0))=CJ$3,2,""))</f>
        <v/>
      </c>
      <c r="CK83" s="10" t="str">
        <f t="array" ref="CK83">IF(ISNA(INDEX($DC$201:$DC$770,MATCH($BI82&amp;CK$3,$DB$201:$DB$770&amp;$DC$201:$DC$770,0))),IF(ISNA(INDEX($DC$1:$DC$200,MATCH($BI83&amp;CK$3,$DB$1:$DB$200&amp;$DC$1:$DC$200,0))),"",IF(INDEX($DC$1:$DC$200,MATCH($BI83&amp;CK$3,$DB$1:$DB$200&amp;$DC$1:$DC$200,0))=CK$3,1,"")),IF(INDEX($DC$201:$DC$770,MATCH($BI82&amp;CK$3,$DB$201:$DB$770&amp;$DC$201:$DC$770,0))=CK$3,2,""))</f>
        <v/>
      </c>
      <c r="CL83" s="8" t="str">
        <f t="array" ref="CL83">IF(ISNA(INDEX($DC$201:$DC$770,MATCH($BI82&amp;CL$3,$DB$201:$DB$770&amp;$DC$201:$DC$770,0))),IF(ISNA(INDEX($DC$1:$DC$200,MATCH($BI83&amp;CL$3,$DB$1:$DB$200&amp;$DC$1:$DC$200,0))),"",IF(INDEX($DC$1:$DC$200,MATCH($BI83&amp;CL$3,$DB$1:$DB$200&amp;$DC$1:$DC$200,0))=CL$3,1,"")),IF(INDEX($DC$201:$DC$770,MATCH($BI82&amp;CL$3,$DB$201:$DB$770&amp;$DC$201:$DC$770,0))=CL$3,2,""))</f>
        <v/>
      </c>
      <c r="CO83" s="58">
        <f t="shared" ref="CO83" si="626">VLOOKUP(CQ83,$CQ$194:$CR$208,2,FALSE)</f>
        <v>3</v>
      </c>
      <c r="CP83" s="23">
        <f t="shared" si="562"/>
        <v>0</v>
      </c>
      <c r="CQ83" s="168" t="s">
        <v>195</v>
      </c>
      <c r="CR83" s="67" t="s">
        <v>175</v>
      </c>
      <c r="CT83" s="13" t="s">
        <v>151</v>
      </c>
      <c r="CU83" s="67"/>
      <c r="CV83" s="67"/>
      <c r="CW83" s="13">
        <f t="shared" si="563"/>
        <v>2016</v>
      </c>
      <c r="CX83" s="13" t="str">
        <f t="shared" si="564"/>
        <v>Mo</v>
      </c>
      <c r="CY83" s="22">
        <f t="shared" si="565"/>
        <v>40876</v>
      </c>
      <c r="CZ83" s="13">
        <f>IF(COUNTIF(DL254:DL263,1)&gt;0,"F3",0)</f>
        <v>0</v>
      </c>
      <c r="DB83" s="19">
        <f>IF(DM83=0,0,IF(COUNTIF($DM$1:$DM$200,DM83)=1,DM83,IF(COUNTIF($DM$1:$DM$200,DM83)=2,IF(COUNTIF($DM$1:$DM82,DM83)=0,DM83,DM83+0.5),"Terminkollision 1")))</f>
        <v>0</v>
      </c>
      <c r="DC83" s="42">
        <f t="shared" si="561"/>
        <v>3</v>
      </c>
      <c r="DD83" s="71" t="s">
        <v>195</v>
      </c>
      <c r="DE83" s="13" t="s">
        <v>103</v>
      </c>
      <c r="DG83" s="63"/>
      <c r="DH83" s="63">
        <v>1</v>
      </c>
      <c r="DI83" s="13">
        <f t="shared" ref="DI83:DI96" si="627">$CR$2</f>
        <v>2016</v>
      </c>
      <c r="DJ83" s="13" t="str">
        <f t="shared" ref="DJ83:DJ96" si="628">IF(WEEKDAY(DK83,2)=1,"Mo",IF(WEEKDAY(DK83,2)=2,"Di",IF(WEEKDAY(DK83,2)=3,"Mi",IF(WEEKDAY(DK83,2)=4,"Do",IF(WEEKDAY(DK83,2)=5,"Fr",IF(WEEKDAY(DK83,2)=6,"Sa","So"))))))</f>
        <v>Do</v>
      </c>
      <c r="DK83" s="22">
        <f t="shared" ref="DK83:DK96" si="629">DATE(DI83,DH83,DG83)</f>
        <v>40907</v>
      </c>
      <c r="DL83" s="19">
        <f t="shared" si="560"/>
        <v>0</v>
      </c>
      <c r="DM83" s="13">
        <f t="shared" si="499"/>
        <v>0</v>
      </c>
    </row>
    <row r="84" spans="1:117">
      <c r="A84" s="13">
        <f t="shared" ref="A84" si="630">A82+1</f>
        <v>96</v>
      </c>
      <c r="B84" s="174">
        <f>TRUNC((DATE($CR$2,C$75,C84)-WEEKDAY(DATE($CR$2,C$75,C84),2)-DATE(YEAR(DATE($CR$2,C$75,C84)+4-WEEKDAY(DATE($CR$2,C$75,C84),2)),1,-10))/7)</f>
        <v>14</v>
      </c>
      <c r="C84" s="172">
        <v>5</v>
      </c>
      <c r="D84" s="176" t="str">
        <f t="shared" si="567"/>
        <v>Di</v>
      </c>
      <c r="E84" s="2"/>
      <c r="F84" s="164" t="str">
        <f t="shared" ref="F84" si="631">IF(OR(OR(B84=$CR$7,B88=$CR$7,B84=$CS$7,B88=$CS$7,B84=$CT$7,B88=$CT$7,B84=$CR$8,B88=$CR$8,B84=$CR$9,B88=$CR$9,B84=$CR$10,B88=$CR$10,B84=$CS$10,B88=$CS$10,B84=$CR$11,B88=$CR$11,B84=$CS$11,B88=$CS$11,B84=$CT$11,B88=$CT$11,B84=$CU$11,B88=$CU$11,B84=$CV$11,B88=$CV$11,B84=$CR$12,B88=$CR$12,B84=$CS$12,B88=$CS$12),OR($A85=$CP$30,$A85=$CP$31,$A85=$CP$32,$A85=$CP$33,$A85=$CP$34,$A85=$CP$35,$A85=$CP$36,$A85=$CP$37,$A85=$CP$38,$A85=$CP$39,$A85=$CP$40,$A85=$CP$41),OR($A85=$CP$44,$A85=$CP$45,$A85=$CP$46,$A85=$CP$47,$A85=$CP$48,$A85=$CP$49,$A85=$CP$50)),1,"")</f>
        <v/>
      </c>
      <c r="G84" s="164" t="str">
        <f t="shared" ref="G84" si="632">IF(OR(OR(B84=$CR$15,B88=$CR$15,B84=$CS$15,B88=$CS$15,B84=$CT$15,B88=$CT$15,B84=$CR$16,B88=$CR$16,B84=$CS$16,B88=$CS$16,B84=$CR$17,B88=$CR$17,B84=$CS$17,B88=$CS$17,B84=$CR$18,B88=$CR$18,B84=$CS$18,B88=$CS$18,B84=$CT$18,B88=$CT$18,B84=$CU$18,B88=$CU$18,B84=$CV$18,B88=$CV$18,B84=$CR$19,B88=$CR$19,B84=$CS$19,B88=$CS$19),OR($A85=$CP$30,$A85=$CP$31,$A85=$CP$32,$A85=$CP$33,$A85=$CP$34,$A85=$CP$35,$A85=$CP$36,$A85=$CP$37,$A85=$CP$38,$A85=$CP$39,$A85=$CP$40,$A85=$CP$41),OR($A85=$CP$44,$A85=$CP$45,$A85=$CP$46,$A85=$CP$47,$A85=$CP$48,$A85=$CP$49,$A85=$CP$50)),1,"")</f>
        <v/>
      </c>
      <c r="H84" s="164" t="str">
        <f t="shared" ref="H84" si="633">IF(OR(OR(B84=$CR$22,B88=$CR$22,B84=$CS$22,B88=$CS$22,B84=$CT$22,B88=$CT$22,B84=$CR$23,B88=$CR$23,B84=$CS$23,B88=$CS$23,B84=$CR$24,B88=$CR$24,B84=$CS$24,B88=$CS$24,B84=$CR$25,B88=$CR$25,B84=$CS$25,B88=$CS$25,B84=$CT$25,B88=$CT$25,B84=$CU$25,B88=$CU$25,B84=$CV$25,B88=$CV$25,B84=$CR$26,B88=$CR$26,B84=$CS$26,B88=$CS$26),OR($A85=$CP$30,$A85=$CP$31,$A85=$CP$32,$A85=$CP$33,$A85=$CP$34,$A85=$CP$35,$A85=$CP$36,$A85=$CP$37,$A85=$CP$38,$A85=$CP$39,$A85=$CP$40,$A85=$CP$41),OR($A85=$CP$44,$A85=$CP$45,$A85=$CP$46,$A85=$CP$47,$A85=$CP$48,$A85=$CP$49,$A85=$CP$50)),1,"")</f>
        <v/>
      </c>
      <c r="I84" s="2"/>
      <c r="J84" s="6" t="str">
        <f t="shared" ref="J84" si="634">IF(ISNA(VLOOKUP(A84,$DB$1:$DE$200,4,FALSE)),"",VLOOKUP(A84,$DB$1:$DE$200,4,FALSE))</f>
        <v/>
      </c>
      <c r="K84" s="6"/>
      <c r="L84" s="6"/>
      <c r="M84" s="6"/>
      <c r="N84" s="6"/>
      <c r="O84" s="6"/>
      <c r="P84" s="5" t="str">
        <f t="array" ref="P84">IF(ISNA(INDEX($DC$1:$DC$770,MATCH($A84&amp;P$3,$DB$1:$DB$770&amp;$DC$1:$DC$770,0))),"",IF(ISNA(INDEX($DC$1:$DC$200,MATCH($A84&amp;P$3,$DB$1:$DB$200&amp;$DC$1:$DC$200,0))),IF(INDEX($DC$201:$DC$770,MATCH($A84&amp;P$3,$DB$201:$DB$770&amp;$DC$201:$DC$770,0))=P$3,2,""),IF(INDEX($DC$1:$DC$200,MATCH($A84&amp;P$3,$DB$1:$DB$200&amp;$DC$1:$DC$200,0))=P$3,1,"")))</f>
        <v/>
      </c>
      <c r="Q84" s="6" t="str">
        <f t="array" ref="Q84">IF(ISNA(INDEX($DC$1:$DC$770,MATCH($A84&amp;Q$3,$DB$1:$DB$770&amp;$DC$1:$DC$770,0))),"",IF(ISNA(INDEX($DC$1:$DC$200,MATCH($A84&amp;Q$3,$DB$1:$DB$200&amp;$DC$1:$DC$200,0))),IF(INDEX($DC$201:$DC$770,MATCH($A84&amp;Q$3,$DB$201:$DB$770&amp;$DC$201:$DC$770,0))=Q$3,2,""),IF(INDEX($DC$1:$DC$200,MATCH($A84&amp;Q$3,$DB$1:$DB$200&amp;$DC$1:$DC$200,0))=Q$3,1,"")))</f>
        <v/>
      </c>
      <c r="R84" s="6" t="str">
        <f t="array" ref="R84">IF(ISNA(INDEX($DC$1:$DC$770,MATCH($A84&amp;R$3,$DB$1:$DB$770&amp;$DC$1:$DC$770,0))),"",IF(ISNA(INDEX($DC$1:$DC$200,MATCH($A84&amp;R$3,$DB$1:$DB$200&amp;$DC$1:$DC$200,0))),IF(INDEX($DC$201:$DC$770,MATCH($A84&amp;R$3,$DB$201:$DB$770&amp;$DC$201:$DC$770,0))=R$3,2,""),IF(INDEX($DC$1:$DC$200,MATCH($A84&amp;R$3,$DB$1:$DB$200&amp;$DC$1:$DC$200,0))=R$3,1,"")))</f>
        <v/>
      </c>
      <c r="S84" s="5" t="str">
        <f t="array" ref="S84">IF(ISNA(INDEX($DC$1:$DC$770,MATCH($A84&amp;S$3,$DB$1:$DB$770&amp;$DC$1:$DC$770,0))),"",IF(ISNA(INDEX($DC$1:$DC$200,MATCH($A84&amp;S$3,$DB$1:$DB$200&amp;$DC$1:$DC$200,0))),IF(INDEX($DC$201:$DC$770,MATCH($A84&amp;S$3,$DB$201:$DB$770&amp;$DC$201:$DC$770,0))=S$3,2,""),IF(INDEX($DC$1:$DC$200,MATCH($A84&amp;S$3,$DB$1:$DB$200&amp;$DC$1:$DC$200,0))=S$3,1,"")))</f>
        <v/>
      </c>
      <c r="T84" s="6" t="str">
        <f t="array" ref="T84">IF(ISNA(INDEX($DC$1:$DC$770,MATCH($A84&amp;T$3,$DB$1:$DB$770&amp;$DC$1:$DC$770,0))),"",IF(ISNA(INDEX($DC$1:$DC$200,MATCH($A84&amp;T$3,$DB$1:$DB$200&amp;$DC$1:$DC$200,0))),IF(INDEX($DC$201:$DC$770,MATCH($A84&amp;T$3,$DB$201:$DB$770&amp;$DC$201:$DC$770,0))=T$3,2,""),IF(INDEX($DC$1:$DC$200,MATCH($A84&amp;T$3,$DB$1:$DB$200&amp;$DC$1:$DC$200,0))=T$3,1,"")))</f>
        <v/>
      </c>
      <c r="U84" s="7" t="str">
        <f t="array" ref="U84">IF(ISNA(INDEX($DC$1:$DC$770,MATCH($A84&amp;U$3,$DB$1:$DB$770&amp;$DC$1:$DC$770,0))),"",IF(ISNA(INDEX($DC$1:$DC$200,MATCH($A84&amp;U$3,$DB$1:$DB$200&amp;$DC$1:$DC$200,0))),IF(INDEX($DC$201:$DC$770,MATCH($A84&amp;U$3,$DB$201:$DB$770&amp;$DC$201:$DC$770,0))=U$3,2,""),IF(INDEX($DC$1:$DC$200,MATCH($A84&amp;U$3,$DB$1:$DB$200&amp;$DC$1:$DC$200,0))=U$3,1,"")))</f>
        <v/>
      </c>
      <c r="V84" s="6" t="str">
        <f t="array" ref="V84">IF(ISNA(INDEX($DC$1:$DC$770,MATCH($A84&amp;V$3,$DB$1:$DB$770&amp;$DC$1:$DC$770,0))),"",IF(ISNA(INDEX($DC$1:$DC$200,MATCH($A84&amp;V$3,$DB$1:$DB$200&amp;$DC$1:$DC$200,0))),IF(INDEX($DC$201:$DC$770,MATCH($A84&amp;V$3,$DB$201:$DB$770&amp;$DC$201:$DC$770,0))=V$3,2,""),IF(INDEX($DC$1:$DC$200,MATCH($A84&amp;V$3,$DB$1:$DB$200&amp;$DC$1:$DC$200,0))=V$3,1,"")))</f>
        <v/>
      </c>
      <c r="W84" s="6" t="str">
        <f t="array" ref="W84">IF(ISNA(INDEX($DC$1:$DC$770,MATCH($A84&amp;W$3,$DB$1:$DB$770&amp;$DC$1:$DC$770,0))),"",IF(ISNA(INDEX($DC$1:$DC$200,MATCH($A84&amp;W$3,$DB$1:$DB$200&amp;$DC$1:$DC$200,0))),IF(INDEX($DC$201:$DC$770,MATCH($A84&amp;W$3,$DB$201:$DB$770&amp;$DC$201:$DC$770,0))=W$3,2,""),IF(INDEX($DC$1:$DC$200,MATCH($A84&amp;W$3,$DB$1:$DB$200&amp;$DC$1:$DC$200,0))=W$3,1,"")))</f>
        <v/>
      </c>
      <c r="X84" s="6" t="str">
        <f t="array" ref="X84">IF(ISNA(INDEX($DC$1:$DC$770,MATCH($A84&amp;X$3,$DB$1:$DB$770&amp;$DC$1:$DC$770,0))),"",IF(ISNA(INDEX($DC$1:$DC$200,MATCH($A84&amp;X$3,$DB$1:$DB$200&amp;$DC$1:$DC$200,0))),IF(INDEX($DC$201:$DC$770,MATCH($A84&amp;X$3,$DB$201:$DB$770&amp;$DC$201:$DC$770,0))=X$3,2,""),IF(INDEX($DC$1:$DC$200,MATCH($A84&amp;X$3,$DB$1:$DB$200&amp;$DC$1:$DC$200,0))=X$3,1,"")))</f>
        <v/>
      </c>
      <c r="Y84" s="5" t="str">
        <f t="array" ref="Y84">IF(ISNA(INDEX($DC$1:$DC$770,MATCH($A84&amp;Y$3,$DB$1:$DB$770&amp;$DC$1:$DC$770,0))),"",IF(ISNA(INDEX($DC$1:$DC$200,MATCH($A84&amp;Y$3,$DB$1:$DB$200&amp;$DC$1:$DC$200,0))),IF(INDEX($DC$201:$DC$770,MATCH($A84&amp;Y$3,$DB$201:$DB$770&amp;$DC$201:$DC$770,0))=Y$3,2,""),IF(INDEX($DC$1:$DC$200,MATCH($A84&amp;Y$3,$DB$1:$DB$200&amp;$DC$1:$DC$200,0))=Y$3,1,"")))</f>
        <v/>
      </c>
      <c r="Z84" s="6" t="str">
        <f t="array" ref="Z84">IF(ISNA(INDEX($DC$1:$DC$770,MATCH($A84&amp;Z$3,$DB$1:$DB$770&amp;$DC$1:$DC$770,0))),"",IF(ISNA(INDEX($DC$1:$DC$200,MATCH($A84&amp;Z$3,$DB$1:$DB$200&amp;$DC$1:$DC$200,0))),IF(INDEX($DC$201:$DC$770,MATCH($A84&amp;Z$3,$DB$201:$DB$770&amp;$DC$201:$DC$770,0))=Z$3,2,""),IF(INDEX($DC$1:$DC$200,MATCH($A84&amp;Z$3,$DB$1:$DB$200&amp;$DC$1:$DC$200,0))=Z$3,1,"")))</f>
        <v/>
      </c>
      <c r="AA84" s="7" t="str">
        <f t="array" ref="AA84">IF(ISNA(INDEX($DC$1:$DC$770,MATCH($A84&amp;AA$3,$DB$1:$DB$770&amp;$DC$1:$DC$770,0))),"",IF(ISNA(INDEX($DC$1:$DC$200,MATCH($A84&amp;AA$3,$DB$1:$DB$200&amp;$DC$1:$DC$200,0))),IF(INDEX($DC$201:$DC$770,MATCH($A84&amp;AA$3,$DB$201:$DB$770&amp;$DC$201:$DC$770,0))=AA$3,2,""),IF(INDEX($DC$1:$DC$200,MATCH($A84&amp;AA$3,$DB$1:$DB$200&amp;$DC$1:$DC$200,0))=AA$3,1,"")))</f>
        <v/>
      </c>
      <c r="AB84" s="6" t="str">
        <f t="array" ref="AB84">IF(ISNA(INDEX($DC$1:$DC$770,MATCH($A84&amp;AB$3,$DB$1:$DB$770&amp;$DC$1:$DC$770,0))),"",IF(ISNA(INDEX($DC$1:$DC$200,MATCH($A84&amp;AB$3,$DB$1:$DB$200&amp;$DC$1:$DC$200,0))),IF(INDEX($DC$201:$DC$770,MATCH($A84&amp;AB$3,$DB$201:$DB$770&amp;$DC$201:$DC$770,0))=AB$3,2,""),IF(INDEX($DC$1:$DC$200,MATCH($A84&amp;AB$3,$DB$1:$DB$200&amp;$DC$1:$DC$200,0))=AB$3,1,"")))</f>
        <v/>
      </c>
      <c r="AC84" s="6" t="str">
        <f t="array" ref="AC84">IF(ISNA(INDEX($DC$1:$DC$770,MATCH($A84&amp;AC$3,$DB$1:$DB$770&amp;$DC$1:$DC$770,0))),"",IF(ISNA(INDEX($DC$1:$DC$200,MATCH($A84&amp;AC$3,$DB$1:$DB$200&amp;$DC$1:$DC$200,0))),IF(INDEX($DC$201:$DC$770,MATCH($A84&amp;AC$3,$DB$201:$DB$770&amp;$DC$201:$DC$770,0))=AC$3,2,""),IF(INDEX($DC$1:$DC$200,MATCH($A84&amp;AC$3,$DB$1:$DB$200&amp;$DC$1:$DC$200,0))=AC$3,1,"")))</f>
        <v/>
      </c>
      <c r="AD84" s="7" t="str">
        <f t="array" ref="AD84">IF(ISNA(INDEX($DC$1:$DC$770,MATCH($A84&amp;AD$3,$DB$1:$DB$770&amp;$DC$1:$DC$770,0))),"",IF(ISNA(INDEX($DC$1:$DC$200,MATCH($A84&amp;AD$3,$DB$1:$DB$200&amp;$DC$1:$DC$200,0))),IF(INDEX($DC$201:$DC$770,MATCH($A84&amp;AD$3,$DB$201:$DB$770&amp;$DC$201:$DC$770,0))=AD$3,2,""),IF(INDEX($DC$1:$DC$200,MATCH($A84&amp;AD$3,$DB$1:$DB$200&amp;$DC$1:$DC$200,0))=AD$3,1,"")))</f>
        <v/>
      </c>
      <c r="AE84" s="4">
        <f t="shared" ref="AE84" si="635">AE82+1</f>
        <v>126</v>
      </c>
      <c r="AF84" s="174">
        <f>TRUNC((DATE($CR$2,AG$75,AG84)-WEEKDAY(DATE($CR$2,AG$75,AG84),2)-DATE(YEAR(DATE($CR$2,AG$75,AG84)+4-WEEKDAY(DATE($CR$2,AG$75,AG84),2)),1,-10))/7)</f>
        <v>18</v>
      </c>
      <c r="AG84" s="181">
        <v>5</v>
      </c>
      <c r="AH84" s="176" t="str">
        <f t="shared" si="572"/>
        <v>Do</v>
      </c>
      <c r="AI84" s="2"/>
      <c r="AJ84" s="164" t="str">
        <f t="shared" ref="AJ84" si="636">IF(OR(OR(AF84=$CR$7,AF88=$CR$7,AF84=$CS$7,AF88=$CS$7,AF84=$CT$7,AF88=$CT$7,AF84=$CR$8,AF88=$CR$8,AF84=$CR$9,AF88=$CR$9,AF84=$CR$10,AF88=$CR$10,AF84=$CS$10,AF88=$CS$10,AF84=$CR$11,AF88=$CR$11,AF84=$CS$11,AF88=$CS$11,AF84=$CT$11,AF88=$CT$11,AF84=$CU$11,AF88=$CU$11,AF84=$CV$11,AF88=$CV$11,AF84=$CR$12,AF88=$CR$12,AF84=$CS$12,AF88=$CS$12),OR($AE85=$CP$30,$AE85=$CP$31,$AE85=$CP$32,$AE85=$CP$33,$AE85=$CP$34,$AE85=$CP$35,$AE85=$CP$36,$AE85=$CP$37,$AE85=$CP$38,$AE85=$CP$39,$AE85=$CP$40,$AE85=$CP$41),OR($AE85=$CP$44,$AE85=$CP$45,$AE85=$CP$46,$AE85=$CP$47,$AE85=$CP$48,$AE85=$CP$49,$AE85=$CP$50)),1,"")</f>
        <v/>
      </c>
      <c r="AK84" s="164">
        <f t="shared" ref="AK84" si="637">IF(OR(OR(AF84=$CR$15,AF88=$CR$15,AF84=$CS$15,AF88=$CS$15,AF84=$CT$15,AF88=$CT$15,AF84=$CR$16,AF88=$CR$16,AF84=$CS$16,AF88=$CS$16,AF84=$CR$17,AF88=$CR$17,AF84=$CS$17,AF88=$CS$17,AF84=$CR$18,AF88=$CR$18,AF84=$CS$18,AF88=$CS$18,AF84=$CT$18,AF88=$CT$18,AF84=$CU$18,AF88=$CU$18,AF84=$CV$18,AF88=$CV$18,AF84=$CR$19,AF88=$CR$19,AF84=$CS$19,AF88=$CS$19),OR($AE85=$CP$30,$AE85=$CP$31,$AE85=$CP$32,$AE85=$CP$33,$AE85=$CP$34,$AE85=$CP$35,$AE85=$CP$36,$AE85=$CP$37,$AE85=$CP$38,$AE85=$CP$39,$AE85=$CP$40,$AE85=$CP$41),OR($AE85=$CP$44,$AE85=$CP$45,$AE85=$CP$46,$AE85=$CP$47,$AE85=$CP$48,$AE85=$CP$49,$AE85=$CP$50)),1,"")</f>
        <v>1</v>
      </c>
      <c r="AL84" s="164">
        <f t="shared" ref="AL84" si="638">IF(OR(OR(AF84=$CR$22,AF88=$CR$22,AF84=$CS$22,AF88=$CS$22,AF84=$CT$22,AF88=$CT$22,AF84=$CR$23,AF88=$CR$23,AF84=$CS$23,AF88=$CS$23,AF84=$CR$24,AF88=$CR$24,AF84=$CS$24,AF88=$CS$24,AF84=$CR$25,AF88=$CR$25,AF84=$CS$25,AF88=$CS$25,AF84=$CT$25,AF88=$CT$25,AF84=$CU$25,AF88=$CU$25,AF84=$CV$25,AF88=$CV$25,AF84=$CR$26,AF88=$CR$26,AF84=$CS$26,AF88=$CS$26),OR($AE85=$CP$30,$AE85=$CP$31,$AE85=$CP$32,$AE85=$CP$33,$AE85=$CP$34,$AE85=$CP$35,$AE85=$CP$36,$AE85=$CP$37,$AE85=$CP$38,$AE85=$CP$39,$AE85=$CP$40,$AE85=$CP$41),OR($AE85=$CP$44,$AE85=$CP$45,$AE85=$CP$46,$AE85=$CP$47,$AE85=$CP$48,$AE85=$CP$49,$AE85=$CP$50)),1,"")</f>
        <v>1</v>
      </c>
      <c r="AM84" s="2"/>
      <c r="AN84" s="6" t="str">
        <f t="shared" ref="AN84" si="639">IF(ISNA(VLOOKUP(AE84,$DB$1:$DE$200,4,FALSE)),"",VLOOKUP(AE84,$DB$1:$DE$200,4,FALSE))</f>
        <v/>
      </c>
      <c r="AO84" s="6"/>
      <c r="AP84" s="6"/>
      <c r="AQ84" s="6"/>
      <c r="AR84" s="6"/>
      <c r="AS84" s="6"/>
      <c r="AT84" s="5" t="str">
        <f t="array" ref="AT84">IF(ISNA(INDEX($DC$1:$DC$770,MATCH($AE84&amp;AT$3,$DB$1:$DB$770&amp;$DC$1:$DC$770,0))),"",IF(ISNA(INDEX($DC$1:$DC$200,MATCH($AE84&amp;AT$3,$DB$1:$DB$200&amp;$DC$1:$DC$200,0))),IF(INDEX($DC$201:$DC$770,MATCH($AE84&amp;AT$3,$DB$201:$DB$770&amp;$DC$201:$DC$770,0))=AT$3,2,""),IF(INDEX($DC$1:$DC$200,MATCH($AE84&amp;AT$3,$DB$1:$DB$200&amp;$DC$1:$DC$200,0))=AT$3,1,"")))</f>
        <v/>
      </c>
      <c r="AU84" s="6" t="str">
        <f t="array" ref="AU84">IF(ISNA(INDEX($DC$1:$DC$770,MATCH($AE84&amp;AU$3,$DB$1:$DB$770&amp;$DC$1:$DC$770,0))),"",IF(ISNA(INDEX($DC$1:$DC$200,MATCH($AE84&amp;AU$3,$DB$1:$DB$200&amp;$DC$1:$DC$200,0))),IF(INDEX($DC$201:$DC$770,MATCH($AE84&amp;AU$3,$DB$201:$DB$770&amp;$DC$201:$DC$770,0))=AU$3,2,""),IF(INDEX($DC$1:$DC$200,MATCH($AE84&amp;AU$3,$DB$1:$DB$200&amp;$DC$1:$DC$200,0))=AU$3,1,"")))</f>
        <v/>
      </c>
      <c r="AV84" s="6" t="str">
        <f t="array" ref="AV84">IF(ISNA(INDEX($DC$1:$DC$770,MATCH($AE84&amp;AV$3,$DB$1:$DB$770&amp;$DC$1:$DC$770,0))),"",IF(ISNA(INDEX($DC$1:$DC$200,MATCH($AE84&amp;AV$3,$DB$1:$DB$200&amp;$DC$1:$DC$200,0))),IF(INDEX($DC$201:$DC$770,MATCH($AE84&amp;AV$3,$DB$201:$DB$770&amp;$DC$201:$DC$770,0))=AV$3,2,""),IF(INDEX($DC$1:$DC$200,MATCH($AE84&amp;AV$3,$DB$1:$DB$200&amp;$DC$1:$DC$200,0))=AV$3,1,"")))</f>
        <v/>
      </c>
      <c r="AW84" s="5" t="str">
        <f t="array" ref="AW84">IF(ISNA(INDEX($DC$1:$DC$770,MATCH($AE84&amp;AW$3,$DB$1:$DB$770&amp;$DC$1:$DC$770,0))),"",IF(ISNA(INDEX($DC$1:$DC$200,MATCH($AE84&amp;AW$3,$DB$1:$DB$200&amp;$DC$1:$DC$200,0))),IF(INDEX($DC$201:$DC$770,MATCH($AE84&amp;AW$3,$DB$201:$DB$770&amp;$DC$201:$DC$770,0))=AW$3,2,""),IF(INDEX($DC$1:$DC$200,MATCH($AE84&amp;AW$3,$DB$1:$DB$200&amp;$DC$1:$DC$200,0))=AW$3,1,"")))</f>
        <v/>
      </c>
      <c r="AX84" s="6" t="str">
        <f t="array" ref="AX84">IF(ISNA(INDEX($DC$1:$DC$770,MATCH($AE84&amp;AX$3,$DB$1:$DB$770&amp;$DC$1:$DC$770,0))),"",IF(ISNA(INDEX($DC$1:$DC$200,MATCH($AE84&amp;AX$3,$DB$1:$DB$200&amp;$DC$1:$DC$200,0))),IF(INDEX($DC$201:$DC$770,MATCH($AE84&amp;AX$3,$DB$201:$DB$770&amp;$DC$201:$DC$770,0))=AX$3,2,""),IF(INDEX($DC$1:$DC$200,MATCH($AE84&amp;AX$3,$DB$1:$DB$200&amp;$DC$1:$DC$200,0))=AX$3,1,"")))</f>
        <v/>
      </c>
      <c r="AY84" s="7" t="str">
        <f t="array" ref="AY84">IF(ISNA(INDEX($DC$1:$DC$770,MATCH($AE84&amp;AY$3,$DB$1:$DB$770&amp;$DC$1:$DC$770,0))),"",IF(ISNA(INDEX($DC$1:$DC$200,MATCH($AE84&amp;AY$3,$DB$1:$DB$200&amp;$DC$1:$DC$200,0))),IF(INDEX($DC$201:$DC$770,MATCH($AE84&amp;AY$3,$DB$201:$DB$770&amp;$DC$201:$DC$770,0))=AY$3,2,""),IF(INDEX($DC$1:$DC$200,MATCH($AE84&amp;AY$3,$DB$1:$DB$200&amp;$DC$1:$DC$200,0))=AY$3,1,"")))</f>
        <v/>
      </c>
      <c r="AZ84" s="6" t="str">
        <f t="array" ref="AZ84">IF(ISNA(INDEX($DC$1:$DC$770,MATCH($AE84&amp;AZ$3,$DB$1:$DB$770&amp;$DC$1:$DC$770,0))),"",IF(ISNA(INDEX($DC$1:$DC$200,MATCH($AE84&amp;AZ$3,$DB$1:$DB$200&amp;$DC$1:$DC$200,0))),IF(INDEX($DC$201:$DC$770,MATCH($AE84&amp;AZ$3,$DB$201:$DB$770&amp;$DC$201:$DC$770,0))=AZ$3,2,""),IF(INDEX($DC$1:$DC$200,MATCH($AE84&amp;AZ$3,$DB$1:$DB$200&amp;$DC$1:$DC$200,0))=AZ$3,1,"")))</f>
        <v/>
      </c>
      <c r="BA84" s="6" t="str">
        <f t="array" ref="BA84">IF(ISNA(INDEX($DC$1:$DC$770,MATCH($AE84&amp;BA$3,$DB$1:$DB$770&amp;$DC$1:$DC$770,0))),"",IF(ISNA(INDEX($DC$1:$DC$200,MATCH($AE84&amp;BA$3,$DB$1:$DB$200&amp;$DC$1:$DC$200,0))),IF(INDEX($DC$201:$DC$770,MATCH($AE84&amp;BA$3,$DB$201:$DB$770&amp;$DC$201:$DC$770,0))=BA$3,2,""),IF(INDEX($DC$1:$DC$200,MATCH($AE84&amp;BA$3,$DB$1:$DB$200&amp;$DC$1:$DC$200,0))=BA$3,1,"")))</f>
        <v/>
      </c>
      <c r="BB84" s="6" t="str">
        <f t="array" ref="BB84">IF(ISNA(INDEX($DC$1:$DC$770,MATCH($AE84&amp;BB$3,$DB$1:$DB$770&amp;$DC$1:$DC$770,0))),"",IF(ISNA(INDEX($DC$1:$DC$200,MATCH($AE84&amp;BB$3,$DB$1:$DB$200&amp;$DC$1:$DC$200,0))),IF(INDEX($DC$201:$DC$770,MATCH($AE84&amp;BB$3,$DB$201:$DB$770&amp;$DC$201:$DC$770,0))=BB$3,2,""),IF(INDEX($DC$1:$DC$200,MATCH($AE84&amp;BB$3,$DB$1:$DB$200&amp;$DC$1:$DC$200,0))=BB$3,1,"")))</f>
        <v/>
      </c>
      <c r="BC84" s="5" t="str">
        <f t="array" ref="BC84">IF(ISNA(INDEX($DC$1:$DC$770,MATCH($AE84&amp;BC$3,$DB$1:$DB$770&amp;$DC$1:$DC$770,0))),"",IF(ISNA(INDEX($DC$1:$DC$200,MATCH($AE84&amp;BC$3,$DB$1:$DB$200&amp;$DC$1:$DC$200,0))),IF(INDEX($DC$201:$DC$770,MATCH($AE84&amp;BC$3,$DB$201:$DB$770&amp;$DC$201:$DC$770,0))=BC$3,2,""),IF(INDEX($DC$1:$DC$200,MATCH($AE84&amp;BC$3,$DB$1:$DB$200&amp;$DC$1:$DC$200,0))=BC$3,1,"")))</f>
        <v/>
      </c>
      <c r="BD84" s="6" t="str">
        <f t="array" ref="BD84">IF(ISNA(INDEX($DC$1:$DC$770,MATCH($AE84&amp;BD$3,$DB$1:$DB$770&amp;$DC$1:$DC$770,0))),"",IF(ISNA(INDEX($DC$1:$DC$200,MATCH($AE84&amp;BD$3,$DB$1:$DB$200&amp;$DC$1:$DC$200,0))),IF(INDEX($DC$201:$DC$770,MATCH($AE84&amp;BD$3,$DB$201:$DB$770&amp;$DC$201:$DC$770,0))=BD$3,2,""),IF(INDEX($DC$1:$DC$200,MATCH($AE84&amp;BD$3,$DB$1:$DB$200&amp;$DC$1:$DC$200,0))=BD$3,1,"")))</f>
        <v/>
      </c>
      <c r="BE84" s="7" t="str">
        <f t="array" ref="BE84">IF(ISNA(INDEX($DC$1:$DC$770,MATCH($AE84&amp;BE$3,$DB$1:$DB$770&amp;$DC$1:$DC$770,0))),"",IF(ISNA(INDEX($DC$1:$DC$200,MATCH($AE84&amp;BE$3,$DB$1:$DB$200&amp;$DC$1:$DC$200,0))),IF(INDEX($DC$201:$DC$770,MATCH($AE84&amp;BE$3,$DB$201:$DB$770&amp;$DC$201:$DC$770,0))=BE$3,2,""),IF(INDEX($DC$1:$DC$200,MATCH($AE84&amp;BE$3,$DB$1:$DB$200&amp;$DC$1:$DC$200,0))=BE$3,1,"")))</f>
        <v/>
      </c>
      <c r="BF84" s="6" t="str">
        <f t="array" ref="BF84">IF(ISNA(INDEX($DC$1:$DC$770,MATCH($AE84&amp;BF$3,$DB$1:$DB$770&amp;$DC$1:$DC$770,0))),"",IF(ISNA(INDEX($DC$1:$DC$200,MATCH($AE84&amp;BF$3,$DB$1:$DB$200&amp;$DC$1:$DC$200,0))),IF(INDEX($DC$201:$DC$770,MATCH($AE84&amp;BF$3,$DB$201:$DB$770&amp;$DC$201:$DC$770,0))=BF$3,2,""),IF(INDEX($DC$1:$DC$200,MATCH($AE84&amp;BF$3,$DB$1:$DB$200&amp;$DC$1:$DC$200,0))=BF$3,1,"")))</f>
        <v/>
      </c>
      <c r="BG84" s="6" t="str">
        <f t="array" ref="BG84">IF(ISNA(INDEX($DC$1:$DC$770,MATCH($AE84&amp;BG$3,$DB$1:$DB$770&amp;$DC$1:$DC$770,0))),"",IF(ISNA(INDEX($DC$1:$DC$200,MATCH($AE84&amp;BG$3,$DB$1:$DB$200&amp;$DC$1:$DC$200,0))),IF(INDEX($DC$201:$DC$770,MATCH($AE84&amp;BG$3,$DB$201:$DB$770&amp;$DC$201:$DC$770,0))=BG$3,2,""),IF(INDEX($DC$1:$DC$200,MATCH($AE84&amp;BG$3,$DB$1:$DB$200&amp;$DC$1:$DC$200,0))=BG$3,1,"")))</f>
        <v/>
      </c>
      <c r="BH84" s="7" t="str">
        <f t="array" ref="BH84">IF(ISNA(INDEX($DC$1:$DC$770,MATCH($AE84&amp;BH$3,$DB$1:$DB$770&amp;$DC$1:$DC$770,0))),"",IF(ISNA(INDEX($DC$1:$DC$200,MATCH($AE84&amp;BH$3,$DB$1:$DB$200&amp;$DC$1:$DC$200,0))),IF(INDEX($DC$201:$DC$770,MATCH($AE84&amp;BH$3,$DB$201:$DB$770&amp;$DC$201:$DC$770,0))=BH$3,2,""),IF(INDEX($DC$1:$DC$200,MATCH($AE84&amp;BH$3,$DB$1:$DB$200&amp;$DC$1:$DC$200,0))=BH$3,1,"")))</f>
        <v/>
      </c>
      <c r="BI84" s="4">
        <f t="shared" ref="BI84" si="640">BI82+1</f>
        <v>157</v>
      </c>
      <c r="BJ84" s="174">
        <f>TRUNC((DATE($CR$2,BK$75,BK84)-WEEKDAY(DATE($CR$2,BK$75,BK84),2)-DATE(YEAR(DATE($CR$2,BK$75,BK84)+4-WEEKDAY(DATE($CR$2,BK$75,BK84),2)),1,-10))/7)</f>
        <v>22</v>
      </c>
      <c r="BK84" s="181">
        <v>5</v>
      </c>
      <c r="BL84" s="176" t="str">
        <f t="shared" si="577"/>
        <v>So</v>
      </c>
      <c r="BM84" s="2"/>
      <c r="BN84" s="164">
        <f t="shared" ref="BN84" si="641">IF(OR(OR(BJ84=$CR$7,BJ88=$CR$7,BJ84=$CS$7,BJ88=$CS$7,BJ84=$CT$7,BJ88=$CT$7,BJ84=$CR$8,BJ88=$CR$8,BJ84=$CR$9,BJ88=$CR$9,BJ84=$CR$10,BJ88=$CR$10,BJ84=$CS$10,BJ88=$CS$10,BJ84=$CR$11,BJ88=$CR$11,BJ84=$CS$11,BJ88=$CS$11,BJ84=$CT$11,BJ88=$CT$11,BJ84=$CU$11,BJ88=$CU$11,BJ84=$CV$11,BJ88=$CV$11,BJ84=$CR$12,BJ88=$CR$12,BJ84=$CS$12,BJ88=$CS$12),OR($BI85=$CP$30,$BI85=$CP$31,$BI85=$CP$32,$BI85=$CP$33,$BI85=$CP$34,$BI85=$CP$35,$BI85=$CP$36,$BI85=$CP$37,$BI85=$CP$38,$BI85=$CP$39,$BI85=$CP$40,$BI85=$CP$41),OR($BI85=$CP$44,$BI85=$CP$45,$BI85=$CP$46,$BI85=$CP$47,$BI85=$CP$48,$BI85=$CP$49,$BI85=$CP$50)),1,"")</f>
        <v>1</v>
      </c>
      <c r="BO84" s="164" t="str">
        <f t="shared" ref="BO84" si="642">IF(OR(OR(BJ84=$CR$15,BJ88=$CR$15,BJ84=$CS$15,BJ88=$CS$15,BJ84=$CT$15,BJ88=$CT$15,BJ84=$CR$16,BJ88=$CR$16,BJ84=$CS$16,BJ88=$CS$16,BJ84=$CR$17,BJ88=$CR$17,BJ84=$CS$17,BJ88=$CS$17,BJ84=$CR$18,BJ88=$CR$18,BJ84=$CS$18,BJ88=$CS$18,BJ84=$CT$18,BJ88=$CT$18,BJ84=$CU$18,BJ88=$CU$18,BJ84=$CV$18,BJ88=$CV$18,BJ84=$CR$19,BJ88=$CR$19,BJ84=$CS$19,BJ88=$CS$19),OR($BI85=$CP$30,$BI85=$CP$31,$BI85=$CP$32,$BI85=$CP$33,$BI85=$CP$34,$BI85=$CP$35,$BI85=$CP$36,$BI85=$CP$37,$BI85=$CP$38,$BI85=$CP$39,$BI85=$CP$40,$BI85=$CP$41),OR($BI85=$CP$44,$BI85=$CP$45,$BI85=$CP$46,$BI85=$CP$47,$BI85=$CP$48,$BI85=$CP$49,$BI85=$CP$50)),1,"")</f>
        <v/>
      </c>
      <c r="BP84" s="164" t="str">
        <f t="shared" ref="BP84" si="643">IF(OR(OR(BJ84=$CR$22,BJ88=$CR$22,BJ84=$CS$22,BJ88=$CS$22,BJ84=$CT$22,BJ88=$CT$22,BJ84=$CR$23,BJ88=$CR$23,BJ84=$CS$23,BJ88=$CS$23,BJ84=$CR$24,BJ88=$CR$24,BJ84=$CS$24,BJ88=$CS$24,BJ84=$CR$25,BJ88=$CR$25,BJ84=$CS$25,BJ88=$CS$25,BJ84=$CT$25,BJ88=$CT$25,BJ84=$CU$25,BJ88=$CU$25,BJ84=$CV$25,BJ88=$CV$25,BJ84=$CR$26,BJ88=$CR$26,BJ84=$CS$26,BJ88=$CS$26),OR($BI85=$CP$30,$BI85=$CP$31,$BI85=$CP$32,$BI85=$CP$33,$BI85=$CP$34,$BI85=$CP$35,$BI85=$CP$36,$BI85=$CP$37,$BI85=$CP$38,$BI85=$CP$39,$BI85=$CP$40,$BI85=$CP$41),OR($BI85=$CP$44,$BI85=$CP$45,$BI85=$CP$46,$BI85=$CP$47,$BI85=$CP$48,$BI85=$CP$49,$BI85=$CP$50)),1,"")</f>
        <v/>
      </c>
      <c r="BQ84" s="2"/>
      <c r="BR84" s="1" t="str">
        <f t="shared" ref="BR84" si="644">IF(ISNA(VLOOKUP(BI84,$DB$1:$DE$200,4,FALSE)),"",VLOOKUP(BI84,$DB$1:$DE$200,4,FALSE))</f>
        <v/>
      </c>
      <c r="BS84" s="1"/>
      <c r="BT84" s="1"/>
      <c r="BU84" s="1"/>
      <c r="BV84" s="1"/>
      <c r="BW84" s="1"/>
      <c r="BX84" s="5" t="str">
        <f t="array" ref="BX84">IF(ISNA(INDEX($DC$1:$DC$770,MATCH($BI84&amp;BX$3,$DB$1:$DB$770&amp;$DC$1:$DC$770,0))),"",IF(ISNA(INDEX($DC$1:$DC$200,MATCH($BI84&amp;BX$3,$DB$1:$DB$200&amp;$DC$1:$DC$200,0))),IF(INDEX($DC$201:$DC$770,MATCH($BI84&amp;BX$3,$DB$201:$DB$770&amp;$DC$201:$DC$770,0))=BX$3,2,""),IF(INDEX($DC$1:$DC$200,MATCH($BI84&amp;BX$3,$DB$1:$DB$200&amp;$DC$1:$DC$200,0))=BX$3,1,"")))</f>
        <v/>
      </c>
      <c r="BY84" s="6" t="str">
        <f t="array" ref="BY84">IF(ISNA(INDEX($DC$1:$DC$770,MATCH($BI84&amp;BY$3,$DB$1:$DB$770&amp;$DC$1:$DC$770,0))),"",IF(ISNA(INDEX($DC$1:$DC$200,MATCH($BI84&amp;BY$3,$DB$1:$DB$200&amp;$DC$1:$DC$200,0))),IF(INDEX($DC$201:$DC$770,MATCH($BI84&amp;BY$3,$DB$201:$DB$770&amp;$DC$201:$DC$770,0))=BY$3,2,""),IF(INDEX($DC$1:$DC$200,MATCH($BI84&amp;BY$3,$DB$1:$DB$200&amp;$DC$1:$DC$200,0))=BY$3,1,"")))</f>
        <v/>
      </c>
      <c r="BZ84" s="6" t="str">
        <f t="array" ref="BZ84">IF(ISNA(INDEX($DC$1:$DC$770,MATCH($BI84&amp;BZ$3,$DB$1:$DB$770&amp;$DC$1:$DC$770,0))),"",IF(ISNA(INDEX($DC$1:$DC$200,MATCH($BI84&amp;BZ$3,$DB$1:$DB$200&amp;$DC$1:$DC$200,0))),IF(INDEX($DC$201:$DC$770,MATCH($BI84&amp;BZ$3,$DB$201:$DB$770&amp;$DC$201:$DC$770,0))=BZ$3,2,""),IF(INDEX($DC$1:$DC$200,MATCH($BI84&amp;BZ$3,$DB$1:$DB$200&amp;$DC$1:$DC$200,0))=BZ$3,1,"")))</f>
        <v/>
      </c>
      <c r="CA84" s="5" t="str">
        <f t="array" ref="CA84">IF(ISNA(INDEX($DC$1:$DC$770,MATCH($BI84&amp;CA$3,$DB$1:$DB$770&amp;$DC$1:$DC$770,0))),"",IF(ISNA(INDEX($DC$1:$DC$200,MATCH($BI84&amp;CA$3,$DB$1:$DB$200&amp;$DC$1:$DC$200,0))),IF(INDEX($DC$201:$DC$770,MATCH($BI84&amp;CA$3,$DB$201:$DB$770&amp;$DC$201:$DC$770,0))=CA$3,2,""),IF(INDEX($DC$1:$DC$200,MATCH($BI84&amp;CA$3,$DB$1:$DB$200&amp;$DC$1:$DC$200,0))=CA$3,1,"")))</f>
        <v/>
      </c>
      <c r="CB84" s="6" t="str">
        <f t="array" ref="CB84">IF(ISNA(INDEX($DC$1:$DC$770,MATCH($BI84&amp;CB$3,$DB$1:$DB$770&amp;$DC$1:$DC$770,0))),"",IF(ISNA(INDEX($DC$1:$DC$200,MATCH($BI84&amp;CB$3,$DB$1:$DB$200&amp;$DC$1:$DC$200,0))),IF(INDEX($DC$201:$DC$770,MATCH($BI84&amp;CB$3,$DB$201:$DB$770&amp;$DC$201:$DC$770,0))=CB$3,2,""),IF(INDEX($DC$1:$DC$200,MATCH($BI84&amp;CB$3,$DB$1:$DB$200&amp;$DC$1:$DC$200,0))=CB$3,1,"")))</f>
        <v/>
      </c>
      <c r="CC84" s="7" t="str">
        <f t="array" ref="CC84">IF(ISNA(INDEX($DC$1:$DC$770,MATCH($BI84&amp;CC$3,$DB$1:$DB$770&amp;$DC$1:$DC$770,0))),"",IF(ISNA(INDEX($DC$1:$DC$200,MATCH($BI84&amp;CC$3,$DB$1:$DB$200&amp;$DC$1:$DC$200,0))),IF(INDEX($DC$201:$DC$770,MATCH($BI84&amp;CC$3,$DB$201:$DB$770&amp;$DC$201:$DC$770,0))=CC$3,2,""),IF(INDEX($DC$1:$DC$200,MATCH($BI84&amp;CC$3,$DB$1:$DB$200&amp;$DC$1:$DC$200,0))=CC$3,1,"")))</f>
        <v/>
      </c>
      <c r="CD84" s="6" t="str">
        <f t="array" ref="CD84">IF(ISNA(INDEX($DC$1:$DC$770,MATCH($BI84&amp;CD$3,$DB$1:$DB$770&amp;$DC$1:$DC$770,0))),"",IF(ISNA(INDEX($DC$1:$DC$200,MATCH($BI84&amp;CD$3,$DB$1:$DB$200&amp;$DC$1:$DC$200,0))),IF(INDEX($DC$201:$DC$770,MATCH($BI84&amp;CD$3,$DB$201:$DB$770&amp;$DC$201:$DC$770,0))=CD$3,2,""),IF(INDEX($DC$1:$DC$200,MATCH($BI84&amp;CD$3,$DB$1:$DB$200&amp;$DC$1:$DC$200,0))=CD$3,1,"")))</f>
        <v/>
      </c>
      <c r="CE84" s="6" t="str">
        <f t="array" ref="CE84">IF(ISNA(INDEX($DC$1:$DC$770,MATCH($BI84&amp;CE$3,$DB$1:$DB$770&amp;$DC$1:$DC$770,0))),"",IF(ISNA(INDEX($DC$1:$DC$200,MATCH($BI84&amp;CE$3,$DB$1:$DB$200&amp;$DC$1:$DC$200,0))),IF(INDEX($DC$201:$DC$770,MATCH($BI84&amp;CE$3,$DB$201:$DB$770&amp;$DC$201:$DC$770,0))=CE$3,2,""),IF(INDEX($DC$1:$DC$200,MATCH($BI84&amp;CE$3,$DB$1:$DB$200&amp;$DC$1:$DC$200,0))=CE$3,1,"")))</f>
        <v/>
      </c>
      <c r="CF84" s="6" t="str">
        <f t="array" ref="CF84">IF(ISNA(INDEX($DC$1:$DC$770,MATCH($BI84&amp;CF$3,$DB$1:$DB$770&amp;$DC$1:$DC$770,0))),"",IF(ISNA(INDEX($DC$1:$DC$200,MATCH($BI84&amp;CF$3,$DB$1:$DB$200&amp;$DC$1:$DC$200,0))),IF(INDEX($DC$201:$DC$770,MATCH($BI84&amp;CF$3,$DB$201:$DB$770&amp;$DC$201:$DC$770,0))=CF$3,2,""),IF(INDEX($DC$1:$DC$200,MATCH($BI84&amp;CF$3,$DB$1:$DB$200&amp;$DC$1:$DC$200,0))=CF$3,1,"")))</f>
        <v/>
      </c>
      <c r="CG84" s="5" t="str">
        <f t="array" ref="CG84">IF(ISNA(INDEX($DC$1:$DC$770,MATCH($BI84&amp;CG$3,$DB$1:$DB$770&amp;$DC$1:$DC$770,0))),"",IF(ISNA(INDEX($DC$1:$DC$200,MATCH($BI84&amp;CG$3,$DB$1:$DB$200&amp;$DC$1:$DC$200,0))),IF(INDEX($DC$201:$DC$770,MATCH($BI84&amp;CG$3,$DB$201:$DB$770&amp;$DC$201:$DC$770,0))=CG$3,2,""),IF(INDEX($DC$1:$DC$200,MATCH($BI84&amp;CG$3,$DB$1:$DB$200&amp;$DC$1:$DC$200,0))=CG$3,1,"")))</f>
        <v/>
      </c>
      <c r="CH84" s="6" t="str">
        <f t="array" ref="CH84">IF(ISNA(INDEX($DC$1:$DC$770,MATCH($BI84&amp;CH$3,$DB$1:$DB$770&amp;$DC$1:$DC$770,0))),"",IF(ISNA(INDEX($DC$1:$DC$200,MATCH($BI84&amp;CH$3,$DB$1:$DB$200&amp;$DC$1:$DC$200,0))),IF(INDEX($DC$201:$DC$770,MATCH($BI84&amp;CH$3,$DB$201:$DB$770&amp;$DC$201:$DC$770,0))=CH$3,2,""),IF(INDEX($DC$1:$DC$200,MATCH($BI84&amp;CH$3,$DB$1:$DB$200&amp;$DC$1:$DC$200,0))=CH$3,1,"")))</f>
        <v/>
      </c>
      <c r="CI84" s="7" t="str">
        <f t="array" ref="CI84">IF(ISNA(INDEX($DC$1:$DC$770,MATCH($BI84&amp;CI$3,$DB$1:$DB$770&amp;$DC$1:$DC$770,0))),"",IF(ISNA(INDEX($DC$1:$DC$200,MATCH($BI84&amp;CI$3,$DB$1:$DB$200&amp;$DC$1:$DC$200,0))),IF(INDEX($DC$201:$DC$770,MATCH($BI84&amp;CI$3,$DB$201:$DB$770&amp;$DC$201:$DC$770,0))=CI$3,2,""),IF(INDEX($DC$1:$DC$200,MATCH($BI84&amp;CI$3,$DB$1:$DB$200&amp;$DC$1:$DC$200,0))=CI$3,1,"")))</f>
        <v/>
      </c>
      <c r="CJ84" s="6" t="str">
        <f t="array" ref="CJ84">IF(ISNA(INDEX($DC$1:$DC$770,MATCH($BI84&amp;CJ$3,$DB$1:$DB$770&amp;$DC$1:$DC$770,0))),"",IF(ISNA(INDEX($DC$1:$DC$200,MATCH($BI84&amp;CJ$3,$DB$1:$DB$200&amp;$DC$1:$DC$200,0))),IF(INDEX($DC$201:$DC$770,MATCH($BI84&amp;CJ$3,$DB$201:$DB$770&amp;$DC$201:$DC$770,0))=CJ$3,2,""),IF(INDEX($DC$1:$DC$200,MATCH($BI84&amp;CJ$3,$DB$1:$DB$200&amp;$DC$1:$DC$200,0))=CJ$3,1,"")))</f>
        <v/>
      </c>
      <c r="CK84" s="6" t="str">
        <f t="array" ref="CK84">IF(ISNA(INDEX($DC$1:$DC$770,MATCH($BI84&amp;CK$3,$DB$1:$DB$770&amp;$DC$1:$DC$770,0))),"",IF(ISNA(INDEX($DC$1:$DC$200,MATCH($BI84&amp;CK$3,$DB$1:$DB$200&amp;$DC$1:$DC$200,0))),IF(INDEX($DC$201:$DC$770,MATCH($BI84&amp;CK$3,$DB$201:$DB$770&amp;$DC$201:$DC$770,0))=CK$3,2,""),IF(INDEX($DC$1:$DC$200,MATCH($BI84&amp;CK$3,$DB$1:$DB$200&amp;$DC$1:$DC$200,0))=CK$3,1,"")))</f>
        <v/>
      </c>
      <c r="CL84" s="7" t="str">
        <f t="array" ref="CL84">IF(ISNA(INDEX($DC$1:$DC$770,MATCH($BI84&amp;CL$3,$DB$1:$DB$770&amp;$DC$1:$DC$770,0))),"",IF(ISNA(INDEX($DC$1:$DC$200,MATCH($BI84&amp;CL$3,$DB$1:$DB$200&amp;$DC$1:$DC$200,0))),IF(INDEX($DC$201:$DC$770,MATCH($BI84&amp;CL$3,$DB$201:$DB$770&amp;$DC$201:$DC$770,0))=CL$3,2,""),IF(INDEX($DC$1:$DC$200,MATCH($BI84&amp;CL$3,$DB$1:$DB$200&amp;$DC$1:$DC$200,0))=CL$3,1,"")))</f>
        <v/>
      </c>
      <c r="CN84" s="10"/>
      <c r="CO84" s="14">
        <f t="shared" ref="CO84" si="645">CO83</f>
        <v>3</v>
      </c>
      <c r="CP84" s="24">
        <f t="shared" si="562"/>
        <v>0</v>
      </c>
      <c r="CQ84" s="161"/>
      <c r="CR84" s="70"/>
      <c r="CS84" s="10"/>
      <c r="CT84" s="10" t="s">
        <v>152</v>
      </c>
      <c r="CU84" s="68"/>
      <c r="CV84" s="68"/>
      <c r="CW84" s="10">
        <f t="shared" si="563"/>
        <v>2016</v>
      </c>
      <c r="CX84" s="10" t="str">
        <f t="shared" si="564"/>
        <v>Mo</v>
      </c>
      <c r="CY84" s="36">
        <f t="shared" si="565"/>
        <v>40876</v>
      </c>
      <c r="CZ84" s="10">
        <f>CZ83</f>
        <v>0</v>
      </c>
      <c r="DB84" s="19">
        <f>IF(DM84=0,0,IF(COUNTIF($DM$1:$DM$200,DM84)=1,DM84,IF(COUNTIF($DM$1:$DM$200,DM84)=2,IF(COUNTIF($DM$1:$DM83,DM84)=0,DM84,DM84+0.5),"Terminkollision 1")))</f>
        <v>0</v>
      </c>
      <c r="DC84" s="42">
        <f t="shared" si="561"/>
        <v>3</v>
      </c>
      <c r="DD84" s="71" t="s">
        <v>195</v>
      </c>
      <c r="DE84" s="13" t="s">
        <v>103</v>
      </c>
      <c r="DG84" s="63"/>
      <c r="DH84" s="63">
        <v>2</v>
      </c>
      <c r="DI84" s="13">
        <f t="shared" si="627"/>
        <v>2016</v>
      </c>
      <c r="DJ84" s="13" t="str">
        <f t="shared" si="628"/>
        <v>So</v>
      </c>
      <c r="DK84" s="22">
        <f t="shared" si="629"/>
        <v>40938</v>
      </c>
      <c r="DL84" s="19">
        <f t="shared" si="560"/>
        <v>0</v>
      </c>
      <c r="DM84" s="13">
        <f t="shared" si="499"/>
        <v>0</v>
      </c>
    </row>
    <row r="85" spans="1:117">
      <c r="A85" s="13">
        <f t="shared" ref="A85" si="646">A84+0.5</f>
        <v>96.5</v>
      </c>
      <c r="B85" s="174"/>
      <c r="C85" s="173"/>
      <c r="D85" s="177"/>
      <c r="E85" s="2"/>
      <c r="F85" s="165"/>
      <c r="G85" s="165"/>
      <c r="H85" s="165"/>
      <c r="I85" s="2"/>
      <c r="J85" s="10" t="str">
        <f t="shared" ref="J85" si="647">IF(ISNA(VLOOKUP(A85,$CP$30:$CQ$56,2,FALSE)),IF(ISNA(VLOOKUP(A85,$DB$1:$DE$200,4,FALSE)),"",VLOOKUP(A85,$DB$1:$DE$200,4,FALSE)),VLOOKUP(A85,$CP$30:$CQ$56,2,FALSE))</f>
        <v/>
      </c>
      <c r="K85" s="10"/>
      <c r="L85" s="10"/>
      <c r="M85" s="10"/>
      <c r="N85" s="10"/>
      <c r="O85" s="10"/>
      <c r="P85" s="9" t="str">
        <f t="array" ref="P85">IF(ISNA(INDEX($DC$201:$DC$770,MATCH($A84&amp;P$3,$DB$201:$DB$770&amp;$DC$201:$DC$770,0))),IF(ISNA(INDEX($DC$1:$DC$200,MATCH($A85&amp;P$3,$DB$1:$DB$200&amp;$DC$1:$DC$200,0))),"",IF(INDEX($DC$1:$DC$200,MATCH($A85&amp;P$3,$DB$1:$DB$200&amp;$DC$1:$DC$200,0))=P$3,1,"")),IF(INDEX($DC$201:$DC$770,MATCH($A84&amp;P$3,$DB$201:$DB$770&amp;$DC$201:$DC$770,0))=P$3,2,""))</f>
        <v/>
      </c>
      <c r="Q85" s="10" t="str">
        <f t="array" ref="Q85">IF(ISNA(INDEX($DC$201:$DC$770,MATCH($A84&amp;Q$3,$DB$201:$DB$770&amp;$DC$201:$DC$770,0))),IF(ISNA(INDEX($DC$1:$DC$200,MATCH($A85&amp;Q$3,$DB$1:$DB$200&amp;$DC$1:$DC$200,0))),"",IF(INDEX($DC$1:$DC$200,MATCH($A85&amp;Q$3,$DB$1:$DB$200&amp;$DC$1:$DC$200,0))=Q$3,1,"")),IF(INDEX($DC$201:$DC$770,MATCH($A84&amp;Q$3,$DB$201:$DB$770&amp;$DC$201:$DC$770,0))=Q$3,2,""))</f>
        <v/>
      </c>
      <c r="R85" s="10" t="str">
        <f t="array" ref="R85">IF(ISNA(INDEX($DC$201:$DC$770,MATCH($A84&amp;R$3,$DB$201:$DB$770&amp;$DC$201:$DC$770,0))),IF(ISNA(INDEX($DC$1:$DC$200,MATCH($A85&amp;R$3,$DB$1:$DB$200&amp;$DC$1:$DC$200,0))),"",IF(INDEX($DC$1:$DC$200,MATCH($A85&amp;R$3,$DB$1:$DB$200&amp;$DC$1:$DC$200,0))=R$3,1,"")),IF(INDEX($DC$201:$DC$770,MATCH($A84&amp;R$3,$DB$201:$DB$770&amp;$DC$201:$DC$770,0))=R$3,2,""))</f>
        <v/>
      </c>
      <c r="S85" s="9" t="str">
        <f t="array" ref="S85">IF(ISNA(INDEX($DC$201:$DC$770,MATCH($A84&amp;S$3,$DB$201:$DB$770&amp;$DC$201:$DC$770,0))),IF(ISNA(INDEX($DC$1:$DC$200,MATCH($A85&amp;S$3,$DB$1:$DB$200&amp;$DC$1:$DC$200,0))),"",IF(INDEX($DC$1:$DC$200,MATCH($A85&amp;S$3,$DB$1:$DB$200&amp;$DC$1:$DC$200,0))=S$3,1,"")),IF(INDEX($DC$201:$DC$770,MATCH($A84&amp;S$3,$DB$201:$DB$770&amp;$DC$201:$DC$770,0))=S$3,2,""))</f>
        <v/>
      </c>
      <c r="T85" s="10" t="str">
        <f t="array" ref="T85">IF(ISNA(INDEX($DC$201:$DC$770,MATCH($A84&amp;T$3,$DB$201:$DB$770&amp;$DC$201:$DC$770,0))),IF(ISNA(INDEX($DC$1:$DC$200,MATCH($A85&amp;T$3,$DB$1:$DB$200&amp;$DC$1:$DC$200,0))),"",IF(INDEX($DC$1:$DC$200,MATCH($A85&amp;T$3,$DB$1:$DB$200&amp;$DC$1:$DC$200,0))=T$3,1,"")),IF(INDEX($DC$201:$DC$770,MATCH($A84&amp;T$3,$DB$201:$DB$770&amp;$DC$201:$DC$770,0))=T$3,2,""))</f>
        <v/>
      </c>
      <c r="U85" s="8" t="str">
        <f t="array" ref="U85">IF(ISNA(INDEX($DC$201:$DC$770,MATCH($A84&amp;U$3,$DB$201:$DB$770&amp;$DC$201:$DC$770,0))),IF(ISNA(INDEX($DC$1:$DC$200,MATCH($A85&amp;U$3,$DB$1:$DB$200&amp;$DC$1:$DC$200,0))),"",IF(INDEX($DC$1:$DC$200,MATCH($A85&amp;U$3,$DB$1:$DB$200&amp;$DC$1:$DC$200,0))=U$3,1,"")),IF(INDEX($DC$201:$DC$770,MATCH($A84&amp;U$3,$DB$201:$DB$770&amp;$DC$201:$DC$770,0))=U$3,2,""))</f>
        <v/>
      </c>
      <c r="V85" s="10" t="str">
        <f t="array" ref="V85">IF(ISNA(INDEX($DC$201:$DC$770,MATCH($A84&amp;V$3,$DB$201:$DB$770&amp;$DC$201:$DC$770,0))),IF(ISNA(INDEX($DC$1:$DC$200,MATCH($A85&amp;V$3,$DB$1:$DB$200&amp;$DC$1:$DC$200,0))),"",IF(INDEX($DC$1:$DC$200,MATCH($A85&amp;V$3,$DB$1:$DB$200&amp;$DC$1:$DC$200,0))=V$3,1,"")),IF(INDEX($DC$201:$DC$770,MATCH($A84&amp;V$3,$DB$201:$DB$770&amp;$DC$201:$DC$770,0))=V$3,2,""))</f>
        <v/>
      </c>
      <c r="W85" s="10" t="str">
        <f t="array" ref="W85">IF(ISNA(INDEX($DC$201:$DC$770,MATCH($A84&amp;W$3,$DB$201:$DB$770&amp;$DC$201:$DC$770,0))),IF(ISNA(INDEX($DC$1:$DC$200,MATCH($A85&amp;W$3,$DB$1:$DB$200&amp;$DC$1:$DC$200,0))),"",IF(INDEX($DC$1:$DC$200,MATCH($A85&amp;W$3,$DB$1:$DB$200&amp;$DC$1:$DC$200,0))=W$3,1,"")),IF(INDEX($DC$201:$DC$770,MATCH($A84&amp;W$3,$DB$201:$DB$770&amp;$DC$201:$DC$770,0))=W$3,2,""))</f>
        <v/>
      </c>
      <c r="X85" s="10" t="str">
        <f t="array" ref="X85">IF(ISNA(INDEX($DC$201:$DC$770,MATCH($A84&amp;X$3,$DB$201:$DB$770&amp;$DC$201:$DC$770,0))),IF(ISNA(INDEX($DC$1:$DC$200,MATCH($A85&amp;X$3,$DB$1:$DB$200&amp;$DC$1:$DC$200,0))),"",IF(INDEX($DC$1:$DC$200,MATCH($A85&amp;X$3,$DB$1:$DB$200&amp;$DC$1:$DC$200,0))=X$3,1,"")),IF(INDEX($DC$201:$DC$770,MATCH($A84&amp;X$3,$DB$201:$DB$770&amp;$DC$201:$DC$770,0))=X$3,2,""))</f>
        <v/>
      </c>
      <c r="Y85" s="9" t="str">
        <f t="array" ref="Y85">IF(ISNA(INDEX($DC$201:$DC$770,MATCH($A84&amp;Y$3,$DB$201:$DB$770&amp;$DC$201:$DC$770,0))),IF(ISNA(INDEX($DC$1:$DC$200,MATCH($A85&amp;Y$3,$DB$1:$DB$200&amp;$DC$1:$DC$200,0))),"",IF(INDEX($DC$1:$DC$200,MATCH($A85&amp;Y$3,$DB$1:$DB$200&amp;$DC$1:$DC$200,0))=Y$3,1,"")),IF(INDEX($DC$201:$DC$770,MATCH($A84&amp;Y$3,$DB$201:$DB$770&amp;$DC$201:$DC$770,0))=Y$3,2,""))</f>
        <v/>
      </c>
      <c r="Z85" s="10" t="str">
        <f t="array" ref="Z85">IF(ISNA(INDEX($DC$201:$DC$770,MATCH($A84&amp;Z$3,$DB$201:$DB$770&amp;$DC$201:$DC$770,0))),IF(ISNA(INDEX($DC$1:$DC$200,MATCH($A85&amp;Z$3,$DB$1:$DB$200&amp;$DC$1:$DC$200,0))),"",IF(INDEX($DC$1:$DC$200,MATCH($A85&amp;Z$3,$DB$1:$DB$200&amp;$DC$1:$DC$200,0))=Z$3,1,"")),IF(INDEX($DC$201:$DC$770,MATCH($A84&amp;Z$3,$DB$201:$DB$770&amp;$DC$201:$DC$770,0))=Z$3,2,""))</f>
        <v/>
      </c>
      <c r="AA85" s="8" t="str">
        <f t="array" ref="AA85">IF(ISNA(INDEX($DC$201:$DC$770,MATCH($A84&amp;AA$3,$DB$201:$DB$770&amp;$DC$201:$DC$770,0))),IF(ISNA(INDEX($DC$1:$DC$200,MATCH($A85&amp;AA$3,$DB$1:$DB$200&amp;$DC$1:$DC$200,0))),"",IF(INDEX($DC$1:$DC$200,MATCH($A85&amp;AA$3,$DB$1:$DB$200&amp;$DC$1:$DC$200,0))=AA$3,1,"")),IF(INDEX($DC$201:$DC$770,MATCH($A84&amp;AA$3,$DB$201:$DB$770&amp;$DC$201:$DC$770,0))=AA$3,2,""))</f>
        <v/>
      </c>
      <c r="AB85" s="10" t="str">
        <f t="array" ref="AB85">IF(ISNA(INDEX($DC$201:$DC$770,MATCH($A84&amp;AB$3,$DB$201:$DB$770&amp;$DC$201:$DC$770,0))),IF(ISNA(INDEX($DC$1:$DC$200,MATCH($A85&amp;AB$3,$DB$1:$DB$200&amp;$DC$1:$DC$200,0))),"",IF(INDEX($DC$1:$DC$200,MATCH($A85&amp;AB$3,$DB$1:$DB$200&amp;$DC$1:$DC$200,0))=AB$3,1,"")),IF(INDEX($DC$201:$DC$770,MATCH($A84&amp;AB$3,$DB$201:$DB$770&amp;$DC$201:$DC$770,0))=AB$3,2,""))</f>
        <v/>
      </c>
      <c r="AC85" s="10" t="str">
        <f t="array" ref="AC85">IF(ISNA(INDEX($DC$201:$DC$770,MATCH($A84&amp;AC$3,$DB$201:$DB$770&amp;$DC$201:$DC$770,0))),IF(ISNA(INDEX($DC$1:$DC$200,MATCH($A85&amp;AC$3,$DB$1:$DB$200&amp;$DC$1:$DC$200,0))),"",IF(INDEX($DC$1:$DC$200,MATCH($A85&amp;AC$3,$DB$1:$DB$200&amp;$DC$1:$DC$200,0))=AC$3,1,"")),IF(INDEX($DC$201:$DC$770,MATCH($A84&amp;AC$3,$DB$201:$DB$770&amp;$DC$201:$DC$770,0))=AC$3,2,""))</f>
        <v/>
      </c>
      <c r="AD85" s="8" t="str">
        <f t="array" ref="AD85">IF(ISNA(INDEX($DC$201:$DC$770,MATCH($A84&amp;AD$3,$DB$201:$DB$770&amp;$DC$201:$DC$770,0))),IF(ISNA(INDEX($DC$1:$DC$200,MATCH($A85&amp;AD$3,$DB$1:$DB$200&amp;$DC$1:$DC$200,0))),"",IF(INDEX($DC$1:$DC$200,MATCH($A85&amp;AD$3,$DB$1:$DB$200&amp;$DC$1:$DC$200,0))=AD$3,1,"")),IF(INDEX($DC$201:$DC$770,MATCH($A84&amp;AD$3,$DB$201:$DB$770&amp;$DC$201:$DC$770,0))=AD$3,2,""))</f>
        <v/>
      </c>
      <c r="AE85" s="4">
        <f t="shared" ref="AE85" si="648">AE84+0.5</f>
        <v>126.5</v>
      </c>
      <c r="AF85" s="174"/>
      <c r="AG85" s="183"/>
      <c r="AH85" s="177"/>
      <c r="AI85" s="2"/>
      <c r="AJ85" s="165"/>
      <c r="AK85" s="165"/>
      <c r="AL85" s="165"/>
      <c r="AM85" s="2"/>
      <c r="AN85" s="10" t="str">
        <f t="shared" ref="AN85" si="649">IF(ISNA(VLOOKUP(AE85,$CP$30:$CQ$56,2,FALSE)),IF(ISNA(VLOOKUP(AE85,$DB$1:$DE$200,4,FALSE)),"",VLOOKUP(AE85,$DB$1:$DE$200,4,FALSE)),VLOOKUP(AE85,$CP$30:$CQ$56,2,FALSE))</f>
        <v/>
      </c>
      <c r="AO85" s="10"/>
      <c r="AP85" s="10"/>
      <c r="AQ85" s="10"/>
      <c r="AR85" s="10"/>
      <c r="AS85" s="10"/>
      <c r="AT85" s="9" t="str">
        <f t="array" ref="AT85">IF(ISNA(INDEX($DC$201:$DC$770,MATCH($AE84&amp;AT$3,$DB$201:$DB$770&amp;$DC$201:$DC$770,0))),IF(ISNA(INDEX($DC$1:$DC$200,MATCH($AE85&amp;AT$3,$DB$1:$DB$200&amp;$DC$1:$DC$200,0))),"",IF(INDEX($DC$1:$DC$200,MATCH($AE85&amp;AT$3,$DB$1:$DB$200&amp;$DC$1:$DC$200,0))=AT$3,1,"")),IF(INDEX($DC$201:$DC$770,MATCH($AE84&amp;AT$3,$DB$201:$DB$770&amp;$DC$201:$DC$770,0))=AT$3,2,""))</f>
        <v/>
      </c>
      <c r="AU85" s="10" t="str">
        <f t="array" ref="AU85">IF(ISNA(INDEX($DC$201:$DC$770,MATCH($AE84&amp;AU$3,$DB$201:$DB$770&amp;$DC$201:$DC$770,0))),IF(ISNA(INDEX($DC$1:$DC$200,MATCH($AE85&amp;AU$3,$DB$1:$DB$200&amp;$DC$1:$DC$200,0))),"",IF(INDEX($DC$1:$DC$200,MATCH($AE85&amp;AU$3,$DB$1:$DB$200&amp;$DC$1:$DC$200,0))=AU$3,1,"")),IF(INDEX($DC$201:$DC$770,MATCH($AE84&amp;AU$3,$DB$201:$DB$770&amp;$DC$201:$DC$770,0))=AU$3,2,""))</f>
        <v/>
      </c>
      <c r="AV85" s="10" t="str">
        <f t="array" ref="AV85">IF(ISNA(INDEX($DC$201:$DC$770,MATCH($AE84&amp;AV$3,$DB$201:$DB$770&amp;$DC$201:$DC$770,0))),IF(ISNA(INDEX($DC$1:$DC$200,MATCH($AE85&amp;AV$3,$DB$1:$DB$200&amp;$DC$1:$DC$200,0))),"",IF(INDEX($DC$1:$DC$200,MATCH($AE85&amp;AV$3,$DB$1:$DB$200&amp;$DC$1:$DC$200,0))=AV$3,1,"")),IF(INDEX($DC$201:$DC$770,MATCH($AE84&amp;AV$3,$DB$201:$DB$770&amp;$DC$201:$DC$770,0))=AV$3,2,""))</f>
        <v/>
      </c>
      <c r="AW85" s="9" t="str">
        <f t="array" ref="AW85">IF(ISNA(INDEX($DC$201:$DC$770,MATCH($AE84&amp;AW$3,$DB$201:$DB$770&amp;$DC$201:$DC$770,0))),IF(ISNA(INDEX($DC$1:$DC$200,MATCH($AE85&amp;AW$3,$DB$1:$DB$200&amp;$DC$1:$DC$200,0))),"",IF(INDEX($DC$1:$DC$200,MATCH($AE85&amp;AW$3,$DB$1:$DB$200&amp;$DC$1:$DC$200,0))=AW$3,1,"")),IF(INDEX($DC$201:$DC$770,MATCH($AE84&amp;AW$3,$DB$201:$DB$770&amp;$DC$201:$DC$770,0))=AW$3,2,""))</f>
        <v/>
      </c>
      <c r="AX85" s="10" t="str">
        <f t="array" ref="AX85">IF(ISNA(INDEX($DC$201:$DC$770,MATCH($AE84&amp;AX$3,$DB$201:$DB$770&amp;$DC$201:$DC$770,0))),IF(ISNA(INDEX($DC$1:$DC$200,MATCH($AE85&amp;AX$3,$DB$1:$DB$200&amp;$DC$1:$DC$200,0))),"",IF(INDEX($DC$1:$DC$200,MATCH($AE85&amp;AX$3,$DB$1:$DB$200&amp;$DC$1:$DC$200,0))=AX$3,1,"")),IF(INDEX($DC$201:$DC$770,MATCH($AE84&amp;AX$3,$DB$201:$DB$770&amp;$DC$201:$DC$770,0))=AX$3,2,""))</f>
        <v/>
      </c>
      <c r="AY85" s="8" t="str">
        <f t="array" ref="AY85">IF(ISNA(INDEX($DC$201:$DC$770,MATCH($AE84&amp;AY$3,$DB$201:$DB$770&amp;$DC$201:$DC$770,0))),IF(ISNA(INDEX($DC$1:$DC$200,MATCH($AE85&amp;AY$3,$DB$1:$DB$200&amp;$DC$1:$DC$200,0))),"",IF(INDEX($DC$1:$DC$200,MATCH($AE85&amp;AY$3,$DB$1:$DB$200&amp;$DC$1:$DC$200,0))=AY$3,1,"")),IF(INDEX($DC$201:$DC$770,MATCH($AE84&amp;AY$3,$DB$201:$DB$770&amp;$DC$201:$DC$770,0))=AY$3,2,""))</f>
        <v/>
      </c>
      <c r="AZ85" s="10" t="str">
        <f t="array" ref="AZ85">IF(ISNA(INDEX($DC$201:$DC$770,MATCH($AE84&amp;AZ$3,$DB$201:$DB$770&amp;$DC$201:$DC$770,0))),IF(ISNA(INDEX($DC$1:$DC$200,MATCH($AE85&amp;AZ$3,$DB$1:$DB$200&amp;$DC$1:$DC$200,0))),"",IF(INDEX($DC$1:$DC$200,MATCH($AE85&amp;AZ$3,$DB$1:$DB$200&amp;$DC$1:$DC$200,0))=AZ$3,1,"")),IF(INDEX($DC$201:$DC$770,MATCH($AE84&amp;AZ$3,$DB$201:$DB$770&amp;$DC$201:$DC$770,0))=AZ$3,2,""))</f>
        <v/>
      </c>
      <c r="BA85" s="10" t="str">
        <f t="array" ref="BA85">IF(ISNA(INDEX($DC$201:$DC$770,MATCH($AE84&amp;BA$3,$DB$201:$DB$770&amp;$DC$201:$DC$770,0))),IF(ISNA(INDEX($DC$1:$DC$200,MATCH($AE85&amp;BA$3,$DB$1:$DB$200&amp;$DC$1:$DC$200,0))),"",IF(INDEX($DC$1:$DC$200,MATCH($AE85&amp;BA$3,$DB$1:$DB$200&amp;$DC$1:$DC$200,0))=BA$3,1,"")),IF(INDEX($DC$201:$DC$770,MATCH($AE84&amp;BA$3,$DB$201:$DB$770&amp;$DC$201:$DC$770,0))=BA$3,2,""))</f>
        <v/>
      </c>
      <c r="BB85" s="10" t="str">
        <f t="array" ref="BB85">IF(ISNA(INDEX($DC$201:$DC$770,MATCH($AE84&amp;BB$3,$DB$201:$DB$770&amp;$DC$201:$DC$770,0))),IF(ISNA(INDEX($DC$1:$DC$200,MATCH($AE85&amp;BB$3,$DB$1:$DB$200&amp;$DC$1:$DC$200,0))),"",IF(INDEX($DC$1:$DC$200,MATCH($AE85&amp;BB$3,$DB$1:$DB$200&amp;$DC$1:$DC$200,0))=BB$3,1,"")),IF(INDEX($DC$201:$DC$770,MATCH($AE84&amp;BB$3,$DB$201:$DB$770&amp;$DC$201:$DC$770,0))=BB$3,2,""))</f>
        <v/>
      </c>
      <c r="BC85" s="9" t="str">
        <f t="array" ref="BC85">IF(ISNA(INDEX($DC$201:$DC$770,MATCH($AE84&amp;BC$3,$DB$201:$DB$770&amp;$DC$201:$DC$770,0))),IF(ISNA(INDEX($DC$1:$DC$200,MATCH($AE85&amp;BC$3,$DB$1:$DB$200&amp;$DC$1:$DC$200,0))),"",IF(INDEX($DC$1:$DC$200,MATCH($AE85&amp;BC$3,$DB$1:$DB$200&amp;$DC$1:$DC$200,0))=BC$3,1,"")),IF(INDEX($DC$201:$DC$770,MATCH($AE84&amp;BC$3,$DB$201:$DB$770&amp;$DC$201:$DC$770,0))=BC$3,2,""))</f>
        <v/>
      </c>
      <c r="BD85" s="10" t="str">
        <f t="array" ref="BD85">IF(ISNA(INDEX($DC$201:$DC$770,MATCH($AE84&amp;BD$3,$DB$201:$DB$770&amp;$DC$201:$DC$770,0))),IF(ISNA(INDEX($DC$1:$DC$200,MATCH($AE85&amp;BD$3,$DB$1:$DB$200&amp;$DC$1:$DC$200,0))),"",IF(INDEX($DC$1:$DC$200,MATCH($AE85&amp;BD$3,$DB$1:$DB$200&amp;$DC$1:$DC$200,0))=BD$3,1,"")),IF(INDEX($DC$201:$DC$770,MATCH($AE84&amp;BD$3,$DB$201:$DB$770&amp;$DC$201:$DC$770,0))=BD$3,2,""))</f>
        <v/>
      </c>
      <c r="BE85" s="8" t="str">
        <f t="array" ref="BE85">IF(ISNA(INDEX($DC$201:$DC$770,MATCH($AE84&amp;BE$3,$DB$201:$DB$770&amp;$DC$201:$DC$770,0))),IF(ISNA(INDEX($DC$1:$DC$200,MATCH($AE85&amp;BE$3,$DB$1:$DB$200&amp;$DC$1:$DC$200,0))),"",IF(INDEX($DC$1:$DC$200,MATCH($AE85&amp;BE$3,$DB$1:$DB$200&amp;$DC$1:$DC$200,0))=BE$3,1,"")),IF(INDEX($DC$201:$DC$770,MATCH($AE84&amp;BE$3,$DB$201:$DB$770&amp;$DC$201:$DC$770,0))=BE$3,2,""))</f>
        <v/>
      </c>
      <c r="BF85" s="10" t="str">
        <f t="array" ref="BF85">IF(ISNA(INDEX($DC$201:$DC$770,MATCH($AE84&amp;BF$3,$DB$201:$DB$770&amp;$DC$201:$DC$770,0))),IF(ISNA(INDEX($DC$1:$DC$200,MATCH($AE85&amp;BF$3,$DB$1:$DB$200&amp;$DC$1:$DC$200,0))),"",IF(INDEX($DC$1:$DC$200,MATCH($AE85&amp;BF$3,$DB$1:$DB$200&amp;$DC$1:$DC$200,0))=BF$3,1,"")),IF(INDEX($DC$201:$DC$770,MATCH($AE84&amp;BF$3,$DB$201:$DB$770&amp;$DC$201:$DC$770,0))=BF$3,2,""))</f>
        <v/>
      </c>
      <c r="BG85" s="10" t="str">
        <f t="array" ref="BG85">IF(ISNA(INDEX($DC$201:$DC$770,MATCH($AE84&amp;BG$3,$DB$201:$DB$770&amp;$DC$201:$DC$770,0))),IF(ISNA(INDEX($DC$1:$DC$200,MATCH($AE85&amp;BG$3,$DB$1:$DB$200&amp;$DC$1:$DC$200,0))),"",IF(INDEX($DC$1:$DC$200,MATCH($AE85&amp;BG$3,$DB$1:$DB$200&amp;$DC$1:$DC$200,0))=BG$3,1,"")),IF(INDEX($DC$201:$DC$770,MATCH($AE84&amp;BG$3,$DB$201:$DB$770&amp;$DC$201:$DC$770,0))=BG$3,2,""))</f>
        <v/>
      </c>
      <c r="BH85" s="8" t="str">
        <f t="array" ref="BH85">IF(ISNA(INDEX($DC$201:$DC$770,MATCH($AE84&amp;BH$3,$DB$201:$DB$770&amp;$DC$201:$DC$770,0))),IF(ISNA(INDEX($DC$1:$DC$200,MATCH($AE85&amp;BH$3,$DB$1:$DB$200&amp;$DC$1:$DC$200,0))),"",IF(INDEX($DC$1:$DC$200,MATCH($AE85&amp;BH$3,$DB$1:$DB$200&amp;$DC$1:$DC$200,0))=BH$3,1,"")),IF(INDEX($DC$201:$DC$770,MATCH($AE84&amp;BH$3,$DB$201:$DB$770&amp;$DC$201:$DC$770,0))=BH$3,2,""))</f>
        <v/>
      </c>
      <c r="BI85" s="4">
        <f t="shared" ref="BI85" si="650">BI84+0.5</f>
        <v>157.5</v>
      </c>
      <c r="BJ85" s="174"/>
      <c r="BK85" s="183"/>
      <c r="BL85" s="177"/>
      <c r="BM85" s="2"/>
      <c r="BN85" s="165"/>
      <c r="BO85" s="165"/>
      <c r="BP85" s="165"/>
      <c r="BQ85" s="2"/>
      <c r="BR85" s="9" t="str">
        <f t="shared" ref="BR85" si="651">IF(ISNA(VLOOKUP(BI85,$CP$30:$CQ$56,2,FALSE)),IF(ISNA(VLOOKUP(BI85,$DB$1:$DE$200,4,FALSE)),"",VLOOKUP(BI85,$DB$1:$DE$200,4,FALSE)),VLOOKUP(BI85,$CP$30:$CQ$56,2,FALSE))</f>
        <v/>
      </c>
      <c r="BS85" s="10"/>
      <c r="BT85" s="10"/>
      <c r="BU85" s="10"/>
      <c r="BV85" s="10"/>
      <c r="BW85" s="10"/>
      <c r="BX85" s="9" t="str">
        <f t="array" ref="BX85">IF(ISNA(INDEX($DC$201:$DC$770,MATCH($BI84&amp;BX$3,$DB$201:$DB$770&amp;$DC$201:$DC$770,0))),IF(ISNA(INDEX($DC$1:$DC$200,MATCH($BI85&amp;BX$3,$DB$1:$DB$200&amp;$DC$1:$DC$200,0))),"",IF(INDEX($DC$1:$DC$200,MATCH($BI85&amp;BX$3,$DB$1:$DB$200&amp;$DC$1:$DC$200,0))=BX$3,1,"")),IF(INDEX($DC$201:$DC$770,MATCH($BI84&amp;BX$3,$DB$201:$DB$770&amp;$DC$201:$DC$770,0))=BX$3,2,""))</f>
        <v/>
      </c>
      <c r="BY85" s="10" t="str">
        <f t="array" ref="BY85">IF(ISNA(INDEX($DC$201:$DC$770,MATCH($BI84&amp;BY$3,$DB$201:$DB$770&amp;$DC$201:$DC$770,0))),IF(ISNA(INDEX($DC$1:$DC$200,MATCH($BI85&amp;BY$3,$DB$1:$DB$200&amp;$DC$1:$DC$200,0))),"",IF(INDEX($DC$1:$DC$200,MATCH($BI85&amp;BY$3,$DB$1:$DB$200&amp;$DC$1:$DC$200,0))=BY$3,1,"")),IF(INDEX($DC$201:$DC$770,MATCH($BI84&amp;BY$3,$DB$201:$DB$770&amp;$DC$201:$DC$770,0))=BY$3,2,""))</f>
        <v/>
      </c>
      <c r="BZ85" s="10" t="str">
        <f t="array" ref="BZ85">IF(ISNA(INDEX($DC$201:$DC$770,MATCH($BI84&amp;BZ$3,$DB$201:$DB$770&amp;$DC$201:$DC$770,0))),IF(ISNA(INDEX($DC$1:$DC$200,MATCH($BI85&amp;BZ$3,$DB$1:$DB$200&amp;$DC$1:$DC$200,0))),"",IF(INDEX($DC$1:$DC$200,MATCH($BI85&amp;BZ$3,$DB$1:$DB$200&amp;$DC$1:$DC$200,0))=BZ$3,1,"")),IF(INDEX($DC$201:$DC$770,MATCH($BI84&amp;BZ$3,$DB$201:$DB$770&amp;$DC$201:$DC$770,0))=BZ$3,2,""))</f>
        <v/>
      </c>
      <c r="CA85" s="9" t="str">
        <f t="array" ref="CA85">IF(ISNA(INDEX($DC$201:$DC$770,MATCH($BI84&amp;CA$3,$DB$201:$DB$770&amp;$DC$201:$DC$770,0))),IF(ISNA(INDEX($DC$1:$DC$200,MATCH($BI85&amp;CA$3,$DB$1:$DB$200&amp;$DC$1:$DC$200,0))),"",IF(INDEX($DC$1:$DC$200,MATCH($BI85&amp;CA$3,$DB$1:$DB$200&amp;$DC$1:$DC$200,0))=CA$3,1,"")),IF(INDEX($DC$201:$DC$770,MATCH($BI84&amp;CA$3,$DB$201:$DB$770&amp;$DC$201:$DC$770,0))=CA$3,2,""))</f>
        <v/>
      </c>
      <c r="CB85" s="10" t="str">
        <f t="array" ref="CB85">IF(ISNA(INDEX($DC$201:$DC$770,MATCH($BI84&amp;CB$3,$DB$201:$DB$770&amp;$DC$201:$DC$770,0))),IF(ISNA(INDEX($DC$1:$DC$200,MATCH($BI85&amp;CB$3,$DB$1:$DB$200&amp;$DC$1:$DC$200,0))),"",IF(INDEX($DC$1:$DC$200,MATCH($BI85&amp;CB$3,$DB$1:$DB$200&amp;$DC$1:$DC$200,0))=CB$3,1,"")),IF(INDEX($DC$201:$DC$770,MATCH($BI84&amp;CB$3,$DB$201:$DB$770&amp;$DC$201:$DC$770,0))=CB$3,2,""))</f>
        <v/>
      </c>
      <c r="CC85" s="8" t="str">
        <f t="array" ref="CC85">IF(ISNA(INDEX($DC$201:$DC$770,MATCH($BI84&amp;CC$3,$DB$201:$DB$770&amp;$DC$201:$DC$770,0))),IF(ISNA(INDEX($DC$1:$DC$200,MATCH($BI85&amp;CC$3,$DB$1:$DB$200&amp;$DC$1:$DC$200,0))),"",IF(INDEX($DC$1:$DC$200,MATCH($BI85&amp;CC$3,$DB$1:$DB$200&amp;$DC$1:$DC$200,0))=CC$3,1,"")),IF(INDEX($DC$201:$DC$770,MATCH($BI84&amp;CC$3,$DB$201:$DB$770&amp;$DC$201:$DC$770,0))=CC$3,2,""))</f>
        <v/>
      </c>
      <c r="CD85" s="10" t="str">
        <f t="array" ref="CD85">IF(ISNA(INDEX($DC$201:$DC$770,MATCH($BI84&amp;CD$3,$DB$201:$DB$770&amp;$DC$201:$DC$770,0))),IF(ISNA(INDEX($DC$1:$DC$200,MATCH($BI85&amp;CD$3,$DB$1:$DB$200&amp;$DC$1:$DC$200,0))),"",IF(INDEX($DC$1:$DC$200,MATCH($BI85&amp;CD$3,$DB$1:$DB$200&amp;$DC$1:$DC$200,0))=CD$3,1,"")),IF(INDEX($DC$201:$DC$770,MATCH($BI84&amp;CD$3,$DB$201:$DB$770&amp;$DC$201:$DC$770,0))=CD$3,2,""))</f>
        <v/>
      </c>
      <c r="CE85" s="10" t="str">
        <f t="array" ref="CE85">IF(ISNA(INDEX($DC$201:$DC$770,MATCH($BI84&amp;CE$3,$DB$201:$DB$770&amp;$DC$201:$DC$770,0))),IF(ISNA(INDEX($DC$1:$DC$200,MATCH($BI85&amp;CE$3,$DB$1:$DB$200&amp;$DC$1:$DC$200,0))),"",IF(INDEX($DC$1:$DC$200,MATCH($BI85&amp;CE$3,$DB$1:$DB$200&amp;$DC$1:$DC$200,0))=CE$3,1,"")),IF(INDEX($DC$201:$DC$770,MATCH($BI84&amp;CE$3,$DB$201:$DB$770&amp;$DC$201:$DC$770,0))=CE$3,2,""))</f>
        <v/>
      </c>
      <c r="CF85" s="10" t="str">
        <f t="array" ref="CF85">IF(ISNA(INDEX($DC$201:$DC$770,MATCH($BI84&amp;CF$3,$DB$201:$DB$770&amp;$DC$201:$DC$770,0))),IF(ISNA(INDEX($DC$1:$DC$200,MATCH($BI85&amp;CF$3,$DB$1:$DB$200&amp;$DC$1:$DC$200,0))),"",IF(INDEX($DC$1:$DC$200,MATCH($BI85&amp;CF$3,$DB$1:$DB$200&amp;$DC$1:$DC$200,0))=CF$3,1,"")),IF(INDEX($DC$201:$DC$770,MATCH($BI84&amp;CF$3,$DB$201:$DB$770&amp;$DC$201:$DC$770,0))=CF$3,2,""))</f>
        <v/>
      </c>
      <c r="CG85" s="9" t="str">
        <f t="array" ref="CG85">IF(ISNA(INDEX($DC$201:$DC$770,MATCH($BI84&amp;CG$3,$DB$201:$DB$770&amp;$DC$201:$DC$770,0))),IF(ISNA(INDEX($DC$1:$DC$200,MATCH($BI85&amp;CG$3,$DB$1:$DB$200&amp;$DC$1:$DC$200,0))),"",IF(INDEX($DC$1:$DC$200,MATCH($BI85&amp;CG$3,$DB$1:$DB$200&amp;$DC$1:$DC$200,0))=CG$3,1,"")),IF(INDEX($DC$201:$DC$770,MATCH($BI84&amp;CG$3,$DB$201:$DB$770&amp;$DC$201:$DC$770,0))=CG$3,2,""))</f>
        <v/>
      </c>
      <c r="CH85" s="10" t="str">
        <f t="array" ref="CH85">IF(ISNA(INDEX($DC$201:$DC$770,MATCH($BI84&amp;CH$3,$DB$201:$DB$770&amp;$DC$201:$DC$770,0))),IF(ISNA(INDEX($DC$1:$DC$200,MATCH($BI85&amp;CH$3,$DB$1:$DB$200&amp;$DC$1:$DC$200,0))),"",IF(INDEX($DC$1:$DC$200,MATCH($BI85&amp;CH$3,$DB$1:$DB$200&amp;$DC$1:$DC$200,0))=CH$3,1,"")),IF(INDEX($DC$201:$DC$770,MATCH($BI84&amp;CH$3,$DB$201:$DB$770&amp;$DC$201:$DC$770,0))=CH$3,2,""))</f>
        <v/>
      </c>
      <c r="CI85" s="8" t="str">
        <f t="array" ref="CI85">IF(ISNA(INDEX($DC$201:$DC$770,MATCH($BI84&amp;CI$3,$DB$201:$DB$770&amp;$DC$201:$DC$770,0))),IF(ISNA(INDEX($DC$1:$DC$200,MATCH($BI85&amp;CI$3,$DB$1:$DB$200&amp;$DC$1:$DC$200,0))),"",IF(INDEX($DC$1:$DC$200,MATCH($BI85&amp;CI$3,$DB$1:$DB$200&amp;$DC$1:$DC$200,0))=CI$3,1,"")),IF(INDEX($DC$201:$DC$770,MATCH($BI84&amp;CI$3,$DB$201:$DB$770&amp;$DC$201:$DC$770,0))=CI$3,2,""))</f>
        <v/>
      </c>
      <c r="CJ85" s="10" t="str">
        <f t="array" ref="CJ85">IF(ISNA(INDEX($DC$201:$DC$770,MATCH($BI84&amp;CJ$3,$DB$201:$DB$770&amp;$DC$201:$DC$770,0))),IF(ISNA(INDEX($DC$1:$DC$200,MATCH($BI85&amp;CJ$3,$DB$1:$DB$200&amp;$DC$1:$DC$200,0))),"",IF(INDEX($DC$1:$DC$200,MATCH($BI85&amp;CJ$3,$DB$1:$DB$200&amp;$DC$1:$DC$200,0))=CJ$3,1,"")),IF(INDEX($DC$201:$DC$770,MATCH($BI84&amp;CJ$3,$DB$201:$DB$770&amp;$DC$201:$DC$770,0))=CJ$3,2,""))</f>
        <v/>
      </c>
      <c r="CK85" s="10" t="str">
        <f t="array" ref="CK85">IF(ISNA(INDEX($DC$201:$DC$770,MATCH($BI84&amp;CK$3,$DB$201:$DB$770&amp;$DC$201:$DC$770,0))),IF(ISNA(INDEX($DC$1:$DC$200,MATCH($BI85&amp;CK$3,$DB$1:$DB$200&amp;$DC$1:$DC$200,0))),"",IF(INDEX($DC$1:$DC$200,MATCH($BI85&amp;CK$3,$DB$1:$DB$200&amp;$DC$1:$DC$200,0))=CK$3,1,"")),IF(INDEX($DC$201:$DC$770,MATCH($BI84&amp;CK$3,$DB$201:$DB$770&amp;$DC$201:$DC$770,0))=CK$3,2,""))</f>
        <v/>
      </c>
      <c r="CL85" s="8" t="str">
        <f t="array" ref="CL85">IF(ISNA(INDEX($DC$201:$DC$770,MATCH($BI84&amp;CL$3,$DB$201:$DB$770&amp;$DC$201:$DC$770,0))),IF(ISNA(INDEX($DC$1:$DC$200,MATCH($BI85&amp;CL$3,$DB$1:$DB$200&amp;$DC$1:$DC$200,0))),"",IF(INDEX($DC$1:$DC$200,MATCH($BI85&amp;CL$3,$DB$1:$DB$200&amp;$DC$1:$DC$200,0))=CL$3,1,"")),IF(INDEX($DC$201:$DC$770,MATCH($BI84&amp;CL$3,$DB$201:$DB$770&amp;$DC$201:$DC$770,0))=CL$3,2,""))</f>
        <v/>
      </c>
      <c r="CO85" s="58">
        <f t="shared" ref="CO85" si="652">VLOOKUP(CQ85,$CQ$194:$CR$208,2,FALSE)</f>
        <v>3</v>
      </c>
      <c r="CP85" s="23">
        <f t="shared" si="562"/>
        <v>0</v>
      </c>
      <c r="CQ85" s="168" t="s">
        <v>195</v>
      </c>
      <c r="CR85" s="67" t="s">
        <v>176</v>
      </c>
      <c r="CT85" s="13" t="s">
        <v>151</v>
      </c>
      <c r="CU85" s="67"/>
      <c r="CV85" s="67"/>
      <c r="CW85" s="13">
        <f t="shared" si="563"/>
        <v>2016</v>
      </c>
      <c r="CX85" s="13" t="str">
        <f t="shared" si="564"/>
        <v>Mo</v>
      </c>
      <c r="CY85" s="22">
        <f t="shared" si="565"/>
        <v>40876</v>
      </c>
      <c r="CZ85" s="13">
        <f>IF(COUNTIF(DL264:DL273,1)&gt;0,"F3",0)</f>
        <v>0</v>
      </c>
      <c r="DB85" s="19">
        <f>IF(DM85=0,0,IF(COUNTIF($DM$1:$DM$200,DM85)=1,DM85,IF(COUNTIF($DM$1:$DM$200,DM85)=2,IF(COUNTIF($DM$1:$DM84,DM85)=0,DM85,DM85+0.5),"Terminkollision 1")))</f>
        <v>0</v>
      </c>
      <c r="DC85" s="42">
        <f t="shared" si="561"/>
        <v>3</v>
      </c>
      <c r="DD85" s="71" t="s">
        <v>195</v>
      </c>
      <c r="DE85" s="13" t="s">
        <v>103</v>
      </c>
      <c r="DG85" s="63"/>
      <c r="DH85" s="63">
        <v>3</v>
      </c>
      <c r="DI85" s="13">
        <f t="shared" si="627"/>
        <v>2016</v>
      </c>
      <c r="DJ85" s="13" t="str">
        <f t="shared" si="628"/>
        <v>Mo</v>
      </c>
      <c r="DK85" s="22">
        <f t="shared" si="629"/>
        <v>40967</v>
      </c>
      <c r="DL85" s="19">
        <f t="shared" si="560"/>
        <v>0</v>
      </c>
      <c r="DM85" s="13">
        <f t="shared" si="499"/>
        <v>0</v>
      </c>
    </row>
    <row r="86" spans="1:117">
      <c r="A86" s="13">
        <f t="shared" ref="A86" si="653">A84+1</f>
        <v>97</v>
      </c>
      <c r="B86" s="174">
        <f>TRUNC((DATE($CR$2,C$75,C86)-WEEKDAY(DATE($CR$2,C$75,C86),2)-DATE(YEAR(DATE($CR$2,C$75,C86)+4-WEEKDAY(DATE($CR$2,C$75,C86),2)),1,-10))/7)</f>
        <v>14</v>
      </c>
      <c r="C86" s="172">
        <v>6</v>
      </c>
      <c r="D86" s="176" t="str">
        <f t="shared" si="567"/>
        <v>Mi</v>
      </c>
      <c r="E86" s="2"/>
      <c r="F86" s="164" t="str">
        <f t="shared" ref="F86" si="654">IF(OR(OR(B86=$CR$7,B90=$CR$7,B86=$CS$7,B90=$CS$7,B86=$CT$7,B90=$CT$7,B86=$CR$8,B90=$CR$8,B86=$CR$9,B90=$CR$9,B86=$CR$10,B90=$CR$10,B86=$CS$10,B90=$CS$10,B86=$CR$11,B90=$CR$11,B86=$CS$11,B90=$CS$11,B86=$CT$11,B90=$CT$11,B86=$CU$11,B90=$CU$11,B86=$CV$11,B90=$CV$11,B86=$CR$12,B90=$CR$12,B86=$CS$12,B90=$CS$12),OR($A87=$CP$30,$A87=$CP$31,$A87=$CP$32,$A87=$CP$33,$A87=$CP$34,$A87=$CP$35,$A87=$CP$36,$A87=$CP$37,$A87=$CP$38,$A87=$CP$39,$A87=$CP$40,$A87=$CP$41),OR($A87=$CP$44,$A87=$CP$45,$A87=$CP$46,$A87=$CP$47,$A87=$CP$48,$A87=$CP$49,$A87=$CP$50)),1,"")</f>
        <v/>
      </c>
      <c r="G86" s="164" t="str">
        <f t="shared" ref="G86" si="655">IF(OR(OR(B86=$CR$15,B90=$CR$15,B86=$CS$15,B90=$CS$15,B86=$CT$15,B90=$CT$15,B86=$CR$16,B90=$CR$16,B86=$CS$16,B90=$CS$16,B86=$CR$17,B90=$CR$17,B86=$CS$17,B90=$CS$17,B86=$CR$18,B90=$CR$18,B86=$CS$18,B90=$CS$18,B86=$CT$18,B90=$CT$18,B86=$CU$18,B90=$CU$18,B86=$CV$18,B90=$CV$18,B86=$CR$19,B90=$CR$19,B86=$CS$19,B90=$CS$19),OR($A87=$CP$30,$A87=$CP$31,$A87=$CP$32,$A87=$CP$33,$A87=$CP$34,$A87=$CP$35,$A87=$CP$36,$A87=$CP$37,$A87=$CP$38,$A87=$CP$39,$A87=$CP$40,$A87=$CP$41),OR($A87=$CP$44,$A87=$CP$45,$A87=$CP$46,$A87=$CP$47,$A87=$CP$48,$A87=$CP$49,$A87=$CP$50)),1,"")</f>
        <v/>
      </c>
      <c r="H86" s="164" t="str">
        <f t="shared" ref="H86" si="656">IF(OR(OR(B86=$CR$22,B90=$CR$22,B86=$CS$22,B90=$CS$22,B86=$CT$22,B90=$CT$22,B86=$CR$23,B90=$CR$23,B86=$CS$23,B90=$CS$23,B86=$CR$24,B90=$CR$24,B86=$CS$24,B90=$CS$24,B86=$CR$25,B90=$CR$25,B86=$CS$25,B90=$CS$25,B86=$CT$25,B90=$CT$25,B86=$CU$25,B90=$CU$25,B86=$CV$25,B90=$CV$25,B86=$CR$26,B90=$CR$26,B86=$CS$26,B90=$CS$26),OR($A87=$CP$30,$A87=$CP$31,$A87=$CP$32,$A87=$CP$33,$A87=$CP$34,$A87=$CP$35,$A87=$CP$36,$A87=$CP$37,$A87=$CP$38,$A87=$CP$39,$A87=$CP$40,$A87=$CP$41),OR($A87=$CP$44,$A87=$CP$45,$A87=$CP$46,$A87=$CP$47,$A87=$CP$48,$A87=$CP$49,$A87=$CP$50)),1,"")</f>
        <v/>
      </c>
      <c r="I86" s="2"/>
      <c r="J86" s="6" t="str">
        <f t="shared" ref="J86" si="657">IF(ISNA(VLOOKUP(A86,$DB$1:$DE$200,4,FALSE)),"",VLOOKUP(A86,$DB$1:$DE$200,4,FALSE))</f>
        <v>Cevi-Lädeli</v>
      </c>
      <c r="K86" s="6"/>
      <c r="L86" s="6"/>
      <c r="M86" s="6"/>
      <c r="N86" s="6"/>
      <c r="O86" s="6"/>
      <c r="P86" s="5" t="str">
        <f t="array" ref="P86">IF(ISNA(INDEX($DC$1:$DC$770,MATCH($A86&amp;P$3,$DB$1:$DB$770&amp;$DC$1:$DC$770,0))),"",IF(ISNA(INDEX($DC$1:$DC$200,MATCH($A86&amp;P$3,$DB$1:$DB$200&amp;$DC$1:$DC$200,0))),IF(INDEX($DC$201:$DC$770,MATCH($A86&amp;P$3,$DB$201:$DB$770&amp;$DC$201:$DC$770,0))=P$3,2,""),IF(INDEX($DC$1:$DC$200,MATCH($A86&amp;P$3,$DB$1:$DB$200&amp;$DC$1:$DC$200,0))=P$3,1,"")))</f>
        <v/>
      </c>
      <c r="Q86" s="6" t="str">
        <f t="array" ref="Q86">IF(ISNA(INDEX($DC$1:$DC$770,MATCH($A86&amp;Q$3,$DB$1:$DB$770&amp;$DC$1:$DC$770,0))),"",IF(ISNA(INDEX($DC$1:$DC$200,MATCH($A86&amp;Q$3,$DB$1:$DB$200&amp;$DC$1:$DC$200,0))),IF(INDEX($DC$201:$DC$770,MATCH($A86&amp;Q$3,$DB$201:$DB$770&amp;$DC$201:$DC$770,0))=Q$3,2,""),IF(INDEX($DC$1:$DC$200,MATCH($A86&amp;Q$3,$DB$1:$DB$200&amp;$DC$1:$DC$200,0))=Q$3,1,"")))</f>
        <v/>
      </c>
      <c r="R86" s="6">
        <f t="array" ref="R86">IF(ISNA(INDEX($DC$1:$DC$770,MATCH($A86&amp;R$3,$DB$1:$DB$770&amp;$DC$1:$DC$770,0))),"",IF(ISNA(INDEX($DC$1:$DC$200,MATCH($A86&amp;R$3,$DB$1:$DB$200&amp;$DC$1:$DC$200,0))),IF(INDEX($DC$201:$DC$770,MATCH($A86&amp;R$3,$DB$201:$DB$770&amp;$DC$201:$DC$770,0))=R$3,2,""),IF(INDEX($DC$1:$DC$200,MATCH($A86&amp;R$3,$DB$1:$DB$200&amp;$DC$1:$DC$200,0))=R$3,1,"")))</f>
        <v>1</v>
      </c>
      <c r="S86" s="5" t="str">
        <f t="array" ref="S86">IF(ISNA(INDEX($DC$1:$DC$770,MATCH($A86&amp;S$3,$DB$1:$DB$770&amp;$DC$1:$DC$770,0))),"",IF(ISNA(INDEX($DC$1:$DC$200,MATCH($A86&amp;S$3,$DB$1:$DB$200&amp;$DC$1:$DC$200,0))),IF(INDEX($DC$201:$DC$770,MATCH($A86&amp;S$3,$DB$201:$DB$770&amp;$DC$201:$DC$770,0))=S$3,2,""),IF(INDEX($DC$1:$DC$200,MATCH($A86&amp;S$3,$DB$1:$DB$200&amp;$DC$1:$DC$200,0))=S$3,1,"")))</f>
        <v/>
      </c>
      <c r="T86" s="6" t="str">
        <f t="array" ref="T86">IF(ISNA(INDEX($DC$1:$DC$770,MATCH($A86&amp;T$3,$DB$1:$DB$770&amp;$DC$1:$DC$770,0))),"",IF(ISNA(INDEX($DC$1:$DC$200,MATCH($A86&amp;T$3,$DB$1:$DB$200&amp;$DC$1:$DC$200,0))),IF(INDEX($DC$201:$DC$770,MATCH($A86&amp;T$3,$DB$201:$DB$770&amp;$DC$201:$DC$770,0))=T$3,2,""),IF(INDEX($DC$1:$DC$200,MATCH($A86&amp;T$3,$DB$1:$DB$200&amp;$DC$1:$DC$200,0))=T$3,1,"")))</f>
        <v/>
      </c>
      <c r="U86" s="7" t="str">
        <f t="array" ref="U86">IF(ISNA(INDEX($DC$1:$DC$770,MATCH($A86&amp;U$3,$DB$1:$DB$770&amp;$DC$1:$DC$770,0))),"",IF(ISNA(INDEX($DC$1:$DC$200,MATCH($A86&amp;U$3,$DB$1:$DB$200&amp;$DC$1:$DC$200,0))),IF(INDEX($DC$201:$DC$770,MATCH($A86&amp;U$3,$DB$201:$DB$770&amp;$DC$201:$DC$770,0))=U$3,2,""),IF(INDEX($DC$1:$DC$200,MATCH($A86&amp;U$3,$DB$1:$DB$200&amp;$DC$1:$DC$200,0))=U$3,1,"")))</f>
        <v/>
      </c>
      <c r="V86" s="6" t="str">
        <f t="array" ref="V86">IF(ISNA(INDEX($DC$1:$DC$770,MATCH($A86&amp;V$3,$DB$1:$DB$770&amp;$DC$1:$DC$770,0))),"",IF(ISNA(INDEX($DC$1:$DC$200,MATCH($A86&amp;V$3,$DB$1:$DB$200&amp;$DC$1:$DC$200,0))),IF(INDEX($DC$201:$DC$770,MATCH($A86&amp;V$3,$DB$201:$DB$770&amp;$DC$201:$DC$770,0))=V$3,2,""),IF(INDEX($DC$1:$DC$200,MATCH($A86&amp;V$3,$DB$1:$DB$200&amp;$DC$1:$DC$200,0))=V$3,1,"")))</f>
        <v/>
      </c>
      <c r="W86" s="6" t="str">
        <f t="array" ref="W86">IF(ISNA(INDEX($DC$1:$DC$770,MATCH($A86&amp;W$3,$DB$1:$DB$770&amp;$DC$1:$DC$770,0))),"",IF(ISNA(INDEX($DC$1:$DC$200,MATCH($A86&amp;W$3,$DB$1:$DB$200&amp;$DC$1:$DC$200,0))),IF(INDEX($DC$201:$DC$770,MATCH($A86&amp;W$3,$DB$201:$DB$770&amp;$DC$201:$DC$770,0))=W$3,2,""),IF(INDEX($DC$1:$DC$200,MATCH($A86&amp;W$3,$DB$1:$DB$200&amp;$DC$1:$DC$200,0))=W$3,1,"")))</f>
        <v/>
      </c>
      <c r="X86" s="6" t="str">
        <f t="array" ref="X86">IF(ISNA(INDEX($DC$1:$DC$770,MATCH($A86&amp;X$3,$DB$1:$DB$770&amp;$DC$1:$DC$770,0))),"",IF(ISNA(INDEX($DC$1:$DC$200,MATCH($A86&amp;X$3,$DB$1:$DB$200&amp;$DC$1:$DC$200,0))),IF(INDEX($DC$201:$DC$770,MATCH($A86&amp;X$3,$DB$201:$DB$770&amp;$DC$201:$DC$770,0))=X$3,2,""),IF(INDEX($DC$1:$DC$200,MATCH($A86&amp;X$3,$DB$1:$DB$200&amp;$DC$1:$DC$200,0))=X$3,1,"")))</f>
        <v/>
      </c>
      <c r="Y86" s="5" t="str">
        <f t="array" ref="Y86">IF(ISNA(INDEX($DC$1:$DC$770,MATCH($A86&amp;Y$3,$DB$1:$DB$770&amp;$DC$1:$DC$770,0))),"",IF(ISNA(INDEX($DC$1:$DC$200,MATCH($A86&amp;Y$3,$DB$1:$DB$200&amp;$DC$1:$DC$200,0))),IF(INDEX($DC$201:$DC$770,MATCH($A86&amp;Y$3,$DB$201:$DB$770&amp;$DC$201:$DC$770,0))=Y$3,2,""),IF(INDEX($DC$1:$DC$200,MATCH($A86&amp;Y$3,$DB$1:$DB$200&amp;$DC$1:$DC$200,0))=Y$3,1,"")))</f>
        <v/>
      </c>
      <c r="Z86" s="6" t="str">
        <f t="array" ref="Z86">IF(ISNA(INDEX($DC$1:$DC$770,MATCH($A86&amp;Z$3,$DB$1:$DB$770&amp;$DC$1:$DC$770,0))),"",IF(ISNA(INDEX($DC$1:$DC$200,MATCH($A86&amp;Z$3,$DB$1:$DB$200&amp;$DC$1:$DC$200,0))),IF(INDEX($DC$201:$DC$770,MATCH($A86&amp;Z$3,$DB$201:$DB$770&amp;$DC$201:$DC$770,0))=Z$3,2,""),IF(INDEX($DC$1:$DC$200,MATCH($A86&amp;Z$3,$DB$1:$DB$200&amp;$DC$1:$DC$200,0))=Z$3,1,"")))</f>
        <v/>
      </c>
      <c r="AA86" s="7" t="str">
        <f t="array" ref="AA86">IF(ISNA(INDEX($DC$1:$DC$770,MATCH($A86&amp;AA$3,$DB$1:$DB$770&amp;$DC$1:$DC$770,0))),"",IF(ISNA(INDEX($DC$1:$DC$200,MATCH($A86&amp;AA$3,$DB$1:$DB$200&amp;$DC$1:$DC$200,0))),IF(INDEX($DC$201:$DC$770,MATCH($A86&amp;AA$3,$DB$201:$DB$770&amp;$DC$201:$DC$770,0))=AA$3,2,""),IF(INDEX($DC$1:$DC$200,MATCH($A86&amp;AA$3,$DB$1:$DB$200&amp;$DC$1:$DC$200,0))=AA$3,1,"")))</f>
        <v/>
      </c>
      <c r="AB86" s="6" t="str">
        <f t="array" ref="AB86">IF(ISNA(INDEX($DC$1:$DC$770,MATCH($A86&amp;AB$3,$DB$1:$DB$770&amp;$DC$1:$DC$770,0))),"",IF(ISNA(INDEX($DC$1:$DC$200,MATCH($A86&amp;AB$3,$DB$1:$DB$200&amp;$DC$1:$DC$200,0))),IF(INDEX($DC$201:$DC$770,MATCH($A86&amp;AB$3,$DB$201:$DB$770&amp;$DC$201:$DC$770,0))=AB$3,2,""),IF(INDEX($DC$1:$DC$200,MATCH($A86&amp;AB$3,$DB$1:$DB$200&amp;$DC$1:$DC$200,0))=AB$3,1,"")))</f>
        <v/>
      </c>
      <c r="AC86" s="6" t="str">
        <f t="array" ref="AC86">IF(ISNA(INDEX($DC$1:$DC$770,MATCH($A86&amp;AC$3,$DB$1:$DB$770&amp;$DC$1:$DC$770,0))),"",IF(ISNA(INDEX($DC$1:$DC$200,MATCH($A86&amp;AC$3,$DB$1:$DB$200&amp;$DC$1:$DC$200,0))),IF(INDEX($DC$201:$DC$770,MATCH($A86&amp;AC$3,$DB$201:$DB$770&amp;$DC$201:$DC$770,0))=AC$3,2,""),IF(INDEX($DC$1:$DC$200,MATCH($A86&amp;AC$3,$DB$1:$DB$200&amp;$DC$1:$DC$200,0))=AC$3,1,"")))</f>
        <v/>
      </c>
      <c r="AD86" s="7" t="str">
        <f t="array" ref="AD86">IF(ISNA(INDEX($DC$1:$DC$770,MATCH($A86&amp;AD$3,$DB$1:$DB$770&amp;$DC$1:$DC$770,0))),"",IF(ISNA(INDEX($DC$1:$DC$200,MATCH($A86&amp;AD$3,$DB$1:$DB$200&amp;$DC$1:$DC$200,0))),IF(INDEX($DC$201:$DC$770,MATCH($A86&amp;AD$3,$DB$201:$DB$770&amp;$DC$201:$DC$770,0))=AD$3,2,""),IF(INDEX($DC$1:$DC$200,MATCH($A86&amp;AD$3,$DB$1:$DB$200&amp;$DC$1:$DC$200,0))=AD$3,1,"")))</f>
        <v/>
      </c>
      <c r="AE86" s="4">
        <f t="shared" ref="AE86" si="658">AE84+1</f>
        <v>127</v>
      </c>
      <c r="AF86" s="174">
        <f>TRUNC((DATE($CR$2,AG$75,AG86)-WEEKDAY(DATE($CR$2,AG$75,AG86),2)-DATE(YEAR(DATE($CR$2,AG$75,AG86)+4-WEEKDAY(DATE($CR$2,AG$75,AG86),2)),1,-10))/7)</f>
        <v>18</v>
      </c>
      <c r="AG86" s="181">
        <v>6</v>
      </c>
      <c r="AH86" s="176" t="str">
        <f t="shared" si="572"/>
        <v>Fr</v>
      </c>
      <c r="AI86" s="2"/>
      <c r="AJ86" s="164" t="str">
        <f t="shared" ref="AJ86" si="659">IF(OR(OR(AF86=$CR$7,AF90=$CR$7,AF86=$CS$7,AF90=$CS$7,AF86=$CT$7,AF90=$CT$7,AF86=$CR$8,AF90=$CR$8,AF86=$CR$9,AF90=$CR$9,AF86=$CR$10,AF90=$CR$10,AF86=$CS$10,AF90=$CS$10,AF86=$CR$11,AF90=$CR$11,AF86=$CS$11,AF90=$CS$11,AF86=$CT$11,AF90=$CT$11,AF86=$CU$11,AF90=$CU$11,AF86=$CV$11,AF90=$CV$11,AF86=$CR$12,AF90=$CR$12,AF86=$CS$12,AF90=$CS$12),OR($AE87=$CP$30,$AE87=$CP$31,$AE87=$CP$32,$AE87=$CP$33,$AE87=$CP$34,$AE87=$CP$35,$AE87=$CP$36,$AE87=$CP$37,$AE87=$CP$38,$AE87=$CP$39,$AE87=$CP$40,$AE87=$CP$41),OR($AE87=$CP$44,$AE87=$CP$45,$AE87=$CP$46,$AE87=$CP$47,$AE87=$CP$48,$AE87=$CP$49,$AE87=$CP$50)),1,"")</f>
        <v/>
      </c>
      <c r="AK86" s="164">
        <f t="shared" ref="AK86" si="660">IF(OR(OR(AF86=$CR$15,AF90=$CR$15,AF86=$CS$15,AF90=$CS$15,AF86=$CT$15,AF90=$CT$15,AF86=$CR$16,AF90=$CR$16,AF86=$CS$16,AF90=$CS$16,AF86=$CR$17,AF90=$CR$17,AF86=$CS$17,AF90=$CS$17,AF86=$CR$18,AF90=$CR$18,AF86=$CS$18,AF90=$CS$18,AF86=$CT$18,AF90=$CT$18,AF86=$CU$18,AF90=$CU$18,AF86=$CV$18,AF90=$CV$18,AF86=$CR$19,AF90=$CR$19,AF86=$CS$19,AF90=$CS$19),OR($AE87=$CP$30,$AE87=$CP$31,$AE87=$CP$32,$AE87=$CP$33,$AE87=$CP$34,$AE87=$CP$35,$AE87=$CP$36,$AE87=$CP$37,$AE87=$CP$38,$AE87=$CP$39,$AE87=$CP$40,$AE87=$CP$41),OR($AE87=$CP$44,$AE87=$CP$45,$AE87=$CP$46,$AE87=$CP$47,$AE87=$CP$48,$AE87=$CP$49,$AE87=$CP$50)),1,"")</f>
        <v>1</v>
      </c>
      <c r="AL86" s="164">
        <f t="shared" ref="AL86" si="661">IF(OR(OR(AF86=$CR$22,AF90=$CR$22,AF86=$CS$22,AF90=$CS$22,AF86=$CT$22,AF90=$CT$22,AF86=$CR$23,AF90=$CR$23,AF86=$CS$23,AF90=$CS$23,AF86=$CR$24,AF90=$CR$24,AF86=$CS$24,AF90=$CS$24,AF86=$CR$25,AF90=$CR$25,AF86=$CS$25,AF90=$CS$25,AF86=$CT$25,AF90=$CT$25,AF86=$CU$25,AF90=$CU$25,AF86=$CV$25,AF90=$CV$25,AF86=$CR$26,AF90=$CR$26,AF86=$CS$26,AF90=$CS$26),OR($AE87=$CP$30,$AE87=$CP$31,$AE87=$CP$32,$AE87=$CP$33,$AE87=$CP$34,$AE87=$CP$35,$AE87=$CP$36,$AE87=$CP$37,$AE87=$CP$38,$AE87=$CP$39,$AE87=$CP$40,$AE87=$CP$41),OR($AE87=$CP$44,$AE87=$CP$45,$AE87=$CP$46,$AE87=$CP$47,$AE87=$CP$48,$AE87=$CP$49,$AE87=$CP$50)),1,"")</f>
        <v>1</v>
      </c>
      <c r="AM86" s="2"/>
      <c r="AN86" s="6" t="str">
        <f t="shared" ref="AN86" si="662">IF(ISNA(VLOOKUP(AE86,$DB$1:$DE$200,4,FALSE)),"",VLOOKUP(AE86,$DB$1:$DE$200,4,FALSE))</f>
        <v/>
      </c>
      <c r="AO86" s="6"/>
      <c r="AP86" s="6"/>
      <c r="AQ86" s="6"/>
      <c r="AR86" s="6"/>
      <c r="AS86" s="6"/>
      <c r="AT86" s="5" t="str">
        <f t="array" ref="AT86">IF(ISNA(INDEX($DC$1:$DC$770,MATCH($AE86&amp;AT$3,$DB$1:$DB$770&amp;$DC$1:$DC$770,0))),"",IF(ISNA(INDEX($DC$1:$DC$200,MATCH($AE86&amp;AT$3,$DB$1:$DB$200&amp;$DC$1:$DC$200,0))),IF(INDEX($DC$201:$DC$770,MATCH($AE86&amp;AT$3,$DB$201:$DB$770&amp;$DC$201:$DC$770,0))=AT$3,2,""),IF(INDEX($DC$1:$DC$200,MATCH($AE86&amp;AT$3,$DB$1:$DB$200&amp;$DC$1:$DC$200,0))=AT$3,1,"")))</f>
        <v/>
      </c>
      <c r="AU86" s="6" t="str">
        <f t="array" ref="AU86">IF(ISNA(INDEX($DC$1:$DC$770,MATCH($AE86&amp;AU$3,$DB$1:$DB$770&amp;$DC$1:$DC$770,0))),"",IF(ISNA(INDEX($DC$1:$DC$200,MATCH($AE86&amp;AU$3,$DB$1:$DB$200&amp;$DC$1:$DC$200,0))),IF(INDEX($DC$201:$DC$770,MATCH($AE86&amp;AU$3,$DB$201:$DB$770&amp;$DC$201:$DC$770,0))=AU$3,2,""),IF(INDEX($DC$1:$DC$200,MATCH($AE86&amp;AU$3,$DB$1:$DB$200&amp;$DC$1:$DC$200,0))=AU$3,1,"")))</f>
        <v/>
      </c>
      <c r="AV86" s="6" t="str">
        <f t="array" ref="AV86">IF(ISNA(INDEX($DC$1:$DC$770,MATCH($AE86&amp;AV$3,$DB$1:$DB$770&amp;$DC$1:$DC$770,0))),"",IF(ISNA(INDEX($DC$1:$DC$200,MATCH($AE86&amp;AV$3,$DB$1:$DB$200&amp;$DC$1:$DC$200,0))),IF(INDEX($DC$201:$DC$770,MATCH($AE86&amp;AV$3,$DB$201:$DB$770&amp;$DC$201:$DC$770,0))=AV$3,2,""),IF(INDEX($DC$1:$DC$200,MATCH($AE86&amp;AV$3,$DB$1:$DB$200&amp;$DC$1:$DC$200,0))=AV$3,1,"")))</f>
        <v/>
      </c>
      <c r="AW86" s="5" t="str">
        <f t="array" ref="AW86">IF(ISNA(INDEX($DC$1:$DC$770,MATCH($AE86&amp;AW$3,$DB$1:$DB$770&amp;$DC$1:$DC$770,0))),"",IF(ISNA(INDEX($DC$1:$DC$200,MATCH($AE86&amp;AW$3,$DB$1:$DB$200&amp;$DC$1:$DC$200,0))),IF(INDEX($DC$201:$DC$770,MATCH($AE86&amp;AW$3,$DB$201:$DB$770&amp;$DC$201:$DC$770,0))=AW$3,2,""),IF(INDEX($DC$1:$DC$200,MATCH($AE86&amp;AW$3,$DB$1:$DB$200&amp;$DC$1:$DC$200,0))=AW$3,1,"")))</f>
        <v/>
      </c>
      <c r="AX86" s="6" t="str">
        <f t="array" ref="AX86">IF(ISNA(INDEX($DC$1:$DC$770,MATCH($AE86&amp;AX$3,$DB$1:$DB$770&amp;$DC$1:$DC$770,0))),"",IF(ISNA(INDEX($DC$1:$DC$200,MATCH($AE86&amp;AX$3,$DB$1:$DB$200&amp;$DC$1:$DC$200,0))),IF(INDEX($DC$201:$DC$770,MATCH($AE86&amp;AX$3,$DB$201:$DB$770&amp;$DC$201:$DC$770,0))=AX$3,2,""),IF(INDEX($DC$1:$DC$200,MATCH($AE86&amp;AX$3,$DB$1:$DB$200&amp;$DC$1:$DC$200,0))=AX$3,1,"")))</f>
        <v/>
      </c>
      <c r="AY86" s="7" t="str">
        <f t="array" ref="AY86">IF(ISNA(INDEX($DC$1:$DC$770,MATCH($AE86&amp;AY$3,$DB$1:$DB$770&amp;$DC$1:$DC$770,0))),"",IF(ISNA(INDEX($DC$1:$DC$200,MATCH($AE86&amp;AY$3,$DB$1:$DB$200&amp;$DC$1:$DC$200,0))),IF(INDEX($DC$201:$DC$770,MATCH($AE86&amp;AY$3,$DB$201:$DB$770&amp;$DC$201:$DC$770,0))=AY$3,2,""),IF(INDEX($DC$1:$DC$200,MATCH($AE86&amp;AY$3,$DB$1:$DB$200&amp;$DC$1:$DC$200,0))=AY$3,1,"")))</f>
        <v/>
      </c>
      <c r="AZ86" s="6" t="str">
        <f t="array" ref="AZ86">IF(ISNA(INDEX($DC$1:$DC$770,MATCH($AE86&amp;AZ$3,$DB$1:$DB$770&amp;$DC$1:$DC$770,0))),"",IF(ISNA(INDEX($DC$1:$DC$200,MATCH($AE86&amp;AZ$3,$DB$1:$DB$200&amp;$DC$1:$DC$200,0))),IF(INDEX($DC$201:$DC$770,MATCH($AE86&amp;AZ$3,$DB$201:$DB$770&amp;$DC$201:$DC$770,0))=AZ$3,2,""),IF(INDEX($DC$1:$DC$200,MATCH($AE86&amp;AZ$3,$DB$1:$DB$200&amp;$DC$1:$DC$200,0))=AZ$3,1,"")))</f>
        <v/>
      </c>
      <c r="BA86" s="6" t="str">
        <f t="array" ref="BA86">IF(ISNA(INDEX($DC$1:$DC$770,MATCH($AE86&amp;BA$3,$DB$1:$DB$770&amp;$DC$1:$DC$770,0))),"",IF(ISNA(INDEX($DC$1:$DC$200,MATCH($AE86&amp;BA$3,$DB$1:$DB$200&amp;$DC$1:$DC$200,0))),IF(INDEX($DC$201:$DC$770,MATCH($AE86&amp;BA$3,$DB$201:$DB$770&amp;$DC$201:$DC$770,0))=BA$3,2,""),IF(INDEX($DC$1:$DC$200,MATCH($AE86&amp;BA$3,$DB$1:$DB$200&amp;$DC$1:$DC$200,0))=BA$3,1,"")))</f>
        <v/>
      </c>
      <c r="BB86" s="6" t="str">
        <f t="array" ref="BB86">IF(ISNA(INDEX($DC$1:$DC$770,MATCH($AE86&amp;BB$3,$DB$1:$DB$770&amp;$DC$1:$DC$770,0))),"",IF(ISNA(INDEX($DC$1:$DC$200,MATCH($AE86&amp;BB$3,$DB$1:$DB$200&amp;$DC$1:$DC$200,0))),IF(INDEX($DC$201:$DC$770,MATCH($AE86&amp;BB$3,$DB$201:$DB$770&amp;$DC$201:$DC$770,0))=BB$3,2,""),IF(INDEX($DC$1:$DC$200,MATCH($AE86&amp;BB$3,$DB$1:$DB$200&amp;$DC$1:$DC$200,0))=BB$3,1,"")))</f>
        <v/>
      </c>
      <c r="BC86" s="5" t="str">
        <f t="array" ref="BC86">IF(ISNA(INDEX($DC$1:$DC$770,MATCH($AE86&amp;BC$3,$DB$1:$DB$770&amp;$DC$1:$DC$770,0))),"",IF(ISNA(INDEX($DC$1:$DC$200,MATCH($AE86&amp;BC$3,$DB$1:$DB$200&amp;$DC$1:$DC$200,0))),IF(INDEX($DC$201:$DC$770,MATCH($AE86&amp;BC$3,$DB$201:$DB$770&amp;$DC$201:$DC$770,0))=BC$3,2,""),IF(INDEX($DC$1:$DC$200,MATCH($AE86&amp;BC$3,$DB$1:$DB$200&amp;$DC$1:$DC$200,0))=BC$3,1,"")))</f>
        <v/>
      </c>
      <c r="BD86" s="6" t="str">
        <f t="array" ref="BD86">IF(ISNA(INDEX($DC$1:$DC$770,MATCH($AE86&amp;BD$3,$DB$1:$DB$770&amp;$DC$1:$DC$770,0))),"",IF(ISNA(INDEX($DC$1:$DC$200,MATCH($AE86&amp;BD$3,$DB$1:$DB$200&amp;$DC$1:$DC$200,0))),IF(INDEX($DC$201:$DC$770,MATCH($AE86&amp;BD$3,$DB$201:$DB$770&amp;$DC$201:$DC$770,0))=BD$3,2,""),IF(INDEX($DC$1:$DC$200,MATCH($AE86&amp;BD$3,$DB$1:$DB$200&amp;$DC$1:$DC$200,0))=BD$3,1,"")))</f>
        <v/>
      </c>
      <c r="BE86" s="7" t="str">
        <f t="array" ref="BE86">IF(ISNA(INDEX($DC$1:$DC$770,MATCH($AE86&amp;BE$3,$DB$1:$DB$770&amp;$DC$1:$DC$770,0))),"",IF(ISNA(INDEX($DC$1:$DC$200,MATCH($AE86&amp;BE$3,$DB$1:$DB$200&amp;$DC$1:$DC$200,0))),IF(INDEX($DC$201:$DC$770,MATCH($AE86&amp;BE$3,$DB$201:$DB$770&amp;$DC$201:$DC$770,0))=BE$3,2,""),IF(INDEX($DC$1:$DC$200,MATCH($AE86&amp;BE$3,$DB$1:$DB$200&amp;$DC$1:$DC$200,0))=BE$3,1,"")))</f>
        <v/>
      </c>
      <c r="BF86" s="6" t="str">
        <f t="array" ref="BF86">IF(ISNA(INDEX($DC$1:$DC$770,MATCH($AE86&amp;BF$3,$DB$1:$DB$770&amp;$DC$1:$DC$770,0))),"",IF(ISNA(INDEX($DC$1:$DC$200,MATCH($AE86&amp;BF$3,$DB$1:$DB$200&amp;$DC$1:$DC$200,0))),IF(INDEX($DC$201:$DC$770,MATCH($AE86&amp;BF$3,$DB$201:$DB$770&amp;$DC$201:$DC$770,0))=BF$3,2,""),IF(INDEX($DC$1:$DC$200,MATCH($AE86&amp;BF$3,$DB$1:$DB$200&amp;$DC$1:$DC$200,0))=BF$3,1,"")))</f>
        <v/>
      </c>
      <c r="BG86" s="6" t="str">
        <f t="array" ref="BG86">IF(ISNA(INDEX($DC$1:$DC$770,MATCH($AE86&amp;BG$3,$DB$1:$DB$770&amp;$DC$1:$DC$770,0))),"",IF(ISNA(INDEX($DC$1:$DC$200,MATCH($AE86&amp;BG$3,$DB$1:$DB$200&amp;$DC$1:$DC$200,0))),IF(INDEX($DC$201:$DC$770,MATCH($AE86&amp;BG$3,$DB$201:$DB$770&amp;$DC$201:$DC$770,0))=BG$3,2,""),IF(INDEX($DC$1:$DC$200,MATCH($AE86&amp;BG$3,$DB$1:$DB$200&amp;$DC$1:$DC$200,0))=BG$3,1,"")))</f>
        <v/>
      </c>
      <c r="BH86" s="7" t="str">
        <f t="array" ref="BH86">IF(ISNA(INDEX($DC$1:$DC$770,MATCH($AE86&amp;BH$3,$DB$1:$DB$770&amp;$DC$1:$DC$770,0))),"",IF(ISNA(INDEX($DC$1:$DC$200,MATCH($AE86&amp;BH$3,$DB$1:$DB$200&amp;$DC$1:$DC$200,0))),IF(INDEX($DC$201:$DC$770,MATCH($AE86&amp;BH$3,$DB$201:$DB$770&amp;$DC$201:$DC$770,0))=BH$3,2,""),IF(INDEX($DC$1:$DC$200,MATCH($AE86&amp;BH$3,$DB$1:$DB$200&amp;$DC$1:$DC$200,0))=BH$3,1,"")))</f>
        <v/>
      </c>
      <c r="BI86" s="4">
        <f t="shared" ref="BI86" si="663">BI84+1</f>
        <v>158</v>
      </c>
      <c r="BJ86" s="174">
        <f>TRUNC((DATE($CR$2,BK$75,BK86)-WEEKDAY(DATE($CR$2,BK$75,BK86),2)-DATE(YEAR(DATE($CR$2,BK$75,BK86)+4-WEEKDAY(DATE($CR$2,BK$75,BK86),2)),1,-10))/7)</f>
        <v>23</v>
      </c>
      <c r="BK86" s="181">
        <v>6</v>
      </c>
      <c r="BL86" s="176" t="str">
        <f t="shared" si="577"/>
        <v>Mo</v>
      </c>
      <c r="BM86" s="2"/>
      <c r="BN86" s="164">
        <f t="shared" ref="BN86" si="664">IF(OR(OR(BJ86=$CR$7,BJ90=$CR$7,BJ86=$CS$7,BJ90=$CS$7,BJ86=$CT$7,BJ90=$CT$7,BJ86=$CR$8,BJ90=$CR$8,BJ86=$CR$9,BJ90=$CR$9,BJ86=$CR$10,BJ90=$CR$10,BJ86=$CS$10,BJ90=$CS$10,BJ86=$CR$11,BJ90=$CR$11,BJ86=$CS$11,BJ90=$CS$11,BJ86=$CT$11,BJ90=$CT$11,BJ86=$CU$11,BJ90=$CU$11,BJ86=$CV$11,BJ90=$CV$11,BJ86=$CR$12,BJ90=$CR$12,BJ86=$CS$12,BJ90=$CS$12),OR($BI87=$CP$30,$BI87=$CP$31,$BI87=$CP$32,$BI87=$CP$33,$BI87=$CP$34,$BI87=$CP$35,$BI87=$CP$36,$BI87=$CP$37,$BI87=$CP$38,$BI87=$CP$39,$BI87=$CP$40,$BI87=$CP$41),OR($BI87=$CP$44,$BI87=$CP$45,$BI87=$CP$46,$BI87=$CP$47,$BI87=$CP$48,$BI87=$CP$49,$BI87=$CP$50)),1,"")</f>
        <v>1</v>
      </c>
      <c r="BO86" s="164" t="str">
        <f t="shared" ref="BO86" si="665">IF(OR(OR(BJ86=$CR$15,BJ90=$CR$15,BJ86=$CS$15,BJ90=$CS$15,BJ86=$CT$15,BJ90=$CT$15,BJ86=$CR$16,BJ90=$CR$16,BJ86=$CS$16,BJ90=$CS$16,BJ86=$CR$17,BJ90=$CR$17,BJ86=$CS$17,BJ90=$CS$17,BJ86=$CR$18,BJ90=$CR$18,BJ86=$CS$18,BJ90=$CS$18,BJ86=$CT$18,BJ90=$CT$18,BJ86=$CU$18,BJ90=$CU$18,BJ86=$CV$18,BJ90=$CV$18,BJ86=$CR$19,BJ90=$CR$19,BJ86=$CS$19,BJ90=$CS$19),OR($BI87=$CP$30,$BI87=$CP$31,$BI87=$CP$32,$BI87=$CP$33,$BI87=$CP$34,$BI87=$CP$35,$BI87=$CP$36,$BI87=$CP$37,$BI87=$CP$38,$BI87=$CP$39,$BI87=$CP$40,$BI87=$CP$41),OR($BI87=$CP$44,$BI87=$CP$45,$BI87=$CP$46,$BI87=$CP$47,$BI87=$CP$48,$BI87=$CP$49,$BI87=$CP$50)),1,"")</f>
        <v/>
      </c>
      <c r="BP86" s="164" t="str">
        <f t="shared" ref="BP86" si="666">IF(OR(OR(BJ86=$CR$22,BJ90=$CR$22,BJ86=$CS$22,BJ90=$CS$22,BJ86=$CT$22,BJ90=$CT$22,BJ86=$CR$23,BJ90=$CR$23,BJ86=$CS$23,BJ90=$CS$23,BJ86=$CR$24,BJ90=$CR$24,BJ86=$CS$24,BJ90=$CS$24,BJ86=$CR$25,BJ90=$CR$25,BJ86=$CS$25,BJ90=$CS$25,BJ86=$CT$25,BJ90=$CT$25,BJ86=$CU$25,BJ90=$CU$25,BJ86=$CV$25,BJ90=$CV$25,BJ86=$CR$26,BJ90=$CR$26,BJ86=$CS$26,BJ90=$CS$26),OR($BI87=$CP$30,$BI87=$CP$31,$BI87=$CP$32,$BI87=$CP$33,$BI87=$CP$34,$BI87=$CP$35,$BI87=$CP$36,$BI87=$CP$37,$BI87=$CP$38,$BI87=$CP$39,$BI87=$CP$40,$BI87=$CP$41),OR($BI87=$CP$44,$BI87=$CP$45,$BI87=$CP$46,$BI87=$CP$47,$BI87=$CP$48,$BI87=$CP$49,$BI87=$CP$50)),1,"")</f>
        <v/>
      </c>
      <c r="BQ86" s="2"/>
      <c r="BR86" s="1" t="str">
        <f t="shared" ref="BR86" si="667">IF(ISNA(VLOOKUP(BI86,$DB$1:$DE$200,4,FALSE)),"",VLOOKUP(BI86,$DB$1:$DE$200,4,FALSE))</f>
        <v/>
      </c>
      <c r="BS86" s="1"/>
      <c r="BT86" s="1"/>
      <c r="BU86" s="1"/>
      <c r="BV86" s="1"/>
      <c r="BW86" s="1"/>
      <c r="BX86" s="5" t="str">
        <f t="array" ref="BX86">IF(ISNA(INDEX($DC$1:$DC$770,MATCH($BI86&amp;BX$3,$DB$1:$DB$770&amp;$DC$1:$DC$770,0))),"",IF(ISNA(INDEX($DC$1:$DC$200,MATCH($BI86&amp;BX$3,$DB$1:$DB$200&amp;$DC$1:$DC$200,0))),IF(INDEX($DC$201:$DC$770,MATCH($BI86&amp;BX$3,$DB$201:$DB$770&amp;$DC$201:$DC$770,0))=BX$3,2,""),IF(INDEX($DC$1:$DC$200,MATCH($BI86&amp;BX$3,$DB$1:$DB$200&amp;$DC$1:$DC$200,0))=BX$3,1,"")))</f>
        <v/>
      </c>
      <c r="BY86" s="6" t="str">
        <f t="array" ref="BY86">IF(ISNA(INDEX($DC$1:$DC$770,MATCH($BI86&amp;BY$3,$DB$1:$DB$770&amp;$DC$1:$DC$770,0))),"",IF(ISNA(INDEX($DC$1:$DC$200,MATCH($BI86&amp;BY$3,$DB$1:$DB$200&amp;$DC$1:$DC$200,0))),IF(INDEX($DC$201:$DC$770,MATCH($BI86&amp;BY$3,$DB$201:$DB$770&amp;$DC$201:$DC$770,0))=BY$3,2,""),IF(INDEX($DC$1:$DC$200,MATCH($BI86&amp;BY$3,$DB$1:$DB$200&amp;$DC$1:$DC$200,0))=BY$3,1,"")))</f>
        <v/>
      </c>
      <c r="BZ86" s="6" t="str">
        <f t="array" ref="BZ86">IF(ISNA(INDEX($DC$1:$DC$770,MATCH($BI86&amp;BZ$3,$DB$1:$DB$770&amp;$DC$1:$DC$770,0))),"",IF(ISNA(INDEX($DC$1:$DC$200,MATCH($BI86&amp;BZ$3,$DB$1:$DB$200&amp;$DC$1:$DC$200,0))),IF(INDEX($DC$201:$DC$770,MATCH($BI86&amp;BZ$3,$DB$201:$DB$770&amp;$DC$201:$DC$770,0))=BZ$3,2,""),IF(INDEX($DC$1:$DC$200,MATCH($BI86&amp;BZ$3,$DB$1:$DB$200&amp;$DC$1:$DC$200,0))=BZ$3,1,"")))</f>
        <v/>
      </c>
      <c r="CA86" s="5" t="str">
        <f t="array" ref="CA86">IF(ISNA(INDEX($DC$1:$DC$770,MATCH($BI86&amp;CA$3,$DB$1:$DB$770&amp;$DC$1:$DC$770,0))),"",IF(ISNA(INDEX($DC$1:$DC$200,MATCH($BI86&amp;CA$3,$DB$1:$DB$200&amp;$DC$1:$DC$200,0))),IF(INDEX($DC$201:$DC$770,MATCH($BI86&amp;CA$3,$DB$201:$DB$770&amp;$DC$201:$DC$770,0))=CA$3,2,""),IF(INDEX($DC$1:$DC$200,MATCH($BI86&amp;CA$3,$DB$1:$DB$200&amp;$DC$1:$DC$200,0))=CA$3,1,"")))</f>
        <v/>
      </c>
      <c r="CB86" s="6" t="str">
        <f t="array" ref="CB86">IF(ISNA(INDEX($DC$1:$DC$770,MATCH($BI86&amp;CB$3,$DB$1:$DB$770&amp;$DC$1:$DC$770,0))),"",IF(ISNA(INDEX($DC$1:$DC$200,MATCH($BI86&amp;CB$3,$DB$1:$DB$200&amp;$DC$1:$DC$200,0))),IF(INDEX($DC$201:$DC$770,MATCH($BI86&amp;CB$3,$DB$201:$DB$770&amp;$DC$201:$DC$770,0))=CB$3,2,""),IF(INDEX($DC$1:$DC$200,MATCH($BI86&amp;CB$3,$DB$1:$DB$200&amp;$DC$1:$DC$200,0))=CB$3,1,"")))</f>
        <v/>
      </c>
      <c r="CC86" s="7" t="str">
        <f t="array" ref="CC86">IF(ISNA(INDEX($DC$1:$DC$770,MATCH($BI86&amp;CC$3,$DB$1:$DB$770&amp;$DC$1:$DC$770,0))),"",IF(ISNA(INDEX($DC$1:$DC$200,MATCH($BI86&amp;CC$3,$DB$1:$DB$200&amp;$DC$1:$DC$200,0))),IF(INDEX($DC$201:$DC$770,MATCH($BI86&amp;CC$3,$DB$201:$DB$770&amp;$DC$201:$DC$770,0))=CC$3,2,""),IF(INDEX($DC$1:$DC$200,MATCH($BI86&amp;CC$3,$DB$1:$DB$200&amp;$DC$1:$DC$200,0))=CC$3,1,"")))</f>
        <v/>
      </c>
      <c r="CD86" s="6" t="str">
        <f t="array" ref="CD86">IF(ISNA(INDEX($DC$1:$DC$770,MATCH($BI86&amp;CD$3,$DB$1:$DB$770&amp;$DC$1:$DC$770,0))),"",IF(ISNA(INDEX($DC$1:$DC$200,MATCH($BI86&amp;CD$3,$DB$1:$DB$200&amp;$DC$1:$DC$200,0))),IF(INDEX($DC$201:$DC$770,MATCH($BI86&amp;CD$3,$DB$201:$DB$770&amp;$DC$201:$DC$770,0))=CD$3,2,""),IF(INDEX($DC$1:$DC$200,MATCH($BI86&amp;CD$3,$DB$1:$DB$200&amp;$DC$1:$DC$200,0))=CD$3,1,"")))</f>
        <v/>
      </c>
      <c r="CE86" s="6" t="str">
        <f t="array" ref="CE86">IF(ISNA(INDEX($DC$1:$DC$770,MATCH($BI86&amp;CE$3,$DB$1:$DB$770&amp;$DC$1:$DC$770,0))),"",IF(ISNA(INDEX($DC$1:$DC$200,MATCH($BI86&amp;CE$3,$DB$1:$DB$200&amp;$DC$1:$DC$200,0))),IF(INDEX($DC$201:$DC$770,MATCH($BI86&amp;CE$3,$DB$201:$DB$770&amp;$DC$201:$DC$770,0))=CE$3,2,""),IF(INDEX($DC$1:$DC$200,MATCH($BI86&amp;CE$3,$DB$1:$DB$200&amp;$DC$1:$DC$200,0))=CE$3,1,"")))</f>
        <v/>
      </c>
      <c r="CF86" s="6" t="str">
        <f t="array" ref="CF86">IF(ISNA(INDEX($DC$1:$DC$770,MATCH($BI86&amp;CF$3,$DB$1:$DB$770&amp;$DC$1:$DC$770,0))),"",IF(ISNA(INDEX($DC$1:$DC$200,MATCH($BI86&amp;CF$3,$DB$1:$DB$200&amp;$DC$1:$DC$200,0))),IF(INDEX($DC$201:$DC$770,MATCH($BI86&amp;CF$3,$DB$201:$DB$770&amp;$DC$201:$DC$770,0))=CF$3,2,""),IF(INDEX($DC$1:$DC$200,MATCH($BI86&amp;CF$3,$DB$1:$DB$200&amp;$DC$1:$DC$200,0))=CF$3,1,"")))</f>
        <v/>
      </c>
      <c r="CG86" s="5" t="str">
        <f t="array" ref="CG86">IF(ISNA(INDEX($DC$1:$DC$770,MATCH($BI86&amp;CG$3,$DB$1:$DB$770&amp;$DC$1:$DC$770,0))),"",IF(ISNA(INDEX($DC$1:$DC$200,MATCH($BI86&amp;CG$3,$DB$1:$DB$200&amp;$DC$1:$DC$200,0))),IF(INDEX($DC$201:$DC$770,MATCH($BI86&amp;CG$3,$DB$201:$DB$770&amp;$DC$201:$DC$770,0))=CG$3,2,""),IF(INDEX($DC$1:$DC$200,MATCH($BI86&amp;CG$3,$DB$1:$DB$200&amp;$DC$1:$DC$200,0))=CG$3,1,"")))</f>
        <v/>
      </c>
      <c r="CH86" s="6" t="str">
        <f t="array" ref="CH86">IF(ISNA(INDEX($DC$1:$DC$770,MATCH($BI86&amp;CH$3,$DB$1:$DB$770&amp;$DC$1:$DC$770,0))),"",IF(ISNA(INDEX($DC$1:$DC$200,MATCH($BI86&amp;CH$3,$DB$1:$DB$200&amp;$DC$1:$DC$200,0))),IF(INDEX($DC$201:$DC$770,MATCH($BI86&amp;CH$3,$DB$201:$DB$770&amp;$DC$201:$DC$770,0))=CH$3,2,""),IF(INDEX($DC$1:$DC$200,MATCH($BI86&amp;CH$3,$DB$1:$DB$200&amp;$DC$1:$DC$200,0))=CH$3,1,"")))</f>
        <v/>
      </c>
      <c r="CI86" s="7" t="str">
        <f t="array" ref="CI86">IF(ISNA(INDEX($DC$1:$DC$770,MATCH($BI86&amp;CI$3,$DB$1:$DB$770&amp;$DC$1:$DC$770,0))),"",IF(ISNA(INDEX($DC$1:$DC$200,MATCH($BI86&amp;CI$3,$DB$1:$DB$200&amp;$DC$1:$DC$200,0))),IF(INDEX($DC$201:$DC$770,MATCH($BI86&amp;CI$3,$DB$201:$DB$770&amp;$DC$201:$DC$770,0))=CI$3,2,""),IF(INDEX($DC$1:$DC$200,MATCH($BI86&amp;CI$3,$DB$1:$DB$200&amp;$DC$1:$DC$200,0))=CI$3,1,"")))</f>
        <v/>
      </c>
      <c r="CJ86" s="6" t="str">
        <f t="array" ref="CJ86">IF(ISNA(INDEX($DC$1:$DC$770,MATCH($BI86&amp;CJ$3,$DB$1:$DB$770&amp;$DC$1:$DC$770,0))),"",IF(ISNA(INDEX($DC$1:$DC$200,MATCH($BI86&amp;CJ$3,$DB$1:$DB$200&amp;$DC$1:$DC$200,0))),IF(INDEX($DC$201:$DC$770,MATCH($BI86&amp;CJ$3,$DB$201:$DB$770&amp;$DC$201:$DC$770,0))=CJ$3,2,""),IF(INDEX($DC$1:$DC$200,MATCH($BI86&amp;CJ$3,$DB$1:$DB$200&amp;$DC$1:$DC$200,0))=CJ$3,1,"")))</f>
        <v/>
      </c>
      <c r="CK86" s="6" t="str">
        <f t="array" ref="CK86">IF(ISNA(INDEX($DC$1:$DC$770,MATCH($BI86&amp;CK$3,$DB$1:$DB$770&amp;$DC$1:$DC$770,0))),"",IF(ISNA(INDEX($DC$1:$DC$200,MATCH($BI86&amp;CK$3,$DB$1:$DB$200&amp;$DC$1:$DC$200,0))),IF(INDEX($DC$201:$DC$770,MATCH($BI86&amp;CK$3,$DB$201:$DB$770&amp;$DC$201:$DC$770,0))=CK$3,2,""),IF(INDEX($DC$1:$DC$200,MATCH($BI86&amp;CK$3,$DB$1:$DB$200&amp;$DC$1:$DC$200,0))=CK$3,1,"")))</f>
        <v/>
      </c>
      <c r="CL86" s="7" t="str">
        <f t="array" ref="CL86">IF(ISNA(INDEX($DC$1:$DC$770,MATCH($BI86&amp;CL$3,$DB$1:$DB$770&amp;$DC$1:$DC$770,0))),"",IF(ISNA(INDEX($DC$1:$DC$200,MATCH($BI86&amp;CL$3,$DB$1:$DB$200&amp;$DC$1:$DC$200,0))),IF(INDEX($DC$201:$DC$770,MATCH($BI86&amp;CL$3,$DB$201:$DB$770&amp;$DC$201:$DC$770,0))=CL$3,2,""),IF(INDEX($DC$1:$DC$200,MATCH($BI86&amp;CL$3,$DB$1:$DB$200&amp;$DC$1:$DC$200,0))=CL$3,1,"")))</f>
        <v/>
      </c>
      <c r="CN86" s="10"/>
      <c r="CO86" s="14">
        <f t="shared" ref="CO86" si="668">CO85</f>
        <v>3</v>
      </c>
      <c r="CP86" s="24">
        <f t="shared" si="562"/>
        <v>0</v>
      </c>
      <c r="CQ86" s="161"/>
      <c r="CR86" s="70"/>
      <c r="CS86" s="10"/>
      <c r="CT86" s="10" t="s">
        <v>152</v>
      </c>
      <c r="CU86" s="68"/>
      <c r="CV86" s="68"/>
      <c r="CW86" s="10">
        <f t="shared" si="563"/>
        <v>2016</v>
      </c>
      <c r="CX86" s="10" t="str">
        <f t="shared" si="564"/>
        <v>Mo</v>
      </c>
      <c r="CY86" s="36">
        <f t="shared" si="565"/>
        <v>40876</v>
      </c>
      <c r="CZ86" s="10">
        <f>CZ85</f>
        <v>0</v>
      </c>
      <c r="DB86" s="19">
        <f>IF(DM86=0,0,IF(COUNTIF($DM$1:$DM$200,DM86)=1,DM86,IF(COUNTIF($DM$1:$DM$200,DM86)=2,IF(COUNTIF($DM$1:$DM85,DM86)=0,DM86,DM86+0.5),"Terminkollision 1")))</f>
        <v>0</v>
      </c>
      <c r="DC86" s="42">
        <f t="shared" si="561"/>
        <v>3</v>
      </c>
      <c r="DD86" s="71" t="s">
        <v>195</v>
      </c>
      <c r="DE86" s="13" t="s">
        <v>103</v>
      </c>
      <c r="DG86" s="63"/>
      <c r="DH86" s="63">
        <v>4</v>
      </c>
      <c r="DI86" s="13">
        <f t="shared" si="627"/>
        <v>2016</v>
      </c>
      <c r="DJ86" s="13" t="str">
        <f t="shared" si="628"/>
        <v>Do</v>
      </c>
      <c r="DK86" s="22">
        <f t="shared" si="629"/>
        <v>40998</v>
      </c>
      <c r="DL86" s="19">
        <f t="shared" si="560"/>
        <v>0</v>
      </c>
      <c r="DM86" s="13">
        <f t="shared" si="499"/>
        <v>0</v>
      </c>
    </row>
    <row r="87" spans="1:117">
      <c r="A87" s="13">
        <f t="shared" ref="A87" si="669">A86+0.5</f>
        <v>97.5</v>
      </c>
      <c r="B87" s="174"/>
      <c r="C87" s="173"/>
      <c r="D87" s="177"/>
      <c r="E87" s="2"/>
      <c r="F87" s="165"/>
      <c r="G87" s="165"/>
      <c r="H87" s="165"/>
      <c r="I87" s="2"/>
      <c r="J87" s="10" t="str">
        <f t="shared" ref="J87" si="670">IF(ISNA(VLOOKUP(A87,$CP$30:$CQ$56,2,FALSE)),IF(ISNA(VLOOKUP(A87,$DB$1:$DE$200,4,FALSE)),"",VLOOKUP(A87,$DB$1:$DE$200,4,FALSE)),VLOOKUP(A87,$CP$30:$CQ$56,2,FALSE))</f>
        <v/>
      </c>
      <c r="K87" s="10"/>
      <c r="L87" s="10"/>
      <c r="M87" s="10"/>
      <c r="N87" s="10"/>
      <c r="O87" s="10"/>
      <c r="P87" s="9" t="str">
        <f t="array" ref="P87">IF(ISNA(INDEX($DC$201:$DC$770,MATCH($A86&amp;P$3,$DB$201:$DB$770&amp;$DC$201:$DC$770,0))),IF(ISNA(INDEX($DC$1:$DC$200,MATCH($A87&amp;P$3,$DB$1:$DB$200&amp;$DC$1:$DC$200,0))),"",IF(INDEX($DC$1:$DC$200,MATCH($A87&amp;P$3,$DB$1:$DB$200&amp;$DC$1:$DC$200,0))=P$3,1,"")),IF(INDEX($DC$201:$DC$770,MATCH($A86&amp;P$3,$DB$201:$DB$770&amp;$DC$201:$DC$770,0))=P$3,2,""))</f>
        <v/>
      </c>
      <c r="Q87" s="10" t="str">
        <f t="array" ref="Q87">IF(ISNA(INDEX($DC$201:$DC$770,MATCH($A86&amp;Q$3,$DB$201:$DB$770&amp;$DC$201:$DC$770,0))),IF(ISNA(INDEX($DC$1:$DC$200,MATCH($A87&amp;Q$3,$DB$1:$DB$200&amp;$DC$1:$DC$200,0))),"",IF(INDEX($DC$1:$DC$200,MATCH($A87&amp;Q$3,$DB$1:$DB$200&amp;$DC$1:$DC$200,0))=Q$3,1,"")),IF(INDEX($DC$201:$DC$770,MATCH($A86&amp;Q$3,$DB$201:$DB$770&amp;$DC$201:$DC$770,0))=Q$3,2,""))</f>
        <v/>
      </c>
      <c r="R87" s="10" t="str">
        <f t="array" ref="R87">IF(ISNA(INDEX($DC$201:$DC$770,MATCH($A86&amp;R$3,$DB$201:$DB$770&amp;$DC$201:$DC$770,0))),IF(ISNA(INDEX($DC$1:$DC$200,MATCH($A87&amp;R$3,$DB$1:$DB$200&amp;$DC$1:$DC$200,0))),"",IF(INDEX($DC$1:$DC$200,MATCH($A87&amp;R$3,$DB$1:$DB$200&amp;$DC$1:$DC$200,0))=R$3,1,"")),IF(INDEX($DC$201:$DC$770,MATCH($A86&amp;R$3,$DB$201:$DB$770&amp;$DC$201:$DC$770,0))=R$3,2,""))</f>
        <v/>
      </c>
      <c r="S87" s="9" t="str">
        <f t="array" ref="S87">IF(ISNA(INDEX($DC$201:$DC$770,MATCH($A86&amp;S$3,$DB$201:$DB$770&amp;$DC$201:$DC$770,0))),IF(ISNA(INDEX($DC$1:$DC$200,MATCH($A87&amp;S$3,$DB$1:$DB$200&amp;$DC$1:$DC$200,0))),"",IF(INDEX($DC$1:$DC$200,MATCH($A87&amp;S$3,$DB$1:$DB$200&amp;$DC$1:$DC$200,0))=S$3,1,"")),IF(INDEX($DC$201:$DC$770,MATCH($A86&amp;S$3,$DB$201:$DB$770&amp;$DC$201:$DC$770,0))=S$3,2,""))</f>
        <v/>
      </c>
      <c r="T87" s="10" t="str">
        <f t="array" ref="T87">IF(ISNA(INDEX($DC$201:$DC$770,MATCH($A86&amp;T$3,$DB$201:$DB$770&amp;$DC$201:$DC$770,0))),IF(ISNA(INDEX($DC$1:$DC$200,MATCH($A87&amp;T$3,$DB$1:$DB$200&amp;$DC$1:$DC$200,0))),"",IF(INDEX($DC$1:$DC$200,MATCH($A87&amp;T$3,$DB$1:$DB$200&amp;$DC$1:$DC$200,0))=T$3,1,"")),IF(INDEX($DC$201:$DC$770,MATCH($A86&amp;T$3,$DB$201:$DB$770&amp;$DC$201:$DC$770,0))=T$3,2,""))</f>
        <v/>
      </c>
      <c r="U87" s="8" t="str">
        <f t="array" ref="U87">IF(ISNA(INDEX($DC$201:$DC$770,MATCH($A86&amp;U$3,$DB$201:$DB$770&amp;$DC$201:$DC$770,0))),IF(ISNA(INDEX($DC$1:$DC$200,MATCH($A87&amp;U$3,$DB$1:$DB$200&amp;$DC$1:$DC$200,0))),"",IF(INDEX($DC$1:$DC$200,MATCH($A87&amp;U$3,$DB$1:$DB$200&amp;$DC$1:$DC$200,0))=U$3,1,"")),IF(INDEX($DC$201:$DC$770,MATCH($A86&amp;U$3,$DB$201:$DB$770&amp;$DC$201:$DC$770,0))=U$3,2,""))</f>
        <v/>
      </c>
      <c r="V87" s="10" t="str">
        <f t="array" ref="V87">IF(ISNA(INDEX($DC$201:$DC$770,MATCH($A86&amp;V$3,$DB$201:$DB$770&amp;$DC$201:$DC$770,0))),IF(ISNA(INDEX($DC$1:$DC$200,MATCH($A87&amp;V$3,$DB$1:$DB$200&amp;$DC$1:$DC$200,0))),"",IF(INDEX($DC$1:$DC$200,MATCH($A87&amp;V$3,$DB$1:$DB$200&amp;$DC$1:$DC$200,0))=V$3,1,"")),IF(INDEX($DC$201:$DC$770,MATCH($A86&amp;V$3,$DB$201:$DB$770&amp;$DC$201:$DC$770,0))=V$3,2,""))</f>
        <v/>
      </c>
      <c r="W87" s="10" t="str">
        <f t="array" ref="W87">IF(ISNA(INDEX($DC$201:$DC$770,MATCH($A86&amp;W$3,$DB$201:$DB$770&amp;$DC$201:$DC$770,0))),IF(ISNA(INDEX($DC$1:$DC$200,MATCH($A87&amp;W$3,$DB$1:$DB$200&amp;$DC$1:$DC$200,0))),"",IF(INDEX($DC$1:$DC$200,MATCH($A87&amp;W$3,$DB$1:$DB$200&amp;$DC$1:$DC$200,0))=W$3,1,"")),IF(INDEX($DC$201:$DC$770,MATCH($A86&amp;W$3,$DB$201:$DB$770&amp;$DC$201:$DC$770,0))=W$3,2,""))</f>
        <v/>
      </c>
      <c r="X87" s="10" t="str">
        <f t="array" ref="X87">IF(ISNA(INDEX($DC$201:$DC$770,MATCH($A86&amp;X$3,$DB$201:$DB$770&amp;$DC$201:$DC$770,0))),IF(ISNA(INDEX($DC$1:$DC$200,MATCH($A87&amp;X$3,$DB$1:$DB$200&amp;$DC$1:$DC$200,0))),"",IF(INDEX($DC$1:$DC$200,MATCH($A87&amp;X$3,$DB$1:$DB$200&amp;$DC$1:$DC$200,0))=X$3,1,"")),IF(INDEX($DC$201:$DC$770,MATCH($A86&amp;X$3,$DB$201:$DB$770&amp;$DC$201:$DC$770,0))=X$3,2,""))</f>
        <v/>
      </c>
      <c r="Y87" s="9" t="str">
        <f t="array" ref="Y87">IF(ISNA(INDEX($DC$201:$DC$770,MATCH($A86&amp;Y$3,$DB$201:$DB$770&amp;$DC$201:$DC$770,0))),IF(ISNA(INDEX($DC$1:$DC$200,MATCH($A87&amp;Y$3,$DB$1:$DB$200&amp;$DC$1:$DC$200,0))),"",IF(INDEX($DC$1:$DC$200,MATCH($A87&amp;Y$3,$DB$1:$DB$200&amp;$DC$1:$DC$200,0))=Y$3,1,"")),IF(INDEX($DC$201:$DC$770,MATCH($A86&amp;Y$3,$DB$201:$DB$770&amp;$DC$201:$DC$770,0))=Y$3,2,""))</f>
        <v/>
      </c>
      <c r="Z87" s="10" t="str">
        <f t="array" ref="Z87">IF(ISNA(INDEX($DC$201:$DC$770,MATCH($A86&amp;Z$3,$DB$201:$DB$770&amp;$DC$201:$DC$770,0))),IF(ISNA(INDEX($DC$1:$DC$200,MATCH($A87&amp;Z$3,$DB$1:$DB$200&amp;$DC$1:$DC$200,0))),"",IF(INDEX($DC$1:$DC$200,MATCH($A87&amp;Z$3,$DB$1:$DB$200&amp;$DC$1:$DC$200,0))=Z$3,1,"")),IF(INDEX($DC$201:$DC$770,MATCH($A86&amp;Z$3,$DB$201:$DB$770&amp;$DC$201:$DC$770,0))=Z$3,2,""))</f>
        <v/>
      </c>
      <c r="AA87" s="8" t="str">
        <f t="array" ref="AA87">IF(ISNA(INDEX($DC$201:$DC$770,MATCH($A86&amp;AA$3,$DB$201:$DB$770&amp;$DC$201:$DC$770,0))),IF(ISNA(INDEX($DC$1:$DC$200,MATCH($A87&amp;AA$3,$DB$1:$DB$200&amp;$DC$1:$DC$200,0))),"",IF(INDEX($DC$1:$DC$200,MATCH($A87&amp;AA$3,$DB$1:$DB$200&amp;$DC$1:$DC$200,0))=AA$3,1,"")),IF(INDEX($DC$201:$DC$770,MATCH($A86&amp;AA$3,$DB$201:$DB$770&amp;$DC$201:$DC$770,0))=AA$3,2,""))</f>
        <v/>
      </c>
      <c r="AB87" s="10" t="str">
        <f t="array" ref="AB87">IF(ISNA(INDEX($DC$201:$DC$770,MATCH($A86&amp;AB$3,$DB$201:$DB$770&amp;$DC$201:$DC$770,0))),IF(ISNA(INDEX($DC$1:$DC$200,MATCH($A87&amp;AB$3,$DB$1:$DB$200&amp;$DC$1:$DC$200,0))),"",IF(INDEX($DC$1:$DC$200,MATCH($A87&amp;AB$3,$DB$1:$DB$200&amp;$DC$1:$DC$200,0))=AB$3,1,"")),IF(INDEX($DC$201:$DC$770,MATCH($A86&amp;AB$3,$DB$201:$DB$770&amp;$DC$201:$DC$770,0))=AB$3,2,""))</f>
        <v/>
      </c>
      <c r="AC87" s="10" t="str">
        <f t="array" ref="AC87">IF(ISNA(INDEX($DC$201:$DC$770,MATCH($A86&amp;AC$3,$DB$201:$DB$770&amp;$DC$201:$DC$770,0))),IF(ISNA(INDEX($DC$1:$DC$200,MATCH($A87&amp;AC$3,$DB$1:$DB$200&amp;$DC$1:$DC$200,0))),"",IF(INDEX($DC$1:$DC$200,MATCH($A87&amp;AC$3,$DB$1:$DB$200&amp;$DC$1:$DC$200,0))=AC$3,1,"")),IF(INDEX($DC$201:$DC$770,MATCH($A86&amp;AC$3,$DB$201:$DB$770&amp;$DC$201:$DC$770,0))=AC$3,2,""))</f>
        <v/>
      </c>
      <c r="AD87" s="8" t="str">
        <f t="array" ref="AD87">IF(ISNA(INDEX($DC$201:$DC$770,MATCH($A86&amp;AD$3,$DB$201:$DB$770&amp;$DC$201:$DC$770,0))),IF(ISNA(INDEX($DC$1:$DC$200,MATCH($A87&amp;AD$3,$DB$1:$DB$200&amp;$DC$1:$DC$200,0))),"",IF(INDEX($DC$1:$DC$200,MATCH($A87&amp;AD$3,$DB$1:$DB$200&amp;$DC$1:$DC$200,0))=AD$3,1,"")),IF(INDEX($DC$201:$DC$770,MATCH($A86&amp;AD$3,$DB$201:$DB$770&amp;$DC$201:$DC$770,0))=AD$3,2,""))</f>
        <v/>
      </c>
      <c r="AE87" s="4">
        <f t="shared" ref="AE87" si="671">0.5+AE86</f>
        <v>127.5</v>
      </c>
      <c r="AF87" s="174"/>
      <c r="AG87" s="183"/>
      <c r="AH87" s="177"/>
      <c r="AI87" s="2"/>
      <c r="AJ87" s="165"/>
      <c r="AK87" s="165"/>
      <c r="AL87" s="165"/>
      <c r="AM87" s="2"/>
      <c r="AN87" s="10" t="str">
        <f t="shared" ref="AN87" si="672">IF(ISNA(VLOOKUP(AE87,$CP$30:$CQ$56,2,FALSE)),IF(ISNA(VLOOKUP(AE87,$DB$1:$DE$200,4,FALSE)),"",VLOOKUP(AE87,$DB$1:$DE$200,4,FALSE)),VLOOKUP(AE87,$CP$30:$CQ$56,2,FALSE))</f>
        <v/>
      </c>
      <c r="AO87" s="10"/>
      <c r="AP87" s="10"/>
      <c r="AQ87" s="10"/>
      <c r="AR87" s="10"/>
      <c r="AS87" s="10"/>
      <c r="AT87" s="9" t="str">
        <f t="array" ref="AT87">IF(ISNA(INDEX($DC$201:$DC$770,MATCH($AE86&amp;AT$3,$DB$201:$DB$770&amp;$DC$201:$DC$770,0))),IF(ISNA(INDEX($DC$1:$DC$200,MATCH($AE87&amp;AT$3,$DB$1:$DB$200&amp;$DC$1:$DC$200,0))),"",IF(INDEX($DC$1:$DC$200,MATCH($AE87&amp;AT$3,$DB$1:$DB$200&amp;$DC$1:$DC$200,0))=AT$3,1,"")),IF(INDEX($DC$201:$DC$770,MATCH($AE86&amp;AT$3,$DB$201:$DB$770&amp;$DC$201:$DC$770,0))=AT$3,2,""))</f>
        <v/>
      </c>
      <c r="AU87" s="10" t="str">
        <f t="array" ref="AU87">IF(ISNA(INDEX($DC$201:$DC$770,MATCH($AE86&amp;AU$3,$DB$201:$DB$770&amp;$DC$201:$DC$770,0))),IF(ISNA(INDEX($DC$1:$DC$200,MATCH($AE87&amp;AU$3,$DB$1:$DB$200&amp;$DC$1:$DC$200,0))),"",IF(INDEX($DC$1:$DC$200,MATCH($AE87&amp;AU$3,$DB$1:$DB$200&amp;$DC$1:$DC$200,0))=AU$3,1,"")),IF(INDEX($DC$201:$DC$770,MATCH($AE86&amp;AU$3,$DB$201:$DB$770&amp;$DC$201:$DC$770,0))=AU$3,2,""))</f>
        <v/>
      </c>
      <c r="AV87" s="10" t="str">
        <f t="array" ref="AV87">IF(ISNA(INDEX($DC$201:$DC$770,MATCH($AE86&amp;AV$3,$DB$201:$DB$770&amp;$DC$201:$DC$770,0))),IF(ISNA(INDEX($DC$1:$DC$200,MATCH($AE87&amp;AV$3,$DB$1:$DB$200&amp;$DC$1:$DC$200,0))),"",IF(INDEX($DC$1:$DC$200,MATCH($AE87&amp;AV$3,$DB$1:$DB$200&amp;$DC$1:$DC$200,0))=AV$3,1,"")),IF(INDEX($DC$201:$DC$770,MATCH($AE86&amp;AV$3,$DB$201:$DB$770&amp;$DC$201:$DC$770,0))=AV$3,2,""))</f>
        <v/>
      </c>
      <c r="AW87" s="9" t="str">
        <f t="array" ref="AW87">IF(ISNA(INDEX($DC$201:$DC$770,MATCH($AE86&amp;AW$3,$DB$201:$DB$770&amp;$DC$201:$DC$770,0))),IF(ISNA(INDEX($DC$1:$DC$200,MATCH($AE87&amp;AW$3,$DB$1:$DB$200&amp;$DC$1:$DC$200,0))),"",IF(INDEX($DC$1:$DC$200,MATCH($AE87&amp;AW$3,$DB$1:$DB$200&amp;$DC$1:$DC$200,0))=AW$3,1,"")),IF(INDEX($DC$201:$DC$770,MATCH($AE86&amp;AW$3,$DB$201:$DB$770&amp;$DC$201:$DC$770,0))=AW$3,2,""))</f>
        <v/>
      </c>
      <c r="AX87" s="10" t="str">
        <f t="array" ref="AX87">IF(ISNA(INDEX($DC$201:$DC$770,MATCH($AE86&amp;AX$3,$DB$201:$DB$770&amp;$DC$201:$DC$770,0))),IF(ISNA(INDEX($DC$1:$DC$200,MATCH($AE87&amp;AX$3,$DB$1:$DB$200&amp;$DC$1:$DC$200,0))),"",IF(INDEX($DC$1:$DC$200,MATCH($AE87&amp;AX$3,$DB$1:$DB$200&amp;$DC$1:$DC$200,0))=AX$3,1,"")),IF(INDEX($DC$201:$DC$770,MATCH($AE86&amp;AX$3,$DB$201:$DB$770&amp;$DC$201:$DC$770,0))=AX$3,2,""))</f>
        <v/>
      </c>
      <c r="AY87" s="8" t="str">
        <f t="array" ref="AY87">IF(ISNA(INDEX($DC$201:$DC$770,MATCH($AE86&amp;AY$3,$DB$201:$DB$770&amp;$DC$201:$DC$770,0))),IF(ISNA(INDEX($DC$1:$DC$200,MATCH($AE87&amp;AY$3,$DB$1:$DB$200&amp;$DC$1:$DC$200,0))),"",IF(INDEX($DC$1:$DC$200,MATCH($AE87&amp;AY$3,$DB$1:$DB$200&amp;$DC$1:$DC$200,0))=AY$3,1,"")),IF(INDEX($DC$201:$DC$770,MATCH($AE86&amp;AY$3,$DB$201:$DB$770&amp;$DC$201:$DC$770,0))=AY$3,2,""))</f>
        <v/>
      </c>
      <c r="AZ87" s="10" t="str">
        <f t="array" ref="AZ87">IF(ISNA(INDEX($DC$201:$DC$770,MATCH($AE86&amp;AZ$3,$DB$201:$DB$770&amp;$DC$201:$DC$770,0))),IF(ISNA(INDEX($DC$1:$DC$200,MATCH($AE87&amp;AZ$3,$DB$1:$DB$200&amp;$DC$1:$DC$200,0))),"",IF(INDEX($DC$1:$DC$200,MATCH($AE87&amp;AZ$3,$DB$1:$DB$200&amp;$DC$1:$DC$200,0))=AZ$3,1,"")),IF(INDEX($DC$201:$DC$770,MATCH($AE86&amp;AZ$3,$DB$201:$DB$770&amp;$DC$201:$DC$770,0))=AZ$3,2,""))</f>
        <v/>
      </c>
      <c r="BA87" s="10" t="str">
        <f t="array" ref="BA87">IF(ISNA(INDEX($DC$201:$DC$770,MATCH($AE86&amp;BA$3,$DB$201:$DB$770&amp;$DC$201:$DC$770,0))),IF(ISNA(INDEX($DC$1:$DC$200,MATCH($AE87&amp;BA$3,$DB$1:$DB$200&amp;$DC$1:$DC$200,0))),"",IF(INDEX($DC$1:$DC$200,MATCH($AE87&amp;BA$3,$DB$1:$DB$200&amp;$DC$1:$DC$200,0))=BA$3,1,"")),IF(INDEX($DC$201:$DC$770,MATCH($AE86&amp;BA$3,$DB$201:$DB$770&amp;$DC$201:$DC$770,0))=BA$3,2,""))</f>
        <v/>
      </c>
      <c r="BB87" s="10" t="str">
        <f t="array" ref="BB87">IF(ISNA(INDEX($DC$201:$DC$770,MATCH($AE86&amp;BB$3,$DB$201:$DB$770&amp;$DC$201:$DC$770,0))),IF(ISNA(INDEX($DC$1:$DC$200,MATCH($AE87&amp;BB$3,$DB$1:$DB$200&amp;$DC$1:$DC$200,0))),"",IF(INDEX($DC$1:$DC$200,MATCH($AE87&amp;BB$3,$DB$1:$DB$200&amp;$DC$1:$DC$200,0))=BB$3,1,"")),IF(INDEX($DC$201:$DC$770,MATCH($AE86&amp;BB$3,$DB$201:$DB$770&amp;$DC$201:$DC$770,0))=BB$3,2,""))</f>
        <v/>
      </c>
      <c r="BC87" s="9" t="str">
        <f t="array" ref="BC87">IF(ISNA(INDEX($DC$201:$DC$770,MATCH($AE86&amp;BC$3,$DB$201:$DB$770&amp;$DC$201:$DC$770,0))),IF(ISNA(INDEX($DC$1:$DC$200,MATCH($AE87&amp;BC$3,$DB$1:$DB$200&amp;$DC$1:$DC$200,0))),"",IF(INDEX($DC$1:$DC$200,MATCH($AE87&amp;BC$3,$DB$1:$DB$200&amp;$DC$1:$DC$200,0))=BC$3,1,"")),IF(INDEX($DC$201:$DC$770,MATCH($AE86&amp;BC$3,$DB$201:$DB$770&amp;$DC$201:$DC$770,0))=BC$3,2,""))</f>
        <v/>
      </c>
      <c r="BD87" s="10" t="str">
        <f t="array" ref="BD87">IF(ISNA(INDEX($DC$201:$DC$770,MATCH($AE86&amp;BD$3,$DB$201:$DB$770&amp;$DC$201:$DC$770,0))),IF(ISNA(INDEX($DC$1:$DC$200,MATCH($AE87&amp;BD$3,$DB$1:$DB$200&amp;$DC$1:$DC$200,0))),"",IF(INDEX($DC$1:$DC$200,MATCH($AE87&amp;BD$3,$DB$1:$DB$200&amp;$DC$1:$DC$200,0))=BD$3,1,"")),IF(INDEX($DC$201:$DC$770,MATCH($AE86&amp;BD$3,$DB$201:$DB$770&amp;$DC$201:$DC$770,0))=BD$3,2,""))</f>
        <v/>
      </c>
      <c r="BE87" s="8" t="str">
        <f t="array" ref="BE87">IF(ISNA(INDEX($DC$201:$DC$770,MATCH($AE86&amp;BE$3,$DB$201:$DB$770&amp;$DC$201:$DC$770,0))),IF(ISNA(INDEX($DC$1:$DC$200,MATCH($AE87&amp;BE$3,$DB$1:$DB$200&amp;$DC$1:$DC$200,0))),"",IF(INDEX($DC$1:$DC$200,MATCH($AE87&amp;BE$3,$DB$1:$DB$200&amp;$DC$1:$DC$200,0))=BE$3,1,"")),IF(INDEX($DC$201:$DC$770,MATCH($AE86&amp;BE$3,$DB$201:$DB$770&amp;$DC$201:$DC$770,0))=BE$3,2,""))</f>
        <v/>
      </c>
      <c r="BF87" s="10" t="str">
        <f t="array" ref="BF87">IF(ISNA(INDEX($DC$201:$DC$770,MATCH($AE86&amp;BF$3,$DB$201:$DB$770&amp;$DC$201:$DC$770,0))),IF(ISNA(INDEX($DC$1:$DC$200,MATCH($AE87&amp;BF$3,$DB$1:$DB$200&amp;$DC$1:$DC$200,0))),"",IF(INDEX($DC$1:$DC$200,MATCH($AE87&amp;BF$3,$DB$1:$DB$200&amp;$DC$1:$DC$200,0))=BF$3,1,"")),IF(INDEX($DC$201:$DC$770,MATCH($AE86&amp;BF$3,$DB$201:$DB$770&amp;$DC$201:$DC$770,0))=BF$3,2,""))</f>
        <v/>
      </c>
      <c r="BG87" s="10" t="str">
        <f t="array" ref="BG87">IF(ISNA(INDEX($DC$201:$DC$770,MATCH($AE86&amp;BG$3,$DB$201:$DB$770&amp;$DC$201:$DC$770,0))),IF(ISNA(INDEX($DC$1:$DC$200,MATCH($AE87&amp;BG$3,$DB$1:$DB$200&amp;$DC$1:$DC$200,0))),"",IF(INDEX($DC$1:$DC$200,MATCH($AE87&amp;BG$3,$DB$1:$DB$200&amp;$DC$1:$DC$200,0))=BG$3,1,"")),IF(INDEX($DC$201:$DC$770,MATCH($AE86&amp;BG$3,$DB$201:$DB$770&amp;$DC$201:$DC$770,0))=BG$3,2,""))</f>
        <v/>
      </c>
      <c r="BH87" s="8" t="str">
        <f t="array" ref="BH87">IF(ISNA(INDEX($DC$201:$DC$770,MATCH($AE86&amp;BH$3,$DB$201:$DB$770&amp;$DC$201:$DC$770,0))),IF(ISNA(INDEX($DC$1:$DC$200,MATCH($AE87&amp;BH$3,$DB$1:$DB$200&amp;$DC$1:$DC$200,0))),"",IF(INDEX($DC$1:$DC$200,MATCH($AE87&amp;BH$3,$DB$1:$DB$200&amp;$DC$1:$DC$200,0))=BH$3,1,"")),IF(INDEX($DC$201:$DC$770,MATCH($AE86&amp;BH$3,$DB$201:$DB$770&amp;$DC$201:$DC$770,0))=BH$3,2,""))</f>
        <v/>
      </c>
      <c r="BI87" s="4">
        <f t="shared" ref="BI87" si="673">BI86+0.5</f>
        <v>158.5</v>
      </c>
      <c r="BJ87" s="174"/>
      <c r="BK87" s="183"/>
      <c r="BL87" s="177"/>
      <c r="BM87" s="2"/>
      <c r="BN87" s="165"/>
      <c r="BO87" s="165"/>
      <c r="BP87" s="165"/>
      <c r="BQ87" s="2"/>
      <c r="BR87" s="9" t="str">
        <f t="shared" ref="BR87" si="674">IF(ISNA(VLOOKUP(BI87,$CP$30:$CQ$56,2,FALSE)),IF(ISNA(VLOOKUP(BI87,$DB$1:$DE$200,4,FALSE)),"",VLOOKUP(BI87,$DB$1:$DE$200,4,FALSE)),VLOOKUP(BI87,$CP$30:$CQ$56,2,FALSE))</f>
        <v/>
      </c>
      <c r="BS87" s="10"/>
      <c r="BT87" s="10"/>
      <c r="BU87" s="10"/>
      <c r="BV87" s="10"/>
      <c r="BW87" s="10"/>
      <c r="BX87" s="9" t="str">
        <f t="array" ref="BX87">IF(ISNA(INDEX($DC$201:$DC$770,MATCH($BI86&amp;BX$3,$DB$201:$DB$770&amp;$DC$201:$DC$770,0))),IF(ISNA(INDEX($DC$1:$DC$200,MATCH($BI87&amp;BX$3,$DB$1:$DB$200&amp;$DC$1:$DC$200,0))),"",IF(INDEX($DC$1:$DC$200,MATCH($BI87&amp;BX$3,$DB$1:$DB$200&amp;$DC$1:$DC$200,0))=BX$3,1,"")),IF(INDEX($DC$201:$DC$770,MATCH($BI86&amp;BX$3,$DB$201:$DB$770&amp;$DC$201:$DC$770,0))=BX$3,2,""))</f>
        <v/>
      </c>
      <c r="BY87" s="10" t="str">
        <f t="array" ref="BY87">IF(ISNA(INDEX($DC$201:$DC$770,MATCH($BI86&amp;BY$3,$DB$201:$DB$770&amp;$DC$201:$DC$770,0))),IF(ISNA(INDEX($DC$1:$DC$200,MATCH($BI87&amp;BY$3,$DB$1:$DB$200&amp;$DC$1:$DC$200,0))),"",IF(INDEX($DC$1:$DC$200,MATCH($BI87&amp;BY$3,$DB$1:$DB$200&amp;$DC$1:$DC$200,0))=BY$3,1,"")),IF(INDEX($DC$201:$DC$770,MATCH($BI86&amp;BY$3,$DB$201:$DB$770&amp;$DC$201:$DC$770,0))=BY$3,2,""))</f>
        <v/>
      </c>
      <c r="BZ87" s="10" t="str">
        <f t="array" ref="BZ87">IF(ISNA(INDEX($DC$201:$DC$770,MATCH($BI86&amp;BZ$3,$DB$201:$DB$770&amp;$DC$201:$DC$770,0))),IF(ISNA(INDEX($DC$1:$DC$200,MATCH($BI87&amp;BZ$3,$DB$1:$DB$200&amp;$DC$1:$DC$200,0))),"",IF(INDEX($DC$1:$DC$200,MATCH($BI87&amp;BZ$3,$DB$1:$DB$200&amp;$DC$1:$DC$200,0))=BZ$3,1,"")),IF(INDEX($DC$201:$DC$770,MATCH($BI86&amp;BZ$3,$DB$201:$DB$770&amp;$DC$201:$DC$770,0))=BZ$3,2,""))</f>
        <v/>
      </c>
      <c r="CA87" s="9" t="str">
        <f t="array" ref="CA87">IF(ISNA(INDEX($DC$201:$DC$770,MATCH($BI86&amp;CA$3,$DB$201:$DB$770&amp;$DC$201:$DC$770,0))),IF(ISNA(INDEX($DC$1:$DC$200,MATCH($BI87&amp;CA$3,$DB$1:$DB$200&amp;$DC$1:$DC$200,0))),"",IF(INDEX($DC$1:$DC$200,MATCH($BI87&amp;CA$3,$DB$1:$DB$200&amp;$DC$1:$DC$200,0))=CA$3,1,"")),IF(INDEX($DC$201:$DC$770,MATCH($BI86&amp;CA$3,$DB$201:$DB$770&amp;$DC$201:$DC$770,0))=CA$3,2,""))</f>
        <v/>
      </c>
      <c r="CB87" s="10" t="str">
        <f t="array" ref="CB87">IF(ISNA(INDEX($DC$201:$DC$770,MATCH($BI86&amp;CB$3,$DB$201:$DB$770&amp;$DC$201:$DC$770,0))),IF(ISNA(INDEX($DC$1:$DC$200,MATCH($BI87&amp;CB$3,$DB$1:$DB$200&amp;$DC$1:$DC$200,0))),"",IF(INDEX($DC$1:$DC$200,MATCH($BI87&amp;CB$3,$DB$1:$DB$200&amp;$DC$1:$DC$200,0))=CB$3,1,"")),IF(INDEX($DC$201:$DC$770,MATCH($BI86&amp;CB$3,$DB$201:$DB$770&amp;$DC$201:$DC$770,0))=CB$3,2,""))</f>
        <v/>
      </c>
      <c r="CC87" s="8" t="str">
        <f t="array" ref="CC87">IF(ISNA(INDEX($DC$201:$DC$770,MATCH($BI86&amp;CC$3,$DB$201:$DB$770&amp;$DC$201:$DC$770,0))),IF(ISNA(INDEX($DC$1:$DC$200,MATCH($BI87&amp;CC$3,$DB$1:$DB$200&amp;$DC$1:$DC$200,0))),"",IF(INDEX($DC$1:$DC$200,MATCH($BI87&amp;CC$3,$DB$1:$DB$200&amp;$DC$1:$DC$200,0))=CC$3,1,"")),IF(INDEX($DC$201:$DC$770,MATCH($BI86&amp;CC$3,$DB$201:$DB$770&amp;$DC$201:$DC$770,0))=CC$3,2,""))</f>
        <v/>
      </c>
      <c r="CD87" s="10" t="str">
        <f t="array" ref="CD87">IF(ISNA(INDEX($DC$201:$DC$770,MATCH($BI86&amp;CD$3,$DB$201:$DB$770&amp;$DC$201:$DC$770,0))),IF(ISNA(INDEX($DC$1:$DC$200,MATCH($BI87&amp;CD$3,$DB$1:$DB$200&amp;$DC$1:$DC$200,0))),"",IF(INDEX($DC$1:$DC$200,MATCH($BI87&amp;CD$3,$DB$1:$DB$200&amp;$DC$1:$DC$200,0))=CD$3,1,"")),IF(INDEX($DC$201:$DC$770,MATCH($BI86&amp;CD$3,$DB$201:$DB$770&amp;$DC$201:$DC$770,0))=CD$3,2,""))</f>
        <v/>
      </c>
      <c r="CE87" s="10" t="str">
        <f t="array" ref="CE87">IF(ISNA(INDEX($DC$201:$DC$770,MATCH($BI86&amp;CE$3,$DB$201:$DB$770&amp;$DC$201:$DC$770,0))),IF(ISNA(INDEX($DC$1:$DC$200,MATCH($BI87&amp;CE$3,$DB$1:$DB$200&amp;$DC$1:$DC$200,0))),"",IF(INDEX($DC$1:$DC$200,MATCH($BI87&amp;CE$3,$DB$1:$DB$200&amp;$DC$1:$DC$200,0))=CE$3,1,"")),IF(INDEX($DC$201:$DC$770,MATCH($BI86&amp;CE$3,$DB$201:$DB$770&amp;$DC$201:$DC$770,0))=CE$3,2,""))</f>
        <v/>
      </c>
      <c r="CF87" s="10" t="str">
        <f t="array" ref="CF87">IF(ISNA(INDEX($DC$201:$DC$770,MATCH($BI86&amp;CF$3,$DB$201:$DB$770&amp;$DC$201:$DC$770,0))),IF(ISNA(INDEX($DC$1:$DC$200,MATCH($BI87&amp;CF$3,$DB$1:$DB$200&amp;$DC$1:$DC$200,0))),"",IF(INDEX($DC$1:$DC$200,MATCH($BI87&amp;CF$3,$DB$1:$DB$200&amp;$DC$1:$DC$200,0))=CF$3,1,"")),IF(INDEX($DC$201:$DC$770,MATCH($BI86&amp;CF$3,$DB$201:$DB$770&amp;$DC$201:$DC$770,0))=CF$3,2,""))</f>
        <v/>
      </c>
      <c r="CG87" s="9" t="str">
        <f t="array" ref="CG87">IF(ISNA(INDEX($DC$201:$DC$770,MATCH($BI86&amp;CG$3,$DB$201:$DB$770&amp;$DC$201:$DC$770,0))),IF(ISNA(INDEX($DC$1:$DC$200,MATCH($BI87&amp;CG$3,$DB$1:$DB$200&amp;$DC$1:$DC$200,0))),"",IF(INDEX($DC$1:$DC$200,MATCH($BI87&amp;CG$3,$DB$1:$DB$200&amp;$DC$1:$DC$200,0))=CG$3,1,"")),IF(INDEX($DC$201:$DC$770,MATCH($BI86&amp;CG$3,$DB$201:$DB$770&amp;$DC$201:$DC$770,0))=CG$3,2,""))</f>
        <v/>
      </c>
      <c r="CH87" s="10" t="str">
        <f t="array" ref="CH87">IF(ISNA(INDEX($DC$201:$DC$770,MATCH($BI86&amp;CH$3,$DB$201:$DB$770&amp;$DC$201:$DC$770,0))),IF(ISNA(INDEX($DC$1:$DC$200,MATCH($BI87&amp;CH$3,$DB$1:$DB$200&amp;$DC$1:$DC$200,0))),"",IF(INDEX($DC$1:$DC$200,MATCH($BI87&amp;CH$3,$DB$1:$DB$200&amp;$DC$1:$DC$200,0))=CH$3,1,"")),IF(INDEX($DC$201:$DC$770,MATCH($BI86&amp;CH$3,$DB$201:$DB$770&amp;$DC$201:$DC$770,0))=CH$3,2,""))</f>
        <v/>
      </c>
      <c r="CI87" s="8" t="str">
        <f t="array" ref="CI87">IF(ISNA(INDEX($DC$201:$DC$770,MATCH($BI86&amp;CI$3,$DB$201:$DB$770&amp;$DC$201:$DC$770,0))),IF(ISNA(INDEX($DC$1:$DC$200,MATCH($BI87&amp;CI$3,$DB$1:$DB$200&amp;$DC$1:$DC$200,0))),"",IF(INDEX($DC$1:$DC$200,MATCH($BI87&amp;CI$3,$DB$1:$DB$200&amp;$DC$1:$DC$200,0))=CI$3,1,"")),IF(INDEX($DC$201:$DC$770,MATCH($BI86&amp;CI$3,$DB$201:$DB$770&amp;$DC$201:$DC$770,0))=CI$3,2,""))</f>
        <v/>
      </c>
      <c r="CJ87" s="10" t="str">
        <f t="array" ref="CJ87">IF(ISNA(INDEX($DC$201:$DC$770,MATCH($BI86&amp;CJ$3,$DB$201:$DB$770&amp;$DC$201:$DC$770,0))),IF(ISNA(INDEX($DC$1:$DC$200,MATCH($BI87&amp;CJ$3,$DB$1:$DB$200&amp;$DC$1:$DC$200,0))),"",IF(INDEX($DC$1:$DC$200,MATCH($BI87&amp;CJ$3,$DB$1:$DB$200&amp;$DC$1:$DC$200,0))=CJ$3,1,"")),IF(INDEX($DC$201:$DC$770,MATCH($BI86&amp;CJ$3,$DB$201:$DB$770&amp;$DC$201:$DC$770,0))=CJ$3,2,""))</f>
        <v/>
      </c>
      <c r="CK87" s="10" t="str">
        <f t="array" ref="CK87">IF(ISNA(INDEX($DC$201:$DC$770,MATCH($BI86&amp;CK$3,$DB$201:$DB$770&amp;$DC$201:$DC$770,0))),IF(ISNA(INDEX($DC$1:$DC$200,MATCH($BI87&amp;CK$3,$DB$1:$DB$200&amp;$DC$1:$DC$200,0))),"",IF(INDEX($DC$1:$DC$200,MATCH($BI87&amp;CK$3,$DB$1:$DB$200&amp;$DC$1:$DC$200,0))=CK$3,1,"")),IF(INDEX($DC$201:$DC$770,MATCH($BI86&amp;CK$3,$DB$201:$DB$770&amp;$DC$201:$DC$770,0))=CK$3,2,""))</f>
        <v/>
      </c>
      <c r="CL87" s="8" t="str">
        <f t="array" ref="CL87">IF(ISNA(INDEX($DC$201:$DC$770,MATCH($BI86&amp;CL$3,$DB$201:$DB$770&amp;$DC$201:$DC$770,0))),IF(ISNA(INDEX($DC$1:$DC$200,MATCH($BI87&amp;CL$3,$DB$1:$DB$200&amp;$DC$1:$DC$200,0))),"",IF(INDEX($DC$1:$DC$200,MATCH($BI87&amp;CL$3,$DB$1:$DB$200&amp;$DC$1:$DC$200,0))=CL$3,1,"")),IF(INDEX($DC$201:$DC$770,MATCH($BI86&amp;CL$3,$DB$201:$DB$770&amp;$DC$201:$DC$770,0))=CL$3,2,""))</f>
        <v/>
      </c>
      <c r="CO87" s="58">
        <f t="shared" ref="CO87" si="675">VLOOKUP(CQ87,$CQ$194:$CR$208,2,FALSE)</f>
        <v>3</v>
      </c>
      <c r="CP87" s="23">
        <f t="shared" si="562"/>
        <v>0</v>
      </c>
      <c r="CQ87" s="168" t="s">
        <v>195</v>
      </c>
      <c r="CR87" s="67" t="s">
        <v>177</v>
      </c>
      <c r="CT87" s="13" t="s">
        <v>151</v>
      </c>
      <c r="CU87" s="67"/>
      <c r="CV87" s="67"/>
      <c r="CW87" s="13">
        <f t="shared" si="563"/>
        <v>2016</v>
      </c>
      <c r="CX87" s="13" t="str">
        <f t="shared" si="564"/>
        <v>Mo</v>
      </c>
      <c r="CY87" s="22">
        <f t="shared" si="565"/>
        <v>40876</v>
      </c>
      <c r="CZ87" s="13">
        <f>IF(COUNTIF(DL274:DL283,1)&gt;0,"F3",0)</f>
        <v>0</v>
      </c>
      <c r="DB87" s="19">
        <f>IF(DM87=0,0,IF(COUNTIF($DM$1:$DM$200,DM87)=1,DM87,IF(COUNTIF($DM$1:$DM$200,DM87)=2,IF(COUNTIF($DM$1:$DM86,DM87)=0,DM87,DM87+0.5),"Terminkollision 1")))</f>
        <v>0</v>
      </c>
      <c r="DC87" s="42">
        <f t="shared" si="561"/>
        <v>3</v>
      </c>
      <c r="DD87" s="71" t="s">
        <v>195</v>
      </c>
      <c r="DE87" s="13" t="s">
        <v>103</v>
      </c>
      <c r="DG87" s="63"/>
      <c r="DH87" s="63">
        <v>5</v>
      </c>
      <c r="DI87" s="13">
        <f t="shared" si="627"/>
        <v>2016</v>
      </c>
      <c r="DJ87" s="13" t="str">
        <f t="shared" si="628"/>
        <v>Sa</v>
      </c>
      <c r="DK87" s="22">
        <f t="shared" si="629"/>
        <v>41028</v>
      </c>
      <c r="DL87" s="19">
        <f t="shared" si="560"/>
        <v>0</v>
      </c>
      <c r="DM87" s="13">
        <f t="shared" si="499"/>
        <v>0</v>
      </c>
    </row>
    <row r="88" spans="1:117">
      <c r="A88" s="13">
        <f t="shared" ref="A88" si="676">A86+1</f>
        <v>98</v>
      </c>
      <c r="B88" s="174">
        <f>TRUNC((DATE($CR$2,C$75,C88)-WEEKDAY(DATE($CR$2,C$75,C88),2)-DATE(YEAR(DATE($CR$2,C$75,C88)+4-WEEKDAY(DATE($CR$2,C$75,C88),2)),1,-10))/7)</f>
        <v>14</v>
      </c>
      <c r="C88" s="172">
        <v>7</v>
      </c>
      <c r="D88" s="176" t="str">
        <f t="shared" si="567"/>
        <v>Do</v>
      </c>
      <c r="E88" s="2"/>
      <c r="F88" s="164" t="str">
        <f t="shared" ref="F88" si="677">IF(OR(OR(B88=$CR$7,B92=$CR$7,B88=$CS$7,B92=$CS$7,B88=$CT$7,B92=$CT$7,B88=$CR$8,B92=$CR$8,B88=$CR$9,B92=$CR$9,B88=$CR$10,B92=$CR$10,B88=$CS$10,B92=$CS$10,B88=$CR$11,B92=$CR$11,B88=$CS$11,B92=$CS$11,B88=$CT$11,B92=$CT$11,B88=$CU$11,B92=$CU$11,B88=$CV$11,B92=$CV$11,B88=$CR$12,B92=$CR$12,B88=$CS$12,B92=$CS$12),OR($A89=$CP$30,$A89=$CP$31,$A89=$CP$32,$A89=$CP$33,$A89=$CP$34,$A89=$CP$35,$A89=$CP$36,$A89=$CP$37,$A89=$CP$38,$A89=$CP$39,$A89=$CP$40,$A89=$CP$41),OR($A89=$CP$44,$A89=$CP$45,$A89=$CP$46,$A89=$CP$47,$A89=$CP$48,$A89=$CP$49,$A89=$CP$50)),1,"")</f>
        <v/>
      </c>
      <c r="G88" s="164" t="str">
        <f t="shared" ref="G88" si="678">IF(OR(OR(B88=$CR$15,B92=$CR$15,B88=$CS$15,B92=$CS$15,B88=$CT$15,B92=$CT$15,B88=$CR$16,B92=$CR$16,B88=$CS$16,B92=$CS$16,B88=$CR$17,B92=$CR$17,B88=$CS$17,B92=$CS$17,B88=$CR$18,B92=$CR$18,B88=$CS$18,B92=$CS$18,B88=$CT$18,B92=$CT$18,B88=$CU$18,B92=$CU$18,B88=$CV$18,B92=$CV$18,B88=$CR$19,B92=$CR$19,B88=$CS$19,B92=$CS$19),OR($A89=$CP$30,$A89=$CP$31,$A89=$CP$32,$A89=$CP$33,$A89=$CP$34,$A89=$CP$35,$A89=$CP$36,$A89=$CP$37,$A89=$CP$38,$A89=$CP$39,$A89=$CP$40,$A89=$CP$41),OR($A89=$CP$44,$A89=$CP$45,$A89=$CP$46,$A89=$CP$47,$A89=$CP$48,$A89=$CP$49,$A89=$CP$50)),1,"")</f>
        <v/>
      </c>
      <c r="H88" s="164" t="str">
        <f t="shared" ref="H88" si="679">IF(OR(OR(B88=$CR$22,B92=$CR$22,B88=$CS$22,B92=$CS$22,B88=$CT$22,B92=$CT$22,B88=$CR$23,B92=$CR$23,B88=$CS$23,B92=$CS$23,B88=$CR$24,B92=$CR$24,B88=$CS$24,B92=$CS$24,B88=$CR$25,B92=$CR$25,B88=$CS$25,B92=$CS$25,B88=$CT$25,B92=$CT$25,B88=$CU$25,B92=$CU$25,B88=$CV$25,B92=$CV$25,B88=$CR$26,B92=$CR$26,B88=$CS$26,B92=$CS$26),OR($A89=$CP$30,$A89=$CP$31,$A89=$CP$32,$A89=$CP$33,$A89=$CP$34,$A89=$CP$35,$A89=$CP$36,$A89=$CP$37,$A89=$CP$38,$A89=$CP$39,$A89=$CP$40,$A89=$CP$41),OR($A89=$CP$44,$A89=$CP$45,$A89=$CP$46,$A89=$CP$47,$A89=$CP$48,$A89=$CP$49,$A89=$CP$50)),1,"")</f>
        <v/>
      </c>
      <c r="I88" s="2"/>
      <c r="J88" s="6" t="str">
        <f t="shared" ref="J88" si="680">IF(ISNA(VLOOKUP(A88,$DB$1:$DE$200,4,FALSE)),"",VLOOKUP(A88,$DB$1:$DE$200,4,FALSE))</f>
        <v/>
      </c>
      <c r="K88" s="6"/>
      <c r="L88" s="6"/>
      <c r="M88" s="6"/>
      <c r="N88" s="6"/>
      <c r="O88" s="6"/>
      <c r="P88" s="5" t="str">
        <f t="array" ref="P88">IF(ISNA(INDEX($DC$1:$DC$770,MATCH($A88&amp;P$3,$DB$1:$DB$770&amp;$DC$1:$DC$770,0))),"",IF(ISNA(INDEX($DC$1:$DC$200,MATCH($A88&amp;P$3,$DB$1:$DB$200&amp;$DC$1:$DC$200,0))),IF(INDEX($DC$201:$DC$770,MATCH($A88&amp;P$3,$DB$201:$DB$770&amp;$DC$201:$DC$770,0))=P$3,2,""),IF(INDEX($DC$1:$DC$200,MATCH($A88&amp;P$3,$DB$1:$DB$200&amp;$DC$1:$DC$200,0))=P$3,1,"")))</f>
        <v/>
      </c>
      <c r="Q88" s="6" t="str">
        <f t="array" ref="Q88">IF(ISNA(INDEX($DC$1:$DC$770,MATCH($A88&amp;Q$3,$DB$1:$DB$770&amp;$DC$1:$DC$770,0))),"",IF(ISNA(INDEX($DC$1:$DC$200,MATCH($A88&amp;Q$3,$DB$1:$DB$200&amp;$DC$1:$DC$200,0))),IF(INDEX($DC$201:$DC$770,MATCH($A88&amp;Q$3,$DB$201:$DB$770&amp;$DC$201:$DC$770,0))=Q$3,2,""),IF(INDEX($DC$1:$DC$200,MATCH($A88&amp;Q$3,$DB$1:$DB$200&amp;$DC$1:$DC$200,0))=Q$3,1,"")))</f>
        <v/>
      </c>
      <c r="R88" s="6" t="str">
        <f t="array" ref="R88">IF(ISNA(INDEX($DC$1:$DC$770,MATCH($A88&amp;R$3,$DB$1:$DB$770&amp;$DC$1:$DC$770,0))),"",IF(ISNA(INDEX($DC$1:$DC$200,MATCH($A88&amp;R$3,$DB$1:$DB$200&amp;$DC$1:$DC$200,0))),IF(INDEX($DC$201:$DC$770,MATCH($A88&amp;R$3,$DB$201:$DB$770&amp;$DC$201:$DC$770,0))=R$3,2,""),IF(INDEX($DC$1:$DC$200,MATCH($A88&amp;R$3,$DB$1:$DB$200&amp;$DC$1:$DC$200,0))=R$3,1,"")))</f>
        <v/>
      </c>
      <c r="S88" s="5" t="str">
        <f t="array" ref="S88">IF(ISNA(INDEX($DC$1:$DC$770,MATCH($A88&amp;S$3,$DB$1:$DB$770&amp;$DC$1:$DC$770,0))),"",IF(ISNA(INDEX($DC$1:$DC$200,MATCH($A88&amp;S$3,$DB$1:$DB$200&amp;$DC$1:$DC$200,0))),IF(INDEX($DC$201:$DC$770,MATCH($A88&amp;S$3,$DB$201:$DB$770&amp;$DC$201:$DC$770,0))=S$3,2,""),IF(INDEX($DC$1:$DC$200,MATCH($A88&amp;S$3,$DB$1:$DB$200&amp;$DC$1:$DC$200,0))=S$3,1,"")))</f>
        <v/>
      </c>
      <c r="T88" s="6" t="str">
        <f t="array" ref="T88">IF(ISNA(INDEX($DC$1:$DC$770,MATCH($A88&amp;T$3,$DB$1:$DB$770&amp;$DC$1:$DC$770,0))),"",IF(ISNA(INDEX($DC$1:$DC$200,MATCH($A88&amp;T$3,$DB$1:$DB$200&amp;$DC$1:$DC$200,0))),IF(INDEX($DC$201:$DC$770,MATCH($A88&amp;T$3,$DB$201:$DB$770&amp;$DC$201:$DC$770,0))=T$3,2,""),IF(INDEX($DC$1:$DC$200,MATCH($A88&amp;T$3,$DB$1:$DB$200&amp;$DC$1:$DC$200,0))=T$3,1,"")))</f>
        <v/>
      </c>
      <c r="U88" s="7" t="str">
        <f t="array" ref="U88">IF(ISNA(INDEX($DC$1:$DC$770,MATCH($A88&amp;U$3,$DB$1:$DB$770&amp;$DC$1:$DC$770,0))),"",IF(ISNA(INDEX($DC$1:$DC$200,MATCH($A88&amp;U$3,$DB$1:$DB$200&amp;$DC$1:$DC$200,0))),IF(INDEX($DC$201:$DC$770,MATCH($A88&amp;U$3,$DB$201:$DB$770&amp;$DC$201:$DC$770,0))=U$3,2,""),IF(INDEX($DC$1:$DC$200,MATCH($A88&amp;U$3,$DB$1:$DB$200&amp;$DC$1:$DC$200,0))=U$3,1,"")))</f>
        <v/>
      </c>
      <c r="V88" s="6" t="str">
        <f t="array" ref="V88">IF(ISNA(INDEX($DC$1:$DC$770,MATCH($A88&amp;V$3,$DB$1:$DB$770&amp;$DC$1:$DC$770,0))),"",IF(ISNA(INDEX($DC$1:$DC$200,MATCH($A88&amp;V$3,$DB$1:$DB$200&amp;$DC$1:$DC$200,0))),IF(INDEX($DC$201:$DC$770,MATCH($A88&amp;V$3,$DB$201:$DB$770&amp;$DC$201:$DC$770,0))=V$3,2,""),IF(INDEX($DC$1:$DC$200,MATCH($A88&amp;V$3,$DB$1:$DB$200&amp;$DC$1:$DC$200,0))=V$3,1,"")))</f>
        <v/>
      </c>
      <c r="W88" s="6" t="str">
        <f t="array" ref="W88">IF(ISNA(INDEX($DC$1:$DC$770,MATCH($A88&amp;W$3,$DB$1:$DB$770&amp;$DC$1:$DC$770,0))),"",IF(ISNA(INDEX($DC$1:$DC$200,MATCH($A88&amp;W$3,$DB$1:$DB$200&amp;$DC$1:$DC$200,0))),IF(INDEX($DC$201:$DC$770,MATCH($A88&amp;W$3,$DB$201:$DB$770&amp;$DC$201:$DC$770,0))=W$3,2,""),IF(INDEX($DC$1:$DC$200,MATCH($A88&amp;W$3,$DB$1:$DB$200&amp;$DC$1:$DC$200,0))=W$3,1,"")))</f>
        <v/>
      </c>
      <c r="X88" s="6" t="str">
        <f t="array" ref="X88">IF(ISNA(INDEX($DC$1:$DC$770,MATCH($A88&amp;X$3,$DB$1:$DB$770&amp;$DC$1:$DC$770,0))),"",IF(ISNA(INDEX($DC$1:$DC$200,MATCH($A88&amp;X$3,$DB$1:$DB$200&amp;$DC$1:$DC$200,0))),IF(INDEX($DC$201:$DC$770,MATCH($A88&amp;X$3,$DB$201:$DB$770&amp;$DC$201:$DC$770,0))=X$3,2,""),IF(INDEX($DC$1:$DC$200,MATCH($A88&amp;X$3,$DB$1:$DB$200&amp;$DC$1:$DC$200,0))=X$3,1,"")))</f>
        <v/>
      </c>
      <c r="Y88" s="5" t="str">
        <f t="array" ref="Y88">IF(ISNA(INDEX($DC$1:$DC$770,MATCH($A88&amp;Y$3,$DB$1:$DB$770&amp;$DC$1:$DC$770,0))),"",IF(ISNA(INDEX($DC$1:$DC$200,MATCH($A88&amp;Y$3,$DB$1:$DB$200&amp;$DC$1:$DC$200,0))),IF(INDEX($DC$201:$DC$770,MATCH($A88&amp;Y$3,$DB$201:$DB$770&amp;$DC$201:$DC$770,0))=Y$3,2,""),IF(INDEX($DC$1:$DC$200,MATCH($A88&amp;Y$3,$DB$1:$DB$200&amp;$DC$1:$DC$200,0))=Y$3,1,"")))</f>
        <v/>
      </c>
      <c r="Z88" s="6" t="str">
        <f t="array" ref="Z88">IF(ISNA(INDEX($DC$1:$DC$770,MATCH($A88&amp;Z$3,$DB$1:$DB$770&amp;$DC$1:$DC$770,0))),"",IF(ISNA(INDEX($DC$1:$DC$200,MATCH($A88&amp;Z$3,$DB$1:$DB$200&amp;$DC$1:$DC$200,0))),IF(INDEX($DC$201:$DC$770,MATCH($A88&amp;Z$3,$DB$201:$DB$770&amp;$DC$201:$DC$770,0))=Z$3,2,""),IF(INDEX($DC$1:$DC$200,MATCH($A88&amp;Z$3,$DB$1:$DB$200&amp;$DC$1:$DC$200,0))=Z$3,1,"")))</f>
        <v/>
      </c>
      <c r="AA88" s="7" t="str">
        <f t="array" ref="AA88">IF(ISNA(INDEX($DC$1:$DC$770,MATCH($A88&amp;AA$3,$DB$1:$DB$770&amp;$DC$1:$DC$770,0))),"",IF(ISNA(INDEX($DC$1:$DC$200,MATCH($A88&amp;AA$3,$DB$1:$DB$200&amp;$DC$1:$DC$200,0))),IF(INDEX($DC$201:$DC$770,MATCH($A88&amp;AA$3,$DB$201:$DB$770&amp;$DC$201:$DC$770,0))=AA$3,2,""),IF(INDEX($DC$1:$DC$200,MATCH($A88&amp;AA$3,$DB$1:$DB$200&amp;$DC$1:$DC$200,0))=AA$3,1,"")))</f>
        <v/>
      </c>
      <c r="AB88" s="6" t="str">
        <f t="array" ref="AB88">IF(ISNA(INDEX($DC$1:$DC$770,MATCH($A88&amp;AB$3,$DB$1:$DB$770&amp;$DC$1:$DC$770,0))),"",IF(ISNA(INDEX($DC$1:$DC$200,MATCH($A88&amp;AB$3,$DB$1:$DB$200&amp;$DC$1:$DC$200,0))),IF(INDEX($DC$201:$DC$770,MATCH($A88&amp;AB$3,$DB$201:$DB$770&amp;$DC$201:$DC$770,0))=AB$3,2,""),IF(INDEX($DC$1:$DC$200,MATCH($A88&amp;AB$3,$DB$1:$DB$200&amp;$DC$1:$DC$200,0))=AB$3,1,"")))</f>
        <v/>
      </c>
      <c r="AC88" s="6" t="str">
        <f t="array" ref="AC88">IF(ISNA(INDEX($DC$1:$DC$770,MATCH($A88&amp;AC$3,$DB$1:$DB$770&amp;$DC$1:$DC$770,0))),"",IF(ISNA(INDEX($DC$1:$DC$200,MATCH($A88&amp;AC$3,$DB$1:$DB$200&amp;$DC$1:$DC$200,0))),IF(INDEX($DC$201:$DC$770,MATCH($A88&amp;AC$3,$DB$201:$DB$770&amp;$DC$201:$DC$770,0))=AC$3,2,""),IF(INDEX($DC$1:$DC$200,MATCH($A88&amp;AC$3,$DB$1:$DB$200&amp;$DC$1:$DC$200,0))=AC$3,1,"")))</f>
        <v/>
      </c>
      <c r="AD88" s="7" t="str">
        <f t="array" ref="AD88">IF(ISNA(INDEX($DC$1:$DC$770,MATCH($A88&amp;AD$3,$DB$1:$DB$770&amp;$DC$1:$DC$770,0))),"",IF(ISNA(INDEX($DC$1:$DC$200,MATCH($A88&amp;AD$3,$DB$1:$DB$200&amp;$DC$1:$DC$200,0))),IF(INDEX($DC$201:$DC$770,MATCH($A88&amp;AD$3,$DB$201:$DB$770&amp;$DC$201:$DC$770,0))=AD$3,2,""),IF(INDEX($DC$1:$DC$200,MATCH($A88&amp;AD$3,$DB$1:$DB$200&amp;$DC$1:$DC$200,0))=AD$3,1,"")))</f>
        <v/>
      </c>
      <c r="AE88" s="4">
        <f t="shared" ref="AE88" si="681">AE86+1</f>
        <v>128</v>
      </c>
      <c r="AF88" s="174">
        <f>TRUNC((DATE($CR$2,AG$75,AG88)-WEEKDAY(DATE($CR$2,AG$75,AG88),2)-DATE(YEAR(DATE($CR$2,AG$75,AG88)+4-WEEKDAY(DATE($CR$2,AG$75,AG88),2)),1,-10))/7)</f>
        <v>18</v>
      </c>
      <c r="AG88" s="181">
        <v>7</v>
      </c>
      <c r="AH88" s="176" t="str">
        <f t="shared" si="572"/>
        <v>Sa</v>
      </c>
      <c r="AI88" s="2"/>
      <c r="AJ88" s="164" t="str">
        <f t="shared" ref="AJ88" si="682">IF(OR(OR(AF88=$CR$7,AF92=$CR$7,AF88=$CS$7,AF92=$CS$7,AF88=$CT$7,AF92=$CT$7,AF88=$CR$8,AF92=$CR$8,AF88=$CR$9,AF92=$CR$9,AF88=$CR$10,AF92=$CR$10,AF88=$CS$10,AF92=$CS$10,AF88=$CR$11,AF92=$CR$11,AF88=$CS$11,AF92=$CS$11,AF88=$CT$11,AF92=$CT$11,AF88=$CU$11,AF92=$CU$11,AF88=$CV$11,AF92=$CV$11,AF88=$CR$12,AF92=$CR$12,AF88=$CS$12,AF92=$CS$12),OR($AE89=$CP$30,$AE89=$CP$31,$AE89=$CP$32,$AE89=$CP$33,$AE89=$CP$34,$AE89=$CP$35,$AE89=$CP$36,$AE89=$CP$37,$AE89=$CP$38,$AE89=$CP$39,$AE89=$CP$40,$AE89=$CP$41),OR($AE89=$CP$44,$AE89=$CP$45,$AE89=$CP$46,$AE89=$CP$47,$AE89=$CP$48,$AE89=$CP$49,$AE89=$CP$50)),1,"")</f>
        <v/>
      </c>
      <c r="AK88" s="164">
        <f t="shared" ref="AK88" si="683">IF(OR(OR(AF88=$CR$15,AF92=$CR$15,AF88=$CS$15,AF92=$CS$15,AF88=$CT$15,AF92=$CT$15,AF88=$CR$16,AF92=$CR$16,AF88=$CS$16,AF92=$CS$16,AF88=$CR$17,AF92=$CR$17,AF88=$CS$17,AF92=$CS$17,AF88=$CR$18,AF92=$CR$18,AF88=$CS$18,AF92=$CS$18,AF88=$CT$18,AF92=$CT$18,AF88=$CU$18,AF92=$CU$18,AF88=$CV$18,AF92=$CV$18,AF88=$CR$19,AF92=$CR$19,AF88=$CS$19,AF92=$CS$19),OR($AE89=$CP$30,$AE89=$CP$31,$AE89=$CP$32,$AE89=$CP$33,$AE89=$CP$34,$AE89=$CP$35,$AE89=$CP$36,$AE89=$CP$37,$AE89=$CP$38,$AE89=$CP$39,$AE89=$CP$40,$AE89=$CP$41),OR($AE89=$CP$44,$AE89=$CP$45,$AE89=$CP$46,$AE89=$CP$47,$AE89=$CP$48,$AE89=$CP$49,$AE89=$CP$50)),1,"")</f>
        <v>1</v>
      </c>
      <c r="AL88" s="164">
        <f t="shared" ref="AL88" si="684">IF(OR(OR(AF88=$CR$22,AF92=$CR$22,AF88=$CS$22,AF92=$CS$22,AF88=$CT$22,AF92=$CT$22,AF88=$CR$23,AF92=$CR$23,AF88=$CS$23,AF92=$CS$23,AF88=$CR$24,AF92=$CR$24,AF88=$CS$24,AF92=$CS$24,AF88=$CR$25,AF92=$CR$25,AF88=$CS$25,AF92=$CS$25,AF88=$CT$25,AF92=$CT$25,AF88=$CU$25,AF92=$CU$25,AF88=$CV$25,AF92=$CV$25,AF88=$CR$26,AF92=$CR$26,AF88=$CS$26,AF92=$CS$26),OR($AE89=$CP$30,$AE89=$CP$31,$AE89=$CP$32,$AE89=$CP$33,$AE89=$CP$34,$AE89=$CP$35,$AE89=$CP$36,$AE89=$CP$37,$AE89=$CP$38,$AE89=$CP$39,$AE89=$CP$40,$AE89=$CP$41),OR($AE89=$CP$44,$AE89=$CP$45,$AE89=$CP$46,$AE89=$CP$47,$AE89=$CP$48,$AE89=$CP$49,$AE89=$CP$50)),1,"")</f>
        <v>1</v>
      </c>
      <c r="AM88" s="2"/>
      <c r="AN88" s="6" t="str">
        <f t="shared" ref="AN88" si="685">IF(ISNA(VLOOKUP(AE88,$DB$1:$DE$200,4,FALSE)),"",VLOOKUP(AE88,$DB$1:$DE$200,4,FALSE))</f>
        <v/>
      </c>
      <c r="AO88" s="6"/>
      <c r="AP88" s="6"/>
      <c r="AQ88" s="6"/>
      <c r="AR88" s="6"/>
      <c r="AS88" s="6"/>
      <c r="AT88" s="5" t="str">
        <f t="array" ref="AT88">IF(ISNA(INDEX($DC$1:$DC$770,MATCH($AE88&amp;AT$3,$DB$1:$DB$770&amp;$DC$1:$DC$770,0))),"",IF(ISNA(INDEX($DC$1:$DC$200,MATCH($AE88&amp;AT$3,$DB$1:$DB$200&amp;$DC$1:$DC$200,0))),IF(INDEX($DC$201:$DC$770,MATCH($AE88&amp;AT$3,$DB$201:$DB$770&amp;$DC$201:$DC$770,0))=AT$3,2,""),IF(INDEX($DC$1:$DC$200,MATCH($AE88&amp;AT$3,$DB$1:$DB$200&amp;$DC$1:$DC$200,0))=AT$3,1,"")))</f>
        <v/>
      </c>
      <c r="AU88" s="6" t="str">
        <f t="array" ref="AU88">IF(ISNA(INDEX($DC$1:$DC$770,MATCH($AE88&amp;AU$3,$DB$1:$DB$770&amp;$DC$1:$DC$770,0))),"",IF(ISNA(INDEX($DC$1:$DC$200,MATCH($AE88&amp;AU$3,$DB$1:$DB$200&amp;$DC$1:$DC$200,0))),IF(INDEX($DC$201:$DC$770,MATCH($AE88&amp;AU$3,$DB$201:$DB$770&amp;$DC$201:$DC$770,0))=AU$3,2,""),IF(INDEX($DC$1:$DC$200,MATCH($AE88&amp;AU$3,$DB$1:$DB$200&amp;$DC$1:$DC$200,0))=AU$3,1,"")))</f>
        <v/>
      </c>
      <c r="AV88" s="6" t="str">
        <f t="array" ref="AV88">IF(ISNA(INDEX($DC$1:$DC$770,MATCH($AE88&amp;AV$3,$DB$1:$DB$770&amp;$DC$1:$DC$770,0))),"",IF(ISNA(INDEX($DC$1:$DC$200,MATCH($AE88&amp;AV$3,$DB$1:$DB$200&amp;$DC$1:$DC$200,0))),IF(INDEX($DC$201:$DC$770,MATCH($AE88&amp;AV$3,$DB$201:$DB$770&amp;$DC$201:$DC$770,0))=AV$3,2,""),IF(INDEX($DC$1:$DC$200,MATCH($AE88&amp;AV$3,$DB$1:$DB$200&amp;$DC$1:$DC$200,0))=AV$3,1,"")))</f>
        <v/>
      </c>
      <c r="AW88" s="5" t="str">
        <f t="array" ref="AW88">IF(ISNA(INDEX($DC$1:$DC$770,MATCH($AE88&amp;AW$3,$DB$1:$DB$770&amp;$DC$1:$DC$770,0))),"",IF(ISNA(INDEX($DC$1:$DC$200,MATCH($AE88&amp;AW$3,$DB$1:$DB$200&amp;$DC$1:$DC$200,0))),IF(INDEX($DC$201:$DC$770,MATCH($AE88&amp;AW$3,$DB$201:$DB$770&amp;$DC$201:$DC$770,0))=AW$3,2,""),IF(INDEX($DC$1:$DC$200,MATCH($AE88&amp;AW$3,$DB$1:$DB$200&amp;$DC$1:$DC$200,0))=AW$3,1,"")))</f>
        <v/>
      </c>
      <c r="AX88" s="6" t="str">
        <f t="array" ref="AX88">IF(ISNA(INDEX($DC$1:$DC$770,MATCH($AE88&amp;AX$3,$DB$1:$DB$770&amp;$DC$1:$DC$770,0))),"",IF(ISNA(INDEX($DC$1:$DC$200,MATCH($AE88&amp;AX$3,$DB$1:$DB$200&amp;$DC$1:$DC$200,0))),IF(INDEX($DC$201:$DC$770,MATCH($AE88&amp;AX$3,$DB$201:$DB$770&amp;$DC$201:$DC$770,0))=AX$3,2,""),IF(INDEX($DC$1:$DC$200,MATCH($AE88&amp;AX$3,$DB$1:$DB$200&amp;$DC$1:$DC$200,0))=AX$3,1,"")))</f>
        <v/>
      </c>
      <c r="AY88" s="7" t="str">
        <f t="array" ref="AY88">IF(ISNA(INDEX($DC$1:$DC$770,MATCH($AE88&amp;AY$3,$DB$1:$DB$770&amp;$DC$1:$DC$770,0))),"",IF(ISNA(INDEX($DC$1:$DC$200,MATCH($AE88&amp;AY$3,$DB$1:$DB$200&amp;$DC$1:$DC$200,0))),IF(INDEX($DC$201:$DC$770,MATCH($AE88&amp;AY$3,$DB$201:$DB$770&amp;$DC$201:$DC$770,0))=AY$3,2,""),IF(INDEX($DC$1:$DC$200,MATCH($AE88&amp;AY$3,$DB$1:$DB$200&amp;$DC$1:$DC$200,0))=AY$3,1,"")))</f>
        <v/>
      </c>
      <c r="AZ88" s="6" t="str">
        <f t="array" ref="AZ88">IF(ISNA(INDEX($DC$1:$DC$770,MATCH($AE88&amp;AZ$3,$DB$1:$DB$770&amp;$DC$1:$DC$770,0))),"",IF(ISNA(INDEX($DC$1:$DC$200,MATCH($AE88&amp;AZ$3,$DB$1:$DB$200&amp;$DC$1:$DC$200,0))),IF(INDEX($DC$201:$DC$770,MATCH($AE88&amp;AZ$3,$DB$201:$DB$770&amp;$DC$201:$DC$770,0))=AZ$3,2,""),IF(INDEX($DC$1:$DC$200,MATCH($AE88&amp;AZ$3,$DB$1:$DB$200&amp;$DC$1:$DC$200,0))=AZ$3,1,"")))</f>
        <v/>
      </c>
      <c r="BA88" s="6" t="str">
        <f t="array" ref="BA88">IF(ISNA(INDEX($DC$1:$DC$770,MATCH($AE88&amp;BA$3,$DB$1:$DB$770&amp;$DC$1:$DC$770,0))),"",IF(ISNA(INDEX($DC$1:$DC$200,MATCH($AE88&amp;BA$3,$DB$1:$DB$200&amp;$DC$1:$DC$200,0))),IF(INDEX($DC$201:$DC$770,MATCH($AE88&amp;BA$3,$DB$201:$DB$770&amp;$DC$201:$DC$770,0))=BA$3,2,""),IF(INDEX($DC$1:$DC$200,MATCH($AE88&amp;BA$3,$DB$1:$DB$200&amp;$DC$1:$DC$200,0))=BA$3,1,"")))</f>
        <v/>
      </c>
      <c r="BB88" s="6" t="str">
        <f t="array" ref="BB88">IF(ISNA(INDEX($DC$1:$DC$770,MATCH($AE88&amp;BB$3,$DB$1:$DB$770&amp;$DC$1:$DC$770,0))),"",IF(ISNA(INDEX($DC$1:$DC$200,MATCH($AE88&amp;BB$3,$DB$1:$DB$200&amp;$DC$1:$DC$200,0))),IF(INDEX($DC$201:$DC$770,MATCH($AE88&amp;BB$3,$DB$201:$DB$770&amp;$DC$201:$DC$770,0))=BB$3,2,""),IF(INDEX($DC$1:$DC$200,MATCH($AE88&amp;BB$3,$DB$1:$DB$200&amp;$DC$1:$DC$200,0))=BB$3,1,"")))</f>
        <v/>
      </c>
      <c r="BC88" s="5" t="str">
        <f t="array" ref="BC88">IF(ISNA(INDEX($DC$1:$DC$770,MATCH($AE88&amp;BC$3,$DB$1:$DB$770&amp;$DC$1:$DC$770,0))),"",IF(ISNA(INDEX($DC$1:$DC$200,MATCH($AE88&amp;BC$3,$DB$1:$DB$200&amp;$DC$1:$DC$200,0))),IF(INDEX($DC$201:$DC$770,MATCH($AE88&amp;BC$3,$DB$201:$DB$770&amp;$DC$201:$DC$770,0))=BC$3,2,""),IF(INDEX($DC$1:$DC$200,MATCH($AE88&amp;BC$3,$DB$1:$DB$200&amp;$DC$1:$DC$200,0))=BC$3,1,"")))</f>
        <v/>
      </c>
      <c r="BD88" s="6" t="str">
        <f t="array" ref="BD88">IF(ISNA(INDEX($DC$1:$DC$770,MATCH($AE88&amp;BD$3,$DB$1:$DB$770&amp;$DC$1:$DC$770,0))),"",IF(ISNA(INDEX($DC$1:$DC$200,MATCH($AE88&amp;BD$3,$DB$1:$DB$200&amp;$DC$1:$DC$200,0))),IF(INDEX($DC$201:$DC$770,MATCH($AE88&amp;BD$3,$DB$201:$DB$770&amp;$DC$201:$DC$770,0))=BD$3,2,""),IF(INDEX($DC$1:$DC$200,MATCH($AE88&amp;BD$3,$DB$1:$DB$200&amp;$DC$1:$DC$200,0))=BD$3,1,"")))</f>
        <v/>
      </c>
      <c r="BE88" s="7" t="str">
        <f t="array" ref="BE88">IF(ISNA(INDEX($DC$1:$DC$770,MATCH($AE88&amp;BE$3,$DB$1:$DB$770&amp;$DC$1:$DC$770,0))),"",IF(ISNA(INDEX($DC$1:$DC$200,MATCH($AE88&amp;BE$3,$DB$1:$DB$200&amp;$DC$1:$DC$200,0))),IF(INDEX($DC$201:$DC$770,MATCH($AE88&amp;BE$3,$DB$201:$DB$770&amp;$DC$201:$DC$770,0))=BE$3,2,""),IF(INDEX($DC$1:$DC$200,MATCH($AE88&amp;BE$3,$DB$1:$DB$200&amp;$DC$1:$DC$200,0))=BE$3,1,"")))</f>
        <v/>
      </c>
      <c r="BF88" s="6" t="str">
        <f t="array" ref="BF88">IF(ISNA(INDEX($DC$1:$DC$770,MATCH($AE88&amp;BF$3,$DB$1:$DB$770&amp;$DC$1:$DC$770,0))),"",IF(ISNA(INDEX($DC$1:$DC$200,MATCH($AE88&amp;BF$3,$DB$1:$DB$200&amp;$DC$1:$DC$200,0))),IF(INDEX($DC$201:$DC$770,MATCH($AE88&amp;BF$3,$DB$201:$DB$770&amp;$DC$201:$DC$770,0))=BF$3,2,""),IF(INDEX($DC$1:$DC$200,MATCH($AE88&amp;BF$3,$DB$1:$DB$200&amp;$DC$1:$DC$200,0))=BF$3,1,"")))</f>
        <v/>
      </c>
      <c r="BG88" s="6" t="str">
        <f t="array" ref="BG88">IF(ISNA(INDEX($DC$1:$DC$770,MATCH($AE88&amp;BG$3,$DB$1:$DB$770&amp;$DC$1:$DC$770,0))),"",IF(ISNA(INDEX($DC$1:$DC$200,MATCH($AE88&amp;BG$3,$DB$1:$DB$200&amp;$DC$1:$DC$200,0))),IF(INDEX($DC$201:$DC$770,MATCH($AE88&amp;BG$3,$DB$201:$DB$770&amp;$DC$201:$DC$770,0))=BG$3,2,""),IF(INDEX($DC$1:$DC$200,MATCH($AE88&amp;BG$3,$DB$1:$DB$200&amp;$DC$1:$DC$200,0))=BG$3,1,"")))</f>
        <v/>
      </c>
      <c r="BH88" s="7" t="str">
        <f t="array" ref="BH88">IF(ISNA(INDEX($DC$1:$DC$770,MATCH($AE88&amp;BH$3,$DB$1:$DB$770&amp;$DC$1:$DC$770,0))),"",IF(ISNA(INDEX($DC$1:$DC$200,MATCH($AE88&amp;BH$3,$DB$1:$DB$200&amp;$DC$1:$DC$200,0))),IF(INDEX($DC$201:$DC$770,MATCH($AE88&amp;BH$3,$DB$201:$DB$770&amp;$DC$201:$DC$770,0))=BH$3,2,""),IF(INDEX($DC$1:$DC$200,MATCH($AE88&amp;BH$3,$DB$1:$DB$200&amp;$DC$1:$DC$200,0))=BH$3,1,"")))</f>
        <v/>
      </c>
      <c r="BI88" s="4">
        <f t="shared" ref="BI88" si="686">BI86+1</f>
        <v>159</v>
      </c>
      <c r="BJ88" s="174">
        <f>TRUNC((DATE($CR$2,BK$75,BK88)-WEEKDAY(DATE($CR$2,BK$75,BK88),2)-DATE(YEAR(DATE($CR$2,BK$75,BK88)+4-WEEKDAY(DATE($CR$2,BK$75,BK88),2)),1,-10))/7)</f>
        <v>23</v>
      </c>
      <c r="BK88" s="181">
        <v>7</v>
      </c>
      <c r="BL88" s="176" t="str">
        <f t="shared" si="577"/>
        <v>Di</v>
      </c>
      <c r="BM88" s="2"/>
      <c r="BN88" s="164">
        <f t="shared" ref="BN88" si="687">IF(OR(OR(BJ88=$CR$7,BJ92=$CR$7,BJ88=$CS$7,BJ92=$CS$7,BJ88=$CT$7,BJ92=$CT$7,BJ88=$CR$8,BJ92=$CR$8,BJ88=$CR$9,BJ92=$CR$9,BJ88=$CR$10,BJ92=$CR$10,BJ88=$CS$10,BJ92=$CS$10,BJ88=$CR$11,BJ92=$CR$11,BJ88=$CS$11,BJ92=$CS$11,BJ88=$CT$11,BJ92=$CT$11,BJ88=$CU$11,BJ92=$CU$11,BJ88=$CV$11,BJ92=$CV$11,BJ88=$CR$12,BJ92=$CR$12,BJ88=$CS$12,BJ92=$CS$12),OR($BI89=$CP$30,$BI89=$CP$31,$BI89=$CP$32,$BI89=$CP$33,$BI89=$CP$34,$BI89=$CP$35,$BI89=$CP$36,$BI89=$CP$37,$BI89=$CP$38,$BI89=$CP$39,$BI89=$CP$40,$BI89=$CP$41),OR($BI89=$CP$44,$BI89=$CP$45,$BI89=$CP$46,$BI89=$CP$47,$BI89=$CP$48,$BI89=$CP$49,$BI89=$CP$50)),1,"")</f>
        <v>1</v>
      </c>
      <c r="BO88" s="164" t="str">
        <f t="shared" ref="BO88" si="688">IF(OR(OR(BJ88=$CR$15,BJ92=$CR$15,BJ88=$CS$15,BJ92=$CS$15,BJ88=$CT$15,BJ92=$CT$15,BJ88=$CR$16,BJ92=$CR$16,BJ88=$CS$16,BJ92=$CS$16,BJ88=$CR$17,BJ92=$CR$17,BJ88=$CS$17,BJ92=$CS$17,BJ88=$CR$18,BJ92=$CR$18,BJ88=$CS$18,BJ92=$CS$18,BJ88=$CT$18,BJ92=$CT$18,BJ88=$CU$18,BJ92=$CU$18,BJ88=$CV$18,BJ92=$CV$18,BJ88=$CR$19,BJ92=$CR$19,BJ88=$CS$19,BJ92=$CS$19),OR($BI89=$CP$30,$BI89=$CP$31,$BI89=$CP$32,$BI89=$CP$33,$BI89=$CP$34,$BI89=$CP$35,$BI89=$CP$36,$BI89=$CP$37,$BI89=$CP$38,$BI89=$CP$39,$BI89=$CP$40,$BI89=$CP$41),OR($BI89=$CP$44,$BI89=$CP$45,$BI89=$CP$46,$BI89=$CP$47,$BI89=$CP$48,$BI89=$CP$49,$BI89=$CP$50)),1,"")</f>
        <v/>
      </c>
      <c r="BP88" s="164" t="str">
        <f t="shared" ref="BP88" si="689">IF(OR(OR(BJ88=$CR$22,BJ92=$CR$22,BJ88=$CS$22,BJ92=$CS$22,BJ88=$CT$22,BJ92=$CT$22,BJ88=$CR$23,BJ92=$CR$23,BJ88=$CS$23,BJ92=$CS$23,BJ88=$CR$24,BJ92=$CR$24,BJ88=$CS$24,BJ92=$CS$24,BJ88=$CR$25,BJ92=$CR$25,BJ88=$CS$25,BJ92=$CS$25,BJ88=$CT$25,BJ92=$CT$25,BJ88=$CU$25,BJ92=$CU$25,BJ88=$CV$25,BJ92=$CV$25,BJ88=$CR$26,BJ92=$CR$26,BJ88=$CS$26,BJ92=$CS$26),OR($BI89=$CP$30,$BI89=$CP$31,$BI89=$CP$32,$BI89=$CP$33,$BI89=$CP$34,$BI89=$CP$35,$BI89=$CP$36,$BI89=$CP$37,$BI89=$CP$38,$BI89=$CP$39,$BI89=$CP$40,$BI89=$CP$41),OR($BI89=$CP$44,$BI89=$CP$45,$BI89=$CP$46,$BI89=$CP$47,$BI89=$CP$48,$BI89=$CP$49,$BI89=$CP$50)),1,"")</f>
        <v/>
      </c>
      <c r="BQ88" s="2"/>
      <c r="BR88" s="1" t="str">
        <f t="shared" ref="BR88" si="690">IF(ISNA(VLOOKUP(BI88,$DB$1:$DE$200,4,FALSE)),"",VLOOKUP(BI88,$DB$1:$DE$200,4,FALSE))</f>
        <v/>
      </c>
      <c r="BS88" s="1"/>
      <c r="BT88" s="1"/>
      <c r="BU88" s="1"/>
      <c r="BV88" s="1"/>
      <c r="BW88" s="1"/>
      <c r="BX88" s="5" t="str">
        <f t="array" ref="BX88">IF(ISNA(INDEX($DC$1:$DC$770,MATCH($BI88&amp;BX$3,$DB$1:$DB$770&amp;$DC$1:$DC$770,0))),"",IF(ISNA(INDEX($DC$1:$DC$200,MATCH($BI88&amp;BX$3,$DB$1:$DB$200&amp;$DC$1:$DC$200,0))),IF(INDEX($DC$201:$DC$770,MATCH($BI88&amp;BX$3,$DB$201:$DB$770&amp;$DC$201:$DC$770,0))=BX$3,2,""),IF(INDEX($DC$1:$DC$200,MATCH($BI88&amp;BX$3,$DB$1:$DB$200&amp;$DC$1:$DC$200,0))=BX$3,1,"")))</f>
        <v/>
      </c>
      <c r="BY88" s="6" t="str">
        <f t="array" ref="BY88">IF(ISNA(INDEX($DC$1:$DC$770,MATCH($BI88&amp;BY$3,$DB$1:$DB$770&amp;$DC$1:$DC$770,0))),"",IF(ISNA(INDEX($DC$1:$DC$200,MATCH($BI88&amp;BY$3,$DB$1:$DB$200&amp;$DC$1:$DC$200,0))),IF(INDEX($DC$201:$DC$770,MATCH($BI88&amp;BY$3,$DB$201:$DB$770&amp;$DC$201:$DC$770,0))=BY$3,2,""),IF(INDEX($DC$1:$DC$200,MATCH($BI88&amp;BY$3,$DB$1:$DB$200&amp;$DC$1:$DC$200,0))=BY$3,1,"")))</f>
        <v/>
      </c>
      <c r="BZ88" s="6" t="str">
        <f t="array" ref="BZ88">IF(ISNA(INDEX($DC$1:$DC$770,MATCH($BI88&amp;BZ$3,$DB$1:$DB$770&amp;$DC$1:$DC$770,0))),"",IF(ISNA(INDEX($DC$1:$DC$200,MATCH($BI88&amp;BZ$3,$DB$1:$DB$200&amp;$DC$1:$DC$200,0))),IF(INDEX($DC$201:$DC$770,MATCH($BI88&amp;BZ$3,$DB$201:$DB$770&amp;$DC$201:$DC$770,0))=BZ$3,2,""),IF(INDEX($DC$1:$DC$200,MATCH($BI88&amp;BZ$3,$DB$1:$DB$200&amp;$DC$1:$DC$200,0))=BZ$3,1,"")))</f>
        <v/>
      </c>
      <c r="CA88" s="5" t="str">
        <f t="array" ref="CA88">IF(ISNA(INDEX($DC$1:$DC$770,MATCH($BI88&amp;CA$3,$DB$1:$DB$770&amp;$DC$1:$DC$770,0))),"",IF(ISNA(INDEX($DC$1:$DC$200,MATCH($BI88&amp;CA$3,$DB$1:$DB$200&amp;$DC$1:$DC$200,0))),IF(INDEX($DC$201:$DC$770,MATCH($BI88&amp;CA$3,$DB$201:$DB$770&amp;$DC$201:$DC$770,0))=CA$3,2,""),IF(INDEX($DC$1:$DC$200,MATCH($BI88&amp;CA$3,$DB$1:$DB$200&amp;$DC$1:$DC$200,0))=CA$3,1,"")))</f>
        <v/>
      </c>
      <c r="CB88" s="6" t="str">
        <f t="array" ref="CB88">IF(ISNA(INDEX($DC$1:$DC$770,MATCH($BI88&amp;CB$3,$DB$1:$DB$770&amp;$DC$1:$DC$770,0))),"",IF(ISNA(INDEX($DC$1:$DC$200,MATCH($BI88&amp;CB$3,$DB$1:$DB$200&amp;$DC$1:$DC$200,0))),IF(INDEX($DC$201:$DC$770,MATCH($BI88&amp;CB$3,$DB$201:$DB$770&amp;$DC$201:$DC$770,0))=CB$3,2,""),IF(INDEX($DC$1:$DC$200,MATCH($BI88&amp;CB$3,$DB$1:$DB$200&amp;$DC$1:$DC$200,0))=CB$3,1,"")))</f>
        <v/>
      </c>
      <c r="CC88" s="7" t="str">
        <f t="array" ref="CC88">IF(ISNA(INDEX($DC$1:$DC$770,MATCH($BI88&amp;CC$3,$DB$1:$DB$770&amp;$DC$1:$DC$770,0))),"",IF(ISNA(INDEX($DC$1:$DC$200,MATCH($BI88&amp;CC$3,$DB$1:$DB$200&amp;$DC$1:$DC$200,0))),IF(INDEX($DC$201:$DC$770,MATCH($BI88&amp;CC$3,$DB$201:$DB$770&amp;$DC$201:$DC$770,0))=CC$3,2,""),IF(INDEX($DC$1:$DC$200,MATCH($BI88&amp;CC$3,$DB$1:$DB$200&amp;$DC$1:$DC$200,0))=CC$3,1,"")))</f>
        <v/>
      </c>
      <c r="CD88" s="6" t="str">
        <f t="array" ref="CD88">IF(ISNA(INDEX($DC$1:$DC$770,MATCH($BI88&amp;CD$3,$DB$1:$DB$770&amp;$DC$1:$DC$770,0))),"",IF(ISNA(INDEX($DC$1:$DC$200,MATCH($BI88&amp;CD$3,$DB$1:$DB$200&amp;$DC$1:$DC$200,0))),IF(INDEX($DC$201:$DC$770,MATCH($BI88&amp;CD$3,$DB$201:$DB$770&amp;$DC$201:$DC$770,0))=CD$3,2,""),IF(INDEX($DC$1:$DC$200,MATCH($BI88&amp;CD$3,$DB$1:$DB$200&amp;$DC$1:$DC$200,0))=CD$3,1,"")))</f>
        <v/>
      </c>
      <c r="CE88" s="6" t="str">
        <f t="array" ref="CE88">IF(ISNA(INDEX($DC$1:$DC$770,MATCH($BI88&amp;CE$3,$DB$1:$DB$770&amp;$DC$1:$DC$770,0))),"",IF(ISNA(INDEX($DC$1:$DC$200,MATCH($BI88&amp;CE$3,$DB$1:$DB$200&amp;$DC$1:$DC$200,0))),IF(INDEX($DC$201:$DC$770,MATCH($BI88&amp;CE$3,$DB$201:$DB$770&amp;$DC$201:$DC$770,0))=CE$3,2,""),IF(INDEX($DC$1:$DC$200,MATCH($BI88&amp;CE$3,$DB$1:$DB$200&amp;$DC$1:$DC$200,0))=CE$3,1,"")))</f>
        <v/>
      </c>
      <c r="CF88" s="6" t="str">
        <f t="array" ref="CF88">IF(ISNA(INDEX($DC$1:$DC$770,MATCH($BI88&amp;CF$3,$DB$1:$DB$770&amp;$DC$1:$DC$770,0))),"",IF(ISNA(INDEX($DC$1:$DC$200,MATCH($BI88&amp;CF$3,$DB$1:$DB$200&amp;$DC$1:$DC$200,0))),IF(INDEX($DC$201:$DC$770,MATCH($BI88&amp;CF$3,$DB$201:$DB$770&amp;$DC$201:$DC$770,0))=CF$3,2,""),IF(INDEX($DC$1:$DC$200,MATCH($BI88&amp;CF$3,$DB$1:$DB$200&amp;$DC$1:$DC$200,0))=CF$3,1,"")))</f>
        <v/>
      </c>
      <c r="CG88" s="5" t="str">
        <f t="array" ref="CG88">IF(ISNA(INDEX($DC$1:$DC$770,MATCH($BI88&amp;CG$3,$DB$1:$DB$770&amp;$DC$1:$DC$770,0))),"",IF(ISNA(INDEX($DC$1:$DC$200,MATCH($BI88&amp;CG$3,$DB$1:$DB$200&amp;$DC$1:$DC$200,0))),IF(INDEX($DC$201:$DC$770,MATCH($BI88&amp;CG$3,$DB$201:$DB$770&amp;$DC$201:$DC$770,0))=CG$3,2,""),IF(INDEX($DC$1:$DC$200,MATCH($BI88&amp;CG$3,$DB$1:$DB$200&amp;$DC$1:$DC$200,0))=CG$3,1,"")))</f>
        <v/>
      </c>
      <c r="CH88" s="6" t="str">
        <f t="array" ref="CH88">IF(ISNA(INDEX($DC$1:$DC$770,MATCH($BI88&amp;CH$3,$DB$1:$DB$770&amp;$DC$1:$DC$770,0))),"",IF(ISNA(INDEX($DC$1:$DC$200,MATCH($BI88&amp;CH$3,$DB$1:$DB$200&amp;$DC$1:$DC$200,0))),IF(INDEX($DC$201:$DC$770,MATCH($BI88&amp;CH$3,$DB$201:$DB$770&amp;$DC$201:$DC$770,0))=CH$3,2,""),IF(INDEX($DC$1:$DC$200,MATCH($BI88&amp;CH$3,$DB$1:$DB$200&amp;$DC$1:$DC$200,0))=CH$3,1,"")))</f>
        <v/>
      </c>
      <c r="CI88" s="7" t="str">
        <f t="array" ref="CI88">IF(ISNA(INDEX($DC$1:$DC$770,MATCH($BI88&amp;CI$3,$DB$1:$DB$770&amp;$DC$1:$DC$770,0))),"",IF(ISNA(INDEX($DC$1:$DC$200,MATCH($BI88&amp;CI$3,$DB$1:$DB$200&amp;$DC$1:$DC$200,0))),IF(INDEX($DC$201:$DC$770,MATCH($BI88&amp;CI$3,$DB$201:$DB$770&amp;$DC$201:$DC$770,0))=CI$3,2,""),IF(INDEX($DC$1:$DC$200,MATCH($BI88&amp;CI$3,$DB$1:$DB$200&amp;$DC$1:$DC$200,0))=CI$3,1,"")))</f>
        <v/>
      </c>
      <c r="CJ88" s="6" t="str">
        <f t="array" ref="CJ88">IF(ISNA(INDEX($DC$1:$DC$770,MATCH($BI88&amp;CJ$3,$DB$1:$DB$770&amp;$DC$1:$DC$770,0))),"",IF(ISNA(INDEX($DC$1:$DC$200,MATCH($BI88&amp;CJ$3,$DB$1:$DB$200&amp;$DC$1:$DC$200,0))),IF(INDEX($DC$201:$DC$770,MATCH($BI88&amp;CJ$3,$DB$201:$DB$770&amp;$DC$201:$DC$770,0))=CJ$3,2,""),IF(INDEX($DC$1:$DC$200,MATCH($BI88&amp;CJ$3,$DB$1:$DB$200&amp;$DC$1:$DC$200,0))=CJ$3,1,"")))</f>
        <v/>
      </c>
      <c r="CK88" s="6" t="str">
        <f t="array" ref="CK88">IF(ISNA(INDEX($DC$1:$DC$770,MATCH($BI88&amp;CK$3,$DB$1:$DB$770&amp;$DC$1:$DC$770,0))),"",IF(ISNA(INDEX($DC$1:$DC$200,MATCH($BI88&amp;CK$3,$DB$1:$DB$200&amp;$DC$1:$DC$200,0))),IF(INDEX($DC$201:$DC$770,MATCH($BI88&amp;CK$3,$DB$201:$DB$770&amp;$DC$201:$DC$770,0))=CK$3,2,""),IF(INDEX($DC$1:$DC$200,MATCH($BI88&amp;CK$3,$DB$1:$DB$200&amp;$DC$1:$DC$200,0))=CK$3,1,"")))</f>
        <v/>
      </c>
      <c r="CL88" s="7" t="str">
        <f t="array" ref="CL88">IF(ISNA(INDEX($DC$1:$DC$770,MATCH($BI88&amp;CL$3,$DB$1:$DB$770&amp;$DC$1:$DC$770,0))),"",IF(ISNA(INDEX($DC$1:$DC$200,MATCH($BI88&amp;CL$3,$DB$1:$DB$200&amp;$DC$1:$DC$200,0))),IF(INDEX($DC$201:$DC$770,MATCH($BI88&amp;CL$3,$DB$201:$DB$770&amp;$DC$201:$DC$770,0))=CL$3,2,""),IF(INDEX($DC$1:$DC$200,MATCH($BI88&amp;CL$3,$DB$1:$DB$200&amp;$DC$1:$DC$200,0))=CL$3,1,"")))</f>
        <v/>
      </c>
      <c r="CN88" s="10"/>
      <c r="CO88" s="14">
        <f t="shared" ref="CO88" si="691">CO87</f>
        <v>3</v>
      </c>
      <c r="CP88" s="24">
        <f t="shared" si="562"/>
        <v>0</v>
      </c>
      <c r="CQ88" s="161"/>
      <c r="CR88" s="70"/>
      <c r="CS88" s="10"/>
      <c r="CT88" s="10" t="s">
        <v>152</v>
      </c>
      <c r="CU88" s="68"/>
      <c r="CV88" s="68"/>
      <c r="CW88" s="10">
        <f t="shared" si="563"/>
        <v>2016</v>
      </c>
      <c r="CX88" s="10" t="str">
        <f t="shared" si="564"/>
        <v>Mo</v>
      </c>
      <c r="CY88" s="36">
        <f t="shared" si="565"/>
        <v>40876</v>
      </c>
      <c r="CZ88" s="10">
        <f>CZ87</f>
        <v>0</v>
      </c>
      <c r="DB88" s="19">
        <f>IF(DM88=0,0,IF(COUNTIF($DM$1:$DM$200,DM88)=1,DM88,IF(COUNTIF($DM$1:$DM$200,DM88)=2,IF(COUNTIF($DM$1:$DM87,DM88)=0,DM88,DM88+0.5),"Terminkollision 1")))</f>
        <v>0</v>
      </c>
      <c r="DC88" s="42">
        <f t="shared" si="561"/>
        <v>3</v>
      </c>
      <c r="DD88" s="71" t="s">
        <v>195</v>
      </c>
      <c r="DE88" s="13" t="s">
        <v>103</v>
      </c>
      <c r="DG88" s="63"/>
      <c r="DH88" s="63">
        <v>6</v>
      </c>
      <c r="DI88" s="13">
        <f t="shared" si="627"/>
        <v>2016</v>
      </c>
      <c r="DJ88" s="13" t="str">
        <f t="shared" si="628"/>
        <v>Di</v>
      </c>
      <c r="DK88" s="22">
        <f t="shared" si="629"/>
        <v>41059</v>
      </c>
      <c r="DL88" s="19">
        <f t="shared" si="560"/>
        <v>0</v>
      </c>
      <c r="DM88" s="13">
        <f t="shared" si="499"/>
        <v>0</v>
      </c>
    </row>
    <row r="89" spans="1:117">
      <c r="A89" s="13">
        <f t="shared" ref="A89" si="692">A88+0.5</f>
        <v>98.5</v>
      </c>
      <c r="B89" s="174"/>
      <c r="C89" s="173"/>
      <c r="D89" s="177"/>
      <c r="E89" s="2"/>
      <c r="F89" s="165"/>
      <c r="G89" s="165"/>
      <c r="H89" s="165"/>
      <c r="I89" s="2"/>
      <c r="J89" s="10" t="str">
        <f t="shared" ref="J89" si="693">IF(ISNA(VLOOKUP(A89,$CP$30:$CQ$56,2,FALSE)),IF(ISNA(VLOOKUP(A89,$DB$1:$DE$200,4,FALSE)),"",VLOOKUP(A89,$DB$1:$DE$200,4,FALSE)),VLOOKUP(A89,$CP$30:$CQ$56,2,FALSE))</f>
        <v/>
      </c>
      <c r="K89" s="10"/>
      <c r="L89" s="10"/>
      <c r="M89" s="10"/>
      <c r="N89" s="10"/>
      <c r="O89" s="10"/>
      <c r="P89" s="9" t="str">
        <f t="array" ref="P89">IF(ISNA(INDEX($DC$201:$DC$770,MATCH($A88&amp;P$3,$DB$201:$DB$770&amp;$DC$201:$DC$770,0))),IF(ISNA(INDEX($DC$1:$DC$200,MATCH($A89&amp;P$3,$DB$1:$DB$200&amp;$DC$1:$DC$200,0))),"",IF(INDEX($DC$1:$DC$200,MATCH($A89&amp;P$3,$DB$1:$DB$200&amp;$DC$1:$DC$200,0))=P$3,1,"")),IF(INDEX($DC$201:$DC$770,MATCH($A88&amp;P$3,$DB$201:$DB$770&amp;$DC$201:$DC$770,0))=P$3,2,""))</f>
        <v/>
      </c>
      <c r="Q89" s="10" t="str">
        <f t="array" ref="Q89">IF(ISNA(INDEX($DC$201:$DC$770,MATCH($A88&amp;Q$3,$DB$201:$DB$770&amp;$DC$201:$DC$770,0))),IF(ISNA(INDEX($DC$1:$DC$200,MATCH($A89&amp;Q$3,$DB$1:$DB$200&amp;$DC$1:$DC$200,0))),"",IF(INDEX($DC$1:$DC$200,MATCH($A89&amp;Q$3,$DB$1:$DB$200&amp;$DC$1:$DC$200,0))=Q$3,1,"")),IF(INDEX($DC$201:$DC$770,MATCH($A88&amp;Q$3,$DB$201:$DB$770&amp;$DC$201:$DC$770,0))=Q$3,2,""))</f>
        <v/>
      </c>
      <c r="R89" s="10" t="str">
        <f t="array" ref="R89">IF(ISNA(INDEX($DC$201:$DC$770,MATCH($A88&amp;R$3,$DB$201:$DB$770&amp;$DC$201:$DC$770,0))),IF(ISNA(INDEX($DC$1:$DC$200,MATCH($A89&amp;R$3,$DB$1:$DB$200&amp;$DC$1:$DC$200,0))),"",IF(INDEX($DC$1:$DC$200,MATCH($A89&amp;R$3,$DB$1:$DB$200&amp;$DC$1:$DC$200,0))=R$3,1,"")),IF(INDEX($DC$201:$DC$770,MATCH($A88&amp;R$3,$DB$201:$DB$770&amp;$DC$201:$DC$770,0))=R$3,2,""))</f>
        <v/>
      </c>
      <c r="S89" s="9" t="str">
        <f t="array" ref="S89">IF(ISNA(INDEX($DC$201:$DC$770,MATCH($A88&amp;S$3,$DB$201:$DB$770&amp;$DC$201:$DC$770,0))),IF(ISNA(INDEX($DC$1:$DC$200,MATCH($A89&amp;S$3,$DB$1:$DB$200&amp;$DC$1:$DC$200,0))),"",IF(INDEX($DC$1:$DC$200,MATCH($A89&amp;S$3,$DB$1:$DB$200&amp;$DC$1:$DC$200,0))=S$3,1,"")),IF(INDEX($DC$201:$DC$770,MATCH($A88&amp;S$3,$DB$201:$DB$770&amp;$DC$201:$DC$770,0))=S$3,2,""))</f>
        <v/>
      </c>
      <c r="T89" s="10" t="str">
        <f t="array" ref="T89">IF(ISNA(INDEX($DC$201:$DC$770,MATCH($A88&amp;T$3,$DB$201:$DB$770&amp;$DC$201:$DC$770,0))),IF(ISNA(INDEX($DC$1:$DC$200,MATCH($A89&amp;T$3,$DB$1:$DB$200&amp;$DC$1:$DC$200,0))),"",IF(INDEX($DC$1:$DC$200,MATCH($A89&amp;T$3,$DB$1:$DB$200&amp;$DC$1:$DC$200,0))=T$3,1,"")),IF(INDEX($DC$201:$DC$770,MATCH($A88&amp;T$3,$DB$201:$DB$770&amp;$DC$201:$DC$770,0))=T$3,2,""))</f>
        <v/>
      </c>
      <c r="U89" s="8" t="str">
        <f t="array" ref="U89">IF(ISNA(INDEX($DC$201:$DC$770,MATCH($A88&amp;U$3,$DB$201:$DB$770&amp;$DC$201:$DC$770,0))),IF(ISNA(INDEX($DC$1:$DC$200,MATCH($A89&amp;U$3,$DB$1:$DB$200&amp;$DC$1:$DC$200,0))),"",IF(INDEX($DC$1:$DC$200,MATCH($A89&amp;U$3,$DB$1:$DB$200&amp;$DC$1:$DC$200,0))=U$3,1,"")),IF(INDEX($DC$201:$DC$770,MATCH($A88&amp;U$3,$DB$201:$DB$770&amp;$DC$201:$DC$770,0))=U$3,2,""))</f>
        <v/>
      </c>
      <c r="V89" s="10" t="str">
        <f t="array" ref="V89">IF(ISNA(INDEX($DC$201:$DC$770,MATCH($A88&amp;V$3,$DB$201:$DB$770&amp;$DC$201:$DC$770,0))),IF(ISNA(INDEX($DC$1:$DC$200,MATCH($A89&amp;V$3,$DB$1:$DB$200&amp;$DC$1:$DC$200,0))),"",IF(INDEX($DC$1:$DC$200,MATCH($A89&amp;V$3,$DB$1:$DB$200&amp;$DC$1:$DC$200,0))=V$3,1,"")),IF(INDEX($DC$201:$DC$770,MATCH($A88&amp;V$3,$DB$201:$DB$770&amp;$DC$201:$DC$770,0))=V$3,2,""))</f>
        <v/>
      </c>
      <c r="W89" s="10" t="str">
        <f t="array" ref="W89">IF(ISNA(INDEX($DC$201:$DC$770,MATCH($A88&amp;W$3,$DB$201:$DB$770&amp;$DC$201:$DC$770,0))),IF(ISNA(INDEX($DC$1:$DC$200,MATCH($A89&amp;W$3,$DB$1:$DB$200&amp;$DC$1:$DC$200,0))),"",IF(INDEX($DC$1:$DC$200,MATCH($A89&amp;W$3,$DB$1:$DB$200&amp;$DC$1:$DC$200,0))=W$3,1,"")),IF(INDEX($DC$201:$DC$770,MATCH($A88&amp;W$3,$DB$201:$DB$770&amp;$DC$201:$DC$770,0))=W$3,2,""))</f>
        <v/>
      </c>
      <c r="X89" s="10" t="str">
        <f t="array" ref="X89">IF(ISNA(INDEX($DC$201:$DC$770,MATCH($A88&amp;X$3,$DB$201:$DB$770&amp;$DC$201:$DC$770,0))),IF(ISNA(INDEX($DC$1:$DC$200,MATCH($A89&amp;X$3,$DB$1:$DB$200&amp;$DC$1:$DC$200,0))),"",IF(INDEX($DC$1:$DC$200,MATCH($A89&amp;X$3,$DB$1:$DB$200&amp;$DC$1:$DC$200,0))=X$3,1,"")),IF(INDEX($DC$201:$DC$770,MATCH($A88&amp;X$3,$DB$201:$DB$770&amp;$DC$201:$DC$770,0))=X$3,2,""))</f>
        <v/>
      </c>
      <c r="Y89" s="9" t="str">
        <f t="array" ref="Y89">IF(ISNA(INDEX($DC$201:$DC$770,MATCH($A88&amp;Y$3,$DB$201:$DB$770&amp;$DC$201:$DC$770,0))),IF(ISNA(INDEX($DC$1:$DC$200,MATCH($A89&amp;Y$3,$DB$1:$DB$200&amp;$DC$1:$DC$200,0))),"",IF(INDEX($DC$1:$DC$200,MATCH($A89&amp;Y$3,$DB$1:$DB$200&amp;$DC$1:$DC$200,0))=Y$3,1,"")),IF(INDEX($DC$201:$DC$770,MATCH($A88&amp;Y$3,$DB$201:$DB$770&amp;$DC$201:$DC$770,0))=Y$3,2,""))</f>
        <v/>
      </c>
      <c r="Z89" s="10" t="str">
        <f t="array" ref="Z89">IF(ISNA(INDEX($DC$201:$DC$770,MATCH($A88&amp;Z$3,$DB$201:$DB$770&amp;$DC$201:$DC$770,0))),IF(ISNA(INDEX($DC$1:$DC$200,MATCH($A89&amp;Z$3,$DB$1:$DB$200&amp;$DC$1:$DC$200,0))),"",IF(INDEX($DC$1:$DC$200,MATCH($A89&amp;Z$3,$DB$1:$DB$200&amp;$DC$1:$DC$200,0))=Z$3,1,"")),IF(INDEX($DC$201:$DC$770,MATCH($A88&amp;Z$3,$DB$201:$DB$770&amp;$DC$201:$DC$770,0))=Z$3,2,""))</f>
        <v/>
      </c>
      <c r="AA89" s="8" t="str">
        <f t="array" ref="AA89">IF(ISNA(INDEX($DC$201:$DC$770,MATCH($A88&amp;AA$3,$DB$201:$DB$770&amp;$DC$201:$DC$770,0))),IF(ISNA(INDEX($DC$1:$DC$200,MATCH($A89&amp;AA$3,$DB$1:$DB$200&amp;$DC$1:$DC$200,0))),"",IF(INDEX($DC$1:$DC$200,MATCH($A89&amp;AA$3,$DB$1:$DB$200&amp;$DC$1:$DC$200,0))=AA$3,1,"")),IF(INDEX($DC$201:$DC$770,MATCH($A88&amp;AA$3,$DB$201:$DB$770&amp;$DC$201:$DC$770,0))=AA$3,2,""))</f>
        <v/>
      </c>
      <c r="AB89" s="10" t="str">
        <f t="array" ref="AB89">IF(ISNA(INDEX($DC$201:$DC$770,MATCH($A88&amp;AB$3,$DB$201:$DB$770&amp;$DC$201:$DC$770,0))),IF(ISNA(INDEX($DC$1:$DC$200,MATCH($A89&amp;AB$3,$DB$1:$DB$200&amp;$DC$1:$DC$200,0))),"",IF(INDEX($DC$1:$DC$200,MATCH($A89&amp;AB$3,$DB$1:$DB$200&amp;$DC$1:$DC$200,0))=AB$3,1,"")),IF(INDEX($DC$201:$DC$770,MATCH($A88&amp;AB$3,$DB$201:$DB$770&amp;$DC$201:$DC$770,0))=AB$3,2,""))</f>
        <v/>
      </c>
      <c r="AC89" s="10" t="str">
        <f t="array" ref="AC89">IF(ISNA(INDEX($DC$201:$DC$770,MATCH($A88&amp;AC$3,$DB$201:$DB$770&amp;$DC$201:$DC$770,0))),IF(ISNA(INDEX($DC$1:$DC$200,MATCH($A89&amp;AC$3,$DB$1:$DB$200&amp;$DC$1:$DC$200,0))),"",IF(INDEX($DC$1:$DC$200,MATCH($A89&amp;AC$3,$DB$1:$DB$200&amp;$DC$1:$DC$200,0))=AC$3,1,"")),IF(INDEX($DC$201:$DC$770,MATCH($A88&amp;AC$3,$DB$201:$DB$770&amp;$DC$201:$DC$770,0))=AC$3,2,""))</f>
        <v/>
      </c>
      <c r="AD89" s="8" t="str">
        <f t="array" ref="AD89">IF(ISNA(INDEX($DC$201:$DC$770,MATCH($A88&amp;AD$3,$DB$201:$DB$770&amp;$DC$201:$DC$770,0))),IF(ISNA(INDEX($DC$1:$DC$200,MATCH($A89&amp;AD$3,$DB$1:$DB$200&amp;$DC$1:$DC$200,0))),"",IF(INDEX($DC$1:$DC$200,MATCH($A89&amp;AD$3,$DB$1:$DB$200&amp;$DC$1:$DC$200,0))=AD$3,1,"")),IF(INDEX($DC$201:$DC$770,MATCH($A88&amp;AD$3,$DB$201:$DB$770&amp;$DC$201:$DC$770,0))=AD$3,2,""))</f>
        <v/>
      </c>
      <c r="AE89" s="4">
        <f t="shared" ref="AE89" si="694">AE88+0.5</f>
        <v>128.5</v>
      </c>
      <c r="AF89" s="174"/>
      <c r="AG89" s="183"/>
      <c r="AH89" s="177"/>
      <c r="AI89" s="2"/>
      <c r="AJ89" s="165"/>
      <c r="AK89" s="165"/>
      <c r="AL89" s="165"/>
      <c r="AM89" s="2"/>
      <c r="AN89" s="10" t="str">
        <f t="shared" ref="AN89" si="695">IF(ISNA(VLOOKUP(AE89,$CP$30:$CQ$56,2,FALSE)),IF(ISNA(VLOOKUP(AE89,$DB$1:$DE$200,4,FALSE)),"",VLOOKUP(AE89,$DB$1:$DE$200,4,FALSE)),VLOOKUP(AE89,$CP$30:$CQ$56,2,FALSE))</f>
        <v/>
      </c>
      <c r="AO89" s="10"/>
      <c r="AP89" s="10"/>
      <c r="AQ89" s="10"/>
      <c r="AR89" s="10"/>
      <c r="AS89" s="10"/>
      <c r="AT89" s="9" t="str">
        <f t="array" ref="AT89">IF(ISNA(INDEX($DC$201:$DC$770,MATCH($AE88&amp;AT$3,$DB$201:$DB$770&amp;$DC$201:$DC$770,0))),IF(ISNA(INDEX($DC$1:$DC$200,MATCH($AE89&amp;AT$3,$DB$1:$DB$200&amp;$DC$1:$DC$200,0))),"",IF(INDEX($DC$1:$DC$200,MATCH($AE89&amp;AT$3,$DB$1:$DB$200&amp;$DC$1:$DC$200,0))=AT$3,1,"")),IF(INDEX($DC$201:$DC$770,MATCH($AE88&amp;AT$3,$DB$201:$DB$770&amp;$DC$201:$DC$770,0))=AT$3,2,""))</f>
        <v/>
      </c>
      <c r="AU89" s="10" t="str">
        <f t="array" ref="AU89">IF(ISNA(INDEX($DC$201:$DC$770,MATCH($AE88&amp;AU$3,$DB$201:$DB$770&amp;$DC$201:$DC$770,0))),IF(ISNA(INDEX($DC$1:$DC$200,MATCH($AE89&amp;AU$3,$DB$1:$DB$200&amp;$DC$1:$DC$200,0))),"",IF(INDEX($DC$1:$DC$200,MATCH($AE89&amp;AU$3,$DB$1:$DB$200&amp;$DC$1:$DC$200,0))=AU$3,1,"")),IF(INDEX($DC$201:$DC$770,MATCH($AE88&amp;AU$3,$DB$201:$DB$770&amp;$DC$201:$DC$770,0))=AU$3,2,""))</f>
        <v/>
      </c>
      <c r="AV89" s="10" t="str">
        <f t="array" ref="AV89">IF(ISNA(INDEX($DC$201:$DC$770,MATCH($AE88&amp;AV$3,$DB$201:$DB$770&amp;$DC$201:$DC$770,0))),IF(ISNA(INDEX($DC$1:$DC$200,MATCH($AE89&amp;AV$3,$DB$1:$DB$200&amp;$DC$1:$DC$200,0))),"",IF(INDEX($DC$1:$DC$200,MATCH($AE89&amp;AV$3,$DB$1:$DB$200&amp;$DC$1:$DC$200,0))=AV$3,1,"")),IF(INDEX($DC$201:$DC$770,MATCH($AE88&amp;AV$3,$DB$201:$DB$770&amp;$DC$201:$DC$770,0))=AV$3,2,""))</f>
        <v/>
      </c>
      <c r="AW89" s="9" t="str">
        <f t="array" ref="AW89">IF(ISNA(INDEX($DC$201:$DC$770,MATCH($AE88&amp;AW$3,$DB$201:$DB$770&amp;$DC$201:$DC$770,0))),IF(ISNA(INDEX($DC$1:$DC$200,MATCH($AE89&amp;AW$3,$DB$1:$DB$200&amp;$DC$1:$DC$200,0))),"",IF(INDEX($DC$1:$DC$200,MATCH($AE89&amp;AW$3,$DB$1:$DB$200&amp;$DC$1:$DC$200,0))=AW$3,1,"")),IF(INDEX($DC$201:$DC$770,MATCH($AE88&amp;AW$3,$DB$201:$DB$770&amp;$DC$201:$DC$770,0))=AW$3,2,""))</f>
        <v/>
      </c>
      <c r="AX89" s="10" t="str">
        <f t="array" ref="AX89">IF(ISNA(INDEX($DC$201:$DC$770,MATCH($AE88&amp;AX$3,$DB$201:$DB$770&amp;$DC$201:$DC$770,0))),IF(ISNA(INDEX($DC$1:$DC$200,MATCH($AE89&amp;AX$3,$DB$1:$DB$200&amp;$DC$1:$DC$200,0))),"",IF(INDEX($DC$1:$DC$200,MATCH($AE89&amp;AX$3,$DB$1:$DB$200&amp;$DC$1:$DC$200,0))=AX$3,1,"")),IF(INDEX($DC$201:$DC$770,MATCH($AE88&amp;AX$3,$DB$201:$DB$770&amp;$DC$201:$DC$770,0))=AX$3,2,""))</f>
        <v/>
      </c>
      <c r="AY89" s="8" t="str">
        <f t="array" ref="AY89">IF(ISNA(INDEX($DC$201:$DC$770,MATCH($AE88&amp;AY$3,$DB$201:$DB$770&amp;$DC$201:$DC$770,0))),IF(ISNA(INDEX($DC$1:$DC$200,MATCH($AE89&amp;AY$3,$DB$1:$DB$200&amp;$DC$1:$DC$200,0))),"",IF(INDEX($DC$1:$DC$200,MATCH($AE89&amp;AY$3,$DB$1:$DB$200&amp;$DC$1:$DC$200,0))=AY$3,1,"")),IF(INDEX($DC$201:$DC$770,MATCH($AE88&amp;AY$3,$DB$201:$DB$770&amp;$DC$201:$DC$770,0))=AY$3,2,""))</f>
        <v/>
      </c>
      <c r="AZ89" s="10" t="str">
        <f t="array" ref="AZ89">IF(ISNA(INDEX($DC$201:$DC$770,MATCH($AE88&amp;AZ$3,$DB$201:$DB$770&amp;$DC$201:$DC$770,0))),IF(ISNA(INDEX($DC$1:$DC$200,MATCH($AE89&amp;AZ$3,$DB$1:$DB$200&amp;$DC$1:$DC$200,0))),"",IF(INDEX($DC$1:$DC$200,MATCH($AE89&amp;AZ$3,$DB$1:$DB$200&amp;$DC$1:$DC$200,0))=AZ$3,1,"")),IF(INDEX($DC$201:$DC$770,MATCH($AE88&amp;AZ$3,$DB$201:$DB$770&amp;$DC$201:$DC$770,0))=AZ$3,2,""))</f>
        <v/>
      </c>
      <c r="BA89" s="10" t="str">
        <f t="array" ref="BA89">IF(ISNA(INDEX($DC$201:$DC$770,MATCH($AE88&amp;BA$3,$DB$201:$DB$770&amp;$DC$201:$DC$770,0))),IF(ISNA(INDEX($DC$1:$DC$200,MATCH($AE89&amp;BA$3,$DB$1:$DB$200&amp;$DC$1:$DC$200,0))),"",IF(INDEX($DC$1:$DC$200,MATCH($AE89&amp;BA$3,$DB$1:$DB$200&amp;$DC$1:$DC$200,0))=BA$3,1,"")),IF(INDEX($DC$201:$DC$770,MATCH($AE88&amp;BA$3,$DB$201:$DB$770&amp;$DC$201:$DC$770,0))=BA$3,2,""))</f>
        <v/>
      </c>
      <c r="BB89" s="10" t="str">
        <f t="array" ref="BB89">IF(ISNA(INDEX($DC$201:$DC$770,MATCH($AE88&amp;BB$3,$DB$201:$DB$770&amp;$DC$201:$DC$770,0))),IF(ISNA(INDEX($DC$1:$DC$200,MATCH($AE89&amp;BB$3,$DB$1:$DB$200&amp;$DC$1:$DC$200,0))),"",IF(INDEX($DC$1:$DC$200,MATCH($AE89&amp;BB$3,$DB$1:$DB$200&amp;$DC$1:$DC$200,0))=BB$3,1,"")),IF(INDEX($DC$201:$DC$770,MATCH($AE88&amp;BB$3,$DB$201:$DB$770&amp;$DC$201:$DC$770,0))=BB$3,2,""))</f>
        <v/>
      </c>
      <c r="BC89" s="9" t="str">
        <f t="array" ref="BC89">IF(ISNA(INDEX($DC$201:$DC$770,MATCH($AE88&amp;BC$3,$DB$201:$DB$770&amp;$DC$201:$DC$770,0))),IF(ISNA(INDEX($DC$1:$DC$200,MATCH($AE89&amp;BC$3,$DB$1:$DB$200&amp;$DC$1:$DC$200,0))),"",IF(INDEX($DC$1:$DC$200,MATCH($AE89&amp;BC$3,$DB$1:$DB$200&amp;$DC$1:$DC$200,0))=BC$3,1,"")),IF(INDEX($DC$201:$DC$770,MATCH($AE88&amp;BC$3,$DB$201:$DB$770&amp;$DC$201:$DC$770,0))=BC$3,2,""))</f>
        <v/>
      </c>
      <c r="BD89" s="10" t="str">
        <f t="array" ref="BD89">IF(ISNA(INDEX($DC$201:$DC$770,MATCH($AE88&amp;BD$3,$DB$201:$DB$770&amp;$DC$201:$DC$770,0))),IF(ISNA(INDEX($DC$1:$DC$200,MATCH($AE89&amp;BD$3,$DB$1:$DB$200&amp;$DC$1:$DC$200,0))),"",IF(INDEX($DC$1:$DC$200,MATCH($AE89&amp;BD$3,$DB$1:$DB$200&amp;$DC$1:$DC$200,0))=BD$3,1,"")),IF(INDEX($DC$201:$DC$770,MATCH($AE88&amp;BD$3,$DB$201:$DB$770&amp;$DC$201:$DC$770,0))=BD$3,2,""))</f>
        <v/>
      </c>
      <c r="BE89" s="8" t="str">
        <f t="array" ref="BE89">IF(ISNA(INDEX($DC$201:$DC$770,MATCH($AE88&amp;BE$3,$DB$201:$DB$770&amp;$DC$201:$DC$770,0))),IF(ISNA(INDEX($DC$1:$DC$200,MATCH($AE89&amp;BE$3,$DB$1:$DB$200&amp;$DC$1:$DC$200,0))),"",IF(INDEX($DC$1:$DC$200,MATCH($AE89&amp;BE$3,$DB$1:$DB$200&amp;$DC$1:$DC$200,0))=BE$3,1,"")),IF(INDEX($DC$201:$DC$770,MATCH($AE88&amp;BE$3,$DB$201:$DB$770&amp;$DC$201:$DC$770,0))=BE$3,2,""))</f>
        <v/>
      </c>
      <c r="BF89" s="10" t="str">
        <f t="array" ref="BF89">IF(ISNA(INDEX($DC$201:$DC$770,MATCH($AE88&amp;BF$3,$DB$201:$DB$770&amp;$DC$201:$DC$770,0))),IF(ISNA(INDEX($DC$1:$DC$200,MATCH($AE89&amp;BF$3,$DB$1:$DB$200&amp;$DC$1:$DC$200,0))),"",IF(INDEX($DC$1:$DC$200,MATCH($AE89&amp;BF$3,$DB$1:$DB$200&amp;$DC$1:$DC$200,0))=BF$3,1,"")),IF(INDEX($DC$201:$DC$770,MATCH($AE88&amp;BF$3,$DB$201:$DB$770&amp;$DC$201:$DC$770,0))=BF$3,2,""))</f>
        <v/>
      </c>
      <c r="BG89" s="10" t="str">
        <f t="array" ref="BG89">IF(ISNA(INDEX($DC$201:$DC$770,MATCH($AE88&amp;BG$3,$DB$201:$DB$770&amp;$DC$201:$DC$770,0))),IF(ISNA(INDEX($DC$1:$DC$200,MATCH($AE89&amp;BG$3,$DB$1:$DB$200&amp;$DC$1:$DC$200,0))),"",IF(INDEX($DC$1:$DC$200,MATCH($AE89&amp;BG$3,$DB$1:$DB$200&amp;$DC$1:$DC$200,0))=BG$3,1,"")),IF(INDEX($DC$201:$DC$770,MATCH($AE88&amp;BG$3,$DB$201:$DB$770&amp;$DC$201:$DC$770,0))=BG$3,2,""))</f>
        <v/>
      </c>
      <c r="BH89" s="8" t="str">
        <f t="array" ref="BH89">IF(ISNA(INDEX($DC$201:$DC$770,MATCH($AE88&amp;BH$3,$DB$201:$DB$770&amp;$DC$201:$DC$770,0))),IF(ISNA(INDEX($DC$1:$DC$200,MATCH($AE89&amp;BH$3,$DB$1:$DB$200&amp;$DC$1:$DC$200,0))),"",IF(INDEX($DC$1:$DC$200,MATCH($AE89&amp;BH$3,$DB$1:$DB$200&amp;$DC$1:$DC$200,0))=BH$3,1,"")),IF(INDEX($DC$201:$DC$770,MATCH($AE88&amp;BH$3,$DB$201:$DB$770&amp;$DC$201:$DC$770,0))=BH$3,2,""))</f>
        <v/>
      </c>
      <c r="BI89" s="4">
        <f t="shared" ref="BI89" si="696">BI88+0.5</f>
        <v>159.5</v>
      </c>
      <c r="BJ89" s="174"/>
      <c r="BK89" s="183"/>
      <c r="BL89" s="177"/>
      <c r="BM89" s="2"/>
      <c r="BN89" s="165"/>
      <c r="BO89" s="165"/>
      <c r="BP89" s="165"/>
      <c r="BQ89" s="2"/>
      <c r="BR89" s="9" t="str">
        <f t="shared" ref="BR89" si="697">IF(ISNA(VLOOKUP(BI89,$CP$30:$CQ$56,2,FALSE)),IF(ISNA(VLOOKUP(BI89,$DB$1:$DE$200,4,FALSE)),"",VLOOKUP(BI89,$DB$1:$DE$200,4,FALSE)),VLOOKUP(BI89,$CP$30:$CQ$56,2,FALSE))</f>
        <v/>
      </c>
      <c r="BS89" s="10"/>
      <c r="BT89" s="10"/>
      <c r="BU89" s="10"/>
      <c r="BV89" s="10"/>
      <c r="BW89" s="10"/>
      <c r="BX89" s="9" t="str">
        <f t="array" ref="BX89">IF(ISNA(INDEX($DC$201:$DC$770,MATCH($BI88&amp;BX$3,$DB$201:$DB$770&amp;$DC$201:$DC$770,0))),IF(ISNA(INDEX($DC$1:$DC$200,MATCH($BI89&amp;BX$3,$DB$1:$DB$200&amp;$DC$1:$DC$200,0))),"",IF(INDEX($DC$1:$DC$200,MATCH($BI89&amp;BX$3,$DB$1:$DB$200&amp;$DC$1:$DC$200,0))=BX$3,1,"")),IF(INDEX($DC$201:$DC$770,MATCH($BI88&amp;BX$3,$DB$201:$DB$770&amp;$DC$201:$DC$770,0))=BX$3,2,""))</f>
        <v/>
      </c>
      <c r="BY89" s="10" t="str">
        <f t="array" ref="BY89">IF(ISNA(INDEX($DC$201:$DC$770,MATCH($BI88&amp;BY$3,$DB$201:$DB$770&amp;$DC$201:$DC$770,0))),IF(ISNA(INDEX($DC$1:$DC$200,MATCH($BI89&amp;BY$3,$DB$1:$DB$200&amp;$DC$1:$DC$200,0))),"",IF(INDEX($DC$1:$DC$200,MATCH($BI89&amp;BY$3,$DB$1:$DB$200&amp;$DC$1:$DC$200,0))=BY$3,1,"")),IF(INDEX($DC$201:$DC$770,MATCH($BI88&amp;BY$3,$DB$201:$DB$770&amp;$DC$201:$DC$770,0))=BY$3,2,""))</f>
        <v/>
      </c>
      <c r="BZ89" s="10" t="str">
        <f t="array" ref="BZ89">IF(ISNA(INDEX($DC$201:$DC$770,MATCH($BI88&amp;BZ$3,$DB$201:$DB$770&amp;$DC$201:$DC$770,0))),IF(ISNA(INDEX($DC$1:$DC$200,MATCH($BI89&amp;BZ$3,$DB$1:$DB$200&amp;$DC$1:$DC$200,0))),"",IF(INDEX($DC$1:$DC$200,MATCH($BI89&amp;BZ$3,$DB$1:$DB$200&amp;$DC$1:$DC$200,0))=BZ$3,1,"")),IF(INDEX($DC$201:$DC$770,MATCH($BI88&amp;BZ$3,$DB$201:$DB$770&amp;$DC$201:$DC$770,0))=BZ$3,2,""))</f>
        <v/>
      </c>
      <c r="CA89" s="9" t="str">
        <f t="array" ref="CA89">IF(ISNA(INDEX($DC$201:$DC$770,MATCH($BI88&amp;CA$3,$DB$201:$DB$770&amp;$DC$201:$DC$770,0))),IF(ISNA(INDEX($DC$1:$DC$200,MATCH($BI89&amp;CA$3,$DB$1:$DB$200&amp;$DC$1:$DC$200,0))),"",IF(INDEX($DC$1:$DC$200,MATCH($BI89&amp;CA$3,$DB$1:$DB$200&amp;$DC$1:$DC$200,0))=CA$3,1,"")),IF(INDEX($DC$201:$DC$770,MATCH($BI88&amp;CA$3,$DB$201:$DB$770&amp;$DC$201:$DC$770,0))=CA$3,2,""))</f>
        <v/>
      </c>
      <c r="CB89" s="10" t="str">
        <f t="array" ref="CB89">IF(ISNA(INDEX($DC$201:$DC$770,MATCH($BI88&amp;CB$3,$DB$201:$DB$770&amp;$DC$201:$DC$770,0))),IF(ISNA(INDEX($DC$1:$DC$200,MATCH($BI89&amp;CB$3,$DB$1:$DB$200&amp;$DC$1:$DC$200,0))),"",IF(INDEX($DC$1:$DC$200,MATCH($BI89&amp;CB$3,$DB$1:$DB$200&amp;$DC$1:$DC$200,0))=CB$3,1,"")),IF(INDEX($DC$201:$DC$770,MATCH($BI88&amp;CB$3,$DB$201:$DB$770&amp;$DC$201:$DC$770,0))=CB$3,2,""))</f>
        <v/>
      </c>
      <c r="CC89" s="8" t="str">
        <f t="array" ref="CC89">IF(ISNA(INDEX($DC$201:$DC$770,MATCH($BI88&amp;CC$3,$DB$201:$DB$770&amp;$DC$201:$DC$770,0))),IF(ISNA(INDEX($DC$1:$DC$200,MATCH($BI89&amp;CC$3,$DB$1:$DB$200&amp;$DC$1:$DC$200,0))),"",IF(INDEX($DC$1:$DC$200,MATCH($BI89&amp;CC$3,$DB$1:$DB$200&amp;$DC$1:$DC$200,0))=CC$3,1,"")),IF(INDEX($DC$201:$DC$770,MATCH($BI88&amp;CC$3,$DB$201:$DB$770&amp;$DC$201:$DC$770,0))=CC$3,2,""))</f>
        <v/>
      </c>
      <c r="CD89" s="10" t="str">
        <f t="array" ref="CD89">IF(ISNA(INDEX($DC$201:$DC$770,MATCH($BI88&amp;CD$3,$DB$201:$DB$770&amp;$DC$201:$DC$770,0))),IF(ISNA(INDEX($DC$1:$DC$200,MATCH($BI89&amp;CD$3,$DB$1:$DB$200&amp;$DC$1:$DC$200,0))),"",IF(INDEX($DC$1:$DC$200,MATCH($BI89&amp;CD$3,$DB$1:$DB$200&amp;$DC$1:$DC$200,0))=CD$3,1,"")),IF(INDEX($DC$201:$DC$770,MATCH($BI88&amp;CD$3,$DB$201:$DB$770&amp;$DC$201:$DC$770,0))=CD$3,2,""))</f>
        <v/>
      </c>
      <c r="CE89" s="10" t="str">
        <f t="array" ref="CE89">IF(ISNA(INDEX($DC$201:$DC$770,MATCH($BI88&amp;CE$3,$DB$201:$DB$770&amp;$DC$201:$DC$770,0))),IF(ISNA(INDEX($DC$1:$DC$200,MATCH($BI89&amp;CE$3,$DB$1:$DB$200&amp;$DC$1:$DC$200,0))),"",IF(INDEX($DC$1:$DC$200,MATCH($BI89&amp;CE$3,$DB$1:$DB$200&amp;$DC$1:$DC$200,0))=CE$3,1,"")),IF(INDEX($DC$201:$DC$770,MATCH($BI88&amp;CE$3,$DB$201:$DB$770&amp;$DC$201:$DC$770,0))=CE$3,2,""))</f>
        <v/>
      </c>
      <c r="CF89" s="10" t="str">
        <f t="array" ref="CF89">IF(ISNA(INDEX($DC$201:$DC$770,MATCH($BI88&amp;CF$3,$DB$201:$DB$770&amp;$DC$201:$DC$770,0))),IF(ISNA(INDEX($DC$1:$DC$200,MATCH($BI89&amp;CF$3,$DB$1:$DB$200&amp;$DC$1:$DC$200,0))),"",IF(INDEX($DC$1:$DC$200,MATCH($BI89&amp;CF$3,$DB$1:$DB$200&amp;$DC$1:$DC$200,0))=CF$3,1,"")),IF(INDEX($DC$201:$DC$770,MATCH($BI88&amp;CF$3,$DB$201:$DB$770&amp;$DC$201:$DC$770,0))=CF$3,2,""))</f>
        <v/>
      </c>
      <c r="CG89" s="9" t="str">
        <f t="array" ref="CG89">IF(ISNA(INDEX($DC$201:$DC$770,MATCH($BI88&amp;CG$3,$DB$201:$DB$770&amp;$DC$201:$DC$770,0))),IF(ISNA(INDEX($DC$1:$DC$200,MATCH($BI89&amp;CG$3,$DB$1:$DB$200&amp;$DC$1:$DC$200,0))),"",IF(INDEX($DC$1:$DC$200,MATCH($BI89&amp;CG$3,$DB$1:$DB$200&amp;$DC$1:$DC$200,0))=CG$3,1,"")),IF(INDEX($DC$201:$DC$770,MATCH($BI88&amp;CG$3,$DB$201:$DB$770&amp;$DC$201:$DC$770,0))=CG$3,2,""))</f>
        <v/>
      </c>
      <c r="CH89" s="10" t="str">
        <f t="array" ref="CH89">IF(ISNA(INDEX($DC$201:$DC$770,MATCH($BI88&amp;CH$3,$DB$201:$DB$770&amp;$DC$201:$DC$770,0))),IF(ISNA(INDEX($DC$1:$DC$200,MATCH($BI89&amp;CH$3,$DB$1:$DB$200&amp;$DC$1:$DC$200,0))),"",IF(INDEX($DC$1:$DC$200,MATCH($BI89&amp;CH$3,$DB$1:$DB$200&amp;$DC$1:$DC$200,0))=CH$3,1,"")),IF(INDEX($DC$201:$DC$770,MATCH($BI88&amp;CH$3,$DB$201:$DB$770&amp;$DC$201:$DC$770,0))=CH$3,2,""))</f>
        <v/>
      </c>
      <c r="CI89" s="8" t="str">
        <f t="array" ref="CI89">IF(ISNA(INDEX($DC$201:$DC$770,MATCH($BI88&amp;CI$3,$DB$201:$DB$770&amp;$DC$201:$DC$770,0))),IF(ISNA(INDEX($DC$1:$DC$200,MATCH($BI89&amp;CI$3,$DB$1:$DB$200&amp;$DC$1:$DC$200,0))),"",IF(INDEX($DC$1:$DC$200,MATCH($BI89&amp;CI$3,$DB$1:$DB$200&amp;$DC$1:$DC$200,0))=CI$3,1,"")),IF(INDEX($DC$201:$DC$770,MATCH($BI88&amp;CI$3,$DB$201:$DB$770&amp;$DC$201:$DC$770,0))=CI$3,2,""))</f>
        <v/>
      </c>
      <c r="CJ89" s="10" t="str">
        <f t="array" ref="CJ89">IF(ISNA(INDEX($DC$201:$DC$770,MATCH($BI88&amp;CJ$3,$DB$201:$DB$770&amp;$DC$201:$DC$770,0))),IF(ISNA(INDEX($DC$1:$DC$200,MATCH($BI89&amp;CJ$3,$DB$1:$DB$200&amp;$DC$1:$DC$200,0))),"",IF(INDEX($DC$1:$DC$200,MATCH($BI89&amp;CJ$3,$DB$1:$DB$200&amp;$DC$1:$DC$200,0))=CJ$3,1,"")),IF(INDEX($DC$201:$DC$770,MATCH($BI88&amp;CJ$3,$DB$201:$DB$770&amp;$DC$201:$DC$770,0))=CJ$3,2,""))</f>
        <v/>
      </c>
      <c r="CK89" s="10" t="str">
        <f t="array" ref="CK89">IF(ISNA(INDEX($DC$201:$DC$770,MATCH($BI88&amp;CK$3,$DB$201:$DB$770&amp;$DC$201:$DC$770,0))),IF(ISNA(INDEX($DC$1:$DC$200,MATCH($BI89&amp;CK$3,$DB$1:$DB$200&amp;$DC$1:$DC$200,0))),"",IF(INDEX($DC$1:$DC$200,MATCH($BI89&amp;CK$3,$DB$1:$DB$200&amp;$DC$1:$DC$200,0))=CK$3,1,"")),IF(INDEX($DC$201:$DC$770,MATCH($BI88&amp;CK$3,$DB$201:$DB$770&amp;$DC$201:$DC$770,0))=CK$3,2,""))</f>
        <v/>
      </c>
      <c r="CL89" s="8" t="str">
        <f t="array" ref="CL89">IF(ISNA(INDEX($DC$201:$DC$770,MATCH($BI88&amp;CL$3,$DB$201:$DB$770&amp;$DC$201:$DC$770,0))),IF(ISNA(INDEX($DC$1:$DC$200,MATCH($BI89&amp;CL$3,$DB$1:$DB$200&amp;$DC$1:$DC$200,0))),"",IF(INDEX($DC$1:$DC$200,MATCH($BI89&amp;CL$3,$DB$1:$DB$200&amp;$DC$1:$DC$200,0))=CL$3,1,"")),IF(INDEX($DC$201:$DC$770,MATCH($BI88&amp;CL$3,$DB$201:$DB$770&amp;$DC$201:$DC$770,0))=CL$3,2,""))</f>
        <v/>
      </c>
      <c r="CO89" s="58">
        <f t="shared" ref="CO89" si="698">VLOOKUP(CQ89,$CQ$194:$CR$208,2,FALSE)</f>
        <v>3</v>
      </c>
      <c r="CP89" s="23">
        <f t="shared" si="562"/>
        <v>0</v>
      </c>
      <c r="CQ89" s="168" t="s">
        <v>195</v>
      </c>
      <c r="CR89" s="67" t="s">
        <v>178</v>
      </c>
      <c r="CT89" s="13" t="s">
        <v>151</v>
      </c>
      <c r="CU89" s="67"/>
      <c r="CV89" s="67"/>
      <c r="CW89" s="13">
        <f t="shared" si="563"/>
        <v>2016</v>
      </c>
      <c r="CX89" s="13" t="str">
        <f t="shared" si="564"/>
        <v>Mo</v>
      </c>
      <c r="CY89" s="22">
        <f t="shared" si="565"/>
        <v>40876</v>
      </c>
      <c r="CZ89" s="13">
        <f>IF(COUNTIF(DL284:DL293,1)&gt;0,"F3",0)</f>
        <v>0</v>
      </c>
      <c r="DB89" s="19">
        <f>IF(DM89=0,0,IF(COUNTIF($DM$1:$DM$200,DM89)=1,DM89,IF(COUNTIF($DM$1:$DM$200,DM89)=2,IF(COUNTIF($DM$1:$DM88,DM89)=0,DM89,DM89+0.5),"Terminkollision 1")))</f>
        <v>0</v>
      </c>
      <c r="DC89" s="42">
        <f t="shared" si="561"/>
        <v>3</v>
      </c>
      <c r="DD89" s="71" t="s">
        <v>195</v>
      </c>
      <c r="DE89" s="13" t="s">
        <v>103</v>
      </c>
      <c r="DG89" s="63"/>
      <c r="DH89" s="63">
        <v>7</v>
      </c>
      <c r="DI89" s="13">
        <f t="shared" si="627"/>
        <v>2016</v>
      </c>
      <c r="DJ89" s="13" t="str">
        <f t="shared" si="628"/>
        <v>Do</v>
      </c>
      <c r="DK89" s="22">
        <f t="shared" si="629"/>
        <v>41089</v>
      </c>
      <c r="DL89" s="19">
        <f t="shared" si="560"/>
        <v>0</v>
      </c>
      <c r="DM89" s="13">
        <f t="shared" si="499"/>
        <v>0</v>
      </c>
    </row>
    <row r="90" spans="1:117">
      <c r="A90" s="13">
        <f t="shared" ref="A90" si="699">A88+1</f>
        <v>99</v>
      </c>
      <c r="B90" s="174">
        <f>TRUNC((DATE($CR$2,C$75,C90)-WEEKDAY(DATE($CR$2,C$75,C90),2)-DATE(YEAR(DATE($CR$2,C$75,C90)+4-WEEKDAY(DATE($CR$2,C$75,C90),2)),1,-10))/7)</f>
        <v>14</v>
      </c>
      <c r="C90" s="172">
        <v>8</v>
      </c>
      <c r="D90" s="176" t="str">
        <f t="shared" si="567"/>
        <v>Fr</v>
      </c>
      <c r="E90" s="2"/>
      <c r="F90" s="164" t="str">
        <f t="shared" ref="F90" si="700">IF(OR(OR(B90=$CR$7,B94=$CR$7,B90=$CS$7,B94=$CS$7,B90=$CT$7,B94=$CT$7,B90=$CR$8,B94=$CR$8,B90=$CR$9,B94=$CR$9,B90=$CR$10,B94=$CR$10,B90=$CS$10,B94=$CS$10,B90=$CR$11,B94=$CR$11,B90=$CS$11,B94=$CS$11,B90=$CT$11,B94=$CT$11,B90=$CU$11,B94=$CU$11,B90=$CV$11,B94=$CV$11,B90=$CR$12,B94=$CR$12,B90=$CS$12,B94=$CS$12),OR($A91=$CP$30,$A91=$CP$31,$A91=$CP$32,$A91=$CP$33,$A91=$CP$34,$A91=$CP$35,$A91=$CP$36,$A91=$CP$37,$A91=$CP$38,$A91=$CP$39,$A91=$CP$40,$A91=$CP$41),OR($A91=$CP$44,$A91=$CP$45,$A91=$CP$46,$A91=$CP$47,$A91=$CP$48,$A91=$CP$49,$A91=$CP$50)),1,"")</f>
        <v/>
      </c>
      <c r="G90" s="164" t="str">
        <f t="shared" ref="G90" si="701">IF(OR(OR(B90=$CR$15,B94=$CR$15,B90=$CS$15,B94=$CS$15,B90=$CT$15,B94=$CT$15,B90=$CR$16,B94=$CR$16,B90=$CS$16,B94=$CS$16,B90=$CR$17,B94=$CR$17,B90=$CS$17,B94=$CS$17,B90=$CR$18,B94=$CR$18,B90=$CS$18,B94=$CS$18,B90=$CT$18,B94=$CT$18,B90=$CU$18,B94=$CU$18,B90=$CV$18,B94=$CV$18,B90=$CR$19,B94=$CR$19,B90=$CS$19,B94=$CS$19),OR($A91=$CP$30,$A91=$CP$31,$A91=$CP$32,$A91=$CP$33,$A91=$CP$34,$A91=$CP$35,$A91=$CP$36,$A91=$CP$37,$A91=$CP$38,$A91=$CP$39,$A91=$CP$40,$A91=$CP$41),OR($A91=$CP$44,$A91=$CP$45,$A91=$CP$46,$A91=$CP$47,$A91=$CP$48,$A91=$CP$49,$A91=$CP$50)),1,"")</f>
        <v/>
      </c>
      <c r="H90" s="164" t="str">
        <f t="shared" ref="H90" si="702">IF(OR(OR(B90=$CR$22,B94=$CR$22,B90=$CS$22,B94=$CS$22,B90=$CT$22,B94=$CT$22,B90=$CR$23,B94=$CR$23,B90=$CS$23,B94=$CS$23,B90=$CR$24,B94=$CR$24,B90=$CS$24,B94=$CS$24,B90=$CR$25,B94=$CR$25,B90=$CS$25,B94=$CS$25,B90=$CT$25,B94=$CT$25,B90=$CU$25,B94=$CU$25,B90=$CV$25,B94=$CV$25,B90=$CR$26,B94=$CR$26,B90=$CS$26,B94=$CS$26),OR($A91=$CP$30,$A91=$CP$31,$A91=$CP$32,$A91=$CP$33,$A91=$CP$34,$A91=$CP$35,$A91=$CP$36,$A91=$CP$37,$A91=$CP$38,$A91=$CP$39,$A91=$CP$40,$A91=$CP$41),OR($A91=$CP$44,$A91=$CP$45,$A91=$CP$46,$A91=$CP$47,$A91=$CP$48,$A91=$CP$49,$A91=$CP$50)),1,"")</f>
        <v/>
      </c>
      <c r="I90" s="2"/>
      <c r="J90" s="6" t="str">
        <f t="shared" ref="J90" si="703">IF(ISNA(VLOOKUP(A90,$DB$1:$DE$200,4,FALSE)),"",VLOOKUP(A90,$DB$1:$DE$200,4,FALSE))</f>
        <v/>
      </c>
      <c r="K90" s="6"/>
      <c r="L90" s="6"/>
      <c r="M90" s="6"/>
      <c r="N90" s="6"/>
      <c r="O90" s="6"/>
      <c r="P90" s="5" t="str">
        <f t="array" ref="P90">IF(ISNA(INDEX($DC$1:$DC$770,MATCH($A90&amp;P$3,$DB$1:$DB$770&amp;$DC$1:$DC$770,0))),"",IF(ISNA(INDEX($DC$1:$DC$200,MATCH($A90&amp;P$3,$DB$1:$DB$200&amp;$DC$1:$DC$200,0))),IF(INDEX($DC$201:$DC$770,MATCH($A90&amp;P$3,$DB$201:$DB$770&amp;$DC$201:$DC$770,0))=P$3,2,""),IF(INDEX($DC$1:$DC$200,MATCH($A90&amp;P$3,$DB$1:$DB$200&amp;$DC$1:$DC$200,0))=P$3,1,"")))</f>
        <v/>
      </c>
      <c r="Q90" s="6" t="str">
        <f t="array" ref="Q90">IF(ISNA(INDEX($DC$1:$DC$770,MATCH($A90&amp;Q$3,$DB$1:$DB$770&amp;$DC$1:$DC$770,0))),"",IF(ISNA(INDEX($DC$1:$DC$200,MATCH($A90&amp;Q$3,$DB$1:$DB$200&amp;$DC$1:$DC$200,0))),IF(INDEX($DC$201:$DC$770,MATCH($A90&amp;Q$3,$DB$201:$DB$770&amp;$DC$201:$DC$770,0))=Q$3,2,""),IF(INDEX($DC$1:$DC$200,MATCH($A90&amp;Q$3,$DB$1:$DB$200&amp;$DC$1:$DC$200,0))=Q$3,1,"")))</f>
        <v/>
      </c>
      <c r="R90" s="6" t="str">
        <f t="array" ref="R90">IF(ISNA(INDEX($DC$1:$DC$770,MATCH($A90&amp;R$3,$DB$1:$DB$770&amp;$DC$1:$DC$770,0))),"",IF(ISNA(INDEX($DC$1:$DC$200,MATCH($A90&amp;R$3,$DB$1:$DB$200&amp;$DC$1:$DC$200,0))),IF(INDEX($DC$201:$DC$770,MATCH($A90&amp;R$3,$DB$201:$DB$770&amp;$DC$201:$DC$770,0))=R$3,2,""),IF(INDEX($DC$1:$DC$200,MATCH($A90&amp;R$3,$DB$1:$DB$200&amp;$DC$1:$DC$200,0))=R$3,1,"")))</f>
        <v/>
      </c>
      <c r="S90" s="5" t="str">
        <f t="array" ref="S90">IF(ISNA(INDEX($DC$1:$DC$770,MATCH($A90&amp;S$3,$DB$1:$DB$770&amp;$DC$1:$DC$770,0))),"",IF(ISNA(INDEX($DC$1:$DC$200,MATCH($A90&amp;S$3,$DB$1:$DB$200&amp;$DC$1:$DC$200,0))),IF(INDEX($DC$201:$DC$770,MATCH($A90&amp;S$3,$DB$201:$DB$770&amp;$DC$201:$DC$770,0))=S$3,2,""),IF(INDEX($DC$1:$DC$200,MATCH($A90&amp;S$3,$DB$1:$DB$200&amp;$DC$1:$DC$200,0))=S$3,1,"")))</f>
        <v/>
      </c>
      <c r="T90" s="6" t="str">
        <f t="array" ref="T90">IF(ISNA(INDEX($DC$1:$DC$770,MATCH($A90&amp;T$3,$DB$1:$DB$770&amp;$DC$1:$DC$770,0))),"",IF(ISNA(INDEX($DC$1:$DC$200,MATCH($A90&amp;T$3,$DB$1:$DB$200&amp;$DC$1:$DC$200,0))),IF(INDEX($DC$201:$DC$770,MATCH($A90&amp;T$3,$DB$201:$DB$770&amp;$DC$201:$DC$770,0))=T$3,2,""),IF(INDEX($DC$1:$DC$200,MATCH($A90&amp;T$3,$DB$1:$DB$200&amp;$DC$1:$DC$200,0))=T$3,1,"")))</f>
        <v/>
      </c>
      <c r="U90" s="7" t="str">
        <f t="array" ref="U90">IF(ISNA(INDEX($DC$1:$DC$770,MATCH($A90&amp;U$3,$DB$1:$DB$770&amp;$DC$1:$DC$770,0))),"",IF(ISNA(INDEX($DC$1:$DC$200,MATCH($A90&amp;U$3,$DB$1:$DB$200&amp;$DC$1:$DC$200,0))),IF(INDEX($DC$201:$DC$770,MATCH($A90&amp;U$3,$DB$201:$DB$770&amp;$DC$201:$DC$770,0))=U$3,2,""),IF(INDEX($DC$1:$DC$200,MATCH($A90&amp;U$3,$DB$1:$DB$200&amp;$DC$1:$DC$200,0))=U$3,1,"")))</f>
        <v/>
      </c>
      <c r="V90" s="6" t="str">
        <f t="array" ref="V90">IF(ISNA(INDEX($DC$1:$DC$770,MATCH($A90&amp;V$3,$DB$1:$DB$770&amp;$DC$1:$DC$770,0))),"",IF(ISNA(INDEX($DC$1:$DC$200,MATCH($A90&amp;V$3,$DB$1:$DB$200&amp;$DC$1:$DC$200,0))),IF(INDEX($DC$201:$DC$770,MATCH($A90&amp;V$3,$DB$201:$DB$770&amp;$DC$201:$DC$770,0))=V$3,2,""),IF(INDEX($DC$1:$DC$200,MATCH($A90&amp;V$3,$DB$1:$DB$200&amp;$DC$1:$DC$200,0))=V$3,1,"")))</f>
        <v/>
      </c>
      <c r="W90" s="6" t="str">
        <f t="array" ref="W90">IF(ISNA(INDEX($DC$1:$DC$770,MATCH($A90&amp;W$3,$DB$1:$DB$770&amp;$DC$1:$DC$770,0))),"",IF(ISNA(INDEX($DC$1:$DC$200,MATCH($A90&amp;W$3,$DB$1:$DB$200&amp;$DC$1:$DC$200,0))),IF(INDEX($DC$201:$DC$770,MATCH($A90&amp;W$3,$DB$201:$DB$770&amp;$DC$201:$DC$770,0))=W$3,2,""),IF(INDEX($DC$1:$DC$200,MATCH($A90&amp;W$3,$DB$1:$DB$200&amp;$DC$1:$DC$200,0))=W$3,1,"")))</f>
        <v/>
      </c>
      <c r="X90" s="6" t="str">
        <f t="array" ref="X90">IF(ISNA(INDEX($DC$1:$DC$770,MATCH($A90&amp;X$3,$DB$1:$DB$770&amp;$DC$1:$DC$770,0))),"",IF(ISNA(INDEX($DC$1:$DC$200,MATCH($A90&amp;X$3,$DB$1:$DB$200&amp;$DC$1:$DC$200,0))),IF(INDEX($DC$201:$DC$770,MATCH($A90&amp;X$3,$DB$201:$DB$770&amp;$DC$201:$DC$770,0))=X$3,2,""),IF(INDEX($DC$1:$DC$200,MATCH($A90&amp;X$3,$DB$1:$DB$200&amp;$DC$1:$DC$200,0))=X$3,1,"")))</f>
        <v/>
      </c>
      <c r="Y90" s="5" t="str">
        <f t="array" ref="Y90">IF(ISNA(INDEX($DC$1:$DC$770,MATCH($A90&amp;Y$3,$DB$1:$DB$770&amp;$DC$1:$DC$770,0))),"",IF(ISNA(INDEX($DC$1:$DC$200,MATCH($A90&amp;Y$3,$DB$1:$DB$200&amp;$DC$1:$DC$200,0))),IF(INDEX($DC$201:$DC$770,MATCH($A90&amp;Y$3,$DB$201:$DB$770&amp;$DC$201:$DC$770,0))=Y$3,2,""),IF(INDEX($DC$1:$DC$200,MATCH($A90&amp;Y$3,$DB$1:$DB$200&amp;$DC$1:$DC$200,0))=Y$3,1,"")))</f>
        <v/>
      </c>
      <c r="Z90" s="6" t="str">
        <f t="array" ref="Z90">IF(ISNA(INDEX($DC$1:$DC$770,MATCH($A90&amp;Z$3,$DB$1:$DB$770&amp;$DC$1:$DC$770,0))),"",IF(ISNA(INDEX($DC$1:$DC$200,MATCH($A90&amp;Z$3,$DB$1:$DB$200&amp;$DC$1:$DC$200,0))),IF(INDEX($DC$201:$DC$770,MATCH($A90&amp;Z$3,$DB$201:$DB$770&amp;$DC$201:$DC$770,0))=Z$3,2,""),IF(INDEX($DC$1:$DC$200,MATCH($A90&amp;Z$3,$DB$1:$DB$200&amp;$DC$1:$DC$200,0))=Z$3,1,"")))</f>
        <v/>
      </c>
      <c r="AA90" s="7" t="str">
        <f t="array" ref="AA90">IF(ISNA(INDEX($DC$1:$DC$770,MATCH($A90&amp;AA$3,$DB$1:$DB$770&amp;$DC$1:$DC$770,0))),"",IF(ISNA(INDEX($DC$1:$DC$200,MATCH($A90&amp;AA$3,$DB$1:$DB$200&amp;$DC$1:$DC$200,0))),IF(INDEX($DC$201:$DC$770,MATCH($A90&amp;AA$3,$DB$201:$DB$770&amp;$DC$201:$DC$770,0))=AA$3,2,""),IF(INDEX($DC$1:$DC$200,MATCH($A90&amp;AA$3,$DB$1:$DB$200&amp;$DC$1:$DC$200,0))=AA$3,1,"")))</f>
        <v/>
      </c>
      <c r="AB90" s="6" t="str">
        <f t="array" ref="AB90">IF(ISNA(INDEX($DC$1:$DC$770,MATCH($A90&amp;AB$3,$DB$1:$DB$770&amp;$DC$1:$DC$770,0))),"",IF(ISNA(INDEX($DC$1:$DC$200,MATCH($A90&amp;AB$3,$DB$1:$DB$200&amp;$DC$1:$DC$200,0))),IF(INDEX($DC$201:$DC$770,MATCH($A90&amp;AB$3,$DB$201:$DB$770&amp;$DC$201:$DC$770,0))=AB$3,2,""),IF(INDEX($DC$1:$DC$200,MATCH($A90&amp;AB$3,$DB$1:$DB$200&amp;$DC$1:$DC$200,0))=AB$3,1,"")))</f>
        <v/>
      </c>
      <c r="AC90" s="6" t="str">
        <f t="array" ref="AC90">IF(ISNA(INDEX($DC$1:$DC$770,MATCH($A90&amp;AC$3,$DB$1:$DB$770&amp;$DC$1:$DC$770,0))),"",IF(ISNA(INDEX($DC$1:$DC$200,MATCH($A90&amp;AC$3,$DB$1:$DB$200&amp;$DC$1:$DC$200,0))),IF(INDEX($DC$201:$DC$770,MATCH($A90&amp;AC$3,$DB$201:$DB$770&amp;$DC$201:$DC$770,0))=AC$3,2,""),IF(INDEX($DC$1:$DC$200,MATCH($A90&amp;AC$3,$DB$1:$DB$200&amp;$DC$1:$DC$200,0))=AC$3,1,"")))</f>
        <v/>
      </c>
      <c r="AD90" s="7" t="str">
        <f t="array" ref="AD90">IF(ISNA(INDEX($DC$1:$DC$770,MATCH($A90&amp;AD$3,$DB$1:$DB$770&amp;$DC$1:$DC$770,0))),"",IF(ISNA(INDEX($DC$1:$DC$200,MATCH($A90&amp;AD$3,$DB$1:$DB$200&amp;$DC$1:$DC$200,0))),IF(INDEX($DC$201:$DC$770,MATCH($A90&amp;AD$3,$DB$201:$DB$770&amp;$DC$201:$DC$770,0))=AD$3,2,""),IF(INDEX($DC$1:$DC$200,MATCH($A90&amp;AD$3,$DB$1:$DB$200&amp;$DC$1:$DC$200,0))=AD$3,1,"")))</f>
        <v/>
      </c>
      <c r="AE90" s="4">
        <f t="shared" ref="AE90" si="704">AE88+1</f>
        <v>129</v>
      </c>
      <c r="AF90" s="174">
        <f>TRUNC((DATE($CR$2,AG$75,AG90)-WEEKDAY(DATE($CR$2,AG$75,AG90),2)-DATE(YEAR(DATE($CR$2,AG$75,AG90)+4-WEEKDAY(DATE($CR$2,AG$75,AG90),2)),1,-10))/7)</f>
        <v>18</v>
      </c>
      <c r="AG90" s="181">
        <v>8</v>
      </c>
      <c r="AH90" s="176" t="str">
        <f t="shared" si="572"/>
        <v>So</v>
      </c>
      <c r="AI90" s="2"/>
      <c r="AJ90" s="164" t="str">
        <f t="shared" ref="AJ90" si="705">IF(OR(OR(AF90=$CR$7,AF94=$CR$7,AF90=$CS$7,AF94=$CS$7,AF90=$CT$7,AF94=$CT$7,AF90=$CR$8,AF94=$CR$8,AF90=$CR$9,AF94=$CR$9,AF90=$CR$10,AF94=$CR$10,AF90=$CS$10,AF94=$CS$10,AF90=$CR$11,AF94=$CR$11,AF90=$CS$11,AF94=$CS$11,AF90=$CT$11,AF94=$CT$11,AF90=$CU$11,AF94=$CU$11,AF90=$CV$11,AF94=$CV$11,AF90=$CR$12,AF94=$CR$12,AF90=$CS$12,AF94=$CS$12),OR($AE91=$CP$30,$AE91=$CP$31,$AE91=$CP$32,$AE91=$CP$33,$AE91=$CP$34,$AE91=$CP$35,$AE91=$CP$36,$AE91=$CP$37,$AE91=$CP$38,$AE91=$CP$39,$AE91=$CP$40,$AE91=$CP$41),OR($AE91=$CP$44,$AE91=$CP$45,$AE91=$CP$46,$AE91=$CP$47,$AE91=$CP$48,$AE91=$CP$49,$AE91=$CP$50)),1,"")</f>
        <v/>
      </c>
      <c r="AK90" s="164">
        <f t="shared" ref="AK90" si="706">IF(OR(OR(AF90=$CR$15,AF94=$CR$15,AF90=$CS$15,AF94=$CS$15,AF90=$CT$15,AF94=$CT$15,AF90=$CR$16,AF94=$CR$16,AF90=$CS$16,AF94=$CS$16,AF90=$CR$17,AF94=$CR$17,AF90=$CS$17,AF94=$CS$17,AF90=$CR$18,AF94=$CR$18,AF90=$CS$18,AF94=$CS$18,AF90=$CT$18,AF94=$CT$18,AF90=$CU$18,AF94=$CU$18,AF90=$CV$18,AF94=$CV$18,AF90=$CR$19,AF94=$CR$19,AF90=$CS$19,AF94=$CS$19),OR($AE91=$CP$30,$AE91=$CP$31,$AE91=$CP$32,$AE91=$CP$33,$AE91=$CP$34,$AE91=$CP$35,$AE91=$CP$36,$AE91=$CP$37,$AE91=$CP$38,$AE91=$CP$39,$AE91=$CP$40,$AE91=$CP$41),OR($AE91=$CP$44,$AE91=$CP$45,$AE91=$CP$46,$AE91=$CP$47,$AE91=$CP$48,$AE91=$CP$49,$AE91=$CP$50)),1,"")</f>
        <v>1</v>
      </c>
      <c r="AL90" s="164">
        <f t="shared" ref="AL90" si="707">IF(OR(OR(AF90=$CR$22,AF94=$CR$22,AF90=$CS$22,AF94=$CS$22,AF90=$CT$22,AF94=$CT$22,AF90=$CR$23,AF94=$CR$23,AF90=$CS$23,AF94=$CS$23,AF90=$CR$24,AF94=$CR$24,AF90=$CS$24,AF94=$CS$24,AF90=$CR$25,AF94=$CR$25,AF90=$CS$25,AF94=$CS$25,AF90=$CT$25,AF94=$CT$25,AF90=$CU$25,AF94=$CU$25,AF90=$CV$25,AF94=$CV$25,AF90=$CR$26,AF94=$CR$26,AF90=$CS$26,AF94=$CS$26),OR($AE91=$CP$30,$AE91=$CP$31,$AE91=$CP$32,$AE91=$CP$33,$AE91=$CP$34,$AE91=$CP$35,$AE91=$CP$36,$AE91=$CP$37,$AE91=$CP$38,$AE91=$CP$39,$AE91=$CP$40,$AE91=$CP$41),OR($AE91=$CP$44,$AE91=$CP$45,$AE91=$CP$46,$AE91=$CP$47,$AE91=$CP$48,$AE91=$CP$49,$AE91=$CP$50)),1,"")</f>
        <v>1</v>
      </c>
      <c r="AM90" s="2"/>
      <c r="AN90" s="6" t="str">
        <f t="shared" ref="AN90" si="708">IF(ISNA(VLOOKUP(AE90,$DB$1:$DE$200,4,FALSE)),"",VLOOKUP(AE90,$DB$1:$DE$200,4,FALSE))</f>
        <v/>
      </c>
      <c r="AO90" s="6"/>
      <c r="AP90" s="6"/>
      <c r="AQ90" s="6"/>
      <c r="AR90" s="6"/>
      <c r="AS90" s="6"/>
      <c r="AT90" s="5" t="str">
        <f t="array" ref="AT90">IF(ISNA(INDEX($DC$1:$DC$770,MATCH($AE90&amp;AT$3,$DB$1:$DB$770&amp;$DC$1:$DC$770,0))),"",IF(ISNA(INDEX($DC$1:$DC$200,MATCH($AE90&amp;AT$3,$DB$1:$DB$200&amp;$DC$1:$DC$200,0))),IF(INDEX($DC$201:$DC$770,MATCH($AE90&amp;AT$3,$DB$201:$DB$770&amp;$DC$201:$DC$770,0))=AT$3,2,""),IF(INDEX($DC$1:$DC$200,MATCH($AE90&amp;AT$3,$DB$1:$DB$200&amp;$DC$1:$DC$200,0))=AT$3,1,"")))</f>
        <v/>
      </c>
      <c r="AU90" s="6" t="str">
        <f t="array" ref="AU90">IF(ISNA(INDEX($DC$1:$DC$770,MATCH($AE90&amp;AU$3,$DB$1:$DB$770&amp;$DC$1:$DC$770,0))),"",IF(ISNA(INDEX($DC$1:$DC$200,MATCH($AE90&amp;AU$3,$DB$1:$DB$200&amp;$DC$1:$DC$200,0))),IF(INDEX($DC$201:$DC$770,MATCH($AE90&amp;AU$3,$DB$201:$DB$770&amp;$DC$201:$DC$770,0))=AU$3,2,""),IF(INDEX($DC$1:$DC$200,MATCH($AE90&amp;AU$3,$DB$1:$DB$200&amp;$DC$1:$DC$200,0))=AU$3,1,"")))</f>
        <v/>
      </c>
      <c r="AV90" s="6" t="str">
        <f t="array" ref="AV90">IF(ISNA(INDEX($DC$1:$DC$770,MATCH($AE90&amp;AV$3,$DB$1:$DB$770&amp;$DC$1:$DC$770,0))),"",IF(ISNA(INDEX($DC$1:$DC$200,MATCH($AE90&amp;AV$3,$DB$1:$DB$200&amp;$DC$1:$DC$200,0))),IF(INDEX($DC$201:$DC$770,MATCH($AE90&amp;AV$3,$DB$201:$DB$770&amp;$DC$201:$DC$770,0))=AV$3,2,""),IF(INDEX($DC$1:$DC$200,MATCH($AE90&amp;AV$3,$DB$1:$DB$200&amp;$DC$1:$DC$200,0))=AV$3,1,"")))</f>
        <v/>
      </c>
      <c r="AW90" s="5" t="str">
        <f t="array" ref="AW90">IF(ISNA(INDEX($DC$1:$DC$770,MATCH($AE90&amp;AW$3,$DB$1:$DB$770&amp;$DC$1:$DC$770,0))),"",IF(ISNA(INDEX($DC$1:$DC$200,MATCH($AE90&amp;AW$3,$DB$1:$DB$200&amp;$DC$1:$DC$200,0))),IF(INDEX($DC$201:$DC$770,MATCH($AE90&amp;AW$3,$DB$201:$DB$770&amp;$DC$201:$DC$770,0))=AW$3,2,""),IF(INDEX($DC$1:$DC$200,MATCH($AE90&amp;AW$3,$DB$1:$DB$200&amp;$DC$1:$DC$200,0))=AW$3,1,"")))</f>
        <v/>
      </c>
      <c r="AX90" s="6" t="str">
        <f t="array" ref="AX90">IF(ISNA(INDEX($DC$1:$DC$770,MATCH($AE90&amp;AX$3,$DB$1:$DB$770&amp;$DC$1:$DC$770,0))),"",IF(ISNA(INDEX($DC$1:$DC$200,MATCH($AE90&amp;AX$3,$DB$1:$DB$200&amp;$DC$1:$DC$200,0))),IF(INDEX($DC$201:$DC$770,MATCH($AE90&amp;AX$3,$DB$201:$DB$770&amp;$DC$201:$DC$770,0))=AX$3,2,""),IF(INDEX($DC$1:$DC$200,MATCH($AE90&amp;AX$3,$DB$1:$DB$200&amp;$DC$1:$DC$200,0))=AX$3,1,"")))</f>
        <v/>
      </c>
      <c r="AY90" s="7" t="str">
        <f t="array" ref="AY90">IF(ISNA(INDEX($DC$1:$DC$770,MATCH($AE90&amp;AY$3,$DB$1:$DB$770&amp;$DC$1:$DC$770,0))),"",IF(ISNA(INDEX($DC$1:$DC$200,MATCH($AE90&amp;AY$3,$DB$1:$DB$200&amp;$DC$1:$DC$200,0))),IF(INDEX($DC$201:$DC$770,MATCH($AE90&amp;AY$3,$DB$201:$DB$770&amp;$DC$201:$DC$770,0))=AY$3,2,""),IF(INDEX($DC$1:$DC$200,MATCH($AE90&amp;AY$3,$DB$1:$DB$200&amp;$DC$1:$DC$200,0))=AY$3,1,"")))</f>
        <v/>
      </c>
      <c r="AZ90" s="6" t="str">
        <f t="array" ref="AZ90">IF(ISNA(INDEX($DC$1:$DC$770,MATCH($AE90&amp;AZ$3,$DB$1:$DB$770&amp;$DC$1:$DC$770,0))),"",IF(ISNA(INDEX($DC$1:$DC$200,MATCH($AE90&amp;AZ$3,$DB$1:$DB$200&amp;$DC$1:$DC$200,0))),IF(INDEX($DC$201:$DC$770,MATCH($AE90&amp;AZ$3,$DB$201:$DB$770&amp;$DC$201:$DC$770,0))=AZ$3,2,""),IF(INDEX($DC$1:$DC$200,MATCH($AE90&amp;AZ$3,$DB$1:$DB$200&amp;$DC$1:$DC$200,0))=AZ$3,1,"")))</f>
        <v/>
      </c>
      <c r="BA90" s="6" t="str">
        <f t="array" ref="BA90">IF(ISNA(INDEX($DC$1:$DC$770,MATCH($AE90&amp;BA$3,$DB$1:$DB$770&amp;$DC$1:$DC$770,0))),"",IF(ISNA(INDEX($DC$1:$DC$200,MATCH($AE90&amp;BA$3,$DB$1:$DB$200&amp;$DC$1:$DC$200,0))),IF(INDEX($DC$201:$DC$770,MATCH($AE90&amp;BA$3,$DB$201:$DB$770&amp;$DC$201:$DC$770,0))=BA$3,2,""),IF(INDEX($DC$1:$DC$200,MATCH($AE90&amp;BA$3,$DB$1:$DB$200&amp;$DC$1:$DC$200,0))=BA$3,1,"")))</f>
        <v/>
      </c>
      <c r="BB90" s="6" t="str">
        <f t="array" ref="BB90">IF(ISNA(INDEX($DC$1:$DC$770,MATCH($AE90&amp;BB$3,$DB$1:$DB$770&amp;$DC$1:$DC$770,0))),"",IF(ISNA(INDEX($DC$1:$DC$200,MATCH($AE90&amp;BB$3,$DB$1:$DB$200&amp;$DC$1:$DC$200,0))),IF(INDEX($DC$201:$DC$770,MATCH($AE90&amp;BB$3,$DB$201:$DB$770&amp;$DC$201:$DC$770,0))=BB$3,2,""),IF(INDEX($DC$1:$DC$200,MATCH($AE90&amp;BB$3,$DB$1:$DB$200&amp;$DC$1:$DC$200,0))=BB$3,1,"")))</f>
        <v/>
      </c>
      <c r="BC90" s="5" t="str">
        <f t="array" ref="BC90">IF(ISNA(INDEX($DC$1:$DC$770,MATCH($AE90&amp;BC$3,$DB$1:$DB$770&amp;$DC$1:$DC$770,0))),"",IF(ISNA(INDEX($DC$1:$DC$200,MATCH($AE90&amp;BC$3,$DB$1:$DB$200&amp;$DC$1:$DC$200,0))),IF(INDEX($DC$201:$DC$770,MATCH($AE90&amp;BC$3,$DB$201:$DB$770&amp;$DC$201:$DC$770,0))=BC$3,2,""),IF(INDEX($DC$1:$DC$200,MATCH($AE90&amp;BC$3,$DB$1:$DB$200&amp;$DC$1:$DC$200,0))=BC$3,1,"")))</f>
        <v/>
      </c>
      <c r="BD90" s="6" t="str">
        <f t="array" ref="BD90">IF(ISNA(INDEX($DC$1:$DC$770,MATCH($AE90&amp;BD$3,$DB$1:$DB$770&amp;$DC$1:$DC$770,0))),"",IF(ISNA(INDEX($DC$1:$DC$200,MATCH($AE90&amp;BD$3,$DB$1:$DB$200&amp;$DC$1:$DC$200,0))),IF(INDEX($DC$201:$DC$770,MATCH($AE90&amp;BD$3,$DB$201:$DB$770&amp;$DC$201:$DC$770,0))=BD$3,2,""),IF(INDEX($DC$1:$DC$200,MATCH($AE90&amp;BD$3,$DB$1:$DB$200&amp;$DC$1:$DC$200,0))=BD$3,1,"")))</f>
        <v/>
      </c>
      <c r="BE90" s="7" t="str">
        <f t="array" ref="BE90">IF(ISNA(INDEX($DC$1:$DC$770,MATCH($AE90&amp;BE$3,$DB$1:$DB$770&amp;$DC$1:$DC$770,0))),"",IF(ISNA(INDEX($DC$1:$DC$200,MATCH($AE90&amp;BE$3,$DB$1:$DB$200&amp;$DC$1:$DC$200,0))),IF(INDEX($DC$201:$DC$770,MATCH($AE90&amp;BE$3,$DB$201:$DB$770&amp;$DC$201:$DC$770,0))=BE$3,2,""),IF(INDEX($DC$1:$DC$200,MATCH($AE90&amp;BE$3,$DB$1:$DB$200&amp;$DC$1:$DC$200,0))=BE$3,1,"")))</f>
        <v/>
      </c>
      <c r="BF90" s="6" t="str">
        <f t="array" ref="BF90">IF(ISNA(INDEX($DC$1:$DC$770,MATCH($AE90&amp;BF$3,$DB$1:$DB$770&amp;$DC$1:$DC$770,0))),"",IF(ISNA(INDEX($DC$1:$DC$200,MATCH($AE90&amp;BF$3,$DB$1:$DB$200&amp;$DC$1:$DC$200,0))),IF(INDEX($DC$201:$DC$770,MATCH($AE90&amp;BF$3,$DB$201:$DB$770&amp;$DC$201:$DC$770,0))=BF$3,2,""),IF(INDEX($DC$1:$DC$200,MATCH($AE90&amp;BF$3,$DB$1:$DB$200&amp;$DC$1:$DC$200,0))=BF$3,1,"")))</f>
        <v/>
      </c>
      <c r="BG90" s="6" t="str">
        <f t="array" ref="BG90">IF(ISNA(INDEX($DC$1:$DC$770,MATCH($AE90&amp;BG$3,$DB$1:$DB$770&amp;$DC$1:$DC$770,0))),"",IF(ISNA(INDEX($DC$1:$DC$200,MATCH($AE90&amp;BG$3,$DB$1:$DB$200&amp;$DC$1:$DC$200,0))),IF(INDEX($DC$201:$DC$770,MATCH($AE90&amp;BG$3,$DB$201:$DB$770&amp;$DC$201:$DC$770,0))=BG$3,2,""),IF(INDEX($DC$1:$DC$200,MATCH($AE90&amp;BG$3,$DB$1:$DB$200&amp;$DC$1:$DC$200,0))=BG$3,1,"")))</f>
        <v/>
      </c>
      <c r="BH90" s="7" t="str">
        <f t="array" ref="BH90">IF(ISNA(INDEX($DC$1:$DC$770,MATCH($AE90&amp;BH$3,$DB$1:$DB$770&amp;$DC$1:$DC$770,0))),"",IF(ISNA(INDEX($DC$1:$DC$200,MATCH($AE90&amp;BH$3,$DB$1:$DB$200&amp;$DC$1:$DC$200,0))),IF(INDEX($DC$201:$DC$770,MATCH($AE90&amp;BH$3,$DB$201:$DB$770&amp;$DC$201:$DC$770,0))=BH$3,2,""),IF(INDEX($DC$1:$DC$200,MATCH($AE90&amp;BH$3,$DB$1:$DB$200&amp;$DC$1:$DC$200,0))=BH$3,1,"")))</f>
        <v/>
      </c>
      <c r="BI90" s="4">
        <f t="shared" ref="BI90" si="709">BI88+1</f>
        <v>160</v>
      </c>
      <c r="BJ90" s="174">
        <f>TRUNC((DATE($CR$2,BK$75,BK90)-WEEKDAY(DATE($CR$2,BK$75,BK90),2)-DATE(YEAR(DATE($CR$2,BK$75,BK90)+4-WEEKDAY(DATE($CR$2,BK$75,BK90),2)),1,-10))/7)</f>
        <v>23</v>
      </c>
      <c r="BK90" s="181">
        <v>8</v>
      </c>
      <c r="BL90" s="176" t="str">
        <f t="shared" si="577"/>
        <v>Mi</v>
      </c>
      <c r="BM90" s="2"/>
      <c r="BN90" s="164">
        <f t="shared" ref="BN90" si="710">IF(OR(OR(BJ90=$CR$7,BJ94=$CR$7,BJ90=$CS$7,BJ94=$CS$7,BJ90=$CT$7,BJ94=$CT$7,BJ90=$CR$8,BJ94=$CR$8,BJ90=$CR$9,BJ94=$CR$9,BJ90=$CR$10,BJ94=$CR$10,BJ90=$CS$10,BJ94=$CS$10,BJ90=$CR$11,BJ94=$CR$11,BJ90=$CS$11,BJ94=$CS$11,BJ90=$CT$11,BJ94=$CT$11,BJ90=$CU$11,BJ94=$CU$11,BJ90=$CV$11,BJ94=$CV$11,BJ90=$CR$12,BJ94=$CR$12,BJ90=$CS$12,BJ94=$CS$12),OR($BI91=$CP$30,$BI91=$CP$31,$BI91=$CP$32,$BI91=$CP$33,$BI91=$CP$34,$BI91=$CP$35,$BI91=$CP$36,$BI91=$CP$37,$BI91=$CP$38,$BI91=$CP$39,$BI91=$CP$40,$BI91=$CP$41),OR($BI91=$CP$44,$BI91=$CP$45,$BI91=$CP$46,$BI91=$CP$47,$BI91=$CP$48,$BI91=$CP$49,$BI91=$CP$50)),1,"")</f>
        <v>1</v>
      </c>
      <c r="BO90" s="164" t="str">
        <f t="shared" ref="BO90" si="711">IF(OR(OR(BJ90=$CR$15,BJ94=$CR$15,BJ90=$CS$15,BJ94=$CS$15,BJ90=$CT$15,BJ94=$CT$15,BJ90=$CR$16,BJ94=$CR$16,BJ90=$CS$16,BJ94=$CS$16,BJ90=$CR$17,BJ94=$CR$17,BJ90=$CS$17,BJ94=$CS$17,BJ90=$CR$18,BJ94=$CR$18,BJ90=$CS$18,BJ94=$CS$18,BJ90=$CT$18,BJ94=$CT$18,BJ90=$CU$18,BJ94=$CU$18,BJ90=$CV$18,BJ94=$CV$18,BJ90=$CR$19,BJ94=$CR$19,BJ90=$CS$19,BJ94=$CS$19),OR($BI91=$CP$30,$BI91=$CP$31,$BI91=$CP$32,$BI91=$CP$33,$BI91=$CP$34,$BI91=$CP$35,$BI91=$CP$36,$BI91=$CP$37,$BI91=$CP$38,$BI91=$CP$39,$BI91=$CP$40,$BI91=$CP$41),OR($BI91=$CP$44,$BI91=$CP$45,$BI91=$CP$46,$BI91=$CP$47,$BI91=$CP$48,$BI91=$CP$49,$BI91=$CP$50)),1,"")</f>
        <v/>
      </c>
      <c r="BP90" s="164" t="str">
        <f t="shared" ref="BP90" si="712">IF(OR(OR(BJ90=$CR$22,BJ94=$CR$22,BJ90=$CS$22,BJ94=$CS$22,BJ90=$CT$22,BJ94=$CT$22,BJ90=$CR$23,BJ94=$CR$23,BJ90=$CS$23,BJ94=$CS$23,BJ90=$CR$24,BJ94=$CR$24,BJ90=$CS$24,BJ94=$CS$24,BJ90=$CR$25,BJ94=$CR$25,BJ90=$CS$25,BJ94=$CS$25,BJ90=$CT$25,BJ94=$CT$25,BJ90=$CU$25,BJ94=$CU$25,BJ90=$CV$25,BJ94=$CV$25,BJ90=$CR$26,BJ94=$CR$26,BJ90=$CS$26,BJ94=$CS$26),OR($BI91=$CP$30,$BI91=$CP$31,$BI91=$CP$32,$BI91=$CP$33,$BI91=$CP$34,$BI91=$CP$35,$BI91=$CP$36,$BI91=$CP$37,$BI91=$CP$38,$BI91=$CP$39,$BI91=$CP$40,$BI91=$CP$41),OR($BI91=$CP$44,$BI91=$CP$45,$BI91=$CP$46,$BI91=$CP$47,$BI91=$CP$48,$BI91=$CP$49,$BI91=$CP$50)),1,"")</f>
        <v/>
      </c>
      <c r="BQ90" s="2"/>
      <c r="BR90" s="1" t="str">
        <f t="shared" ref="BR90" si="713">IF(ISNA(VLOOKUP(BI90,$DB$1:$DE$200,4,FALSE)),"",VLOOKUP(BI90,$DB$1:$DE$200,4,FALSE))</f>
        <v/>
      </c>
      <c r="BS90" s="1"/>
      <c r="BT90" s="1"/>
      <c r="BU90" s="1"/>
      <c r="BV90" s="1"/>
      <c r="BW90" s="1"/>
      <c r="BX90" s="5" t="str">
        <f t="array" ref="BX90">IF(ISNA(INDEX($DC$1:$DC$770,MATCH($BI90&amp;BX$3,$DB$1:$DB$770&amp;$DC$1:$DC$770,0))),"",IF(ISNA(INDEX($DC$1:$DC$200,MATCH($BI90&amp;BX$3,$DB$1:$DB$200&amp;$DC$1:$DC$200,0))),IF(INDEX($DC$201:$DC$770,MATCH($BI90&amp;BX$3,$DB$201:$DB$770&amp;$DC$201:$DC$770,0))=BX$3,2,""),IF(INDEX($DC$1:$DC$200,MATCH($BI90&amp;BX$3,$DB$1:$DB$200&amp;$DC$1:$DC$200,0))=BX$3,1,"")))</f>
        <v/>
      </c>
      <c r="BY90" s="6" t="str">
        <f t="array" ref="BY90">IF(ISNA(INDEX($DC$1:$DC$770,MATCH($BI90&amp;BY$3,$DB$1:$DB$770&amp;$DC$1:$DC$770,0))),"",IF(ISNA(INDEX($DC$1:$DC$200,MATCH($BI90&amp;BY$3,$DB$1:$DB$200&amp;$DC$1:$DC$200,0))),IF(INDEX($DC$201:$DC$770,MATCH($BI90&amp;BY$3,$DB$201:$DB$770&amp;$DC$201:$DC$770,0))=BY$3,2,""),IF(INDEX($DC$1:$DC$200,MATCH($BI90&amp;BY$3,$DB$1:$DB$200&amp;$DC$1:$DC$200,0))=BY$3,1,"")))</f>
        <v/>
      </c>
      <c r="BZ90" s="6" t="str">
        <f t="array" ref="BZ90">IF(ISNA(INDEX($DC$1:$DC$770,MATCH($BI90&amp;BZ$3,$DB$1:$DB$770&amp;$DC$1:$DC$770,0))),"",IF(ISNA(INDEX($DC$1:$DC$200,MATCH($BI90&amp;BZ$3,$DB$1:$DB$200&amp;$DC$1:$DC$200,0))),IF(INDEX($DC$201:$DC$770,MATCH($BI90&amp;BZ$3,$DB$201:$DB$770&amp;$DC$201:$DC$770,0))=BZ$3,2,""),IF(INDEX($DC$1:$DC$200,MATCH($BI90&amp;BZ$3,$DB$1:$DB$200&amp;$DC$1:$DC$200,0))=BZ$3,1,"")))</f>
        <v/>
      </c>
      <c r="CA90" s="5" t="str">
        <f t="array" ref="CA90">IF(ISNA(INDEX($DC$1:$DC$770,MATCH($BI90&amp;CA$3,$DB$1:$DB$770&amp;$DC$1:$DC$770,0))),"",IF(ISNA(INDEX($DC$1:$DC$200,MATCH($BI90&amp;CA$3,$DB$1:$DB$200&amp;$DC$1:$DC$200,0))),IF(INDEX($DC$201:$DC$770,MATCH($BI90&amp;CA$3,$DB$201:$DB$770&amp;$DC$201:$DC$770,0))=CA$3,2,""),IF(INDEX($DC$1:$DC$200,MATCH($BI90&amp;CA$3,$DB$1:$DB$200&amp;$DC$1:$DC$200,0))=CA$3,1,"")))</f>
        <v/>
      </c>
      <c r="CB90" s="6" t="str">
        <f t="array" ref="CB90">IF(ISNA(INDEX($DC$1:$DC$770,MATCH($BI90&amp;CB$3,$DB$1:$DB$770&amp;$DC$1:$DC$770,0))),"",IF(ISNA(INDEX($DC$1:$DC$200,MATCH($BI90&amp;CB$3,$DB$1:$DB$200&amp;$DC$1:$DC$200,0))),IF(INDEX($DC$201:$DC$770,MATCH($BI90&amp;CB$3,$DB$201:$DB$770&amp;$DC$201:$DC$770,0))=CB$3,2,""),IF(INDEX($DC$1:$DC$200,MATCH($BI90&amp;CB$3,$DB$1:$DB$200&amp;$DC$1:$DC$200,0))=CB$3,1,"")))</f>
        <v/>
      </c>
      <c r="CC90" s="7" t="str">
        <f t="array" ref="CC90">IF(ISNA(INDEX($DC$1:$DC$770,MATCH($BI90&amp;CC$3,$DB$1:$DB$770&amp;$DC$1:$DC$770,0))),"",IF(ISNA(INDEX($DC$1:$DC$200,MATCH($BI90&amp;CC$3,$DB$1:$DB$200&amp;$DC$1:$DC$200,0))),IF(INDEX($DC$201:$DC$770,MATCH($BI90&amp;CC$3,$DB$201:$DB$770&amp;$DC$201:$DC$770,0))=CC$3,2,""),IF(INDEX($DC$1:$DC$200,MATCH($BI90&amp;CC$3,$DB$1:$DB$200&amp;$DC$1:$DC$200,0))=CC$3,1,"")))</f>
        <v/>
      </c>
      <c r="CD90" s="6" t="str">
        <f t="array" ref="CD90">IF(ISNA(INDEX($DC$1:$DC$770,MATCH($BI90&amp;CD$3,$DB$1:$DB$770&amp;$DC$1:$DC$770,0))),"",IF(ISNA(INDEX($DC$1:$DC$200,MATCH($BI90&amp;CD$3,$DB$1:$DB$200&amp;$DC$1:$DC$200,0))),IF(INDEX($DC$201:$DC$770,MATCH($BI90&amp;CD$3,$DB$201:$DB$770&amp;$DC$201:$DC$770,0))=CD$3,2,""),IF(INDEX($DC$1:$DC$200,MATCH($BI90&amp;CD$3,$DB$1:$DB$200&amp;$DC$1:$DC$200,0))=CD$3,1,"")))</f>
        <v/>
      </c>
      <c r="CE90" s="6" t="str">
        <f t="array" ref="CE90">IF(ISNA(INDEX($DC$1:$DC$770,MATCH($BI90&amp;CE$3,$DB$1:$DB$770&amp;$DC$1:$DC$770,0))),"",IF(ISNA(INDEX($DC$1:$DC$200,MATCH($BI90&amp;CE$3,$DB$1:$DB$200&amp;$DC$1:$DC$200,0))),IF(INDEX($DC$201:$DC$770,MATCH($BI90&amp;CE$3,$DB$201:$DB$770&amp;$DC$201:$DC$770,0))=CE$3,2,""),IF(INDEX($DC$1:$DC$200,MATCH($BI90&amp;CE$3,$DB$1:$DB$200&amp;$DC$1:$DC$200,0))=CE$3,1,"")))</f>
        <v/>
      </c>
      <c r="CF90" s="6" t="str">
        <f t="array" ref="CF90">IF(ISNA(INDEX($DC$1:$DC$770,MATCH($BI90&amp;CF$3,$DB$1:$DB$770&amp;$DC$1:$DC$770,0))),"",IF(ISNA(INDEX($DC$1:$DC$200,MATCH($BI90&amp;CF$3,$DB$1:$DB$200&amp;$DC$1:$DC$200,0))),IF(INDEX($DC$201:$DC$770,MATCH($BI90&amp;CF$3,$DB$201:$DB$770&amp;$DC$201:$DC$770,0))=CF$3,2,""),IF(INDEX($DC$1:$DC$200,MATCH($BI90&amp;CF$3,$DB$1:$DB$200&amp;$DC$1:$DC$200,0))=CF$3,1,"")))</f>
        <v/>
      </c>
      <c r="CG90" s="5" t="str">
        <f t="array" ref="CG90">IF(ISNA(INDEX($DC$1:$DC$770,MATCH($BI90&amp;CG$3,$DB$1:$DB$770&amp;$DC$1:$DC$770,0))),"",IF(ISNA(INDEX($DC$1:$DC$200,MATCH($BI90&amp;CG$3,$DB$1:$DB$200&amp;$DC$1:$DC$200,0))),IF(INDEX($DC$201:$DC$770,MATCH($BI90&amp;CG$3,$DB$201:$DB$770&amp;$DC$201:$DC$770,0))=CG$3,2,""),IF(INDEX($DC$1:$DC$200,MATCH($BI90&amp;CG$3,$DB$1:$DB$200&amp;$DC$1:$DC$200,0))=CG$3,1,"")))</f>
        <v/>
      </c>
      <c r="CH90" s="6" t="str">
        <f t="array" ref="CH90">IF(ISNA(INDEX($DC$1:$DC$770,MATCH($BI90&amp;CH$3,$DB$1:$DB$770&amp;$DC$1:$DC$770,0))),"",IF(ISNA(INDEX($DC$1:$DC$200,MATCH($BI90&amp;CH$3,$DB$1:$DB$200&amp;$DC$1:$DC$200,0))),IF(INDEX($DC$201:$DC$770,MATCH($BI90&amp;CH$3,$DB$201:$DB$770&amp;$DC$201:$DC$770,0))=CH$3,2,""),IF(INDEX($DC$1:$DC$200,MATCH($BI90&amp;CH$3,$DB$1:$DB$200&amp;$DC$1:$DC$200,0))=CH$3,1,"")))</f>
        <v/>
      </c>
      <c r="CI90" s="7" t="str">
        <f t="array" ref="CI90">IF(ISNA(INDEX($DC$1:$DC$770,MATCH($BI90&amp;CI$3,$DB$1:$DB$770&amp;$DC$1:$DC$770,0))),"",IF(ISNA(INDEX($DC$1:$DC$200,MATCH($BI90&amp;CI$3,$DB$1:$DB$200&amp;$DC$1:$DC$200,0))),IF(INDEX($DC$201:$DC$770,MATCH($BI90&amp;CI$3,$DB$201:$DB$770&amp;$DC$201:$DC$770,0))=CI$3,2,""),IF(INDEX($DC$1:$DC$200,MATCH($BI90&amp;CI$3,$DB$1:$DB$200&amp;$DC$1:$DC$200,0))=CI$3,1,"")))</f>
        <v/>
      </c>
      <c r="CJ90" s="6" t="str">
        <f t="array" ref="CJ90">IF(ISNA(INDEX($DC$1:$DC$770,MATCH($BI90&amp;CJ$3,$DB$1:$DB$770&amp;$DC$1:$DC$770,0))),"",IF(ISNA(INDEX($DC$1:$DC$200,MATCH($BI90&amp;CJ$3,$DB$1:$DB$200&amp;$DC$1:$DC$200,0))),IF(INDEX($DC$201:$DC$770,MATCH($BI90&amp;CJ$3,$DB$201:$DB$770&amp;$DC$201:$DC$770,0))=CJ$3,2,""),IF(INDEX($DC$1:$DC$200,MATCH($BI90&amp;CJ$3,$DB$1:$DB$200&amp;$DC$1:$DC$200,0))=CJ$3,1,"")))</f>
        <v/>
      </c>
      <c r="CK90" s="6" t="str">
        <f t="array" ref="CK90">IF(ISNA(INDEX($DC$1:$DC$770,MATCH($BI90&amp;CK$3,$DB$1:$DB$770&amp;$DC$1:$DC$770,0))),"",IF(ISNA(INDEX($DC$1:$DC$200,MATCH($BI90&amp;CK$3,$DB$1:$DB$200&amp;$DC$1:$DC$200,0))),IF(INDEX($DC$201:$DC$770,MATCH($BI90&amp;CK$3,$DB$201:$DB$770&amp;$DC$201:$DC$770,0))=CK$3,2,""),IF(INDEX($DC$1:$DC$200,MATCH($BI90&amp;CK$3,$DB$1:$DB$200&amp;$DC$1:$DC$200,0))=CK$3,1,"")))</f>
        <v/>
      </c>
      <c r="CL90" s="7" t="str">
        <f t="array" ref="CL90">IF(ISNA(INDEX($DC$1:$DC$770,MATCH($BI90&amp;CL$3,$DB$1:$DB$770&amp;$DC$1:$DC$770,0))),"",IF(ISNA(INDEX($DC$1:$DC$200,MATCH($BI90&amp;CL$3,$DB$1:$DB$200&amp;$DC$1:$DC$200,0))),IF(INDEX($DC$201:$DC$770,MATCH($BI90&amp;CL$3,$DB$201:$DB$770&amp;$DC$201:$DC$770,0))=CL$3,2,""),IF(INDEX($DC$1:$DC$200,MATCH($BI90&amp;CL$3,$DB$1:$DB$200&amp;$DC$1:$DC$200,0))=CL$3,1,"")))</f>
        <v/>
      </c>
      <c r="CN90" s="10"/>
      <c r="CO90" s="14">
        <f t="shared" ref="CO90" si="714">CO89</f>
        <v>3</v>
      </c>
      <c r="CP90" s="24">
        <f t="shared" si="562"/>
        <v>0</v>
      </c>
      <c r="CQ90" s="161"/>
      <c r="CR90" s="70"/>
      <c r="CS90" s="10"/>
      <c r="CT90" s="10" t="s">
        <v>152</v>
      </c>
      <c r="CU90" s="68"/>
      <c r="CV90" s="68"/>
      <c r="CW90" s="10">
        <f t="shared" si="563"/>
        <v>2016</v>
      </c>
      <c r="CX90" s="10" t="str">
        <f t="shared" si="564"/>
        <v>Mo</v>
      </c>
      <c r="CY90" s="36">
        <f t="shared" si="565"/>
        <v>40876</v>
      </c>
      <c r="CZ90" s="10">
        <f>CZ89</f>
        <v>0</v>
      </c>
      <c r="DB90" s="19">
        <f>IF(DM90=0,0,IF(COUNTIF($DM$1:$DM$200,DM90)=1,DM90,IF(COUNTIF($DM$1:$DM$200,DM90)=2,IF(COUNTIF($DM$1:$DM89,DM90)=0,DM90,DM90+0.5),"Terminkollision 1")))</f>
        <v>0</v>
      </c>
      <c r="DC90" s="42">
        <f t="shared" si="561"/>
        <v>3</v>
      </c>
      <c r="DD90" s="71" t="s">
        <v>195</v>
      </c>
      <c r="DE90" s="13" t="s">
        <v>103</v>
      </c>
      <c r="DG90" s="63"/>
      <c r="DH90" s="63">
        <v>8</v>
      </c>
      <c r="DI90" s="13">
        <f t="shared" si="627"/>
        <v>2016</v>
      </c>
      <c r="DJ90" s="13" t="str">
        <f t="shared" si="628"/>
        <v>So</v>
      </c>
      <c r="DK90" s="22">
        <f t="shared" si="629"/>
        <v>41120</v>
      </c>
      <c r="DL90" s="19">
        <f t="shared" si="560"/>
        <v>0</v>
      </c>
      <c r="DM90" s="13">
        <f t="shared" si="499"/>
        <v>0</v>
      </c>
    </row>
    <row r="91" spans="1:117">
      <c r="A91" s="13">
        <f>A90+0.5</f>
        <v>99.5</v>
      </c>
      <c r="B91" s="174"/>
      <c r="C91" s="173"/>
      <c r="D91" s="177"/>
      <c r="E91" s="2"/>
      <c r="F91" s="165"/>
      <c r="G91" s="165"/>
      <c r="H91" s="165"/>
      <c r="I91" s="2"/>
      <c r="J91" s="10" t="str">
        <f t="shared" ref="J91" si="715">IF(ISNA(VLOOKUP(A91,$CP$30:$CQ$56,2,FALSE)),IF(ISNA(VLOOKUP(A91,$DB$1:$DE$200,4,FALSE)),"",VLOOKUP(A91,$DB$1:$DE$200,4,FALSE)),VLOOKUP(A91,$CP$30:$CQ$56,2,FALSE))</f>
        <v/>
      </c>
      <c r="K91" s="10"/>
      <c r="L91" s="10"/>
      <c r="M91" s="10"/>
      <c r="N91" s="10"/>
      <c r="O91" s="10"/>
      <c r="P91" s="9" t="str">
        <f t="array" ref="P91">IF(ISNA(INDEX($DC$201:$DC$770,MATCH($A90&amp;P$3,$DB$201:$DB$770&amp;$DC$201:$DC$770,0))),IF(ISNA(INDEX($DC$1:$DC$200,MATCH($A91&amp;P$3,$DB$1:$DB$200&amp;$DC$1:$DC$200,0))),"",IF(INDEX($DC$1:$DC$200,MATCH($A91&amp;P$3,$DB$1:$DB$200&amp;$DC$1:$DC$200,0))=P$3,1,"")),IF(INDEX($DC$201:$DC$770,MATCH($A90&amp;P$3,$DB$201:$DB$770&amp;$DC$201:$DC$770,0))=P$3,2,""))</f>
        <v/>
      </c>
      <c r="Q91" s="10" t="str">
        <f t="array" ref="Q91">IF(ISNA(INDEX($DC$201:$DC$770,MATCH($A90&amp;Q$3,$DB$201:$DB$770&amp;$DC$201:$DC$770,0))),IF(ISNA(INDEX($DC$1:$DC$200,MATCH($A91&amp;Q$3,$DB$1:$DB$200&amp;$DC$1:$DC$200,0))),"",IF(INDEX($DC$1:$DC$200,MATCH($A91&amp;Q$3,$DB$1:$DB$200&amp;$DC$1:$DC$200,0))=Q$3,1,"")),IF(INDEX($DC$201:$DC$770,MATCH($A90&amp;Q$3,$DB$201:$DB$770&amp;$DC$201:$DC$770,0))=Q$3,2,""))</f>
        <v/>
      </c>
      <c r="R91" s="10" t="str">
        <f t="array" ref="R91">IF(ISNA(INDEX($DC$201:$DC$770,MATCH($A90&amp;R$3,$DB$201:$DB$770&amp;$DC$201:$DC$770,0))),IF(ISNA(INDEX($DC$1:$DC$200,MATCH($A91&amp;R$3,$DB$1:$DB$200&amp;$DC$1:$DC$200,0))),"",IF(INDEX($DC$1:$DC$200,MATCH($A91&amp;R$3,$DB$1:$DB$200&amp;$DC$1:$DC$200,0))=R$3,1,"")),IF(INDEX($DC$201:$DC$770,MATCH($A90&amp;R$3,$DB$201:$DB$770&amp;$DC$201:$DC$770,0))=R$3,2,""))</f>
        <v/>
      </c>
      <c r="S91" s="9" t="str">
        <f t="array" ref="S91">IF(ISNA(INDEX($DC$201:$DC$770,MATCH($A90&amp;S$3,$DB$201:$DB$770&amp;$DC$201:$DC$770,0))),IF(ISNA(INDEX($DC$1:$DC$200,MATCH($A91&amp;S$3,$DB$1:$DB$200&amp;$DC$1:$DC$200,0))),"",IF(INDEX($DC$1:$DC$200,MATCH($A91&amp;S$3,$DB$1:$DB$200&amp;$DC$1:$DC$200,0))=S$3,1,"")),IF(INDEX($DC$201:$DC$770,MATCH($A90&amp;S$3,$DB$201:$DB$770&amp;$DC$201:$DC$770,0))=S$3,2,""))</f>
        <v/>
      </c>
      <c r="T91" s="10" t="str">
        <f t="array" ref="T91">IF(ISNA(INDEX($DC$201:$DC$770,MATCH($A90&amp;T$3,$DB$201:$DB$770&amp;$DC$201:$DC$770,0))),IF(ISNA(INDEX($DC$1:$DC$200,MATCH($A91&amp;T$3,$DB$1:$DB$200&amp;$DC$1:$DC$200,0))),"",IF(INDEX($DC$1:$DC$200,MATCH($A91&amp;T$3,$DB$1:$DB$200&amp;$DC$1:$DC$200,0))=T$3,1,"")),IF(INDEX($DC$201:$DC$770,MATCH($A90&amp;T$3,$DB$201:$DB$770&amp;$DC$201:$DC$770,0))=T$3,2,""))</f>
        <v/>
      </c>
      <c r="U91" s="8" t="str">
        <f t="array" ref="U91">IF(ISNA(INDEX($DC$201:$DC$770,MATCH($A90&amp;U$3,$DB$201:$DB$770&amp;$DC$201:$DC$770,0))),IF(ISNA(INDEX($DC$1:$DC$200,MATCH($A91&amp;U$3,$DB$1:$DB$200&amp;$DC$1:$DC$200,0))),"",IF(INDEX($DC$1:$DC$200,MATCH($A91&amp;U$3,$DB$1:$DB$200&amp;$DC$1:$DC$200,0))=U$3,1,"")),IF(INDEX($DC$201:$DC$770,MATCH($A90&amp;U$3,$DB$201:$DB$770&amp;$DC$201:$DC$770,0))=U$3,2,""))</f>
        <v/>
      </c>
      <c r="V91" s="10" t="str">
        <f t="array" ref="V91">IF(ISNA(INDEX($DC$201:$DC$770,MATCH($A90&amp;V$3,$DB$201:$DB$770&amp;$DC$201:$DC$770,0))),IF(ISNA(INDEX($DC$1:$DC$200,MATCH($A91&amp;V$3,$DB$1:$DB$200&amp;$DC$1:$DC$200,0))),"",IF(INDEX($DC$1:$DC$200,MATCH($A91&amp;V$3,$DB$1:$DB$200&amp;$DC$1:$DC$200,0))=V$3,1,"")),IF(INDEX($DC$201:$DC$770,MATCH($A90&amp;V$3,$DB$201:$DB$770&amp;$DC$201:$DC$770,0))=V$3,2,""))</f>
        <v/>
      </c>
      <c r="W91" s="10" t="str">
        <f t="array" ref="W91">IF(ISNA(INDEX($DC$201:$DC$770,MATCH($A90&amp;W$3,$DB$201:$DB$770&amp;$DC$201:$DC$770,0))),IF(ISNA(INDEX($DC$1:$DC$200,MATCH($A91&amp;W$3,$DB$1:$DB$200&amp;$DC$1:$DC$200,0))),"",IF(INDEX($DC$1:$DC$200,MATCH($A91&amp;W$3,$DB$1:$DB$200&amp;$DC$1:$DC$200,0))=W$3,1,"")),IF(INDEX($DC$201:$DC$770,MATCH($A90&amp;W$3,$DB$201:$DB$770&amp;$DC$201:$DC$770,0))=W$3,2,""))</f>
        <v/>
      </c>
      <c r="X91" s="10" t="str">
        <f t="array" ref="X91">IF(ISNA(INDEX($DC$201:$DC$770,MATCH($A90&amp;X$3,$DB$201:$DB$770&amp;$DC$201:$DC$770,0))),IF(ISNA(INDEX($DC$1:$DC$200,MATCH($A91&amp;X$3,$DB$1:$DB$200&amp;$DC$1:$DC$200,0))),"",IF(INDEX($DC$1:$DC$200,MATCH($A91&amp;X$3,$DB$1:$DB$200&amp;$DC$1:$DC$200,0))=X$3,1,"")),IF(INDEX($DC$201:$DC$770,MATCH($A90&amp;X$3,$DB$201:$DB$770&amp;$DC$201:$DC$770,0))=X$3,2,""))</f>
        <v/>
      </c>
      <c r="Y91" s="9" t="str">
        <f t="array" ref="Y91">IF(ISNA(INDEX($DC$201:$DC$770,MATCH($A90&amp;Y$3,$DB$201:$DB$770&amp;$DC$201:$DC$770,0))),IF(ISNA(INDEX($DC$1:$DC$200,MATCH($A91&amp;Y$3,$DB$1:$DB$200&amp;$DC$1:$DC$200,0))),"",IF(INDEX($DC$1:$DC$200,MATCH($A91&amp;Y$3,$DB$1:$DB$200&amp;$DC$1:$DC$200,0))=Y$3,1,"")),IF(INDEX($DC$201:$DC$770,MATCH($A90&amp;Y$3,$DB$201:$DB$770&amp;$DC$201:$DC$770,0))=Y$3,2,""))</f>
        <v/>
      </c>
      <c r="Z91" s="10" t="str">
        <f t="array" ref="Z91">IF(ISNA(INDEX($DC$201:$DC$770,MATCH($A90&amp;Z$3,$DB$201:$DB$770&amp;$DC$201:$DC$770,0))),IF(ISNA(INDEX($DC$1:$DC$200,MATCH($A91&amp;Z$3,$DB$1:$DB$200&amp;$DC$1:$DC$200,0))),"",IF(INDEX($DC$1:$DC$200,MATCH($A91&amp;Z$3,$DB$1:$DB$200&amp;$DC$1:$DC$200,0))=Z$3,1,"")),IF(INDEX($DC$201:$DC$770,MATCH($A90&amp;Z$3,$DB$201:$DB$770&amp;$DC$201:$DC$770,0))=Z$3,2,""))</f>
        <v/>
      </c>
      <c r="AA91" s="8" t="str">
        <f t="array" ref="AA91">IF(ISNA(INDEX($DC$201:$DC$770,MATCH($A90&amp;AA$3,$DB$201:$DB$770&amp;$DC$201:$DC$770,0))),IF(ISNA(INDEX($DC$1:$DC$200,MATCH($A91&amp;AA$3,$DB$1:$DB$200&amp;$DC$1:$DC$200,0))),"",IF(INDEX($DC$1:$DC$200,MATCH($A91&amp;AA$3,$DB$1:$DB$200&amp;$DC$1:$DC$200,0))=AA$3,1,"")),IF(INDEX($DC$201:$DC$770,MATCH($A90&amp;AA$3,$DB$201:$DB$770&amp;$DC$201:$DC$770,0))=AA$3,2,""))</f>
        <v/>
      </c>
      <c r="AB91" s="10" t="str">
        <f t="array" ref="AB91">IF(ISNA(INDEX($DC$201:$DC$770,MATCH($A90&amp;AB$3,$DB$201:$DB$770&amp;$DC$201:$DC$770,0))),IF(ISNA(INDEX($DC$1:$DC$200,MATCH($A91&amp;AB$3,$DB$1:$DB$200&amp;$DC$1:$DC$200,0))),"",IF(INDEX($DC$1:$DC$200,MATCH($A91&amp;AB$3,$DB$1:$DB$200&amp;$DC$1:$DC$200,0))=AB$3,1,"")),IF(INDEX($DC$201:$DC$770,MATCH($A90&amp;AB$3,$DB$201:$DB$770&amp;$DC$201:$DC$770,0))=AB$3,2,""))</f>
        <v/>
      </c>
      <c r="AC91" s="10" t="str">
        <f t="array" ref="AC91">IF(ISNA(INDEX($DC$201:$DC$770,MATCH($A90&amp;AC$3,$DB$201:$DB$770&amp;$DC$201:$DC$770,0))),IF(ISNA(INDEX($DC$1:$DC$200,MATCH($A91&amp;AC$3,$DB$1:$DB$200&amp;$DC$1:$DC$200,0))),"",IF(INDEX($DC$1:$DC$200,MATCH($A91&amp;AC$3,$DB$1:$DB$200&amp;$DC$1:$DC$200,0))=AC$3,1,"")),IF(INDEX($DC$201:$DC$770,MATCH($A90&amp;AC$3,$DB$201:$DB$770&amp;$DC$201:$DC$770,0))=AC$3,2,""))</f>
        <v/>
      </c>
      <c r="AD91" s="8" t="str">
        <f t="array" ref="AD91">IF(ISNA(INDEX($DC$201:$DC$770,MATCH($A90&amp;AD$3,$DB$201:$DB$770&amp;$DC$201:$DC$770,0))),IF(ISNA(INDEX($DC$1:$DC$200,MATCH($A91&amp;AD$3,$DB$1:$DB$200&amp;$DC$1:$DC$200,0))),"",IF(INDEX($DC$1:$DC$200,MATCH($A91&amp;AD$3,$DB$1:$DB$200&amp;$DC$1:$DC$200,0))=AD$3,1,"")),IF(INDEX($DC$201:$DC$770,MATCH($A90&amp;AD$3,$DB$201:$DB$770&amp;$DC$201:$DC$770,0))=AD$3,2,""))</f>
        <v/>
      </c>
      <c r="AE91" s="4">
        <f t="shared" ref="AE91" si="716">0.5+AE90</f>
        <v>129.5</v>
      </c>
      <c r="AF91" s="174"/>
      <c r="AG91" s="183"/>
      <c r="AH91" s="177"/>
      <c r="AI91" s="2"/>
      <c r="AJ91" s="165"/>
      <c r="AK91" s="165"/>
      <c r="AL91" s="165"/>
      <c r="AM91" s="2"/>
      <c r="AN91" s="10" t="str">
        <f t="shared" ref="AN91" si="717">IF(ISNA(VLOOKUP(AE91,$CP$30:$CQ$56,2,FALSE)),IF(ISNA(VLOOKUP(AE91,$DB$1:$DE$200,4,FALSE)),"",VLOOKUP(AE91,$DB$1:$DE$200,4,FALSE)),VLOOKUP(AE91,$CP$30:$CQ$56,2,FALSE))</f>
        <v>Muttertag</v>
      </c>
      <c r="AO91" s="10"/>
      <c r="AP91" s="10"/>
      <c r="AQ91" s="10"/>
      <c r="AR91" s="10"/>
      <c r="AS91" s="10"/>
      <c r="AT91" s="9" t="str">
        <f t="array" ref="AT91">IF(ISNA(INDEX($DC$201:$DC$770,MATCH($AE90&amp;AT$3,$DB$201:$DB$770&amp;$DC$201:$DC$770,0))),IF(ISNA(INDEX($DC$1:$DC$200,MATCH($AE91&amp;AT$3,$DB$1:$DB$200&amp;$DC$1:$DC$200,0))),"",IF(INDEX($DC$1:$DC$200,MATCH($AE91&amp;AT$3,$DB$1:$DB$200&amp;$DC$1:$DC$200,0))=AT$3,1,"")),IF(INDEX($DC$201:$DC$770,MATCH($AE90&amp;AT$3,$DB$201:$DB$770&amp;$DC$201:$DC$770,0))=AT$3,2,""))</f>
        <v/>
      </c>
      <c r="AU91" s="10" t="str">
        <f t="array" ref="AU91">IF(ISNA(INDEX($DC$201:$DC$770,MATCH($AE90&amp;AU$3,$DB$201:$DB$770&amp;$DC$201:$DC$770,0))),IF(ISNA(INDEX($DC$1:$DC$200,MATCH($AE91&amp;AU$3,$DB$1:$DB$200&amp;$DC$1:$DC$200,0))),"",IF(INDEX($DC$1:$DC$200,MATCH($AE91&amp;AU$3,$DB$1:$DB$200&amp;$DC$1:$DC$200,0))=AU$3,1,"")),IF(INDEX($DC$201:$DC$770,MATCH($AE90&amp;AU$3,$DB$201:$DB$770&amp;$DC$201:$DC$770,0))=AU$3,2,""))</f>
        <v/>
      </c>
      <c r="AV91" s="10" t="str">
        <f t="array" ref="AV91">IF(ISNA(INDEX($DC$201:$DC$770,MATCH($AE90&amp;AV$3,$DB$201:$DB$770&amp;$DC$201:$DC$770,0))),IF(ISNA(INDEX($DC$1:$DC$200,MATCH($AE91&amp;AV$3,$DB$1:$DB$200&amp;$DC$1:$DC$200,0))),"",IF(INDEX($DC$1:$DC$200,MATCH($AE91&amp;AV$3,$DB$1:$DB$200&amp;$DC$1:$DC$200,0))=AV$3,1,"")),IF(INDEX($DC$201:$DC$770,MATCH($AE90&amp;AV$3,$DB$201:$DB$770&amp;$DC$201:$DC$770,0))=AV$3,2,""))</f>
        <v/>
      </c>
      <c r="AW91" s="9" t="str">
        <f t="array" ref="AW91">IF(ISNA(INDEX($DC$201:$DC$770,MATCH($AE90&amp;AW$3,$DB$201:$DB$770&amp;$DC$201:$DC$770,0))),IF(ISNA(INDEX($DC$1:$DC$200,MATCH($AE91&amp;AW$3,$DB$1:$DB$200&amp;$DC$1:$DC$200,0))),"",IF(INDEX($DC$1:$DC$200,MATCH($AE91&amp;AW$3,$DB$1:$DB$200&amp;$DC$1:$DC$200,0))=AW$3,1,"")),IF(INDEX($DC$201:$DC$770,MATCH($AE90&amp;AW$3,$DB$201:$DB$770&amp;$DC$201:$DC$770,0))=AW$3,2,""))</f>
        <v/>
      </c>
      <c r="AX91" s="10" t="str">
        <f t="array" ref="AX91">IF(ISNA(INDEX($DC$201:$DC$770,MATCH($AE90&amp;AX$3,$DB$201:$DB$770&amp;$DC$201:$DC$770,0))),IF(ISNA(INDEX($DC$1:$DC$200,MATCH($AE91&amp;AX$3,$DB$1:$DB$200&amp;$DC$1:$DC$200,0))),"",IF(INDEX($DC$1:$DC$200,MATCH($AE91&amp;AX$3,$DB$1:$DB$200&amp;$DC$1:$DC$200,0))=AX$3,1,"")),IF(INDEX($DC$201:$DC$770,MATCH($AE90&amp;AX$3,$DB$201:$DB$770&amp;$DC$201:$DC$770,0))=AX$3,2,""))</f>
        <v/>
      </c>
      <c r="AY91" s="8" t="str">
        <f t="array" ref="AY91">IF(ISNA(INDEX($DC$201:$DC$770,MATCH($AE90&amp;AY$3,$DB$201:$DB$770&amp;$DC$201:$DC$770,0))),IF(ISNA(INDEX($DC$1:$DC$200,MATCH($AE91&amp;AY$3,$DB$1:$DB$200&amp;$DC$1:$DC$200,0))),"",IF(INDEX($DC$1:$DC$200,MATCH($AE91&amp;AY$3,$DB$1:$DB$200&amp;$DC$1:$DC$200,0))=AY$3,1,"")),IF(INDEX($DC$201:$DC$770,MATCH($AE90&amp;AY$3,$DB$201:$DB$770&amp;$DC$201:$DC$770,0))=AY$3,2,""))</f>
        <v/>
      </c>
      <c r="AZ91" s="10" t="str">
        <f t="array" ref="AZ91">IF(ISNA(INDEX($DC$201:$DC$770,MATCH($AE90&amp;AZ$3,$DB$201:$DB$770&amp;$DC$201:$DC$770,0))),IF(ISNA(INDEX($DC$1:$DC$200,MATCH($AE91&amp;AZ$3,$DB$1:$DB$200&amp;$DC$1:$DC$200,0))),"",IF(INDEX($DC$1:$DC$200,MATCH($AE91&amp;AZ$3,$DB$1:$DB$200&amp;$DC$1:$DC$200,0))=AZ$3,1,"")),IF(INDEX($DC$201:$DC$770,MATCH($AE90&amp;AZ$3,$DB$201:$DB$770&amp;$DC$201:$DC$770,0))=AZ$3,2,""))</f>
        <v/>
      </c>
      <c r="BA91" s="10" t="str">
        <f t="array" ref="BA91">IF(ISNA(INDEX($DC$201:$DC$770,MATCH($AE90&amp;BA$3,$DB$201:$DB$770&amp;$DC$201:$DC$770,0))),IF(ISNA(INDEX($DC$1:$DC$200,MATCH($AE91&amp;BA$3,$DB$1:$DB$200&amp;$DC$1:$DC$200,0))),"",IF(INDEX($DC$1:$DC$200,MATCH($AE91&amp;BA$3,$DB$1:$DB$200&amp;$DC$1:$DC$200,0))=BA$3,1,"")),IF(INDEX($DC$201:$DC$770,MATCH($AE90&amp;BA$3,$DB$201:$DB$770&amp;$DC$201:$DC$770,0))=BA$3,2,""))</f>
        <v/>
      </c>
      <c r="BB91" s="10" t="str">
        <f t="array" ref="BB91">IF(ISNA(INDEX($DC$201:$DC$770,MATCH($AE90&amp;BB$3,$DB$201:$DB$770&amp;$DC$201:$DC$770,0))),IF(ISNA(INDEX($DC$1:$DC$200,MATCH($AE91&amp;BB$3,$DB$1:$DB$200&amp;$DC$1:$DC$200,0))),"",IF(INDEX($DC$1:$DC$200,MATCH($AE91&amp;BB$3,$DB$1:$DB$200&amp;$DC$1:$DC$200,0))=BB$3,1,"")),IF(INDEX($DC$201:$DC$770,MATCH($AE90&amp;BB$3,$DB$201:$DB$770&amp;$DC$201:$DC$770,0))=BB$3,2,""))</f>
        <v/>
      </c>
      <c r="BC91" s="9" t="str">
        <f t="array" ref="BC91">IF(ISNA(INDEX($DC$201:$DC$770,MATCH($AE90&amp;BC$3,$DB$201:$DB$770&amp;$DC$201:$DC$770,0))),IF(ISNA(INDEX($DC$1:$DC$200,MATCH($AE91&amp;BC$3,$DB$1:$DB$200&amp;$DC$1:$DC$200,0))),"",IF(INDEX($DC$1:$DC$200,MATCH($AE91&amp;BC$3,$DB$1:$DB$200&amp;$DC$1:$DC$200,0))=BC$3,1,"")),IF(INDEX($DC$201:$DC$770,MATCH($AE90&amp;BC$3,$DB$201:$DB$770&amp;$DC$201:$DC$770,0))=BC$3,2,""))</f>
        <v/>
      </c>
      <c r="BD91" s="10" t="str">
        <f t="array" ref="BD91">IF(ISNA(INDEX($DC$201:$DC$770,MATCH($AE90&amp;BD$3,$DB$201:$DB$770&amp;$DC$201:$DC$770,0))),IF(ISNA(INDEX($DC$1:$DC$200,MATCH($AE91&amp;BD$3,$DB$1:$DB$200&amp;$DC$1:$DC$200,0))),"",IF(INDEX($DC$1:$DC$200,MATCH($AE91&amp;BD$3,$DB$1:$DB$200&amp;$DC$1:$DC$200,0))=BD$3,1,"")),IF(INDEX($DC$201:$DC$770,MATCH($AE90&amp;BD$3,$DB$201:$DB$770&amp;$DC$201:$DC$770,0))=BD$3,2,""))</f>
        <v/>
      </c>
      <c r="BE91" s="8" t="str">
        <f t="array" ref="BE91">IF(ISNA(INDEX($DC$201:$DC$770,MATCH($AE90&amp;BE$3,$DB$201:$DB$770&amp;$DC$201:$DC$770,0))),IF(ISNA(INDEX($DC$1:$DC$200,MATCH($AE91&amp;BE$3,$DB$1:$DB$200&amp;$DC$1:$DC$200,0))),"",IF(INDEX($DC$1:$DC$200,MATCH($AE91&amp;BE$3,$DB$1:$DB$200&amp;$DC$1:$DC$200,0))=BE$3,1,"")),IF(INDEX($DC$201:$DC$770,MATCH($AE90&amp;BE$3,$DB$201:$DB$770&amp;$DC$201:$DC$770,0))=BE$3,2,""))</f>
        <v/>
      </c>
      <c r="BF91" s="10" t="str">
        <f t="array" ref="BF91">IF(ISNA(INDEX($DC$201:$DC$770,MATCH($AE90&amp;BF$3,$DB$201:$DB$770&amp;$DC$201:$DC$770,0))),IF(ISNA(INDEX($DC$1:$DC$200,MATCH($AE91&amp;BF$3,$DB$1:$DB$200&amp;$DC$1:$DC$200,0))),"",IF(INDEX($DC$1:$DC$200,MATCH($AE91&amp;BF$3,$DB$1:$DB$200&amp;$DC$1:$DC$200,0))=BF$3,1,"")),IF(INDEX($DC$201:$DC$770,MATCH($AE90&amp;BF$3,$DB$201:$DB$770&amp;$DC$201:$DC$770,0))=BF$3,2,""))</f>
        <v/>
      </c>
      <c r="BG91" s="10" t="str">
        <f t="array" ref="BG91">IF(ISNA(INDEX($DC$201:$DC$770,MATCH($AE90&amp;BG$3,$DB$201:$DB$770&amp;$DC$201:$DC$770,0))),IF(ISNA(INDEX($DC$1:$DC$200,MATCH($AE91&amp;BG$3,$DB$1:$DB$200&amp;$DC$1:$DC$200,0))),"",IF(INDEX($DC$1:$DC$200,MATCH($AE91&amp;BG$3,$DB$1:$DB$200&amp;$DC$1:$DC$200,0))=BG$3,1,"")),IF(INDEX($DC$201:$DC$770,MATCH($AE90&amp;BG$3,$DB$201:$DB$770&amp;$DC$201:$DC$770,0))=BG$3,2,""))</f>
        <v/>
      </c>
      <c r="BH91" s="8" t="str">
        <f t="array" ref="BH91">IF(ISNA(INDEX($DC$201:$DC$770,MATCH($AE90&amp;BH$3,$DB$201:$DB$770&amp;$DC$201:$DC$770,0))),IF(ISNA(INDEX($DC$1:$DC$200,MATCH($AE91&amp;BH$3,$DB$1:$DB$200&amp;$DC$1:$DC$200,0))),"",IF(INDEX($DC$1:$DC$200,MATCH($AE91&amp;BH$3,$DB$1:$DB$200&amp;$DC$1:$DC$200,0))=BH$3,1,"")),IF(INDEX($DC$201:$DC$770,MATCH($AE90&amp;BH$3,$DB$201:$DB$770&amp;$DC$201:$DC$770,0))=BH$3,2,""))</f>
        <v/>
      </c>
      <c r="BI91" s="4">
        <f t="shared" ref="BI91" si="718">BI90+0.5</f>
        <v>160.5</v>
      </c>
      <c r="BJ91" s="174"/>
      <c r="BK91" s="183"/>
      <c r="BL91" s="177"/>
      <c r="BM91" s="2"/>
      <c r="BN91" s="165"/>
      <c r="BO91" s="165"/>
      <c r="BP91" s="165"/>
      <c r="BQ91" s="2"/>
      <c r="BR91" s="9" t="str">
        <f t="shared" ref="BR91" si="719">IF(ISNA(VLOOKUP(BI91,$CP$30:$CQ$56,2,FALSE)),IF(ISNA(VLOOKUP(BI91,$DB$1:$DE$200,4,FALSE)),"",VLOOKUP(BI91,$DB$1:$DE$200,4,FALSE)),VLOOKUP(BI91,$CP$30:$CQ$56,2,FALSE))</f>
        <v/>
      </c>
      <c r="BS91" s="10"/>
      <c r="BT91" s="10"/>
      <c r="BU91" s="10"/>
      <c r="BV91" s="10"/>
      <c r="BW91" s="10"/>
      <c r="BX91" s="9" t="str">
        <f t="array" ref="BX91">IF(ISNA(INDEX($DC$201:$DC$770,MATCH($BI90&amp;BX$3,$DB$201:$DB$770&amp;$DC$201:$DC$770,0))),IF(ISNA(INDEX($DC$1:$DC$200,MATCH($BI91&amp;BX$3,$DB$1:$DB$200&amp;$DC$1:$DC$200,0))),"",IF(INDEX($DC$1:$DC$200,MATCH($BI91&amp;BX$3,$DB$1:$DB$200&amp;$DC$1:$DC$200,0))=BX$3,1,"")),IF(INDEX($DC$201:$DC$770,MATCH($BI90&amp;BX$3,$DB$201:$DB$770&amp;$DC$201:$DC$770,0))=BX$3,2,""))</f>
        <v/>
      </c>
      <c r="BY91" s="10" t="str">
        <f t="array" ref="BY91">IF(ISNA(INDEX($DC$201:$DC$770,MATCH($BI90&amp;BY$3,$DB$201:$DB$770&amp;$DC$201:$DC$770,0))),IF(ISNA(INDEX($DC$1:$DC$200,MATCH($BI91&amp;BY$3,$DB$1:$DB$200&amp;$DC$1:$DC$200,0))),"",IF(INDEX($DC$1:$DC$200,MATCH($BI91&amp;BY$3,$DB$1:$DB$200&amp;$DC$1:$DC$200,0))=BY$3,1,"")),IF(INDEX($DC$201:$DC$770,MATCH($BI90&amp;BY$3,$DB$201:$DB$770&amp;$DC$201:$DC$770,0))=BY$3,2,""))</f>
        <v/>
      </c>
      <c r="BZ91" s="10" t="str">
        <f t="array" ref="BZ91">IF(ISNA(INDEX($DC$201:$DC$770,MATCH($BI90&amp;BZ$3,$DB$201:$DB$770&amp;$DC$201:$DC$770,0))),IF(ISNA(INDEX($DC$1:$DC$200,MATCH($BI91&amp;BZ$3,$DB$1:$DB$200&amp;$DC$1:$DC$200,0))),"",IF(INDEX($DC$1:$DC$200,MATCH($BI91&amp;BZ$3,$DB$1:$DB$200&amp;$DC$1:$DC$200,0))=BZ$3,1,"")),IF(INDEX($DC$201:$DC$770,MATCH($BI90&amp;BZ$3,$DB$201:$DB$770&amp;$DC$201:$DC$770,0))=BZ$3,2,""))</f>
        <v/>
      </c>
      <c r="CA91" s="9" t="str">
        <f t="array" ref="CA91">IF(ISNA(INDEX($DC$201:$DC$770,MATCH($BI90&amp;CA$3,$DB$201:$DB$770&amp;$DC$201:$DC$770,0))),IF(ISNA(INDEX($DC$1:$DC$200,MATCH($BI91&amp;CA$3,$DB$1:$DB$200&amp;$DC$1:$DC$200,0))),"",IF(INDEX($DC$1:$DC$200,MATCH($BI91&amp;CA$3,$DB$1:$DB$200&amp;$DC$1:$DC$200,0))=CA$3,1,"")),IF(INDEX($DC$201:$DC$770,MATCH($BI90&amp;CA$3,$DB$201:$DB$770&amp;$DC$201:$DC$770,0))=CA$3,2,""))</f>
        <v/>
      </c>
      <c r="CB91" s="10" t="str">
        <f t="array" ref="CB91">IF(ISNA(INDEX($DC$201:$DC$770,MATCH($BI90&amp;CB$3,$DB$201:$DB$770&amp;$DC$201:$DC$770,0))),IF(ISNA(INDEX($DC$1:$DC$200,MATCH($BI91&amp;CB$3,$DB$1:$DB$200&amp;$DC$1:$DC$200,0))),"",IF(INDEX($DC$1:$DC$200,MATCH($BI91&amp;CB$3,$DB$1:$DB$200&amp;$DC$1:$DC$200,0))=CB$3,1,"")),IF(INDEX($DC$201:$DC$770,MATCH($BI90&amp;CB$3,$DB$201:$DB$770&amp;$DC$201:$DC$770,0))=CB$3,2,""))</f>
        <v/>
      </c>
      <c r="CC91" s="8" t="str">
        <f t="array" ref="CC91">IF(ISNA(INDEX($DC$201:$DC$770,MATCH($BI90&amp;CC$3,$DB$201:$DB$770&amp;$DC$201:$DC$770,0))),IF(ISNA(INDEX($DC$1:$DC$200,MATCH($BI91&amp;CC$3,$DB$1:$DB$200&amp;$DC$1:$DC$200,0))),"",IF(INDEX($DC$1:$DC$200,MATCH($BI91&amp;CC$3,$DB$1:$DB$200&amp;$DC$1:$DC$200,0))=CC$3,1,"")),IF(INDEX($DC$201:$DC$770,MATCH($BI90&amp;CC$3,$DB$201:$DB$770&amp;$DC$201:$DC$770,0))=CC$3,2,""))</f>
        <v/>
      </c>
      <c r="CD91" s="10" t="str">
        <f t="array" ref="CD91">IF(ISNA(INDEX($DC$201:$DC$770,MATCH($BI90&amp;CD$3,$DB$201:$DB$770&amp;$DC$201:$DC$770,0))),IF(ISNA(INDEX($DC$1:$DC$200,MATCH($BI91&amp;CD$3,$DB$1:$DB$200&amp;$DC$1:$DC$200,0))),"",IF(INDEX($DC$1:$DC$200,MATCH($BI91&amp;CD$3,$DB$1:$DB$200&amp;$DC$1:$DC$200,0))=CD$3,1,"")),IF(INDEX($DC$201:$DC$770,MATCH($BI90&amp;CD$3,$DB$201:$DB$770&amp;$DC$201:$DC$770,0))=CD$3,2,""))</f>
        <v/>
      </c>
      <c r="CE91" s="10" t="str">
        <f t="array" ref="CE91">IF(ISNA(INDEX($DC$201:$DC$770,MATCH($BI90&amp;CE$3,$DB$201:$DB$770&amp;$DC$201:$DC$770,0))),IF(ISNA(INDEX($DC$1:$DC$200,MATCH($BI91&amp;CE$3,$DB$1:$DB$200&amp;$DC$1:$DC$200,0))),"",IF(INDEX($DC$1:$DC$200,MATCH($BI91&amp;CE$3,$DB$1:$DB$200&amp;$DC$1:$DC$200,0))=CE$3,1,"")),IF(INDEX($DC$201:$DC$770,MATCH($BI90&amp;CE$3,$DB$201:$DB$770&amp;$DC$201:$DC$770,0))=CE$3,2,""))</f>
        <v/>
      </c>
      <c r="CF91" s="10" t="str">
        <f t="array" ref="CF91">IF(ISNA(INDEX($DC$201:$DC$770,MATCH($BI90&amp;CF$3,$DB$201:$DB$770&amp;$DC$201:$DC$770,0))),IF(ISNA(INDEX($DC$1:$DC$200,MATCH($BI91&amp;CF$3,$DB$1:$DB$200&amp;$DC$1:$DC$200,0))),"",IF(INDEX($DC$1:$DC$200,MATCH($BI91&amp;CF$3,$DB$1:$DB$200&amp;$DC$1:$DC$200,0))=CF$3,1,"")),IF(INDEX($DC$201:$DC$770,MATCH($BI90&amp;CF$3,$DB$201:$DB$770&amp;$DC$201:$DC$770,0))=CF$3,2,""))</f>
        <v/>
      </c>
      <c r="CG91" s="9" t="str">
        <f t="array" ref="CG91">IF(ISNA(INDEX($DC$201:$DC$770,MATCH($BI90&amp;CG$3,$DB$201:$DB$770&amp;$DC$201:$DC$770,0))),IF(ISNA(INDEX($DC$1:$DC$200,MATCH($BI91&amp;CG$3,$DB$1:$DB$200&amp;$DC$1:$DC$200,0))),"",IF(INDEX($DC$1:$DC$200,MATCH($BI91&amp;CG$3,$DB$1:$DB$200&amp;$DC$1:$DC$200,0))=CG$3,1,"")),IF(INDEX($DC$201:$DC$770,MATCH($BI90&amp;CG$3,$DB$201:$DB$770&amp;$DC$201:$DC$770,0))=CG$3,2,""))</f>
        <v/>
      </c>
      <c r="CH91" s="10" t="str">
        <f t="array" ref="CH91">IF(ISNA(INDEX($DC$201:$DC$770,MATCH($BI90&amp;CH$3,$DB$201:$DB$770&amp;$DC$201:$DC$770,0))),IF(ISNA(INDEX($DC$1:$DC$200,MATCH($BI91&amp;CH$3,$DB$1:$DB$200&amp;$DC$1:$DC$200,0))),"",IF(INDEX($DC$1:$DC$200,MATCH($BI91&amp;CH$3,$DB$1:$DB$200&amp;$DC$1:$DC$200,0))=CH$3,1,"")),IF(INDEX($DC$201:$DC$770,MATCH($BI90&amp;CH$3,$DB$201:$DB$770&amp;$DC$201:$DC$770,0))=CH$3,2,""))</f>
        <v/>
      </c>
      <c r="CI91" s="8" t="str">
        <f t="array" ref="CI91">IF(ISNA(INDEX($DC$201:$DC$770,MATCH($BI90&amp;CI$3,$DB$201:$DB$770&amp;$DC$201:$DC$770,0))),IF(ISNA(INDEX($DC$1:$DC$200,MATCH($BI91&amp;CI$3,$DB$1:$DB$200&amp;$DC$1:$DC$200,0))),"",IF(INDEX($DC$1:$DC$200,MATCH($BI91&amp;CI$3,$DB$1:$DB$200&amp;$DC$1:$DC$200,0))=CI$3,1,"")),IF(INDEX($DC$201:$DC$770,MATCH($BI90&amp;CI$3,$DB$201:$DB$770&amp;$DC$201:$DC$770,0))=CI$3,2,""))</f>
        <v/>
      </c>
      <c r="CJ91" s="10" t="str">
        <f t="array" ref="CJ91">IF(ISNA(INDEX($DC$201:$DC$770,MATCH($BI90&amp;CJ$3,$DB$201:$DB$770&amp;$DC$201:$DC$770,0))),IF(ISNA(INDEX($DC$1:$DC$200,MATCH($BI91&amp;CJ$3,$DB$1:$DB$200&amp;$DC$1:$DC$200,0))),"",IF(INDEX($DC$1:$DC$200,MATCH($BI91&amp;CJ$3,$DB$1:$DB$200&amp;$DC$1:$DC$200,0))=CJ$3,1,"")),IF(INDEX($DC$201:$DC$770,MATCH($BI90&amp;CJ$3,$DB$201:$DB$770&amp;$DC$201:$DC$770,0))=CJ$3,2,""))</f>
        <v/>
      </c>
      <c r="CK91" s="10" t="str">
        <f t="array" ref="CK91">IF(ISNA(INDEX($DC$201:$DC$770,MATCH($BI90&amp;CK$3,$DB$201:$DB$770&amp;$DC$201:$DC$770,0))),IF(ISNA(INDEX($DC$1:$DC$200,MATCH($BI91&amp;CK$3,$DB$1:$DB$200&amp;$DC$1:$DC$200,0))),"",IF(INDEX($DC$1:$DC$200,MATCH($BI91&amp;CK$3,$DB$1:$DB$200&amp;$DC$1:$DC$200,0))=CK$3,1,"")),IF(INDEX($DC$201:$DC$770,MATCH($BI90&amp;CK$3,$DB$201:$DB$770&amp;$DC$201:$DC$770,0))=CK$3,2,""))</f>
        <v/>
      </c>
      <c r="CL91" s="8" t="str">
        <f t="array" ref="CL91">IF(ISNA(INDEX($DC$201:$DC$770,MATCH($BI90&amp;CL$3,$DB$201:$DB$770&amp;$DC$201:$DC$770,0))),IF(ISNA(INDEX($DC$1:$DC$200,MATCH($BI91&amp;CL$3,$DB$1:$DB$200&amp;$DC$1:$DC$200,0))),"",IF(INDEX($DC$1:$DC$200,MATCH($BI91&amp;CL$3,$DB$1:$DB$200&amp;$DC$1:$DC$200,0))=CL$3,1,"")),IF(INDEX($DC$201:$DC$770,MATCH($BI90&amp;CL$3,$DB$201:$DB$770&amp;$DC$201:$DC$770,0))=CL$3,2,""))</f>
        <v/>
      </c>
      <c r="CO91" s="58">
        <f t="shared" ref="CO91" si="720">VLOOKUP(CQ91,$CQ$194:$CR$208,2,FALSE)</f>
        <v>3</v>
      </c>
      <c r="CP91" s="23">
        <f t="shared" si="562"/>
        <v>0</v>
      </c>
      <c r="CQ91" s="168" t="s">
        <v>195</v>
      </c>
      <c r="CR91" s="67" t="s">
        <v>179</v>
      </c>
      <c r="CT91" s="6" t="s">
        <v>151</v>
      </c>
      <c r="CU91" s="67"/>
      <c r="CV91" s="67"/>
      <c r="CW91" s="6">
        <f t="shared" si="563"/>
        <v>2016</v>
      </c>
      <c r="CX91" s="6" t="str">
        <f t="shared" si="564"/>
        <v>Fr</v>
      </c>
      <c r="CY91" s="38">
        <f>DK143+7</f>
        <v>41090</v>
      </c>
      <c r="CZ91" s="6">
        <f>IF(COUNTIF(DL294:DL303,1)&gt;0,"F3",0)</f>
        <v>0</v>
      </c>
      <c r="DB91" s="19">
        <f>IF(DM91=0,0,IF(COUNTIF($DM$1:$DM$200,DM91)=1,DM91,IF(COUNTIF($DM$1:$DM$200,DM91)=2,IF(COUNTIF($DM$1:$DM90,DM91)=0,DM91,DM91+0.5),"Terminkollision 1")))</f>
        <v>0</v>
      </c>
      <c r="DC91" s="42">
        <f t="shared" si="561"/>
        <v>3</v>
      </c>
      <c r="DD91" s="71" t="s">
        <v>195</v>
      </c>
      <c r="DE91" s="13" t="s">
        <v>103</v>
      </c>
      <c r="DG91" s="63"/>
      <c r="DH91" s="63">
        <v>9</v>
      </c>
      <c r="DI91" s="13">
        <f t="shared" si="627"/>
        <v>2016</v>
      </c>
      <c r="DJ91" s="13" t="str">
        <f t="shared" si="628"/>
        <v>Mi</v>
      </c>
      <c r="DK91" s="22">
        <f t="shared" si="629"/>
        <v>41151</v>
      </c>
      <c r="DL91" s="19">
        <f t="shared" si="560"/>
        <v>0</v>
      </c>
      <c r="DM91" s="13">
        <f t="shared" si="499"/>
        <v>0</v>
      </c>
    </row>
    <row r="92" spans="1:117">
      <c r="A92" s="13">
        <f t="shared" ref="A92" si="721">A90+1</f>
        <v>100</v>
      </c>
      <c r="B92" s="174">
        <f>TRUNC((DATE($CR$2,C$75,C92)-WEEKDAY(DATE($CR$2,C$75,C92),2)-DATE(YEAR(DATE($CR$2,C$75,C92)+4-WEEKDAY(DATE($CR$2,C$75,C92),2)),1,-10))/7)</f>
        <v>14</v>
      </c>
      <c r="C92" s="172">
        <v>9</v>
      </c>
      <c r="D92" s="176" t="str">
        <f t="shared" si="567"/>
        <v>Sa</v>
      </c>
      <c r="E92" s="2"/>
      <c r="F92" s="164" t="str">
        <f t="shared" ref="F92" si="722">IF(OR(OR(B92=$CR$7,B96=$CR$7,B92=$CS$7,B96=$CS$7,B92=$CT$7,B96=$CT$7,B92=$CR$8,B96=$CR$8,B92=$CR$9,B96=$CR$9,B92=$CR$10,B96=$CR$10,B92=$CS$10,B96=$CS$10,B92=$CR$11,B96=$CR$11,B92=$CS$11,B96=$CS$11,B92=$CT$11,B96=$CT$11,B92=$CU$11,B96=$CU$11,B92=$CV$11,B96=$CV$11,B92=$CR$12,B96=$CR$12,B92=$CS$12,B96=$CS$12),OR($A93=$CP$30,$A93=$CP$31,$A93=$CP$32,$A93=$CP$33,$A93=$CP$34,$A93=$CP$35,$A93=$CP$36,$A93=$CP$37,$A93=$CP$38,$A93=$CP$39,$A93=$CP$40,$A93=$CP$41),OR($A93=$CP$44,$A93=$CP$45,$A93=$CP$46,$A93=$CP$47,$A93=$CP$48,$A93=$CP$49,$A93=$CP$50)),1,"")</f>
        <v/>
      </c>
      <c r="G92" s="164" t="str">
        <f t="shared" ref="G92" si="723">IF(OR(OR(B92=$CR$15,B96=$CR$15,B92=$CS$15,B96=$CS$15,B92=$CT$15,B96=$CT$15,B92=$CR$16,B96=$CR$16,B92=$CS$16,B96=$CS$16,B92=$CR$17,B96=$CR$17,B92=$CS$17,B96=$CS$17,B92=$CR$18,B96=$CR$18,B92=$CS$18,B96=$CS$18,B92=$CT$18,B96=$CT$18,B92=$CU$18,B96=$CU$18,B92=$CV$18,B96=$CV$18,B92=$CR$19,B96=$CR$19,B92=$CS$19,B96=$CS$19),OR($A93=$CP$30,$A93=$CP$31,$A93=$CP$32,$A93=$CP$33,$A93=$CP$34,$A93=$CP$35,$A93=$CP$36,$A93=$CP$37,$A93=$CP$38,$A93=$CP$39,$A93=$CP$40,$A93=$CP$41),OR($A93=$CP$44,$A93=$CP$45,$A93=$CP$46,$A93=$CP$47,$A93=$CP$48,$A93=$CP$49,$A93=$CP$50)),1,"")</f>
        <v/>
      </c>
      <c r="H92" s="164" t="str">
        <f t="shared" ref="H92" si="724">IF(OR(OR(B92=$CR$22,B96=$CR$22,B92=$CS$22,B96=$CS$22,B92=$CT$22,B96=$CT$22,B92=$CR$23,B96=$CR$23,B92=$CS$23,B96=$CS$23,B92=$CR$24,B96=$CR$24,B92=$CS$24,B96=$CS$24,B92=$CR$25,B96=$CR$25,B92=$CS$25,B96=$CS$25,B92=$CT$25,B96=$CT$25,B92=$CU$25,B96=$CU$25,B92=$CV$25,B96=$CV$25,B92=$CR$26,B96=$CR$26,B92=$CS$26,B96=$CS$26),OR($A93=$CP$30,$A93=$CP$31,$A93=$CP$32,$A93=$CP$33,$A93=$CP$34,$A93=$CP$35,$A93=$CP$36,$A93=$CP$37,$A93=$CP$38,$A93=$CP$39,$A93=$CP$40,$A93=$CP$41),OR($A93=$CP$44,$A93=$CP$45,$A93=$CP$46,$A93=$CP$47,$A93=$CP$48,$A93=$CP$49,$A93=$CP$50)),1,"")</f>
        <v/>
      </c>
      <c r="I92" s="2"/>
      <c r="J92" s="6" t="str">
        <f t="shared" ref="J92" si="725">IF(ISNA(VLOOKUP(A92,$DB$1:$DE$200,4,FALSE)),"",VLOOKUP(A92,$DB$1:$DE$200,4,FALSE))</f>
        <v/>
      </c>
      <c r="K92" s="6"/>
      <c r="L92" s="6"/>
      <c r="M92" s="6"/>
      <c r="N92" s="6"/>
      <c r="O92" s="6"/>
      <c r="P92" s="5" t="str">
        <f t="array" ref="P92">IF(ISNA(INDEX($DC$1:$DC$770,MATCH($A92&amp;P$3,$DB$1:$DB$770&amp;$DC$1:$DC$770,0))),"",IF(ISNA(INDEX($DC$1:$DC$200,MATCH($A92&amp;P$3,$DB$1:$DB$200&amp;$DC$1:$DC$200,0))),IF(INDEX($DC$201:$DC$770,MATCH($A92&amp;P$3,$DB$201:$DB$770&amp;$DC$201:$DC$770,0))=P$3,2,""),IF(INDEX($DC$1:$DC$200,MATCH($A92&amp;P$3,$DB$1:$DB$200&amp;$DC$1:$DC$200,0))=P$3,1,"")))</f>
        <v/>
      </c>
      <c r="Q92" s="6" t="str">
        <f t="array" ref="Q92">IF(ISNA(INDEX($DC$1:$DC$770,MATCH($A92&amp;Q$3,$DB$1:$DB$770&amp;$DC$1:$DC$770,0))),"",IF(ISNA(INDEX($DC$1:$DC$200,MATCH($A92&amp;Q$3,$DB$1:$DB$200&amp;$DC$1:$DC$200,0))),IF(INDEX($DC$201:$DC$770,MATCH($A92&amp;Q$3,$DB$201:$DB$770&amp;$DC$201:$DC$770,0))=Q$3,2,""),IF(INDEX($DC$1:$DC$200,MATCH($A92&amp;Q$3,$DB$1:$DB$200&amp;$DC$1:$DC$200,0))=Q$3,1,"")))</f>
        <v/>
      </c>
      <c r="R92" s="6" t="str">
        <f t="array" ref="R92">IF(ISNA(INDEX($DC$1:$DC$770,MATCH($A92&amp;R$3,$DB$1:$DB$770&amp;$DC$1:$DC$770,0))),"",IF(ISNA(INDEX($DC$1:$DC$200,MATCH($A92&amp;R$3,$DB$1:$DB$200&amp;$DC$1:$DC$200,0))),IF(INDEX($DC$201:$DC$770,MATCH($A92&amp;R$3,$DB$201:$DB$770&amp;$DC$201:$DC$770,0))=R$3,2,""),IF(INDEX($DC$1:$DC$200,MATCH($A92&amp;R$3,$DB$1:$DB$200&amp;$DC$1:$DC$200,0))=R$3,1,"")))</f>
        <v/>
      </c>
      <c r="S92" s="5" t="str">
        <f t="array" ref="S92">IF(ISNA(INDEX($DC$1:$DC$770,MATCH($A92&amp;S$3,$DB$1:$DB$770&amp;$DC$1:$DC$770,0))),"",IF(ISNA(INDEX($DC$1:$DC$200,MATCH($A92&amp;S$3,$DB$1:$DB$200&amp;$DC$1:$DC$200,0))),IF(INDEX($DC$201:$DC$770,MATCH($A92&amp;S$3,$DB$201:$DB$770&amp;$DC$201:$DC$770,0))=S$3,2,""),IF(INDEX($DC$1:$DC$200,MATCH($A92&amp;S$3,$DB$1:$DB$200&amp;$DC$1:$DC$200,0))=S$3,1,"")))</f>
        <v/>
      </c>
      <c r="T92" s="6" t="str">
        <f t="array" ref="T92">IF(ISNA(INDEX($DC$1:$DC$770,MATCH($A92&amp;T$3,$DB$1:$DB$770&amp;$DC$1:$DC$770,0))),"",IF(ISNA(INDEX($DC$1:$DC$200,MATCH($A92&amp;T$3,$DB$1:$DB$200&amp;$DC$1:$DC$200,0))),IF(INDEX($DC$201:$DC$770,MATCH($A92&amp;T$3,$DB$201:$DB$770&amp;$DC$201:$DC$770,0))=T$3,2,""),IF(INDEX($DC$1:$DC$200,MATCH($A92&amp;T$3,$DB$1:$DB$200&amp;$DC$1:$DC$200,0))=T$3,1,"")))</f>
        <v/>
      </c>
      <c r="U92" s="7" t="str">
        <f t="array" ref="U92">IF(ISNA(INDEX($DC$1:$DC$770,MATCH($A92&amp;U$3,$DB$1:$DB$770&amp;$DC$1:$DC$770,0))),"",IF(ISNA(INDEX($DC$1:$DC$200,MATCH($A92&amp;U$3,$DB$1:$DB$200&amp;$DC$1:$DC$200,0))),IF(INDEX($DC$201:$DC$770,MATCH($A92&amp;U$3,$DB$201:$DB$770&amp;$DC$201:$DC$770,0))=U$3,2,""),IF(INDEX($DC$1:$DC$200,MATCH($A92&amp;U$3,$DB$1:$DB$200&amp;$DC$1:$DC$200,0))=U$3,1,"")))</f>
        <v/>
      </c>
      <c r="V92" s="6" t="str">
        <f t="array" ref="V92">IF(ISNA(INDEX($DC$1:$DC$770,MATCH($A92&amp;V$3,$DB$1:$DB$770&amp;$DC$1:$DC$770,0))),"",IF(ISNA(INDEX($DC$1:$DC$200,MATCH($A92&amp;V$3,$DB$1:$DB$200&amp;$DC$1:$DC$200,0))),IF(INDEX($DC$201:$DC$770,MATCH($A92&amp;V$3,$DB$201:$DB$770&amp;$DC$201:$DC$770,0))=V$3,2,""),IF(INDEX($DC$1:$DC$200,MATCH($A92&amp;V$3,$DB$1:$DB$200&amp;$DC$1:$DC$200,0))=V$3,1,"")))</f>
        <v/>
      </c>
      <c r="W92" s="6" t="str">
        <f t="array" ref="W92">IF(ISNA(INDEX($DC$1:$DC$770,MATCH($A92&amp;W$3,$DB$1:$DB$770&amp;$DC$1:$DC$770,0))),"",IF(ISNA(INDEX($DC$1:$DC$200,MATCH($A92&amp;W$3,$DB$1:$DB$200&amp;$DC$1:$DC$200,0))),IF(INDEX($DC$201:$DC$770,MATCH($A92&amp;W$3,$DB$201:$DB$770&amp;$DC$201:$DC$770,0))=W$3,2,""),IF(INDEX($DC$1:$DC$200,MATCH($A92&amp;W$3,$DB$1:$DB$200&amp;$DC$1:$DC$200,0))=W$3,1,"")))</f>
        <v/>
      </c>
      <c r="X92" s="6" t="str">
        <f t="array" ref="X92">IF(ISNA(INDEX($DC$1:$DC$770,MATCH($A92&amp;X$3,$DB$1:$DB$770&amp;$DC$1:$DC$770,0))),"",IF(ISNA(INDEX($DC$1:$DC$200,MATCH($A92&amp;X$3,$DB$1:$DB$200&amp;$DC$1:$DC$200,0))),IF(INDEX($DC$201:$DC$770,MATCH($A92&amp;X$3,$DB$201:$DB$770&amp;$DC$201:$DC$770,0))=X$3,2,""),IF(INDEX($DC$1:$DC$200,MATCH($A92&amp;X$3,$DB$1:$DB$200&amp;$DC$1:$DC$200,0))=X$3,1,"")))</f>
        <v/>
      </c>
      <c r="Y92" s="5" t="str">
        <f t="array" ref="Y92">IF(ISNA(INDEX($DC$1:$DC$770,MATCH($A92&amp;Y$3,$DB$1:$DB$770&amp;$DC$1:$DC$770,0))),"",IF(ISNA(INDEX($DC$1:$DC$200,MATCH($A92&amp;Y$3,$DB$1:$DB$200&amp;$DC$1:$DC$200,0))),IF(INDEX($DC$201:$DC$770,MATCH($A92&amp;Y$3,$DB$201:$DB$770&amp;$DC$201:$DC$770,0))=Y$3,2,""),IF(INDEX($DC$1:$DC$200,MATCH($A92&amp;Y$3,$DB$1:$DB$200&amp;$DC$1:$DC$200,0))=Y$3,1,"")))</f>
        <v/>
      </c>
      <c r="Z92" s="6" t="str">
        <f t="array" ref="Z92">IF(ISNA(INDEX($DC$1:$DC$770,MATCH($A92&amp;Z$3,$DB$1:$DB$770&amp;$DC$1:$DC$770,0))),"",IF(ISNA(INDEX($DC$1:$DC$200,MATCH($A92&amp;Z$3,$DB$1:$DB$200&amp;$DC$1:$DC$200,0))),IF(INDEX($DC$201:$DC$770,MATCH($A92&amp;Z$3,$DB$201:$DB$770&amp;$DC$201:$DC$770,0))=Z$3,2,""),IF(INDEX($DC$1:$DC$200,MATCH($A92&amp;Z$3,$DB$1:$DB$200&amp;$DC$1:$DC$200,0))=Z$3,1,"")))</f>
        <v/>
      </c>
      <c r="AA92" s="7" t="str">
        <f t="array" ref="AA92">IF(ISNA(INDEX($DC$1:$DC$770,MATCH($A92&amp;AA$3,$DB$1:$DB$770&amp;$DC$1:$DC$770,0))),"",IF(ISNA(INDEX($DC$1:$DC$200,MATCH($A92&amp;AA$3,$DB$1:$DB$200&amp;$DC$1:$DC$200,0))),IF(INDEX($DC$201:$DC$770,MATCH($A92&amp;AA$3,$DB$201:$DB$770&amp;$DC$201:$DC$770,0))=AA$3,2,""),IF(INDEX($DC$1:$DC$200,MATCH($A92&amp;AA$3,$DB$1:$DB$200&amp;$DC$1:$DC$200,0))=AA$3,1,"")))</f>
        <v/>
      </c>
      <c r="AB92" s="6" t="str">
        <f t="array" ref="AB92">IF(ISNA(INDEX($DC$1:$DC$770,MATCH($A92&amp;AB$3,$DB$1:$DB$770&amp;$DC$1:$DC$770,0))),"",IF(ISNA(INDEX($DC$1:$DC$200,MATCH($A92&amp;AB$3,$DB$1:$DB$200&amp;$DC$1:$DC$200,0))),IF(INDEX($DC$201:$DC$770,MATCH($A92&amp;AB$3,$DB$201:$DB$770&amp;$DC$201:$DC$770,0))=AB$3,2,""),IF(INDEX($DC$1:$DC$200,MATCH($A92&amp;AB$3,$DB$1:$DB$200&amp;$DC$1:$DC$200,0))=AB$3,1,"")))</f>
        <v/>
      </c>
      <c r="AC92" s="6" t="str">
        <f t="array" ref="AC92">IF(ISNA(INDEX($DC$1:$DC$770,MATCH($A92&amp;AC$3,$DB$1:$DB$770&amp;$DC$1:$DC$770,0))),"",IF(ISNA(INDEX($DC$1:$DC$200,MATCH($A92&amp;AC$3,$DB$1:$DB$200&amp;$DC$1:$DC$200,0))),IF(INDEX($DC$201:$DC$770,MATCH($A92&amp;AC$3,$DB$201:$DB$770&amp;$DC$201:$DC$770,0))=AC$3,2,""),IF(INDEX($DC$1:$DC$200,MATCH($A92&amp;AC$3,$DB$1:$DB$200&amp;$DC$1:$DC$200,0))=AC$3,1,"")))</f>
        <v/>
      </c>
      <c r="AD92" s="7" t="str">
        <f t="array" ref="AD92">IF(ISNA(INDEX($DC$1:$DC$770,MATCH($A92&amp;AD$3,$DB$1:$DB$770&amp;$DC$1:$DC$770,0))),"",IF(ISNA(INDEX($DC$1:$DC$200,MATCH($A92&amp;AD$3,$DB$1:$DB$200&amp;$DC$1:$DC$200,0))),IF(INDEX($DC$201:$DC$770,MATCH($A92&amp;AD$3,$DB$201:$DB$770&amp;$DC$201:$DC$770,0))=AD$3,2,""),IF(INDEX($DC$1:$DC$200,MATCH($A92&amp;AD$3,$DB$1:$DB$200&amp;$DC$1:$DC$200,0))=AD$3,1,"")))</f>
        <v/>
      </c>
      <c r="AE92" s="4">
        <f t="shared" ref="AE92" si="726">AE90+1</f>
        <v>130</v>
      </c>
      <c r="AF92" s="174">
        <f>TRUNC((DATE($CR$2,AG$75,AG92)-WEEKDAY(DATE($CR$2,AG$75,AG92),2)-DATE(YEAR(DATE($CR$2,AG$75,AG92)+4-WEEKDAY(DATE($CR$2,AG$75,AG92),2)),1,-10))/7)</f>
        <v>19</v>
      </c>
      <c r="AG92" s="181">
        <v>9</v>
      </c>
      <c r="AH92" s="176" t="str">
        <f t="shared" si="572"/>
        <v>Mo</v>
      </c>
      <c r="AI92" s="2"/>
      <c r="AJ92" s="164" t="str">
        <f t="shared" ref="AJ92" si="727">IF(OR(OR(AF92=$CR$7,AF96=$CR$7,AF92=$CS$7,AF96=$CS$7,AF92=$CT$7,AF96=$CT$7,AF92=$CR$8,AF96=$CR$8,AF92=$CR$9,AF96=$CR$9,AF92=$CR$10,AF96=$CR$10,AF92=$CS$10,AF96=$CS$10,AF92=$CR$11,AF96=$CR$11,AF92=$CS$11,AF96=$CS$11,AF92=$CT$11,AF96=$CT$11,AF92=$CU$11,AF96=$CU$11,AF92=$CV$11,AF96=$CV$11,AF92=$CR$12,AF96=$CR$12,AF92=$CS$12,AF96=$CS$12),OR($AE93=$CP$30,$AE93=$CP$31,$AE93=$CP$32,$AE93=$CP$33,$AE93=$CP$34,$AE93=$CP$35,$AE93=$CP$36,$AE93=$CP$37,$AE93=$CP$38,$AE93=$CP$39,$AE93=$CP$40,$AE93=$CP$41),OR($AE93=$CP$44,$AE93=$CP$45,$AE93=$CP$46,$AE93=$CP$47,$AE93=$CP$48,$AE93=$CP$49,$AE93=$CP$50)),1,"")</f>
        <v/>
      </c>
      <c r="AK92" s="164" t="str">
        <f t="shared" ref="AK92" si="728">IF(OR(OR(AF92=$CR$15,AF96=$CR$15,AF92=$CS$15,AF96=$CS$15,AF92=$CT$15,AF96=$CT$15,AF92=$CR$16,AF96=$CR$16,AF92=$CS$16,AF96=$CS$16,AF92=$CR$17,AF96=$CR$17,AF92=$CS$17,AF96=$CS$17,AF92=$CR$18,AF96=$CR$18,AF92=$CS$18,AF96=$CS$18,AF92=$CT$18,AF96=$CT$18,AF92=$CU$18,AF96=$CU$18,AF92=$CV$18,AF96=$CV$18,AF92=$CR$19,AF96=$CR$19,AF92=$CS$19,AF96=$CS$19),OR($AE93=$CP$30,$AE93=$CP$31,$AE93=$CP$32,$AE93=$CP$33,$AE93=$CP$34,$AE93=$CP$35,$AE93=$CP$36,$AE93=$CP$37,$AE93=$CP$38,$AE93=$CP$39,$AE93=$CP$40,$AE93=$CP$41),OR($AE93=$CP$44,$AE93=$CP$45,$AE93=$CP$46,$AE93=$CP$47,$AE93=$CP$48,$AE93=$CP$49,$AE93=$CP$50)),1,"")</f>
        <v/>
      </c>
      <c r="AL92" s="164" t="str">
        <f t="shared" ref="AL92" si="729">IF(OR(OR(AF92=$CR$22,AF96=$CR$22,AF92=$CS$22,AF96=$CS$22,AF92=$CT$22,AF96=$CT$22,AF92=$CR$23,AF96=$CR$23,AF92=$CS$23,AF96=$CS$23,AF92=$CR$24,AF96=$CR$24,AF92=$CS$24,AF96=$CS$24,AF92=$CR$25,AF96=$CR$25,AF92=$CS$25,AF96=$CS$25,AF92=$CT$25,AF96=$CT$25,AF92=$CU$25,AF96=$CU$25,AF92=$CV$25,AF96=$CV$25,AF92=$CR$26,AF96=$CR$26,AF92=$CS$26,AF96=$CS$26),OR($AE93=$CP$30,$AE93=$CP$31,$AE93=$CP$32,$AE93=$CP$33,$AE93=$CP$34,$AE93=$CP$35,$AE93=$CP$36,$AE93=$CP$37,$AE93=$CP$38,$AE93=$CP$39,$AE93=$CP$40,$AE93=$CP$41),OR($AE93=$CP$44,$AE93=$CP$45,$AE93=$CP$46,$AE93=$CP$47,$AE93=$CP$48,$AE93=$CP$49,$AE93=$CP$50)),1,"")</f>
        <v/>
      </c>
      <c r="AM92" s="2"/>
      <c r="AN92" s="6" t="str">
        <f t="shared" ref="AN92" si="730">IF(ISNA(VLOOKUP(AE92,$DB$1:$DE$200,4,FALSE)),"",VLOOKUP(AE92,$DB$1:$DE$200,4,FALSE))</f>
        <v>Cevi-Turnen</v>
      </c>
      <c r="AO92" s="6"/>
      <c r="AP92" s="6"/>
      <c r="AQ92" s="6"/>
      <c r="AR92" s="6"/>
      <c r="AS92" s="6"/>
      <c r="AT92" s="5" t="str">
        <f t="array" ref="AT92">IF(ISNA(INDEX($DC$1:$DC$770,MATCH($AE92&amp;AT$3,$DB$1:$DB$770&amp;$DC$1:$DC$770,0))),"",IF(ISNA(INDEX($DC$1:$DC$200,MATCH($AE92&amp;AT$3,$DB$1:$DB$200&amp;$DC$1:$DC$200,0))),IF(INDEX($DC$201:$DC$770,MATCH($AE92&amp;AT$3,$DB$201:$DB$770&amp;$DC$201:$DC$770,0))=AT$3,2,""),IF(INDEX($DC$1:$DC$200,MATCH($AE92&amp;AT$3,$DB$1:$DB$200&amp;$DC$1:$DC$200,0))=AT$3,1,"")))</f>
        <v/>
      </c>
      <c r="AU92" s="6" t="str">
        <f t="array" ref="AU92">IF(ISNA(INDEX($DC$1:$DC$770,MATCH($AE92&amp;AU$3,$DB$1:$DB$770&amp;$DC$1:$DC$770,0))),"",IF(ISNA(INDEX($DC$1:$DC$200,MATCH($AE92&amp;AU$3,$DB$1:$DB$200&amp;$DC$1:$DC$200,0))),IF(INDEX($DC$201:$DC$770,MATCH($AE92&amp;AU$3,$DB$201:$DB$770&amp;$DC$201:$DC$770,0))=AU$3,2,""),IF(INDEX($DC$1:$DC$200,MATCH($AE92&amp;AU$3,$DB$1:$DB$200&amp;$DC$1:$DC$200,0))=AU$3,1,"")))</f>
        <v/>
      </c>
      <c r="AV92" s="6">
        <f t="array" ref="AV92">IF(ISNA(INDEX($DC$1:$DC$770,MATCH($AE92&amp;AV$3,$DB$1:$DB$770&amp;$DC$1:$DC$770,0))),"",IF(ISNA(INDEX($DC$1:$DC$200,MATCH($AE92&amp;AV$3,$DB$1:$DB$200&amp;$DC$1:$DC$200,0))),IF(INDEX($DC$201:$DC$770,MATCH($AE92&amp;AV$3,$DB$201:$DB$770&amp;$DC$201:$DC$770,0))=AV$3,2,""),IF(INDEX($DC$1:$DC$200,MATCH($AE92&amp;AV$3,$DB$1:$DB$200&amp;$DC$1:$DC$200,0))=AV$3,1,"")))</f>
        <v>1</v>
      </c>
      <c r="AW92" s="5" t="str">
        <f t="array" ref="AW92">IF(ISNA(INDEX($DC$1:$DC$770,MATCH($AE92&amp;AW$3,$DB$1:$DB$770&amp;$DC$1:$DC$770,0))),"",IF(ISNA(INDEX($DC$1:$DC$200,MATCH($AE92&amp;AW$3,$DB$1:$DB$200&amp;$DC$1:$DC$200,0))),IF(INDEX($DC$201:$DC$770,MATCH($AE92&amp;AW$3,$DB$201:$DB$770&amp;$DC$201:$DC$770,0))=AW$3,2,""),IF(INDEX($DC$1:$DC$200,MATCH($AE92&amp;AW$3,$DB$1:$DB$200&amp;$DC$1:$DC$200,0))=AW$3,1,"")))</f>
        <v/>
      </c>
      <c r="AX92" s="6" t="str">
        <f t="array" ref="AX92">IF(ISNA(INDEX($DC$1:$DC$770,MATCH($AE92&amp;AX$3,$DB$1:$DB$770&amp;$DC$1:$DC$770,0))),"",IF(ISNA(INDEX($DC$1:$DC$200,MATCH($AE92&amp;AX$3,$DB$1:$DB$200&amp;$DC$1:$DC$200,0))),IF(INDEX($DC$201:$DC$770,MATCH($AE92&amp;AX$3,$DB$201:$DB$770&amp;$DC$201:$DC$770,0))=AX$3,2,""),IF(INDEX($DC$1:$DC$200,MATCH($AE92&amp;AX$3,$DB$1:$DB$200&amp;$DC$1:$DC$200,0))=AX$3,1,"")))</f>
        <v/>
      </c>
      <c r="AY92" s="7" t="str">
        <f t="array" ref="AY92">IF(ISNA(INDEX($DC$1:$DC$770,MATCH($AE92&amp;AY$3,$DB$1:$DB$770&amp;$DC$1:$DC$770,0))),"",IF(ISNA(INDEX($DC$1:$DC$200,MATCH($AE92&amp;AY$3,$DB$1:$DB$200&amp;$DC$1:$DC$200,0))),IF(INDEX($DC$201:$DC$770,MATCH($AE92&amp;AY$3,$DB$201:$DB$770&amp;$DC$201:$DC$770,0))=AY$3,2,""),IF(INDEX($DC$1:$DC$200,MATCH($AE92&amp;AY$3,$DB$1:$DB$200&amp;$DC$1:$DC$200,0))=AY$3,1,"")))</f>
        <v/>
      </c>
      <c r="AZ92" s="6" t="str">
        <f t="array" ref="AZ92">IF(ISNA(INDEX($DC$1:$DC$770,MATCH($AE92&amp;AZ$3,$DB$1:$DB$770&amp;$DC$1:$DC$770,0))),"",IF(ISNA(INDEX($DC$1:$DC$200,MATCH($AE92&amp;AZ$3,$DB$1:$DB$200&amp;$DC$1:$DC$200,0))),IF(INDEX($DC$201:$DC$770,MATCH($AE92&amp;AZ$3,$DB$201:$DB$770&amp;$DC$201:$DC$770,0))=AZ$3,2,""),IF(INDEX($DC$1:$DC$200,MATCH($AE92&amp;AZ$3,$DB$1:$DB$200&amp;$DC$1:$DC$200,0))=AZ$3,1,"")))</f>
        <v/>
      </c>
      <c r="BA92" s="6" t="str">
        <f t="array" ref="BA92">IF(ISNA(INDEX($DC$1:$DC$770,MATCH($AE92&amp;BA$3,$DB$1:$DB$770&amp;$DC$1:$DC$770,0))),"",IF(ISNA(INDEX($DC$1:$DC$200,MATCH($AE92&amp;BA$3,$DB$1:$DB$200&amp;$DC$1:$DC$200,0))),IF(INDEX($DC$201:$DC$770,MATCH($AE92&amp;BA$3,$DB$201:$DB$770&amp;$DC$201:$DC$770,0))=BA$3,2,""),IF(INDEX($DC$1:$DC$200,MATCH($AE92&amp;BA$3,$DB$1:$DB$200&amp;$DC$1:$DC$200,0))=BA$3,1,"")))</f>
        <v/>
      </c>
      <c r="BB92" s="6" t="str">
        <f t="array" ref="BB92">IF(ISNA(INDEX($DC$1:$DC$770,MATCH($AE92&amp;BB$3,$DB$1:$DB$770&amp;$DC$1:$DC$770,0))),"",IF(ISNA(INDEX($DC$1:$DC$200,MATCH($AE92&amp;BB$3,$DB$1:$DB$200&amp;$DC$1:$DC$200,0))),IF(INDEX($DC$201:$DC$770,MATCH($AE92&amp;BB$3,$DB$201:$DB$770&amp;$DC$201:$DC$770,0))=BB$3,2,""),IF(INDEX($DC$1:$DC$200,MATCH($AE92&amp;BB$3,$DB$1:$DB$200&amp;$DC$1:$DC$200,0))=BB$3,1,"")))</f>
        <v/>
      </c>
      <c r="BC92" s="5" t="str">
        <f t="array" ref="BC92">IF(ISNA(INDEX($DC$1:$DC$770,MATCH($AE92&amp;BC$3,$DB$1:$DB$770&amp;$DC$1:$DC$770,0))),"",IF(ISNA(INDEX($DC$1:$DC$200,MATCH($AE92&amp;BC$3,$DB$1:$DB$200&amp;$DC$1:$DC$200,0))),IF(INDEX($DC$201:$DC$770,MATCH($AE92&amp;BC$3,$DB$201:$DB$770&amp;$DC$201:$DC$770,0))=BC$3,2,""),IF(INDEX($DC$1:$DC$200,MATCH($AE92&amp;BC$3,$DB$1:$DB$200&amp;$DC$1:$DC$200,0))=BC$3,1,"")))</f>
        <v/>
      </c>
      <c r="BD92" s="6" t="str">
        <f t="array" ref="BD92">IF(ISNA(INDEX($DC$1:$DC$770,MATCH($AE92&amp;BD$3,$DB$1:$DB$770&amp;$DC$1:$DC$770,0))),"",IF(ISNA(INDEX($DC$1:$DC$200,MATCH($AE92&amp;BD$3,$DB$1:$DB$200&amp;$DC$1:$DC$200,0))),IF(INDEX($DC$201:$DC$770,MATCH($AE92&amp;BD$3,$DB$201:$DB$770&amp;$DC$201:$DC$770,0))=BD$3,2,""),IF(INDEX($DC$1:$DC$200,MATCH($AE92&amp;BD$3,$DB$1:$DB$200&amp;$DC$1:$DC$200,0))=BD$3,1,"")))</f>
        <v/>
      </c>
      <c r="BE92" s="7" t="str">
        <f t="array" ref="BE92">IF(ISNA(INDEX($DC$1:$DC$770,MATCH($AE92&amp;BE$3,$DB$1:$DB$770&amp;$DC$1:$DC$770,0))),"",IF(ISNA(INDEX($DC$1:$DC$200,MATCH($AE92&amp;BE$3,$DB$1:$DB$200&amp;$DC$1:$DC$200,0))),IF(INDEX($DC$201:$DC$770,MATCH($AE92&amp;BE$3,$DB$201:$DB$770&amp;$DC$201:$DC$770,0))=BE$3,2,""),IF(INDEX($DC$1:$DC$200,MATCH($AE92&amp;BE$3,$DB$1:$DB$200&amp;$DC$1:$DC$200,0))=BE$3,1,"")))</f>
        <v/>
      </c>
      <c r="BF92" s="6" t="str">
        <f t="array" ref="BF92">IF(ISNA(INDEX($DC$1:$DC$770,MATCH($AE92&amp;BF$3,$DB$1:$DB$770&amp;$DC$1:$DC$770,0))),"",IF(ISNA(INDEX($DC$1:$DC$200,MATCH($AE92&amp;BF$3,$DB$1:$DB$200&amp;$DC$1:$DC$200,0))),IF(INDEX($DC$201:$DC$770,MATCH($AE92&amp;BF$3,$DB$201:$DB$770&amp;$DC$201:$DC$770,0))=BF$3,2,""),IF(INDEX($DC$1:$DC$200,MATCH($AE92&amp;BF$3,$DB$1:$DB$200&amp;$DC$1:$DC$200,0))=BF$3,1,"")))</f>
        <v/>
      </c>
      <c r="BG92" s="6" t="str">
        <f t="array" ref="BG92">IF(ISNA(INDEX($DC$1:$DC$770,MATCH($AE92&amp;BG$3,$DB$1:$DB$770&amp;$DC$1:$DC$770,0))),"",IF(ISNA(INDEX($DC$1:$DC$200,MATCH($AE92&amp;BG$3,$DB$1:$DB$200&amp;$DC$1:$DC$200,0))),IF(INDEX($DC$201:$DC$770,MATCH($AE92&amp;BG$3,$DB$201:$DB$770&amp;$DC$201:$DC$770,0))=BG$3,2,""),IF(INDEX($DC$1:$DC$200,MATCH($AE92&amp;BG$3,$DB$1:$DB$200&amp;$DC$1:$DC$200,0))=BG$3,1,"")))</f>
        <v/>
      </c>
      <c r="BH92" s="7" t="str">
        <f t="array" ref="BH92">IF(ISNA(INDEX($DC$1:$DC$770,MATCH($AE92&amp;BH$3,$DB$1:$DB$770&amp;$DC$1:$DC$770,0))),"",IF(ISNA(INDEX($DC$1:$DC$200,MATCH($AE92&amp;BH$3,$DB$1:$DB$200&amp;$DC$1:$DC$200,0))),IF(INDEX($DC$201:$DC$770,MATCH($AE92&amp;BH$3,$DB$201:$DB$770&amp;$DC$201:$DC$770,0))=BH$3,2,""),IF(INDEX($DC$1:$DC$200,MATCH($AE92&amp;BH$3,$DB$1:$DB$200&amp;$DC$1:$DC$200,0))=BH$3,1,"")))</f>
        <v/>
      </c>
      <c r="BI92" s="4">
        <f t="shared" ref="BI92" si="731">BI90+1</f>
        <v>161</v>
      </c>
      <c r="BJ92" s="174">
        <f>TRUNC((DATE($CR$2,BK$75,BK92)-WEEKDAY(DATE($CR$2,BK$75,BK92),2)-DATE(YEAR(DATE($CR$2,BK$75,BK92)+4-WEEKDAY(DATE($CR$2,BK$75,BK92),2)),1,-10))/7)</f>
        <v>23</v>
      </c>
      <c r="BK92" s="181">
        <v>9</v>
      </c>
      <c r="BL92" s="176" t="str">
        <f t="shared" si="577"/>
        <v>Do</v>
      </c>
      <c r="BM92" s="2"/>
      <c r="BN92" s="164">
        <f t="shared" ref="BN92" si="732">IF(OR(OR(BJ92=$CR$7,BJ96=$CR$7,BJ92=$CS$7,BJ96=$CS$7,BJ92=$CT$7,BJ96=$CT$7,BJ92=$CR$8,BJ96=$CR$8,BJ92=$CR$9,BJ96=$CR$9,BJ92=$CR$10,BJ96=$CR$10,BJ92=$CS$10,BJ96=$CS$10,BJ92=$CR$11,BJ96=$CR$11,BJ92=$CS$11,BJ96=$CS$11,BJ92=$CT$11,BJ96=$CT$11,BJ92=$CU$11,BJ96=$CU$11,BJ92=$CV$11,BJ96=$CV$11,BJ92=$CR$12,BJ96=$CR$12,BJ92=$CS$12,BJ96=$CS$12),OR($BI93=$CP$30,$BI93=$CP$31,$BI93=$CP$32,$BI93=$CP$33,$BI93=$CP$34,$BI93=$CP$35,$BI93=$CP$36,$BI93=$CP$37,$BI93=$CP$38,$BI93=$CP$39,$BI93=$CP$40,$BI93=$CP$41),OR($BI93=$CP$44,$BI93=$CP$45,$BI93=$CP$46,$BI93=$CP$47,$BI93=$CP$48,$BI93=$CP$49,$BI93=$CP$50)),1,"")</f>
        <v>1</v>
      </c>
      <c r="BO92" s="164" t="str">
        <f t="shared" ref="BO92" si="733">IF(OR(OR(BJ92=$CR$15,BJ96=$CR$15,BJ92=$CS$15,BJ96=$CS$15,BJ92=$CT$15,BJ96=$CT$15,BJ92=$CR$16,BJ96=$CR$16,BJ92=$CS$16,BJ96=$CS$16,BJ92=$CR$17,BJ96=$CR$17,BJ92=$CS$17,BJ96=$CS$17,BJ92=$CR$18,BJ96=$CR$18,BJ92=$CS$18,BJ96=$CS$18,BJ92=$CT$18,BJ96=$CT$18,BJ92=$CU$18,BJ96=$CU$18,BJ92=$CV$18,BJ96=$CV$18,BJ92=$CR$19,BJ96=$CR$19,BJ92=$CS$19,BJ96=$CS$19),OR($BI93=$CP$30,$BI93=$CP$31,$BI93=$CP$32,$BI93=$CP$33,$BI93=$CP$34,$BI93=$CP$35,$BI93=$CP$36,$BI93=$CP$37,$BI93=$CP$38,$BI93=$CP$39,$BI93=$CP$40,$BI93=$CP$41),OR($BI93=$CP$44,$BI93=$CP$45,$BI93=$CP$46,$BI93=$CP$47,$BI93=$CP$48,$BI93=$CP$49,$BI93=$CP$50)),1,"")</f>
        <v/>
      </c>
      <c r="BP92" s="164" t="str">
        <f t="shared" ref="BP92" si="734">IF(OR(OR(BJ92=$CR$22,BJ96=$CR$22,BJ92=$CS$22,BJ96=$CS$22,BJ92=$CT$22,BJ96=$CT$22,BJ92=$CR$23,BJ96=$CR$23,BJ92=$CS$23,BJ96=$CS$23,BJ92=$CR$24,BJ96=$CR$24,BJ92=$CS$24,BJ96=$CS$24,BJ92=$CR$25,BJ96=$CR$25,BJ92=$CS$25,BJ96=$CS$25,BJ92=$CT$25,BJ96=$CT$25,BJ92=$CU$25,BJ96=$CU$25,BJ92=$CV$25,BJ96=$CV$25,BJ92=$CR$26,BJ96=$CR$26,BJ92=$CS$26,BJ96=$CS$26),OR($BI93=$CP$30,$BI93=$CP$31,$BI93=$CP$32,$BI93=$CP$33,$BI93=$CP$34,$BI93=$CP$35,$BI93=$CP$36,$BI93=$CP$37,$BI93=$CP$38,$BI93=$CP$39,$BI93=$CP$40,$BI93=$CP$41),OR($BI93=$CP$44,$BI93=$CP$45,$BI93=$CP$46,$BI93=$CP$47,$BI93=$CP$48,$BI93=$CP$49,$BI93=$CP$50)),1,"")</f>
        <v/>
      </c>
      <c r="BQ92" s="2"/>
      <c r="BR92" s="1" t="str">
        <f t="shared" ref="BR92" si="735">IF(ISNA(VLOOKUP(BI92,$DB$1:$DE$200,4,FALSE)),"",VLOOKUP(BI92,$DB$1:$DE$200,4,FALSE))</f>
        <v/>
      </c>
      <c r="BS92" s="1"/>
      <c r="BT92" s="1"/>
      <c r="BU92" s="1"/>
      <c r="BV92" s="1"/>
      <c r="BW92" s="1"/>
      <c r="BX92" s="5" t="str">
        <f t="array" ref="BX92">IF(ISNA(INDEX($DC$1:$DC$770,MATCH($BI92&amp;BX$3,$DB$1:$DB$770&amp;$DC$1:$DC$770,0))),"",IF(ISNA(INDEX($DC$1:$DC$200,MATCH($BI92&amp;BX$3,$DB$1:$DB$200&amp;$DC$1:$DC$200,0))),IF(INDEX($DC$201:$DC$770,MATCH($BI92&amp;BX$3,$DB$201:$DB$770&amp;$DC$201:$DC$770,0))=BX$3,2,""),IF(INDEX($DC$1:$DC$200,MATCH($BI92&amp;BX$3,$DB$1:$DB$200&amp;$DC$1:$DC$200,0))=BX$3,1,"")))</f>
        <v/>
      </c>
      <c r="BY92" s="6" t="str">
        <f t="array" ref="BY92">IF(ISNA(INDEX($DC$1:$DC$770,MATCH($BI92&amp;BY$3,$DB$1:$DB$770&amp;$DC$1:$DC$770,0))),"",IF(ISNA(INDEX($DC$1:$DC$200,MATCH($BI92&amp;BY$3,$DB$1:$DB$200&amp;$DC$1:$DC$200,0))),IF(INDEX($DC$201:$DC$770,MATCH($BI92&amp;BY$3,$DB$201:$DB$770&amp;$DC$201:$DC$770,0))=BY$3,2,""),IF(INDEX($DC$1:$DC$200,MATCH($BI92&amp;BY$3,$DB$1:$DB$200&amp;$DC$1:$DC$200,0))=BY$3,1,"")))</f>
        <v/>
      </c>
      <c r="BZ92" s="6" t="str">
        <f t="array" ref="BZ92">IF(ISNA(INDEX($DC$1:$DC$770,MATCH($BI92&amp;BZ$3,$DB$1:$DB$770&amp;$DC$1:$DC$770,0))),"",IF(ISNA(INDEX($DC$1:$DC$200,MATCH($BI92&amp;BZ$3,$DB$1:$DB$200&amp;$DC$1:$DC$200,0))),IF(INDEX($DC$201:$DC$770,MATCH($BI92&amp;BZ$3,$DB$201:$DB$770&amp;$DC$201:$DC$770,0))=BZ$3,2,""),IF(INDEX($DC$1:$DC$200,MATCH($BI92&amp;BZ$3,$DB$1:$DB$200&amp;$DC$1:$DC$200,0))=BZ$3,1,"")))</f>
        <v/>
      </c>
      <c r="CA92" s="5" t="str">
        <f t="array" ref="CA92">IF(ISNA(INDEX($DC$1:$DC$770,MATCH($BI92&amp;CA$3,$DB$1:$DB$770&amp;$DC$1:$DC$770,0))),"",IF(ISNA(INDEX($DC$1:$DC$200,MATCH($BI92&amp;CA$3,$DB$1:$DB$200&amp;$DC$1:$DC$200,0))),IF(INDEX($DC$201:$DC$770,MATCH($BI92&amp;CA$3,$DB$201:$DB$770&amp;$DC$201:$DC$770,0))=CA$3,2,""),IF(INDEX($DC$1:$DC$200,MATCH($BI92&amp;CA$3,$DB$1:$DB$200&amp;$DC$1:$DC$200,0))=CA$3,1,"")))</f>
        <v/>
      </c>
      <c r="CB92" s="6" t="str">
        <f t="array" ref="CB92">IF(ISNA(INDEX($DC$1:$DC$770,MATCH($BI92&amp;CB$3,$DB$1:$DB$770&amp;$DC$1:$DC$770,0))),"",IF(ISNA(INDEX($DC$1:$DC$200,MATCH($BI92&amp;CB$3,$DB$1:$DB$200&amp;$DC$1:$DC$200,0))),IF(INDEX($DC$201:$DC$770,MATCH($BI92&amp;CB$3,$DB$201:$DB$770&amp;$DC$201:$DC$770,0))=CB$3,2,""),IF(INDEX($DC$1:$DC$200,MATCH($BI92&amp;CB$3,$DB$1:$DB$200&amp;$DC$1:$DC$200,0))=CB$3,1,"")))</f>
        <v/>
      </c>
      <c r="CC92" s="7" t="str">
        <f t="array" ref="CC92">IF(ISNA(INDEX($DC$1:$DC$770,MATCH($BI92&amp;CC$3,$DB$1:$DB$770&amp;$DC$1:$DC$770,0))),"",IF(ISNA(INDEX($DC$1:$DC$200,MATCH($BI92&amp;CC$3,$DB$1:$DB$200&amp;$DC$1:$DC$200,0))),IF(INDEX($DC$201:$DC$770,MATCH($BI92&amp;CC$3,$DB$201:$DB$770&amp;$DC$201:$DC$770,0))=CC$3,2,""),IF(INDEX($DC$1:$DC$200,MATCH($BI92&amp;CC$3,$DB$1:$DB$200&amp;$DC$1:$DC$200,0))=CC$3,1,"")))</f>
        <v/>
      </c>
      <c r="CD92" s="6" t="str">
        <f t="array" ref="CD92">IF(ISNA(INDEX($DC$1:$DC$770,MATCH($BI92&amp;CD$3,$DB$1:$DB$770&amp;$DC$1:$DC$770,0))),"",IF(ISNA(INDEX($DC$1:$DC$200,MATCH($BI92&amp;CD$3,$DB$1:$DB$200&amp;$DC$1:$DC$200,0))),IF(INDEX($DC$201:$DC$770,MATCH($BI92&amp;CD$3,$DB$201:$DB$770&amp;$DC$201:$DC$770,0))=CD$3,2,""),IF(INDEX($DC$1:$DC$200,MATCH($BI92&amp;CD$3,$DB$1:$DB$200&amp;$DC$1:$DC$200,0))=CD$3,1,"")))</f>
        <v/>
      </c>
      <c r="CE92" s="6" t="str">
        <f t="array" ref="CE92">IF(ISNA(INDEX($DC$1:$DC$770,MATCH($BI92&amp;CE$3,$DB$1:$DB$770&amp;$DC$1:$DC$770,0))),"",IF(ISNA(INDEX($DC$1:$DC$200,MATCH($BI92&amp;CE$3,$DB$1:$DB$200&amp;$DC$1:$DC$200,0))),IF(INDEX($DC$201:$DC$770,MATCH($BI92&amp;CE$3,$DB$201:$DB$770&amp;$DC$201:$DC$770,0))=CE$3,2,""),IF(INDEX($DC$1:$DC$200,MATCH($BI92&amp;CE$3,$DB$1:$DB$200&amp;$DC$1:$DC$200,0))=CE$3,1,"")))</f>
        <v/>
      </c>
      <c r="CF92" s="6" t="str">
        <f t="array" ref="CF92">IF(ISNA(INDEX($DC$1:$DC$770,MATCH($BI92&amp;CF$3,$DB$1:$DB$770&amp;$DC$1:$DC$770,0))),"",IF(ISNA(INDEX($DC$1:$DC$200,MATCH($BI92&amp;CF$3,$DB$1:$DB$200&amp;$DC$1:$DC$200,0))),IF(INDEX($DC$201:$DC$770,MATCH($BI92&amp;CF$3,$DB$201:$DB$770&amp;$DC$201:$DC$770,0))=CF$3,2,""),IF(INDEX($DC$1:$DC$200,MATCH($BI92&amp;CF$3,$DB$1:$DB$200&amp;$DC$1:$DC$200,0))=CF$3,1,"")))</f>
        <v/>
      </c>
      <c r="CG92" s="5" t="str">
        <f t="array" ref="CG92">IF(ISNA(INDEX($DC$1:$DC$770,MATCH($BI92&amp;CG$3,$DB$1:$DB$770&amp;$DC$1:$DC$770,0))),"",IF(ISNA(INDEX($DC$1:$DC$200,MATCH($BI92&amp;CG$3,$DB$1:$DB$200&amp;$DC$1:$DC$200,0))),IF(INDEX($DC$201:$DC$770,MATCH($BI92&amp;CG$3,$DB$201:$DB$770&amp;$DC$201:$DC$770,0))=CG$3,2,""),IF(INDEX($DC$1:$DC$200,MATCH($BI92&amp;CG$3,$DB$1:$DB$200&amp;$DC$1:$DC$200,0))=CG$3,1,"")))</f>
        <v/>
      </c>
      <c r="CH92" s="6" t="str">
        <f t="array" ref="CH92">IF(ISNA(INDEX($DC$1:$DC$770,MATCH($BI92&amp;CH$3,$DB$1:$DB$770&amp;$DC$1:$DC$770,0))),"",IF(ISNA(INDEX($DC$1:$DC$200,MATCH($BI92&amp;CH$3,$DB$1:$DB$200&amp;$DC$1:$DC$200,0))),IF(INDEX($DC$201:$DC$770,MATCH($BI92&amp;CH$3,$DB$201:$DB$770&amp;$DC$201:$DC$770,0))=CH$3,2,""),IF(INDEX($DC$1:$DC$200,MATCH($BI92&amp;CH$3,$DB$1:$DB$200&amp;$DC$1:$DC$200,0))=CH$3,1,"")))</f>
        <v/>
      </c>
      <c r="CI92" s="7" t="str">
        <f t="array" ref="CI92">IF(ISNA(INDEX($DC$1:$DC$770,MATCH($BI92&amp;CI$3,$DB$1:$DB$770&amp;$DC$1:$DC$770,0))),"",IF(ISNA(INDEX($DC$1:$DC$200,MATCH($BI92&amp;CI$3,$DB$1:$DB$200&amp;$DC$1:$DC$200,0))),IF(INDEX($DC$201:$DC$770,MATCH($BI92&amp;CI$3,$DB$201:$DB$770&amp;$DC$201:$DC$770,0))=CI$3,2,""),IF(INDEX($DC$1:$DC$200,MATCH($BI92&amp;CI$3,$DB$1:$DB$200&amp;$DC$1:$DC$200,0))=CI$3,1,"")))</f>
        <v/>
      </c>
      <c r="CJ92" s="6" t="str">
        <f t="array" ref="CJ92">IF(ISNA(INDEX($DC$1:$DC$770,MATCH($BI92&amp;CJ$3,$DB$1:$DB$770&amp;$DC$1:$DC$770,0))),"",IF(ISNA(INDEX($DC$1:$DC$200,MATCH($BI92&amp;CJ$3,$DB$1:$DB$200&amp;$DC$1:$DC$200,0))),IF(INDEX($DC$201:$DC$770,MATCH($BI92&amp;CJ$3,$DB$201:$DB$770&amp;$DC$201:$DC$770,0))=CJ$3,2,""),IF(INDEX($DC$1:$DC$200,MATCH($BI92&amp;CJ$3,$DB$1:$DB$200&amp;$DC$1:$DC$200,0))=CJ$3,1,"")))</f>
        <v/>
      </c>
      <c r="CK92" s="6" t="str">
        <f t="array" ref="CK92">IF(ISNA(INDEX($DC$1:$DC$770,MATCH($BI92&amp;CK$3,$DB$1:$DB$770&amp;$DC$1:$DC$770,0))),"",IF(ISNA(INDEX($DC$1:$DC$200,MATCH($BI92&amp;CK$3,$DB$1:$DB$200&amp;$DC$1:$DC$200,0))),IF(INDEX($DC$201:$DC$770,MATCH($BI92&amp;CK$3,$DB$201:$DB$770&amp;$DC$201:$DC$770,0))=CK$3,2,""),IF(INDEX($DC$1:$DC$200,MATCH($BI92&amp;CK$3,$DB$1:$DB$200&amp;$DC$1:$DC$200,0))=CK$3,1,"")))</f>
        <v/>
      </c>
      <c r="CL92" s="7" t="str">
        <f t="array" ref="CL92">IF(ISNA(INDEX($DC$1:$DC$770,MATCH($BI92&amp;CL$3,$DB$1:$DB$770&amp;$DC$1:$DC$770,0))),"",IF(ISNA(INDEX($DC$1:$DC$200,MATCH($BI92&amp;CL$3,$DB$1:$DB$200&amp;$DC$1:$DC$200,0))),IF(INDEX($DC$201:$DC$770,MATCH($BI92&amp;CL$3,$DB$201:$DB$770&amp;$DC$201:$DC$770,0))=CL$3,2,""),IF(INDEX($DC$1:$DC$200,MATCH($BI92&amp;CL$3,$DB$1:$DB$200&amp;$DC$1:$DC$200,0))=CL$3,1,"")))</f>
        <v/>
      </c>
      <c r="CN92" s="10"/>
      <c r="CO92" s="14">
        <f t="shared" ref="CO92" si="736">CO91</f>
        <v>3</v>
      </c>
      <c r="CP92" s="24">
        <f t="shared" si="562"/>
        <v>0</v>
      </c>
      <c r="CQ92" s="161"/>
      <c r="CR92" s="70"/>
      <c r="CS92" s="10"/>
      <c r="CT92" s="10" t="s">
        <v>152</v>
      </c>
      <c r="CU92" s="68"/>
      <c r="CV92" s="68"/>
      <c r="CW92" s="10">
        <f t="shared" si="563"/>
        <v>2016</v>
      </c>
      <c r="CX92" s="10" t="str">
        <f t="shared" si="564"/>
        <v>So</v>
      </c>
      <c r="CY92" s="36">
        <f>CY91+2</f>
        <v>41092</v>
      </c>
      <c r="CZ92" s="10">
        <f>CZ91</f>
        <v>0</v>
      </c>
      <c r="DB92" s="19">
        <f>IF(DM92=0,0,IF(COUNTIF($DM$1:$DM$200,DM92)=1,DM92,IF(COUNTIF($DM$1:$DM$200,DM92)=2,IF(COUNTIF($DM$1:$DM91,DM92)=0,DM92,DM92+0.5),"Terminkollision 1")))</f>
        <v>0</v>
      </c>
      <c r="DC92" s="42">
        <f t="shared" si="561"/>
        <v>3</v>
      </c>
      <c r="DD92" s="71" t="s">
        <v>195</v>
      </c>
      <c r="DE92" s="13" t="s">
        <v>103</v>
      </c>
      <c r="DG92" s="63"/>
      <c r="DH92" s="63">
        <v>10</v>
      </c>
      <c r="DI92" s="13">
        <f t="shared" si="627"/>
        <v>2016</v>
      </c>
      <c r="DJ92" s="13" t="str">
        <f t="shared" si="628"/>
        <v>Fr</v>
      </c>
      <c r="DK92" s="22">
        <f t="shared" si="629"/>
        <v>41181</v>
      </c>
      <c r="DL92" s="19">
        <f t="shared" si="560"/>
        <v>0</v>
      </c>
      <c r="DM92" s="13">
        <f t="shared" si="499"/>
        <v>0</v>
      </c>
    </row>
    <row r="93" spans="1:117" ht="12.75" customHeight="1">
      <c r="A93" s="13">
        <f t="shared" ref="A93" si="737">A92+0.5</f>
        <v>100.5</v>
      </c>
      <c r="B93" s="174"/>
      <c r="C93" s="173"/>
      <c r="D93" s="177"/>
      <c r="E93" s="2"/>
      <c r="F93" s="165"/>
      <c r="G93" s="165"/>
      <c r="H93" s="165"/>
      <c r="I93" s="2"/>
      <c r="J93" s="10" t="str">
        <f t="shared" ref="J93" si="738">IF(ISNA(VLOOKUP(A93,$CP$30:$CQ$56,2,FALSE)),IF(ISNA(VLOOKUP(A93,$DB$1:$DE$200,4,FALSE)),"",VLOOKUP(A93,$DB$1:$DE$200,4,FALSE)),VLOOKUP(A93,$CP$30:$CQ$56,2,FALSE))</f>
        <v/>
      </c>
      <c r="K93" s="10"/>
      <c r="L93" s="10"/>
      <c r="M93" s="10"/>
      <c r="N93" s="10"/>
      <c r="O93" s="10"/>
      <c r="P93" s="9" t="str">
        <f t="array" ref="P93">IF(ISNA(INDEX($DC$201:$DC$770,MATCH($A92&amp;P$3,$DB$201:$DB$770&amp;$DC$201:$DC$770,0))),IF(ISNA(INDEX($DC$1:$DC$200,MATCH($A93&amp;P$3,$DB$1:$DB$200&amp;$DC$1:$DC$200,0))),"",IF(INDEX($DC$1:$DC$200,MATCH($A93&amp;P$3,$DB$1:$DB$200&amp;$DC$1:$DC$200,0))=P$3,1,"")),IF(INDEX($DC$201:$DC$770,MATCH($A92&amp;P$3,$DB$201:$DB$770&amp;$DC$201:$DC$770,0))=P$3,2,""))</f>
        <v/>
      </c>
      <c r="Q93" s="10" t="str">
        <f t="array" ref="Q93">IF(ISNA(INDEX($DC$201:$DC$770,MATCH($A92&amp;Q$3,$DB$201:$DB$770&amp;$DC$201:$DC$770,0))),IF(ISNA(INDEX($DC$1:$DC$200,MATCH($A93&amp;Q$3,$DB$1:$DB$200&amp;$DC$1:$DC$200,0))),"",IF(INDEX($DC$1:$DC$200,MATCH($A93&amp;Q$3,$DB$1:$DB$200&amp;$DC$1:$DC$200,0))=Q$3,1,"")),IF(INDEX($DC$201:$DC$770,MATCH($A92&amp;Q$3,$DB$201:$DB$770&amp;$DC$201:$DC$770,0))=Q$3,2,""))</f>
        <v/>
      </c>
      <c r="R93" s="10" t="str">
        <f t="array" ref="R93">IF(ISNA(INDEX($DC$201:$DC$770,MATCH($A92&amp;R$3,$DB$201:$DB$770&amp;$DC$201:$DC$770,0))),IF(ISNA(INDEX($DC$1:$DC$200,MATCH($A93&amp;R$3,$DB$1:$DB$200&amp;$DC$1:$DC$200,0))),"",IF(INDEX($DC$1:$DC$200,MATCH($A93&amp;R$3,$DB$1:$DB$200&amp;$DC$1:$DC$200,0))=R$3,1,"")),IF(INDEX($DC$201:$DC$770,MATCH($A92&amp;R$3,$DB$201:$DB$770&amp;$DC$201:$DC$770,0))=R$3,2,""))</f>
        <v/>
      </c>
      <c r="S93" s="9" t="str">
        <f t="array" ref="S93">IF(ISNA(INDEX($DC$201:$DC$770,MATCH($A92&amp;S$3,$DB$201:$DB$770&amp;$DC$201:$DC$770,0))),IF(ISNA(INDEX($DC$1:$DC$200,MATCH($A93&amp;S$3,$DB$1:$DB$200&amp;$DC$1:$DC$200,0))),"",IF(INDEX($DC$1:$DC$200,MATCH($A93&amp;S$3,$DB$1:$DB$200&amp;$DC$1:$DC$200,0))=S$3,1,"")),IF(INDEX($DC$201:$DC$770,MATCH($A92&amp;S$3,$DB$201:$DB$770&amp;$DC$201:$DC$770,0))=S$3,2,""))</f>
        <v/>
      </c>
      <c r="T93" s="10" t="str">
        <f t="array" ref="T93">IF(ISNA(INDEX($DC$201:$DC$770,MATCH($A92&amp;T$3,$DB$201:$DB$770&amp;$DC$201:$DC$770,0))),IF(ISNA(INDEX($DC$1:$DC$200,MATCH($A93&amp;T$3,$DB$1:$DB$200&amp;$DC$1:$DC$200,0))),"",IF(INDEX($DC$1:$DC$200,MATCH($A93&amp;T$3,$DB$1:$DB$200&amp;$DC$1:$DC$200,0))=T$3,1,"")),IF(INDEX($DC$201:$DC$770,MATCH($A92&amp;T$3,$DB$201:$DB$770&amp;$DC$201:$DC$770,0))=T$3,2,""))</f>
        <v/>
      </c>
      <c r="U93" s="8" t="str">
        <f t="array" ref="U93">IF(ISNA(INDEX($DC$201:$DC$770,MATCH($A92&amp;U$3,$DB$201:$DB$770&amp;$DC$201:$DC$770,0))),IF(ISNA(INDEX($DC$1:$DC$200,MATCH($A93&amp;U$3,$DB$1:$DB$200&amp;$DC$1:$DC$200,0))),"",IF(INDEX($DC$1:$DC$200,MATCH($A93&amp;U$3,$DB$1:$DB$200&amp;$DC$1:$DC$200,0))=U$3,1,"")),IF(INDEX($DC$201:$DC$770,MATCH($A92&amp;U$3,$DB$201:$DB$770&amp;$DC$201:$DC$770,0))=U$3,2,""))</f>
        <v/>
      </c>
      <c r="V93" s="10" t="str">
        <f t="array" ref="V93">IF(ISNA(INDEX($DC$201:$DC$770,MATCH($A92&amp;V$3,$DB$201:$DB$770&amp;$DC$201:$DC$770,0))),IF(ISNA(INDEX($DC$1:$DC$200,MATCH($A93&amp;V$3,$DB$1:$DB$200&amp;$DC$1:$DC$200,0))),"",IF(INDEX($DC$1:$DC$200,MATCH($A93&amp;V$3,$DB$1:$DB$200&amp;$DC$1:$DC$200,0))=V$3,1,"")),IF(INDEX($DC$201:$DC$770,MATCH($A92&amp;V$3,$DB$201:$DB$770&amp;$DC$201:$DC$770,0))=V$3,2,""))</f>
        <v/>
      </c>
      <c r="W93" s="10" t="str">
        <f t="array" ref="W93">IF(ISNA(INDEX($DC$201:$DC$770,MATCH($A92&amp;W$3,$DB$201:$DB$770&amp;$DC$201:$DC$770,0))),IF(ISNA(INDEX($DC$1:$DC$200,MATCH($A93&amp;W$3,$DB$1:$DB$200&amp;$DC$1:$DC$200,0))),"",IF(INDEX($DC$1:$DC$200,MATCH($A93&amp;W$3,$DB$1:$DB$200&amp;$DC$1:$DC$200,0))=W$3,1,"")),IF(INDEX($DC$201:$DC$770,MATCH($A92&amp;W$3,$DB$201:$DB$770&amp;$DC$201:$DC$770,0))=W$3,2,""))</f>
        <v/>
      </c>
      <c r="X93" s="10" t="str">
        <f t="array" ref="X93">IF(ISNA(INDEX($DC$201:$DC$770,MATCH($A92&amp;X$3,$DB$201:$DB$770&amp;$DC$201:$DC$770,0))),IF(ISNA(INDEX($DC$1:$DC$200,MATCH($A93&amp;X$3,$DB$1:$DB$200&amp;$DC$1:$DC$200,0))),"",IF(INDEX($DC$1:$DC$200,MATCH($A93&amp;X$3,$DB$1:$DB$200&amp;$DC$1:$DC$200,0))=X$3,1,"")),IF(INDEX($DC$201:$DC$770,MATCH($A92&amp;X$3,$DB$201:$DB$770&amp;$DC$201:$DC$770,0))=X$3,2,""))</f>
        <v/>
      </c>
      <c r="Y93" s="9" t="str">
        <f t="array" ref="Y93">IF(ISNA(INDEX($DC$201:$DC$770,MATCH($A92&amp;Y$3,$DB$201:$DB$770&amp;$DC$201:$DC$770,0))),IF(ISNA(INDEX($DC$1:$DC$200,MATCH($A93&amp;Y$3,$DB$1:$DB$200&amp;$DC$1:$DC$200,0))),"",IF(INDEX($DC$1:$DC$200,MATCH($A93&amp;Y$3,$DB$1:$DB$200&amp;$DC$1:$DC$200,0))=Y$3,1,"")),IF(INDEX($DC$201:$DC$770,MATCH($A92&amp;Y$3,$DB$201:$DB$770&amp;$DC$201:$DC$770,0))=Y$3,2,""))</f>
        <v/>
      </c>
      <c r="Z93" s="10" t="str">
        <f t="array" ref="Z93">IF(ISNA(INDEX($DC$201:$DC$770,MATCH($A92&amp;Z$3,$DB$201:$DB$770&amp;$DC$201:$DC$770,0))),IF(ISNA(INDEX($DC$1:$DC$200,MATCH($A93&amp;Z$3,$DB$1:$DB$200&amp;$DC$1:$DC$200,0))),"",IF(INDEX($DC$1:$DC$200,MATCH($A93&amp;Z$3,$DB$1:$DB$200&amp;$DC$1:$DC$200,0))=Z$3,1,"")),IF(INDEX($DC$201:$DC$770,MATCH($A92&amp;Z$3,$DB$201:$DB$770&amp;$DC$201:$DC$770,0))=Z$3,2,""))</f>
        <v/>
      </c>
      <c r="AA93" s="8" t="str">
        <f t="array" ref="AA93">IF(ISNA(INDEX($DC$201:$DC$770,MATCH($A92&amp;AA$3,$DB$201:$DB$770&amp;$DC$201:$DC$770,0))),IF(ISNA(INDEX($DC$1:$DC$200,MATCH($A93&amp;AA$3,$DB$1:$DB$200&amp;$DC$1:$DC$200,0))),"",IF(INDEX($DC$1:$DC$200,MATCH($A93&amp;AA$3,$DB$1:$DB$200&amp;$DC$1:$DC$200,0))=AA$3,1,"")),IF(INDEX($DC$201:$DC$770,MATCH($A92&amp;AA$3,$DB$201:$DB$770&amp;$DC$201:$DC$770,0))=AA$3,2,""))</f>
        <v/>
      </c>
      <c r="AB93" s="10" t="str">
        <f t="array" ref="AB93">IF(ISNA(INDEX($DC$201:$DC$770,MATCH($A92&amp;AB$3,$DB$201:$DB$770&amp;$DC$201:$DC$770,0))),IF(ISNA(INDEX($DC$1:$DC$200,MATCH($A93&amp;AB$3,$DB$1:$DB$200&amp;$DC$1:$DC$200,0))),"",IF(INDEX($DC$1:$DC$200,MATCH($A93&amp;AB$3,$DB$1:$DB$200&amp;$DC$1:$DC$200,0))=AB$3,1,"")),IF(INDEX($DC$201:$DC$770,MATCH($A92&amp;AB$3,$DB$201:$DB$770&amp;$DC$201:$DC$770,0))=AB$3,2,""))</f>
        <v/>
      </c>
      <c r="AC93" s="10" t="str">
        <f t="array" ref="AC93">IF(ISNA(INDEX($DC$201:$DC$770,MATCH($A92&amp;AC$3,$DB$201:$DB$770&amp;$DC$201:$DC$770,0))),IF(ISNA(INDEX($DC$1:$DC$200,MATCH($A93&amp;AC$3,$DB$1:$DB$200&amp;$DC$1:$DC$200,0))),"",IF(INDEX($DC$1:$DC$200,MATCH($A93&amp;AC$3,$DB$1:$DB$200&amp;$DC$1:$DC$200,0))=AC$3,1,"")),IF(INDEX($DC$201:$DC$770,MATCH($A92&amp;AC$3,$DB$201:$DB$770&amp;$DC$201:$DC$770,0))=AC$3,2,""))</f>
        <v/>
      </c>
      <c r="AD93" s="8" t="str">
        <f t="array" ref="AD93">IF(ISNA(INDEX($DC$201:$DC$770,MATCH($A92&amp;AD$3,$DB$201:$DB$770&amp;$DC$201:$DC$770,0))),IF(ISNA(INDEX($DC$1:$DC$200,MATCH($A93&amp;AD$3,$DB$1:$DB$200&amp;$DC$1:$DC$200,0))),"",IF(INDEX($DC$1:$DC$200,MATCH($A93&amp;AD$3,$DB$1:$DB$200&amp;$DC$1:$DC$200,0))=AD$3,1,"")),IF(INDEX($DC$201:$DC$770,MATCH($A92&amp;AD$3,$DB$201:$DB$770&amp;$DC$201:$DC$770,0))=AD$3,2,""))</f>
        <v/>
      </c>
      <c r="AE93" s="4">
        <f t="shared" ref="AE93" si="739">AE92+0.5</f>
        <v>130.5</v>
      </c>
      <c r="AF93" s="174"/>
      <c r="AG93" s="183"/>
      <c r="AH93" s="177"/>
      <c r="AI93" s="2"/>
      <c r="AJ93" s="165"/>
      <c r="AK93" s="165"/>
      <c r="AL93" s="165"/>
      <c r="AM93" s="2"/>
      <c r="AN93" s="10" t="str">
        <f t="shared" ref="AN93" si="740">IF(ISNA(VLOOKUP(AE93,$CP$30:$CQ$56,2,FALSE)),IF(ISNA(VLOOKUP(AE93,$DB$1:$DE$200,4,FALSE)),"",VLOOKUP(AE93,$DB$1:$DE$200,4,FALSE)),VLOOKUP(AE93,$CP$30:$CQ$56,2,FALSE))</f>
        <v/>
      </c>
      <c r="AO93" s="10"/>
      <c r="AP93" s="10"/>
      <c r="AQ93" s="10"/>
      <c r="AR93" s="10"/>
      <c r="AS93" s="10"/>
      <c r="AT93" s="9" t="str">
        <f t="array" ref="AT93">IF(ISNA(INDEX($DC$201:$DC$770,MATCH($AE92&amp;AT$3,$DB$201:$DB$770&amp;$DC$201:$DC$770,0))),IF(ISNA(INDEX($DC$1:$DC$200,MATCH($AE93&amp;AT$3,$DB$1:$DB$200&amp;$DC$1:$DC$200,0))),"",IF(INDEX($DC$1:$DC$200,MATCH($AE93&amp;AT$3,$DB$1:$DB$200&amp;$DC$1:$DC$200,0))=AT$3,1,"")),IF(INDEX($DC$201:$DC$770,MATCH($AE92&amp;AT$3,$DB$201:$DB$770&amp;$DC$201:$DC$770,0))=AT$3,2,""))</f>
        <v/>
      </c>
      <c r="AU93" s="10" t="str">
        <f t="array" ref="AU93">IF(ISNA(INDEX($DC$201:$DC$770,MATCH($AE92&amp;AU$3,$DB$201:$DB$770&amp;$DC$201:$DC$770,0))),IF(ISNA(INDEX($DC$1:$DC$200,MATCH($AE93&amp;AU$3,$DB$1:$DB$200&amp;$DC$1:$DC$200,0))),"",IF(INDEX($DC$1:$DC$200,MATCH($AE93&amp;AU$3,$DB$1:$DB$200&amp;$DC$1:$DC$200,0))=AU$3,1,"")),IF(INDEX($DC$201:$DC$770,MATCH($AE92&amp;AU$3,$DB$201:$DB$770&amp;$DC$201:$DC$770,0))=AU$3,2,""))</f>
        <v/>
      </c>
      <c r="AV93" s="10" t="str">
        <f t="array" ref="AV93">IF(ISNA(INDEX($DC$201:$DC$770,MATCH($AE92&amp;AV$3,$DB$201:$DB$770&amp;$DC$201:$DC$770,0))),IF(ISNA(INDEX($DC$1:$DC$200,MATCH($AE93&amp;AV$3,$DB$1:$DB$200&amp;$DC$1:$DC$200,0))),"",IF(INDEX($DC$1:$DC$200,MATCH($AE93&amp;AV$3,$DB$1:$DB$200&amp;$DC$1:$DC$200,0))=AV$3,1,"")),IF(INDEX($DC$201:$DC$770,MATCH($AE92&amp;AV$3,$DB$201:$DB$770&amp;$DC$201:$DC$770,0))=AV$3,2,""))</f>
        <v/>
      </c>
      <c r="AW93" s="9" t="str">
        <f t="array" ref="AW93">IF(ISNA(INDEX($DC$201:$DC$770,MATCH($AE92&amp;AW$3,$DB$201:$DB$770&amp;$DC$201:$DC$770,0))),IF(ISNA(INDEX($DC$1:$DC$200,MATCH($AE93&amp;AW$3,$DB$1:$DB$200&amp;$DC$1:$DC$200,0))),"",IF(INDEX($DC$1:$DC$200,MATCH($AE93&amp;AW$3,$DB$1:$DB$200&amp;$DC$1:$DC$200,0))=AW$3,1,"")),IF(INDEX($DC$201:$DC$770,MATCH($AE92&amp;AW$3,$DB$201:$DB$770&amp;$DC$201:$DC$770,0))=AW$3,2,""))</f>
        <v/>
      </c>
      <c r="AX93" s="10" t="str">
        <f t="array" ref="AX93">IF(ISNA(INDEX($DC$201:$DC$770,MATCH($AE92&amp;AX$3,$DB$201:$DB$770&amp;$DC$201:$DC$770,0))),IF(ISNA(INDEX($DC$1:$DC$200,MATCH($AE93&amp;AX$3,$DB$1:$DB$200&amp;$DC$1:$DC$200,0))),"",IF(INDEX($DC$1:$DC$200,MATCH($AE93&amp;AX$3,$DB$1:$DB$200&amp;$DC$1:$DC$200,0))=AX$3,1,"")),IF(INDEX($DC$201:$DC$770,MATCH($AE92&amp;AX$3,$DB$201:$DB$770&amp;$DC$201:$DC$770,0))=AX$3,2,""))</f>
        <v/>
      </c>
      <c r="AY93" s="8" t="str">
        <f t="array" ref="AY93">IF(ISNA(INDEX($DC$201:$DC$770,MATCH($AE92&amp;AY$3,$DB$201:$DB$770&amp;$DC$201:$DC$770,0))),IF(ISNA(INDEX($DC$1:$DC$200,MATCH($AE93&amp;AY$3,$DB$1:$DB$200&amp;$DC$1:$DC$200,0))),"",IF(INDEX($DC$1:$DC$200,MATCH($AE93&amp;AY$3,$DB$1:$DB$200&amp;$DC$1:$DC$200,0))=AY$3,1,"")),IF(INDEX($DC$201:$DC$770,MATCH($AE92&amp;AY$3,$DB$201:$DB$770&amp;$DC$201:$DC$770,0))=AY$3,2,""))</f>
        <v/>
      </c>
      <c r="AZ93" s="10" t="str">
        <f t="array" ref="AZ93">IF(ISNA(INDEX($DC$201:$DC$770,MATCH($AE92&amp;AZ$3,$DB$201:$DB$770&amp;$DC$201:$DC$770,0))),IF(ISNA(INDEX($DC$1:$DC$200,MATCH($AE93&amp;AZ$3,$DB$1:$DB$200&amp;$DC$1:$DC$200,0))),"",IF(INDEX($DC$1:$DC$200,MATCH($AE93&amp;AZ$3,$DB$1:$DB$200&amp;$DC$1:$DC$200,0))=AZ$3,1,"")),IF(INDEX($DC$201:$DC$770,MATCH($AE92&amp;AZ$3,$DB$201:$DB$770&amp;$DC$201:$DC$770,0))=AZ$3,2,""))</f>
        <v/>
      </c>
      <c r="BA93" s="10" t="str">
        <f t="array" ref="BA93">IF(ISNA(INDEX($DC$201:$DC$770,MATCH($AE92&amp;BA$3,$DB$201:$DB$770&amp;$DC$201:$DC$770,0))),IF(ISNA(INDEX($DC$1:$DC$200,MATCH($AE93&amp;BA$3,$DB$1:$DB$200&amp;$DC$1:$DC$200,0))),"",IF(INDEX($DC$1:$DC$200,MATCH($AE93&amp;BA$3,$DB$1:$DB$200&amp;$DC$1:$DC$200,0))=BA$3,1,"")),IF(INDEX($DC$201:$DC$770,MATCH($AE92&amp;BA$3,$DB$201:$DB$770&amp;$DC$201:$DC$770,0))=BA$3,2,""))</f>
        <v/>
      </c>
      <c r="BB93" s="10" t="str">
        <f t="array" ref="BB93">IF(ISNA(INDEX($DC$201:$DC$770,MATCH($AE92&amp;BB$3,$DB$201:$DB$770&amp;$DC$201:$DC$770,0))),IF(ISNA(INDEX($DC$1:$DC$200,MATCH($AE93&amp;BB$3,$DB$1:$DB$200&amp;$DC$1:$DC$200,0))),"",IF(INDEX($DC$1:$DC$200,MATCH($AE93&amp;BB$3,$DB$1:$DB$200&amp;$DC$1:$DC$200,0))=BB$3,1,"")),IF(INDEX($DC$201:$DC$770,MATCH($AE92&amp;BB$3,$DB$201:$DB$770&amp;$DC$201:$DC$770,0))=BB$3,2,""))</f>
        <v/>
      </c>
      <c r="BC93" s="9" t="str">
        <f t="array" ref="BC93">IF(ISNA(INDEX($DC$201:$DC$770,MATCH($AE92&amp;BC$3,$DB$201:$DB$770&amp;$DC$201:$DC$770,0))),IF(ISNA(INDEX($DC$1:$DC$200,MATCH($AE93&amp;BC$3,$DB$1:$DB$200&amp;$DC$1:$DC$200,0))),"",IF(INDEX($DC$1:$DC$200,MATCH($AE93&amp;BC$3,$DB$1:$DB$200&amp;$DC$1:$DC$200,0))=BC$3,1,"")),IF(INDEX($DC$201:$DC$770,MATCH($AE92&amp;BC$3,$DB$201:$DB$770&amp;$DC$201:$DC$770,0))=BC$3,2,""))</f>
        <v/>
      </c>
      <c r="BD93" s="10" t="str">
        <f t="array" ref="BD93">IF(ISNA(INDEX($DC$201:$DC$770,MATCH($AE92&amp;BD$3,$DB$201:$DB$770&amp;$DC$201:$DC$770,0))),IF(ISNA(INDEX($DC$1:$DC$200,MATCH($AE93&amp;BD$3,$DB$1:$DB$200&amp;$DC$1:$DC$200,0))),"",IF(INDEX($DC$1:$DC$200,MATCH($AE93&amp;BD$3,$DB$1:$DB$200&amp;$DC$1:$DC$200,0))=BD$3,1,"")),IF(INDEX($DC$201:$DC$770,MATCH($AE92&amp;BD$3,$DB$201:$DB$770&amp;$DC$201:$DC$770,0))=BD$3,2,""))</f>
        <v/>
      </c>
      <c r="BE93" s="8" t="str">
        <f t="array" ref="BE93">IF(ISNA(INDEX($DC$201:$DC$770,MATCH($AE92&amp;BE$3,$DB$201:$DB$770&amp;$DC$201:$DC$770,0))),IF(ISNA(INDEX($DC$1:$DC$200,MATCH($AE93&amp;BE$3,$DB$1:$DB$200&amp;$DC$1:$DC$200,0))),"",IF(INDEX($DC$1:$DC$200,MATCH($AE93&amp;BE$3,$DB$1:$DB$200&amp;$DC$1:$DC$200,0))=BE$3,1,"")),IF(INDEX($DC$201:$DC$770,MATCH($AE92&amp;BE$3,$DB$201:$DB$770&amp;$DC$201:$DC$770,0))=BE$3,2,""))</f>
        <v/>
      </c>
      <c r="BF93" s="10" t="str">
        <f t="array" ref="BF93">IF(ISNA(INDEX($DC$201:$DC$770,MATCH($AE92&amp;BF$3,$DB$201:$DB$770&amp;$DC$201:$DC$770,0))),IF(ISNA(INDEX($DC$1:$DC$200,MATCH($AE93&amp;BF$3,$DB$1:$DB$200&amp;$DC$1:$DC$200,0))),"",IF(INDEX($DC$1:$DC$200,MATCH($AE93&amp;BF$3,$DB$1:$DB$200&amp;$DC$1:$DC$200,0))=BF$3,1,"")),IF(INDEX($DC$201:$DC$770,MATCH($AE92&amp;BF$3,$DB$201:$DB$770&amp;$DC$201:$DC$770,0))=BF$3,2,""))</f>
        <v/>
      </c>
      <c r="BG93" s="10" t="str">
        <f t="array" ref="BG93">IF(ISNA(INDEX($DC$201:$DC$770,MATCH($AE92&amp;BG$3,$DB$201:$DB$770&amp;$DC$201:$DC$770,0))),IF(ISNA(INDEX($DC$1:$DC$200,MATCH($AE93&amp;BG$3,$DB$1:$DB$200&amp;$DC$1:$DC$200,0))),"",IF(INDEX($DC$1:$DC$200,MATCH($AE93&amp;BG$3,$DB$1:$DB$200&amp;$DC$1:$DC$200,0))=BG$3,1,"")),IF(INDEX($DC$201:$DC$770,MATCH($AE92&amp;BG$3,$DB$201:$DB$770&amp;$DC$201:$DC$770,0))=BG$3,2,""))</f>
        <v/>
      </c>
      <c r="BH93" s="8" t="str">
        <f t="array" ref="BH93">IF(ISNA(INDEX($DC$201:$DC$770,MATCH($AE92&amp;BH$3,$DB$201:$DB$770&amp;$DC$201:$DC$770,0))),IF(ISNA(INDEX($DC$1:$DC$200,MATCH($AE93&amp;BH$3,$DB$1:$DB$200&amp;$DC$1:$DC$200,0))),"",IF(INDEX($DC$1:$DC$200,MATCH($AE93&amp;BH$3,$DB$1:$DB$200&amp;$DC$1:$DC$200,0))=BH$3,1,"")),IF(INDEX($DC$201:$DC$770,MATCH($AE92&amp;BH$3,$DB$201:$DB$770&amp;$DC$201:$DC$770,0))=BH$3,2,""))</f>
        <v/>
      </c>
      <c r="BI93" s="4">
        <f t="shared" ref="BI93" si="741">BI92+0.5</f>
        <v>161.5</v>
      </c>
      <c r="BJ93" s="174"/>
      <c r="BK93" s="183"/>
      <c r="BL93" s="177"/>
      <c r="BM93" s="2"/>
      <c r="BN93" s="165"/>
      <c r="BO93" s="165"/>
      <c r="BP93" s="165"/>
      <c r="BQ93" s="2"/>
      <c r="BR93" s="9" t="str">
        <f t="shared" ref="BR93" si="742">IF(ISNA(VLOOKUP(BI93,$CP$30:$CQ$56,2,FALSE)),IF(ISNA(VLOOKUP(BI93,$DB$1:$DE$200,4,FALSE)),"",VLOOKUP(BI93,$DB$1:$DE$200,4,FALSE)),VLOOKUP(BI93,$CP$30:$CQ$56,2,FALSE))</f>
        <v/>
      </c>
      <c r="BS93" s="10"/>
      <c r="BT93" s="10"/>
      <c r="BU93" s="10"/>
      <c r="BV93" s="10"/>
      <c r="BW93" s="10"/>
      <c r="BX93" s="9" t="str">
        <f t="array" ref="BX93">IF(ISNA(INDEX($DC$201:$DC$770,MATCH($BI92&amp;BX$3,$DB$201:$DB$770&amp;$DC$201:$DC$770,0))),IF(ISNA(INDEX($DC$1:$DC$200,MATCH($BI93&amp;BX$3,$DB$1:$DB$200&amp;$DC$1:$DC$200,0))),"",IF(INDEX($DC$1:$DC$200,MATCH($BI93&amp;BX$3,$DB$1:$DB$200&amp;$DC$1:$DC$200,0))=BX$3,1,"")),IF(INDEX($DC$201:$DC$770,MATCH($BI92&amp;BX$3,$DB$201:$DB$770&amp;$DC$201:$DC$770,0))=BX$3,2,""))</f>
        <v/>
      </c>
      <c r="BY93" s="10" t="str">
        <f t="array" ref="BY93">IF(ISNA(INDEX($DC$201:$DC$770,MATCH($BI92&amp;BY$3,$DB$201:$DB$770&amp;$DC$201:$DC$770,0))),IF(ISNA(INDEX($DC$1:$DC$200,MATCH($BI93&amp;BY$3,$DB$1:$DB$200&amp;$DC$1:$DC$200,0))),"",IF(INDEX($DC$1:$DC$200,MATCH($BI93&amp;BY$3,$DB$1:$DB$200&amp;$DC$1:$DC$200,0))=BY$3,1,"")),IF(INDEX($DC$201:$DC$770,MATCH($BI92&amp;BY$3,$DB$201:$DB$770&amp;$DC$201:$DC$770,0))=BY$3,2,""))</f>
        <v/>
      </c>
      <c r="BZ93" s="10" t="str">
        <f t="array" ref="BZ93">IF(ISNA(INDEX($DC$201:$DC$770,MATCH($BI92&amp;BZ$3,$DB$201:$DB$770&amp;$DC$201:$DC$770,0))),IF(ISNA(INDEX($DC$1:$DC$200,MATCH($BI93&amp;BZ$3,$DB$1:$DB$200&amp;$DC$1:$DC$200,0))),"",IF(INDEX($DC$1:$DC$200,MATCH($BI93&amp;BZ$3,$DB$1:$DB$200&amp;$DC$1:$DC$200,0))=BZ$3,1,"")),IF(INDEX($DC$201:$DC$770,MATCH($BI92&amp;BZ$3,$DB$201:$DB$770&amp;$DC$201:$DC$770,0))=BZ$3,2,""))</f>
        <v/>
      </c>
      <c r="CA93" s="9" t="str">
        <f t="array" ref="CA93">IF(ISNA(INDEX($DC$201:$DC$770,MATCH($BI92&amp;CA$3,$DB$201:$DB$770&amp;$DC$201:$DC$770,0))),IF(ISNA(INDEX($DC$1:$DC$200,MATCH($BI93&amp;CA$3,$DB$1:$DB$200&amp;$DC$1:$DC$200,0))),"",IF(INDEX($DC$1:$DC$200,MATCH($BI93&amp;CA$3,$DB$1:$DB$200&amp;$DC$1:$DC$200,0))=CA$3,1,"")),IF(INDEX($DC$201:$DC$770,MATCH($BI92&amp;CA$3,$DB$201:$DB$770&amp;$DC$201:$DC$770,0))=CA$3,2,""))</f>
        <v/>
      </c>
      <c r="CB93" s="10" t="str">
        <f t="array" ref="CB93">IF(ISNA(INDEX($DC$201:$DC$770,MATCH($BI92&amp;CB$3,$DB$201:$DB$770&amp;$DC$201:$DC$770,0))),IF(ISNA(INDEX($DC$1:$DC$200,MATCH($BI93&amp;CB$3,$DB$1:$DB$200&amp;$DC$1:$DC$200,0))),"",IF(INDEX($DC$1:$DC$200,MATCH($BI93&amp;CB$3,$DB$1:$DB$200&amp;$DC$1:$DC$200,0))=CB$3,1,"")),IF(INDEX($DC$201:$DC$770,MATCH($BI92&amp;CB$3,$DB$201:$DB$770&amp;$DC$201:$DC$770,0))=CB$3,2,""))</f>
        <v/>
      </c>
      <c r="CC93" s="8" t="str">
        <f t="array" ref="CC93">IF(ISNA(INDEX($DC$201:$DC$770,MATCH($BI92&amp;CC$3,$DB$201:$DB$770&amp;$DC$201:$DC$770,0))),IF(ISNA(INDEX($DC$1:$DC$200,MATCH($BI93&amp;CC$3,$DB$1:$DB$200&amp;$DC$1:$DC$200,0))),"",IF(INDEX($DC$1:$DC$200,MATCH($BI93&amp;CC$3,$DB$1:$DB$200&amp;$DC$1:$DC$200,0))=CC$3,1,"")),IF(INDEX($DC$201:$DC$770,MATCH($BI92&amp;CC$3,$DB$201:$DB$770&amp;$DC$201:$DC$770,0))=CC$3,2,""))</f>
        <v/>
      </c>
      <c r="CD93" s="10" t="str">
        <f t="array" ref="CD93">IF(ISNA(INDEX($DC$201:$DC$770,MATCH($BI92&amp;CD$3,$DB$201:$DB$770&amp;$DC$201:$DC$770,0))),IF(ISNA(INDEX($DC$1:$DC$200,MATCH($BI93&amp;CD$3,$DB$1:$DB$200&amp;$DC$1:$DC$200,0))),"",IF(INDEX($DC$1:$DC$200,MATCH($BI93&amp;CD$3,$DB$1:$DB$200&amp;$DC$1:$DC$200,0))=CD$3,1,"")),IF(INDEX($DC$201:$DC$770,MATCH($BI92&amp;CD$3,$DB$201:$DB$770&amp;$DC$201:$DC$770,0))=CD$3,2,""))</f>
        <v/>
      </c>
      <c r="CE93" s="10" t="str">
        <f t="array" ref="CE93">IF(ISNA(INDEX($DC$201:$DC$770,MATCH($BI92&amp;CE$3,$DB$201:$DB$770&amp;$DC$201:$DC$770,0))),IF(ISNA(INDEX($DC$1:$DC$200,MATCH($BI93&amp;CE$3,$DB$1:$DB$200&amp;$DC$1:$DC$200,0))),"",IF(INDEX($DC$1:$DC$200,MATCH($BI93&amp;CE$3,$DB$1:$DB$200&amp;$DC$1:$DC$200,0))=CE$3,1,"")),IF(INDEX($DC$201:$DC$770,MATCH($BI92&amp;CE$3,$DB$201:$DB$770&amp;$DC$201:$DC$770,0))=CE$3,2,""))</f>
        <v/>
      </c>
      <c r="CF93" s="10" t="str">
        <f t="array" ref="CF93">IF(ISNA(INDEX($DC$201:$DC$770,MATCH($BI92&amp;CF$3,$DB$201:$DB$770&amp;$DC$201:$DC$770,0))),IF(ISNA(INDEX($DC$1:$DC$200,MATCH($BI93&amp;CF$3,$DB$1:$DB$200&amp;$DC$1:$DC$200,0))),"",IF(INDEX($DC$1:$DC$200,MATCH($BI93&amp;CF$3,$DB$1:$DB$200&amp;$DC$1:$DC$200,0))=CF$3,1,"")),IF(INDEX($DC$201:$DC$770,MATCH($BI92&amp;CF$3,$DB$201:$DB$770&amp;$DC$201:$DC$770,0))=CF$3,2,""))</f>
        <v/>
      </c>
      <c r="CG93" s="9" t="str">
        <f t="array" ref="CG93">IF(ISNA(INDEX($DC$201:$DC$770,MATCH($BI92&amp;CG$3,$DB$201:$DB$770&amp;$DC$201:$DC$770,0))),IF(ISNA(INDEX($DC$1:$DC$200,MATCH($BI93&amp;CG$3,$DB$1:$DB$200&amp;$DC$1:$DC$200,0))),"",IF(INDEX($DC$1:$DC$200,MATCH($BI93&amp;CG$3,$DB$1:$DB$200&amp;$DC$1:$DC$200,0))=CG$3,1,"")),IF(INDEX($DC$201:$DC$770,MATCH($BI92&amp;CG$3,$DB$201:$DB$770&amp;$DC$201:$DC$770,0))=CG$3,2,""))</f>
        <v/>
      </c>
      <c r="CH93" s="10" t="str">
        <f t="array" ref="CH93">IF(ISNA(INDEX($DC$201:$DC$770,MATCH($BI92&amp;CH$3,$DB$201:$DB$770&amp;$DC$201:$DC$770,0))),IF(ISNA(INDEX($DC$1:$DC$200,MATCH($BI93&amp;CH$3,$DB$1:$DB$200&amp;$DC$1:$DC$200,0))),"",IF(INDEX($DC$1:$DC$200,MATCH($BI93&amp;CH$3,$DB$1:$DB$200&amp;$DC$1:$DC$200,0))=CH$3,1,"")),IF(INDEX($DC$201:$DC$770,MATCH($BI92&amp;CH$3,$DB$201:$DB$770&amp;$DC$201:$DC$770,0))=CH$3,2,""))</f>
        <v/>
      </c>
      <c r="CI93" s="8" t="str">
        <f t="array" ref="CI93">IF(ISNA(INDEX($DC$201:$DC$770,MATCH($BI92&amp;CI$3,$DB$201:$DB$770&amp;$DC$201:$DC$770,0))),IF(ISNA(INDEX($DC$1:$DC$200,MATCH($BI93&amp;CI$3,$DB$1:$DB$200&amp;$DC$1:$DC$200,0))),"",IF(INDEX($DC$1:$DC$200,MATCH($BI93&amp;CI$3,$DB$1:$DB$200&amp;$DC$1:$DC$200,0))=CI$3,1,"")),IF(INDEX($DC$201:$DC$770,MATCH($BI92&amp;CI$3,$DB$201:$DB$770&amp;$DC$201:$DC$770,0))=CI$3,2,""))</f>
        <v/>
      </c>
      <c r="CJ93" s="10" t="str">
        <f t="array" ref="CJ93">IF(ISNA(INDEX($DC$201:$DC$770,MATCH($BI92&amp;CJ$3,$DB$201:$DB$770&amp;$DC$201:$DC$770,0))),IF(ISNA(INDEX($DC$1:$DC$200,MATCH($BI93&amp;CJ$3,$DB$1:$DB$200&amp;$DC$1:$DC$200,0))),"",IF(INDEX($DC$1:$DC$200,MATCH($BI93&amp;CJ$3,$DB$1:$DB$200&amp;$DC$1:$DC$200,0))=CJ$3,1,"")),IF(INDEX($DC$201:$DC$770,MATCH($BI92&amp;CJ$3,$DB$201:$DB$770&amp;$DC$201:$DC$770,0))=CJ$3,2,""))</f>
        <v/>
      </c>
      <c r="CK93" s="10" t="str">
        <f t="array" ref="CK93">IF(ISNA(INDEX($DC$201:$DC$770,MATCH($BI92&amp;CK$3,$DB$201:$DB$770&amp;$DC$201:$DC$770,0))),IF(ISNA(INDEX($DC$1:$DC$200,MATCH($BI93&amp;CK$3,$DB$1:$DB$200&amp;$DC$1:$DC$200,0))),"",IF(INDEX($DC$1:$DC$200,MATCH($BI93&amp;CK$3,$DB$1:$DB$200&amp;$DC$1:$DC$200,0))=CK$3,1,"")),IF(INDEX($DC$201:$DC$770,MATCH($BI92&amp;CK$3,$DB$201:$DB$770&amp;$DC$201:$DC$770,0))=CK$3,2,""))</f>
        <v/>
      </c>
      <c r="CL93" s="8" t="str">
        <f t="array" ref="CL93">IF(ISNA(INDEX($DC$201:$DC$770,MATCH($BI92&amp;CL$3,$DB$201:$DB$770&amp;$DC$201:$DC$770,0))),IF(ISNA(INDEX($DC$1:$DC$200,MATCH($BI93&amp;CL$3,$DB$1:$DB$200&amp;$DC$1:$DC$200,0))),"",IF(INDEX($DC$1:$DC$200,MATCH($BI93&amp;CL$3,$DB$1:$DB$200&amp;$DC$1:$DC$200,0))=CL$3,1,"")),IF(INDEX($DC$201:$DC$770,MATCH($BI92&amp;CL$3,$DB$201:$DB$770&amp;$DC$201:$DC$770,0))=CL$3,2,""))</f>
        <v/>
      </c>
      <c r="CO93" s="58"/>
      <c r="CP93" s="1"/>
      <c r="CQ93" s="42"/>
      <c r="DB93" s="19">
        <f>IF(DM93=0,0,IF(COUNTIF($DM$1:$DM$200,DM93)=1,DM93,IF(COUNTIF($DM$1:$DM$200,DM93)=2,IF(COUNTIF($DM$1:$DM92,DM93)=0,DM93,DM93+0.5),"Terminkollision 1")))</f>
        <v>0</v>
      </c>
      <c r="DC93" s="42">
        <f t="shared" si="561"/>
        <v>3</v>
      </c>
      <c r="DD93" s="71" t="s">
        <v>195</v>
      </c>
      <c r="DE93" s="13" t="s">
        <v>103</v>
      </c>
      <c r="DG93" s="63"/>
      <c r="DH93" s="63">
        <v>11</v>
      </c>
      <c r="DI93" s="13">
        <f t="shared" si="627"/>
        <v>2016</v>
      </c>
      <c r="DJ93" s="13" t="str">
        <f t="shared" si="628"/>
        <v>Mo</v>
      </c>
      <c r="DK93" s="22">
        <f t="shared" si="629"/>
        <v>41212</v>
      </c>
      <c r="DL93" s="19">
        <f t="shared" si="560"/>
        <v>0</v>
      </c>
      <c r="DM93" s="13">
        <f t="shared" si="499"/>
        <v>0</v>
      </c>
    </row>
    <row r="94" spans="1:117" ht="12.75" customHeight="1">
      <c r="A94" s="13">
        <f t="shared" ref="A94" si="743">A92+1</f>
        <v>101</v>
      </c>
      <c r="B94" s="174">
        <f>TRUNC((DATE($CR$2,C$75,C94)-WEEKDAY(DATE($CR$2,C$75,C94),2)-DATE(YEAR(DATE($CR$2,C$75,C94)+4-WEEKDAY(DATE($CR$2,C$75,C94),2)),1,-10))/7)</f>
        <v>14</v>
      </c>
      <c r="C94" s="172">
        <v>10</v>
      </c>
      <c r="D94" s="176" t="str">
        <f t="shared" si="567"/>
        <v>So</v>
      </c>
      <c r="E94" s="2"/>
      <c r="F94" s="164" t="str">
        <f t="shared" ref="F94" si="744">IF(OR(OR(B94=$CR$7,B98=$CR$7,B94=$CS$7,B98=$CS$7,B94=$CT$7,B98=$CT$7,B94=$CR$8,B98=$CR$8,B94=$CR$9,B98=$CR$9,B94=$CR$10,B98=$CR$10,B94=$CS$10,B98=$CS$10,B94=$CR$11,B98=$CR$11,B94=$CS$11,B98=$CS$11,B94=$CT$11,B98=$CT$11,B94=$CU$11,B98=$CU$11,B94=$CV$11,B98=$CV$11,B94=$CR$12,B98=$CR$12,B94=$CS$12,B98=$CS$12),OR($A95=$CP$30,$A95=$CP$31,$A95=$CP$32,$A95=$CP$33,$A95=$CP$34,$A95=$CP$35,$A95=$CP$36,$A95=$CP$37,$A95=$CP$38,$A95=$CP$39,$A95=$CP$40,$A95=$CP$41),OR($A95=$CP$44,$A95=$CP$45,$A95=$CP$46,$A95=$CP$47,$A95=$CP$48,$A95=$CP$49,$A95=$CP$50)),1,"")</f>
        <v/>
      </c>
      <c r="G94" s="164" t="str">
        <f t="shared" ref="G94" si="745">IF(OR(OR(B94=$CR$15,B98=$CR$15,B94=$CS$15,B98=$CS$15,B94=$CT$15,B98=$CT$15,B94=$CR$16,B98=$CR$16,B94=$CS$16,B98=$CS$16,B94=$CR$17,B98=$CR$17,B94=$CS$17,B98=$CS$17,B94=$CR$18,B98=$CR$18,B94=$CS$18,B98=$CS$18,B94=$CT$18,B98=$CT$18,B94=$CU$18,B98=$CU$18,B94=$CV$18,B98=$CV$18,B94=$CR$19,B98=$CR$19,B94=$CS$19,B98=$CS$19),OR($A95=$CP$30,$A95=$CP$31,$A95=$CP$32,$A95=$CP$33,$A95=$CP$34,$A95=$CP$35,$A95=$CP$36,$A95=$CP$37,$A95=$CP$38,$A95=$CP$39,$A95=$CP$40,$A95=$CP$41),OR($A95=$CP$44,$A95=$CP$45,$A95=$CP$46,$A95=$CP$47,$A95=$CP$48,$A95=$CP$49,$A95=$CP$50)),1,"")</f>
        <v/>
      </c>
      <c r="H94" s="164" t="str">
        <f t="shared" ref="H94" si="746">IF(OR(OR(B94=$CR$22,B98=$CR$22,B94=$CS$22,B98=$CS$22,B94=$CT$22,B98=$CT$22,B94=$CR$23,B98=$CR$23,B94=$CS$23,B98=$CS$23,B94=$CR$24,B98=$CR$24,B94=$CS$24,B98=$CS$24,B94=$CR$25,B98=$CR$25,B94=$CS$25,B98=$CS$25,B94=$CT$25,B98=$CT$25,B94=$CU$25,B98=$CU$25,B94=$CV$25,B98=$CV$25,B94=$CR$26,B98=$CR$26,B94=$CS$26,B98=$CS$26),OR($A95=$CP$30,$A95=$CP$31,$A95=$CP$32,$A95=$CP$33,$A95=$CP$34,$A95=$CP$35,$A95=$CP$36,$A95=$CP$37,$A95=$CP$38,$A95=$CP$39,$A95=$CP$40,$A95=$CP$41),OR($A95=$CP$44,$A95=$CP$45,$A95=$CP$46,$A95=$CP$47,$A95=$CP$48,$A95=$CP$49,$A95=$CP$50)),1,"")</f>
        <v/>
      </c>
      <c r="I94" s="2"/>
      <c r="J94" s="6" t="str">
        <f t="shared" ref="J94" si="747">IF(ISNA(VLOOKUP(A94,$DB$1:$DE$200,4,FALSE)),"",VLOOKUP(A94,$DB$1:$DE$200,4,FALSE))</f>
        <v/>
      </c>
      <c r="K94" s="6"/>
      <c r="L94" s="6"/>
      <c r="M94" s="6"/>
      <c r="N94" s="6"/>
      <c r="O94" s="6"/>
      <c r="P94" s="5" t="str">
        <f t="array" ref="P94">IF(ISNA(INDEX($DC$1:$DC$770,MATCH($A94&amp;P$3,$DB$1:$DB$770&amp;$DC$1:$DC$770,0))),"",IF(ISNA(INDEX($DC$1:$DC$200,MATCH($A94&amp;P$3,$DB$1:$DB$200&amp;$DC$1:$DC$200,0))),IF(INDEX($DC$201:$DC$770,MATCH($A94&amp;P$3,$DB$201:$DB$770&amp;$DC$201:$DC$770,0))=P$3,2,""),IF(INDEX($DC$1:$DC$200,MATCH($A94&amp;P$3,$DB$1:$DB$200&amp;$DC$1:$DC$200,0))=P$3,1,"")))</f>
        <v/>
      </c>
      <c r="Q94" s="6" t="str">
        <f t="array" ref="Q94">IF(ISNA(INDEX($DC$1:$DC$770,MATCH($A94&amp;Q$3,$DB$1:$DB$770&amp;$DC$1:$DC$770,0))),"",IF(ISNA(INDEX($DC$1:$DC$200,MATCH($A94&amp;Q$3,$DB$1:$DB$200&amp;$DC$1:$DC$200,0))),IF(INDEX($DC$201:$DC$770,MATCH($A94&amp;Q$3,$DB$201:$DB$770&amp;$DC$201:$DC$770,0))=Q$3,2,""),IF(INDEX($DC$1:$DC$200,MATCH($A94&amp;Q$3,$DB$1:$DB$200&amp;$DC$1:$DC$200,0))=Q$3,1,"")))</f>
        <v/>
      </c>
      <c r="R94" s="6" t="str">
        <f t="array" ref="R94">IF(ISNA(INDEX($DC$1:$DC$770,MATCH($A94&amp;R$3,$DB$1:$DB$770&amp;$DC$1:$DC$770,0))),"",IF(ISNA(INDEX($DC$1:$DC$200,MATCH($A94&amp;R$3,$DB$1:$DB$200&amp;$DC$1:$DC$200,0))),IF(INDEX($DC$201:$DC$770,MATCH($A94&amp;R$3,$DB$201:$DB$770&amp;$DC$201:$DC$770,0))=R$3,2,""),IF(INDEX($DC$1:$DC$200,MATCH($A94&amp;R$3,$DB$1:$DB$200&amp;$DC$1:$DC$200,0))=R$3,1,"")))</f>
        <v/>
      </c>
      <c r="S94" s="5" t="str">
        <f t="array" ref="S94">IF(ISNA(INDEX($DC$1:$DC$770,MATCH($A94&amp;S$3,$DB$1:$DB$770&amp;$DC$1:$DC$770,0))),"",IF(ISNA(INDEX($DC$1:$DC$200,MATCH($A94&amp;S$3,$DB$1:$DB$200&amp;$DC$1:$DC$200,0))),IF(INDEX($DC$201:$DC$770,MATCH($A94&amp;S$3,$DB$201:$DB$770&amp;$DC$201:$DC$770,0))=S$3,2,""),IF(INDEX($DC$1:$DC$200,MATCH($A94&amp;S$3,$DB$1:$DB$200&amp;$DC$1:$DC$200,0))=S$3,1,"")))</f>
        <v/>
      </c>
      <c r="T94" s="6" t="str">
        <f t="array" ref="T94">IF(ISNA(INDEX($DC$1:$DC$770,MATCH($A94&amp;T$3,$DB$1:$DB$770&amp;$DC$1:$DC$770,0))),"",IF(ISNA(INDEX($DC$1:$DC$200,MATCH($A94&amp;T$3,$DB$1:$DB$200&amp;$DC$1:$DC$200,0))),IF(INDEX($DC$201:$DC$770,MATCH($A94&amp;T$3,$DB$201:$DB$770&amp;$DC$201:$DC$770,0))=T$3,2,""),IF(INDEX($DC$1:$DC$200,MATCH($A94&amp;T$3,$DB$1:$DB$200&amp;$DC$1:$DC$200,0))=T$3,1,"")))</f>
        <v/>
      </c>
      <c r="U94" s="7" t="str">
        <f t="array" ref="U94">IF(ISNA(INDEX($DC$1:$DC$770,MATCH($A94&amp;U$3,$DB$1:$DB$770&amp;$DC$1:$DC$770,0))),"",IF(ISNA(INDEX($DC$1:$DC$200,MATCH($A94&amp;U$3,$DB$1:$DB$200&amp;$DC$1:$DC$200,0))),IF(INDEX($DC$201:$DC$770,MATCH($A94&amp;U$3,$DB$201:$DB$770&amp;$DC$201:$DC$770,0))=U$3,2,""),IF(INDEX($DC$1:$DC$200,MATCH($A94&amp;U$3,$DB$1:$DB$200&amp;$DC$1:$DC$200,0))=U$3,1,"")))</f>
        <v/>
      </c>
      <c r="V94" s="6" t="str">
        <f t="array" ref="V94">IF(ISNA(INDEX($DC$1:$DC$770,MATCH($A94&amp;V$3,$DB$1:$DB$770&amp;$DC$1:$DC$770,0))),"",IF(ISNA(INDEX($DC$1:$DC$200,MATCH($A94&amp;V$3,$DB$1:$DB$200&amp;$DC$1:$DC$200,0))),IF(INDEX($DC$201:$DC$770,MATCH($A94&amp;V$3,$DB$201:$DB$770&amp;$DC$201:$DC$770,0))=V$3,2,""),IF(INDEX($DC$1:$DC$200,MATCH($A94&amp;V$3,$DB$1:$DB$200&amp;$DC$1:$DC$200,0))=V$3,1,"")))</f>
        <v/>
      </c>
      <c r="W94" s="6" t="str">
        <f t="array" ref="W94">IF(ISNA(INDEX($DC$1:$DC$770,MATCH($A94&amp;W$3,$DB$1:$DB$770&amp;$DC$1:$DC$770,0))),"",IF(ISNA(INDEX($DC$1:$DC$200,MATCH($A94&amp;W$3,$DB$1:$DB$200&amp;$DC$1:$DC$200,0))),IF(INDEX($DC$201:$DC$770,MATCH($A94&amp;W$3,$DB$201:$DB$770&amp;$DC$201:$DC$770,0))=W$3,2,""),IF(INDEX($DC$1:$DC$200,MATCH($A94&amp;W$3,$DB$1:$DB$200&amp;$DC$1:$DC$200,0))=W$3,1,"")))</f>
        <v/>
      </c>
      <c r="X94" s="6" t="str">
        <f t="array" ref="X94">IF(ISNA(INDEX($DC$1:$DC$770,MATCH($A94&amp;X$3,$DB$1:$DB$770&amp;$DC$1:$DC$770,0))),"",IF(ISNA(INDEX($DC$1:$DC$200,MATCH($A94&amp;X$3,$DB$1:$DB$200&amp;$DC$1:$DC$200,0))),IF(INDEX($DC$201:$DC$770,MATCH($A94&amp;X$3,$DB$201:$DB$770&amp;$DC$201:$DC$770,0))=X$3,2,""),IF(INDEX($DC$1:$DC$200,MATCH($A94&amp;X$3,$DB$1:$DB$200&amp;$DC$1:$DC$200,0))=X$3,1,"")))</f>
        <v/>
      </c>
      <c r="Y94" s="5" t="str">
        <f t="array" ref="Y94">IF(ISNA(INDEX($DC$1:$DC$770,MATCH($A94&amp;Y$3,$DB$1:$DB$770&amp;$DC$1:$DC$770,0))),"",IF(ISNA(INDEX($DC$1:$DC$200,MATCH($A94&amp;Y$3,$DB$1:$DB$200&amp;$DC$1:$DC$200,0))),IF(INDEX($DC$201:$DC$770,MATCH($A94&amp;Y$3,$DB$201:$DB$770&amp;$DC$201:$DC$770,0))=Y$3,2,""),IF(INDEX($DC$1:$DC$200,MATCH($A94&amp;Y$3,$DB$1:$DB$200&amp;$DC$1:$DC$200,0))=Y$3,1,"")))</f>
        <v/>
      </c>
      <c r="Z94" s="6" t="str">
        <f t="array" ref="Z94">IF(ISNA(INDEX($DC$1:$DC$770,MATCH($A94&amp;Z$3,$DB$1:$DB$770&amp;$DC$1:$DC$770,0))),"",IF(ISNA(INDEX($DC$1:$DC$200,MATCH($A94&amp;Z$3,$DB$1:$DB$200&amp;$DC$1:$DC$200,0))),IF(INDEX($DC$201:$DC$770,MATCH($A94&amp;Z$3,$DB$201:$DB$770&amp;$DC$201:$DC$770,0))=Z$3,2,""),IF(INDEX($DC$1:$DC$200,MATCH($A94&amp;Z$3,$DB$1:$DB$200&amp;$DC$1:$DC$200,0))=Z$3,1,"")))</f>
        <v/>
      </c>
      <c r="AA94" s="7" t="str">
        <f t="array" ref="AA94">IF(ISNA(INDEX($DC$1:$DC$770,MATCH($A94&amp;AA$3,$DB$1:$DB$770&amp;$DC$1:$DC$770,0))),"",IF(ISNA(INDEX($DC$1:$DC$200,MATCH($A94&amp;AA$3,$DB$1:$DB$200&amp;$DC$1:$DC$200,0))),IF(INDEX($DC$201:$DC$770,MATCH($A94&amp;AA$3,$DB$201:$DB$770&amp;$DC$201:$DC$770,0))=AA$3,2,""),IF(INDEX($DC$1:$DC$200,MATCH($A94&amp;AA$3,$DB$1:$DB$200&amp;$DC$1:$DC$200,0))=AA$3,1,"")))</f>
        <v/>
      </c>
      <c r="AB94" s="6" t="str">
        <f t="array" ref="AB94">IF(ISNA(INDEX($DC$1:$DC$770,MATCH($A94&amp;AB$3,$DB$1:$DB$770&amp;$DC$1:$DC$770,0))),"",IF(ISNA(INDEX($DC$1:$DC$200,MATCH($A94&amp;AB$3,$DB$1:$DB$200&amp;$DC$1:$DC$200,0))),IF(INDEX($DC$201:$DC$770,MATCH($A94&amp;AB$3,$DB$201:$DB$770&amp;$DC$201:$DC$770,0))=AB$3,2,""),IF(INDEX($DC$1:$DC$200,MATCH($A94&amp;AB$3,$DB$1:$DB$200&amp;$DC$1:$DC$200,0))=AB$3,1,"")))</f>
        <v/>
      </c>
      <c r="AC94" s="6" t="str">
        <f t="array" ref="AC94">IF(ISNA(INDEX($DC$1:$DC$770,MATCH($A94&amp;AC$3,$DB$1:$DB$770&amp;$DC$1:$DC$770,0))),"",IF(ISNA(INDEX($DC$1:$DC$200,MATCH($A94&amp;AC$3,$DB$1:$DB$200&amp;$DC$1:$DC$200,0))),IF(INDEX($DC$201:$DC$770,MATCH($A94&amp;AC$3,$DB$201:$DB$770&amp;$DC$201:$DC$770,0))=AC$3,2,""),IF(INDEX($DC$1:$DC$200,MATCH($A94&amp;AC$3,$DB$1:$DB$200&amp;$DC$1:$DC$200,0))=AC$3,1,"")))</f>
        <v/>
      </c>
      <c r="AD94" s="7" t="str">
        <f t="array" ref="AD94">IF(ISNA(INDEX($DC$1:$DC$770,MATCH($A94&amp;AD$3,$DB$1:$DB$770&amp;$DC$1:$DC$770,0))),"",IF(ISNA(INDEX($DC$1:$DC$200,MATCH($A94&amp;AD$3,$DB$1:$DB$200&amp;$DC$1:$DC$200,0))),IF(INDEX($DC$201:$DC$770,MATCH($A94&amp;AD$3,$DB$201:$DB$770&amp;$DC$201:$DC$770,0))=AD$3,2,""),IF(INDEX($DC$1:$DC$200,MATCH($A94&amp;AD$3,$DB$1:$DB$200&amp;$DC$1:$DC$200,0))=AD$3,1,"")))</f>
        <v/>
      </c>
      <c r="AE94" s="4">
        <f t="shared" ref="AE94" si="748">AE92+1</f>
        <v>131</v>
      </c>
      <c r="AF94" s="174">
        <f>TRUNC((DATE($CR$2,AG$75,AG94)-WEEKDAY(DATE($CR$2,AG$75,AG94),2)-DATE(YEAR(DATE($CR$2,AG$75,AG94)+4-WEEKDAY(DATE($CR$2,AG$75,AG94),2)),1,-10))/7)</f>
        <v>19</v>
      </c>
      <c r="AG94" s="181">
        <v>10</v>
      </c>
      <c r="AH94" s="176" t="str">
        <f t="shared" si="572"/>
        <v>Di</v>
      </c>
      <c r="AI94" s="2"/>
      <c r="AJ94" s="164" t="str">
        <f t="shared" ref="AJ94" si="749">IF(OR(OR(AF94=$CR$7,AF98=$CR$7,AF94=$CS$7,AF98=$CS$7,AF94=$CT$7,AF98=$CT$7,AF94=$CR$8,AF98=$CR$8,AF94=$CR$9,AF98=$CR$9,AF94=$CR$10,AF98=$CR$10,AF94=$CS$10,AF98=$CS$10,AF94=$CR$11,AF98=$CR$11,AF94=$CS$11,AF98=$CS$11,AF94=$CT$11,AF98=$CT$11,AF94=$CU$11,AF98=$CU$11,AF94=$CV$11,AF98=$CV$11,AF94=$CR$12,AF98=$CR$12,AF94=$CS$12,AF98=$CS$12),OR($AE95=$CP$30,$AE95=$CP$31,$AE95=$CP$32,$AE95=$CP$33,$AE95=$CP$34,$AE95=$CP$35,$AE95=$CP$36,$AE95=$CP$37,$AE95=$CP$38,$AE95=$CP$39,$AE95=$CP$40,$AE95=$CP$41),OR($AE95=$CP$44,$AE95=$CP$45,$AE95=$CP$46,$AE95=$CP$47,$AE95=$CP$48,$AE95=$CP$49,$AE95=$CP$50)),1,"")</f>
        <v/>
      </c>
      <c r="AK94" s="164" t="str">
        <f t="shared" ref="AK94" si="750">IF(OR(OR(AF94=$CR$15,AF98=$CR$15,AF94=$CS$15,AF98=$CS$15,AF94=$CT$15,AF98=$CT$15,AF94=$CR$16,AF98=$CR$16,AF94=$CS$16,AF98=$CS$16,AF94=$CR$17,AF98=$CR$17,AF94=$CS$17,AF98=$CS$17,AF94=$CR$18,AF98=$CR$18,AF94=$CS$18,AF98=$CS$18,AF94=$CT$18,AF98=$CT$18,AF94=$CU$18,AF98=$CU$18,AF94=$CV$18,AF98=$CV$18,AF94=$CR$19,AF98=$CR$19,AF94=$CS$19,AF98=$CS$19),OR($AE95=$CP$30,$AE95=$CP$31,$AE95=$CP$32,$AE95=$CP$33,$AE95=$CP$34,$AE95=$CP$35,$AE95=$CP$36,$AE95=$CP$37,$AE95=$CP$38,$AE95=$CP$39,$AE95=$CP$40,$AE95=$CP$41),OR($AE95=$CP$44,$AE95=$CP$45,$AE95=$CP$46,$AE95=$CP$47,$AE95=$CP$48,$AE95=$CP$49,$AE95=$CP$50)),1,"")</f>
        <v/>
      </c>
      <c r="AL94" s="164" t="str">
        <f t="shared" ref="AL94" si="751">IF(OR(OR(AF94=$CR$22,AF98=$CR$22,AF94=$CS$22,AF98=$CS$22,AF94=$CT$22,AF98=$CT$22,AF94=$CR$23,AF98=$CR$23,AF94=$CS$23,AF98=$CS$23,AF94=$CR$24,AF98=$CR$24,AF94=$CS$24,AF98=$CS$24,AF94=$CR$25,AF98=$CR$25,AF94=$CS$25,AF98=$CS$25,AF94=$CT$25,AF98=$CT$25,AF94=$CU$25,AF98=$CU$25,AF94=$CV$25,AF98=$CV$25,AF94=$CR$26,AF98=$CR$26,AF94=$CS$26,AF98=$CS$26),OR($AE95=$CP$30,$AE95=$CP$31,$AE95=$CP$32,$AE95=$CP$33,$AE95=$CP$34,$AE95=$CP$35,$AE95=$CP$36,$AE95=$CP$37,$AE95=$CP$38,$AE95=$CP$39,$AE95=$CP$40,$AE95=$CP$41),OR($AE95=$CP$44,$AE95=$CP$45,$AE95=$CP$46,$AE95=$CP$47,$AE95=$CP$48,$AE95=$CP$49,$AE95=$CP$50)),1,"")</f>
        <v/>
      </c>
      <c r="AM94" s="2"/>
      <c r="AN94" s="6" t="str">
        <f t="shared" ref="AN94" si="752">IF(ISNA(VLOOKUP(AE94,$DB$1:$DE$200,4,FALSE)),"",VLOOKUP(AE94,$DB$1:$DE$200,4,FALSE))</f>
        <v/>
      </c>
      <c r="AO94" s="6"/>
      <c r="AP94" s="6"/>
      <c r="AQ94" s="6"/>
      <c r="AR94" s="6"/>
      <c r="AS94" s="6"/>
      <c r="AT94" s="5" t="str">
        <f t="array" ref="AT94">IF(ISNA(INDEX($DC$1:$DC$770,MATCH($AE94&amp;AT$3,$DB$1:$DB$770&amp;$DC$1:$DC$770,0))),"",IF(ISNA(INDEX($DC$1:$DC$200,MATCH($AE94&amp;AT$3,$DB$1:$DB$200&amp;$DC$1:$DC$200,0))),IF(INDEX($DC$201:$DC$770,MATCH($AE94&amp;AT$3,$DB$201:$DB$770&amp;$DC$201:$DC$770,0))=AT$3,2,""),IF(INDEX($DC$1:$DC$200,MATCH($AE94&amp;AT$3,$DB$1:$DB$200&amp;$DC$1:$DC$200,0))=AT$3,1,"")))</f>
        <v/>
      </c>
      <c r="AU94" s="6" t="str">
        <f t="array" ref="AU94">IF(ISNA(INDEX($DC$1:$DC$770,MATCH($AE94&amp;AU$3,$DB$1:$DB$770&amp;$DC$1:$DC$770,0))),"",IF(ISNA(INDEX($DC$1:$DC$200,MATCH($AE94&amp;AU$3,$DB$1:$DB$200&amp;$DC$1:$DC$200,0))),IF(INDEX($DC$201:$DC$770,MATCH($AE94&amp;AU$3,$DB$201:$DB$770&amp;$DC$201:$DC$770,0))=AU$3,2,""),IF(INDEX($DC$1:$DC$200,MATCH($AE94&amp;AU$3,$DB$1:$DB$200&amp;$DC$1:$DC$200,0))=AU$3,1,"")))</f>
        <v/>
      </c>
      <c r="AV94" s="6" t="str">
        <f t="array" ref="AV94">IF(ISNA(INDEX($DC$1:$DC$770,MATCH($AE94&amp;AV$3,$DB$1:$DB$770&amp;$DC$1:$DC$770,0))),"",IF(ISNA(INDEX($DC$1:$DC$200,MATCH($AE94&amp;AV$3,$DB$1:$DB$200&amp;$DC$1:$DC$200,0))),IF(INDEX($DC$201:$DC$770,MATCH($AE94&amp;AV$3,$DB$201:$DB$770&amp;$DC$201:$DC$770,0))=AV$3,2,""),IF(INDEX($DC$1:$DC$200,MATCH($AE94&amp;AV$3,$DB$1:$DB$200&amp;$DC$1:$DC$200,0))=AV$3,1,"")))</f>
        <v/>
      </c>
      <c r="AW94" s="5" t="str">
        <f t="array" ref="AW94">IF(ISNA(INDEX($DC$1:$DC$770,MATCH($AE94&amp;AW$3,$DB$1:$DB$770&amp;$DC$1:$DC$770,0))),"",IF(ISNA(INDEX($DC$1:$DC$200,MATCH($AE94&amp;AW$3,$DB$1:$DB$200&amp;$DC$1:$DC$200,0))),IF(INDEX($DC$201:$DC$770,MATCH($AE94&amp;AW$3,$DB$201:$DB$770&amp;$DC$201:$DC$770,0))=AW$3,2,""),IF(INDEX($DC$1:$DC$200,MATCH($AE94&amp;AW$3,$DB$1:$DB$200&amp;$DC$1:$DC$200,0))=AW$3,1,"")))</f>
        <v/>
      </c>
      <c r="AX94" s="6" t="str">
        <f t="array" ref="AX94">IF(ISNA(INDEX($DC$1:$DC$770,MATCH($AE94&amp;AX$3,$DB$1:$DB$770&amp;$DC$1:$DC$770,0))),"",IF(ISNA(INDEX($DC$1:$DC$200,MATCH($AE94&amp;AX$3,$DB$1:$DB$200&amp;$DC$1:$DC$200,0))),IF(INDEX($DC$201:$DC$770,MATCH($AE94&amp;AX$3,$DB$201:$DB$770&amp;$DC$201:$DC$770,0))=AX$3,2,""),IF(INDEX($DC$1:$DC$200,MATCH($AE94&amp;AX$3,$DB$1:$DB$200&amp;$DC$1:$DC$200,0))=AX$3,1,"")))</f>
        <v/>
      </c>
      <c r="AY94" s="7" t="str">
        <f t="array" ref="AY94">IF(ISNA(INDEX($DC$1:$DC$770,MATCH($AE94&amp;AY$3,$DB$1:$DB$770&amp;$DC$1:$DC$770,0))),"",IF(ISNA(INDEX($DC$1:$DC$200,MATCH($AE94&amp;AY$3,$DB$1:$DB$200&amp;$DC$1:$DC$200,0))),IF(INDEX($DC$201:$DC$770,MATCH($AE94&amp;AY$3,$DB$201:$DB$770&amp;$DC$201:$DC$770,0))=AY$3,2,""),IF(INDEX($DC$1:$DC$200,MATCH($AE94&amp;AY$3,$DB$1:$DB$200&amp;$DC$1:$DC$200,0))=AY$3,1,"")))</f>
        <v/>
      </c>
      <c r="AZ94" s="6" t="str">
        <f t="array" ref="AZ94">IF(ISNA(INDEX($DC$1:$DC$770,MATCH($AE94&amp;AZ$3,$DB$1:$DB$770&amp;$DC$1:$DC$770,0))),"",IF(ISNA(INDEX($DC$1:$DC$200,MATCH($AE94&amp;AZ$3,$DB$1:$DB$200&amp;$DC$1:$DC$200,0))),IF(INDEX($DC$201:$DC$770,MATCH($AE94&amp;AZ$3,$DB$201:$DB$770&amp;$DC$201:$DC$770,0))=AZ$3,2,""),IF(INDEX($DC$1:$DC$200,MATCH($AE94&amp;AZ$3,$DB$1:$DB$200&amp;$DC$1:$DC$200,0))=AZ$3,1,"")))</f>
        <v/>
      </c>
      <c r="BA94" s="6" t="str">
        <f t="array" ref="BA94">IF(ISNA(INDEX($DC$1:$DC$770,MATCH($AE94&amp;BA$3,$DB$1:$DB$770&amp;$DC$1:$DC$770,0))),"",IF(ISNA(INDEX($DC$1:$DC$200,MATCH($AE94&amp;BA$3,$DB$1:$DB$200&amp;$DC$1:$DC$200,0))),IF(INDEX($DC$201:$DC$770,MATCH($AE94&amp;BA$3,$DB$201:$DB$770&amp;$DC$201:$DC$770,0))=BA$3,2,""),IF(INDEX($DC$1:$DC$200,MATCH($AE94&amp;BA$3,$DB$1:$DB$200&amp;$DC$1:$DC$200,0))=BA$3,1,"")))</f>
        <v/>
      </c>
      <c r="BB94" s="6" t="str">
        <f t="array" ref="BB94">IF(ISNA(INDEX($DC$1:$DC$770,MATCH($AE94&amp;BB$3,$DB$1:$DB$770&amp;$DC$1:$DC$770,0))),"",IF(ISNA(INDEX($DC$1:$DC$200,MATCH($AE94&amp;BB$3,$DB$1:$DB$200&amp;$DC$1:$DC$200,0))),IF(INDEX($DC$201:$DC$770,MATCH($AE94&amp;BB$3,$DB$201:$DB$770&amp;$DC$201:$DC$770,0))=BB$3,2,""),IF(INDEX($DC$1:$DC$200,MATCH($AE94&amp;BB$3,$DB$1:$DB$200&amp;$DC$1:$DC$200,0))=BB$3,1,"")))</f>
        <v/>
      </c>
      <c r="BC94" s="5" t="str">
        <f t="array" ref="BC94">IF(ISNA(INDEX($DC$1:$DC$770,MATCH($AE94&amp;BC$3,$DB$1:$DB$770&amp;$DC$1:$DC$770,0))),"",IF(ISNA(INDEX($DC$1:$DC$200,MATCH($AE94&amp;BC$3,$DB$1:$DB$200&amp;$DC$1:$DC$200,0))),IF(INDEX($DC$201:$DC$770,MATCH($AE94&amp;BC$3,$DB$201:$DB$770&amp;$DC$201:$DC$770,0))=BC$3,2,""),IF(INDEX($DC$1:$DC$200,MATCH($AE94&amp;BC$3,$DB$1:$DB$200&amp;$DC$1:$DC$200,0))=BC$3,1,"")))</f>
        <v/>
      </c>
      <c r="BD94" s="6" t="str">
        <f t="array" ref="BD94">IF(ISNA(INDEX($DC$1:$DC$770,MATCH($AE94&amp;BD$3,$DB$1:$DB$770&amp;$DC$1:$DC$770,0))),"",IF(ISNA(INDEX($DC$1:$DC$200,MATCH($AE94&amp;BD$3,$DB$1:$DB$200&amp;$DC$1:$DC$200,0))),IF(INDEX($DC$201:$DC$770,MATCH($AE94&amp;BD$3,$DB$201:$DB$770&amp;$DC$201:$DC$770,0))=BD$3,2,""),IF(INDEX($DC$1:$DC$200,MATCH($AE94&amp;BD$3,$DB$1:$DB$200&amp;$DC$1:$DC$200,0))=BD$3,1,"")))</f>
        <v/>
      </c>
      <c r="BE94" s="7" t="str">
        <f t="array" ref="BE94">IF(ISNA(INDEX($DC$1:$DC$770,MATCH($AE94&amp;BE$3,$DB$1:$DB$770&amp;$DC$1:$DC$770,0))),"",IF(ISNA(INDEX($DC$1:$DC$200,MATCH($AE94&amp;BE$3,$DB$1:$DB$200&amp;$DC$1:$DC$200,0))),IF(INDEX($DC$201:$DC$770,MATCH($AE94&amp;BE$3,$DB$201:$DB$770&amp;$DC$201:$DC$770,0))=BE$3,2,""),IF(INDEX($DC$1:$DC$200,MATCH($AE94&amp;BE$3,$DB$1:$DB$200&amp;$DC$1:$DC$200,0))=BE$3,1,"")))</f>
        <v/>
      </c>
      <c r="BF94" s="6" t="str">
        <f t="array" ref="BF94">IF(ISNA(INDEX($DC$1:$DC$770,MATCH($AE94&amp;BF$3,$DB$1:$DB$770&amp;$DC$1:$DC$770,0))),"",IF(ISNA(INDEX($DC$1:$DC$200,MATCH($AE94&amp;BF$3,$DB$1:$DB$200&amp;$DC$1:$DC$200,0))),IF(INDEX($DC$201:$DC$770,MATCH($AE94&amp;BF$3,$DB$201:$DB$770&amp;$DC$201:$DC$770,0))=BF$3,2,""),IF(INDEX($DC$1:$DC$200,MATCH($AE94&amp;BF$3,$DB$1:$DB$200&amp;$DC$1:$DC$200,0))=BF$3,1,"")))</f>
        <v/>
      </c>
      <c r="BG94" s="6" t="str">
        <f t="array" ref="BG94">IF(ISNA(INDEX($DC$1:$DC$770,MATCH($AE94&amp;BG$3,$DB$1:$DB$770&amp;$DC$1:$DC$770,0))),"",IF(ISNA(INDEX($DC$1:$DC$200,MATCH($AE94&amp;BG$3,$DB$1:$DB$200&amp;$DC$1:$DC$200,0))),IF(INDEX($DC$201:$DC$770,MATCH($AE94&amp;BG$3,$DB$201:$DB$770&amp;$DC$201:$DC$770,0))=BG$3,2,""),IF(INDEX($DC$1:$DC$200,MATCH($AE94&amp;BG$3,$DB$1:$DB$200&amp;$DC$1:$DC$200,0))=BG$3,1,"")))</f>
        <v/>
      </c>
      <c r="BH94" s="7" t="str">
        <f t="array" ref="BH94">IF(ISNA(INDEX($DC$1:$DC$770,MATCH($AE94&amp;BH$3,$DB$1:$DB$770&amp;$DC$1:$DC$770,0))),"",IF(ISNA(INDEX($DC$1:$DC$200,MATCH($AE94&amp;BH$3,$DB$1:$DB$200&amp;$DC$1:$DC$200,0))),IF(INDEX($DC$201:$DC$770,MATCH($AE94&amp;BH$3,$DB$201:$DB$770&amp;$DC$201:$DC$770,0))=BH$3,2,""),IF(INDEX($DC$1:$DC$200,MATCH($AE94&amp;BH$3,$DB$1:$DB$200&amp;$DC$1:$DC$200,0))=BH$3,1,"")))</f>
        <v/>
      </c>
      <c r="BI94" s="4">
        <f t="shared" ref="BI94" si="753">BI92+1</f>
        <v>162</v>
      </c>
      <c r="BJ94" s="174">
        <f>TRUNC((DATE($CR$2,BK$75,BK94)-WEEKDAY(DATE($CR$2,BK$75,BK94),2)-DATE(YEAR(DATE($CR$2,BK$75,BK94)+4-WEEKDAY(DATE($CR$2,BK$75,BK94),2)),1,-10))/7)</f>
        <v>23</v>
      </c>
      <c r="BK94" s="181">
        <v>10</v>
      </c>
      <c r="BL94" s="176" t="str">
        <f t="shared" si="577"/>
        <v>Fr</v>
      </c>
      <c r="BM94" s="2"/>
      <c r="BN94" s="164">
        <f t="shared" ref="BN94" si="754">IF(OR(OR(BJ94=$CR$7,BJ98=$CR$7,BJ94=$CS$7,BJ98=$CS$7,BJ94=$CT$7,BJ98=$CT$7,BJ94=$CR$8,BJ98=$CR$8,BJ94=$CR$9,BJ98=$CR$9,BJ94=$CR$10,BJ98=$CR$10,BJ94=$CS$10,BJ98=$CS$10,BJ94=$CR$11,BJ98=$CR$11,BJ94=$CS$11,BJ98=$CS$11,BJ94=$CT$11,BJ98=$CT$11,BJ94=$CU$11,BJ98=$CU$11,BJ94=$CV$11,BJ98=$CV$11,BJ94=$CR$12,BJ98=$CR$12,BJ94=$CS$12,BJ98=$CS$12),OR($BI95=$CP$30,$BI95=$CP$31,$BI95=$CP$32,$BI95=$CP$33,$BI95=$CP$34,$BI95=$CP$35,$BI95=$CP$36,$BI95=$CP$37,$BI95=$CP$38,$BI95=$CP$39,$BI95=$CP$40,$BI95=$CP$41),OR($BI95=$CP$44,$BI95=$CP$45,$BI95=$CP$46,$BI95=$CP$47,$BI95=$CP$48,$BI95=$CP$49,$BI95=$CP$50)),1,"")</f>
        <v>1</v>
      </c>
      <c r="BO94" s="164" t="str">
        <f t="shared" ref="BO94" si="755">IF(OR(OR(BJ94=$CR$15,BJ98=$CR$15,BJ94=$CS$15,BJ98=$CS$15,BJ94=$CT$15,BJ98=$CT$15,BJ94=$CR$16,BJ98=$CR$16,BJ94=$CS$16,BJ98=$CS$16,BJ94=$CR$17,BJ98=$CR$17,BJ94=$CS$17,BJ98=$CS$17,BJ94=$CR$18,BJ98=$CR$18,BJ94=$CS$18,BJ98=$CS$18,BJ94=$CT$18,BJ98=$CT$18,BJ94=$CU$18,BJ98=$CU$18,BJ94=$CV$18,BJ98=$CV$18,BJ94=$CR$19,BJ98=$CR$19,BJ94=$CS$19,BJ98=$CS$19),OR($BI95=$CP$30,$BI95=$CP$31,$BI95=$CP$32,$BI95=$CP$33,$BI95=$CP$34,$BI95=$CP$35,$BI95=$CP$36,$BI95=$CP$37,$BI95=$CP$38,$BI95=$CP$39,$BI95=$CP$40,$BI95=$CP$41),OR($BI95=$CP$44,$BI95=$CP$45,$BI95=$CP$46,$BI95=$CP$47,$BI95=$CP$48,$BI95=$CP$49,$BI95=$CP$50)),1,"")</f>
        <v/>
      </c>
      <c r="BP94" s="164" t="str">
        <f t="shared" ref="BP94" si="756">IF(OR(OR(BJ94=$CR$22,BJ98=$CR$22,BJ94=$CS$22,BJ98=$CS$22,BJ94=$CT$22,BJ98=$CT$22,BJ94=$CR$23,BJ98=$CR$23,BJ94=$CS$23,BJ98=$CS$23,BJ94=$CR$24,BJ98=$CR$24,BJ94=$CS$24,BJ98=$CS$24,BJ94=$CR$25,BJ98=$CR$25,BJ94=$CS$25,BJ98=$CS$25,BJ94=$CT$25,BJ98=$CT$25,BJ94=$CU$25,BJ98=$CU$25,BJ94=$CV$25,BJ98=$CV$25,BJ94=$CR$26,BJ98=$CR$26,BJ94=$CS$26,BJ98=$CS$26),OR($BI95=$CP$30,$BI95=$CP$31,$BI95=$CP$32,$BI95=$CP$33,$BI95=$CP$34,$BI95=$CP$35,$BI95=$CP$36,$BI95=$CP$37,$BI95=$CP$38,$BI95=$CP$39,$BI95=$CP$40,$BI95=$CP$41),OR($BI95=$CP$44,$BI95=$CP$45,$BI95=$CP$46,$BI95=$CP$47,$BI95=$CP$48,$BI95=$CP$49,$BI95=$CP$50)),1,"")</f>
        <v/>
      </c>
      <c r="BQ94" s="2"/>
      <c r="BR94" s="1" t="str">
        <f t="shared" ref="BR94" si="757">IF(ISNA(VLOOKUP(BI94,$DB$1:$DE$200,4,FALSE)),"",VLOOKUP(BI94,$DB$1:$DE$200,4,FALSE))</f>
        <v/>
      </c>
      <c r="BS94" s="1"/>
      <c r="BT94" s="1"/>
      <c r="BU94" s="1"/>
      <c r="BV94" s="1"/>
      <c r="BW94" s="1"/>
      <c r="BX94" s="5" t="str">
        <f t="array" ref="BX94">IF(ISNA(INDEX($DC$1:$DC$770,MATCH($BI94&amp;BX$3,$DB$1:$DB$770&amp;$DC$1:$DC$770,0))),"",IF(ISNA(INDEX($DC$1:$DC$200,MATCH($BI94&amp;BX$3,$DB$1:$DB$200&amp;$DC$1:$DC$200,0))),IF(INDEX($DC$201:$DC$770,MATCH($BI94&amp;BX$3,$DB$201:$DB$770&amp;$DC$201:$DC$770,0))=BX$3,2,""),IF(INDEX($DC$1:$DC$200,MATCH($BI94&amp;BX$3,$DB$1:$DB$200&amp;$DC$1:$DC$200,0))=BX$3,1,"")))</f>
        <v/>
      </c>
      <c r="BY94" s="6" t="str">
        <f t="array" ref="BY94">IF(ISNA(INDEX($DC$1:$DC$770,MATCH($BI94&amp;BY$3,$DB$1:$DB$770&amp;$DC$1:$DC$770,0))),"",IF(ISNA(INDEX($DC$1:$DC$200,MATCH($BI94&amp;BY$3,$DB$1:$DB$200&amp;$DC$1:$DC$200,0))),IF(INDEX($DC$201:$DC$770,MATCH($BI94&amp;BY$3,$DB$201:$DB$770&amp;$DC$201:$DC$770,0))=BY$3,2,""),IF(INDEX($DC$1:$DC$200,MATCH($BI94&amp;BY$3,$DB$1:$DB$200&amp;$DC$1:$DC$200,0))=BY$3,1,"")))</f>
        <v/>
      </c>
      <c r="BZ94" s="6" t="str">
        <f t="array" ref="BZ94">IF(ISNA(INDEX($DC$1:$DC$770,MATCH($BI94&amp;BZ$3,$DB$1:$DB$770&amp;$DC$1:$DC$770,0))),"",IF(ISNA(INDEX($DC$1:$DC$200,MATCH($BI94&amp;BZ$3,$DB$1:$DB$200&amp;$DC$1:$DC$200,0))),IF(INDEX($DC$201:$DC$770,MATCH($BI94&amp;BZ$3,$DB$201:$DB$770&amp;$DC$201:$DC$770,0))=BZ$3,2,""),IF(INDEX($DC$1:$DC$200,MATCH($BI94&amp;BZ$3,$DB$1:$DB$200&amp;$DC$1:$DC$200,0))=BZ$3,1,"")))</f>
        <v/>
      </c>
      <c r="CA94" s="5" t="str">
        <f t="array" ref="CA94">IF(ISNA(INDEX($DC$1:$DC$770,MATCH($BI94&amp;CA$3,$DB$1:$DB$770&amp;$DC$1:$DC$770,0))),"",IF(ISNA(INDEX($DC$1:$DC$200,MATCH($BI94&amp;CA$3,$DB$1:$DB$200&amp;$DC$1:$DC$200,0))),IF(INDEX($DC$201:$DC$770,MATCH($BI94&amp;CA$3,$DB$201:$DB$770&amp;$DC$201:$DC$770,0))=CA$3,2,""),IF(INDEX($DC$1:$DC$200,MATCH($BI94&amp;CA$3,$DB$1:$DB$200&amp;$DC$1:$DC$200,0))=CA$3,1,"")))</f>
        <v/>
      </c>
      <c r="CB94" s="6" t="str">
        <f t="array" ref="CB94">IF(ISNA(INDEX($DC$1:$DC$770,MATCH($BI94&amp;CB$3,$DB$1:$DB$770&amp;$DC$1:$DC$770,0))),"",IF(ISNA(INDEX($DC$1:$DC$200,MATCH($BI94&amp;CB$3,$DB$1:$DB$200&amp;$DC$1:$DC$200,0))),IF(INDEX($DC$201:$DC$770,MATCH($BI94&amp;CB$3,$DB$201:$DB$770&amp;$DC$201:$DC$770,0))=CB$3,2,""),IF(INDEX($DC$1:$DC$200,MATCH($BI94&amp;CB$3,$DB$1:$DB$200&amp;$DC$1:$DC$200,0))=CB$3,1,"")))</f>
        <v/>
      </c>
      <c r="CC94" s="7" t="str">
        <f t="array" ref="CC94">IF(ISNA(INDEX($DC$1:$DC$770,MATCH($BI94&amp;CC$3,$DB$1:$DB$770&amp;$DC$1:$DC$770,0))),"",IF(ISNA(INDEX($DC$1:$DC$200,MATCH($BI94&amp;CC$3,$DB$1:$DB$200&amp;$DC$1:$DC$200,0))),IF(INDEX($DC$201:$DC$770,MATCH($BI94&amp;CC$3,$DB$201:$DB$770&amp;$DC$201:$DC$770,0))=CC$3,2,""),IF(INDEX($DC$1:$DC$200,MATCH($BI94&amp;CC$3,$DB$1:$DB$200&amp;$DC$1:$DC$200,0))=CC$3,1,"")))</f>
        <v/>
      </c>
      <c r="CD94" s="6" t="str">
        <f t="array" ref="CD94">IF(ISNA(INDEX($DC$1:$DC$770,MATCH($BI94&amp;CD$3,$DB$1:$DB$770&amp;$DC$1:$DC$770,0))),"",IF(ISNA(INDEX($DC$1:$DC$200,MATCH($BI94&amp;CD$3,$DB$1:$DB$200&amp;$DC$1:$DC$200,0))),IF(INDEX($DC$201:$DC$770,MATCH($BI94&amp;CD$3,$DB$201:$DB$770&amp;$DC$201:$DC$770,0))=CD$3,2,""),IF(INDEX($DC$1:$DC$200,MATCH($BI94&amp;CD$3,$DB$1:$DB$200&amp;$DC$1:$DC$200,0))=CD$3,1,"")))</f>
        <v/>
      </c>
      <c r="CE94" s="6" t="str">
        <f t="array" ref="CE94">IF(ISNA(INDEX($DC$1:$DC$770,MATCH($BI94&amp;CE$3,$DB$1:$DB$770&amp;$DC$1:$DC$770,0))),"",IF(ISNA(INDEX($DC$1:$DC$200,MATCH($BI94&amp;CE$3,$DB$1:$DB$200&amp;$DC$1:$DC$200,0))),IF(INDEX($DC$201:$DC$770,MATCH($BI94&amp;CE$3,$DB$201:$DB$770&amp;$DC$201:$DC$770,0))=CE$3,2,""),IF(INDEX($DC$1:$DC$200,MATCH($BI94&amp;CE$3,$DB$1:$DB$200&amp;$DC$1:$DC$200,0))=CE$3,1,"")))</f>
        <v/>
      </c>
      <c r="CF94" s="6" t="str">
        <f t="array" ref="CF94">IF(ISNA(INDEX($DC$1:$DC$770,MATCH($BI94&amp;CF$3,$DB$1:$DB$770&amp;$DC$1:$DC$770,0))),"",IF(ISNA(INDEX($DC$1:$DC$200,MATCH($BI94&amp;CF$3,$DB$1:$DB$200&amp;$DC$1:$DC$200,0))),IF(INDEX($DC$201:$DC$770,MATCH($BI94&amp;CF$3,$DB$201:$DB$770&amp;$DC$201:$DC$770,0))=CF$3,2,""),IF(INDEX($DC$1:$DC$200,MATCH($BI94&amp;CF$3,$DB$1:$DB$200&amp;$DC$1:$DC$200,0))=CF$3,1,"")))</f>
        <v/>
      </c>
      <c r="CG94" s="5" t="str">
        <f t="array" ref="CG94">IF(ISNA(INDEX($DC$1:$DC$770,MATCH($BI94&amp;CG$3,$DB$1:$DB$770&amp;$DC$1:$DC$770,0))),"",IF(ISNA(INDEX($DC$1:$DC$200,MATCH($BI94&amp;CG$3,$DB$1:$DB$200&amp;$DC$1:$DC$200,0))),IF(INDEX($DC$201:$DC$770,MATCH($BI94&amp;CG$3,$DB$201:$DB$770&amp;$DC$201:$DC$770,0))=CG$3,2,""),IF(INDEX($DC$1:$DC$200,MATCH($BI94&amp;CG$3,$DB$1:$DB$200&amp;$DC$1:$DC$200,0))=CG$3,1,"")))</f>
        <v/>
      </c>
      <c r="CH94" s="6" t="str">
        <f t="array" ref="CH94">IF(ISNA(INDEX($DC$1:$DC$770,MATCH($BI94&amp;CH$3,$DB$1:$DB$770&amp;$DC$1:$DC$770,0))),"",IF(ISNA(INDEX($DC$1:$DC$200,MATCH($BI94&amp;CH$3,$DB$1:$DB$200&amp;$DC$1:$DC$200,0))),IF(INDEX($DC$201:$DC$770,MATCH($BI94&amp;CH$3,$DB$201:$DB$770&amp;$DC$201:$DC$770,0))=CH$3,2,""),IF(INDEX($DC$1:$DC$200,MATCH($BI94&amp;CH$3,$DB$1:$DB$200&amp;$DC$1:$DC$200,0))=CH$3,1,"")))</f>
        <v/>
      </c>
      <c r="CI94" s="7" t="str">
        <f t="array" ref="CI94">IF(ISNA(INDEX($DC$1:$DC$770,MATCH($BI94&amp;CI$3,$DB$1:$DB$770&amp;$DC$1:$DC$770,0))),"",IF(ISNA(INDEX($DC$1:$DC$200,MATCH($BI94&amp;CI$3,$DB$1:$DB$200&amp;$DC$1:$DC$200,0))),IF(INDEX($DC$201:$DC$770,MATCH($BI94&amp;CI$3,$DB$201:$DB$770&amp;$DC$201:$DC$770,0))=CI$3,2,""),IF(INDEX($DC$1:$DC$200,MATCH($BI94&amp;CI$3,$DB$1:$DB$200&amp;$DC$1:$DC$200,0))=CI$3,1,"")))</f>
        <v/>
      </c>
      <c r="CJ94" s="6" t="str">
        <f t="array" ref="CJ94">IF(ISNA(INDEX($DC$1:$DC$770,MATCH($BI94&amp;CJ$3,$DB$1:$DB$770&amp;$DC$1:$DC$770,0))),"",IF(ISNA(INDEX($DC$1:$DC$200,MATCH($BI94&amp;CJ$3,$DB$1:$DB$200&amp;$DC$1:$DC$200,0))),IF(INDEX($DC$201:$DC$770,MATCH($BI94&amp;CJ$3,$DB$201:$DB$770&amp;$DC$201:$DC$770,0))=CJ$3,2,""),IF(INDEX($DC$1:$DC$200,MATCH($BI94&amp;CJ$3,$DB$1:$DB$200&amp;$DC$1:$DC$200,0))=CJ$3,1,"")))</f>
        <v/>
      </c>
      <c r="CK94" s="6" t="str">
        <f t="array" ref="CK94">IF(ISNA(INDEX($DC$1:$DC$770,MATCH($BI94&amp;CK$3,$DB$1:$DB$770&amp;$DC$1:$DC$770,0))),"",IF(ISNA(INDEX($DC$1:$DC$200,MATCH($BI94&amp;CK$3,$DB$1:$DB$200&amp;$DC$1:$DC$200,0))),IF(INDEX($DC$201:$DC$770,MATCH($BI94&amp;CK$3,$DB$201:$DB$770&amp;$DC$201:$DC$770,0))=CK$3,2,""),IF(INDEX($DC$1:$DC$200,MATCH($BI94&amp;CK$3,$DB$1:$DB$200&amp;$DC$1:$DC$200,0))=CK$3,1,"")))</f>
        <v/>
      </c>
      <c r="CL94" s="7" t="str">
        <f t="array" ref="CL94">IF(ISNA(INDEX($DC$1:$DC$770,MATCH($BI94&amp;CL$3,$DB$1:$DB$770&amp;$DC$1:$DC$770,0))),"",IF(ISNA(INDEX($DC$1:$DC$200,MATCH($BI94&amp;CL$3,$DB$1:$DB$200&amp;$DC$1:$DC$200,0))),IF(INDEX($DC$201:$DC$770,MATCH($BI94&amp;CL$3,$DB$201:$DB$770&amp;$DC$201:$DC$770,0))=CL$3,2,""),IF(INDEX($DC$1:$DC$200,MATCH($BI94&amp;CL$3,$DB$1:$DB$200&amp;$DC$1:$DC$200,0))=CL$3,1,"")))</f>
        <v/>
      </c>
      <c r="CO94" s="58"/>
      <c r="CP94" s="23"/>
      <c r="CQ94" s="163" t="s">
        <v>156</v>
      </c>
      <c r="CR94" s="163"/>
      <c r="CS94" s="163"/>
      <c r="CU94" s="81" t="s">
        <v>149</v>
      </c>
      <c r="CV94" s="81" t="s">
        <v>229</v>
      </c>
      <c r="CY94" s="22"/>
      <c r="DB94" s="19">
        <f>IF(DM94=0,0,IF(COUNTIF($DM$1:$DM$200,DM94)=1,DM94,IF(COUNTIF($DM$1:$DM$200,DM94)=2,IF(COUNTIF($DM$1:$DM93,DM94)=0,DM94,DM94+0.5),"Terminkollision 1")))</f>
        <v>0</v>
      </c>
      <c r="DC94" s="42">
        <f t="shared" si="561"/>
        <v>3</v>
      </c>
      <c r="DD94" s="71" t="s">
        <v>195</v>
      </c>
      <c r="DE94" s="13" t="s">
        <v>103</v>
      </c>
      <c r="DG94" s="63"/>
      <c r="DH94" s="63">
        <v>12</v>
      </c>
      <c r="DI94" s="13">
        <f t="shared" si="627"/>
        <v>2016</v>
      </c>
      <c r="DJ94" s="13" t="str">
        <f t="shared" si="628"/>
        <v>Mi</v>
      </c>
      <c r="DK94" s="22">
        <f t="shared" si="629"/>
        <v>41242</v>
      </c>
      <c r="DL94" s="19">
        <f t="shared" si="560"/>
        <v>0</v>
      </c>
      <c r="DM94" s="13">
        <f t="shared" si="499"/>
        <v>0</v>
      </c>
    </row>
    <row r="95" spans="1:117" ht="12.75" customHeight="1">
      <c r="A95" s="13">
        <f t="shared" ref="A95" si="758">A94+0.5</f>
        <v>101.5</v>
      </c>
      <c r="B95" s="174"/>
      <c r="C95" s="173"/>
      <c r="D95" s="177"/>
      <c r="E95" s="2"/>
      <c r="F95" s="165"/>
      <c r="G95" s="165"/>
      <c r="H95" s="165"/>
      <c r="I95" s="2"/>
      <c r="J95" s="10" t="str">
        <f t="shared" ref="J95" si="759">IF(ISNA(VLOOKUP(A95,$CP$30:$CQ$56,2,FALSE)),IF(ISNA(VLOOKUP(A95,$DB$1:$DE$200,4,FALSE)),"",VLOOKUP(A95,$DB$1:$DE$200,4,FALSE)),VLOOKUP(A95,$CP$30:$CQ$56,2,FALSE))</f>
        <v/>
      </c>
      <c r="K95" s="10"/>
      <c r="L95" s="10"/>
      <c r="M95" s="10"/>
      <c r="N95" s="10"/>
      <c r="O95" s="10"/>
      <c r="P95" s="9" t="str">
        <f t="array" ref="P95">IF(ISNA(INDEX($DC$201:$DC$770,MATCH($A94&amp;P$3,$DB$201:$DB$770&amp;$DC$201:$DC$770,0))),IF(ISNA(INDEX($DC$1:$DC$200,MATCH($A95&amp;P$3,$DB$1:$DB$200&amp;$DC$1:$DC$200,0))),"",IF(INDEX($DC$1:$DC$200,MATCH($A95&amp;P$3,$DB$1:$DB$200&amp;$DC$1:$DC$200,0))=P$3,1,"")),IF(INDEX($DC$201:$DC$770,MATCH($A94&amp;P$3,$DB$201:$DB$770&amp;$DC$201:$DC$770,0))=P$3,2,""))</f>
        <v/>
      </c>
      <c r="Q95" s="10" t="str">
        <f t="array" ref="Q95">IF(ISNA(INDEX($DC$201:$DC$770,MATCH($A94&amp;Q$3,$DB$201:$DB$770&amp;$DC$201:$DC$770,0))),IF(ISNA(INDEX($DC$1:$DC$200,MATCH($A95&amp;Q$3,$DB$1:$DB$200&amp;$DC$1:$DC$200,0))),"",IF(INDEX($DC$1:$DC$200,MATCH($A95&amp;Q$3,$DB$1:$DB$200&amp;$DC$1:$DC$200,0))=Q$3,1,"")),IF(INDEX($DC$201:$DC$770,MATCH($A94&amp;Q$3,$DB$201:$DB$770&amp;$DC$201:$DC$770,0))=Q$3,2,""))</f>
        <v/>
      </c>
      <c r="R95" s="10" t="str">
        <f t="array" ref="R95">IF(ISNA(INDEX($DC$201:$DC$770,MATCH($A94&amp;R$3,$DB$201:$DB$770&amp;$DC$201:$DC$770,0))),IF(ISNA(INDEX($DC$1:$DC$200,MATCH($A95&amp;R$3,$DB$1:$DB$200&amp;$DC$1:$DC$200,0))),"",IF(INDEX($DC$1:$DC$200,MATCH($A95&amp;R$3,$DB$1:$DB$200&amp;$DC$1:$DC$200,0))=R$3,1,"")),IF(INDEX($DC$201:$DC$770,MATCH($A94&amp;R$3,$DB$201:$DB$770&amp;$DC$201:$DC$770,0))=R$3,2,""))</f>
        <v/>
      </c>
      <c r="S95" s="9" t="str">
        <f t="array" ref="S95">IF(ISNA(INDEX($DC$201:$DC$770,MATCH($A94&amp;S$3,$DB$201:$DB$770&amp;$DC$201:$DC$770,0))),IF(ISNA(INDEX($DC$1:$DC$200,MATCH($A95&amp;S$3,$DB$1:$DB$200&amp;$DC$1:$DC$200,0))),"",IF(INDEX($DC$1:$DC$200,MATCH($A95&amp;S$3,$DB$1:$DB$200&amp;$DC$1:$DC$200,0))=S$3,1,"")),IF(INDEX($DC$201:$DC$770,MATCH($A94&amp;S$3,$DB$201:$DB$770&amp;$DC$201:$DC$770,0))=S$3,2,""))</f>
        <v/>
      </c>
      <c r="T95" s="10" t="str">
        <f t="array" ref="T95">IF(ISNA(INDEX($DC$201:$DC$770,MATCH($A94&amp;T$3,$DB$201:$DB$770&amp;$DC$201:$DC$770,0))),IF(ISNA(INDEX($DC$1:$DC$200,MATCH($A95&amp;T$3,$DB$1:$DB$200&amp;$DC$1:$DC$200,0))),"",IF(INDEX($DC$1:$DC$200,MATCH($A95&amp;T$3,$DB$1:$DB$200&amp;$DC$1:$DC$200,0))=T$3,1,"")),IF(INDEX($DC$201:$DC$770,MATCH($A94&amp;T$3,$DB$201:$DB$770&amp;$DC$201:$DC$770,0))=T$3,2,""))</f>
        <v/>
      </c>
      <c r="U95" s="8" t="str">
        <f t="array" ref="U95">IF(ISNA(INDEX($DC$201:$DC$770,MATCH($A94&amp;U$3,$DB$201:$DB$770&amp;$DC$201:$DC$770,0))),IF(ISNA(INDEX($DC$1:$DC$200,MATCH($A95&amp;U$3,$DB$1:$DB$200&amp;$DC$1:$DC$200,0))),"",IF(INDEX($DC$1:$DC$200,MATCH($A95&amp;U$3,$DB$1:$DB$200&amp;$DC$1:$DC$200,0))=U$3,1,"")),IF(INDEX($DC$201:$DC$770,MATCH($A94&amp;U$3,$DB$201:$DB$770&amp;$DC$201:$DC$770,0))=U$3,2,""))</f>
        <v/>
      </c>
      <c r="V95" s="10" t="str">
        <f t="array" ref="V95">IF(ISNA(INDEX($DC$201:$DC$770,MATCH($A94&amp;V$3,$DB$201:$DB$770&amp;$DC$201:$DC$770,0))),IF(ISNA(INDEX($DC$1:$DC$200,MATCH($A95&amp;V$3,$DB$1:$DB$200&amp;$DC$1:$DC$200,0))),"",IF(INDEX($DC$1:$DC$200,MATCH($A95&amp;V$3,$DB$1:$DB$200&amp;$DC$1:$DC$200,0))=V$3,1,"")),IF(INDEX($DC$201:$DC$770,MATCH($A94&amp;V$3,$DB$201:$DB$770&amp;$DC$201:$DC$770,0))=V$3,2,""))</f>
        <v/>
      </c>
      <c r="W95" s="10" t="str">
        <f t="array" ref="W95">IF(ISNA(INDEX($DC$201:$DC$770,MATCH($A94&amp;W$3,$DB$201:$DB$770&amp;$DC$201:$DC$770,0))),IF(ISNA(INDEX($DC$1:$DC$200,MATCH($A95&amp;W$3,$DB$1:$DB$200&amp;$DC$1:$DC$200,0))),"",IF(INDEX($DC$1:$DC$200,MATCH($A95&amp;W$3,$DB$1:$DB$200&amp;$DC$1:$DC$200,0))=W$3,1,"")),IF(INDEX($DC$201:$DC$770,MATCH($A94&amp;W$3,$DB$201:$DB$770&amp;$DC$201:$DC$770,0))=W$3,2,""))</f>
        <v/>
      </c>
      <c r="X95" s="10" t="str">
        <f t="array" ref="X95">IF(ISNA(INDEX($DC$201:$DC$770,MATCH($A94&amp;X$3,$DB$201:$DB$770&amp;$DC$201:$DC$770,0))),IF(ISNA(INDEX($DC$1:$DC$200,MATCH($A95&amp;X$3,$DB$1:$DB$200&amp;$DC$1:$DC$200,0))),"",IF(INDEX($DC$1:$DC$200,MATCH($A95&amp;X$3,$DB$1:$DB$200&amp;$DC$1:$DC$200,0))=X$3,1,"")),IF(INDEX($DC$201:$DC$770,MATCH($A94&amp;X$3,$DB$201:$DB$770&amp;$DC$201:$DC$770,0))=X$3,2,""))</f>
        <v/>
      </c>
      <c r="Y95" s="9" t="str">
        <f t="array" ref="Y95">IF(ISNA(INDEX($DC$201:$DC$770,MATCH($A94&amp;Y$3,$DB$201:$DB$770&amp;$DC$201:$DC$770,0))),IF(ISNA(INDEX($DC$1:$DC$200,MATCH($A95&amp;Y$3,$DB$1:$DB$200&amp;$DC$1:$DC$200,0))),"",IF(INDEX($DC$1:$DC$200,MATCH($A95&amp;Y$3,$DB$1:$DB$200&amp;$DC$1:$DC$200,0))=Y$3,1,"")),IF(INDEX($DC$201:$DC$770,MATCH($A94&amp;Y$3,$DB$201:$DB$770&amp;$DC$201:$DC$770,0))=Y$3,2,""))</f>
        <v/>
      </c>
      <c r="Z95" s="10" t="str">
        <f t="array" ref="Z95">IF(ISNA(INDEX($DC$201:$DC$770,MATCH($A94&amp;Z$3,$DB$201:$DB$770&amp;$DC$201:$DC$770,0))),IF(ISNA(INDEX($DC$1:$DC$200,MATCH($A95&amp;Z$3,$DB$1:$DB$200&amp;$DC$1:$DC$200,0))),"",IF(INDEX($DC$1:$DC$200,MATCH($A95&amp;Z$3,$DB$1:$DB$200&amp;$DC$1:$DC$200,0))=Z$3,1,"")),IF(INDEX($DC$201:$DC$770,MATCH($A94&amp;Z$3,$DB$201:$DB$770&amp;$DC$201:$DC$770,0))=Z$3,2,""))</f>
        <v/>
      </c>
      <c r="AA95" s="8" t="str">
        <f t="array" ref="AA95">IF(ISNA(INDEX($DC$201:$DC$770,MATCH($A94&amp;AA$3,$DB$201:$DB$770&amp;$DC$201:$DC$770,0))),IF(ISNA(INDEX($DC$1:$DC$200,MATCH($A95&amp;AA$3,$DB$1:$DB$200&amp;$DC$1:$DC$200,0))),"",IF(INDEX($DC$1:$DC$200,MATCH($A95&amp;AA$3,$DB$1:$DB$200&amp;$DC$1:$DC$200,0))=AA$3,1,"")),IF(INDEX($DC$201:$DC$770,MATCH($A94&amp;AA$3,$DB$201:$DB$770&amp;$DC$201:$DC$770,0))=AA$3,2,""))</f>
        <v/>
      </c>
      <c r="AB95" s="10" t="str">
        <f t="array" ref="AB95">IF(ISNA(INDEX($DC$201:$DC$770,MATCH($A94&amp;AB$3,$DB$201:$DB$770&amp;$DC$201:$DC$770,0))),IF(ISNA(INDEX($DC$1:$DC$200,MATCH($A95&amp;AB$3,$DB$1:$DB$200&amp;$DC$1:$DC$200,0))),"",IF(INDEX($DC$1:$DC$200,MATCH($A95&amp;AB$3,$DB$1:$DB$200&amp;$DC$1:$DC$200,0))=AB$3,1,"")),IF(INDEX($DC$201:$DC$770,MATCH($A94&amp;AB$3,$DB$201:$DB$770&amp;$DC$201:$DC$770,0))=AB$3,2,""))</f>
        <v/>
      </c>
      <c r="AC95" s="10" t="str">
        <f t="array" ref="AC95">IF(ISNA(INDEX($DC$201:$DC$770,MATCH($A94&amp;AC$3,$DB$201:$DB$770&amp;$DC$201:$DC$770,0))),IF(ISNA(INDEX($DC$1:$DC$200,MATCH($A95&amp;AC$3,$DB$1:$DB$200&amp;$DC$1:$DC$200,0))),"",IF(INDEX($DC$1:$DC$200,MATCH($A95&amp;AC$3,$DB$1:$DB$200&amp;$DC$1:$DC$200,0))=AC$3,1,"")),IF(INDEX($DC$201:$DC$770,MATCH($A94&amp;AC$3,$DB$201:$DB$770&amp;$DC$201:$DC$770,0))=AC$3,2,""))</f>
        <v/>
      </c>
      <c r="AD95" s="8" t="str">
        <f t="array" ref="AD95">IF(ISNA(INDEX($DC$201:$DC$770,MATCH($A94&amp;AD$3,$DB$201:$DB$770&amp;$DC$201:$DC$770,0))),IF(ISNA(INDEX($DC$1:$DC$200,MATCH($A95&amp;AD$3,$DB$1:$DB$200&amp;$DC$1:$DC$200,0))),"",IF(INDEX($DC$1:$DC$200,MATCH($A95&amp;AD$3,$DB$1:$DB$200&amp;$DC$1:$DC$200,0))=AD$3,1,"")),IF(INDEX($DC$201:$DC$770,MATCH($A94&amp;AD$3,$DB$201:$DB$770&amp;$DC$201:$DC$770,0))=AD$3,2,""))</f>
        <v/>
      </c>
      <c r="AE95" s="4">
        <f t="shared" ref="AE95" si="760">0.5+AE94</f>
        <v>131.5</v>
      </c>
      <c r="AF95" s="174"/>
      <c r="AG95" s="183"/>
      <c r="AH95" s="177"/>
      <c r="AI95" s="2"/>
      <c r="AJ95" s="165"/>
      <c r="AK95" s="165"/>
      <c r="AL95" s="165"/>
      <c r="AM95" s="2"/>
      <c r="AN95" s="10" t="str">
        <f t="shared" ref="AN95" si="761">IF(ISNA(VLOOKUP(AE95,$CP$30:$CQ$56,2,FALSE)),IF(ISNA(VLOOKUP(AE95,$DB$1:$DE$200,4,FALSE)),"",VLOOKUP(AE95,$DB$1:$DE$200,4,FALSE)),VLOOKUP(AE95,$CP$30:$CQ$56,2,FALSE))</f>
        <v/>
      </c>
      <c r="AO95" s="10"/>
      <c r="AP95" s="10"/>
      <c r="AQ95" s="10"/>
      <c r="AR95" s="10"/>
      <c r="AS95" s="10"/>
      <c r="AT95" s="9" t="str">
        <f t="array" ref="AT95">IF(ISNA(INDEX($DC$201:$DC$770,MATCH($AE94&amp;AT$3,$DB$201:$DB$770&amp;$DC$201:$DC$770,0))),IF(ISNA(INDEX($DC$1:$DC$200,MATCH($AE95&amp;AT$3,$DB$1:$DB$200&amp;$DC$1:$DC$200,0))),"",IF(INDEX($DC$1:$DC$200,MATCH($AE95&amp;AT$3,$DB$1:$DB$200&amp;$DC$1:$DC$200,0))=AT$3,1,"")),IF(INDEX($DC$201:$DC$770,MATCH($AE94&amp;AT$3,$DB$201:$DB$770&amp;$DC$201:$DC$770,0))=AT$3,2,""))</f>
        <v/>
      </c>
      <c r="AU95" s="10" t="str">
        <f t="array" ref="AU95">IF(ISNA(INDEX($DC$201:$DC$770,MATCH($AE94&amp;AU$3,$DB$201:$DB$770&amp;$DC$201:$DC$770,0))),IF(ISNA(INDEX($DC$1:$DC$200,MATCH($AE95&amp;AU$3,$DB$1:$DB$200&amp;$DC$1:$DC$200,0))),"",IF(INDEX($DC$1:$DC$200,MATCH($AE95&amp;AU$3,$DB$1:$DB$200&amp;$DC$1:$DC$200,0))=AU$3,1,"")),IF(INDEX($DC$201:$DC$770,MATCH($AE94&amp;AU$3,$DB$201:$DB$770&amp;$DC$201:$DC$770,0))=AU$3,2,""))</f>
        <v/>
      </c>
      <c r="AV95" s="10" t="str">
        <f t="array" ref="AV95">IF(ISNA(INDEX($DC$201:$DC$770,MATCH($AE94&amp;AV$3,$DB$201:$DB$770&amp;$DC$201:$DC$770,0))),IF(ISNA(INDEX($DC$1:$DC$200,MATCH($AE95&amp;AV$3,$DB$1:$DB$200&amp;$DC$1:$DC$200,0))),"",IF(INDEX($DC$1:$DC$200,MATCH($AE95&amp;AV$3,$DB$1:$DB$200&amp;$DC$1:$DC$200,0))=AV$3,1,"")),IF(INDEX($DC$201:$DC$770,MATCH($AE94&amp;AV$3,$DB$201:$DB$770&amp;$DC$201:$DC$770,0))=AV$3,2,""))</f>
        <v/>
      </c>
      <c r="AW95" s="9" t="str">
        <f t="array" ref="AW95">IF(ISNA(INDEX($DC$201:$DC$770,MATCH($AE94&amp;AW$3,$DB$201:$DB$770&amp;$DC$201:$DC$770,0))),IF(ISNA(INDEX($DC$1:$DC$200,MATCH($AE95&amp;AW$3,$DB$1:$DB$200&amp;$DC$1:$DC$200,0))),"",IF(INDEX($DC$1:$DC$200,MATCH($AE95&amp;AW$3,$DB$1:$DB$200&amp;$DC$1:$DC$200,0))=AW$3,1,"")),IF(INDEX($DC$201:$DC$770,MATCH($AE94&amp;AW$3,$DB$201:$DB$770&amp;$DC$201:$DC$770,0))=AW$3,2,""))</f>
        <v/>
      </c>
      <c r="AX95" s="10" t="str">
        <f t="array" ref="AX95">IF(ISNA(INDEX($DC$201:$DC$770,MATCH($AE94&amp;AX$3,$DB$201:$DB$770&amp;$DC$201:$DC$770,0))),IF(ISNA(INDEX($DC$1:$DC$200,MATCH($AE95&amp;AX$3,$DB$1:$DB$200&amp;$DC$1:$DC$200,0))),"",IF(INDEX($DC$1:$DC$200,MATCH($AE95&amp;AX$3,$DB$1:$DB$200&amp;$DC$1:$DC$200,0))=AX$3,1,"")),IF(INDEX($DC$201:$DC$770,MATCH($AE94&amp;AX$3,$DB$201:$DB$770&amp;$DC$201:$DC$770,0))=AX$3,2,""))</f>
        <v/>
      </c>
      <c r="AY95" s="8" t="str">
        <f t="array" ref="AY95">IF(ISNA(INDEX($DC$201:$DC$770,MATCH($AE94&amp;AY$3,$DB$201:$DB$770&amp;$DC$201:$DC$770,0))),IF(ISNA(INDEX($DC$1:$DC$200,MATCH($AE95&amp;AY$3,$DB$1:$DB$200&amp;$DC$1:$DC$200,0))),"",IF(INDEX($DC$1:$DC$200,MATCH($AE95&amp;AY$3,$DB$1:$DB$200&amp;$DC$1:$DC$200,0))=AY$3,1,"")),IF(INDEX($DC$201:$DC$770,MATCH($AE94&amp;AY$3,$DB$201:$DB$770&amp;$DC$201:$DC$770,0))=AY$3,2,""))</f>
        <v/>
      </c>
      <c r="AZ95" s="10" t="str">
        <f t="array" ref="AZ95">IF(ISNA(INDEX($DC$201:$DC$770,MATCH($AE94&amp;AZ$3,$DB$201:$DB$770&amp;$DC$201:$DC$770,0))),IF(ISNA(INDEX($DC$1:$DC$200,MATCH($AE95&amp;AZ$3,$DB$1:$DB$200&amp;$DC$1:$DC$200,0))),"",IF(INDEX($DC$1:$DC$200,MATCH($AE95&amp;AZ$3,$DB$1:$DB$200&amp;$DC$1:$DC$200,0))=AZ$3,1,"")),IF(INDEX($DC$201:$DC$770,MATCH($AE94&amp;AZ$3,$DB$201:$DB$770&amp;$DC$201:$DC$770,0))=AZ$3,2,""))</f>
        <v/>
      </c>
      <c r="BA95" s="10" t="str">
        <f t="array" ref="BA95">IF(ISNA(INDEX($DC$201:$DC$770,MATCH($AE94&amp;BA$3,$DB$201:$DB$770&amp;$DC$201:$DC$770,0))),IF(ISNA(INDEX($DC$1:$DC$200,MATCH($AE95&amp;BA$3,$DB$1:$DB$200&amp;$DC$1:$DC$200,0))),"",IF(INDEX($DC$1:$DC$200,MATCH($AE95&amp;BA$3,$DB$1:$DB$200&amp;$DC$1:$DC$200,0))=BA$3,1,"")),IF(INDEX($DC$201:$DC$770,MATCH($AE94&amp;BA$3,$DB$201:$DB$770&amp;$DC$201:$DC$770,0))=BA$3,2,""))</f>
        <v/>
      </c>
      <c r="BB95" s="10" t="str">
        <f t="array" ref="BB95">IF(ISNA(INDEX($DC$201:$DC$770,MATCH($AE94&amp;BB$3,$DB$201:$DB$770&amp;$DC$201:$DC$770,0))),IF(ISNA(INDEX($DC$1:$DC$200,MATCH($AE95&amp;BB$3,$DB$1:$DB$200&amp;$DC$1:$DC$200,0))),"",IF(INDEX($DC$1:$DC$200,MATCH($AE95&amp;BB$3,$DB$1:$DB$200&amp;$DC$1:$DC$200,0))=BB$3,1,"")),IF(INDEX($DC$201:$DC$770,MATCH($AE94&amp;BB$3,$DB$201:$DB$770&amp;$DC$201:$DC$770,0))=BB$3,2,""))</f>
        <v/>
      </c>
      <c r="BC95" s="9" t="str">
        <f t="array" ref="BC95">IF(ISNA(INDEX($DC$201:$DC$770,MATCH($AE94&amp;BC$3,$DB$201:$DB$770&amp;$DC$201:$DC$770,0))),IF(ISNA(INDEX($DC$1:$DC$200,MATCH($AE95&amp;BC$3,$DB$1:$DB$200&amp;$DC$1:$DC$200,0))),"",IF(INDEX($DC$1:$DC$200,MATCH($AE95&amp;BC$3,$DB$1:$DB$200&amp;$DC$1:$DC$200,0))=BC$3,1,"")),IF(INDEX($DC$201:$DC$770,MATCH($AE94&amp;BC$3,$DB$201:$DB$770&amp;$DC$201:$DC$770,0))=BC$3,2,""))</f>
        <v/>
      </c>
      <c r="BD95" s="10" t="str">
        <f t="array" ref="BD95">IF(ISNA(INDEX($DC$201:$DC$770,MATCH($AE94&amp;BD$3,$DB$201:$DB$770&amp;$DC$201:$DC$770,0))),IF(ISNA(INDEX($DC$1:$DC$200,MATCH($AE95&amp;BD$3,$DB$1:$DB$200&amp;$DC$1:$DC$200,0))),"",IF(INDEX($DC$1:$DC$200,MATCH($AE95&amp;BD$3,$DB$1:$DB$200&amp;$DC$1:$DC$200,0))=BD$3,1,"")),IF(INDEX($DC$201:$DC$770,MATCH($AE94&amp;BD$3,$DB$201:$DB$770&amp;$DC$201:$DC$770,0))=BD$3,2,""))</f>
        <v/>
      </c>
      <c r="BE95" s="8" t="str">
        <f t="array" ref="BE95">IF(ISNA(INDEX($DC$201:$DC$770,MATCH($AE94&amp;BE$3,$DB$201:$DB$770&amp;$DC$201:$DC$770,0))),IF(ISNA(INDEX($DC$1:$DC$200,MATCH($AE95&amp;BE$3,$DB$1:$DB$200&amp;$DC$1:$DC$200,0))),"",IF(INDEX($DC$1:$DC$200,MATCH($AE95&amp;BE$3,$DB$1:$DB$200&amp;$DC$1:$DC$200,0))=BE$3,1,"")),IF(INDEX($DC$201:$DC$770,MATCH($AE94&amp;BE$3,$DB$201:$DB$770&amp;$DC$201:$DC$770,0))=BE$3,2,""))</f>
        <v/>
      </c>
      <c r="BF95" s="10" t="str">
        <f t="array" ref="BF95">IF(ISNA(INDEX($DC$201:$DC$770,MATCH($AE94&amp;BF$3,$DB$201:$DB$770&amp;$DC$201:$DC$770,0))),IF(ISNA(INDEX($DC$1:$DC$200,MATCH($AE95&amp;BF$3,$DB$1:$DB$200&amp;$DC$1:$DC$200,0))),"",IF(INDEX($DC$1:$DC$200,MATCH($AE95&amp;BF$3,$DB$1:$DB$200&amp;$DC$1:$DC$200,0))=BF$3,1,"")),IF(INDEX($DC$201:$DC$770,MATCH($AE94&amp;BF$3,$DB$201:$DB$770&amp;$DC$201:$DC$770,0))=BF$3,2,""))</f>
        <v/>
      </c>
      <c r="BG95" s="10" t="str">
        <f t="array" ref="BG95">IF(ISNA(INDEX($DC$201:$DC$770,MATCH($AE94&amp;BG$3,$DB$201:$DB$770&amp;$DC$201:$DC$770,0))),IF(ISNA(INDEX($DC$1:$DC$200,MATCH($AE95&amp;BG$3,$DB$1:$DB$200&amp;$DC$1:$DC$200,0))),"",IF(INDEX($DC$1:$DC$200,MATCH($AE95&amp;BG$3,$DB$1:$DB$200&amp;$DC$1:$DC$200,0))=BG$3,1,"")),IF(INDEX($DC$201:$DC$770,MATCH($AE94&amp;BG$3,$DB$201:$DB$770&amp;$DC$201:$DC$770,0))=BG$3,2,""))</f>
        <v/>
      </c>
      <c r="BH95" s="8" t="str">
        <f t="array" ref="BH95">IF(ISNA(INDEX($DC$201:$DC$770,MATCH($AE94&amp;BH$3,$DB$201:$DB$770&amp;$DC$201:$DC$770,0))),IF(ISNA(INDEX($DC$1:$DC$200,MATCH($AE95&amp;BH$3,$DB$1:$DB$200&amp;$DC$1:$DC$200,0))),"",IF(INDEX($DC$1:$DC$200,MATCH($AE95&amp;BH$3,$DB$1:$DB$200&amp;$DC$1:$DC$200,0))=BH$3,1,"")),IF(INDEX($DC$201:$DC$770,MATCH($AE94&amp;BH$3,$DB$201:$DB$770&amp;$DC$201:$DC$770,0))=BH$3,2,""))</f>
        <v/>
      </c>
      <c r="BI95" s="4">
        <f t="shared" ref="BI95" si="762">BI94+0.5</f>
        <v>162.5</v>
      </c>
      <c r="BJ95" s="174"/>
      <c r="BK95" s="183"/>
      <c r="BL95" s="177"/>
      <c r="BM95" s="2"/>
      <c r="BN95" s="165"/>
      <c r="BO95" s="165"/>
      <c r="BP95" s="165"/>
      <c r="BQ95" s="2"/>
      <c r="BR95" s="9" t="str">
        <f t="shared" ref="BR95" si="763">IF(ISNA(VLOOKUP(BI95,$CP$30:$CQ$56,2,FALSE)),IF(ISNA(VLOOKUP(BI95,$DB$1:$DE$200,4,FALSE)),"",VLOOKUP(BI95,$DB$1:$DE$200,4,FALSE)),VLOOKUP(BI95,$CP$30:$CQ$56,2,FALSE))</f>
        <v/>
      </c>
      <c r="BS95" s="10"/>
      <c r="BT95" s="10"/>
      <c r="BU95" s="10"/>
      <c r="BV95" s="10"/>
      <c r="BW95" s="10"/>
      <c r="BX95" s="9" t="str">
        <f t="array" ref="BX95">IF(ISNA(INDEX($DC$201:$DC$770,MATCH($BI94&amp;BX$3,$DB$201:$DB$770&amp;$DC$201:$DC$770,0))),IF(ISNA(INDEX($DC$1:$DC$200,MATCH($BI95&amp;BX$3,$DB$1:$DB$200&amp;$DC$1:$DC$200,0))),"",IF(INDEX($DC$1:$DC$200,MATCH($BI95&amp;BX$3,$DB$1:$DB$200&amp;$DC$1:$DC$200,0))=BX$3,1,"")),IF(INDEX($DC$201:$DC$770,MATCH($BI94&amp;BX$3,$DB$201:$DB$770&amp;$DC$201:$DC$770,0))=BX$3,2,""))</f>
        <v/>
      </c>
      <c r="BY95" s="10" t="str">
        <f t="array" ref="BY95">IF(ISNA(INDEX($DC$201:$DC$770,MATCH($BI94&amp;BY$3,$DB$201:$DB$770&amp;$DC$201:$DC$770,0))),IF(ISNA(INDEX($DC$1:$DC$200,MATCH($BI95&amp;BY$3,$DB$1:$DB$200&amp;$DC$1:$DC$200,0))),"",IF(INDEX($DC$1:$DC$200,MATCH($BI95&amp;BY$3,$DB$1:$DB$200&amp;$DC$1:$DC$200,0))=BY$3,1,"")),IF(INDEX($DC$201:$DC$770,MATCH($BI94&amp;BY$3,$DB$201:$DB$770&amp;$DC$201:$DC$770,0))=BY$3,2,""))</f>
        <v/>
      </c>
      <c r="BZ95" s="10" t="str">
        <f t="array" ref="BZ95">IF(ISNA(INDEX($DC$201:$DC$770,MATCH($BI94&amp;BZ$3,$DB$201:$DB$770&amp;$DC$201:$DC$770,0))),IF(ISNA(INDEX($DC$1:$DC$200,MATCH($BI95&amp;BZ$3,$DB$1:$DB$200&amp;$DC$1:$DC$200,0))),"",IF(INDEX($DC$1:$DC$200,MATCH($BI95&amp;BZ$3,$DB$1:$DB$200&amp;$DC$1:$DC$200,0))=BZ$3,1,"")),IF(INDEX($DC$201:$DC$770,MATCH($BI94&amp;BZ$3,$DB$201:$DB$770&amp;$DC$201:$DC$770,0))=BZ$3,2,""))</f>
        <v/>
      </c>
      <c r="CA95" s="9" t="str">
        <f t="array" ref="CA95">IF(ISNA(INDEX($DC$201:$DC$770,MATCH($BI94&amp;CA$3,$DB$201:$DB$770&amp;$DC$201:$DC$770,0))),IF(ISNA(INDEX($DC$1:$DC$200,MATCH($BI95&amp;CA$3,$DB$1:$DB$200&amp;$DC$1:$DC$200,0))),"",IF(INDEX($DC$1:$DC$200,MATCH($BI95&amp;CA$3,$DB$1:$DB$200&amp;$DC$1:$DC$200,0))=CA$3,1,"")),IF(INDEX($DC$201:$DC$770,MATCH($BI94&amp;CA$3,$DB$201:$DB$770&amp;$DC$201:$DC$770,0))=CA$3,2,""))</f>
        <v/>
      </c>
      <c r="CB95" s="10" t="str">
        <f t="array" ref="CB95">IF(ISNA(INDEX($DC$201:$DC$770,MATCH($BI94&amp;CB$3,$DB$201:$DB$770&amp;$DC$201:$DC$770,0))),IF(ISNA(INDEX($DC$1:$DC$200,MATCH($BI95&amp;CB$3,$DB$1:$DB$200&amp;$DC$1:$DC$200,0))),"",IF(INDEX($DC$1:$DC$200,MATCH($BI95&amp;CB$3,$DB$1:$DB$200&amp;$DC$1:$DC$200,0))=CB$3,1,"")),IF(INDEX($DC$201:$DC$770,MATCH($BI94&amp;CB$3,$DB$201:$DB$770&amp;$DC$201:$DC$770,0))=CB$3,2,""))</f>
        <v/>
      </c>
      <c r="CC95" s="8" t="str">
        <f t="array" ref="CC95">IF(ISNA(INDEX($DC$201:$DC$770,MATCH($BI94&amp;CC$3,$DB$201:$DB$770&amp;$DC$201:$DC$770,0))),IF(ISNA(INDEX($DC$1:$DC$200,MATCH($BI95&amp;CC$3,$DB$1:$DB$200&amp;$DC$1:$DC$200,0))),"",IF(INDEX($DC$1:$DC$200,MATCH($BI95&amp;CC$3,$DB$1:$DB$200&amp;$DC$1:$DC$200,0))=CC$3,1,"")),IF(INDEX($DC$201:$DC$770,MATCH($BI94&amp;CC$3,$DB$201:$DB$770&amp;$DC$201:$DC$770,0))=CC$3,2,""))</f>
        <v/>
      </c>
      <c r="CD95" s="10" t="str">
        <f t="array" ref="CD95">IF(ISNA(INDEX($DC$201:$DC$770,MATCH($BI94&amp;CD$3,$DB$201:$DB$770&amp;$DC$201:$DC$770,0))),IF(ISNA(INDEX($DC$1:$DC$200,MATCH($BI95&amp;CD$3,$DB$1:$DB$200&amp;$DC$1:$DC$200,0))),"",IF(INDEX($DC$1:$DC$200,MATCH($BI95&amp;CD$3,$DB$1:$DB$200&amp;$DC$1:$DC$200,0))=CD$3,1,"")),IF(INDEX($DC$201:$DC$770,MATCH($BI94&amp;CD$3,$DB$201:$DB$770&amp;$DC$201:$DC$770,0))=CD$3,2,""))</f>
        <v/>
      </c>
      <c r="CE95" s="10" t="str">
        <f t="array" ref="CE95">IF(ISNA(INDEX($DC$201:$DC$770,MATCH($BI94&amp;CE$3,$DB$201:$DB$770&amp;$DC$201:$DC$770,0))),IF(ISNA(INDEX($DC$1:$DC$200,MATCH($BI95&amp;CE$3,$DB$1:$DB$200&amp;$DC$1:$DC$200,0))),"",IF(INDEX($DC$1:$DC$200,MATCH($BI95&amp;CE$3,$DB$1:$DB$200&amp;$DC$1:$DC$200,0))=CE$3,1,"")),IF(INDEX($DC$201:$DC$770,MATCH($BI94&amp;CE$3,$DB$201:$DB$770&amp;$DC$201:$DC$770,0))=CE$3,2,""))</f>
        <v/>
      </c>
      <c r="CF95" s="10" t="str">
        <f t="array" ref="CF95">IF(ISNA(INDEX($DC$201:$DC$770,MATCH($BI94&amp;CF$3,$DB$201:$DB$770&amp;$DC$201:$DC$770,0))),IF(ISNA(INDEX($DC$1:$DC$200,MATCH($BI95&amp;CF$3,$DB$1:$DB$200&amp;$DC$1:$DC$200,0))),"",IF(INDEX($DC$1:$DC$200,MATCH($BI95&amp;CF$3,$DB$1:$DB$200&amp;$DC$1:$DC$200,0))=CF$3,1,"")),IF(INDEX($DC$201:$DC$770,MATCH($BI94&amp;CF$3,$DB$201:$DB$770&amp;$DC$201:$DC$770,0))=CF$3,2,""))</f>
        <v/>
      </c>
      <c r="CG95" s="9" t="str">
        <f t="array" ref="CG95">IF(ISNA(INDEX($DC$201:$DC$770,MATCH($BI94&amp;CG$3,$DB$201:$DB$770&amp;$DC$201:$DC$770,0))),IF(ISNA(INDEX($DC$1:$DC$200,MATCH($BI95&amp;CG$3,$DB$1:$DB$200&amp;$DC$1:$DC$200,0))),"",IF(INDEX($DC$1:$DC$200,MATCH($BI95&amp;CG$3,$DB$1:$DB$200&amp;$DC$1:$DC$200,0))=CG$3,1,"")),IF(INDEX($DC$201:$DC$770,MATCH($BI94&amp;CG$3,$DB$201:$DB$770&amp;$DC$201:$DC$770,0))=CG$3,2,""))</f>
        <v/>
      </c>
      <c r="CH95" s="10" t="str">
        <f t="array" ref="CH95">IF(ISNA(INDEX($DC$201:$DC$770,MATCH($BI94&amp;CH$3,$DB$201:$DB$770&amp;$DC$201:$DC$770,0))),IF(ISNA(INDEX($DC$1:$DC$200,MATCH($BI95&amp;CH$3,$DB$1:$DB$200&amp;$DC$1:$DC$200,0))),"",IF(INDEX($DC$1:$DC$200,MATCH($BI95&amp;CH$3,$DB$1:$DB$200&amp;$DC$1:$DC$200,0))=CH$3,1,"")),IF(INDEX($DC$201:$DC$770,MATCH($BI94&amp;CH$3,$DB$201:$DB$770&amp;$DC$201:$DC$770,0))=CH$3,2,""))</f>
        <v/>
      </c>
      <c r="CI95" s="8" t="str">
        <f t="array" ref="CI95">IF(ISNA(INDEX($DC$201:$DC$770,MATCH($BI94&amp;CI$3,$DB$201:$DB$770&amp;$DC$201:$DC$770,0))),IF(ISNA(INDEX($DC$1:$DC$200,MATCH($BI95&amp;CI$3,$DB$1:$DB$200&amp;$DC$1:$DC$200,0))),"",IF(INDEX($DC$1:$DC$200,MATCH($BI95&amp;CI$3,$DB$1:$DB$200&amp;$DC$1:$DC$200,0))=CI$3,1,"")),IF(INDEX($DC$201:$DC$770,MATCH($BI94&amp;CI$3,$DB$201:$DB$770&amp;$DC$201:$DC$770,0))=CI$3,2,""))</f>
        <v/>
      </c>
      <c r="CJ95" s="10" t="str">
        <f t="array" ref="CJ95">IF(ISNA(INDEX($DC$201:$DC$770,MATCH($BI94&amp;CJ$3,$DB$201:$DB$770&amp;$DC$201:$DC$770,0))),IF(ISNA(INDEX($DC$1:$DC$200,MATCH($BI95&amp;CJ$3,$DB$1:$DB$200&amp;$DC$1:$DC$200,0))),"",IF(INDEX($DC$1:$DC$200,MATCH($BI95&amp;CJ$3,$DB$1:$DB$200&amp;$DC$1:$DC$200,0))=CJ$3,1,"")),IF(INDEX($DC$201:$DC$770,MATCH($BI94&amp;CJ$3,$DB$201:$DB$770&amp;$DC$201:$DC$770,0))=CJ$3,2,""))</f>
        <v/>
      </c>
      <c r="CK95" s="10" t="str">
        <f t="array" ref="CK95">IF(ISNA(INDEX($DC$201:$DC$770,MATCH($BI94&amp;CK$3,$DB$201:$DB$770&amp;$DC$201:$DC$770,0))),IF(ISNA(INDEX($DC$1:$DC$200,MATCH($BI95&amp;CK$3,$DB$1:$DB$200&amp;$DC$1:$DC$200,0))),"",IF(INDEX($DC$1:$DC$200,MATCH($BI95&amp;CK$3,$DB$1:$DB$200&amp;$DC$1:$DC$200,0))=CK$3,1,"")),IF(INDEX($DC$201:$DC$770,MATCH($BI94&amp;CK$3,$DB$201:$DB$770&amp;$DC$201:$DC$770,0))=CK$3,2,""))</f>
        <v/>
      </c>
      <c r="CL95" s="8" t="str">
        <f t="array" ref="CL95">IF(ISNA(INDEX($DC$201:$DC$770,MATCH($BI94&amp;CL$3,$DB$201:$DB$770&amp;$DC$201:$DC$770,0))),IF(ISNA(INDEX($DC$1:$DC$200,MATCH($BI95&amp;CL$3,$DB$1:$DB$200&amp;$DC$1:$DC$200,0))),"",IF(INDEX($DC$1:$DC$200,MATCH($BI95&amp;CL$3,$DB$1:$DB$200&amp;$DC$1:$DC$200,0))=CL$3,1,"")),IF(INDEX($DC$201:$DC$770,MATCH($BI94&amp;CL$3,$DB$201:$DB$770&amp;$DC$201:$DC$770,0))=CL$3,2,""))</f>
        <v/>
      </c>
      <c r="CO95" s="58">
        <f>VLOOKUP(CQ95,$CQ$194:$CR$208,2,FALSE)</f>
        <v>12</v>
      </c>
      <c r="CP95" s="23">
        <f t="shared" ref="CP95:CP126" si="764">IF(OR(CU95=0,CV95=0),0,1+CY95-$CP$29)</f>
        <v>0</v>
      </c>
      <c r="CQ95" s="170" t="s">
        <v>204</v>
      </c>
      <c r="CR95" s="10" t="s">
        <v>139</v>
      </c>
      <c r="CS95" s="10"/>
      <c r="CT95" s="10"/>
      <c r="CU95" s="69"/>
      <c r="CV95" s="69"/>
      <c r="CW95" s="10">
        <f t="shared" ref="CW95:DI186" si="765">$CR$2</f>
        <v>2016</v>
      </c>
      <c r="CX95" s="10" t="str">
        <f t="shared" ref="CX95:CX126" si="766">IF(WEEKDAY(CY95,2)=1,"Mo",IF(WEEKDAY(CY95,2)=2,"Di",IF(WEEKDAY(CY95,2)=3,"Mi",IF(WEEKDAY(CY95,2)=4,"Do",IF(WEEKDAY(CY95,2)=5,"Fr",IF(WEEKDAY(CY95,2)=6,"Sa","So"))))))</f>
        <v>Mo</v>
      </c>
      <c r="CY95" s="36">
        <f t="shared" ref="CY95:CY126" si="767">DATE(CW95,CV95,CU95)</f>
        <v>40876</v>
      </c>
      <c r="CZ95" s="10">
        <f>DL189</f>
        <v>0</v>
      </c>
      <c r="DB95" s="19">
        <f>IF(DM95=0,0,IF(COUNTIF($DM$1:$DM$200,DM95)=1,DM95,IF(COUNTIF($DM$1:$DM$200,DM95)=2,IF(COUNTIF($DM$1:$DM94,DM95)=0,DM95,DM95+0.5),"Terminkollision 1")))</f>
        <v>0</v>
      </c>
      <c r="DC95" s="42">
        <f t="shared" si="561"/>
        <v>3</v>
      </c>
      <c r="DD95" s="71" t="s">
        <v>195</v>
      </c>
      <c r="DE95" s="13" t="s">
        <v>103</v>
      </c>
      <c r="DF95" s="13" t="s">
        <v>105</v>
      </c>
      <c r="DG95" s="67"/>
      <c r="DH95" s="67"/>
      <c r="DI95" s="13">
        <f t="shared" si="627"/>
        <v>2016</v>
      </c>
      <c r="DJ95" s="13" t="str">
        <f t="shared" si="628"/>
        <v>Mo</v>
      </c>
      <c r="DK95" s="22">
        <f t="shared" si="629"/>
        <v>40876</v>
      </c>
      <c r="DL95" s="19">
        <f t="shared" si="560"/>
        <v>0</v>
      </c>
      <c r="DM95" s="13">
        <f t="shared" si="499"/>
        <v>0</v>
      </c>
    </row>
    <row r="96" spans="1:117" ht="12.75" customHeight="1">
      <c r="A96" s="13">
        <f t="shared" ref="A96" si="768">A94+1</f>
        <v>102</v>
      </c>
      <c r="B96" s="174">
        <f>TRUNC((DATE($CR$2,C$75,C96)-WEEKDAY(DATE($CR$2,C$75,C96),2)-DATE(YEAR(DATE($CR$2,C$75,C96)+4-WEEKDAY(DATE($CR$2,C$75,C96),2)),1,-10))/7)</f>
        <v>15</v>
      </c>
      <c r="C96" s="172">
        <v>11</v>
      </c>
      <c r="D96" s="176" t="str">
        <f t="shared" si="567"/>
        <v>Mo</v>
      </c>
      <c r="E96" s="2"/>
      <c r="F96" s="164" t="str">
        <f t="shared" ref="F96" si="769">IF(OR(OR(B96=$CR$7,B100=$CR$7,B96=$CS$7,B100=$CS$7,B96=$CT$7,B100=$CT$7,B96=$CR$8,B100=$CR$8,B96=$CR$9,B100=$CR$9,B96=$CR$10,B100=$CR$10,B96=$CS$10,B100=$CS$10,B96=$CR$11,B100=$CR$11,B96=$CS$11,B100=$CS$11,B96=$CT$11,B100=$CT$11,B96=$CU$11,B100=$CU$11,B96=$CV$11,B100=$CV$11,B96=$CR$12,B100=$CR$12,B96=$CS$12,B100=$CS$12),OR($A97=$CP$30,$A97=$CP$31,$A97=$CP$32,$A97=$CP$33,$A97=$CP$34,$A97=$CP$35,$A97=$CP$36,$A97=$CP$37,$A97=$CP$38,$A97=$CP$39,$A97=$CP$40,$A97=$CP$41),OR($A97=$CP$44,$A97=$CP$45,$A97=$CP$46,$A97=$CP$47,$A97=$CP$48,$A97=$CP$49,$A97=$CP$50)),1,"")</f>
        <v/>
      </c>
      <c r="G96" s="164" t="str">
        <f t="shared" ref="G96" si="770">IF(OR(OR(B96=$CR$15,B100=$CR$15,B96=$CS$15,B100=$CS$15,B96=$CT$15,B100=$CT$15,B96=$CR$16,B100=$CR$16,B96=$CS$16,B100=$CS$16,B96=$CR$17,B100=$CR$17,B96=$CS$17,B100=$CS$17,B96=$CR$18,B100=$CR$18,B96=$CS$18,B100=$CS$18,B96=$CT$18,B100=$CT$18,B96=$CU$18,B100=$CU$18,B96=$CV$18,B100=$CV$18,B96=$CR$19,B100=$CR$19,B96=$CS$19,B100=$CS$19),OR($A97=$CP$30,$A97=$CP$31,$A97=$CP$32,$A97=$CP$33,$A97=$CP$34,$A97=$CP$35,$A97=$CP$36,$A97=$CP$37,$A97=$CP$38,$A97=$CP$39,$A97=$CP$40,$A97=$CP$41),OR($A97=$CP$44,$A97=$CP$45,$A97=$CP$46,$A97=$CP$47,$A97=$CP$48,$A97=$CP$49,$A97=$CP$50)),1,"")</f>
        <v/>
      </c>
      <c r="H96" s="164" t="str">
        <f t="shared" ref="H96" si="771">IF(OR(OR(B96=$CR$22,B100=$CR$22,B96=$CS$22,B100=$CS$22,B96=$CT$22,B100=$CT$22,B96=$CR$23,B100=$CR$23,B96=$CS$23,B100=$CS$23,B96=$CR$24,B100=$CR$24,B96=$CS$24,B100=$CS$24,B96=$CR$25,B100=$CR$25,B96=$CS$25,B100=$CS$25,B96=$CT$25,B100=$CT$25,B96=$CU$25,B100=$CU$25,B96=$CV$25,B100=$CV$25,B96=$CR$26,B100=$CR$26,B96=$CS$26,B100=$CS$26),OR($A97=$CP$30,$A97=$CP$31,$A97=$CP$32,$A97=$CP$33,$A97=$CP$34,$A97=$CP$35,$A97=$CP$36,$A97=$CP$37,$A97=$CP$38,$A97=$CP$39,$A97=$CP$40,$A97=$CP$41),OR($A97=$CP$44,$A97=$CP$45,$A97=$CP$46,$A97=$CP$47,$A97=$CP$48,$A97=$CP$49,$A97=$CP$50)),1,"")</f>
        <v/>
      </c>
      <c r="I96" s="2"/>
      <c r="J96" s="6" t="str">
        <f t="shared" ref="J96" si="772">IF(ISNA(VLOOKUP(A96,$DB$1:$DE$200,4,FALSE)),"",VLOOKUP(A96,$DB$1:$DE$200,4,FALSE))</f>
        <v>Cevi-Turnen</v>
      </c>
      <c r="K96" s="6"/>
      <c r="L96" s="6"/>
      <c r="M96" s="6"/>
      <c r="N96" s="6"/>
      <c r="O96" s="6"/>
      <c r="P96" s="5" t="str">
        <f t="array" ref="P96">IF(ISNA(INDEX($DC$1:$DC$770,MATCH($A96&amp;P$3,$DB$1:$DB$770&amp;$DC$1:$DC$770,0))),"",IF(ISNA(INDEX($DC$1:$DC$200,MATCH($A96&amp;P$3,$DB$1:$DB$200&amp;$DC$1:$DC$200,0))),IF(INDEX($DC$201:$DC$770,MATCH($A96&amp;P$3,$DB$201:$DB$770&amp;$DC$201:$DC$770,0))=P$3,2,""),IF(INDEX($DC$1:$DC$200,MATCH($A96&amp;P$3,$DB$1:$DB$200&amp;$DC$1:$DC$200,0))=P$3,1,"")))</f>
        <v/>
      </c>
      <c r="Q96" s="6" t="str">
        <f t="array" ref="Q96">IF(ISNA(INDEX($DC$1:$DC$770,MATCH($A96&amp;Q$3,$DB$1:$DB$770&amp;$DC$1:$DC$770,0))),"",IF(ISNA(INDEX($DC$1:$DC$200,MATCH($A96&amp;Q$3,$DB$1:$DB$200&amp;$DC$1:$DC$200,0))),IF(INDEX($DC$201:$DC$770,MATCH($A96&amp;Q$3,$DB$201:$DB$770&amp;$DC$201:$DC$770,0))=Q$3,2,""),IF(INDEX($DC$1:$DC$200,MATCH($A96&amp;Q$3,$DB$1:$DB$200&amp;$DC$1:$DC$200,0))=Q$3,1,"")))</f>
        <v/>
      </c>
      <c r="R96" s="6">
        <f t="array" ref="R96">IF(ISNA(INDEX($DC$1:$DC$770,MATCH($A96&amp;R$3,$DB$1:$DB$770&amp;$DC$1:$DC$770,0))),"",IF(ISNA(INDEX($DC$1:$DC$200,MATCH($A96&amp;R$3,$DB$1:$DB$200&amp;$DC$1:$DC$200,0))),IF(INDEX($DC$201:$DC$770,MATCH($A96&amp;R$3,$DB$201:$DB$770&amp;$DC$201:$DC$770,0))=R$3,2,""),IF(INDEX($DC$1:$DC$200,MATCH($A96&amp;R$3,$DB$1:$DB$200&amp;$DC$1:$DC$200,0))=R$3,1,"")))</f>
        <v>1</v>
      </c>
      <c r="S96" s="5" t="str">
        <f t="array" ref="S96">IF(ISNA(INDEX($DC$1:$DC$770,MATCH($A96&amp;S$3,$DB$1:$DB$770&amp;$DC$1:$DC$770,0))),"",IF(ISNA(INDEX($DC$1:$DC$200,MATCH($A96&amp;S$3,$DB$1:$DB$200&amp;$DC$1:$DC$200,0))),IF(INDEX($DC$201:$DC$770,MATCH($A96&amp;S$3,$DB$201:$DB$770&amp;$DC$201:$DC$770,0))=S$3,2,""),IF(INDEX($DC$1:$DC$200,MATCH($A96&amp;S$3,$DB$1:$DB$200&amp;$DC$1:$DC$200,0))=S$3,1,"")))</f>
        <v/>
      </c>
      <c r="T96" s="6" t="str">
        <f t="array" ref="T96">IF(ISNA(INDEX($DC$1:$DC$770,MATCH($A96&amp;T$3,$DB$1:$DB$770&amp;$DC$1:$DC$770,0))),"",IF(ISNA(INDEX($DC$1:$DC$200,MATCH($A96&amp;T$3,$DB$1:$DB$200&amp;$DC$1:$DC$200,0))),IF(INDEX($DC$201:$DC$770,MATCH($A96&amp;T$3,$DB$201:$DB$770&amp;$DC$201:$DC$770,0))=T$3,2,""),IF(INDEX($DC$1:$DC$200,MATCH($A96&amp;T$3,$DB$1:$DB$200&amp;$DC$1:$DC$200,0))=T$3,1,"")))</f>
        <v/>
      </c>
      <c r="U96" s="7" t="str">
        <f t="array" ref="U96">IF(ISNA(INDEX($DC$1:$DC$770,MATCH($A96&amp;U$3,$DB$1:$DB$770&amp;$DC$1:$DC$770,0))),"",IF(ISNA(INDEX($DC$1:$DC$200,MATCH($A96&amp;U$3,$DB$1:$DB$200&amp;$DC$1:$DC$200,0))),IF(INDEX($DC$201:$DC$770,MATCH($A96&amp;U$3,$DB$201:$DB$770&amp;$DC$201:$DC$770,0))=U$3,2,""),IF(INDEX($DC$1:$DC$200,MATCH($A96&amp;U$3,$DB$1:$DB$200&amp;$DC$1:$DC$200,0))=U$3,1,"")))</f>
        <v/>
      </c>
      <c r="V96" s="6" t="str">
        <f t="array" ref="V96">IF(ISNA(INDEX($DC$1:$DC$770,MATCH($A96&amp;V$3,$DB$1:$DB$770&amp;$DC$1:$DC$770,0))),"",IF(ISNA(INDEX($DC$1:$DC$200,MATCH($A96&amp;V$3,$DB$1:$DB$200&amp;$DC$1:$DC$200,0))),IF(INDEX($DC$201:$DC$770,MATCH($A96&amp;V$3,$DB$201:$DB$770&amp;$DC$201:$DC$770,0))=V$3,2,""),IF(INDEX($DC$1:$DC$200,MATCH($A96&amp;V$3,$DB$1:$DB$200&amp;$DC$1:$DC$200,0))=V$3,1,"")))</f>
        <v/>
      </c>
      <c r="W96" s="6" t="str">
        <f t="array" ref="W96">IF(ISNA(INDEX($DC$1:$DC$770,MATCH($A96&amp;W$3,$DB$1:$DB$770&amp;$DC$1:$DC$770,0))),"",IF(ISNA(INDEX($DC$1:$DC$200,MATCH($A96&amp;W$3,$DB$1:$DB$200&amp;$DC$1:$DC$200,0))),IF(INDEX($DC$201:$DC$770,MATCH($A96&amp;W$3,$DB$201:$DB$770&amp;$DC$201:$DC$770,0))=W$3,2,""),IF(INDEX($DC$1:$DC$200,MATCH($A96&amp;W$3,$DB$1:$DB$200&amp;$DC$1:$DC$200,0))=W$3,1,"")))</f>
        <v/>
      </c>
      <c r="X96" s="6" t="str">
        <f t="array" ref="X96">IF(ISNA(INDEX($DC$1:$DC$770,MATCH($A96&amp;X$3,$DB$1:$DB$770&amp;$DC$1:$DC$770,0))),"",IF(ISNA(INDEX($DC$1:$DC$200,MATCH($A96&amp;X$3,$DB$1:$DB$200&amp;$DC$1:$DC$200,0))),IF(INDEX($DC$201:$DC$770,MATCH($A96&amp;X$3,$DB$201:$DB$770&amp;$DC$201:$DC$770,0))=X$3,2,""),IF(INDEX($DC$1:$DC$200,MATCH($A96&amp;X$3,$DB$1:$DB$200&amp;$DC$1:$DC$200,0))=X$3,1,"")))</f>
        <v/>
      </c>
      <c r="Y96" s="5" t="str">
        <f t="array" ref="Y96">IF(ISNA(INDEX($DC$1:$DC$770,MATCH($A96&amp;Y$3,$DB$1:$DB$770&amp;$DC$1:$DC$770,0))),"",IF(ISNA(INDEX($DC$1:$DC$200,MATCH($A96&amp;Y$3,$DB$1:$DB$200&amp;$DC$1:$DC$200,0))),IF(INDEX($DC$201:$DC$770,MATCH($A96&amp;Y$3,$DB$201:$DB$770&amp;$DC$201:$DC$770,0))=Y$3,2,""),IF(INDEX($DC$1:$DC$200,MATCH($A96&amp;Y$3,$DB$1:$DB$200&amp;$DC$1:$DC$200,0))=Y$3,1,"")))</f>
        <v/>
      </c>
      <c r="Z96" s="6" t="str">
        <f t="array" ref="Z96">IF(ISNA(INDEX($DC$1:$DC$770,MATCH($A96&amp;Z$3,$DB$1:$DB$770&amp;$DC$1:$DC$770,0))),"",IF(ISNA(INDEX($DC$1:$DC$200,MATCH($A96&amp;Z$3,$DB$1:$DB$200&amp;$DC$1:$DC$200,0))),IF(INDEX($DC$201:$DC$770,MATCH($A96&amp;Z$3,$DB$201:$DB$770&amp;$DC$201:$DC$770,0))=Z$3,2,""),IF(INDEX($DC$1:$DC$200,MATCH($A96&amp;Z$3,$DB$1:$DB$200&amp;$DC$1:$DC$200,0))=Z$3,1,"")))</f>
        <v/>
      </c>
      <c r="AA96" s="7" t="str">
        <f t="array" ref="AA96">IF(ISNA(INDEX($DC$1:$DC$770,MATCH($A96&amp;AA$3,$DB$1:$DB$770&amp;$DC$1:$DC$770,0))),"",IF(ISNA(INDEX($DC$1:$DC$200,MATCH($A96&amp;AA$3,$DB$1:$DB$200&amp;$DC$1:$DC$200,0))),IF(INDEX($DC$201:$DC$770,MATCH($A96&amp;AA$3,$DB$201:$DB$770&amp;$DC$201:$DC$770,0))=AA$3,2,""),IF(INDEX($DC$1:$DC$200,MATCH($A96&amp;AA$3,$DB$1:$DB$200&amp;$DC$1:$DC$200,0))=AA$3,1,"")))</f>
        <v/>
      </c>
      <c r="AB96" s="6" t="str">
        <f t="array" ref="AB96">IF(ISNA(INDEX($DC$1:$DC$770,MATCH($A96&amp;AB$3,$DB$1:$DB$770&amp;$DC$1:$DC$770,0))),"",IF(ISNA(INDEX($DC$1:$DC$200,MATCH($A96&amp;AB$3,$DB$1:$DB$200&amp;$DC$1:$DC$200,0))),IF(INDEX($DC$201:$DC$770,MATCH($A96&amp;AB$3,$DB$201:$DB$770&amp;$DC$201:$DC$770,0))=AB$3,2,""),IF(INDEX($DC$1:$DC$200,MATCH($A96&amp;AB$3,$DB$1:$DB$200&amp;$DC$1:$DC$200,0))=AB$3,1,"")))</f>
        <v/>
      </c>
      <c r="AC96" s="6" t="str">
        <f t="array" ref="AC96">IF(ISNA(INDEX($DC$1:$DC$770,MATCH($A96&amp;AC$3,$DB$1:$DB$770&amp;$DC$1:$DC$770,0))),"",IF(ISNA(INDEX($DC$1:$DC$200,MATCH($A96&amp;AC$3,$DB$1:$DB$200&amp;$DC$1:$DC$200,0))),IF(INDEX($DC$201:$DC$770,MATCH($A96&amp;AC$3,$DB$201:$DB$770&amp;$DC$201:$DC$770,0))=AC$3,2,""),IF(INDEX($DC$1:$DC$200,MATCH($A96&amp;AC$3,$DB$1:$DB$200&amp;$DC$1:$DC$200,0))=AC$3,1,"")))</f>
        <v/>
      </c>
      <c r="AD96" s="7" t="str">
        <f t="array" ref="AD96">IF(ISNA(INDEX($DC$1:$DC$770,MATCH($A96&amp;AD$3,$DB$1:$DB$770&amp;$DC$1:$DC$770,0))),"",IF(ISNA(INDEX($DC$1:$DC$200,MATCH($A96&amp;AD$3,$DB$1:$DB$200&amp;$DC$1:$DC$200,0))),IF(INDEX($DC$201:$DC$770,MATCH($A96&amp;AD$3,$DB$201:$DB$770&amp;$DC$201:$DC$770,0))=AD$3,2,""),IF(INDEX($DC$1:$DC$200,MATCH($A96&amp;AD$3,$DB$1:$DB$200&amp;$DC$1:$DC$200,0))=AD$3,1,"")))</f>
        <v/>
      </c>
      <c r="AE96" s="4">
        <f t="shared" ref="AE96" si="773">AE94+1</f>
        <v>132</v>
      </c>
      <c r="AF96" s="174">
        <f>TRUNC((DATE($CR$2,AG$75,AG96)-WEEKDAY(DATE($CR$2,AG$75,AG96),2)-DATE(YEAR(DATE($CR$2,AG$75,AG96)+4-WEEKDAY(DATE($CR$2,AG$75,AG96),2)),1,-10))/7)</f>
        <v>19</v>
      </c>
      <c r="AG96" s="181">
        <v>11</v>
      </c>
      <c r="AH96" s="176" t="str">
        <f t="shared" si="572"/>
        <v>Mi</v>
      </c>
      <c r="AI96" s="2"/>
      <c r="AJ96" s="164" t="str">
        <f t="shared" ref="AJ96" si="774">IF(OR(OR(AF96=$CR$7,AF100=$CR$7,AF96=$CS$7,AF100=$CS$7,AF96=$CT$7,AF100=$CT$7,AF96=$CR$8,AF100=$CR$8,AF96=$CR$9,AF100=$CR$9,AF96=$CR$10,AF100=$CR$10,AF96=$CS$10,AF100=$CS$10,AF96=$CR$11,AF100=$CR$11,AF96=$CS$11,AF100=$CS$11,AF96=$CT$11,AF100=$CT$11,AF96=$CU$11,AF100=$CU$11,AF96=$CV$11,AF100=$CV$11,AF96=$CR$12,AF100=$CR$12,AF96=$CS$12,AF100=$CS$12),OR($AE97=$CP$30,$AE97=$CP$31,$AE97=$CP$32,$AE97=$CP$33,$AE97=$CP$34,$AE97=$CP$35,$AE97=$CP$36,$AE97=$CP$37,$AE97=$CP$38,$AE97=$CP$39,$AE97=$CP$40,$AE97=$CP$41),OR($AE97=$CP$44,$AE97=$CP$45,$AE97=$CP$46,$AE97=$CP$47,$AE97=$CP$48,$AE97=$CP$49,$AE97=$CP$50)),1,"")</f>
        <v/>
      </c>
      <c r="AK96" s="164" t="str">
        <f t="shared" ref="AK96" si="775">IF(OR(OR(AF96=$CR$15,AF100=$CR$15,AF96=$CS$15,AF100=$CS$15,AF96=$CT$15,AF100=$CT$15,AF96=$CR$16,AF100=$CR$16,AF96=$CS$16,AF100=$CS$16,AF96=$CR$17,AF100=$CR$17,AF96=$CS$17,AF100=$CS$17,AF96=$CR$18,AF100=$CR$18,AF96=$CS$18,AF100=$CS$18,AF96=$CT$18,AF100=$CT$18,AF96=$CU$18,AF100=$CU$18,AF96=$CV$18,AF100=$CV$18,AF96=$CR$19,AF100=$CR$19,AF96=$CS$19,AF100=$CS$19),OR($AE97=$CP$30,$AE97=$CP$31,$AE97=$CP$32,$AE97=$CP$33,$AE97=$CP$34,$AE97=$CP$35,$AE97=$CP$36,$AE97=$CP$37,$AE97=$CP$38,$AE97=$CP$39,$AE97=$CP$40,$AE97=$CP$41),OR($AE97=$CP$44,$AE97=$CP$45,$AE97=$CP$46,$AE97=$CP$47,$AE97=$CP$48,$AE97=$CP$49,$AE97=$CP$50)),1,"")</f>
        <v/>
      </c>
      <c r="AL96" s="164" t="str">
        <f t="shared" ref="AL96" si="776">IF(OR(OR(AF96=$CR$22,AF100=$CR$22,AF96=$CS$22,AF100=$CS$22,AF96=$CT$22,AF100=$CT$22,AF96=$CR$23,AF100=$CR$23,AF96=$CS$23,AF100=$CS$23,AF96=$CR$24,AF100=$CR$24,AF96=$CS$24,AF100=$CS$24,AF96=$CR$25,AF100=$CR$25,AF96=$CS$25,AF100=$CS$25,AF96=$CT$25,AF100=$CT$25,AF96=$CU$25,AF100=$CU$25,AF96=$CV$25,AF100=$CV$25,AF96=$CR$26,AF100=$CR$26,AF96=$CS$26,AF100=$CS$26),OR($AE97=$CP$30,$AE97=$CP$31,$AE97=$CP$32,$AE97=$CP$33,$AE97=$CP$34,$AE97=$CP$35,$AE97=$CP$36,$AE97=$CP$37,$AE97=$CP$38,$AE97=$CP$39,$AE97=$CP$40,$AE97=$CP$41),OR($AE97=$CP$44,$AE97=$CP$45,$AE97=$CP$46,$AE97=$CP$47,$AE97=$CP$48,$AE97=$CP$49,$AE97=$CP$50)),1,"")</f>
        <v/>
      </c>
      <c r="AM96" s="2"/>
      <c r="AN96" s="6" t="str">
        <f t="shared" ref="AN96" si="777">IF(ISNA(VLOOKUP(AE96,$DB$1:$DE$200,4,FALSE)),"",VLOOKUP(AE96,$DB$1:$DE$200,4,FALSE))</f>
        <v/>
      </c>
      <c r="AO96" s="6"/>
      <c r="AP96" s="6"/>
      <c r="AQ96" s="6"/>
      <c r="AR96" s="6"/>
      <c r="AS96" s="6"/>
      <c r="AT96" s="5" t="str">
        <f t="array" ref="AT96">IF(ISNA(INDEX($DC$1:$DC$770,MATCH($AE96&amp;AT$3,$DB$1:$DB$770&amp;$DC$1:$DC$770,0))),"",IF(ISNA(INDEX($DC$1:$DC$200,MATCH($AE96&amp;AT$3,$DB$1:$DB$200&amp;$DC$1:$DC$200,0))),IF(INDEX($DC$201:$DC$770,MATCH($AE96&amp;AT$3,$DB$201:$DB$770&amp;$DC$201:$DC$770,0))=AT$3,2,""),IF(INDEX($DC$1:$DC$200,MATCH($AE96&amp;AT$3,$DB$1:$DB$200&amp;$DC$1:$DC$200,0))=AT$3,1,"")))</f>
        <v/>
      </c>
      <c r="AU96" s="6" t="str">
        <f t="array" ref="AU96">IF(ISNA(INDEX($DC$1:$DC$770,MATCH($AE96&amp;AU$3,$DB$1:$DB$770&amp;$DC$1:$DC$770,0))),"",IF(ISNA(INDEX($DC$1:$DC$200,MATCH($AE96&amp;AU$3,$DB$1:$DB$200&amp;$DC$1:$DC$200,0))),IF(INDEX($DC$201:$DC$770,MATCH($AE96&amp;AU$3,$DB$201:$DB$770&amp;$DC$201:$DC$770,0))=AU$3,2,""),IF(INDEX($DC$1:$DC$200,MATCH($AE96&amp;AU$3,$DB$1:$DB$200&amp;$DC$1:$DC$200,0))=AU$3,1,"")))</f>
        <v/>
      </c>
      <c r="AV96" s="6" t="str">
        <f t="array" ref="AV96">IF(ISNA(INDEX($DC$1:$DC$770,MATCH($AE96&amp;AV$3,$DB$1:$DB$770&amp;$DC$1:$DC$770,0))),"",IF(ISNA(INDEX($DC$1:$DC$200,MATCH($AE96&amp;AV$3,$DB$1:$DB$200&amp;$DC$1:$DC$200,0))),IF(INDEX($DC$201:$DC$770,MATCH($AE96&amp;AV$3,$DB$201:$DB$770&amp;$DC$201:$DC$770,0))=AV$3,2,""),IF(INDEX($DC$1:$DC$200,MATCH($AE96&amp;AV$3,$DB$1:$DB$200&amp;$DC$1:$DC$200,0))=AV$3,1,"")))</f>
        <v/>
      </c>
      <c r="AW96" s="5" t="str">
        <f t="array" ref="AW96">IF(ISNA(INDEX($DC$1:$DC$770,MATCH($AE96&amp;AW$3,$DB$1:$DB$770&amp;$DC$1:$DC$770,0))),"",IF(ISNA(INDEX($DC$1:$DC$200,MATCH($AE96&amp;AW$3,$DB$1:$DB$200&amp;$DC$1:$DC$200,0))),IF(INDEX($DC$201:$DC$770,MATCH($AE96&amp;AW$3,$DB$201:$DB$770&amp;$DC$201:$DC$770,0))=AW$3,2,""),IF(INDEX($DC$1:$DC$200,MATCH($AE96&amp;AW$3,$DB$1:$DB$200&amp;$DC$1:$DC$200,0))=AW$3,1,"")))</f>
        <v/>
      </c>
      <c r="AX96" s="6" t="str">
        <f t="array" ref="AX96">IF(ISNA(INDEX($DC$1:$DC$770,MATCH($AE96&amp;AX$3,$DB$1:$DB$770&amp;$DC$1:$DC$770,0))),"",IF(ISNA(INDEX($DC$1:$DC$200,MATCH($AE96&amp;AX$3,$DB$1:$DB$200&amp;$DC$1:$DC$200,0))),IF(INDEX($DC$201:$DC$770,MATCH($AE96&amp;AX$3,$DB$201:$DB$770&amp;$DC$201:$DC$770,0))=AX$3,2,""),IF(INDEX($DC$1:$DC$200,MATCH($AE96&amp;AX$3,$DB$1:$DB$200&amp;$DC$1:$DC$200,0))=AX$3,1,"")))</f>
        <v/>
      </c>
      <c r="AY96" s="7" t="str">
        <f t="array" ref="AY96">IF(ISNA(INDEX($DC$1:$DC$770,MATCH($AE96&amp;AY$3,$DB$1:$DB$770&amp;$DC$1:$DC$770,0))),"",IF(ISNA(INDEX($DC$1:$DC$200,MATCH($AE96&amp;AY$3,$DB$1:$DB$200&amp;$DC$1:$DC$200,0))),IF(INDEX($DC$201:$DC$770,MATCH($AE96&amp;AY$3,$DB$201:$DB$770&amp;$DC$201:$DC$770,0))=AY$3,2,""),IF(INDEX($DC$1:$DC$200,MATCH($AE96&amp;AY$3,$DB$1:$DB$200&amp;$DC$1:$DC$200,0))=AY$3,1,"")))</f>
        <v/>
      </c>
      <c r="AZ96" s="6" t="str">
        <f t="array" ref="AZ96">IF(ISNA(INDEX($DC$1:$DC$770,MATCH($AE96&amp;AZ$3,$DB$1:$DB$770&amp;$DC$1:$DC$770,0))),"",IF(ISNA(INDEX($DC$1:$DC$200,MATCH($AE96&amp;AZ$3,$DB$1:$DB$200&amp;$DC$1:$DC$200,0))),IF(INDEX($DC$201:$DC$770,MATCH($AE96&amp;AZ$3,$DB$201:$DB$770&amp;$DC$201:$DC$770,0))=AZ$3,2,""),IF(INDEX($DC$1:$DC$200,MATCH($AE96&amp;AZ$3,$DB$1:$DB$200&amp;$DC$1:$DC$200,0))=AZ$3,1,"")))</f>
        <v/>
      </c>
      <c r="BA96" s="6" t="str">
        <f t="array" ref="BA96">IF(ISNA(INDEX($DC$1:$DC$770,MATCH($AE96&amp;BA$3,$DB$1:$DB$770&amp;$DC$1:$DC$770,0))),"",IF(ISNA(INDEX($DC$1:$DC$200,MATCH($AE96&amp;BA$3,$DB$1:$DB$200&amp;$DC$1:$DC$200,0))),IF(INDEX($DC$201:$DC$770,MATCH($AE96&amp;BA$3,$DB$201:$DB$770&amp;$DC$201:$DC$770,0))=BA$3,2,""),IF(INDEX($DC$1:$DC$200,MATCH($AE96&amp;BA$3,$DB$1:$DB$200&amp;$DC$1:$DC$200,0))=BA$3,1,"")))</f>
        <v/>
      </c>
      <c r="BB96" s="6" t="str">
        <f t="array" ref="BB96">IF(ISNA(INDEX($DC$1:$DC$770,MATCH($AE96&amp;BB$3,$DB$1:$DB$770&amp;$DC$1:$DC$770,0))),"",IF(ISNA(INDEX($DC$1:$DC$200,MATCH($AE96&amp;BB$3,$DB$1:$DB$200&amp;$DC$1:$DC$200,0))),IF(INDEX($DC$201:$DC$770,MATCH($AE96&amp;BB$3,$DB$201:$DB$770&amp;$DC$201:$DC$770,0))=BB$3,2,""),IF(INDEX($DC$1:$DC$200,MATCH($AE96&amp;BB$3,$DB$1:$DB$200&amp;$DC$1:$DC$200,0))=BB$3,1,"")))</f>
        <v/>
      </c>
      <c r="BC96" s="5" t="str">
        <f t="array" ref="BC96">IF(ISNA(INDEX($DC$1:$DC$770,MATCH($AE96&amp;BC$3,$DB$1:$DB$770&amp;$DC$1:$DC$770,0))),"",IF(ISNA(INDEX($DC$1:$DC$200,MATCH($AE96&amp;BC$3,$DB$1:$DB$200&amp;$DC$1:$DC$200,0))),IF(INDEX($DC$201:$DC$770,MATCH($AE96&amp;BC$3,$DB$201:$DB$770&amp;$DC$201:$DC$770,0))=BC$3,2,""),IF(INDEX($DC$1:$DC$200,MATCH($AE96&amp;BC$3,$DB$1:$DB$200&amp;$DC$1:$DC$200,0))=BC$3,1,"")))</f>
        <v/>
      </c>
      <c r="BD96" s="6" t="str">
        <f t="array" ref="BD96">IF(ISNA(INDEX($DC$1:$DC$770,MATCH($AE96&amp;BD$3,$DB$1:$DB$770&amp;$DC$1:$DC$770,0))),"",IF(ISNA(INDEX($DC$1:$DC$200,MATCH($AE96&amp;BD$3,$DB$1:$DB$200&amp;$DC$1:$DC$200,0))),IF(INDEX($DC$201:$DC$770,MATCH($AE96&amp;BD$3,$DB$201:$DB$770&amp;$DC$201:$DC$770,0))=BD$3,2,""),IF(INDEX($DC$1:$DC$200,MATCH($AE96&amp;BD$3,$DB$1:$DB$200&amp;$DC$1:$DC$200,0))=BD$3,1,"")))</f>
        <v/>
      </c>
      <c r="BE96" s="7" t="str">
        <f t="array" ref="BE96">IF(ISNA(INDEX($DC$1:$DC$770,MATCH($AE96&amp;BE$3,$DB$1:$DB$770&amp;$DC$1:$DC$770,0))),"",IF(ISNA(INDEX($DC$1:$DC$200,MATCH($AE96&amp;BE$3,$DB$1:$DB$200&amp;$DC$1:$DC$200,0))),IF(INDEX($DC$201:$DC$770,MATCH($AE96&amp;BE$3,$DB$201:$DB$770&amp;$DC$201:$DC$770,0))=BE$3,2,""),IF(INDEX($DC$1:$DC$200,MATCH($AE96&amp;BE$3,$DB$1:$DB$200&amp;$DC$1:$DC$200,0))=BE$3,1,"")))</f>
        <v/>
      </c>
      <c r="BF96" s="6" t="str">
        <f t="array" ref="BF96">IF(ISNA(INDEX($DC$1:$DC$770,MATCH($AE96&amp;BF$3,$DB$1:$DB$770&amp;$DC$1:$DC$770,0))),"",IF(ISNA(INDEX($DC$1:$DC$200,MATCH($AE96&amp;BF$3,$DB$1:$DB$200&amp;$DC$1:$DC$200,0))),IF(INDEX($DC$201:$DC$770,MATCH($AE96&amp;BF$3,$DB$201:$DB$770&amp;$DC$201:$DC$770,0))=BF$3,2,""),IF(INDEX($DC$1:$DC$200,MATCH($AE96&amp;BF$3,$DB$1:$DB$200&amp;$DC$1:$DC$200,0))=BF$3,1,"")))</f>
        <v/>
      </c>
      <c r="BG96" s="6" t="str">
        <f t="array" ref="BG96">IF(ISNA(INDEX($DC$1:$DC$770,MATCH($AE96&amp;BG$3,$DB$1:$DB$770&amp;$DC$1:$DC$770,0))),"",IF(ISNA(INDEX($DC$1:$DC$200,MATCH($AE96&amp;BG$3,$DB$1:$DB$200&amp;$DC$1:$DC$200,0))),IF(INDEX($DC$201:$DC$770,MATCH($AE96&amp;BG$3,$DB$201:$DB$770&amp;$DC$201:$DC$770,0))=BG$3,2,""),IF(INDEX($DC$1:$DC$200,MATCH($AE96&amp;BG$3,$DB$1:$DB$200&amp;$DC$1:$DC$200,0))=BG$3,1,"")))</f>
        <v/>
      </c>
      <c r="BH96" s="7" t="str">
        <f t="array" ref="BH96">IF(ISNA(INDEX($DC$1:$DC$770,MATCH($AE96&amp;BH$3,$DB$1:$DB$770&amp;$DC$1:$DC$770,0))),"",IF(ISNA(INDEX($DC$1:$DC$200,MATCH($AE96&amp;BH$3,$DB$1:$DB$200&amp;$DC$1:$DC$200,0))),IF(INDEX($DC$201:$DC$770,MATCH($AE96&amp;BH$3,$DB$201:$DB$770&amp;$DC$201:$DC$770,0))=BH$3,2,""),IF(INDEX($DC$1:$DC$200,MATCH($AE96&amp;BH$3,$DB$1:$DB$200&amp;$DC$1:$DC$200,0))=BH$3,1,"")))</f>
        <v/>
      </c>
      <c r="BI96" s="4">
        <f t="shared" ref="BI96" si="778">BI94+1</f>
        <v>163</v>
      </c>
      <c r="BJ96" s="174">
        <f>TRUNC((DATE($CR$2,BK$75,BK96)-WEEKDAY(DATE($CR$2,BK$75,BK96),2)-DATE(YEAR(DATE($CR$2,BK$75,BK96)+4-WEEKDAY(DATE($CR$2,BK$75,BK96),2)),1,-10))/7)</f>
        <v>23</v>
      </c>
      <c r="BK96" s="181">
        <v>11</v>
      </c>
      <c r="BL96" s="176" t="str">
        <f t="shared" si="577"/>
        <v>Sa</v>
      </c>
      <c r="BM96" s="2"/>
      <c r="BN96" s="164">
        <f t="shared" ref="BN96" si="779">IF(OR(OR(BJ96=$CR$7,BJ100=$CR$7,BJ96=$CS$7,BJ100=$CS$7,BJ96=$CT$7,BJ100=$CT$7,BJ96=$CR$8,BJ100=$CR$8,BJ96=$CR$9,BJ100=$CR$9,BJ96=$CR$10,BJ100=$CR$10,BJ96=$CS$10,BJ100=$CS$10,BJ96=$CR$11,BJ100=$CR$11,BJ96=$CS$11,BJ100=$CS$11,BJ96=$CT$11,BJ100=$CT$11,BJ96=$CU$11,BJ100=$CU$11,BJ96=$CV$11,BJ100=$CV$11,BJ96=$CR$12,BJ100=$CR$12,BJ96=$CS$12,BJ100=$CS$12),OR($BI97=$CP$30,$BI97=$CP$31,$BI97=$CP$32,$BI97=$CP$33,$BI97=$CP$34,$BI97=$CP$35,$BI97=$CP$36,$BI97=$CP$37,$BI97=$CP$38,$BI97=$CP$39,$BI97=$CP$40,$BI97=$CP$41),OR($BI97=$CP$44,$BI97=$CP$45,$BI97=$CP$46,$BI97=$CP$47,$BI97=$CP$48,$BI97=$CP$49,$BI97=$CP$50)),1,"")</f>
        <v>1</v>
      </c>
      <c r="BO96" s="164" t="str">
        <f t="shared" ref="BO96" si="780">IF(OR(OR(BJ96=$CR$15,BJ100=$CR$15,BJ96=$CS$15,BJ100=$CS$15,BJ96=$CT$15,BJ100=$CT$15,BJ96=$CR$16,BJ100=$CR$16,BJ96=$CS$16,BJ100=$CS$16,BJ96=$CR$17,BJ100=$CR$17,BJ96=$CS$17,BJ100=$CS$17,BJ96=$CR$18,BJ100=$CR$18,BJ96=$CS$18,BJ100=$CS$18,BJ96=$CT$18,BJ100=$CT$18,BJ96=$CU$18,BJ100=$CU$18,BJ96=$CV$18,BJ100=$CV$18,BJ96=$CR$19,BJ100=$CR$19,BJ96=$CS$19,BJ100=$CS$19),OR($BI97=$CP$30,$BI97=$CP$31,$BI97=$CP$32,$BI97=$CP$33,$BI97=$CP$34,$BI97=$CP$35,$BI97=$CP$36,$BI97=$CP$37,$BI97=$CP$38,$BI97=$CP$39,$BI97=$CP$40,$BI97=$CP$41),OR($BI97=$CP$44,$BI97=$CP$45,$BI97=$CP$46,$BI97=$CP$47,$BI97=$CP$48,$BI97=$CP$49,$BI97=$CP$50)),1,"")</f>
        <v/>
      </c>
      <c r="BP96" s="164" t="str">
        <f t="shared" ref="BP96" si="781">IF(OR(OR(BJ96=$CR$22,BJ100=$CR$22,BJ96=$CS$22,BJ100=$CS$22,BJ96=$CT$22,BJ100=$CT$22,BJ96=$CR$23,BJ100=$CR$23,BJ96=$CS$23,BJ100=$CS$23,BJ96=$CR$24,BJ100=$CR$24,BJ96=$CS$24,BJ100=$CS$24,BJ96=$CR$25,BJ100=$CR$25,BJ96=$CS$25,BJ100=$CS$25,BJ96=$CT$25,BJ100=$CT$25,BJ96=$CU$25,BJ100=$CU$25,BJ96=$CV$25,BJ100=$CV$25,BJ96=$CR$26,BJ100=$CR$26,BJ96=$CS$26,BJ100=$CS$26),OR($BI97=$CP$30,$BI97=$CP$31,$BI97=$CP$32,$BI97=$CP$33,$BI97=$CP$34,$BI97=$CP$35,$BI97=$CP$36,$BI97=$CP$37,$BI97=$CP$38,$BI97=$CP$39,$BI97=$CP$40,$BI97=$CP$41),OR($BI97=$CP$44,$BI97=$CP$45,$BI97=$CP$46,$BI97=$CP$47,$BI97=$CP$48,$BI97=$CP$49,$BI97=$CP$50)),1,"")</f>
        <v/>
      </c>
      <c r="BQ96" s="2"/>
      <c r="BR96" s="1" t="str">
        <f t="shared" ref="BR96" si="782">IF(ISNA(VLOOKUP(BI96,$DB$1:$DE$200,4,FALSE)),"",VLOOKUP(BI96,$DB$1:$DE$200,4,FALSE))</f>
        <v/>
      </c>
      <c r="BS96" s="1"/>
      <c r="BT96" s="1"/>
      <c r="BU96" s="1"/>
      <c r="BV96" s="1"/>
      <c r="BW96" s="1"/>
      <c r="BX96" s="5" t="str">
        <f t="array" ref="BX96">IF(ISNA(INDEX($DC$1:$DC$770,MATCH($BI96&amp;BX$3,$DB$1:$DB$770&amp;$DC$1:$DC$770,0))),"",IF(ISNA(INDEX($DC$1:$DC$200,MATCH($BI96&amp;BX$3,$DB$1:$DB$200&amp;$DC$1:$DC$200,0))),IF(INDEX($DC$201:$DC$770,MATCH($BI96&amp;BX$3,$DB$201:$DB$770&amp;$DC$201:$DC$770,0))=BX$3,2,""),IF(INDEX($DC$1:$DC$200,MATCH($BI96&amp;BX$3,$DB$1:$DB$200&amp;$DC$1:$DC$200,0))=BX$3,1,"")))</f>
        <v/>
      </c>
      <c r="BY96" s="6" t="str">
        <f t="array" ref="BY96">IF(ISNA(INDEX($DC$1:$DC$770,MATCH($BI96&amp;BY$3,$DB$1:$DB$770&amp;$DC$1:$DC$770,0))),"",IF(ISNA(INDEX($DC$1:$DC$200,MATCH($BI96&amp;BY$3,$DB$1:$DB$200&amp;$DC$1:$DC$200,0))),IF(INDEX($DC$201:$DC$770,MATCH($BI96&amp;BY$3,$DB$201:$DB$770&amp;$DC$201:$DC$770,0))=BY$3,2,""),IF(INDEX($DC$1:$DC$200,MATCH($BI96&amp;BY$3,$DB$1:$DB$200&amp;$DC$1:$DC$200,0))=BY$3,1,"")))</f>
        <v/>
      </c>
      <c r="BZ96" s="6" t="str">
        <f t="array" ref="BZ96">IF(ISNA(INDEX($DC$1:$DC$770,MATCH($BI96&amp;BZ$3,$DB$1:$DB$770&amp;$DC$1:$DC$770,0))),"",IF(ISNA(INDEX($DC$1:$DC$200,MATCH($BI96&amp;BZ$3,$DB$1:$DB$200&amp;$DC$1:$DC$200,0))),IF(INDEX($DC$201:$DC$770,MATCH($BI96&amp;BZ$3,$DB$201:$DB$770&amp;$DC$201:$DC$770,0))=BZ$3,2,""),IF(INDEX($DC$1:$DC$200,MATCH($BI96&amp;BZ$3,$DB$1:$DB$200&amp;$DC$1:$DC$200,0))=BZ$3,1,"")))</f>
        <v/>
      </c>
      <c r="CA96" s="5" t="str">
        <f t="array" ref="CA96">IF(ISNA(INDEX($DC$1:$DC$770,MATCH($BI96&amp;CA$3,$DB$1:$DB$770&amp;$DC$1:$DC$770,0))),"",IF(ISNA(INDEX($DC$1:$DC$200,MATCH($BI96&amp;CA$3,$DB$1:$DB$200&amp;$DC$1:$DC$200,0))),IF(INDEX($DC$201:$DC$770,MATCH($BI96&amp;CA$3,$DB$201:$DB$770&amp;$DC$201:$DC$770,0))=CA$3,2,""),IF(INDEX($DC$1:$DC$200,MATCH($BI96&amp;CA$3,$DB$1:$DB$200&amp;$DC$1:$DC$200,0))=CA$3,1,"")))</f>
        <v/>
      </c>
      <c r="CB96" s="6" t="str">
        <f t="array" ref="CB96">IF(ISNA(INDEX($DC$1:$DC$770,MATCH($BI96&amp;CB$3,$DB$1:$DB$770&amp;$DC$1:$DC$770,0))),"",IF(ISNA(INDEX($DC$1:$DC$200,MATCH($BI96&amp;CB$3,$DB$1:$DB$200&amp;$DC$1:$DC$200,0))),IF(INDEX($DC$201:$DC$770,MATCH($BI96&amp;CB$3,$DB$201:$DB$770&amp;$DC$201:$DC$770,0))=CB$3,2,""),IF(INDEX($DC$1:$DC$200,MATCH($BI96&amp;CB$3,$DB$1:$DB$200&amp;$DC$1:$DC$200,0))=CB$3,1,"")))</f>
        <v/>
      </c>
      <c r="CC96" s="7" t="str">
        <f t="array" ref="CC96">IF(ISNA(INDEX($DC$1:$DC$770,MATCH($BI96&amp;CC$3,$DB$1:$DB$770&amp;$DC$1:$DC$770,0))),"",IF(ISNA(INDEX($DC$1:$DC$200,MATCH($BI96&amp;CC$3,$DB$1:$DB$200&amp;$DC$1:$DC$200,0))),IF(INDEX($DC$201:$DC$770,MATCH($BI96&amp;CC$3,$DB$201:$DB$770&amp;$DC$201:$DC$770,0))=CC$3,2,""),IF(INDEX($DC$1:$DC$200,MATCH($BI96&amp;CC$3,$DB$1:$DB$200&amp;$DC$1:$DC$200,0))=CC$3,1,"")))</f>
        <v/>
      </c>
      <c r="CD96" s="6" t="str">
        <f t="array" ref="CD96">IF(ISNA(INDEX($DC$1:$DC$770,MATCH($BI96&amp;CD$3,$DB$1:$DB$770&amp;$DC$1:$DC$770,0))),"",IF(ISNA(INDEX($DC$1:$DC$200,MATCH($BI96&amp;CD$3,$DB$1:$DB$200&amp;$DC$1:$DC$200,0))),IF(INDEX($DC$201:$DC$770,MATCH($BI96&amp;CD$3,$DB$201:$DB$770&amp;$DC$201:$DC$770,0))=CD$3,2,""),IF(INDEX($DC$1:$DC$200,MATCH($BI96&amp;CD$3,$DB$1:$DB$200&amp;$DC$1:$DC$200,0))=CD$3,1,"")))</f>
        <v/>
      </c>
      <c r="CE96" s="6" t="str">
        <f t="array" ref="CE96">IF(ISNA(INDEX($DC$1:$DC$770,MATCH($BI96&amp;CE$3,$DB$1:$DB$770&amp;$DC$1:$DC$770,0))),"",IF(ISNA(INDEX($DC$1:$DC$200,MATCH($BI96&amp;CE$3,$DB$1:$DB$200&amp;$DC$1:$DC$200,0))),IF(INDEX($DC$201:$DC$770,MATCH($BI96&amp;CE$3,$DB$201:$DB$770&amp;$DC$201:$DC$770,0))=CE$3,2,""),IF(INDEX($DC$1:$DC$200,MATCH($BI96&amp;CE$3,$DB$1:$DB$200&amp;$DC$1:$DC$200,0))=CE$3,1,"")))</f>
        <v/>
      </c>
      <c r="CF96" s="6" t="str">
        <f t="array" ref="CF96">IF(ISNA(INDEX($DC$1:$DC$770,MATCH($BI96&amp;CF$3,$DB$1:$DB$770&amp;$DC$1:$DC$770,0))),"",IF(ISNA(INDEX($DC$1:$DC$200,MATCH($BI96&amp;CF$3,$DB$1:$DB$200&amp;$DC$1:$DC$200,0))),IF(INDEX($DC$201:$DC$770,MATCH($BI96&amp;CF$3,$DB$201:$DB$770&amp;$DC$201:$DC$770,0))=CF$3,2,""),IF(INDEX($DC$1:$DC$200,MATCH($BI96&amp;CF$3,$DB$1:$DB$200&amp;$DC$1:$DC$200,0))=CF$3,1,"")))</f>
        <v/>
      </c>
      <c r="CG96" s="5" t="str">
        <f t="array" ref="CG96">IF(ISNA(INDEX($DC$1:$DC$770,MATCH($BI96&amp;CG$3,$DB$1:$DB$770&amp;$DC$1:$DC$770,0))),"",IF(ISNA(INDEX($DC$1:$DC$200,MATCH($BI96&amp;CG$3,$DB$1:$DB$200&amp;$DC$1:$DC$200,0))),IF(INDEX($DC$201:$DC$770,MATCH($BI96&amp;CG$3,$DB$201:$DB$770&amp;$DC$201:$DC$770,0))=CG$3,2,""),IF(INDEX($DC$1:$DC$200,MATCH($BI96&amp;CG$3,$DB$1:$DB$200&amp;$DC$1:$DC$200,0))=CG$3,1,"")))</f>
        <v/>
      </c>
      <c r="CH96" s="6" t="str">
        <f t="array" ref="CH96">IF(ISNA(INDEX($DC$1:$DC$770,MATCH($BI96&amp;CH$3,$DB$1:$DB$770&amp;$DC$1:$DC$770,0))),"",IF(ISNA(INDEX($DC$1:$DC$200,MATCH($BI96&amp;CH$3,$DB$1:$DB$200&amp;$DC$1:$DC$200,0))),IF(INDEX($DC$201:$DC$770,MATCH($BI96&amp;CH$3,$DB$201:$DB$770&amp;$DC$201:$DC$770,0))=CH$3,2,""),IF(INDEX($DC$1:$DC$200,MATCH($BI96&amp;CH$3,$DB$1:$DB$200&amp;$DC$1:$DC$200,0))=CH$3,1,"")))</f>
        <v/>
      </c>
      <c r="CI96" s="7" t="str">
        <f t="array" ref="CI96">IF(ISNA(INDEX($DC$1:$DC$770,MATCH($BI96&amp;CI$3,$DB$1:$DB$770&amp;$DC$1:$DC$770,0))),"",IF(ISNA(INDEX($DC$1:$DC$200,MATCH($BI96&amp;CI$3,$DB$1:$DB$200&amp;$DC$1:$DC$200,0))),IF(INDEX($DC$201:$DC$770,MATCH($BI96&amp;CI$3,$DB$201:$DB$770&amp;$DC$201:$DC$770,0))=CI$3,2,""),IF(INDEX($DC$1:$DC$200,MATCH($BI96&amp;CI$3,$DB$1:$DB$200&amp;$DC$1:$DC$200,0))=CI$3,1,"")))</f>
        <v/>
      </c>
      <c r="CJ96" s="6" t="str">
        <f t="array" ref="CJ96">IF(ISNA(INDEX($DC$1:$DC$770,MATCH($BI96&amp;CJ$3,$DB$1:$DB$770&amp;$DC$1:$DC$770,0))),"",IF(ISNA(INDEX($DC$1:$DC$200,MATCH($BI96&amp;CJ$3,$DB$1:$DB$200&amp;$DC$1:$DC$200,0))),IF(INDEX($DC$201:$DC$770,MATCH($BI96&amp;CJ$3,$DB$201:$DB$770&amp;$DC$201:$DC$770,0))=CJ$3,2,""),IF(INDEX($DC$1:$DC$200,MATCH($BI96&amp;CJ$3,$DB$1:$DB$200&amp;$DC$1:$DC$200,0))=CJ$3,1,"")))</f>
        <v/>
      </c>
      <c r="CK96" s="6" t="str">
        <f t="array" ref="CK96">IF(ISNA(INDEX($DC$1:$DC$770,MATCH($BI96&amp;CK$3,$DB$1:$DB$770&amp;$DC$1:$DC$770,0))),"",IF(ISNA(INDEX($DC$1:$DC$200,MATCH($BI96&amp;CK$3,$DB$1:$DB$200&amp;$DC$1:$DC$200,0))),IF(INDEX($DC$201:$DC$770,MATCH($BI96&amp;CK$3,$DB$201:$DB$770&amp;$DC$201:$DC$770,0))=CK$3,2,""),IF(INDEX($DC$1:$DC$200,MATCH($BI96&amp;CK$3,$DB$1:$DB$200&amp;$DC$1:$DC$200,0))=CK$3,1,"")))</f>
        <v/>
      </c>
      <c r="CL96" s="7" t="str">
        <f t="array" ref="CL96">IF(ISNA(INDEX($DC$1:$DC$770,MATCH($BI96&amp;CL$3,$DB$1:$DB$770&amp;$DC$1:$DC$770,0))),"",IF(ISNA(INDEX($DC$1:$DC$200,MATCH($BI96&amp;CL$3,$DB$1:$DB$200&amp;$DC$1:$DC$200,0))),IF(INDEX($DC$201:$DC$770,MATCH($BI96&amp;CL$3,$DB$201:$DB$770&amp;$DC$201:$DC$770,0))=CL$3,2,""),IF(INDEX($DC$1:$DC$200,MATCH($BI96&amp;CL$3,$DB$1:$DB$200&amp;$DC$1:$DC$200,0))=CL$3,1,"")))</f>
        <v/>
      </c>
      <c r="CN96" s="13" t="s">
        <v>158</v>
      </c>
      <c r="CO96" s="58">
        <f>CO95</f>
        <v>12</v>
      </c>
      <c r="CP96" s="23">
        <f t="shared" si="764"/>
        <v>282</v>
      </c>
      <c r="CQ96" s="170"/>
      <c r="CR96" s="13" t="s">
        <v>141</v>
      </c>
      <c r="CT96" s="13" t="s">
        <v>151</v>
      </c>
      <c r="CU96" s="13">
        <f>DAY(DATE($CR$2,1,7*$CR$26-5-WEEKDAY(DATE($CR$2,,),3)))</f>
        <v>8</v>
      </c>
      <c r="CV96" s="13">
        <f>MONTH(DATE($CR$2,1,7*$CR$26-5-WEEKDAY(DATE($CR$2,,),3)))</f>
        <v>10</v>
      </c>
      <c r="CW96" s="13">
        <f t="shared" si="765"/>
        <v>2016</v>
      </c>
      <c r="CX96" s="13" t="str">
        <f t="shared" si="766"/>
        <v>Sa</v>
      </c>
      <c r="CY96" s="22">
        <f t="shared" si="767"/>
        <v>41189</v>
      </c>
      <c r="CZ96" s="13">
        <f>IF(COUNTIF(DL305:DL314,1)&gt;0,"F3",0)</f>
        <v>0</v>
      </c>
      <c r="DB96" s="19">
        <f>IF(DM96=0,0,IF(COUNTIF($DM$1:$DM$200,DM96)=1,DM96,IF(COUNTIF($DM$1:$DM$200,DM96)=2,IF(COUNTIF($DM$1:$DM95,DM96)=0,DM96,DM96+0.5),"Terminkollision 1")))</f>
        <v>0</v>
      </c>
      <c r="DC96" s="42">
        <f t="shared" si="561"/>
        <v>3</v>
      </c>
      <c r="DD96" s="71" t="s">
        <v>195</v>
      </c>
      <c r="DE96" s="13" t="s">
        <v>103</v>
      </c>
      <c r="DF96" s="13" t="s">
        <v>105</v>
      </c>
      <c r="DG96" s="67"/>
      <c r="DH96" s="67"/>
      <c r="DI96" s="13">
        <f t="shared" si="627"/>
        <v>2016</v>
      </c>
      <c r="DJ96" s="13" t="str">
        <f t="shared" si="628"/>
        <v>Mo</v>
      </c>
      <c r="DK96" s="22">
        <f t="shared" si="629"/>
        <v>40876</v>
      </c>
      <c r="DL96" s="19">
        <f t="shared" si="560"/>
        <v>0</v>
      </c>
      <c r="DM96" s="13">
        <f t="shared" si="499"/>
        <v>0</v>
      </c>
    </row>
    <row r="97" spans="1:117" ht="12.75" customHeight="1">
      <c r="A97" s="13">
        <f t="shared" ref="A97" si="783">A96+0.5</f>
        <v>102.5</v>
      </c>
      <c r="B97" s="174"/>
      <c r="C97" s="173"/>
      <c r="D97" s="177"/>
      <c r="E97" s="2"/>
      <c r="F97" s="165"/>
      <c r="G97" s="165"/>
      <c r="H97" s="165"/>
      <c r="I97" s="2"/>
      <c r="J97" s="10" t="str">
        <f t="shared" ref="J97" si="784">IF(ISNA(VLOOKUP(A97,$CP$30:$CQ$56,2,FALSE)),IF(ISNA(VLOOKUP(A97,$DB$1:$DE$200,4,FALSE)),"",VLOOKUP(A97,$DB$1:$DE$200,4,FALSE)),VLOOKUP(A97,$CP$30:$CQ$56,2,FALSE))</f>
        <v/>
      </c>
      <c r="K97" s="10"/>
      <c r="L97" s="10"/>
      <c r="M97" s="10"/>
      <c r="N97" s="10"/>
      <c r="O97" s="10"/>
      <c r="P97" s="9" t="str">
        <f t="array" ref="P97">IF(ISNA(INDEX($DC$201:$DC$770,MATCH($A96&amp;P$3,$DB$201:$DB$770&amp;$DC$201:$DC$770,0))),IF(ISNA(INDEX($DC$1:$DC$200,MATCH($A97&amp;P$3,$DB$1:$DB$200&amp;$DC$1:$DC$200,0))),"",IF(INDEX($DC$1:$DC$200,MATCH($A97&amp;P$3,$DB$1:$DB$200&amp;$DC$1:$DC$200,0))=P$3,1,"")),IF(INDEX($DC$201:$DC$770,MATCH($A96&amp;P$3,$DB$201:$DB$770&amp;$DC$201:$DC$770,0))=P$3,2,""))</f>
        <v/>
      </c>
      <c r="Q97" s="10" t="str">
        <f t="array" ref="Q97">IF(ISNA(INDEX($DC$201:$DC$770,MATCH($A96&amp;Q$3,$DB$201:$DB$770&amp;$DC$201:$DC$770,0))),IF(ISNA(INDEX($DC$1:$DC$200,MATCH($A97&amp;Q$3,$DB$1:$DB$200&amp;$DC$1:$DC$200,0))),"",IF(INDEX($DC$1:$DC$200,MATCH($A97&amp;Q$3,$DB$1:$DB$200&amp;$DC$1:$DC$200,0))=Q$3,1,"")),IF(INDEX($DC$201:$DC$770,MATCH($A96&amp;Q$3,$DB$201:$DB$770&amp;$DC$201:$DC$770,0))=Q$3,2,""))</f>
        <v/>
      </c>
      <c r="R97" s="10" t="str">
        <f t="array" ref="R97">IF(ISNA(INDEX($DC$201:$DC$770,MATCH($A96&amp;R$3,$DB$201:$DB$770&amp;$DC$201:$DC$770,0))),IF(ISNA(INDEX($DC$1:$DC$200,MATCH($A97&amp;R$3,$DB$1:$DB$200&amp;$DC$1:$DC$200,0))),"",IF(INDEX($DC$1:$DC$200,MATCH($A97&amp;R$3,$DB$1:$DB$200&amp;$DC$1:$DC$200,0))=R$3,1,"")),IF(INDEX($DC$201:$DC$770,MATCH($A96&amp;R$3,$DB$201:$DB$770&amp;$DC$201:$DC$770,0))=R$3,2,""))</f>
        <v/>
      </c>
      <c r="S97" s="9" t="str">
        <f t="array" ref="S97">IF(ISNA(INDEX($DC$201:$DC$770,MATCH($A96&amp;S$3,$DB$201:$DB$770&amp;$DC$201:$DC$770,0))),IF(ISNA(INDEX($DC$1:$DC$200,MATCH($A97&amp;S$3,$DB$1:$DB$200&amp;$DC$1:$DC$200,0))),"",IF(INDEX($DC$1:$DC$200,MATCH($A97&amp;S$3,$DB$1:$DB$200&amp;$DC$1:$DC$200,0))=S$3,1,"")),IF(INDEX($DC$201:$DC$770,MATCH($A96&amp;S$3,$DB$201:$DB$770&amp;$DC$201:$DC$770,0))=S$3,2,""))</f>
        <v/>
      </c>
      <c r="T97" s="10" t="str">
        <f t="array" ref="T97">IF(ISNA(INDEX($DC$201:$DC$770,MATCH($A96&amp;T$3,$DB$201:$DB$770&amp;$DC$201:$DC$770,0))),IF(ISNA(INDEX($DC$1:$DC$200,MATCH($A97&amp;T$3,$DB$1:$DB$200&amp;$DC$1:$DC$200,0))),"",IF(INDEX($DC$1:$DC$200,MATCH($A97&amp;T$3,$DB$1:$DB$200&amp;$DC$1:$DC$200,0))=T$3,1,"")),IF(INDEX($DC$201:$DC$770,MATCH($A96&amp;T$3,$DB$201:$DB$770&amp;$DC$201:$DC$770,0))=T$3,2,""))</f>
        <v/>
      </c>
      <c r="U97" s="8" t="str">
        <f t="array" ref="U97">IF(ISNA(INDEX($DC$201:$DC$770,MATCH($A96&amp;U$3,$DB$201:$DB$770&amp;$DC$201:$DC$770,0))),IF(ISNA(INDEX($DC$1:$DC$200,MATCH($A97&amp;U$3,$DB$1:$DB$200&amp;$DC$1:$DC$200,0))),"",IF(INDEX($DC$1:$DC$200,MATCH($A97&amp;U$3,$DB$1:$DB$200&amp;$DC$1:$DC$200,0))=U$3,1,"")),IF(INDEX($DC$201:$DC$770,MATCH($A96&amp;U$3,$DB$201:$DB$770&amp;$DC$201:$DC$770,0))=U$3,2,""))</f>
        <v/>
      </c>
      <c r="V97" s="10" t="str">
        <f t="array" ref="V97">IF(ISNA(INDEX($DC$201:$DC$770,MATCH($A96&amp;V$3,$DB$201:$DB$770&amp;$DC$201:$DC$770,0))),IF(ISNA(INDEX($DC$1:$DC$200,MATCH($A97&amp;V$3,$DB$1:$DB$200&amp;$DC$1:$DC$200,0))),"",IF(INDEX($DC$1:$DC$200,MATCH($A97&amp;V$3,$DB$1:$DB$200&amp;$DC$1:$DC$200,0))=V$3,1,"")),IF(INDEX($DC$201:$DC$770,MATCH($A96&amp;V$3,$DB$201:$DB$770&amp;$DC$201:$DC$770,0))=V$3,2,""))</f>
        <v/>
      </c>
      <c r="W97" s="10" t="str">
        <f t="array" ref="W97">IF(ISNA(INDEX($DC$201:$DC$770,MATCH($A96&amp;W$3,$DB$201:$DB$770&amp;$DC$201:$DC$770,0))),IF(ISNA(INDEX($DC$1:$DC$200,MATCH($A97&amp;W$3,$DB$1:$DB$200&amp;$DC$1:$DC$200,0))),"",IF(INDEX($DC$1:$DC$200,MATCH($A97&amp;W$3,$DB$1:$DB$200&amp;$DC$1:$DC$200,0))=W$3,1,"")),IF(INDEX($DC$201:$DC$770,MATCH($A96&amp;W$3,$DB$201:$DB$770&amp;$DC$201:$DC$770,0))=W$3,2,""))</f>
        <v/>
      </c>
      <c r="X97" s="10" t="str">
        <f t="array" ref="X97">IF(ISNA(INDEX($DC$201:$DC$770,MATCH($A96&amp;X$3,$DB$201:$DB$770&amp;$DC$201:$DC$770,0))),IF(ISNA(INDEX($DC$1:$DC$200,MATCH($A97&amp;X$3,$DB$1:$DB$200&amp;$DC$1:$DC$200,0))),"",IF(INDEX($DC$1:$DC$200,MATCH($A97&amp;X$3,$DB$1:$DB$200&amp;$DC$1:$DC$200,0))=X$3,1,"")),IF(INDEX($DC$201:$DC$770,MATCH($A96&amp;X$3,$DB$201:$DB$770&amp;$DC$201:$DC$770,0))=X$3,2,""))</f>
        <v/>
      </c>
      <c r="Y97" s="9" t="str">
        <f t="array" ref="Y97">IF(ISNA(INDEX($DC$201:$DC$770,MATCH($A96&amp;Y$3,$DB$201:$DB$770&amp;$DC$201:$DC$770,0))),IF(ISNA(INDEX($DC$1:$DC$200,MATCH($A97&amp;Y$3,$DB$1:$DB$200&amp;$DC$1:$DC$200,0))),"",IF(INDEX($DC$1:$DC$200,MATCH($A97&amp;Y$3,$DB$1:$DB$200&amp;$DC$1:$DC$200,0))=Y$3,1,"")),IF(INDEX($DC$201:$DC$770,MATCH($A96&amp;Y$3,$DB$201:$DB$770&amp;$DC$201:$DC$770,0))=Y$3,2,""))</f>
        <v/>
      </c>
      <c r="Z97" s="10" t="str">
        <f t="array" ref="Z97">IF(ISNA(INDEX($DC$201:$DC$770,MATCH($A96&amp;Z$3,$DB$201:$DB$770&amp;$DC$201:$DC$770,0))),IF(ISNA(INDEX($DC$1:$DC$200,MATCH($A97&amp;Z$3,$DB$1:$DB$200&amp;$DC$1:$DC$200,0))),"",IF(INDEX($DC$1:$DC$200,MATCH($A97&amp;Z$3,$DB$1:$DB$200&amp;$DC$1:$DC$200,0))=Z$3,1,"")),IF(INDEX($DC$201:$DC$770,MATCH($A96&amp;Z$3,$DB$201:$DB$770&amp;$DC$201:$DC$770,0))=Z$3,2,""))</f>
        <v/>
      </c>
      <c r="AA97" s="8" t="str">
        <f t="array" ref="AA97">IF(ISNA(INDEX($DC$201:$DC$770,MATCH($A96&amp;AA$3,$DB$201:$DB$770&amp;$DC$201:$DC$770,0))),IF(ISNA(INDEX($DC$1:$DC$200,MATCH($A97&amp;AA$3,$DB$1:$DB$200&amp;$DC$1:$DC$200,0))),"",IF(INDEX($DC$1:$DC$200,MATCH($A97&amp;AA$3,$DB$1:$DB$200&amp;$DC$1:$DC$200,0))=AA$3,1,"")),IF(INDEX($DC$201:$DC$770,MATCH($A96&amp;AA$3,$DB$201:$DB$770&amp;$DC$201:$DC$770,0))=AA$3,2,""))</f>
        <v/>
      </c>
      <c r="AB97" s="10" t="str">
        <f t="array" ref="AB97">IF(ISNA(INDEX($DC$201:$DC$770,MATCH($A96&amp;AB$3,$DB$201:$DB$770&amp;$DC$201:$DC$770,0))),IF(ISNA(INDEX($DC$1:$DC$200,MATCH($A97&amp;AB$3,$DB$1:$DB$200&amp;$DC$1:$DC$200,0))),"",IF(INDEX($DC$1:$DC$200,MATCH($A97&amp;AB$3,$DB$1:$DB$200&amp;$DC$1:$DC$200,0))=AB$3,1,"")),IF(INDEX($DC$201:$DC$770,MATCH($A96&amp;AB$3,$DB$201:$DB$770&amp;$DC$201:$DC$770,0))=AB$3,2,""))</f>
        <v/>
      </c>
      <c r="AC97" s="10" t="str">
        <f t="array" ref="AC97">IF(ISNA(INDEX($DC$201:$DC$770,MATCH($A96&amp;AC$3,$DB$201:$DB$770&amp;$DC$201:$DC$770,0))),IF(ISNA(INDEX($DC$1:$DC$200,MATCH($A97&amp;AC$3,$DB$1:$DB$200&amp;$DC$1:$DC$200,0))),"",IF(INDEX($DC$1:$DC$200,MATCH($A97&amp;AC$3,$DB$1:$DB$200&amp;$DC$1:$DC$200,0))=AC$3,1,"")),IF(INDEX($DC$201:$DC$770,MATCH($A96&amp;AC$3,$DB$201:$DB$770&amp;$DC$201:$DC$770,0))=AC$3,2,""))</f>
        <v/>
      </c>
      <c r="AD97" s="8" t="str">
        <f t="array" ref="AD97">IF(ISNA(INDEX($DC$201:$DC$770,MATCH($A96&amp;AD$3,$DB$201:$DB$770&amp;$DC$201:$DC$770,0))),IF(ISNA(INDEX($DC$1:$DC$200,MATCH($A97&amp;AD$3,$DB$1:$DB$200&amp;$DC$1:$DC$200,0))),"",IF(INDEX($DC$1:$DC$200,MATCH($A97&amp;AD$3,$DB$1:$DB$200&amp;$DC$1:$DC$200,0))=AD$3,1,"")),IF(INDEX($DC$201:$DC$770,MATCH($A96&amp;AD$3,$DB$201:$DB$770&amp;$DC$201:$DC$770,0))=AD$3,2,""))</f>
        <v/>
      </c>
      <c r="AE97" s="4">
        <f t="shared" ref="AE97" si="785">AE96+0.5</f>
        <v>132.5</v>
      </c>
      <c r="AF97" s="174"/>
      <c r="AG97" s="183"/>
      <c r="AH97" s="177"/>
      <c r="AI97" s="2"/>
      <c r="AJ97" s="165"/>
      <c r="AK97" s="165"/>
      <c r="AL97" s="165"/>
      <c r="AM97" s="2"/>
      <c r="AN97" s="10" t="str">
        <f t="shared" ref="AN97" si="786">IF(ISNA(VLOOKUP(AE97,$CP$30:$CQ$56,2,FALSE)),IF(ISNA(VLOOKUP(AE97,$DB$1:$DE$200,4,FALSE)),"",VLOOKUP(AE97,$DB$1:$DE$200,4,FALSE)),VLOOKUP(AE97,$CP$30:$CQ$56,2,FALSE))</f>
        <v/>
      </c>
      <c r="AO97" s="10"/>
      <c r="AP97" s="10"/>
      <c r="AQ97" s="10"/>
      <c r="AR97" s="10"/>
      <c r="AS97" s="10"/>
      <c r="AT97" s="9" t="str">
        <f t="array" ref="AT97">IF(ISNA(INDEX($DC$201:$DC$770,MATCH($AE96&amp;AT$3,$DB$201:$DB$770&amp;$DC$201:$DC$770,0))),IF(ISNA(INDEX($DC$1:$DC$200,MATCH($AE97&amp;AT$3,$DB$1:$DB$200&amp;$DC$1:$DC$200,0))),"",IF(INDEX($DC$1:$DC$200,MATCH($AE97&amp;AT$3,$DB$1:$DB$200&amp;$DC$1:$DC$200,0))=AT$3,1,"")),IF(INDEX($DC$201:$DC$770,MATCH($AE96&amp;AT$3,$DB$201:$DB$770&amp;$DC$201:$DC$770,0))=AT$3,2,""))</f>
        <v/>
      </c>
      <c r="AU97" s="10" t="str">
        <f t="array" ref="AU97">IF(ISNA(INDEX($DC$201:$DC$770,MATCH($AE96&amp;AU$3,$DB$201:$DB$770&amp;$DC$201:$DC$770,0))),IF(ISNA(INDEX($DC$1:$DC$200,MATCH($AE97&amp;AU$3,$DB$1:$DB$200&amp;$DC$1:$DC$200,0))),"",IF(INDEX($DC$1:$DC$200,MATCH($AE97&amp;AU$3,$DB$1:$DB$200&amp;$DC$1:$DC$200,0))=AU$3,1,"")),IF(INDEX($DC$201:$DC$770,MATCH($AE96&amp;AU$3,$DB$201:$DB$770&amp;$DC$201:$DC$770,0))=AU$3,2,""))</f>
        <v/>
      </c>
      <c r="AV97" s="10" t="str">
        <f t="array" ref="AV97">IF(ISNA(INDEX($DC$201:$DC$770,MATCH($AE96&amp;AV$3,$DB$201:$DB$770&amp;$DC$201:$DC$770,0))),IF(ISNA(INDEX($DC$1:$DC$200,MATCH($AE97&amp;AV$3,$DB$1:$DB$200&amp;$DC$1:$DC$200,0))),"",IF(INDEX($DC$1:$DC$200,MATCH($AE97&amp;AV$3,$DB$1:$DB$200&amp;$DC$1:$DC$200,0))=AV$3,1,"")),IF(INDEX($DC$201:$DC$770,MATCH($AE96&amp;AV$3,$DB$201:$DB$770&amp;$DC$201:$DC$770,0))=AV$3,2,""))</f>
        <v/>
      </c>
      <c r="AW97" s="9" t="str">
        <f t="array" ref="AW97">IF(ISNA(INDEX($DC$201:$DC$770,MATCH($AE96&amp;AW$3,$DB$201:$DB$770&amp;$DC$201:$DC$770,0))),IF(ISNA(INDEX($DC$1:$DC$200,MATCH($AE97&amp;AW$3,$DB$1:$DB$200&amp;$DC$1:$DC$200,0))),"",IF(INDEX($DC$1:$DC$200,MATCH($AE97&amp;AW$3,$DB$1:$DB$200&amp;$DC$1:$DC$200,0))=AW$3,1,"")),IF(INDEX($DC$201:$DC$770,MATCH($AE96&amp;AW$3,$DB$201:$DB$770&amp;$DC$201:$DC$770,0))=AW$3,2,""))</f>
        <v/>
      </c>
      <c r="AX97" s="10" t="str">
        <f t="array" ref="AX97">IF(ISNA(INDEX($DC$201:$DC$770,MATCH($AE96&amp;AX$3,$DB$201:$DB$770&amp;$DC$201:$DC$770,0))),IF(ISNA(INDEX($DC$1:$DC$200,MATCH($AE97&amp;AX$3,$DB$1:$DB$200&amp;$DC$1:$DC$200,0))),"",IF(INDEX($DC$1:$DC$200,MATCH($AE97&amp;AX$3,$DB$1:$DB$200&amp;$DC$1:$DC$200,0))=AX$3,1,"")),IF(INDEX($DC$201:$DC$770,MATCH($AE96&amp;AX$3,$DB$201:$DB$770&amp;$DC$201:$DC$770,0))=AX$3,2,""))</f>
        <v/>
      </c>
      <c r="AY97" s="8" t="str">
        <f t="array" ref="AY97">IF(ISNA(INDEX($DC$201:$DC$770,MATCH($AE96&amp;AY$3,$DB$201:$DB$770&amp;$DC$201:$DC$770,0))),IF(ISNA(INDEX($DC$1:$DC$200,MATCH($AE97&amp;AY$3,$DB$1:$DB$200&amp;$DC$1:$DC$200,0))),"",IF(INDEX($DC$1:$DC$200,MATCH($AE97&amp;AY$3,$DB$1:$DB$200&amp;$DC$1:$DC$200,0))=AY$3,1,"")),IF(INDEX($DC$201:$DC$770,MATCH($AE96&amp;AY$3,$DB$201:$DB$770&amp;$DC$201:$DC$770,0))=AY$3,2,""))</f>
        <v/>
      </c>
      <c r="AZ97" s="10" t="str">
        <f t="array" ref="AZ97">IF(ISNA(INDEX($DC$201:$DC$770,MATCH($AE96&amp;AZ$3,$DB$201:$DB$770&amp;$DC$201:$DC$770,0))),IF(ISNA(INDEX($DC$1:$DC$200,MATCH($AE97&amp;AZ$3,$DB$1:$DB$200&amp;$DC$1:$DC$200,0))),"",IF(INDEX($DC$1:$DC$200,MATCH($AE97&amp;AZ$3,$DB$1:$DB$200&amp;$DC$1:$DC$200,0))=AZ$3,1,"")),IF(INDEX($DC$201:$DC$770,MATCH($AE96&amp;AZ$3,$DB$201:$DB$770&amp;$DC$201:$DC$770,0))=AZ$3,2,""))</f>
        <v/>
      </c>
      <c r="BA97" s="10" t="str">
        <f t="array" ref="BA97">IF(ISNA(INDEX($DC$201:$DC$770,MATCH($AE96&amp;BA$3,$DB$201:$DB$770&amp;$DC$201:$DC$770,0))),IF(ISNA(INDEX($DC$1:$DC$200,MATCH($AE97&amp;BA$3,$DB$1:$DB$200&amp;$DC$1:$DC$200,0))),"",IF(INDEX($DC$1:$DC$200,MATCH($AE97&amp;BA$3,$DB$1:$DB$200&amp;$DC$1:$DC$200,0))=BA$3,1,"")),IF(INDEX($DC$201:$DC$770,MATCH($AE96&amp;BA$3,$DB$201:$DB$770&amp;$DC$201:$DC$770,0))=BA$3,2,""))</f>
        <v/>
      </c>
      <c r="BB97" s="10" t="str">
        <f t="array" ref="BB97">IF(ISNA(INDEX($DC$201:$DC$770,MATCH($AE96&amp;BB$3,$DB$201:$DB$770&amp;$DC$201:$DC$770,0))),IF(ISNA(INDEX($DC$1:$DC$200,MATCH($AE97&amp;BB$3,$DB$1:$DB$200&amp;$DC$1:$DC$200,0))),"",IF(INDEX($DC$1:$DC$200,MATCH($AE97&amp;BB$3,$DB$1:$DB$200&amp;$DC$1:$DC$200,0))=BB$3,1,"")),IF(INDEX($DC$201:$DC$770,MATCH($AE96&amp;BB$3,$DB$201:$DB$770&amp;$DC$201:$DC$770,0))=BB$3,2,""))</f>
        <v/>
      </c>
      <c r="BC97" s="9" t="str">
        <f t="array" ref="BC97">IF(ISNA(INDEX($DC$201:$DC$770,MATCH($AE96&amp;BC$3,$DB$201:$DB$770&amp;$DC$201:$DC$770,0))),IF(ISNA(INDEX($DC$1:$DC$200,MATCH($AE97&amp;BC$3,$DB$1:$DB$200&amp;$DC$1:$DC$200,0))),"",IF(INDEX($DC$1:$DC$200,MATCH($AE97&amp;BC$3,$DB$1:$DB$200&amp;$DC$1:$DC$200,0))=BC$3,1,"")),IF(INDEX($DC$201:$DC$770,MATCH($AE96&amp;BC$3,$DB$201:$DB$770&amp;$DC$201:$DC$770,0))=BC$3,2,""))</f>
        <v/>
      </c>
      <c r="BD97" s="10" t="str">
        <f t="array" ref="BD97">IF(ISNA(INDEX($DC$201:$DC$770,MATCH($AE96&amp;BD$3,$DB$201:$DB$770&amp;$DC$201:$DC$770,0))),IF(ISNA(INDEX($DC$1:$DC$200,MATCH($AE97&amp;BD$3,$DB$1:$DB$200&amp;$DC$1:$DC$200,0))),"",IF(INDEX($DC$1:$DC$200,MATCH($AE97&amp;BD$3,$DB$1:$DB$200&amp;$DC$1:$DC$200,0))=BD$3,1,"")),IF(INDEX($DC$201:$DC$770,MATCH($AE96&amp;BD$3,$DB$201:$DB$770&amp;$DC$201:$DC$770,0))=BD$3,2,""))</f>
        <v/>
      </c>
      <c r="BE97" s="8" t="str">
        <f t="array" ref="BE97">IF(ISNA(INDEX($DC$201:$DC$770,MATCH($AE96&amp;BE$3,$DB$201:$DB$770&amp;$DC$201:$DC$770,0))),IF(ISNA(INDEX($DC$1:$DC$200,MATCH($AE97&amp;BE$3,$DB$1:$DB$200&amp;$DC$1:$DC$200,0))),"",IF(INDEX($DC$1:$DC$200,MATCH($AE97&amp;BE$3,$DB$1:$DB$200&amp;$DC$1:$DC$200,0))=BE$3,1,"")),IF(INDEX($DC$201:$DC$770,MATCH($AE96&amp;BE$3,$DB$201:$DB$770&amp;$DC$201:$DC$770,0))=BE$3,2,""))</f>
        <v/>
      </c>
      <c r="BF97" s="10" t="str">
        <f t="array" ref="BF97">IF(ISNA(INDEX($DC$201:$DC$770,MATCH($AE96&amp;BF$3,$DB$201:$DB$770&amp;$DC$201:$DC$770,0))),IF(ISNA(INDEX($DC$1:$DC$200,MATCH($AE97&amp;BF$3,$DB$1:$DB$200&amp;$DC$1:$DC$200,0))),"",IF(INDEX($DC$1:$DC$200,MATCH($AE97&amp;BF$3,$DB$1:$DB$200&amp;$DC$1:$DC$200,0))=BF$3,1,"")),IF(INDEX($DC$201:$DC$770,MATCH($AE96&amp;BF$3,$DB$201:$DB$770&amp;$DC$201:$DC$770,0))=BF$3,2,""))</f>
        <v/>
      </c>
      <c r="BG97" s="10" t="str">
        <f t="array" ref="BG97">IF(ISNA(INDEX($DC$201:$DC$770,MATCH($AE96&amp;BG$3,$DB$201:$DB$770&amp;$DC$201:$DC$770,0))),IF(ISNA(INDEX($DC$1:$DC$200,MATCH($AE97&amp;BG$3,$DB$1:$DB$200&amp;$DC$1:$DC$200,0))),"",IF(INDEX($DC$1:$DC$200,MATCH($AE97&amp;BG$3,$DB$1:$DB$200&amp;$DC$1:$DC$200,0))=BG$3,1,"")),IF(INDEX($DC$201:$DC$770,MATCH($AE96&amp;BG$3,$DB$201:$DB$770&amp;$DC$201:$DC$770,0))=BG$3,2,""))</f>
        <v/>
      </c>
      <c r="BH97" s="8" t="str">
        <f t="array" ref="BH97">IF(ISNA(INDEX($DC$201:$DC$770,MATCH($AE96&amp;BH$3,$DB$201:$DB$770&amp;$DC$201:$DC$770,0))),IF(ISNA(INDEX($DC$1:$DC$200,MATCH($AE97&amp;BH$3,$DB$1:$DB$200&amp;$DC$1:$DC$200,0))),"",IF(INDEX($DC$1:$DC$200,MATCH($AE97&amp;BH$3,$DB$1:$DB$200&amp;$DC$1:$DC$200,0))=BH$3,1,"")),IF(INDEX($DC$201:$DC$770,MATCH($AE96&amp;BH$3,$DB$201:$DB$770&amp;$DC$201:$DC$770,0))=BH$3,2,""))</f>
        <v/>
      </c>
      <c r="BI97" s="4">
        <f t="shared" ref="BI97" si="787">BI96+0.5</f>
        <v>163.5</v>
      </c>
      <c r="BJ97" s="174"/>
      <c r="BK97" s="183"/>
      <c r="BL97" s="177"/>
      <c r="BM97" s="2"/>
      <c r="BN97" s="165"/>
      <c r="BO97" s="165"/>
      <c r="BP97" s="165"/>
      <c r="BQ97" s="2"/>
      <c r="BR97" s="9" t="str">
        <f t="shared" ref="BR97" si="788">IF(ISNA(VLOOKUP(BI97,$CP$30:$CQ$56,2,FALSE)),IF(ISNA(VLOOKUP(BI97,$DB$1:$DE$200,4,FALSE)),"",VLOOKUP(BI97,$DB$1:$DE$200,4,FALSE)),VLOOKUP(BI97,$CP$30:$CQ$56,2,FALSE))</f>
        <v/>
      </c>
      <c r="BS97" s="10"/>
      <c r="BT97" s="10"/>
      <c r="BU97" s="10"/>
      <c r="BV97" s="10"/>
      <c r="BW97" s="10"/>
      <c r="BX97" s="9" t="str">
        <f t="array" ref="BX97">IF(ISNA(INDEX($DC$201:$DC$770,MATCH($BI96&amp;BX$3,$DB$201:$DB$770&amp;$DC$201:$DC$770,0))),IF(ISNA(INDEX($DC$1:$DC$200,MATCH($BI97&amp;BX$3,$DB$1:$DB$200&amp;$DC$1:$DC$200,0))),"",IF(INDEX($DC$1:$DC$200,MATCH($BI97&amp;BX$3,$DB$1:$DB$200&amp;$DC$1:$DC$200,0))=BX$3,1,"")),IF(INDEX($DC$201:$DC$770,MATCH($BI96&amp;BX$3,$DB$201:$DB$770&amp;$DC$201:$DC$770,0))=BX$3,2,""))</f>
        <v/>
      </c>
      <c r="BY97" s="10" t="str">
        <f t="array" ref="BY97">IF(ISNA(INDEX($DC$201:$DC$770,MATCH($BI96&amp;BY$3,$DB$201:$DB$770&amp;$DC$201:$DC$770,0))),IF(ISNA(INDEX($DC$1:$DC$200,MATCH($BI97&amp;BY$3,$DB$1:$DB$200&amp;$DC$1:$DC$200,0))),"",IF(INDEX($DC$1:$DC$200,MATCH($BI97&amp;BY$3,$DB$1:$DB$200&amp;$DC$1:$DC$200,0))=BY$3,1,"")),IF(INDEX($DC$201:$DC$770,MATCH($BI96&amp;BY$3,$DB$201:$DB$770&amp;$DC$201:$DC$770,0))=BY$3,2,""))</f>
        <v/>
      </c>
      <c r="BZ97" s="10" t="str">
        <f t="array" ref="BZ97">IF(ISNA(INDEX($DC$201:$DC$770,MATCH($BI96&amp;BZ$3,$DB$201:$DB$770&amp;$DC$201:$DC$770,0))),IF(ISNA(INDEX($DC$1:$DC$200,MATCH($BI97&amp;BZ$3,$DB$1:$DB$200&amp;$DC$1:$DC$200,0))),"",IF(INDEX($DC$1:$DC$200,MATCH($BI97&amp;BZ$3,$DB$1:$DB$200&amp;$DC$1:$DC$200,0))=BZ$3,1,"")),IF(INDEX($DC$201:$DC$770,MATCH($BI96&amp;BZ$3,$DB$201:$DB$770&amp;$DC$201:$DC$770,0))=BZ$3,2,""))</f>
        <v/>
      </c>
      <c r="CA97" s="9" t="str">
        <f t="array" ref="CA97">IF(ISNA(INDEX($DC$201:$DC$770,MATCH($BI96&amp;CA$3,$DB$201:$DB$770&amp;$DC$201:$DC$770,0))),IF(ISNA(INDEX($DC$1:$DC$200,MATCH($BI97&amp;CA$3,$DB$1:$DB$200&amp;$DC$1:$DC$200,0))),"",IF(INDEX($DC$1:$DC$200,MATCH($BI97&amp;CA$3,$DB$1:$DB$200&amp;$DC$1:$DC$200,0))=CA$3,1,"")),IF(INDEX($DC$201:$DC$770,MATCH($BI96&amp;CA$3,$DB$201:$DB$770&amp;$DC$201:$DC$770,0))=CA$3,2,""))</f>
        <v/>
      </c>
      <c r="CB97" s="10" t="str">
        <f t="array" ref="CB97">IF(ISNA(INDEX($DC$201:$DC$770,MATCH($BI96&amp;CB$3,$DB$201:$DB$770&amp;$DC$201:$DC$770,0))),IF(ISNA(INDEX($DC$1:$DC$200,MATCH($BI97&amp;CB$3,$DB$1:$DB$200&amp;$DC$1:$DC$200,0))),"",IF(INDEX($DC$1:$DC$200,MATCH($BI97&amp;CB$3,$DB$1:$DB$200&amp;$DC$1:$DC$200,0))=CB$3,1,"")),IF(INDEX($DC$201:$DC$770,MATCH($BI96&amp;CB$3,$DB$201:$DB$770&amp;$DC$201:$DC$770,0))=CB$3,2,""))</f>
        <v/>
      </c>
      <c r="CC97" s="8" t="str">
        <f t="array" ref="CC97">IF(ISNA(INDEX($DC$201:$DC$770,MATCH($BI96&amp;CC$3,$DB$201:$DB$770&amp;$DC$201:$DC$770,0))),IF(ISNA(INDEX($DC$1:$DC$200,MATCH($BI97&amp;CC$3,$DB$1:$DB$200&amp;$DC$1:$DC$200,0))),"",IF(INDEX($DC$1:$DC$200,MATCH($BI97&amp;CC$3,$DB$1:$DB$200&amp;$DC$1:$DC$200,0))=CC$3,1,"")),IF(INDEX($DC$201:$DC$770,MATCH($BI96&amp;CC$3,$DB$201:$DB$770&amp;$DC$201:$DC$770,0))=CC$3,2,""))</f>
        <v/>
      </c>
      <c r="CD97" s="10" t="str">
        <f t="array" ref="CD97">IF(ISNA(INDEX($DC$201:$DC$770,MATCH($BI96&amp;CD$3,$DB$201:$DB$770&amp;$DC$201:$DC$770,0))),IF(ISNA(INDEX($DC$1:$DC$200,MATCH($BI97&amp;CD$3,$DB$1:$DB$200&amp;$DC$1:$DC$200,0))),"",IF(INDEX($DC$1:$DC$200,MATCH($BI97&amp;CD$3,$DB$1:$DB$200&amp;$DC$1:$DC$200,0))=CD$3,1,"")),IF(INDEX($DC$201:$DC$770,MATCH($BI96&amp;CD$3,$DB$201:$DB$770&amp;$DC$201:$DC$770,0))=CD$3,2,""))</f>
        <v/>
      </c>
      <c r="CE97" s="10" t="str">
        <f t="array" ref="CE97">IF(ISNA(INDEX($DC$201:$DC$770,MATCH($BI96&amp;CE$3,$DB$201:$DB$770&amp;$DC$201:$DC$770,0))),IF(ISNA(INDEX($DC$1:$DC$200,MATCH($BI97&amp;CE$3,$DB$1:$DB$200&amp;$DC$1:$DC$200,0))),"",IF(INDEX($DC$1:$DC$200,MATCH($BI97&amp;CE$3,$DB$1:$DB$200&amp;$DC$1:$DC$200,0))=CE$3,1,"")),IF(INDEX($DC$201:$DC$770,MATCH($BI96&amp;CE$3,$DB$201:$DB$770&amp;$DC$201:$DC$770,0))=CE$3,2,""))</f>
        <v/>
      </c>
      <c r="CF97" s="10" t="str">
        <f t="array" ref="CF97">IF(ISNA(INDEX($DC$201:$DC$770,MATCH($BI96&amp;CF$3,$DB$201:$DB$770&amp;$DC$201:$DC$770,0))),IF(ISNA(INDEX($DC$1:$DC$200,MATCH($BI97&amp;CF$3,$DB$1:$DB$200&amp;$DC$1:$DC$200,0))),"",IF(INDEX($DC$1:$DC$200,MATCH($BI97&amp;CF$3,$DB$1:$DB$200&amp;$DC$1:$DC$200,0))=CF$3,1,"")),IF(INDEX($DC$201:$DC$770,MATCH($BI96&amp;CF$3,$DB$201:$DB$770&amp;$DC$201:$DC$770,0))=CF$3,2,""))</f>
        <v/>
      </c>
      <c r="CG97" s="9" t="str">
        <f t="array" ref="CG97">IF(ISNA(INDEX($DC$201:$DC$770,MATCH($BI96&amp;CG$3,$DB$201:$DB$770&amp;$DC$201:$DC$770,0))),IF(ISNA(INDEX($DC$1:$DC$200,MATCH($BI97&amp;CG$3,$DB$1:$DB$200&amp;$DC$1:$DC$200,0))),"",IF(INDEX($DC$1:$DC$200,MATCH($BI97&amp;CG$3,$DB$1:$DB$200&amp;$DC$1:$DC$200,0))=CG$3,1,"")),IF(INDEX($DC$201:$DC$770,MATCH($BI96&amp;CG$3,$DB$201:$DB$770&amp;$DC$201:$DC$770,0))=CG$3,2,""))</f>
        <v/>
      </c>
      <c r="CH97" s="10" t="str">
        <f t="array" ref="CH97">IF(ISNA(INDEX($DC$201:$DC$770,MATCH($BI96&amp;CH$3,$DB$201:$DB$770&amp;$DC$201:$DC$770,0))),IF(ISNA(INDEX($DC$1:$DC$200,MATCH($BI97&amp;CH$3,$DB$1:$DB$200&amp;$DC$1:$DC$200,0))),"",IF(INDEX($DC$1:$DC$200,MATCH($BI97&amp;CH$3,$DB$1:$DB$200&amp;$DC$1:$DC$200,0))=CH$3,1,"")),IF(INDEX($DC$201:$DC$770,MATCH($BI96&amp;CH$3,$DB$201:$DB$770&amp;$DC$201:$DC$770,0))=CH$3,2,""))</f>
        <v/>
      </c>
      <c r="CI97" s="8" t="str">
        <f t="array" ref="CI97">IF(ISNA(INDEX($DC$201:$DC$770,MATCH($BI96&amp;CI$3,$DB$201:$DB$770&amp;$DC$201:$DC$770,0))),IF(ISNA(INDEX($DC$1:$DC$200,MATCH($BI97&amp;CI$3,$DB$1:$DB$200&amp;$DC$1:$DC$200,0))),"",IF(INDEX($DC$1:$DC$200,MATCH($BI97&amp;CI$3,$DB$1:$DB$200&amp;$DC$1:$DC$200,0))=CI$3,1,"")),IF(INDEX($DC$201:$DC$770,MATCH($BI96&amp;CI$3,$DB$201:$DB$770&amp;$DC$201:$DC$770,0))=CI$3,2,""))</f>
        <v/>
      </c>
      <c r="CJ97" s="10" t="str">
        <f t="array" ref="CJ97">IF(ISNA(INDEX($DC$201:$DC$770,MATCH($BI96&amp;CJ$3,$DB$201:$DB$770&amp;$DC$201:$DC$770,0))),IF(ISNA(INDEX($DC$1:$DC$200,MATCH($BI97&amp;CJ$3,$DB$1:$DB$200&amp;$DC$1:$DC$200,0))),"",IF(INDEX($DC$1:$DC$200,MATCH($BI97&amp;CJ$3,$DB$1:$DB$200&amp;$DC$1:$DC$200,0))=CJ$3,1,"")),IF(INDEX($DC$201:$DC$770,MATCH($BI96&amp;CJ$3,$DB$201:$DB$770&amp;$DC$201:$DC$770,0))=CJ$3,2,""))</f>
        <v/>
      </c>
      <c r="CK97" s="10" t="str">
        <f t="array" ref="CK97">IF(ISNA(INDEX($DC$201:$DC$770,MATCH($BI96&amp;CK$3,$DB$201:$DB$770&amp;$DC$201:$DC$770,0))),IF(ISNA(INDEX($DC$1:$DC$200,MATCH($BI97&amp;CK$3,$DB$1:$DB$200&amp;$DC$1:$DC$200,0))),"",IF(INDEX($DC$1:$DC$200,MATCH($BI97&amp;CK$3,$DB$1:$DB$200&amp;$DC$1:$DC$200,0))=CK$3,1,"")),IF(INDEX($DC$201:$DC$770,MATCH($BI96&amp;CK$3,$DB$201:$DB$770&amp;$DC$201:$DC$770,0))=CK$3,2,""))</f>
        <v/>
      </c>
      <c r="CL97" s="8" t="str">
        <f t="array" ref="CL97">IF(ISNA(INDEX($DC$201:$DC$770,MATCH($BI96&amp;CL$3,$DB$201:$DB$770&amp;$DC$201:$DC$770,0))),IF(ISNA(INDEX($DC$1:$DC$200,MATCH($BI97&amp;CL$3,$DB$1:$DB$200&amp;$DC$1:$DC$200,0))),"",IF(INDEX($DC$1:$DC$200,MATCH($BI97&amp;CL$3,$DB$1:$DB$200&amp;$DC$1:$DC$200,0))=CL$3,1,"")),IF(INDEX($DC$201:$DC$770,MATCH($BI96&amp;CL$3,$DB$201:$DB$770&amp;$DC$201:$DC$770,0))=CL$3,2,""))</f>
        <v/>
      </c>
      <c r="CN97" s="10"/>
      <c r="CO97" s="14">
        <f>CO96</f>
        <v>12</v>
      </c>
      <c r="CP97" s="24">
        <f t="shared" si="764"/>
        <v>289</v>
      </c>
      <c r="CQ97" s="161"/>
      <c r="CR97" s="10"/>
      <c r="CS97" s="10"/>
      <c r="CT97" s="10" t="s">
        <v>152</v>
      </c>
      <c r="CU97" s="10">
        <f>DAY(DATE($CR$2,1,7*$CR$26+2-WEEKDAY(DATE($CR$2,,),3)))</f>
        <v>15</v>
      </c>
      <c r="CV97" s="10">
        <f>MONTH(DATE($CR$2,1,7*$CR$26+2-WEEKDAY(DATE($CR$2,,),3)))</f>
        <v>10</v>
      </c>
      <c r="CW97" s="10">
        <f t="shared" si="765"/>
        <v>2016</v>
      </c>
      <c r="CX97" s="10" t="str">
        <f t="shared" si="766"/>
        <v>Sa</v>
      </c>
      <c r="CY97" s="36">
        <f t="shared" si="767"/>
        <v>41196</v>
      </c>
      <c r="CZ97" s="10">
        <f>CZ96</f>
        <v>0</v>
      </c>
      <c r="DB97" s="19"/>
      <c r="DC97" s="42"/>
      <c r="DK97" s="22"/>
    </row>
    <row r="98" spans="1:117" ht="12.75" customHeight="1">
      <c r="A98" s="13">
        <f t="shared" ref="A98" si="789">A96+1</f>
        <v>103</v>
      </c>
      <c r="B98" s="174">
        <f>TRUNC((DATE($CR$2,C$75,C98)-WEEKDAY(DATE($CR$2,C$75,C98),2)-DATE(YEAR(DATE($CR$2,C$75,C98)+4-WEEKDAY(DATE($CR$2,C$75,C98),2)),1,-10))/7)</f>
        <v>15</v>
      </c>
      <c r="C98" s="172">
        <v>12</v>
      </c>
      <c r="D98" s="176" t="str">
        <f t="shared" si="567"/>
        <v>Di</v>
      </c>
      <c r="E98" s="2"/>
      <c r="F98" s="164" t="str">
        <f t="shared" ref="F98" si="790">IF(OR(OR(B98=$CR$7,B102=$CR$7,B98=$CS$7,B102=$CS$7,B98=$CT$7,B102=$CT$7,B98=$CR$8,B102=$CR$8,B98=$CR$9,B102=$CR$9,B98=$CR$10,B102=$CR$10,B98=$CS$10,B102=$CS$10,B98=$CR$11,B102=$CR$11,B98=$CS$11,B102=$CS$11,B98=$CT$11,B102=$CT$11,B98=$CU$11,B102=$CU$11,B98=$CV$11,B102=$CV$11,B98=$CR$12,B102=$CR$12,B98=$CS$12,B102=$CS$12),OR($A99=$CP$30,$A99=$CP$31,$A99=$CP$32,$A99=$CP$33,$A99=$CP$34,$A99=$CP$35,$A99=$CP$36,$A99=$CP$37,$A99=$CP$38,$A99=$CP$39,$A99=$CP$40,$A99=$CP$41),OR($A99=$CP$44,$A99=$CP$45,$A99=$CP$46,$A99=$CP$47,$A99=$CP$48,$A99=$CP$49,$A99=$CP$50)),1,"")</f>
        <v/>
      </c>
      <c r="G98" s="164" t="str">
        <f t="shared" ref="G98" si="791">IF(OR(OR(B98=$CR$15,B102=$CR$15,B98=$CS$15,B102=$CS$15,B98=$CT$15,B102=$CT$15,B98=$CR$16,B102=$CR$16,B98=$CS$16,B102=$CS$16,B98=$CR$17,B102=$CR$17,B98=$CS$17,B102=$CS$17,B98=$CR$18,B102=$CR$18,B98=$CS$18,B102=$CS$18,B98=$CT$18,B102=$CT$18,B98=$CU$18,B102=$CU$18,B98=$CV$18,B102=$CV$18,B98=$CR$19,B102=$CR$19,B98=$CS$19,B102=$CS$19),OR($A99=$CP$30,$A99=$CP$31,$A99=$CP$32,$A99=$CP$33,$A99=$CP$34,$A99=$CP$35,$A99=$CP$36,$A99=$CP$37,$A99=$CP$38,$A99=$CP$39,$A99=$CP$40,$A99=$CP$41),OR($A99=$CP$44,$A99=$CP$45,$A99=$CP$46,$A99=$CP$47,$A99=$CP$48,$A99=$CP$49,$A99=$CP$50)),1,"")</f>
        <v/>
      </c>
      <c r="H98" s="164" t="str">
        <f t="shared" ref="H98" si="792">IF(OR(OR(B98=$CR$22,B102=$CR$22,B98=$CS$22,B102=$CS$22,B98=$CT$22,B102=$CT$22,B98=$CR$23,B102=$CR$23,B98=$CS$23,B102=$CS$23,B98=$CR$24,B102=$CR$24,B98=$CS$24,B102=$CS$24,B98=$CR$25,B102=$CR$25,B98=$CS$25,B102=$CS$25,B98=$CT$25,B102=$CT$25,B98=$CU$25,B102=$CU$25,B98=$CV$25,B102=$CV$25,B98=$CR$26,B102=$CR$26,B98=$CS$26,B102=$CS$26),OR($A99=$CP$30,$A99=$CP$31,$A99=$CP$32,$A99=$CP$33,$A99=$CP$34,$A99=$CP$35,$A99=$CP$36,$A99=$CP$37,$A99=$CP$38,$A99=$CP$39,$A99=$CP$40,$A99=$CP$41),OR($A99=$CP$44,$A99=$CP$45,$A99=$CP$46,$A99=$CP$47,$A99=$CP$48,$A99=$CP$49,$A99=$CP$50)),1,"")</f>
        <v/>
      </c>
      <c r="I98" s="2"/>
      <c r="J98" s="6" t="str">
        <f t="shared" ref="J98" si="793">IF(ISNA(VLOOKUP(A98,$DB$1:$DE$200,4,FALSE)),"",VLOOKUP(A98,$DB$1:$DE$200,4,FALSE))</f>
        <v/>
      </c>
      <c r="K98" s="6"/>
      <c r="L98" s="6"/>
      <c r="M98" s="6"/>
      <c r="N98" s="6"/>
      <c r="O98" s="6"/>
      <c r="P98" s="5" t="str">
        <f t="array" ref="P98">IF(ISNA(INDEX($DC$1:$DC$770,MATCH($A98&amp;P$3,$DB$1:$DB$770&amp;$DC$1:$DC$770,0))),"",IF(ISNA(INDEX($DC$1:$DC$200,MATCH($A98&amp;P$3,$DB$1:$DB$200&amp;$DC$1:$DC$200,0))),IF(INDEX($DC$201:$DC$770,MATCH($A98&amp;P$3,$DB$201:$DB$770&amp;$DC$201:$DC$770,0))=P$3,2,""),IF(INDEX($DC$1:$DC$200,MATCH($A98&amp;P$3,$DB$1:$DB$200&amp;$DC$1:$DC$200,0))=P$3,1,"")))</f>
        <v/>
      </c>
      <c r="Q98" s="6" t="str">
        <f t="array" ref="Q98">IF(ISNA(INDEX($DC$1:$DC$770,MATCH($A98&amp;Q$3,$DB$1:$DB$770&amp;$DC$1:$DC$770,0))),"",IF(ISNA(INDEX($DC$1:$DC$200,MATCH($A98&amp;Q$3,$DB$1:$DB$200&amp;$DC$1:$DC$200,0))),IF(INDEX($DC$201:$DC$770,MATCH($A98&amp;Q$3,$DB$201:$DB$770&amp;$DC$201:$DC$770,0))=Q$3,2,""),IF(INDEX($DC$1:$DC$200,MATCH($A98&amp;Q$3,$DB$1:$DB$200&amp;$DC$1:$DC$200,0))=Q$3,1,"")))</f>
        <v/>
      </c>
      <c r="R98" s="6" t="str">
        <f t="array" ref="R98">IF(ISNA(INDEX($DC$1:$DC$770,MATCH($A98&amp;R$3,$DB$1:$DB$770&amp;$DC$1:$DC$770,0))),"",IF(ISNA(INDEX($DC$1:$DC$200,MATCH($A98&amp;R$3,$DB$1:$DB$200&amp;$DC$1:$DC$200,0))),IF(INDEX($DC$201:$DC$770,MATCH($A98&amp;R$3,$DB$201:$DB$770&amp;$DC$201:$DC$770,0))=R$3,2,""),IF(INDEX($DC$1:$DC$200,MATCH($A98&amp;R$3,$DB$1:$DB$200&amp;$DC$1:$DC$200,0))=R$3,1,"")))</f>
        <v/>
      </c>
      <c r="S98" s="5" t="str">
        <f t="array" ref="S98">IF(ISNA(INDEX($DC$1:$DC$770,MATCH($A98&amp;S$3,$DB$1:$DB$770&amp;$DC$1:$DC$770,0))),"",IF(ISNA(INDEX($DC$1:$DC$200,MATCH($A98&amp;S$3,$DB$1:$DB$200&amp;$DC$1:$DC$200,0))),IF(INDEX($DC$201:$DC$770,MATCH($A98&amp;S$3,$DB$201:$DB$770&amp;$DC$201:$DC$770,0))=S$3,2,""),IF(INDEX($DC$1:$DC$200,MATCH($A98&amp;S$3,$DB$1:$DB$200&amp;$DC$1:$DC$200,0))=S$3,1,"")))</f>
        <v/>
      </c>
      <c r="T98" s="6" t="str">
        <f t="array" ref="T98">IF(ISNA(INDEX($DC$1:$DC$770,MATCH($A98&amp;T$3,$DB$1:$DB$770&amp;$DC$1:$DC$770,0))),"",IF(ISNA(INDEX($DC$1:$DC$200,MATCH($A98&amp;T$3,$DB$1:$DB$200&amp;$DC$1:$DC$200,0))),IF(INDEX($DC$201:$DC$770,MATCH($A98&amp;T$3,$DB$201:$DB$770&amp;$DC$201:$DC$770,0))=T$3,2,""),IF(INDEX($DC$1:$DC$200,MATCH($A98&amp;T$3,$DB$1:$DB$200&amp;$DC$1:$DC$200,0))=T$3,1,"")))</f>
        <v/>
      </c>
      <c r="U98" s="7" t="str">
        <f t="array" ref="U98">IF(ISNA(INDEX($DC$1:$DC$770,MATCH($A98&amp;U$3,$DB$1:$DB$770&amp;$DC$1:$DC$770,0))),"",IF(ISNA(INDEX($DC$1:$DC$200,MATCH($A98&amp;U$3,$DB$1:$DB$200&amp;$DC$1:$DC$200,0))),IF(INDEX($DC$201:$DC$770,MATCH($A98&amp;U$3,$DB$201:$DB$770&amp;$DC$201:$DC$770,0))=U$3,2,""),IF(INDEX($DC$1:$DC$200,MATCH($A98&amp;U$3,$DB$1:$DB$200&amp;$DC$1:$DC$200,0))=U$3,1,"")))</f>
        <v/>
      </c>
      <c r="V98" s="6" t="str">
        <f t="array" ref="V98">IF(ISNA(INDEX($DC$1:$DC$770,MATCH($A98&amp;V$3,$DB$1:$DB$770&amp;$DC$1:$DC$770,0))),"",IF(ISNA(INDEX($DC$1:$DC$200,MATCH($A98&amp;V$3,$DB$1:$DB$200&amp;$DC$1:$DC$200,0))),IF(INDEX($DC$201:$DC$770,MATCH($A98&amp;V$3,$DB$201:$DB$770&amp;$DC$201:$DC$770,0))=V$3,2,""),IF(INDEX($DC$1:$DC$200,MATCH($A98&amp;V$3,$DB$1:$DB$200&amp;$DC$1:$DC$200,0))=V$3,1,"")))</f>
        <v/>
      </c>
      <c r="W98" s="6" t="str">
        <f t="array" ref="W98">IF(ISNA(INDEX($DC$1:$DC$770,MATCH($A98&amp;W$3,$DB$1:$DB$770&amp;$DC$1:$DC$770,0))),"",IF(ISNA(INDEX($DC$1:$DC$200,MATCH($A98&amp;W$3,$DB$1:$DB$200&amp;$DC$1:$DC$200,0))),IF(INDEX($DC$201:$DC$770,MATCH($A98&amp;W$3,$DB$201:$DB$770&amp;$DC$201:$DC$770,0))=W$3,2,""),IF(INDEX($DC$1:$DC$200,MATCH($A98&amp;W$3,$DB$1:$DB$200&amp;$DC$1:$DC$200,0))=W$3,1,"")))</f>
        <v/>
      </c>
      <c r="X98" s="6" t="str">
        <f t="array" ref="X98">IF(ISNA(INDEX($DC$1:$DC$770,MATCH($A98&amp;X$3,$DB$1:$DB$770&amp;$DC$1:$DC$770,0))),"",IF(ISNA(INDEX($DC$1:$DC$200,MATCH($A98&amp;X$3,$DB$1:$DB$200&amp;$DC$1:$DC$200,0))),IF(INDEX($DC$201:$DC$770,MATCH($A98&amp;X$3,$DB$201:$DB$770&amp;$DC$201:$DC$770,0))=X$3,2,""),IF(INDEX($DC$1:$DC$200,MATCH($A98&amp;X$3,$DB$1:$DB$200&amp;$DC$1:$DC$200,0))=X$3,1,"")))</f>
        <v/>
      </c>
      <c r="Y98" s="5" t="str">
        <f t="array" ref="Y98">IF(ISNA(INDEX($DC$1:$DC$770,MATCH($A98&amp;Y$3,$DB$1:$DB$770&amp;$DC$1:$DC$770,0))),"",IF(ISNA(INDEX($DC$1:$DC$200,MATCH($A98&amp;Y$3,$DB$1:$DB$200&amp;$DC$1:$DC$200,0))),IF(INDEX($DC$201:$DC$770,MATCH($A98&amp;Y$3,$DB$201:$DB$770&amp;$DC$201:$DC$770,0))=Y$3,2,""),IF(INDEX($DC$1:$DC$200,MATCH($A98&amp;Y$3,$DB$1:$DB$200&amp;$DC$1:$DC$200,0))=Y$3,1,"")))</f>
        <v/>
      </c>
      <c r="Z98" s="6" t="str">
        <f t="array" ref="Z98">IF(ISNA(INDEX($DC$1:$DC$770,MATCH($A98&amp;Z$3,$DB$1:$DB$770&amp;$DC$1:$DC$770,0))),"",IF(ISNA(INDEX($DC$1:$DC$200,MATCH($A98&amp;Z$3,$DB$1:$DB$200&amp;$DC$1:$DC$200,0))),IF(INDEX($DC$201:$DC$770,MATCH($A98&amp;Z$3,$DB$201:$DB$770&amp;$DC$201:$DC$770,0))=Z$3,2,""),IF(INDEX($DC$1:$DC$200,MATCH($A98&amp;Z$3,$DB$1:$DB$200&amp;$DC$1:$DC$200,0))=Z$3,1,"")))</f>
        <v/>
      </c>
      <c r="AA98" s="7" t="str">
        <f t="array" ref="AA98">IF(ISNA(INDEX($DC$1:$DC$770,MATCH($A98&amp;AA$3,$DB$1:$DB$770&amp;$DC$1:$DC$770,0))),"",IF(ISNA(INDEX($DC$1:$DC$200,MATCH($A98&amp;AA$3,$DB$1:$DB$200&amp;$DC$1:$DC$200,0))),IF(INDEX($DC$201:$DC$770,MATCH($A98&amp;AA$3,$DB$201:$DB$770&amp;$DC$201:$DC$770,0))=AA$3,2,""),IF(INDEX($DC$1:$DC$200,MATCH($A98&amp;AA$3,$DB$1:$DB$200&amp;$DC$1:$DC$200,0))=AA$3,1,"")))</f>
        <v/>
      </c>
      <c r="AB98" s="6" t="str">
        <f t="array" ref="AB98">IF(ISNA(INDEX($DC$1:$DC$770,MATCH($A98&amp;AB$3,$DB$1:$DB$770&amp;$DC$1:$DC$770,0))),"",IF(ISNA(INDEX($DC$1:$DC$200,MATCH($A98&amp;AB$3,$DB$1:$DB$200&amp;$DC$1:$DC$200,0))),IF(INDEX($DC$201:$DC$770,MATCH($A98&amp;AB$3,$DB$201:$DB$770&amp;$DC$201:$DC$770,0))=AB$3,2,""),IF(INDEX($DC$1:$DC$200,MATCH($A98&amp;AB$3,$DB$1:$DB$200&amp;$DC$1:$DC$200,0))=AB$3,1,"")))</f>
        <v/>
      </c>
      <c r="AC98" s="6" t="str">
        <f t="array" ref="AC98">IF(ISNA(INDEX($DC$1:$DC$770,MATCH($A98&amp;AC$3,$DB$1:$DB$770&amp;$DC$1:$DC$770,0))),"",IF(ISNA(INDEX($DC$1:$DC$200,MATCH($A98&amp;AC$3,$DB$1:$DB$200&amp;$DC$1:$DC$200,0))),IF(INDEX($DC$201:$DC$770,MATCH($A98&amp;AC$3,$DB$201:$DB$770&amp;$DC$201:$DC$770,0))=AC$3,2,""),IF(INDEX($DC$1:$DC$200,MATCH($A98&amp;AC$3,$DB$1:$DB$200&amp;$DC$1:$DC$200,0))=AC$3,1,"")))</f>
        <v/>
      </c>
      <c r="AD98" s="7" t="str">
        <f t="array" ref="AD98">IF(ISNA(INDEX($DC$1:$DC$770,MATCH($A98&amp;AD$3,$DB$1:$DB$770&amp;$DC$1:$DC$770,0))),"",IF(ISNA(INDEX($DC$1:$DC$200,MATCH($A98&amp;AD$3,$DB$1:$DB$200&amp;$DC$1:$DC$200,0))),IF(INDEX($DC$201:$DC$770,MATCH($A98&amp;AD$3,$DB$201:$DB$770&amp;$DC$201:$DC$770,0))=AD$3,2,""),IF(INDEX($DC$1:$DC$200,MATCH($A98&amp;AD$3,$DB$1:$DB$200&amp;$DC$1:$DC$200,0))=AD$3,1,"")))</f>
        <v/>
      </c>
      <c r="AE98" s="4">
        <f t="shared" ref="AE98" si="794">AE96+1</f>
        <v>133</v>
      </c>
      <c r="AF98" s="174">
        <f>TRUNC((DATE($CR$2,AG$75,AG98)-WEEKDAY(DATE($CR$2,AG$75,AG98),2)-DATE(YEAR(DATE($CR$2,AG$75,AG98)+4-WEEKDAY(DATE($CR$2,AG$75,AG98),2)),1,-10))/7)</f>
        <v>19</v>
      </c>
      <c r="AG98" s="181">
        <v>12</v>
      </c>
      <c r="AH98" s="176" t="str">
        <f t="shared" si="572"/>
        <v>Do</v>
      </c>
      <c r="AI98" s="2"/>
      <c r="AJ98" s="164" t="str">
        <f t="shared" ref="AJ98" si="795">IF(OR(OR(AF98=$CR$7,AF102=$CR$7,AF98=$CS$7,AF102=$CS$7,AF98=$CT$7,AF102=$CT$7,AF98=$CR$8,AF102=$CR$8,AF98=$CR$9,AF102=$CR$9,AF98=$CR$10,AF102=$CR$10,AF98=$CS$10,AF102=$CS$10,AF98=$CR$11,AF102=$CR$11,AF98=$CS$11,AF102=$CS$11,AF98=$CT$11,AF102=$CT$11,AF98=$CU$11,AF102=$CU$11,AF98=$CV$11,AF102=$CV$11,AF98=$CR$12,AF102=$CR$12,AF98=$CS$12,AF102=$CS$12),OR($AE99=$CP$30,$AE99=$CP$31,$AE99=$CP$32,$AE99=$CP$33,$AE99=$CP$34,$AE99=$CP$35,$AE99=$CP$36,$AE99=$CP$37,$AE99=$CP$38,$AE99=$CP$39,$AE99=$CP$40,$AE99=$CP$41),OR($AE99=$CP$44,$AE99=$CP$45,$AE99=$CP$46,$AE99=$CP$47,$AE99=$CP$48,$AE99=$CP$49,$AE99=$CP$50)),1,"")</f>
        <v/>
      </c>
      <c r="AK98" s="164" t="str">
        <f t="shared" ref="AK98" si="796">IF(OR(OR(AF98=$CR$15,AF102=$CR$15,AF98=$CS$15,AF102=$CS$15,AF98=$CT$15,AF102=$CT$15,AF98=$CR$16,AF102=$CR$16,AF98=$CS$16,AF102=$CS$16,AF98=$CR$17,AF102=$CR$17,AF98=$CS$17,AF102=$CS$17,AF98=$CR$18,AF102=$CR$18,AF98=$CS$18,AF102=$CS$18,AF98=$CT$18,AF102=$CT$18,AF98=$CU$18,AF102=$CU$18,AF98=$CV$18,AF102=$CV$18,AF98=$CR$19,AF102=$CR$19,AF98=$CS$19,AF102=$CS$19),OR($AE99=$CP$30,$AE99=$CP$31,$AE99=$CP$32,$AE99=$CP$33,$AE99=$CP$34,$AE99=$CP$35,$AE99=$CP$36,$AE99=$CP$37,$AE99=$CP$38,$AE99=$CP$39,$AE99=$CP$40,$AE99=$CP$41),OR($AE99=$CP$44,$AE99=$CP$45,$AE99=$CP$46,$AE99=$CP$47,$AE99=$CP$48,$AE99=$CP$49,$AE99=$CP$50)),1,"")</f>
        <v/>
      </c>
      <c r="AL98" s="164" t="str">
        <f t="shared" ref="AL98" si="797">IF(OR(OR(AF98=$CR$22,AF102=$CR$22,AF98=$CS$22,AF102=$CS$22,AF98=$CT$22,AF102=$CT$22,AF98=$CR$23,AF102=$CR$23,AF98=$CS$23,AF102=$CS$23,AF98=$CR$24,AF102=$CR$24,AF98=$CS$24,AF102=$CS$24,AF98=$CR$25,AF102=$CR$25,AF98=$CS$25,AF102=$CS$25,AF98=$CT$25,AF102=$CT$25,AF98=$CU$25,AF102=$CU$25,AF98=$CV$25,AF102=$CV$25,AF98=$CR$26,AF102=$CR$26,AF98=$CS$26,AF102=$CS$26),OR($AE99=$CP$30,$AE99=$CP$31,$AE99=$CP$32,$AE99=$CP$33,$AE99=$CP$34,$AE99=$CP$35,$AE99=$CP$36,$AE99=$CP$37,$AE99=$CP$38,$AE99=$CP$39,$AE99=$CP$40,$AE99=$CP$41),OR($AE99=$CP$44,$AE99=$CP$45,$AE99=$CP$46,$AE99=$CP$47,$AE99=$CP$48,$AE99=$CP$49,$AE99=$CP$50)),1,"")</f>
        <v/>
      </c>
      <c r="AM98" s="2"/>
      <c r="AN98" s="6" t="str">
        <f t="shared" ref="AN98" si="798">IF(ISNA(VLOOKUP(AE98,$DB$1:$DE$200,4,FALSE)),"",VLOOKUP(AE98,$DB$1:$DE$200,4,FALSE))</f>
        <v/>
      </c>
      <c r="AO98" s="6"/>
      <c r="AP98" s="6"/>
      <c r="AQ98" s="6"/>
      <c r="AR98" s="6"/>
      <c r="AS98" s="6"/>
      <c r="AT98" s="5" t="str">
        <f t="array" ref="AT98">IF(ISNA(INDEX($DC$1:$DC$770,MATCH($AE98&amp;AT$3,$DB$1:$DB$770&amp;$DC$1:$DC$770,0))),"",IF(ISNA(INDEX($DC$1:$DC$200,MATCH($AE98&amp;AT$3,$DB$1:$DB$200&amp;$DC$1:$DC$200,0))),IF(INDEX($DC$201:$DC$770,MATCH($AE98&amp;AT$3,$DB$201:$DB$770&amp;$DC$201:$DC$770,0))=AT$3,2,""),IF(INDEX($DC$1:$DC$200,MATCH($AE98&amp;AT$3,$DB$1:$DB$200&amp;$DC$1:$DC$200,0))=AT$3,1,"")))</f>
        <v/>
      </c>
      <c r="AU98" s="6" t="str">
        <f t="array" ref="AU98">IF(ISNA(INDEX($DC$1:$DC$770,MATCH($AE98&amp;AU$3,$DB$1:$DB$770&amp;$DC$1:$DC$770,0))),"",IF(ISNA(INDEX($DC$1:$DC$200,MATCH($AE98&amp;AU$3,$DB$1:$DB$200&amp;$DC$1:$DC$200,0))),IF(INDEX($DC$201:$DC$770,MATCH($AE98&amp;AU$3,$DB$201:$DB$770&amp;$DC$201:$DC$770,0))=AU$3,2,""),IF(INDEX($DC$1:$DC$200,MATCH($AE98&amp;AU$3,$DB$1:$DB$200&amp;$DC$1:$DC$200,0))=AU$3,1,"")))</f>
        <v/>
      </c>
      <c r="AV98" s="6" t="str">
        <f t="array" ref="AV98">IF(ISNA(INDEX($DC$1:$DC$770,MATCH($AE98&amp;AV$3,$DB$1:$DB$770&amp;$DC$1:$DC$770,0))),"",IF(ISNA(INDEX($DC$1:$DC$200,MATCH($AE98&amp;AV$3,$DB$1:$DB$200&amp;$DC$1:$DC$200,0))),IF(INDEX($DC$201:$DC$770,MATCH($AE98&amp;AV$3,$DB$201:$DB$770&amp;$DC$201:$DC$770,0))=AV$3,2,""),IF(INDEX($DC$1:$DC$200,MATCH($AE98&amp;AV$3,$DB$1:$DB$200&amp;$DC$1:$DC$200,0))=AV$3,1,"")))</f>
        <v/>
      </c>
      <c r="AW98" s="5" t="str">
        <f t="array" ref="AW98">IF(ISNA(INDEX($DC$1:$DC$770,MATCH($AE98&amp;AW$3,$DB$1:$DB$770&amp;$DC$1:$DC$770,0))),"",IF(ISNA(INDEX($DC$1:$DC$200,MATCH($AE98&amp;AW$3,$DB$1:$DB$200&amp;$DC$1:$DC$200,0))),IF(INDEX($DC$201:$DC$770,MATCH($AE98&amp;AW$3,$DB$201:$DB$770&amp;$DC$201:$DC$770,0))=AW$3,2,""),IF(INDEX($DC$1:$DC$200,MATCH($AE98&amp;AW$3,$DB$1:$DB$200&amp;$DC$1:$DC$200,0))=AW$3,1,"")))</f>
        <v/>
      </c>
      <c r="AX98" s="6" t="str">
        <f t="array" ref="AX98">IF(ISNA(INDEX($DC$1:$DC$770,MATCH($AE98&amp;AX$3,$DB$1:$DB$770&amp;$DC$1:$DC$770,0))),"",IF(ISNA(INDEX($DC$1:$DC$200,MATCH($AE98&amp;AX$3,$DB$1:$DB$200&amp;$DC$1:$DC$200,0))),IF(INDEX($DC$201:$DC$770,MATCH($AE98&amp;AX$3,$DB$201:$DB$770&amp;$DC$201:$DC$770,0))=AX$3,2,""),IF(INDEX($DC$1:$DC$200,MATCH($AE98&amp;AX$3,$DB$1:$DB$200&amp;$DC$1:$DC$200,0))=AX$3,1,"")))</f>
        <v/>
      </c>
      <c r="AY98" s="7" t="str">
        <f t="array" ref="AY98">IF(ISNA(INDEX($DC$1:$DC$770,MATCH($AE98&amp;AY$3,$DB$1:$DB$770&amp;$DC$1:$DC$770,0))),"",IF(ISNA(INDEX($DC$1:$DC$200,MATCH($AE98&amp;AY$3,$DB$1:$DB$200&amp;$DC$1:$DC$200,0))),IF(INDEX($DC$201:$DC$770,MATCH($AE98&amp;AY$3,$DB$201:$DB$770&amp;$DC$201:$DC$770,0))=AY$3,2,""),IF(INDEX($DC$1:$DC$200,MATCH($AE98&amp;AY$3,$DB$1:$DB$200&amp;$DC$1:$DC$200,0))=AY$3,1,"")))</f>
        <v/>
      </c>
      <c r="AZ98" s="6" t="str">
        <f t="array" ref="AZ98">IF(ISNA(INDEX($DC$1:$DC$770,MATCH($AE98&amp;AZ$3,$DB$1:$DB$770&amp;$DC$1:$DC$770,0))),"",IF(ISNA(INDEX($DC$1:$DC$200,MATCH($AE98&amp;AZ$3,$DB$1:$DB$200&amp;$DC$1:$DC$200,0))),IF(INDEX($DC$201:$DC$770,MATCH($AE98&amp;AZ$3,$DB$201:$DB$770&amp;$DC$201:$DC$770,0))=AZ$3,2,""),IF(INDEX($DC$1:$DC$200,MATCH($AE98&amp;AZ$3,$DB$1:$DB$200&amp;$DC$1:$DC$200,0))=AZ$3,1,"")))</f>
        <v/>
      </c>
      <c r="BA98" s="6" t="str">
        <f t="array" ref="BA98">IF(ISNA(INDEX($DC$1:$DC$770,MATCH($AE98&amp;BA$3,$DB$1:$DB$770&amp;$DC$1:$DC$770,0))),"",IF(ISNA(INDEX($DC$1:$DC$200,MATCH($AE98&amp;BA$3,$DB$1:$DB$200&amp;$DC$1:$DC$200,0))),IF(INDEX($DC$201:$DC$770,MATCH($AE98&amp;BA$3,$DB$201:$DB$770&amp;$DC$201:$DC$770,0))=BA$3,2,""),IF(INDEX($DC$1:$DC$200,MATCH($AE98&amp;BA$3,$DB$1:$DB$200&amp;$DC$1:$DC$200,0))=BA$3,1,"")))</f>
        <v/>
      </c>
      <c r="BB98" s="6" t="str">
        <f t="array" ref="BB98">IF(ISNA(INDEX($DC$1:$DC$770,MATCH($AE98&amp;BB$3,$DB$1:$DB$770&amp;$DC$1:$DC$770,0))),"",IF(ISNA(INDEX($DC$1:$DC$200,MATCH($AE98&amp;BB$3,$DB$1:$DB$200&amp;$DC$1:$DC$200,0))),IF(INDEX($DC$201:$DC$770,MATCH($AE98&amp;BB$3,$DB$201:$DB$770&amp;$DC$201:$DC$770,0))=BB$3,2,""),IF(INDEX($DC$1:$DC$200,MATCH($AE98&amp;BB$3,$DB$1:$DB$200&amp;$DC$1:$DC$200,0))=BB$3,1,"")))</f>
        <v/>
      </c>
      <c r="BC98" s="5" t="str">
        <f t="array" ref="BC98">IF(ISNA(INDEX($DC$1:$DC$770,MATCH($AE98&amp;BC$3,$DB$1:$DB$770&amp;$DC$1:$DC$770,0))),"",IF(ISNA(INDEX($DC$1:$DC$200,MATCH($AE98&amp;BC$3,$DB$1:$DB$200&amp;$DC$1:$DC$200,0))),IF(INDEX($DC$201:$DC$770,MATCH($AE98&amp;BC$3,$DB$201:$DB$770&amp;$DC$201:$DC$770,0))=BC$3,2,""),IF(INDEX($DC$1:$DC$200,MATCH($AE98&amp;BC$3,$DB$1:$DB$200&amp;$DC$1:$DC$200,0))=BC$3,1,"")))</f>
        <v/>
      </c>
      <c r="BD98" s="6" t="str">
        <f t="array" ref="BD98">IF(ISNA(INDEX($DC$1:$DC$770,MATCH($AE98&amp;BD$3,$DB$1:$DB$770&amp;$DC$1:$DC$770,0))),"",IF(ISNA(INDEX($DC$1:$DC$200,MATCH($AE98&amp;BD$3,$DB$1:$DB$200&amp;$DC$1:$DC$200,0))),IF(INDEX($DC$201:$DC$770,MATCH($AE98&amp;BD$3,$DB$201:$DB$770&amp;$DC$201:$DC$770,0))=BD$3,2,""),IF(INDEX($DC$1:$DC$200,MATCH($AE98&amp;BD$3,$DB$1:$DB$200&amp;$DC$1:$DC$200,0))=BD$3,1,"")))</f>
        <v/>
      </c>
      <c r="BE98" s="7" t="str">
        <f t="array" ref="BE98">IF(ISNA(INDEX($DC$1:$DC$770,MATCH($AE98&amp;BE$3,$DB$1:$DB$770&amp;$DC$1:$DC$770,0))),"",IF(ISNA(INDEX($DC$1:$DC$200,MATCH($AE98&amp;BE$3,$DB$1:$DB$200&amp;$DC$1:$DC$200,0))),IF(INDEX($DC$201:$DC$770,MATCH($AE98&amp;BE$3,$DB$201:$DB$770&amp;$DC$201:$DC$770,0))=BE$3,2,""),IF(INDEX($DC$1:$DC$200,MATCH($AE98&amp;BE$3,$DB$1:$DB$200&amp;$DC$1:$DC$200,0))=BE$3,1,"")))</f>
        <v/>
      </c>
      <c r="BF98" s="6" t="str">
        <f t="array" ref="BF98">IF(ISNA(INDEX($DC$1:$DC$770,MATCH($AE98&amp;BF$3,$DB$1:$DB$770&amp;$DC$1:$DC$770,0))),"",IF(ISNA(INDEX($DC$1:$DC$200,MATCH($AE98&amp;BF$3,$DB$1:$DB$200&amp;$DC$1:$DC$200,0))),IF(INDEX($DC$201:$DC$770,MATCH($AE98&amp;BF$3,$DB$201:$DB$770&amp;$DC$201:$DC$770,0))=BF$3,2,""),IF(INDEX($DC$1:$DC$200,MATCH($AE98&amp;BF$3,$DB$1:$DB$200&amp;$DC$1:$DC$200,0))=BF$3,1,"")))</f>
        <v/>
      </c>
      <c r="BG98" s="6" t="str">
        <f t="array" ref="BG98">IF(ISNA(INDEX($DC$1:$DC$770,MATCH($AE98&amp;BG$3,$DB$1:$DB$770&amp;$DC$1:$DC$770,0))),"",IF(ISNA(INDEX($DC$1:$DC$200,MATCH($AE98&amp;BG$3,$DB$1:$DB$200&amp;$DC$1:$DC$200,0))),IF(INDEX($DC$201:$DC$770,MATCH($AE98&amp;BG$3,$DB$201:$DB$770&amp;$DC$201:$DC$770,0))=BG$3,2,""),IF(INDEX($DC$1:$DC$200,MATCH($AE98&amp;BG$3,$DB$1:$DB$200&amp;$DC$1:$DC$200,0))=BG$3,1,"")))</f>
        <v/>
      </c>
      <c r="BH98" s="7" t="str">
        <f t="array" ref="BH98">IF(ISNA(INDEX($DC$1:$DC$770,MATCH($AE98&amp;BH$3,$DB$1:$DB$770&amp;$DC$1:$DC$770,0))),"",IF(ISNA(INDEX($DC$1:$DC$200,MATCH($AE98&amp;BH$3,$DB$1:$DB$200&amp;$DC$1:$DC$200,0))),IF(INDEX($DC$201:$DC$770,MATCH($AE98&amp;BH$3,$DB$201:$DB$770&amp;$DC$201:$DC$770,0))=BH$3,2,""),IF(INDEX($DC$1:$DC$200,MATCH($AE98&amp;BH$3,$DB$1:$DB$200&amp;$DC$1:$DC$200,0))=BH$3,1,"")))</f>
        <v/>
      </c>
      <c r="BI98" s="4">
        <f t="shared" ref="BI98" si="799">BI96+1</f>
        <v>164</v>
      </c>
      <c r="BJ98" s="174">
        <f>TRUNC((DATE($CR$2,BK$75,BK98)-WEEKDAY(DATE($CR$2,BK$75,BK98),2)-DATE(YEAR(DATE($CR$2,BK$75,BK98)+4-WEEKDAY(DATE($CR$2,BK$75,BK98),2)),1,-10))/7)</f>
        <v>23</v>
      </c>
      <c r="BK98" s="181">
        <v>12</v>
      </c>
      <c r="BL98" s="176" t="str">
        <f t="shared" si="577"/>
        <v>So</v>
      </c>
      <c r="BM98" s="2"/>
      <c r="BN98" s="164">
        <f t="shared" ref="BN98" si="800">IF(OR(OR(BJ98=$CR$7,BJ102=$CR$7,BJ98=$CS$7,BJ102=$CS$7,BJ98=$CT$7,BJ102=$CT$7,BJ98=$CR$8,BJ102=$CR$8,BJ98=$CR$9,BJ102=$CR$9,BJ98=$CR$10,BJ102=$CR$10,BJ98=$CS$10,BJ102=$CS$10,BJ98=$CR$11,BJ102=$CR$11,BJ98=$CS$11,BJ102=$CS$11,BJ98=$CT$11,BJ102=$CT$11,BJ98=$CU$11,BJ102=$CU$11,BJ98=$CV$11,BJ102=$CV$11,BJ98=$CR$12,BJ102=$CR$12,BJ98=$CS$12,BJ102=$CS$12),OR($BI99=$CP$30,$BI99=$CP$31,$BI99=$CP$32,$BI99=$CP$33,$BI99=$CP$34,$BI99=$CP$35,$BI99=$CP$36,$BI99=$CP$37,$BI99=$CP$38,$BI99=$CP$39,$BI99=$CP$40,$BI99=$CP$41),OR($BI99=$CP$44,$BI99=$CP$45,$BI99=$CP$46,$BI99=$CP$47,$BI99=$CP$48,$BI99=$CP$49,$BI99=$CP$50)),1,"")</f>
        <v>1</v>
      </c>
      <c r="BO98" s="164" t="str">
        <f t="shared" ref="BO98" si="801">IF(OR(OR(BJ98=$CR$15,BJ102=$CR$15,BJ98=$CS$15,BJ102=$CS$15,BJ98=$CT$15,BJ102=$CT$15,BJ98=$CR$16,BJ102=$CR$16,BJ98=$CS$16,BJ102=$CS$16,BJ98=$CR$17,BJ102=$CR$17,BJ98=$CS$17,BJ102=$CS$17,BJ98=$CR$18,BJ102=$CR$18,BJ98=$CS$18,BJ102=$CS$18,BJ98=$CT$18,BJ102=$CT$18,BJ98=$CU$18,BJ102=$CU$18,BJ98=$CV$18,BJ102=$CV$18,BJ98=$CR$19,BJ102=$CR$19,BJ98=$CS$19,BJ102=$CS$19),OR($BI99=$CP$30,$BI99=$CP$31,$BI99=$CP$32,$BI99=$CP$33,$BI99=$CP$34,$BI99=$CP$35,$BI99=$CP$36,$BI99=$CP$37,$BI99=$CP$38,$BI99=$CP$39,$BI99=$CP$40,$BI99=$CP$41),OR($BI99=$CP$44,$BI99=$CP$45,$BI99=$CP$46,$BI99=$CP$47,$BI99=$CP$48,$BI99=$CP$49,$BI99=$CP$50)),1,"")</f>
        <v/>
      </c>
      <c r="BP98" s="164" t="str">
        <f t="shared" ref="BP98" si="802">IF(OR(OR(BJ98=$CR$22,BJ102=$CR$22,BJ98=$CS$22,BJ102=$CS$22,BJ98=$CT$22,BJ102=$CT$22,BJ98=$CR$23,BJ102=$CR$23,BJ98=$CS$23,BJ102=$CS$23,BJ98=$CR$24,BJ102=$CR$24,BJ98=$CS$24,BJ102=$CS$24,BJ98=$CR$25,BJ102=$CR$25,BJ98=$CS$25,BJ102=$CS$25,BJ98=$CT$25,BJ102=$CT$25,BJ98=$CU$25,BJ102=$CU$25,BJ98=$CV$25,BJ102=$CV$25,BJ98=$CR$26,BJ102=$CR$26,BJ98=$CS$26,BJ102=$CS$26),OR($BI99=$CP$30,$BI99=$CP$31,$BI99=$CP$32,$BI99=$CP$33,$BI99=$CP$34,$BI99=$CP$35,$BI99=$CP$36,$BI99=$CP$37,$BI99=$CP$38,$BI99=$CP$39,$BI99=$CP$40,$BI99=$CP$41),OR($BI99=$CP$44,$BI99=$CP$45,$BI99=$CP$46,$BI99=$CP$47,$BI99=$CP$48,$BI99=$CP$49,$BI99=$CP$50)),1,"")</f>
        <v/>
      </c>
      <c r="BQ98" s="2"/>
      <c r="BR98" s="1" t="str">
        <f t="shared" ref="BR98" si="803">IF(ISNA(VLOOKUP(BI98,$DB$1:$DE$200,4,FALSE)),"",VLOOKUP(BI98,$DB$1:$DE$200,4,FALSE))</f>
        <v/>
      </c>
      <c r="BS98" s="1"/>
      <c r="BT98" s="1"/>
      <c r="BU98" s="1"/>
      <c r="BV98" s="1"/>
      <c r="BW98" s="1"/>
      <c r="BX98" s="5" t="str">
        <f t="array" ref="BX98">IF(ISNA(INDEX($DC$1:$DC$770,MATCH($BI98&amp;BX$3,$DB$1:$DB$770&amp;$DC$1:$DC$770,0))),"",IF(ISNA(INDEX($DC$1:$DC$200,MATCH($BI98&amp;BX$3,$DB$1:$DB$200&amp;$DC$1:$DC$200,0))),IF(INDEX($DC$201:$DC$770,MATCH($BI98&amp;BX$3,$DB$201:$DB$770&amp;$DC$201:$DC$770,0))=BX$3,2,""),IF(INDEX($DC$1:$DC$200,MATCH($BI98&amp;BX$3,$DB$1:$DB$200&amp;$DC$1:$DC$200,0))=BX$3,1,"")))</f>
        <v/>
      </c>
      <c r="BY98" s="6" t="str">
        <f t="array" ref="BY98">IF(ISNA(INDEX($DC$1:$DC$770,MATCH($BI98&amp;BY$3,$DB$1:$DB$770&amp;$DC$1:$DC$770,0))),"",IF(ISNA(INDEX($DC$1:$DC$200,MATCH($BI98&amp;BY$3,$DB$1:$DB$200&amp;$DC$1:$DC$200,0))),IF(INDEX($DC$201:$DC$770,MATCH($BI98&amp;BY$3,$DB$201:$DB$770&amp;$DC$201:$DC$770,0))=BY$3,2,""),IF(INDEX($DC$1:$DC$200,MATCH($BI98&amp;BY$3,$DB$1:$DB$200&amp;$DC$1:$DC$200,0))=BY$3,1,"")))</f>
        <v/>
      </c>
      <c r="BZ98" s="6" t="str">
        <f t="array" ref="BZ98">IF(ISNA(INDEX($DC$1:$DC$770,MATCH($BI98&amp;BZ$3,$DB$1:$DB$770&amp;$DC$1:$DC$770,0))),"",IF(ISNA(INDEX($DC$1:$DC$200,MATCH($BI98&amp;BZ$3,$DB$1:$DB$200&amp;$DC$1:$DC$200,0))),IF(INDEX($DC$201:$DC$770,MATCH($BI98&amp;BZ$3,$DB$201:$DB$770&amp;$DC$201:$DC$770,0))=BZ$3,2,""),IF(INDEX($DC$1:$DC$200,MATCH($BI98&amp;BZ$3,$DB$1:$DB$200&amp;$DC$1:$DC$200,0))=BZ$3,1,"")))</f>
        <v/>
      </c>
      <c r="CA98" s="5" t="str">
        <f t="array" ref="CA98">IF(ISNA(INDEX($DC$1:$DC$770,MATCH($BI98&amp;CA$3,$DB$1:$DB$770&amp;$DC$1:$DC$770,0))),"",IF(ISNA(INDEX($DC$1:$DC$200,MATCH($BI98&amp;CA$3,$DB$1:$DB$200&amp;$DC$1:$DC$200,0))),IF(INDEX($DC$201:$DC$770,MATCH($BI98&amp;CA$3,$DB$201:$DB$770&amp;$DC$201:$DC$770,0))=CA$3,2,""),IF(INDEX($DC$1:$DC$200,MATCH($BI98&amp;CA$3,$DB$1:$DB$200&amp;$DC$1:$DC$200,0))=CA$3,1,"")))</f>
        <v/>
      </c>
      <c r="CB98" s="6" t="str">
        <f t="array" ref="CB98">IF(ISNA(INDEX($DC$1:$DC$770,MATCH($BI98&amp;CB$3,$DB$1:$DB$770&amp;$DC$1:$DC$770,0))),"",IF(ISNA(INDEX($DC$1:$DC$200,MATCH($BI98&amp;CB$3,$DB$1:$DB$200&amp;$DC$1:$DC$200,0))),IF(INDEX($DC$201:$DC$770,MATCH($BI98&amp;CB$3,$DB$201:$DB$770&amp;$DC$201:$DC$770,0))=CB$3,2,""),IF(INDEX($DC$1:$DC$200,MATCH($BI98&amp;CB$3,$DB$1:$DB$200&amp;$DC$1:$DC$200,0))=CB$3,1,"")))</f>
        <v/>
      </c>
      <c r="CC98" s="7" t="str">
        <f t="array" ref="CC98">IF(ISNA(INDEX($DC$1:$DC$770,MATCH($BI98&amp;CC$3,$DB$1:$DB$770&amp;$DC$1:$DC$770,0))),"",IF(ISNA(INDEX($DC$1:$DC$200,MATCH($BI98&amp;CC$3,$DB$1:$DB$200&amp;$DC$1:$DC$200,0))),IF(INDEX($DC$201:$DC$770,MATCH($BI98&amp;CC$3,$DB$201:$DB$770&amp;$DC$201:$DC$770,0))=CC$3,2,""),IF(INDEX($DC$1:$DC$200,MATCH($BI98&amp;CC$3,$DB$1:$DB$200&amp;$DC$1:$DC$200,0))=CC$3,1,"")))</f>
        <v/>
      </c>
      <c r="CD98" s="6" t="str">
        <f t="array" ref="CD98">IF(ISNA(INDEX($DC$1:$DC$770,MATCH($BI98&amp;CD$3,$DB$1:$DB$770&amp;$DC$1:$DC$770,0))),"",IF(ISNA(INDEX($DC$1:$DC$200,MATCH($BI98&amp;CD$3,$DB$1:$DB$200&amp;$DC$1:$DC$200,0))),IF(INDEX($DC$201:$DC$770,MATCH($BI98&amp;CD$3,$DB$201:$DB$770&amp;$DC$201:$DC$770,0))=CD$3,2,""),IF(INDEX($DC$1:$DC$200,MATCH($BI98&amp;CD$3,$DB$1:$DB$200&amp;$DC$1:$DC$200,0))=CD$3,1,"")))</f>
        <v/>
      </c>
      <c r="CE98" s="6" t="str">
        <f t="array" ref="CE98">IF(ISNA(INDEX($DC$1:$DC$770,MATCH($BI98&amp;CE$3,$DB$1:$DB$770&amp;$DC$1:$DC$770,0))),"",IF(ISNA(INDEX($DC$1:$DC$200,MATCH($BI98&amp;CE$3,$DB$1:$DB$200&amp;$DC$1:$DC$200,0))),IF(INDEX($DC$201:$DC$770,MATCH($BI98&amp;CE$3,$DB$201:$DB$770&amp;$DC$201:$DC$770,0))=CE$3,2,""),IF(INDEX($DC$1:$DC$200,MATCH($BI98&amp;CE$3,$DB$1:$DB$200&amp;$DC$1:$DC$200,0))=CE$3,1,"")))</f>
        <v/>
      </c>
      <c r="CF98" s="6" t="str">
        <f t="array" ref="CF98">IF(ISNA(INDEX($DC$1:$DC$770,MATCH($BI98&amp;CF$3,$DB$1:$DB$770&amp;$DC$1:$DC$770,0))),"",IF(ISNA(INDEX($DC$1:$DC$200,MATCH($BI98&amp;CF$3,$DB$1:$DB$200&amp;$DC$1:$DC$200,0))),IF(INDEX($DC$201:$DC$770,MATCH($BI98&amp;CF$3,$DB$201:$DB$770&amp;$DC$201:$DC$770,0))=CF$3,2,""),IF(INDEX($DC$1:$DC$200,MATCH($BI98&amp;CF$3,$DB$1:$DB$200&amp;$DC$1:$DC$200,0))=CF$3,1,"")))</f>
        <v/>
      </c>
      <c r="CG98" s="5" t="str">
        <f t="array" ref="CG98">IF(ISNA(INDEX($DC$1:$DC$770,MATCH($BI98&amp;CG$3,$DB$1:$DB$770&amp;$DC$1:$DC$770,0))),"",IF(ISNA(INDEX($DC$1:$DC$200,MATCH($BI98&amp;CG$3,$DB$1:$DB$200&amp;$DC$1:$DC$200,0))),IF(INDEX($DC$201:$DC$770,MATCH($BI98&amp;CG$3,$DB$201:$DB$770&amp;$DC$201:$DC$770,0))=CG$3,2,""),IF(INDEX($DC$1:$DC$200,MATCH($BI98&amp;CG$3,$DB$1:$DB$200&amp;$DC$1:$DC$200,0))=CG$3,1,"")))</f>
        <v/>
      </c>
      <c r="CH98" s="6" t="str">
        <f t="array" ref="CH98">IF(ISNA(INDEX($DC$1:$DC$770,MATCH($BI98&amp;CH$3,$DB$1:$DB$770&amp;$DC$1:$DC$770,0))),"",IF(ISNA(INDEX($DC$1:$DC$200,MATCH($BI98&amp;CH$3,$DB$1:$DB$200&amp;$DC$1:$DC$200,0))),IF(INDEX($DC$201:$DC$770,MATCH($BI98&amp;CH$3,$DB$201:$DB$770&amp;$DC$201:$DC$770,0))=CH$3,2,""),IF(INDEX($DC$1:$DC$200,MATCH($BI98&amp;CH$3,$DB$1:$DB$200&amp;$DC$1:$DC$200,0))=CH$3,1,"")))</f>
        <v/>
      </c>
      <c r="CI98" s="7" t="str">
        <f t="array" ref="CI98">IF(ISNA(INDEX($DC$1:$DC$770,MATCH($BI98&amp;CI$3,$DB$1:$DB$770&amp;$DC$1:$DC$770,0))),"",IF(ISNA(INDEX($DC$1:$DC$200,MATCH($BI98&amp;CI$3,$DB$1:$DB$200&amp;$DC$1:$DC$200,0))),IF(INDEX($DC$201:$DC$770,MATCH($BI98&amp;CI$3,$DB$201:$DB$770&amp;$DC$201:$DC$770,0))=CI$3,2,""),IF(INDEX($DC$1:$DC$200,MATCH($BI98&amp;CI$3,$DB$1:$DB$200&amp;$DC$1:$DC$200,0))=CI$3,1,"")))</f>
        <v/>
      </c>
      <c r="CJ98" s="6" t="str">
        <f t="array" ref="CJ98">IF(ISNA(INDEX($DC$1:$DC$770,MATCH($BI98&amp;CJ$3,$DB$1:$DB$770&amp;$DC$1:$DC$770,0))),"",IF(ISNA(INDEX($DC$1:$DC$200,MATCH($BI98&amp;CJ$3,$DB$1:$DB$200&amp;$DC$1:$DC$200,0))),IF(INDEX($DC$201:$DC$770,MATCH($BI98&amp;CJ$3,$DB$201:$DB$770&amp;$DC$201:$DC$770,0))=CJ$3,2,""),IF(INDEX($DC$1:$DC$200,MATCH($BI98&amp;CJ$3,$DB$1:$DB$200&amp;$DC$1:$DC$200,0))=CJ$3,1,"")))</f>
        <v/>
      </c>
      <c r="CK98" s="6" t="str">
        <f t="array" ref="CK98">IF(ISNA(INDEX($DC$1:$DC$770,MATCH($BI98&amp;CK$3,$DB$1:$DB$770&amp;$DC$1:$DC$770,0))),"",IF(ISNA(INDEX($DC$1:$DC$200,MATCH($BI98&amp;CK$3,$DB$1:$DB$200&amp;$DC$1:$DC$200,0))),IF(INDEX($DC$201:$DC$770,MATCH($BI98&amp;CK$3,$DB$201:$DB$770&amp;$DC$201:$DC$770,0))=CK$3,2,""),IF(INDEX($DC$1:$DC$200,MATCH($BI98&amp;CK$3,$DB$1:$DB$200&amp;$DC$1:$DC$200,0))=CK$3,1,"")))</f>
        <v/>
      </c>
      <c r="CL98" s="7" t="str">
        <f t="array" ref="CL98">IF(ISNA(INDEX($DC$1:$DC$770,MATCH($BI98&amp;CL$3,$DB$1:$DB$770&amp;$DC$1:$DC$770,0))),"",IF(ISNA(INDEX($DC$1:$DC$200,MATCH($BI98&amp;CL$3,$DB$1:$DB$200&amp;$DC$1:$DC$200,0))),IF(INDEX($DC$201:$DC$770,MATCH($BI98&amp;CL$3,$DB$201:$DB$770&amp;$DC$201:$DC$770,0))=CL$3,2,""),IF(INDEX($DC$1:$DC$200,MATCH($BI98&amp;CL$3,$DB$1:$DB$200&amp;$DC$1:$DC$200,0))=CL$3,1,"")))</f>
        <v/>
      </c>
      <c r="CO98" s="58">
        <f>VLOOKUP(CQ98,$CQ$194:$CR$208,2,FALSE)</f>
        <v>11</v>
      </c>
      <c r="CP98" s="23">
        <f t="shared" si="764"/>
        <v>0</v>
      </c>
      <c r="CQ98" s="160" t="s">
        <v>203</v>
      </c>
      <c r="CR98" s="10" t="s">
        <v>140</v>
      </c>
      <c r="CS98" s="10"/>
      <c r="CT98" s="10"/>
      <c r="CU98" s="69"/>
      <c r="CV98" s="69"/>
      <c r="CW98" s="10">
        <f t="shared" si="765"/>
        <v>2016</v>
      </c>
      <c r="CX98" s="10" t="str">
        <f t="shared" si="766"/>
        <v>Mo</v>
      </c>
      <c r="CY98" s="36">
        <f t="shared" si="767"/>
        <v>40876</v>
      </c>
      <c r="CZ98" s="48">
        <f>DL190</f>
        <v>0</v>
      </c>
      <c r="DB98" s="19"/>
      <c r="DC98" s="42"/>
      <c r="DD98" s="163" t="s">
        <v>232</v>
      </c>
      <c r="DE98" s="163"/>
      <c r="DG98" s="81" t="s">
        <v>149</v>
      </c>
      <c r="DH98" s="81" t="s">
        <v>229</v>
      </c>
      <c r="DK98" s="22"/>
    </row>
    <row r="99" spans="1:117" ht="12.75" customHeight="1">
      <c r="A99" s="13">
        <f t="shared" ref="A99" si="804">A98+0.5</f>
        <v>103.5</v>
      </c>
      <c r="B99" s="174"/>
      <c r="C99" s="173"/>
      <c r="D99" s="177"/>
      <c r="E99" s="2"/>
      <c r="F99" s="165"/>
      <c r="G99" s="165"/>
      <c r="H99" s="165"/>
      <c r="I99" s="2"/>
      <c r="J99" s="10" t="str">
        <f t="shared" ref="J99" si="805">IF(ISNA(VLOOKUP(A99,$CP$30:$CQ$56,2,FALSE)),IF(ISNA(VLOOKUP(A99,$DB$1:$DE$200,4,FALSE)),"",VLOOKUP(A99,$DB$1:$DE$200,4,FALSE)),VLOOKUP(A99,$CP$30:$CQ$56,2,FALSE))</f>
        <v/>
      </c>
      <c r="K99" s="10"/>
      <c r="L99" s="10"/>
      <c r="M99" s="10"/>
      <c r="N99" s="10"/>
      <c r="O99" s="10"/>
      <c r="P99" s="9" t="str">
        <f t="array" ref="P99">IF(ISNA(INDEX($DC$201:$DC$770,MATCH($A98&amp;P$3,$DB$201:$DB$770&amp;$DC$201:$DC$770,0))),IF(ISNA(INDEX($DC$1:$DC$200,MATCH($A99&amp;P$3,$DB$1:$DB$200&amp;$DC$1:$DC$200,0))),"",IF(INDEX($DC$1:$DC$200,MATCH($A99&amp;P$3,$DB$1:$DB$200&amp;$DC$1:$DC$200,0))=P$3,1,"")),IF(INDEX($DC$201:$DC$770,MATCH($A98&amp;P$3,$DB$201:$DB$770&amp;$DC$201:$DC$770,0))=P$3,2,""))</f>
        <v/>
      </c>
      <c r="Q99" s="10" t="str">
        <f t="array" ref="Q99">IF(ISNA(INDEX($DC$201:$DC$770,MATCH($A98&amp;Q$3,$DB$201:$DB$770&amp;$DC$201:$DC$770,0))),IF(ISNA(INDEX($DC$1:$DC$200,MATCH($A99&amp;Q$3,$DB$1:$DB$200&amp;$DC$1:$DC$200,0))),"",IF(INDEX($DC$1:$DC$200,MATCH($A99&amp;Q$3,$DB$1:$DB$200&amp;$DC$1:$DC$200,0))=Q$3,1,"")),IF(INDEX($DC$201:$DC$770,MATCH($A98&amp;Q$3,$DB$201:$DB$770&amp;$DC$201:$DC$770,0))=Q$3,2,""))</f>
        <v/>
      </c>
      <c r="R99" s="10" t="str">
        <f t="array" ref="R99">IF(ISNA(INDEX($DC$201:$DC$770,MATCH($A98&amp;R$3,$DB$201:$DB$770&amp;$DC$201:$DC$770,0))),IF(ISNA(INDEX($DC$1:$DC$200,MATCH($A99&amp;R$3,$DB$1:$DB$200&amp;$DC$1:$DC$200,0))),"",IF(INDEX($DC$1:$DC$200,MATCH($A99&amp;R$3,$DB$1:$DB$200&amp;$DC$1:$DC$200,0))=R$3,1,"")),IF(INDEX($DC$201:$DC$770,MATCH($A98&amp;R$3,$DB$201:$DB$770&amp;$DC$201:$DC$770,0))=R$3,2,""))</f>
        <v/>
      </c>
      <c r="S99" s="9" t="str">
        <f t="array" ref="S99">IF(ISNA(INDEX($DC$201:$DC$770,MATCH($A98&amp;S$3,$DB$201:$DB$770&amp;$DC$201:$DC$770,0))),IF(ISNA(INDEX($DC$1:$DC$200,MATCH($A99&amp;S$3,$DB$1:$DB$200&amp;$DC$1:$DC$200,0))),"",IF(INDEX($DC$1:$DC$200,MATCH($A99&amp;S$3,$DB$1:$DB$200&amp;$DC$1:$DC$200,0))=S$3,1,"")),IF(INDEX($DC$201:$DC$770,MATCH($A98&amp;S$3,$DB$201:$DB$770&amp;$DC$201:$DC$770,0))=S$3,2,""))</f>
        <v/>
      </c>
      <c r="T99" s="10" t="str">
        <f t="array" ref="T99">IF(ISNA(INDEX($DC$201:$DC$770,MATCH($A98&amp;T$3,$DB$201:$DB$770&amp;$DC$201:$DC$770,0))),IF(ISNA(INDEX($DC$1:$DC$200,MATCH($A99&amp;T$3,$DB$1:$DB$200&amp;$DC$1:$DC$200,0))),"",IF(INDEX($DC$1:$DC$200,MATCH($A99&amp;T$3,$DB$1:$DB$200&amp;$DC$1:$DC$200,0))=T$3,1,"")),IF(INDEX($DC$201:$DC$770,MATCH($A98&amp;T$3,$DB$201:$DB$770&amp;$DC$201:$DC$770,0))=T$3,2,""))</f>
        <v/>
      </c>
      <c r="U99" s="8" t="str">
        <f t="array" ref="U99">IF(ISNA(INDEX($DC$201:$DC$770,MATCH($A98&amp;U$3,$DB$201:$DB$770&amp;$DC$201:$DC$770,0))),IF(ISNA(INDEX($DC$1:$DC$200,MATCH($A99&amp;U$3,$DB$1:$DB$200&amp;$DC$1:$DC$200,0))),"",IF(INDEX($DC$1:$DC$200,MATCH($A99&amp;U$3,$DB$1:$DB$200&amp;$DC$1:$DC$200,0))=U$3,1,"")),IF(INDEX($DC$201:$DC$770,MATCH($A98&amp;U$3,$DB$201:$DB$770&amp;$DC$201:$DC$770,0))=U$3,2,""))</f>
        <v/>
      </c>
      <c r="V99" s="10" t="str">
        <f t="array" ref="V99">IF(ISNA(INDEX($DC$201:$DC$770,MATCH($A98&amp;V$3,$DB$201:$DB$770&amp;$DC$201:$DC$770,0))),IF(ISNA(INDEX($DC$1:$DC$200,MATCH($A99&amp;V$3,$DB$1:$DB$200&amp;$DC$1:$DC$200,0))),"",IF(INDEX($DC$1:$DC$200,MATCH($A99&amp;V$3,$DB$1:$DB$200&amp;$DC$1:$DC$200,0))=V$3,1,"")),IF(INDEX($DC$201:$DC$770,MATCH($A98&amp;V$3,$DB$201:$DB$770&amp;$DC$201:$DC$770,0))=V$3,2,""))</f>
        <v/>
      </c>
      <c r="W99" s="10" t="str">
        <f t="array" ref="W99">IF(ISNA(INDEX($DC$201:$DC$770,MATCH($A98&amp;W$3,$DB$201:$DB$770&amp;$DC$201:$DC$770,0))),IF(ISNA(INDEX($DC$1:$DC$200,MATCH($A99&amp;W$3,$DB$1:$DB$200&amp;$DC$1:$DC$200,0))),"",IF(INDEX($DC$1:$DC$200,MATCH($A99&amp;W$3,$DB$1:$DB$200&amp;$DC$1:$DC$200,0))=W$3,1,"")),IF(INDEX($DC$201:$DC$770,MATCH($A98&amp;W$3,$DB$201:$DB$770&amp;$DC$201:$DC$770,0))=W$3,2,""))</f>
        <v/>
      </c>
      <c r="X99" s="10" t="str">
        <f t="array" ref="X99">IF(ISNA(INDEX($DC$201:$DC$770,MATCH($A98&amp;X$3,$DB$201:$DB$770&amp;$DC$201:$DC$770,0))),IF(ISNA(INDEX($DC$1:$DC$200,MATCH($A99&amp;X$3,$DB$1:$DB$200&amp;$DC$1:$DC$200,0))),"",IF(INDEX($DC$1:$DC$200,MATCH($A99&amp;X$3,$DB$1:$DB$200&amp;$DC$1:$DC$200,0))=X$3,1,"")),IF(INDEX($DC$201:$DC$770,MATCH($A98&amp;X$3,$DB$201:$DB$770&amp;$DC$201:$DC$770,0))=X$3,2,""))</f>
        <v/>
      </c>
      <c r="Y99" s="9" t="str">
        <f t="array" ref="Y99">IF(ISNA(INDEX($DC$201:$DC$770,MATCH($A98&amp;Y$3,$DB$201:$DB$770&amp;$DC$201:$DC$770,0))),IF(ISNA(INDEX($DC$1:$DC$200,MATCH($A99&amp;Y$3,$DB$1:$DB$200&amp;$DC$1:$DC$200,0))),"",IF(INDEX($DC$1:$DC$200,MATCH($A99&amp;Y$3,$DB$1:$DB$200&amp;$DC$1:$DC$200,0))=Y$3,1,"")),IF(INDEX($DC$201:$DC$770,MATCH($A98&amp;Y$3,$DB$201:$DB$770&amp;$DC$201:$DC$770,0))=Y$3,2,""))</f>
        <v/>
      </c>
      <c r="Z99" s="10" t="str">
        <f t="array" ref="Z99">IF(ISNA(INDEX($DC$201:$DC$770,MATCH($A98&amp;Z$3,$DB$201:$DB$770&amp;$DC$201:$DC$770,0))),IF(ISNA(INDEX($DC$1:$DC$200,MATCH($A99&amp;Z$3,$DB$1:$DB$200&amp;$DC$1:$DC$200,0))),"",IF(INDEX($DC$1:$DC$200,MATCH($A99&amp;Z$3,$DB$1:$DB$200&amp;$DC$1:$DC$200,0))=Z$3,1,"")),IF(INDEX($DC$201:$DC$770,MATCH($A98&amp;Z$3,$DB$201:$DB$770&amp;$DC$201:$DC$770,0))=Z$3,2,""))</f>
        <v/>
      </c>
      <c r="AA99" s="8" t="str">
        <f t="array" ref="AA99">IF(ISNA(INDEX($DC$201:$DC$770,MATCH($A98&amp;AA$3,$DB$201:$DB$770&amp;$DC$201:$DC$770,0))),IF(ISNA(INDEX($DC$1:$DC$200,MATCH($A99&amp;AA$3,$DB$1:$DB$200&amp;$DC$1:$DC$200,0))),"",IF(INDEX($DC$1:$DC$200,MATCH($A99&amp;AA$3,$DB$1:$DB$200&amp;$DC$1:$DC$200,0))=AA$3,1,"")),IF(INDEX($DC$201:$DC$770,MATCH($A98&amp;AA$3,$DB$201:$DB$770&amp;$DC$201:$DC$770,0))=AA$3,2,""))</f>
        <v/>
      </c>
      <c r="AB99" s="10" t="str">
        <f t="array" ref="AB99">IF(ISNA(INDEX($DC$201:$DC$770,MATCH($A98&amp;AB$3,$DB$201:$DB$770&amp;$DC$201:$DC$770,0))),IF(ISNA(INDEX($DC$1:$DC$200,MATCH($A99&amp;AB$3,$DB$1:$DB$200&amp;$DC$1:$DC$200,0))),"",IF(INDEX($DC$1:$DC$200,MATCH($A99&amp;AB$3,$DB$1:$DB$200&amp;$DC$1:$DC$200,0))=AB$3,1,"")),IF(INDEX($DC$201:$DC$770,MATCH($A98&amp;AB$3,$DB$201:$DB$770&amp;$DC$201:$DC$770,0))=AB$3,2,""))</f>
        <v/>
      </c>
      <c r="AC99" s="10" t="str">
        <f t="array" ref="AC99">IF(ISNA(INDEX($DC$201:$DC$770,MATCH($A98&amp;AC$3,$DB$201:$DB$770&amp;$DC$201:$DC$770,0))),IF(ISNA(INDEX($DC$1:$DC$200,MATCH($A99&amp;AC$3,$DB$1:$DB$200&amp;$DC$1:$DC$200,0))),"",IF(INDEX($DC$1:$DC$200,MATCH($A99&amp;AC$3,$DB$1:$DB$200&amp;$DC$1:$DC$200,0))=AC$3,1,"")),IF(INDEX($DC$201:$DC$770,MATCH($A98&amp;AC$3,$DB$201:$DB$770&amp;$DC$201:$DC$770,0))=AC$3,2,""))</f>
        <v/>
      </c>
      <c r="AD99" s="8" t="str">
        <f t="array" ref="AD99">IF(ISNA(INDEX($DC$201:$DC$770,MATCH($A98&amp;AD$3,$DB$201:$DB$770&amp;$DC$201:$DC$770,0))),IF(ISNA(INDEX($DC$1:$DC$200,MATCH($A99&amp;AD$3,$DB$1:$DB$200&amp;$DC$1:$DC$200,0))),"",IF(INDEX($DC$1:$DC$200,MATCH($A99&amp;AD$3,$DB$1:$DB$200&amp;$DC$1:$DC$200,0))=AD$3,1,"")),IF(INDEX($DC$201:$DC$770,MATCH($A98&amp;AD$3,$DB$201:$DB$770&amp;$DC$201:$DC$770,0))=AD$3,2,""))</f>
        <v/>
      </c>
      <c r="AE99" s="4">
        <f t="shared" ref="AE99" si="806">0.5+AE98</f>
        <v>133.5</v>
      </c>
      <c r="AF99" s="174"/>
      <c r="AG99" s="183"/>
      <c r="AH99" s="177"/>
      <c r="AI99" s="2"/>
      <c r="AJ99" s="165"/>
      <c r="AK99" s="165"/>
      <c r="AL99" s="165"/>
      <c r="AM99" s="2"/>
      <c r="AN99" s="10" t="str">
        <f t="shared" ref="AN99" si="807">IF(ISNA(VLOOKUP(AE99,$CP$30:$CQ$56,2,FALSE)),IF(ISNA(VLOOKUP(AE99,$DB$1:$DE$200,4,FALSE)),"",VLOOKUP(AE99,$DB$1:$DE$200,4,FALSE)),VLOOKUP(AE99,$CP$30:$CQ$56,2,FALSE))</f>
        <v/>
      </c>
      <c r="AO99" s="10"/>
      <c r="AP99" s="10"/>
      <c r="AQ99" s="10"/>
      <c r="AR99" s="10"/>
      <c r="AS99" s="10"/>
      <c r="AT99" s="9" t="str">
        <f t="array" ref="AT99">IF(ISNA(INDEX($DC$201:$DC$770,MATCH($AE98&amp;AT$3,$DB$201:$DB$770&amp;$DC$201:$DC$770,0))),IF(ISNA(INDEX($DC$1:$DC$200,MATCH($AE99&amp;AT$3,$DB$1:$DB$200&amp;$DC$1:$DC$200,0))),"",IF(INDEX($DC$1:$DC$200,MATCH($AE99&amp;AT$3,$DB$1:$DB$200&amp;$DC$1:$DC$200,0))=AT$3,1,"")),IF(INDEX($DC$201:$DC$770,MATCH($AE98&amp;AT$3,$DB$201:$DB$770&amp;$DC$201:$DC$770,0))=AT$3,2,""))</f>
        <v/>
      </c>
      <c r="AU99" s="10" t="str">
        <f t="array" ref="AU99">IF(ISNA(INDEX($DC$201:$DC$770,MATCH($AE98&amp;AU$3,$DB$201:$DB$770&amp;$DC$201:$DC$770,0))),IF(ISNA(INDEX($DC$1:$DC$200,MATCH($AE99&amp;AU$3,$DB$1:$DB$200&amp;$DC$1:$DC$200,0))),"",IF(INDEX($DC$1:$DC$200,MATCH($AE99&amp;AU$3,$DB$1:$DB$200&amp;$DC$1:$DC$200,0))=AU$3,1,"")),IF(INDEX($DC$201:$DC$770,MATCH($AE98&amp;AU$3,$DB$201:$DB$770&amp;$DC$201:$DC$770,0))=AU$3,2,""))</f>
        <v/>
      </c>
      <c r="AV99" s="10" t="str">
        <f t="array" ref="AV99">IF(ISNA(INDEX($DC$201:$DC$770,MATCH($AE98&amp;AV$3,$DB$201:$DB$770&amp;$DC$201:$DC$770,0))),IF(ISNA(INDEX($DC$1:$DC$200,MATCH($AE99&amp;AV$3,$DB$1:$DB$200&amp;$DC$1:$DC$200,0))),"",IF(INDEX($DC$1:$DC$200,MATCH($AE99&amp;AV$3,$DB$1:$DB$200&amp;$DC$1:$DC$200,0))=AV$3,1,"")),IF(INDEX($DC$201:$DC$770,MATCH($AE98&amp;AV$3,$DB$201:$DB$770&amp;$DC$201:$DC$770,0))=AV$3,2,""))</f>
        <v/>
      </c>
      <c r="AW99" s="9" t="str">
        <f t="array" ref="AW99">IF(ISNA(INDEX($DC$201:$DC$770,MATCH($AE98&amp;AW$3,$DB$201:$DB$770&amp;$DC$201:$DC$770,0))),IF(ISNA(INDEX($DC$1:$DC$200,MATCH($AE99&amp;AW$3,$DB$1:$DB$200&amp;$DC$1:$DC$200,0))),"",IF(INDEX($DC$1:$DC$200,MATCH($AE99&amp;AW$3,$DB$1:$DB$200&amp;$DC$1:$DC$200,0))=AW$3,1,"")),IF(INDEX($DC$201:$DC$770,MATCH($AE98&amp;AW$3,$DB$201:$DB$770&amp;$DC$201:$DC$770,0))=AW$3,2,""))</f>
        <v/>
      </c>
      <c r="AX99" s="10" t="str">
        <f t="array" ref="AX99">IF(ISNA(INDEX($DC$201:$DC$770,MATCH($AE98&amp;AX$3,$DB$201:$DB$770&amp;$DC$201:$DC$770,0))),IF(ISNA(INDEX($DC$1:$DC$200,MATCH($AE99&amp;AX$3,$DB$1:$DB$200&amp;$DC$1:$DC$200,0))),"",IF(INDEX($DC$1:$DC$200,MATCH($AE99&amp;AX$3,$DB$1:$DB$200&amp;$DC$1:$DC$200,0))=AX$3,1,"")),IF(INDEX($DC$201:$DC$770,MATCH($AE98&amp;AX$3,$DB$201:$DB$770&amp;$DC$201:$DC$770,0))=AX$3,2,""))</f>
        <v/>
      </c>
      <c r="AY99" s="8" t="str">
        <f t="array" ref="AY99">IF(ISNA(INDEX($DC$201:$DC$770,MATCH($AE98&amp;AY$3,$DB$201:$DB$770&amp;$DC$201:$DC$770,0))),IF(ISNA(INDEX($DC$1:$DC$200,MATCH($AE99&amp;AY$3,$DB$1:$DB$200&amp;$DC$1:$DC$200,0))),"",IF(INDEX($DC$1:$DC$200,MATCH($AE99&amp;AY$3,$DB$1:$DB$200&amp;$DC$1:$DC$200,0))=AY$3,1,"")),IF(INDEX($DC$201:$DC$770,MATCH($AE98&amp;AY$3,$DB$201:$DB$770&amp;$DC$201:$DC$770,0))=AY$3,2,""))</f>
        <v/>
      </c>
      <c r="AZ99" s="10" t="str">
        <f t="array" ref="AZ99">IF(ISNA(INDEX($DC$201:$DC$770,MATCH($AE98&amp;AZ$3,$DB$201:$DB$770&amp;$DC$201:$DC$770,0))),IF(ISNA(INDEX($DC$1:$DC$200,MATCH($AE99&amp;AZ$3,$DB$1:$DB$200&amp;$DC$1:$DC$200,0))),"",IF(INDEX($DC$1:$DC$200,MATCH($AE99&amp;AZ$3,$DB$1:$DB$200&amp;$DC$1:$DC$200,0))=AZ$3,1,"")),IF(INDEX($DC$201:$DC$770,MATCH($AE98&amp;AZ$3,$DB$201:$DB$770&amp;$DC$201:$DC$770,0))=AZ$3,2,""))</f>
        <v/>
      </c>
      <c r="BA99" s="10" t="str">
        <f t="array" ref="BA99">IF(ISNA(INDEX($DC$201:$DC$770,MATCH($AE98&amp;BA$3,$DB$201:$DB$770&amp;$DC$201:$DC$770,0))),IF(ISNA(INDEX($DC$1:$DC$200,MATCH($AE99&amp;BA$3,$DB$1:$DB$200&amp;$DC$1:$DC$200,0))),"",IF(INDEX($DC$1:$DC$200,MATCH($AE99&amp;BA$3,$DB$1:$DB$200&amp;$DC$1:$DC$200,0))=BA$3,1,"")),IF(INDEX($DC$201:$DC$770,MATCH($AE98&amp;BA$3,$DB$201:$DB$770&amp;$DC$201:$DC$770,0))=BA$3,2,""))</f>
        <v/>
      </c>
      <c r="BB99" s="10" t="str">
        <f t="array" ref="BB99">IF(ISNA(INDEX($DC$201:$DC$770,MATCH($AE98&amp;BB$3,$DB$201:$DB$770&amp;$DC$201:$DC$770,0))),IF(ISNA(INDEX($DC$1:$DC$200,MATCH($AE99&amp;BB$3,$DB$1:$DB$200&amp;$DC$1:$DC$200,0))),"",IF(INDEX($DC$1:$DC$200,MATCH($AE99&amp;BB$3,$DB$1:$DB$200&amp;$DC$1:$DC$200,0))=BB$3,1,"")),IF(INDEX($DC$201:$DC$770,MATCH($AE98&amp;BB$3,$DB$201:$DB$770&amp;$DC$201:$DC$770,0))=BB$3,2,""))</f>
        <v/>
      </c>
      <c r="BC99" s="9" t="str">
        <f t="array" ref="BC99">IF(ISNA(INDEX($DC$201:$DC$770,MATCH($AE98&amp;BC$3,$DB$201:$DB$770&amp;$DC$201:$DC$770,0))),IF(ISNA(INDEX($DC$1:$DC$200,MATCH($AE99&amp;BC$3,$DB$1:$DB$200&amp;$DC$1:$DC$200,0))),"",IF(INDEX($DC$1:$DC$200,MATCH($AE99&amp;BC$3,$DB$1:$DB$200&amp;$DC$1:$DC$200,0))=BC$3,1,"")),IF(INDEX($DC$201:$DC$770,MATCH($AE98&amp;BC$3,$DB$201:$DB$770&amp;$DC$201:$DC$770,0))=BC$3,2,""))</f>
        <v/>
      </c>
      <c r="BD99" s="10" t="str">
        <f t="array" ref="BD99">IF(ISNA(INDEX($DC$201:$DC$770,MATCH($AE98&amp;BD$3,$DB$201:$DB$770&amp;$DC$201:$DC$770,0))),IF(ISNA(INDEX($DC$1:$DC$200,MATCH($AE99&amp;BD$3,$DB$1:$DB$200&amp;$DC$1:$DC$200,0))),"",IF(INDEX($DC$1:$DC$200,MATCH($AE99&amp;BD$3,$DB$1:$DB$200&amp;$DC$1:$DC$200,0))=BD$3,1,"")),IF(INDEX($DC$201:$DC$770,MATCH($AE98&amp;BD$3,$DB$201:$DB$770&amp;$DC$201:$DC$770,0))=BD$3,2,""))</f>
        <v/>
      </c>
      <c r="BE99" s="8" t="str">
        <f t="array" ref="BE99">IF(ISNA(INDEX($DC$201:$DC$770,MATCH($AE98&amp;BE$3,$DB$201:$DB$770&amp;$DC$201:$DC$770,0))),IF(ISNA(INDEX($DC$1:$DC$200,MATCH($AE99&amp;BE$3,$DB$1:$DB$200&amp;$DC$1:$DC$200,0))),"",IF(INDEX($DC$1:$DC$200,MATCH($AE99&amp;BE$3,$DB$1:$DB$200&amp;$DC$1:$DC$200,0))=BE$3,1,"")),IF(INDEX($DC$201:$DC$770,MATCH($AE98&amp;BE$3,$DB$201:$DB$770&amp;$DC$201:$DC$770,0))=BE$3,2,""))</f>
        <v/>
      </c>
      <c r="BF99" s="10" t="str">
        <f t="array" ref="BF99">IF(ISNA(INDEX($DC$201:$DC$770,MATCH($AE98&amp;BF$3,$DB$201:$DB$770&amp;$DC$201:$DC$770,0))),IF(ISNA(INDEX($DC$1:$DC$200,MATCH($AE99&amp;BF$3,$DB$1:$DB$200&amp;$DC$1:$DC$200,0))),"",IF(INDEX($DC$1:$DC$200,MATCH($AE99&amp;BF$3,$DB$1:$DB$200&amp;$DC$1:$DC$200,0))=BF$3,1,"")),IF(INDEX($DC$201:$DC$770,MATCH($AE98&amp;BF$3,$DB$201:$DB$770&amp;$DC$201:$DC$770,0))=BF$3,2,""))</f>
        <v/>
      </c>
      <c r="BG99" s="10" t="str">
        <f t="array" ref="BG99">IF(ISNA(INDEX($DC$201:$DC$770,MATCH($AE98&amp;BG$3,$DB$201:$DB$770&amp;$DC$201:$DC$770,0))),IF(ISNA(INDEX($DC$1:$DC$200,MATCH($AE99&amp;BG$3,$DB$1:$DB$200&amp;$DC$1:$DC$200,0))),"",IF(INDEX($DC$1:$DC$200,MATCH($AE99&amp;BG$3,$DB$1:$DB$200&amp;$DC$1:$DC$200,0))=BG$3,1,"")),IF(INDEX($DC$201:$DC$770,MATCH($AE98&amp;BG$3,$DB$201:$DB$770&amp;$DC$201:$DC$770,0))=BG$3,2,""))</f>
        <v/>
      </c>
      <c r="BH99" s="8" t="str">
        <f t="array" ref="BH99">IF(ISNA(INDEX($DC$201:$DC$770,MATCH($AE98&amp;BH$3,$DB$201:$DB$770&amp;$DC$201:$DC$770,0))),IF(ISNA(INDEX($DC$1:$DC$200,MATCH($AE99&amp;BH$3,$DB$1:$DB$200&amp;$DC$1:$DC$200,0))),"",IF(INDEX($DC$1:$DC$200,MATCH($AE99&amp;BH$3,$DB$1:$DB$200&amp;$DC$1:$DC$200,0))=BH$3,1,"")),IF(INDEX($DC$201:$DC$770,MATCH($AE98&amp;BH$3,$DB$201:$DB$770&amp;$DC$201:$DC$770,0))=BH$3,2,""))</f>
        <v/>
      </c>
      <c r="BI99" s="4">
        <f t="shared" ref="BI99" si="808">BI98+0.5</f>
        <v>164.5</v>
      </c>
      <c r="BJ99" s="174"/>
      <c r="BK99" s="183"/>
      <c r="BL99" s="177"/>
      <c r="BM99" s="2"/>
      <c r="BN99" s="165"/>
      <c r="BO99" s="165"/>
      <c r="BP99" s="165"/>
      <c r="BQ99" s="2"/>
      <c r="BR99" s="9" t="str">
        <f t="shared" ref="BR99" si="809">IF(ISNA(VLOOKUP(BI99,$CP$30:$CQ$56,2,FALSE)),IF(ISNA(VLOOKUP(BI99,$DB$1:$DE$200,4,FALSE)),"",VLOOKUP(BI99,$DB$1:$DE$200,4,FALSE)),VLOOKUP(BI99,$CP$30:$CQ$56,2,FALSE))</f>
        <v/>
      </c>
      <c r="BS99" s="10"/>
      <c r="BT99" s="10"/>
      <c r="BU99" s="10"/>
      <c r="BV99" s="10"/>
      <c r="BW99" s="10"/>
      <c r="BX99" s="9" t="str">
        <f t="array" ref="BX99">IF(ISNA(INDEX($DC$201:$DC$770,MATCH($BI98&amp;BX$3,$DB$201:$DB$770&amp;$DC$201:$DC$770,0))),IF(ISNA(INDEX($DC$1:$DC$200,MATCH($BI99&amp;BX$3,$DB$1:$DB$200&amp;$DC$1:$DC$200,0))),"",IF(INDEX($DC$1:$DC$200,MATCH($BI99&amp;BX$3,$DB$1:$DB$200&amp;$DC$1:$DC$200,0))=BX$3,1,"")),IF(INDEX($DC$201:$DC$770,MATCH($BI98&amp;BX$3,$DB$201:$DB$770&amp;$DC$201:$DC$770,0))=BX$3,2,""))</f>
        <v/>
      </c>
      <c r="BY99" s="10" t="str">
        <f t="array" ref="BY99">IF(ISNA(INDEX($DC$201:$DC$770,MATCH($BI98&amp;BY$3,$DB$201:$DB$770&amp;$DC$201:$DC$770,0))),IF(ISNA(INDEX($DC$1:$DC$200,MATCH($BI99&amp;BY$3,$DB$1:$DB$200&amp;$DC$1:$DC$200,0))),"",IF(INDEX($DC$1:$DC$200,MATCH($BI99&amp;BY$3,$DB$1:$DB$200&amp;$DC$1:$DC$200,0))=BY$3,1,"")),IF(INDEX($DC$201:$DC$770,MATCH($BI98&amp;BY$3,$DB$201:$DB$770&amp;$DC$201:$DC$770,0))=BY$3,2,""))</f>
        <v/>
      </c>
      <c r="BZ99" s="10" t="str">
        <f t="array" ref="BZ99">IF(ISNA(INDEX($DC$201:$DC$770,MATCH($BI98&amp;BZ$3,$DB$201:$DB$770&amp;$DC$201:$DC$770,0))),IF(ISNA(INDEX($DC$1:$DC$200,MATCH($BI99&amp;BZ$3,$DB$1:$DB$200&amp;$DC$1:$DC$200,0))),"",IF(INDEX($DC$1:$DC$200,MATCH($BI99&amp;BZ$3,$DB$1:$DB$200&amp;$DC$1:$DC$200,0))=BZ$3,1,"")),IF(INDEX($DC$201:$DC$770,MATCH($BI98&amp;BZ$3,$DB$201:$DB$770&amp;$DC$201:$DC$770,0))=BZ$3,2,""))</f>
        <v/>
      </c>
      <c r="CA99" s="9" t="str">
        <f t="array" ref="CA99">IF(ISNA(INDEX($DC$201:$DC$770,MATCH($BI98&amp;CA$3,$DB$201:$DB$770&amp;$DC$201:$DC$770,0))),IF(ISNA(INDEX($DC$1:$DC$200,MATCH($BI99&amp;CA$3,$DB$1:$DB$200&amp;$DC$1:$DC$200,0))),"",IF(INDEX($DC$1:$DC$200,MATCH($BI99&amp;CA$3,$DB$1:$DB$200&amp;$DC$1:$DC$200,0))=CA$3,1,"")),IF(INDEX($DC$201:$DC$770,MATCH($BI98&amp;CA$3,$DB$201:$DB$770&amp;$DC$201:$DC$770,0))=CA$3,2,""))</f>
        <v/>
      </c>
      <c r="CB99" s="10" t="str">
        <f t="array" ref="CB99">IF(ISNA(INDEX($DC$201:$DC$770,MATCH($BI98&amp;CB$3,$DB$201:$DB$770&amp;$DC$201:$DC$770,0))),IF(ISNA(INDEX($DC$1:$DC$200,MATCH($BI99&amp;CB$3,$DB$1:$DB$200&amp;$DC$1:$DC$200,0))),"",IF(INDEX($DC$1:$DC$200,MATCH($BI99&amp;CB$3,$DB$1:$DB$200&amp;$DC$1:$DC$200,0))=CB$3,1,"")),IF(INDEX($DC$201:$DC$770,MATCH($BI98&amp;CB$3,$DB$201:$DB$770&amp;$DC$201:$DC$770,0))=CB$3,2,""))</f>
        <v/>
      </c>
      <c r="CC99" s="8" t="str">
        <f t="array" ref="CC99">IF(ISNA(INDEX($DC$201:$DC$770,MATCH($BI98&amp;CC$3,$DB$201:$DB$770&amp;$DC$201:$DC$770,0))),IF(ISNA(INDEX($DC$1:$DC$200,MATCH($BI99&amp;CC$3,$DB$1:$DB$200&amp;$DC$1:$DC$200,0))),"",IF(INDEX($DC$1:$DC$200,MATCH($BI99&amp;CC$3,$DB$1:$DB$200&amp;$DC$1:$DC$200,0))=CC$3,1,"")),IF(INDEX($DC$201:$DC$770,MATCH($BI98&amp;CC$3,$DB$201:$DB$770&amp;$DC$201:$DC$770,0))=CC$3,2,""))</f>
        <v/>
      </c>
      <c r="CD99" s="10" t="str">
        <f t="array" ref="CD99">IF(ISNA(INDEX($DC$201:$DC$770,MATCH($BI98&amp;CD$3,$DB$201:$DB$770&amp;$DC$201:$DC$770,0))),IF(ISNA(INDEX($DC$1:$DC$200,MATCH($BI99&amp;CD$3,$DB$1:$DB$200&amp;$DC$1:$DC$200,0))),"",IF(INDEX($DC$1:$DC$200,MATCH($BI99&amp;CD$3,$DB$1:$DB$200&amp;$DC$1:$DC$200,0))=CD$3,1,"")),IF(INDEX($DC$201:$DC$770,MATCH($BI98&amp;CD$3,$DB$201:$DB$770&amp;$DC$201:$DC$770,0))=CD$3,2,""))</f>
        <v/>
      </c>
      <c r="CE99" s="10" t="str">
        <f t="array" ref="CE99">IF(ISNA(INDEX($DC$201:$DC$770,MATCH($BI98&amp;CE$3,$DB$201:$DB$770&amp;$DC$201:$DC$770,0))),IF(ISNA(INDEX($DC$1:$DC$200,MATCH($BI99&amp;CE$3,$DB$1:$DB$200&amp;$DC$1:$DC$200,0))),"",IF(INDEX($DC$1:$DC$200,MATCH($BI99&amp;CE$3,$DB$1:$DB$200&amp;$DC$1:$DC$200,0))=CE$3,1,"")),IF(INDEX($DC$201:$DC$770,MATCH($BI98&amp;CE$3,$DB$201:$DB$770&amp;$DC$201:$DC$770,0))=CE$3,2,""))</f>
        <v/>
      </c>
      <c r="CF99" s="10" t="str">
        <f t="array" ref="CF99">IF(ISNA(INDEX($DC$201:$DC$770,MATCH($BI98&amp;CF$3,$DB$201:$DB$770&amp;$DC$201:$DC$770,0))),IF(ISNA(INDEX($DC$1:$DC$200,MATCH($BI99&amp;CF$3,$DB$1:$DB$200&amp;$DC$1:$DC$200,0))),"",IF(INDEX($DC$1:$DC$200,MATCH($BI99&amp;CF$3,$DB$1:$DB$200&amp;$DC$1:$DC$200,0))=CF$3,1,"")),IF(INDEX($DC$201:$DC$770,MATCH($BI98&amp;CF$3,$DB$201:$DB$770&amp;$DC$201:$DC$770,0))=CF$3,2,""))</f>
        <v/>
      </c>
      <c r="CG99" s="9" t="str">
        <f t="array" ref="CG99">IF(ISNA(INDEX($DC$201:$DC$770,MATCH($BI98&amp;CG$3,$DB$201:$DB$770&amp;$DC$201:$DC$770,0))),IF(ISNA(INDEX($DC$1:$DC$200,MATCH($BI99&amp;CG$3,$DB$1:$DB$200&amp;$DC$1:$DC$200,0))),"",IF(INDEX($DC$1:$DC$200,MATCH($BI99&amp;CG$3,$DB$1:$DB$200&amp;$DC$1:$DC$200,0))=CG$3,1,"")),IF(INDEX($DC$201:$DC$770,MATCH($BI98&amp;CG$3,$DB$201:$DB$770&amp;$DC$201:$DC$770,0))=CG$3,2,""))</f>
        <v/>
      </c>
      <c r="CH99" s="10" t="str">
        <f t="array" ref="CH99">IF(ISNA(INDEX($DC$201:$DC$770,MATCH($BI98&amp;CH$3,$DB$201:$DB$770&amp;$DC$201:$DC$770,0))),IF(ISNA(INDEX($DC$1:$DC$200,MATCH($BI99&amp;CH$3,$DB$1:$DB$200&amp;$DC$1:$DC$200,0))),"",IF(INDEX($DC$1:$DC$200,MATCH($BI99&amp;CH$3,$DB$1:$DB$200&amp;$DC$1:$DC$200,0))=CH$3,1,"")),IF(INDEX($DC$201:$DC$770,MATCH($BI98&amp;CH$3,$DB$201:$DB$770&amp;$DC$201:$DC$770,0))=CH$3,2,""))</f>
        <v/>
      </c>
      <c r="CI99" s="8" t="str">
        <f t="array" ref="CI99">IF(ISNA(INDEX($DC$201:$DC$770,MATCH($BI98&amp;CI$3,$DB$201:$DB$770&amp;$DC$201:$DC$770,0))),IF(ISNA(INDEX($DC$1:$DC$200,MATCH($BI99&amp;CI$3,$DB$1:$DB$200&amp;$DC$1:$DC$200,0))),"",IF(INDEX($DC$1:$DC$200,MATCH($BI99&amp;CI$3,$DB$1:$DB$200&amp;$DC$1:$DC$200,0))=CI$3,1,"")),IF(INDEX($DC$201:$DC$770,MATCH($BI98&amp;CI$3,$DB$201:$DB$770&amp;$DC$201:$DC$770,0))=CI$3,2,""))</f>
        <v/>
      </c>
      <c r="CJ99" s="10" t="str">
        <f t="array" ref="CJ99">IF(ISNA(INDEX($DC$201:$DC$770,MATCH($BI98&amp;CJ$3,$DB$201:$DB$770&amp;$DC$201:$DC$770,0))),IF(ISNA(INDEX($DC$1:$DC$200,MATCH($BI99&amp;CJ$3,$DB$1:$DB$200&amp;$DC$1:$DC$200,0))),"",IF(INDEX($DC$1:$DC$200,MATCH($BI99&amp;CJ$3,$DB$1:$DB$200&amp;$DC$1:$DC$200,0))=CJ$3,1,"")),IF(INDEX($DC$201:$DC$770,MATCH($BI98&amp;CJ$3,$DB$201:$DB$770&amp;$DC$201:$DC$770,0))=CJ$3,2,""))</f>
        <v/>
      </c>
      <c r="CK99" s="10" t="str">
        <f t="array" ref="CK99">IF(ISNA(INDEX($DC$201:$DC$770,MATCH($BI98&amp;CK$3,$DB$201:$DB$770&amp;$DC$201:$DC$770,0))),IF(ISNA(INDEX($DC$1:$DC$200,MATCH($BI99&amp;CK$3,$DB$1:$DB$200&amp;$DC$1:$DC$200,0))),"",IF(INDEX($DC$1:$DC$200,MATCH($BI99&amp;CK$3,$DB$1:$DB$200&amp;$DC$1:$DC$200,0))=CK$3,1,"")),IF(INDEX($DC$201:$DC$770,MATCH($BI98&amp;CK$3,$DB$201:$DB$770&amp;$DC$201:$DC$770,0))=CK$3,2,""))</f>
        <v/>
      </c>
      <c r="CL99" s="8" t="str">
        <f t="array" ref="CL99">IF(ISNA(INDEX($DC$201:$DC$770,MATCH($BI98&amp;CL$3,$DB$201:$DB$770&amp;$DC$201:$DC$770,0))),IF(ISNA(INDEX($DC$1:$DC$200,MATCH($BI99&amp;CL$3,$DB$1:$DB$200&amp;$DC$1:$DC$200,0))),"",IF(INDEX($DC$1:$DC$200,MATCH($BI99&amp;CL$3,$DB$1:$DB$200&amp;$DC$1:$DC$200,0))=CL$3,1,"")),IF(INDEX($DC$201:$DC$770,MATCH($BI98&amp;CL$3,$DB$201:$DB$770&amp;$DC$201:$DC$770,0))=CL$3,2,""))</f>
        <v/>
      </c>
      <c r="CN99" s="13" t="s">
        <v>158</v>
      </c>
      <c r="CO99" s="58">
        <f>CO98</f>
        <v>11</v>
      </c>
      <c r="CP99" s="23">
        <f t="shared" si="764"/>
        <v>282</v>
      </c>
      <c r="CQ99" s="170"/>
      <c r="CR99" s="13" t="s">
        <v>142</v>
      </c>
      <c r="CT99" s="13" t="s">
        <v>151</v>
      </c>
      <c r="CU99" s="13">
        <f>DAY(DATE($CR$2,1,7*$CR$26-5-WEEKDAY(DATE($CR$2,,),3)))</f>
        <v>8</v>
      </c>
      <c r="CV99" s="13">
        <f>MONTH(DATE($CR$2,1,7*$CR$26-5-WEEKDAY(DATE($CR$2,,),3)))</f>
        <v>10</v>
      </c>
      <c r="CW99" s="13">
        <f t="shared" si="765"/>
        <v>2016</v>
      </c>
      <c r="CX99" s="13" t="str">
        <f t="shared" si="766"/>
        <v>Sa</v>
      </c>
      <c r="CY99" s="22">
        <f t="shared" si="767"/>
        <v>41189</v>
      </c>
      <c r="CZ99" s="30">
        <f>IF(COUNTIF(DL315:DL324,1)&gt;0,"F3",0)</f>
        <v>0</v>
      </c>
      <c r="DB99" s="19">
        <f>IF(DM99=0,0,IF(COUNTIF($DM$1:$DM$200,DM99)=1,DM99,IF(COUNTIF($DM$1:$DM$200,DM99)=2,IF(COUNTIF($DM$1:$DM98,DM99)=0,DM99,DM99+0.5),"Terminkollision 1")))</f>
        <v>0</v>
      </c>
      <c r="DC99" s="42">
        <f t="shared" si="561"/>
        <v>3</v>
      </c>
      <c r="DD99" s="71" t="s">
        <v>195</v>
      </c>
      <c r="DE99" s="13" t="s">
        <v>66</v>
      </c>
      <c r="DG99" s="63"/>
      <c r="DH99" s="63"/>
      <c r="DI99" s="13">
        <f t="shared" ref="DI99:DI115" si="810">$CR$2</f>
        <v>2016</v>
      </c>
      <c r="DJ99" s="13" t="str">
        <f t="shared" ref="DJ99:DJ102" si="811">IF(WEEKDAY(DK99,2)=1,"Mo",IF(WEEKDAY(DK99,2)=2,"Di",IF(WEEKDAY(DK99,2)=3,"Mi",IF(WEEKDAY(DK99,2)=4,"Do",IF(WEEKDAY(DK99,2)=5,"Fr",IF(WEEKDAY(DK99,2)=6,"Sa","So"))))))</f>
        <v>Mo</v>
      </c>
      <c r="DK99" s="22">
        <f t="shared" ref="DK99:DK102" si="812">DATE(DI99,DH99,DG99)</f>
        <v>40876</v>
      </c>
      <c r="DL99" s="19">
        <f t="shared" si="560"/>
        <v>0</v>
      </c>
      <c r="DM99" s="13">
        <f t="shared" si="499"/>
        <v>0</v>
      </c>
    </row>
    <row r="100" spans="1:117" ht="12.75" customHeight="1">
      <c r="A100" s="13">
        <f t="shared" ref="A100" si="813">A98+1</f>
        <v>104</v>
      </c>
      <c r="B100" s="174">
        <f>TRUNC((DATE($CR$2,C$75,C100)-WEEKDAY(DATE($CR$2,C$75,C100),2)-DATE(YEAR(DATE($CR$2,C$75,C100)+4-WEEKDAY(DATE($CR$2,C$75,C100),2)),1,-10))/7)</f>
        <v>15</v>
      </c>
      <c r="C100" s="172">
        <v>13</v>
      </c>
      <c r="D100" s="176" t="str">
        <f t="shared" si="567"/>
        <v>Mi</v>
      </c>
      <c r="E100" s="2"/>
      <c r="F100" s="164" t="str">
        <f t="shared" ref="F100" si="814">IF(OR(OR(B100=$CR$7,B104=$CR$7,B100=$CS$7,B104=$CS$7,B100=$CT$7,B104=$CT$7,B100=$CR$8,B104=$CR$8,B100=$CR$9,B104=$CR$9,B100=$CR$10,B104=$CR$10,B100=$CS$10,B104=$CS$10,B100=$CR$11,B104=$CR$11,B100=$CS$11,B104=$CS$11,B100=$CT$11,B104=$CT$11,B100=$CU$11,B104=$CU$11,B100=$CV$11,B104=$CV$11,B100=$CR$12,B104=$CR$12,B100=$CS$12,B104=$CS$12),OR($A101=$CP$30,$A101=$CP$31,$A101=$CP$32,$A101=$CP$33,$A101=$CP$34,$A101=$CP$35,$A101=$CP$36,$A101=$CP$37,$A101=$CP$38,$A101=$CP$39,$A101=$CP$40,$A101=$CP$41),OR($A101=$CP$44,$A101=$CP$45,$A101=$CP$46,$A101=$CP$47,$A101=$CP$48,$A101=$CP$49,$A101=$CP$50)),1,"")</f>
        <v/>
      </c>
      <c r="G100" s="164" t="str">
        <f t="shared" ref="G100" si="815">IF(OR(OR(B100=$CR$15,B104=$CR$15,B100=$CS$15,B104=$CS$15,B100=$CT$15,B104=$CT$15,B100=$CR$16,B104=$CR$16,B100=$CS$16,B104=$CS$16,B100=$CR$17,B104=$CR$17,B100=$CS$17,B104=$CS$17,B100=$CR$18,B104=$CR$18,B100=$CS$18,B104=$CS$18,B100=$CT$18,B104=$CT$18,B100=$CU$18,B104=$CU$18,B100=$CV$18,B104=$CV$18,B100=$CR$19,B104=$CR$19,B100=$CS$19,B104=$CS$19),OR($A101=$CP$30,$A101=$CP$31,$A101=$CP$32,$A101=$CP$33,$A101=$CP$34,$A101=$CP$35,$A101=$CP$36,$A101=$CP$37,$A101=$CP$38,$A101=$CP$39,$A101=$CP$40,$A101=$CP$41),OR($A101=$CP$44,$A101=$CP$45,$A101=$CP$46,$A101=$CP$47,$A101=$CP$48,$A101=$CP$49,$A101=$CP$50)),1,"")</f>
        <v/>
      </c>
      <c r="H100" s="164" t="str">
        <f t="shared" ref="H100" si="816">IF(OR(OR(B100=$CR$22,B104=$CR$22,B100=$CS$22,B104=$CS$22,B100=$CT$22,B104=$CT$22,B100=$CR$23,B104=$CR$23,B100=$CS$23,B104=$CS$23,B100=$CR$24,B104=$CR$24,B100=$CS$24,B104=$CS$24,B100=$CR$25,B104=$CR$25,B100=$CS$25,B104=$CS$25,B100=$CT$25,B104=$CT$25,B100=$CU$25,B104=$CU$25,B100=$CV$25,B104=$CV$25,B100=$CR$26,B104=$CR$26,B100=$CS$26,B104=$CS$26),OR($A101=$CP$30,$A101=$CP$31,$A101=$CP$32,$A101=$CP$33,$A101=$CP$34,$A101=$CP$35,$A101=$CP$36,$A101=$CP$37,$A101=$CP$38,$A101=$CP$39,$A101=$CP$40,$A101=$CP$41),OR($A101=$CP$44,$A101=$CP$45,$A101=$CP$46,$A101=$CP$47,$A101=$CP$48,$A101=$CP$49,$A101=$CP$50)),1,"")</f>
        <v/>
      </c>
      <c r="I100" s="2"/>
      <c r="J100" s="6" t="str">
        <f t="shared" ref="J100" si="817">IF(ISNA(VLOOKUP(A100,$DB$1:$DE$200,4,FALSE)),"",VLOOKUP(A100,$DB$1:$DE$200,4,FALSE))</f>
        <v/>
      </c>
      <c r="K100" s="6"/>
      <c r="L100" s="6"/>
      <c r="M100" s="6"/>
      <c r="N100" s="6"/>
      <c r="O100" s="6"/>
      <c r="P100" s="5" t="str">
        <f t="array" ref="P100">IF(ISNA(INDEX($DC$1:$DC$770,MATCH($A100&amp;P$3,$DB$1:$DB$770&amp;$DC$1:$DC$770,0))),"",IF(ISNA(INDEX($DC$1:$DC$200,MATCH($A100&amp;P$3,$DB$1:$DB$200&amp;$DC$1:$DC$200,0))),IF(INDEX($DC$201:$DC$770,MATCH($A100&amp;P$3,$DB$201:$DB$770&amp;$DC$201:$DC$770,0))=P$3,2,""),IF(INDEX($DC$1:$DC$200,MATCH($A100&amp;P$3,$DB$1:$DB$200&amp;$DC$1:$DC$200,0))=P$3,1,"")))</f>
        <v/>
      </c>
      <c r="Q100" s="6" t="str">
        <f t="array" ref="Q100">IF(ISNA(INDEX($DC$1:$DC$770,MATCH($A100&amp;Q$3,$DB$1:$DB$770&amp;$DC$1:$DC$770,0))),"",IF(ISNA(INDEX($DC$1:$DC$200,MATCH($A100&amp;Q$3,$DB$1:$DB$200&amp;$DC$1:$DC$200,0))),IF(INDEX($DC$201:$DC$770,MATCH($A100&amp;Q$3,$DB$201:$DB$770&amp;$DC$201:$DC$770,0))=Q$3,2,""),IF(INDEX($DC$1:$DC$200,MATCH($A100&amp;Q$3,$DB$1:$DB$200&amp;$DC$1:$DC$200,0))=Q$3,1,"")))</f>
        <v/>
      </c>
      <c r="R100" s="6" t="str">
        <f t="array" ref="R100">IF(ISNA(INDEX($DC$1:$DC$770,MATCH($A100&amp;R$3,$DB$1:$DB$770&amp;$DC$1:$DC$770,0))),"",IF(ISNA(INDEX($DC$1:$DC$200,MATCH($A100&amp;R$3,$DB$1:$DB$200&amp;$DC$1:$DC$200,0))),IF(INDEX($DC$201:$DC$770,MATCH($A100&amp;R$3,$DB$201:$DB$770&amp;$DC$201:$DC$770,0))=R$3,2,""),IF(INDEX($DC$1:$DC$200,MATCH($A100&amp;R$3,$DB$1:$DB$200&amp;$DC$1:$DC$200,0))=R$3,1,"")))</f>
        <v/>
      </c>
      <c r="S100" s="5" t="str">
        <f t="array" ref="S100">IF(ISNA(INDEX($DC$1:$DC$770,MATCH($A100&amp;S$3,$DB$1:$DB$770&amp;$DC$1:$DC$770,0))),"",IF(ISNA(INDEX($DC$1:$DC$200,MATCH($A100&amp;S$3,$DB$1:$DB$200&amp;$DC$1:$DC$200,0))),IF(INDEX($DC$201:$DC$770,MATCH($A100&amp;S$3,$DB$201:$DB$770&amp;$DC$201:$DC$770,0))=S$3,2,""),IF(INDEX($DC$1:$DC$200,MATCH($A100&amp;S$3,$DB$1:$DB$200&amp;$DC$1:$DC$200,0))=S$3,1,"")))</f>
        <v/>
      </c>
      <c r="T100" s="6" t="str">
        <f t="array" ref="T100">IF(ISNA(INDEX($DC$1:$DC$770,MATCH($A100&amp;T$3,$DB$1:$DB$770&amp;$DC$1:$DC$770,0))),"",IF(ISNA(INDEX($DC$1:$DC$200,MATCH($A100&amp;T$3,$DB$1:$DB$200&amp;$DC$1:$DC$200,0))),IF(INDEX($DC$201:$DC$770,MATCH($A100&amp;T$3,$DB$201:$DB$770&amp;$DC$201:$DC$770,0))=T$3,2,""),IF(INDEX($DC$1:$DC$200,MATCH($A100&amp;T$3,$DB$1:$DB$200&amp;$DC$1:$DC$200,0))=T$3,1,"")))</f>
        <v/>
      </c>
      <c r="U100" s="7" t="str">
        <f t="array" ref="U100">IF(ISNA(INDEX($DC$1:$DC$770,MATCH($A100&amp;U$3,$DB$1:$DB$770&amp;$DC$1:$DC$770,0))),"",IF(ISNA(INDEX($DC$1:$DC$200,MATCH($A100&amp;U$3,$DB$1:$DB$200&amp;$DC$1:$DC$200,0))),IF(INDEX($DC$201:$DC$770,MATCH($A100&amp;U$3,$DB$201:$DB$770&amp;$DC$201:$DC$770,0))=U$3,2,""),IF(INDEX($DC$1:$DC$200,MATCH($A100&amp;U$3,$DB$1:$DB$200&amp;$DC$1:$DC$200,0))=U$3,1,"")))</f>
        <v/>
      </c>
      <c r="V100" s="6" t="str">
        <f t="array" ref="V100">IF(ISNA(INDEX($DC$1:$DC$770,MATCH($A100&amp;V$3,$DB$1:$DB$770&amp;$DC$1:$DC$770,0))),"",IF(ISNA(INDEX($DC$1:$DC$200,MATCH($A100&amp;V$3,$DB$1:$DB$200&amp;$DC$1:$DC$200,0))),IF(INDEX($DC$201:$DC$770,MATCH($A100&amp;V$3,$DB$201:$DB$770&amp;$DC$201:$DC$770,0))=V$3,2,""),IF(INDEX($DC$1:$DC$200,MATCH($A100&amp;V$3,$DB$1:$DB$200&amp;$DC$1:$DC$200,0))=V$3,1,"")))</f>
        <v/>
      </c>
      <c r="W100" s="6" t="str">
        <f t="array" ref="W100">IF(ISNA(INDEX($DC$1:$DC$770,MATCH($A100&amp;W$3,$DB$1:$DB$770&amp;$DC$1:$DC$770,0))),"",IF(ISNA(INDEX($DC$1:$DC$200,MATCH($A100&amp;W$3,$DB$1:$DB$200&amp;$DC$1:$DC$200,0))),IF(INDEX($DC$201:$DC$770,MATCH($A100&amp;W$3,$DB$201:$DB$770&amp;$DC$201:$DC$770,0))=W$3,2,""),IF(INDEX($DC$1:$DC$200,MATCH($A100&amp;W$3,$DB$1:$DB$200&amp;$DC$1:$DC$200,0))=W$3,1,"")))</f>
        <v/>
      </c>
      <c r="X100" s="6" t="str">
        <f t="array" ref="X100">IF(ISNA(INDEX($DC$1:$DC$770,MATCH($A100&amp;X$3,$DB$1:$DB$770&amp;$DC$1:$DC$770,0))),"",IF(ISNA(INDEX($DC$1:$DC$200,MATCH($A100&amp;X$3,$DB$1:$DB$200&amp;$DC$1:$DC$200,0))),IF(INDEX($DC$201:$DC$770,MATCH($A100&amp;X$3,$DB$201:$DB$770&amp;$DC$201:$DC$770,0))=X$3,2,""),IF(INDEX($DC$1:$DC$200,MATCH($A100&amp;X$3,$DB$1:$DB$200&amp;$DC$1:$DC$200,0))=X$3,1,"")))</f>
        <v/>
      </c>
      <c r="Y100" s="5" t="str">
        <f t="array" ref="Y100">IF(ISNA(INDEX($DC$1:$DC$770,MATCH($A100&amp;Y$3,$DB$1:$DB$770&amp;$DC$1:$DC$770,0))),"",IF(ISNA(INDEX($DC$1:$DC$200,MATCH($A100&amp;Y$3,$DB$1:$DB$200&amp;$DC$1:$DC$200,0))),IF(INDEX($DC$201:$DC$770,MATCH($A100&amp;Y$3,$DB$201:$DB$770&amp;$DC$201:$DC$770,0))=Y$3,2,""),IF(INDEX($DC$1:$DC$200,MATCH($A100&amp;Y$3,$DB$1:$DB$200&amp;$DC$1:$DC$200,0))=Y$3,1,"")))</f>
        <v/>
      </c>
      <c r="Z100" s="6" t="str">
        <f t="array" ref="Z100">IF(ISNA(INDEX($DC$1:$DC$770,MATCH($A100&amp;Z$3,$DB$1:$DB$770&amp;$DC$1:$DC$770,0))),"",IF(ISNA(INDEX($DC$1:$DC$200,MATCH($A100&amp;Z$3,$DB$1:$DB$200&amp;$DC$1:$DC$200,0))),IF(INDEX($DC$201:$DC$770,MATCH($A100&amp;Z$3,$DB$201:$DB$770&amp;$DC$201:$DC$770,0))=Z$3,2,""),IF(INDEX($DC$1:$DC$200,MATCH($A100&amp;Z$3,$DB$1:$DB$200&amp;$DC$1:$DC$200,0))=Z$3,1,"")))</f>
        <v/>
      </c>
      <c r="AA100" s="7" t="str">
        <f t="array" ref="AA100">IF(ISNA(INDEX($DC$1:$DC$770,MATCH($A100&amp;AA$3,$DB$1:$DB$770&amp;$DC$1:$DC$770,0))),"",IF(ISNA(INDEX($DC$1:$DC$200,MATCH($A100&amp;AA$3,$DB$1:$DB$200&amp;$DC$1:$DC$200,0))),IF(INDEX($DC$201:$DC$770,MATCH($A100&amp;AA$3,$DB$201:$DB$770&amp;$DC$201:$DC$770,0))=AA$3,2,""),IF(INDEX($DC$1:$DC$200,MATCH($A100&amp;AA$3,$DB$1:$DB$200&amp;$DC$1:$DC$200,0))=AA$3,1,"")))</f>
        <v/>
      </c>
      <c r="AB100" s="6" t="str">
        <f t="array" ref="AB100">IF(ISNA(INDEX($DC$1:$DC$770,MATCH($A100&amp;AB$3,$DB$1:$DB$770&amp;$DC$1:$DC$770,0))),"",IF(ISNA(INDEX($DC$1:$DC$200,MATCH($A100&amp;AB$3,$DB$1:$DB$200&amp;$DC$1:$DC$200,0))),IF(INDEX($DC$201:$DC$770,MATCH($A100&amp;AB$3,$DB$201:$DB$770&amp;$DC$201:$DC$770,0))=AB$3,2,""),IF(INDEX($DC$1:$DC$200,MATCH($A100&amp;AB$3,$DB$1:$DB$200&amp;$DC$1:$DC$200,0))=AB$3,1,"")))</f>
        <v/>
      </c>
      <c r="AC100" s="6" t="str">
        <f t="array" ref="AC100">IF(ISNA(INDEX($DC$1:$DC$770,MATCH($A100&amp;AC$3,$DB$1:$DB$770&amp;$DC$1:$DC$770,0))),"",IF(ISNA(INDEX($DC$1:$DC$200,MATCH($A100&amp;AC$3,$DB$1:$DB$200&amp;$DC$1:$DC$200,0))),IF(INDEX($DC$201:$DC$770,MATCH($A100&amp;AC$3,$DB$201:$DB$770&amp;$DC$201:$DC$770,0))=AC$3,2,""),IF(INDEX($DC$1:$DC$200,MATCH($A100&amp;AC$3,$DB$1:$DB$200&amp;$DC$1:$DC$200,0))=AC$3,1,"")))</f>
        <v/>
      </c>
      <c r="AD100" s="7" t="str">
        <f t="array" ref="AD100">IF(ISNA(INDEX($DC$1:$DC$770,MATCH($A100&amp;AD$3,$DB$1:$DB$770&amp;$DC$1:$DC$770,0))),"",IF(ISNA(INDEX($DC$1:$DC$200,MATCH($A100&amp;AD$3,$DB$1:$DB$200&amp;$DC$1:$DC$200,0))),IF(INDEX($DC$201:$DC$770,MATCH($A100&amp;AD$3,$DB$201:$DB$770&amp;$DC$201:$DC$770,0))=AD$3,2,""),IF(INDEX($DC$1:$DC$200,MATCH($A100&amp;AD$3,$DB$1:$DB$200&amp;$DC$1:$DC$200,0))=AD$3,1,"")))</f>
        <v/>
      </c>
      <c r="AE100" s="4">
        <f t="shared" ref="AE100" si="818">AE98+1</f>
        <v>134</v>
      </c>
      <c r="AF100" s="174">
        <f>TRUNC((DATE($CR$2,AG$75,AG100)-WEEKDAY(DATE($CR$2,AG$75,AG100),2)-DATE(YEAR(DATE($CR$2,AG$75,AG100)+4-WEEKDAY(DATE($CR$2,AG$75,AG100),2)),1,-10))/7)</f>
        <v>19</v>
      </c>
      <c r="AG100" s="181">
        <v>13</v>
      </c>
      <c r="AH100" s="176" t="str">
        <f t="shared" si="572"/>
        <v>Fr</v>
      </c>
      <c r="AI100" s="2"/>
      <c r="AJ100" s="164" t="str">
        <f t="shared" ref="AJ100" si="819">IF(OR(OR(AF100=$CR$7,AF104=$CR$7,AF100=$CS$7,AF104=$CS$7,AF100=$CT$7,AF104=$CT$7,AF100=$CR$8,AF104=$CR$8,AF100=$CR$9,AF104=$CR$9,AF100=$CR$10,AF104=$CR$10,AF100=$CS$10,AF104=$CS$10,AF100=$CR$11,AF104=$CR$11,AF100=$CS$11,AF104=$CS$11,AF100=$CT$11,AF104=$CT$11,AF100=$CU$11,AF104=$CU$11,AF100=$CV$11,AF104=$CV$11,AF100=$CR$12,AF104=$CR$12,AF100=$CS$12,AF104=$CS$12),OR($AE101=$CP$30,$AE101=$CP$31,$AE101=$CP$32,$AE101=$CP$33,$AE101=$CP$34,$AE101=$CP$35,$AE101=$CP$36,$AE101=$CP$37,$AE101=$CP$38,$AE101=$CP$39,$AE101=$CP$40,$AE101=$CP$41),OR($AE101=$CP$44,$AE101=$CP$45,$AE101=$CP$46,$AE101=$CP$47,$AE101=$CP$48,$AE101=$CP$49,$AE101=$CP$50)),1,"")</f>
        <v/>
      </c>
      <c r="AK100" s="164" t="str">
        <f t="shared" ref="AK100" si="820">IF(OR(OR(AF100=$CR$15,AF104=$CR$15,AF100=$CS$15,AF104=$CS$15,AF100=$CT$15,AF104=$CT$15,AF100=$CR$16,AF104=$CR$16,AF100=$CS$16,AF104=$CS$16,AF100=$CR$17,AF104=$CR$17,AF100=$CS$17,AF104=$CS$17,AF100=$CR$18,AF104=$CR$18,AF100=$CS$18,AF104=$CS$18,AF100=$CT$18,AF104=$CT$18,AF100=$CU$18,AF104=$CU$18,AF100=$CV$18,AF104=$CV$18,AF100=$CR$19,AF104=$CR$19,AF100=$CS$19,AF104=$CS$19),OR($AE101=$CP$30,$AE101=$CP$31,$AE101=$CP$32,$AE101=$CP$33,$AE101=$CP$34,$AE101=$CP$35,$AE101=$CP$36,$AE101=$CP$37,$AE101=$CP$38,$AE101=$CP$39,$AE101=$CP$40,$AE101=$CP$41),OR($AE101=$CP$44,$AE101=$CP$45,$AE101=$CP$46,$AE101=$CP$47,$AE101=$CP$48,$AE101=$CP$49,$AE101=$CP$50)),1,"")</f>
        <v/>
      </c>
      <c r="AL100" s="164" t="str">
        <f t="shared" ref="AL100" si="821">IF(OR(OR(AF100=$CR$22,AF104=$CR$22,AF100=$CS$22,AF104=$CS$22,AF100=$CT$22,AF104=$CT$22,AF100=$CR$23,AF104=$CR$23,AF100=$CS$23,AF104=$CS$23,AF100=$CR$24,AF104=$CR$24,AF100=$CS$24,AF104=$CS$24,AF100=$CR$25,AF104=$CR$25,AF100=$CS$25,AF104=$CS$25,AF100=$CT$25,AF104=$CT$25,AF100=$CU$25,AF104=$CU$25,AF100=$CV$25,AF104=$CV$25,AF100=$CR$26,AF104=$CR$26,AF100=$CS$26,AF104=$CS$26),OR($AE101=$CP$30,$AE101=$CP$31,$AE101=$CP$32,$AE101=$CP$33,$AE101=$CP$34,$AE101=$CP$35,$AE101=$CP$36,$AE101=$CP$37,$AE101=$CP$38,$AE101=$CP$39,$AE101=$CP$40,$AE101=$CP$41),OR($AE101=$CP$44,$AE101=$CP$45,$AE101=$CP$46,$AE101=$CP$47,$AE101=$CP$48,$AE101=$CP$49,$AE101=$CP$50)),1,"")</f>
        <v/>
      </c>
      <c r="AM100" s="2"/>
      <c r="AN100" s="6" t="str">
        <f t="shared" ref="AN100" si="822">IF(ISNA(VLOOKUP(AE100,$DB$1:$DE$200,4,FALSE)),"",VLOOKUP(AE100,$DB$1:$DE$200,4,FALSE))</f>
        <v/>
      </c>
      <c r="AO100" s="6"/>
      <c r="AP100" s="6"/>
      <c r="AQ100" s="6"/>
      <c r="AR100" s="6"/>
      <c r="AS100" s="6"/>
      <c r="AT100" s="5" t="str">
        <f t="array" ref="AT100">IF(ISNA(INDEX($DC$1:$DC$770,MATCH($AE100&amp;AT$3,$DB$1:$DB$770&amp;$DC$1:$DC$770,0))),"",IF(ISNA(INDEX($DC$1:$DC$200,MATCH($AE100&amp;AT$3,$DB$1:$DB$200&amp;$DC$1:$DC$200,0))),IF(INDEX($DC$201:$DC$770,MATCH($AE100&amp;AT$3,$DB$201:$DB$770&amp;$DC$201:$DC$770,0))=AT$3,2,""),IF(INDEX($DC$1:$DC$200,MATCH($AE100&amp;AT$3,$DB$1:$DB$200&amp;$DC$1:$DC$200,0))=AT$3,1,"")))</f>
        <v/>
      </c>
      <c r="AU100" s="6" t="str">
        <f t="array" ref="AU100">IF(ISNA(INDEX($DC$1:$DC$770,MATCH($AE100&amp;AU$3,$DB$1:$DB$770&amp;$DC$1:$DC$770,0))),"",IF(ISNA(INDEX($DC$1:$DC$200,MATCH($AE100&amp;AU$3,$DB$1:$DB$200&amp;$DC$1:$DC$200,0))),IF(INDEX($DC$201:$DC$770,MATCH($AE100&amp;AU$3,$DB$201:$DB$770&amp;$DC$201:$DC$770,0))=AU$3,2,""),IF(INDEX($DC$1:$DC$200,MATCH($AE100&amp;AU$3,$DB$1:$DB$200&amp;$DC$1:$DC$200,0))=AU$3,1,"")))</f>
        <v/>
      </c>
      <c r="AV100" s="6" t="str">
        <f t="array" ref="AV100">IF(ISNA(INDEX($DC$1:$DC$770,MATCH($AE100&amp;AV$3,$DB$1:$DB$770&amp;$DC$1:$DC$770,0))),"",IF(ISNA(INDEX($DC$1:$DC$200,MATCH($AE100&amp;AV$3,$DB$1:$DB$200&amp;$DC$1:$DC$200,0))),IF(INDEX($DC$201:$DC$770,MATCH($AE100&amp;AV$3,$DB$201:$DB$770&amp;$DC$201:$DC$770,0))=AV$3,2,""),IF(INDEX($DC$1:$DC$200,MATCH($AE100&amp;AV$3,$DB$1:$DB$200&amp;$DC$1:$DC$200,0))=AV$3,1,"")))</f>
        <v/>
      </c>
      <c r="AW100" s="5" t="str">
        <f t="array" ref="AW100">IF(ISNA(INDEX($DC$1:$DC$770,MATCH($AE100&amp;AW$3,$DB$1:$DB$770&amp;$DC$1:$DC$770,0))),"",IF(ISNA(INDEX($DC$1:$DC$200,MATCH($AE100&amp;AW$3,$DB$1:$DB$200&amp;$DC$1:$DC$200,0))),IF(INDEX($DC$201:$DC$770,MATCH($AE100&amp;AW$3,$DB$201:$DB$770&amp;$DC$201:$DC$770,0))=AW$3,2,""),IF(INDEX($DC$1:$DC$200,MATCH($AE100&amp;AW$3,$DB$1:$DB$200&amp;$DC$1:$DC$200,0))=AW$3,1,"")))</f>
        <v/>
      </c>
      <c r="AX100" s="6" t="str">
        <f t="array" ref="AX100">IF(ISNA(INDEX($DC$1:$DC$770,MATCH($AE100&amp;AX$3,$DB$1:$DB$770&amp;$DC$1:$DC$770,0))),"",IF(ISNA(INDEX($DC$1:$DC$200,MATCH($AE100&amp;AX$3,$DB$1:$DB$200&amp;$DC$1:$DC$200,0))),IF(INDEX($DC$201:$DC$770,MATCH($AE100&amp;AX$3,$DB$201:$DB$770&amp;$DC$201:$DC$770,0))=AX$3,2,""),IF(INDEX($DC$1:$DC$200,MATCH($AE100&amp;AX$3,$DB$1:$DB$200&amp;$DC$1:$DC$200,0))=AX$3,1,"")))</f>
        <v/>
      </c>
      <c r="AY100" s="7" t="str">
        <f t="array" ref="AY100">IF(ISNA(INDEX($DC$1:$DC$770,MATCH($AE100&amp;AY$3,$DB$1:$DB$770&amp;$DC$1:$DC$770,0))),"",IF(ISNA(INDEX($DC$1:$DC$200,MATCH($AE100&amp;AY$3,$DB$1:$DB$200&amp;$DC$1:$DC$200,0))),IF(INDEX($DC$201:$DC$770,MATCH($AE100&amp;AY$3,$DB$201:$DB$770&amp;$DC$201:$DC$770,0))=AY$3,2,""),IF(INDEX($DC$1:$DC$200,MATCH($AE100&amp;AY$3,$DB$1:$DB$200&amp;$DC$1:$DC$200,0))=AY$3,1,"")))</f>
        <v/>
      </c>
      <c r="AZ100" s="6" t="str">
        <f t="array" ref="AZ100">IF(ISNA(INDEX($DC$1:$DC$770,MATCH($AE100&amp;AZ$3,$DB$1:$DB$770&amp;$DC$1:$DC$770,0))),"",IF(ISNA(INDEX($DC$1:$DC$200,MATCH($AE100&amp;AZ$3,$DB$1:$DB$200&amp;$DC$1:$DC$200,0))),IF(INDEX($DC$201:$DC$770,MATCH($AE100&amp;AZ$3,$DB$201:$DB$770&amp;$DC$201:$DC$770,0))=AZ$3,2,""),IF(INDEX($DC$1:$DC$200,MATCH($AE100&amp;AZ$3,$DB$1:$DB$200&amp;$DC$1:$DC$200,0))=AZ$3,1,"")))</f>
        <v/>
      </c>
      <c r="BA100" s="6" t="str">
        <f t="array" ref="BA100">IF(ISNA(INDEX($DC$1:$DC$770,MATCH($AE100&amp;BA$3,$DB$1:$DB$770&amp;$DC$1:$DC$770,0))),"",IF(ISNA(INDEX($DC$1:$DC$200,MATCH($AE100&amp;BA$3,$DB$1:$DB$200&amp;$DC$1:$DC$200,0))),IF(INDEX($DC$201:$DC$770,MATCH($AE100&amp;BA$3,$DB$201:$DB$770&amp;$DC$201:$DC$770,0))=BA$3,2,""),IF(INDEX($DC$1:$DC$200,MATCH($AE100&amp;BA$3,$DB$1:$DB$200&amp;$DC$1:$DC$200,0))=BA$3,1,"")))</f>
        <v/>
      </c>
      <c r="BB100" s="6" t="str">
        <f t="array" ref="BB100">IF(ISNA(INDEX($DC$1:$DC$770,MATCH($AE100&amp;BB$3,$DB$1:$DB$770&amp;$DC$1:$DC$770,0))),"",IF(ISNA(INDEX($DC$1:$DC$200,MATCH($AE100&amp;BB$3,$DB$1:$DB$200&amp;$DC$1:$DC$200,0))),IF(INDEX($DC$201:$DC$770,MATCH($AE100&amp;BB$3,$DB$201:$DB$770&amp;$DC$201:$DC$770,0))=BB$3,2,""),IF(INDEX($DC$1:$DC$200,MATCH($AE100&amp;BB$3,$DB$1:$DB$200&amp;$DC$1:$DC$200,0))=BB$3,1,"")))</f>
        <v/>
      </c>
      <c r="BC100" s="5" t="str">
        <f t="array" ref="BC100">IF(ISNA(INDEX($DC$1:$DC$770,MATCH($AE100&amp;BC$3,$DB$1:$DB$770&amp;$DC$1:$DC$770,0))),"",IF(ISNA(INDEX($DC$1:$DC$200,MATCH($AE100&amp;BC$3,$DB$1:$DB$200&amp;$DC$1:$DC$200,0))),IF(INDEX($DC$201:$DC$770,MATCH($AE100&amp;BC$3,$DB$201:$DB$770&amp;$DC$201:$DC$770,0))=BC$3,2,""),IF(INDEX($DC$1:$DC$200,MATCH($AE100&amp;BC$3,$DB$1:$DB$200&amp;$DC$1:$DC$200,0))=BC$3,1,"")))</f>
        <v/>
      </c>
      <c r="BD100" s="6" t="str">
        <f t="array" ref="BD100">IF(ISNA(INDEX($DC$1:$DC$770,MATCH($AE100&amp;BD$3,$DB$1:$DB$770&amp;$DC$1:$DC$770,0))),"",IF(ISNA(INDEX($DC$1:$DC$200,MATCH($AE100&amp;BD$3,$DB$1:$DB$200&amp;$DC$1:$DC$200,0))),IF(INDEX($DC$201:$DC$770,MATCH($AE100&amp;BD$3,$DB$201:$DB$770&amp;$DC$201:$DC$770,0))=BD$3,2,""),IF(INDEX($DC$1:$DC$200,MATCH($AE100&amp;BD$3,$DB$1:$DB$200&amp;$DC$1:$DC$200,0))=BD$3,1,"")))</f>
        <v/>
      </c>
      <c r="BE100" s="7" t="str">
        <f t="array" ref="BE100">IF(ISNA(INDEX($DC$1:$DC$770,MATCH($AE100&amp;BE$3,$DB$1:$DB$770&amp;$DC$1:$DC$770,0))),"",IF(ISNA(INDEX($DC$1:$DC$200,MATCH($AE100&amp;BE$3,$DB$1:$DB$200&amp;$DC$1:$DC$200,0))),IF(INDEX($DC$201:$DC$770,MATCH($AE100&amp;BE$3,$DB$201:$DB$770&amp;$DC$201:$DC$770,0))=BE$3,2,""),IF(INDEX($DC$1:$DC$200,MATCH($AE100&amp;BE$3,$DB$1:$DB$200&amp;$DC$1:$DC$200,0))=BE$3,1,"")))</f>
        <v/>
      </c>
      <c r="BF100" s="6" t="str">
        <f t="array" ref="BF100">IF(ISNA(INDEX($DC$1:$DC$770,MATCH($AE100&amp;BF$3,$DB$1:$DB$770&amp;$DC$1:$DC$770,0))),"",IF(ISNA(INDEX($DC$1:$DC$200,MATCH($AE100&amp;BF$3,$DB$1:$DB$200&amp;$DC$1:$DC$200,0))),IF(INDEX($DC$201:$DC$770,MATCH($AE100&amp;BF$3,$DB$201:$DB$770&amp;$DC$201:$DC$770,0))=BF$3,2,""),IF(INDEX($DC$1:$DC$200,MATCH($AE100&amp;BF$3,$DB$1:$DB$200&amp;$DC$1:$DC$200,0))=BF$3,1,"")))</f>
        <v/>
      </c>
      <c r="BG100" s="6" t="str">
        <f t="array" ref="BG100">IF(ISNA(INDEX($DC$1:$DC$770,MATCH($AE100&amp;BG$3,$DB$1:$DB$770&amp;$DC$1:$DC$770,0))),"",IF(ISNA(INDEX($DC$1:$DC$200,MATCH($AE100&amp;BG$3,$DB$1:$DB$200&amp;$DC$1:$DC$200,0))),IF(INDEX($DC$201:$DC$770,MATCH($AE100&amp;BG$3,$DB$201:$DB$770&amp;$DC$201:$DC$770,0))=BG$3,2,""),IF(INDEX($DC$1:$DC$200,MATCH($AE100&amp;BG$3,$DB$1:$DB$200&amp;$DC$1:$DC$200,0))=BG$3,1,"")))</f>
        <v/>
      </c>
      <c r="BH100" s="7" t="str">
        <f t="array" ref="BH100">IF(ISNA(INDEX($DC$1:$DC$770,MATCH($AE100&amp;BH$3,$DB$1:$DB$770&amp;$DC$1:$DC$770,0))),"",IF(ISNA(INDEX($DC$1:$DC$200,MATCH($AE100&amp;BH$3,$DB$1:$DB$200&amp;$DC$1:$DC$200,0))),IF(INDEX($DC$201:$DC$770,MATCH($AE100&amp;BH$3,$DB$201:$DB$770&amp;$DC$201:$DC$770,0))=BH$3,2,""),IF(INDEX($DC$1:$DC$200,MATCH($AE100&amp;BH$3,$DB$1:$DB$200&amp;$DC$1:$DC$200,0))=BH$3,1,"")))</f>
        <v/>
      </c>
      <c r="BI100" s="4">
        <f t="shared" ref="BI100" si="823">BI98+1</f>
        <v>165</v>
      </c>
      <c r="BJ100" s="174">
        <f>TRUNC((DATE($CR$2,BK$75,BK100)-WEEKDAY(DATE($CR$2,BK$75,BK100),2)-DATE(YEAR(DATE($CR$2,BK$75,BK100)+4-WEEKDAY(DATE($CR$2,BK$75,BK100),2)),1,-10))/7)</f>
        <v>24</v>
      </c>
      <c r="BK100" s="181">
        <v>13</v>
      </c>
      <c r="BL100" s="176" t="str">
        <f t="shared" si="577"/>
        <v>Mo</v>
      </c>
      <c r="BM100" s="2"/>
      <c r="BN100" s="164" t="str">
        <f t="shared" ref="BN100" si="824">IF(OR(OR(BJ100=$CR$7,BJ104=$CR$7,BJ100=$CS$7,BJ104=$CS$7,BJ100=$CT$7,BJ104=$CT$7,BJ100=$CR$8,BJ104=$CR$8,BJ100=$CR$9,BJ104=$CR$9,BJ100=$CR$10,BJ104=$CR$10,BJ100=$CS$10,BJ104=$CS$10,BJ100=$CR$11,BJ104=$CR$11,BJ100=$CS$11,BJ104=$CS$11,BJ100=$CT$11,BJ104=$CT$11,BJ100=$CU$11,BJ104=$CU$11,BJ100=$CV$11,BJ104=$CV$11,BJ100=$CR$12,BJ104=$CR$12,BJ100=$CS$12,BJ104=$CS$12),OR($BI101=$CP$30,$BI101=$CP$31,$BI101=$CP$32,$BI101=$CP$33,$BI101=$CP$34,$BI101=$CP$35,$BI101=$CP$36,$BI101=$CP$37,$BI101=$CP$38,$BI101=$CP$39,$BI101=$CP$40,$BI101=$CP$41),OR($BI101=$CP$44,$BI101=$CP$45,$BI101=$CP$46,$BI101=$CP$47,$BI101=$CP$48,$BI101=$CP$49,$BI101=$CP$50)),1,"")</f>
        <v/>
      </c>
      <c r="BO100" s="164" t="str">
        <f t="shared" ref="BO100" si="825">IF(OR(OR(BJ100=$CR$15,BJ104=$CR$15,BJ100=$CS$15,BJ104=$CS$15,BJ100=$CT$15,BJ104=$CT$15,BJ100=$CR$16,BJ104=$CR$16,BJ100=$CS$16,BJ104=$CS$16,BJ100=$CR$17,BJ104=$CR$17,BJ100=$CS$17,BJ104=$CS$17,BJ100=$CR$18,BJ104=$CR$18,BJ100=$CS$18,BJ104=$CS$18,BJ100=$CT$18,BJ104=$CT$18,BJ100=$CU$18,BJ104=$CU$18,BJ100=$CV$18,BJ104=$CV$18,BJ100=$CR$19,BJ104=$CR$19,BJ100=$CS$19,BJ104=$CS$19),OR($BI101=$CP$30,$BI101=$CP$31,$BI101=$CP$32,$BI101=$CP$33,$BI101=$CP$34,$BI101=$CP$35,$BI101=$CP$36,$BI101=$CP$37,$BI101=$CP$38,$BI101=$CP$39,$BI101=$CP$40,$BI101=$CP$41),OR($BI101=$CP$44,$BI101=$CP$45,$BI101=$CP$46,$BI101=$CP$47,$BI101=$CP$48,$BI101=$CP$49,$BI101=$CP$50)),1,"")</f>
        <v/>
      </c>
      <c r="BP100" s="164" t="str">
        <f t="shared" ref="BP100" si="826">IF(OR(OR(BJ100=$CR$22,BJ104=$CR$22,BJ100=$CS$22,BJ104=$CS$22,BJ100=$CT$22,BJ104=$CT$22,BJ100=$CR$23,BJ104=$CR$23,BJ100=$CS$23,BJ104=$CS$23,BJ100=$CR$24,BJ104=$CR$24,BJ100=$CS$24,BJ104=$CS$24,BJ100=$CR$25,BJ104=$CR$25,BJ100=$CS$25,BJ104=$CS$25,BJ100=$CT$25,BJ104=$CT$25,BJ100=$CU$25,BJ104=$CU$25,BJ100=$CV$25,BJ104=$CV$25,BJ100=$CR$26,BJ104=$CR$26,BJ100=$CS$26,BJ104=$CS$26),OR($BI101=$CP$30,$BI101=$CP$31,$BI101=$CP$32,$BI101=$CP$33,$BI101=$CP$34,$BI101=$CP$35,$BI101=$CP$36,$BI101=$CP$37,$BI101=$CP$38,$BI101=$CP$39,$BI101=$CP$40,$BI101=$CP$41),OR($BI101=$CP$44,$BI101=$CP$45,$BI101=$CP$46,$BI101=$CP$47,$BI101=$CP$48,$BI101=$CP$49,$BI101=$CP$50)),1,"")</f>
        <v/>
      </c>
      <c r="BQ100" s="2"/>
      <c r="BR100" s="1" t="str">
        <f t="shared" ref="BR100" si="827">IF(ISNA(VLOOKUP(BI100,$DB$1:$DE$200,4,FALSE)),"",VLOOKUP(BI100,$DB$1:$DE$200,4,FALSE))</f>
        <v>Cevi-Turnen</v>
      </c>
      <c r="BS100" s="1"/>
      <c r="BT100" s="1"/>
      <c r="BU100" s="1"/>
      <c r="BV100" s="1"/>
      <c r="BW100" s="1"/>
      <c r="BX100" s="5" t="str">
        <f t="array" ref="BX100">IF(ISNA(INDEX($DC$1:$DC$770,MATCH($BI100&amp;BX$3,$DB$1:$DB$770&amp;$DC$1:$DC$770,0))),"",IF(ISNA(INDEX($DC$1:$DC$200,MATCH($BI100&amp;BX$3,$DB$1:$DB$200&amp;$DC$1:$DC$200,0))),IF(INDEX($DC$201:$DC$770,MATCH($BI100&amp;BX$3,$DB$201:$DB$770&amp;$DC$201:$DC$770,0))=BX$3,2,""),IF(INDEX($DC$1:$DC$200,MATCH($BI100&amp;BX$3,$DB$1:$DB$200&amp;$DC$1:$DC$200,0))=BX$3,1,"")))</f>
        <v/>
      </c>
      <c r="BY100" s="6" t="str">
        <f t="array" ref="BY100">IF(ISNA(INDEX($DC$1:$DC$770,MATCH($BI100&amp;BY$3,$DB$1:$DB$770&amp;$DC$1:$DC$770,0))),"",IF(ISNA(INDEX($DC$1:$DC$200,MATCH($BI100&amp;BY$3,$DB$1:$DB$200&amp;$DC$1:$DC$200,0))),IF(INDEX($DC$201:$DC$770,MATCH($BI100&amp;BY$3,$DB$201:$DB$770&amp;$DC$201:$DC$770,0))=BY$3,2,""),IF(INDEX($DC$1:$DC$200,MATCH($BI100&amp;BY$3,$DB$1:$DB$200&amp;$DC$1:$DC$200,0))=BY$3,1,"")))</f>
        <v/>
      </c>
      <c r="BZ100" s="6">
        <f t="array" ref="BZ100">IF(ISNA(INDEX($DC$1:$DC$770,MATCH($BI100&amp;BZ$3,$DB$1:$DB$770&amp;$DC$1:$DC$770,0))),"",IF(ISNA(INDEX($DC$1:$DC$200,MATCH($BI100&amp;BZ$3,$DB$1:$DB$200&amp;$DC$1:$DC$200,0))),IF(INDEX($DC$201:$DC$770,MATCH($BI100&amp;BZ$3,$DB$201:$DB$770&amp;$DC$201:$DC$770,0))=BZ$3,2,""),IF(INDEX($DC$1:$DC$200,MATCH($BI100&amp;BZ$3,$DB$1:$DB$200&amp;$DC$1:$DC$200,0))=BZ$3,1,"")))</f>
        <v>1</v>
      </c>
      <c r="CA100" s="5" t="str">
        <f t="array" ref="CA100">IF(ISNA(INDEX($DC$1:$DC$770,MATCH($BI100&amp;CA$3,$DB$1:$DB$770&amp;$DC$1:$DC$770,0))),"",IF(ISNA(INDEX($DC$1:$DC$200,MATCH($BI100&amp;CA$3,$DB$1:$DB$200&amp;$DC$1:$DC$200,0))),IF(INDEX($DC$201:$DC$770,MATCH($BI100&amp;CA$3,$DB$201:$DB$770&amp;$DC$201:$DC$770,0))=CA$3,2,""),IF(INDEX($DC$1:$DC$200,MATCH($BI100&amp;CA$3,$DB$1:$DB$200&amp;$DC$1:$DC$200,0))=CA$3,1,"")))</f>
        <v/>
      </c>
      <c r="CB100" s="6" t="str">
        <f t="array" ref="CB100">IF(ISNA(INDEX($DC$1:$DC$770,MATCH($BI100&amp;CB$3,$DB$1:$DB$770&amp;$DC$1:$DC$770,0))),"",IF(ISNA(INDEX($DC$1:$DC$200,MATCH($BI100&amp;CB$3,$DB$1:$DB$200&amp;$DC$1:$DC$200,0))),IF(INDEX($DC$201:$DC$770,MATCH($BI100&amp;CB$3,$DB$201:$DB$770&amp;$DC$201:$DC$770,0))=CB$3,2,""),IF(INDEX($DC$1:$DC$200,MATCH($BI100&amp;CB$3,$DB$1:$DB$200&amp;$DC$1:$DC$200,0))=CB$3,1,"")))</f>
        <v/>
      </c>
      <c r="CC100" s="7" t="str">
        <f t="array" ref="CC100">IF(ISNA(INDEX($DC$1:$DC$770,MATCH($BI100&amp;CC$3,$DB$1:$DB$770&amp;$DC$1:$DC$770,0))),"",IF(ISNA(INDEX($DC$1:$DC$200,MATCH($BI100&amp;CC$3,$DB$1:$DB$200&amp;$DC$1:$DC$200,0))),IF(INDEX($DC$201:$DC$770,MATCH($BI100&amp;CC$3,$DB$201:$DB$770&amp;$DC$201:$DC$770,0))=CC$3,2,""),IF(INDEX($DC$1:$DC$200,MATCH($BI100&amp;CC$3,$DB$1:$DB$200&amp;$DC$1:$DC$200,0))=CC$3,1,"")))</f>
        <v/>
      </c>
      <c r="CD100" s="6" t="str">
        <f t="array" ref="CD100">IF(ISNA(INDEX($DC$1:$DC$770,MATCH($BI100&amp;CD$3,$DB$1:$DB$770&amp;$DC$1:$DC$770,0))),"",IF(ISNA(INDEX($DC$1:$DC$200,MATCH($BI100&amp;CD$3,$DB$1:$DB$200&amp;$DC$1:$DC$200,0))),IF(INDEX($DC$201:$DC$770,MATCH($BI100&amp;CD$3,$DB$201:$DB$770&amp;$DC$201:$DC$770,0))=CD$3,2,""),IF(INDEX($DC$1:$DC$200,MATCH($BI100&amp;CD$3,$DB$1:$DB$200&amp;$DC$1:$DC$200,0))=CD$3,1,"")))</f>
        <v/>
      </c>
      <c r="CE100" s="6" t="str">
        <f t="array" ref="CE100">IF(ISNA(INDEX($DC$1:$DC$770,MATCH($BI100&amp;CE$3,$DB$1:$DB$770&amp;$DC$1:$DC$770,0))),"",IF(ISNA(INDEX($DC$1:$DC$200,MATCH($BI100&amp;CE$3,$DB$1:$DB$200&amp;$DC$1:$DC$200,0))),IF(INDEX($DC$201:$DC$770,MATCH($BI100&amp;CE$3,$DB$201:$DB$770&amp;$DC$201:$DC$770,0))=CE$3,2,""),IF(INDEX($DC$1:$DC$200,MATCH($BI100&amp;CE$3,$DB$1:$DB$200&amp;$DC$1:$DC$200,0))=CE$3,1,"")))</f>
        <v/>
      </c>
      <c r="CF100" s="6" t="str">
        <f t="array" ref="CF100">IF(ISNA(INDEX($DC$1:$DC$770,MATCH($BI100&amp;CF$3,$DB$1:$DB$770&amp;$DC$1:$DC$770,0))),"",IF(ISNA(INDEX($DC$1:$DC$200,MATCH($BI100&amp;CF$3,$DB$1:$DB$200&amp;$DC$1:$DC$200,0))),IF(INDEX($DC$201:$DC$770,MATCH($BI100&amp;CF$3,$DB$201:$DB$770&amp;$DC$201:$DC$770,0))=CF$3,2,""),IF(INDEX($DC$1:$DC$200,MATCH($BI100&amp;CF$3,$DB$1:$DB$200&amp;$DC$1:$DC$200,0))=CF$3,1,"")))</f>
        <v/>
      </c>
      <c r="CG100" s="5" t="str">
        <f t="array" ref="CG100">IF(ISNA(INDEX($DC$1:$DC$770,MATCH($BI100&amp;CG$3,$DB$1:$DB$770&amp;$DC$1:$DC$770,0))),"",IF(ISNA(INDEX($DC$1:$DC$200,MATCH($BI100&amp;CG$3,$DB$1:$DB$200&amp;$DC$1:$DC$200,0))),IF(INDEX($DC$201:$DC$770,MATCH($BI100&amp;CG$3,$DB$201:$DB$770&amp;$DC$201:$DC$770,0))=CG$3,2,""),IF(INDEX($DC$1:$DC$200,MATCH($BI100&amp;CG$3,$DB$1:$DB$200&amp;$DC$1:$DC$200,0))=CG$3,1,"")))</f>
        <v/>
      </c>
      <c r="CH100" s="6" t="str">
        <f t="array" ref="CH100">IF(ISNA(INDEX($DC$1:$DC$770,MATCH($BI100&amp;CH$3,$DB$1:$DB$770&amp;$DC$1:$DC$770,0))),"",IF(ISNA(INDEX($DC$1:$DC$200,MATCH($BI100&amp;CH$3,$DB$1:$DB$200&amp;$DC$1:$DC$200,0))),IF(INDEX($DC$201:$DC$770,MATCH($BI100&amp;CH$3,$DB$201:$DB$770&amp;$DC$201:$DC$770,0))=CH$3,2,""),IF(INDEX($DC$1:$DC$200,MATCH($BI100&amp;CH$3,$DB$1:$DB$200&amp;$DC$1:$DC$200,0))=CH$3,1,"")))</f>
        <v/>
      </c>
      <c r="CI100" s="7" t="str">
        <f t="array" ref="CI100">IF(ISNA(INDEX($DC$1:$DC$770,MATCH($BI100&amp;CI$3,$DB$1:$DB$770&amp;$DC$1:$DC$770,0))),"",IF(ISNA(INDEX($DC$1:$DC$200,MATCH($BI100&amp;CI$3,$DB$1:$DB$200&amp;$DC$1:$DC$200,0))),IF(INDEX($DC$201:$DC$770,MATCH($BI100&amp;CI$3,$DB$201:$DB$770&amp;$DC$201:$DC$770,0))=CI$3,2,""),IF(INDEX($DC$1:$DC$200,MATCH($BI100&amp;CI$3,$DB$1:$DB$200&amp;$DC$1:$DC$200,0))=CI$3,1,"")))</f>
        <v/>
      </c>
      <c r="CJ100" s="6" t="str">
        <f t="array" ref="CJ100">IF(ISNA(INDEX($DC$1:$DC$770,MATCH($BI100&amp;CJ$3,$DB$1:$DB$770&amp;$DC$1:$DC$770,0))),"",IF(ISNA(INDEX($DC$1:$DC$200,MATCH($BI100&amp;CJ$3,$DB$1:$DB$200&amp;$DC$1:$DC$200,0))),IF(INDEX($DC$201:$DC$770,MATCH($BI100&amp;CJ$3,$DB$201:$DB$770&amp;$DC$201:$DC$770,0))=CJ$3,2,""),IF(INDEX($DC$1:$DC$200,MATCH($BI100&amp;CJ$3,$DB$1:$DB$200&amp;$DC$1:$DC$200,0))=CJ$3,1,"")))</f>
        <v/>
      </c>
      <c r="CK100" s="6" t="str">
        <f t="array" ref="CK100">IF(ISNA(INDEX($DC$1:$DC$770,MATCH($BI100&amp;CK$3,$DB$1:$DB$770&amp;$DC$1:$DC$770,0))),"",IF(ISNA(INDEX($DC$1:$DC$200,MATCH($BI100&amp;CK$3,$DB$1:$DB$200&amp;$DC$1:$DC$200,0))),IF(INDEX($DC$201:$DC$770,MATCH($BI100&amp;CK$3,$DB$201:$DB$770&amp;$DC$201:$DC$770,0))=CK$3,2,""),IF(INDEX($DC$1:$DC$200,MATCH($BI100&amp;CK$3,$DB$1:$DB$200&amp;$DC$1:$DC$200,0))=CK$3,1,"")))</f>
        <v/>
      </c>
      <c r="CL100" s="7" t="str">
        <f t="array" ref="CL100">IF(ISNA(INDEX($DC$1:$DC$770,MATCH($BI100&amp;CL$3,$DB$1:$DB$770&amp;$DC$1:$DC$770,0))),"",IF(ISNA(INDEX($DC$1:$DC$200,MATCH($BI100&amp;CL$3,$DB$1:$DB$200&amp;$DC$1:$DC$200,0))),IF(INDEX($DC$201:$DC$770,MATCH($BI100&amp;CL$3,$DB$201:$DB$770&amp;$DC$201:$DC$770,0))=CL$3,2,""),IF(INDEX($DC$1:$DC$200,MATCH($BI100&amp;CL$3,$DB$1:$DB$200&amp;$DC$1:$DC$200,0))=CL$3,1,"")))</f>
        <v/>
      </c>
      <c r="CN100" s="10"/>
      <c r="CO100" s="14">
        <f>CO99</f>
        <v>11</v>
      </c>
      <c r="CP100" s="24">
        <f t="shared" si="764"/>
        <v>289</v>
      </c>
      <c r="CQ100" s="161"/>
      <c r="CR100" s="10"/>
      <c r="CS100" s="10"/>
      <c r="CT100" s="10" t="s">
        <v>152</v>
      </c>
      <c r="CU100" s="10">
        <f>DAY(DATE($CR$2,1,7*$CR$26+2-WEEKDAY(DATE($CR$2,,),3)))</f>
        <v>15</v>
      </c>
      <c r="CV100" s="10">
        <f>MONTH(DATE($CR$2,1,7*$CR$26+2-WEEKDAY(DATE($CR$2,,),3)))</f>
        <v>10</v>
      </c>
      <c r="CW100" s="10">
        <f t="shared" si="765"/>
        <v>2016</v>
      </c>
      <c r="CX100" s="10" t="str">
        <f t="shared" si="766"/>
        <v>Sa</v>
      </c>
      <c r="CY100" s="36">
        <f t="shared" si="767"/>
        <v>41196</v>
      </c>
      <c r="CZ100" s="10">
        <f>CZ99</f>
        <v>0</v>
      </c>
      <c r="DB100" s="19">
        <f>IF(DM100=0,0,IF(COUNTIF($DM$1:$DM$200,DM100)=1,DM100,IF(COUNTIF($DM$1:$DM$200,DM100)=2,IF(COUNTIF($DM$1:$DM99,DM100)=0,DM100,DM100+0.5),"Terminkollision 1")))</f>
        <v>0</v>
      </c>
      <c r="DC100" s="42">
        <f t="shared" si="561"/>
        <v>3</v>
      </c>
      <c r="DD100" s="71" t="s">
        <v>195</v>
      </c>
      <c r="DE100" s="13" t="s">
        <v>64</v>
      </c>
      <c r="DG100" s="63"/>
      <c r="DH100" s="63"/>
      <c r="DI100" s="13">
        <f t="shared" si="810"/>
        <v>2016</v>
      </c>
      <c r="DJ100" s="13" t="str">
        <f t="shared" si="811"/>
        <v>Mo</v>
      </c>
      <c r="DK100" s="22">
        <f t="shared" si="812"/>
        <v>40876</v>
      </c>
      <c r="DL100" s="19">
        <f t="shared" si="560"/>
        <v>0</v>
      </c>
      <c r="DM100" s="13">
        <f t="shared" si="499"/>
        <v>0</v>
      </c>
    </row>
    <row r="101" spans="1:117" ht="12.75" customHeight="1">
      <c r="A101" s="13">
        <f t="shared" ref="A101" si="828">A100+0.5</f>
        <v>104.5</v>
      </c>
      <c r="B101" s="174"/>
      <c r="C101" s="173"/>
      <c r="D101" s="177"/>
      <c r="E101" s="2"/>
      <c r="F101" s="165"/>
      <c r="G101" s="165"/>
      <c r="H101" s="165"/>
      <c r="I101" s="2"/>
      <c r="J101" s="10" t="str">
        <f t="shared" ref="J101" si="829">IF(ISNA(VLOOKUP(A101,$CP$30:$CQ$56,2,FALSE)),IF(ISNA(VLOOKUP(A101,$DB$1:$DE$200,4,FALSE)),"",VLOOKUP(A101,$DB$1:$DE$200,4,FALSE)),VLOOKUP(A101,$CP$30:$CQ$56,2,FALSE))</f>
        <v/>
      </c>
      <c r="K101" s="10"/>
      <c r="L101" s="10"/>
      <c r="M101" s="10"/>
      <c r="N101" s="10"/>
      <c r="O101" s="10"/>
      <c r="P101" s="9" t="str">
        <f t="array" ref="P101">IF(ISNA(INDEX($DC$201:$DC$770,MATCH($A100&amp;P$3,$DB$201:$DB$770&amp;$DC$201:$DC$770,0))),IF(ISNA(INDEX($DC$1:$DC$200,MATCH($A101&amp;P$3,$DB$1:$DB$200&amp;$DC$1:$DC$200,0))),"",IF(INDEX($DC$1:$DC$200,MATCH($A101&amp;P$3,$DB$1:$DB$200&amp;$DC$1:$DC$200,0))=P$3,1,"")),IF(INDEX($DC$201:$DC$770,MATCH($A100&amp;P$3,$DB$201:$DB$770&amp;$DC$201:$DC$770,0))=P$3,2,""))</f>
        <v/>
      </c>
      <c r="Q101" s="10" t="str">
        <f t="array" ref="Q101">IF(ISNA(INDEX($DC$201:$DC$770,MATCH($A100&amp;Q$3,$DB$201:$DB$770&amp;$DC$201:$DC$770,0))),IF(ISNA(INDEX($DC$1:$DC$200,MATCH($A101&amp;Q$3,$DB$1:$DB$200&amp;$DC$1:$DC$200,0))),"",IF(INDEX($DC$1:$DC$200,MATCH($A101&amp;Q$3,$DB$1:$DB$200&amp;$DC$1:$DC$200,0))=Q$3,1,"")),IF(INDEX($DC$201:$DC$770,MATCH($A100&amp;Q$3,$DB$201:$DB$770&amp;$DC$201:$DC$770,0))=Q$3,2,""))</f>
        <v/>
      </c>
      <c r="R101" s="10" t="str">
        <f t="array" ref="R101">IF(ISNA(INDEX($DC$201:$DC$770,MATCH($A100&amp;R$3,$DB$201:$DB$770&amp;$DC$201:$DC$770,0))),IF(ISNA(INDEX($DC$1:$DC$200,MATCH($A101&amp;R$3,$DB$1:$DB$200&amp;$DC$1:$DC$200,0))),"",IF(INDEX($DC$1:$DC$200,MATCH($A101&amp;R$3,$DB$1:$DB$200&amp;$DC$1:$DC$200,0))=R$3,1,"")),IF(INDEX($DC$201:$DC$770,MATCH($A100&amp;R$3,$DB$201:$DB$770&amp;$DC$201:$DC$770,0))=R$3,2,""))</f>
        <v/>
      </c>
      <c r="S101" s="9" t="str">
        <f t="array" ref="S101">IF(ISNA(INDEX($DC$201:$DC$770,MATCH($A100&amp;S$3,$DB$201:$DB$770&amp;$DC$201:$DC$770,0))),IF(ISNA(INDEX($DC$1:$DC$200,MATCH($A101&amp;S$3,$DB$1:$DB$200&amp;$DC$1:$DC$200,0))),"",IF(INDEX($DC$1:$DC$200,MATCH($A101&amp;S$3,$DB$1:$DB$200&amp;$DC$1:$DC$200,0))=S$3,1,"")),IF(INDEX($DC$201:$DC$770,MATCH($A100&amp;S$3,$DB$201:$DB$770&amp;$DC$201:$DC$770,0))=S$3,2,""))</f>
        <v/>
      </c>
      <c r="T101" s="10" t="str">
        <f t="array" ref="T101">IF(ISNA(INDEX($DC$201:$DC$770,MATCH($A100&amp;T$3,$DB$201:$DB$770&amp;$DC$201:$DC$770,0))),IF(ISNA(INDEX($DC$1:$DC$200,MATCH($A101&amp;T$3,$DB$1:$DB$200&amp;$DC$1:$DC$200,0))),"",IF(INDEX($DC$1:$DC$200,MATCH($A101&amp;T$3,$DB$1:$DB$200&amp;$DC$1:$DC$200,0))=T$3,1,"")),IF(INDEX($DC$201:$DC$770,MATCH($A100&amp;T$3,$DB$201:$DB$770&amp;$DC$201:$DC$770,0))=T$3,2,""))</f>
        <v/>
      </c>
      <c r="U101" s="8" t="str">
        <f t="array" ref="U101">IF(ISNA(INDEX($DC$201:$DC$770,MATCH($A100&amp;U$3,$DB$201:$DB$770&amp;$DC$201:$DC$770,0))),IF(ISNA(INDEX($DC$1:$DC$200,MATCH($A101&amp;U$3,$DB$1:$DB$200&amp;$DC$1:$DC$200,0))),"",IF(INDEX($DC$1:$DC$200,MATCH($A101&amp;U$3,$DB$1:$DB$200&amp;$DC$1:$DC$200,0))=U$3,1,"")),IF(INDEX($DC$201:$DC$770,MATCH($A100&amp;U$3,$DB$201:$DB$770&amp;$DC$201:$DC$770,0))=U$3,2,""))</f>
        <v/>
      </c>
      <c r="V101" s="10" t="str">
        <f t="array" ref="V101">IF(ISNA(INDEX($DC$201:$DC$770,MATCH($A100&amp;V$3,$DB$201:$DB$770&amp;$DC$201:$DC$770,0))),IF(ISNA(INDEX($DC$1:$DC$200,MATCH($A101&amp;V$3,$DB$1:$DB$200&amp;$DC$1:$DC$200,0))),"",IF(INDEX($DC$1:$DC$200,MATCH($A101&amp;V$3,$DB$1:$DB$200&amp;$DC$1:$DC$200,0))=V$3,1,"")),IF(INDEX($DC$201:$DC$770,MATCH($A100&amp;V$3,$DB$201:$DB$770&amp;$DC$201:$DC$770,0))=V$3,2,""))</f>
        <v/>
      </c>
      <c r="W101" s="10" t="str">
        <f t="array" ref="W101">IF(ISNA(INDEX($DC$201:$DC$770,MATCH($A100&amp;W$3,$DB$201:$DB$770&amp;$DC$201:$DC$770,0))),IF(ISNA(INDEX($DC$1:$DC$200,MATCH($A101&amp;W$3,$DB$1:$DB$200&amp;$DC$1:$DC$200,0))),"",IF(INDEX($DC$1:$DC$200,MATCH($A101&amp;W$3,$DB$1:$DB$200&amp;$DC$1:$DC$200,0))=W$3,1,"")),IF(INDEX($DC$201:$DC$770,MATCH($A100&amp;W$3,$DB$201:$DB$770&amp;$DC$201:$DC$770,0))=W$3,2,""))</f>
        <v/>
      </c>
      <c r="X101" s="10" t="str">
        <f t="array" ref="X101">IF(ISNA(INDEX($DC$201:$DC$770,MATCH($A100&amp;X$3,$DB$201:$DB$770&amp;$DC$201:$DC$770,0))),IF(ISNA(INDEX($DC$1:$DC$200,MATCH($A101&amp;X$3,$DB$1:$DB$200&amp;$DC$1:$DC$200,0))),"",IF(INDEX($DC$1:$DC$200,MATCH($A101&amp;X$3,$DB$1:$DB$200&amp;$DC$1:$DC$200,0))=X$3,1,"")),IF(INDEX($DC$201:$DC$770,MATCH($A100&amp;X$3,$DB$201:$DB$770&amp;$DC$201:$DC$770,0))=X$3,2,""))</f>
        <v/>
      </c>
      <c r="Y101" s="9" t="str">
        <f t="array" ref="Y101">IF(ISNA(INDEX($DC$201:$DC$770,MATCH($A100&amp;Y$3,$DB$201:$DB$770&amp;$DC$201:$DC$770,0))),IF(ISNA(INDEX($DC$1:$DC$200,MATCH($A101&amp;Y$3,$DB$1:$DB$200&amp;$DC$1:$DC$200,0))),"",IF(INDEX($DC$1:$DC$200,MATCH($A101&amp;Y$3,$DB$1:$DB$200&amp;$DC$1:$DC$200,0))=Y$3,1,"")),IF(INDEX($DC$201:$DC$770,MATCH($A100&amp;Y$3,$DB$201:$DB$770&amp;$DC$201:$DC$770,0))=Y$3,2,""))</f>
        <v/>
      </c>
      <c r="Z101" s="10" t="str">
        <f t="array" ref="Z101">IF(ISNA(INDEX($DC$201:$DC$770,MATCH($A100&amp;Z$3,$DB$201:$DB$770&amp;$DC$201:$DC$770,0))),IF(ISNA(INDEX($DC$1:$DC$200,MATCH($A101&amp;Z$3,$DB$1:$DB$200&amp;$DC$1:$DC$200,0))),"",IF(INDEX($DC$1:$DC$200,MATCH($A101&amp;Z$3,$DB$1:$DB$200&amp;$DC$1:$DC$200,0))=Z$3,1,"")),IF(INDEX($DC$201:$DC$770,MATCH($A100&amp;Z$3,$DB$201:$DB$770&amp;$DC$201:$DC$770,0))=Z$3,2,""))</f>
        <v/>
      </c>
      <c r="AA101" s="8" t="str">
        <f t="array" ref="AA101">IF(ISNA(INDEX($DC$201:$DC$770,MATCH($A100&amp;AA$3,$DB$201:$DB$770&amp;$DC$201:$DC$770,0))),IF(ISNA(INDEX($DC$1:$DC$200,MATCH($A101&amp;AA$3,$DB$1:$DB$200&amp;$DC$1:$DC$200,0))),"",IF(INDEX($DC$1:$DC$200,MATCH($A101&amp;AA$3,$DB$1:$DB$200&amp;$DC$1:$DC$200,0))=AA$3,1,"")),IF(INDEX($DC$201:$DC$770,MATCH($A100&amp;AA$3,$DB$201:$DB$770&amp;$DC$201:$DC$770,0))=AA$3,2,""))</f>
        <v/>
      </c>
      <c r="AB101" s="10" t="str">
        <f t="array" ref="AB101">IF(ISNA(INDEX($DC$201:$DC$770,MATCH($A100&amp;AB$3,$DB$201:$DB$770&amp;$DC$201:$DC$770,0))),IF(ISNA(INDEX($DC$1:$DC$200,MATCH($A101&amp;AB$3,$DB$1:$DB$200&amp;$DC$1:$DC$200,0))),"",IF(INDEX($DC$1:$DC$200,MATCH($A101&amp;AB$3,$DB$1:$DB$200&amp;$DC$1:$DC$200,0))=AB$3,1,"")),IF(INDEX($DC$201:$DC$770,MATCH($A100&amp;AB$3,$DB$201:$DB$770&amp;$DC$201:$DC$770,0))=AB$3,2,""))</f>
        <v/>
      </c>
      <c r="AC101" s="10" t="str">
        <f t="array" ref="AC101">IF(ISNA(INDEX($DC$201:$DC$770,MATCH($A100&amp;AC$3,$DB$201:$DB$770&amp;$DC$201:$DC$770,0))),IF(ISNA(INDEX($DC$1:$DC$200,MATCH($A101&amp;AC$3,$DB$1:$DB$200&amp;$DC$1:$DC$200,0))),"",IF(INDEX($DC$1:$DC$200,MATCH($A101&amp;AC$3,$DB$1:$DB$200&amp;$DC$1:$DC$200,0))=AC$3,1,"")),IF(INDEX($DC$201:$DC$770,MATCH($A100&amp;AC$3,$DB$201:$DB$770&amp;$DC$201:$DC$770,0))=AC$3,2,""))</f>
        <v/>
      </c>
      <c r="AD101" s="8" t="str">
        <f t="array" ref="AD101">IF(ISNA(INDEX($DC$201:$DC$770,MATCH($A100&amp;AD$3,$DB$201:$DB$770&amp;$DC$201:$DC$770,0))),IF(ISNA(INDEX($DC$1:$DC$200,MATCH($A101&amp;AD$3,$DB$1:$DB$200&amp;$DC$1:$DC$200,0))),"",IF(INDEX($DC$1:$DC$200,MATCH($A101&amp;AD$3,$DB$1:$DB$200&amp;$DC$1:$DC$200,0))=AD$3,1,"")),IF(INDEX($DC$201:$DC$770,MATCH($A100&amp;AD$3,$DB$201:$DB$770&amp;$DC$201:$DC$770,0))=AD$3,2,""))</f>
        <v/>
      </c>
      <c r="AE101" s="4">
        <f t="shared" ref="AE101" si="830">AE100+0.5</f>
        <v>134.5</v>
      </c>
      <c r="AF101" s="174"/>
      <c r="AG101" s="183"/>
      <c r="AH101" s="177"/>
      <c r="AI101" s="2"/>
      <c r="AJ101" s="165"/>
      <c r="AK101" s="165"/>
      <c r="AL101" s="165"/>
      <c r="AM101" s="2"/>
      <c r="AN101" s="10" t="str">
        <f t="shared" ref="AN101" si="831">IF(ISNA(VLOOKUP(AE101,$CP$30:$CQ$56,2,FALSE)),IF(ISNA(VLOOKUP(AE101,$DB$1:$DE$200,4,FALSE)),"",VLOOKUP(AE101,$DB$1:$DE$200,4,FALSE)),VLOOKUP(AE101,$CP$30:$CQ$56,2,FALSE))</f>
        <v/>
      </c>
      <c r="AO101" s="10"/>
      <c r="AP101" s="10"/>
      <c r="AQ101" s="10"/>
      <c r="AR101" s="10"/>
      <c r="AS101" s="10"/>
      <c r="AT101" s="9" t="str">
        <f t="array" ref="AT101">IF(ISNA(INDEX($DC$201:$DC$770,MATCH($AE100&amp;AT$3,$DB$201:$DB$770&amp;$DC$201:$DC$770,0))),IF(ISNA(INDEX($DC$1:$DC$200,MATCH($AE101&amp;AT$3,$DB$1:$DB$200&amp;$DC$1:$DC$200,0))),"",IF(INDEX($DC$1:$DC$200,MATCH($AE101&amp;AT$3,$DB$1:$DB$200&amp;$DC$1:$DC$200,0))=AT$3,1,"")),IF(INDEX($DC$201:$DC$770,MATCH($AE100&amp;AT$3,$DB$201:$DB$770&amp;$DC$201:$DC$770,0))=AT$3,2,""))</f>
        <v/>
      </c>
      <c r="AU101" s="10" t="str">
        <f t="array" ref="AU101">IF(ISNA(INDEX($DC$201:$DC$770,MATCH($AE100&amp;AU$3,$DB$201:$DB$770&amp;$DC$201:$DC$770,0))),IF(ISNA(INDEX($DC$1:$DC$200,MATCH($AE101&amp;AU$3,$DB$1:$DB$200&amp;$DC$1:$DC$200,0))),"",IF(INDEX($DC$1:$DC$200,MATCH($AE101&amp;AU$3,$DB$1:$DB$200&amp;$DC$1:$DC$200,0))=AU$3,1,"")),IF(INDEX($DC$201:$DC$770,MATCH($AE100&amp;AU$3,$DB$201:$DB$770&amp;$DC$201:$DC$770,0))=AU$3,2,""))</f>
        <v/>
      </c>
      <c r="AV101" s="10" t="str">
        <f t="array" ref="AV101">IF(ISNA(INDEX($DC$201:$DC$770,MATCH($AE100&amp;AV$3,$DB$201:$DB$770&amp;$DC$201:$DC$770,0))),IF(ISNA(INDEX($DC$1:$DC$200,MATCH($AE101&amp;AV$3,$DB$1:$DB$200&amp;$DC$1:$DC$200,0))),"",IF(INDEX($DC$1:$DC$200,MATCH($AE101&amp;AV$3,$DB$1:$DB$200&amp;$DC$1:$DC$200,0))=AV$3,1,"")),IF(INDEX($DC$201:$DC$770,MATCH($AE100&amp;AV$3,$DB$201:$DB$770&amp;$DC$201:$DC$770,0))=AV$3,2,""))</f>
        <v/>
      </c>
      <c r="AW101" s="9" t="str">
        <f t="array" ref="AW101">IF(ISNA(INDEX($DC$201:$DC$770,MATCH($AE100&amp;AW$3,$DB$201:$DB$770&amp;$DC$201:$DC$770,0))),IF(ISNA(INDEX($DC$1:$DC$200,MATCH($AE101&amp;AW$3,$DB$1:$DB$200&amp;$DC$1:$DC$200,0))),"",IF(INDEX($DC$1:$DC$200,MATCH($AE101&amp;AW$3,$DB$1:$DB$200&amp;$DC$1:$DC$200,0))=AW$3,1,"")),IF(INDEX($DC$201:$DC$770,MATCH($AE100&amp;AW$3,$DB$201:$DB$770&amp;$DC$201:$DC$770,0))=AW$3,2,""))</f>
        <v/>
      </c>
      <c r="AX101" s="10" t="str">
        <f t="array" ref="AX101">IF(ISNA(INDEX($DC$201:$DC$770,MATCH($AE100&amp;AX$3,$DB$201:$DB$770&amp;$DC$201:$DC$770,0))),IF(ISNA(INDEX($DC$1:$DC$200,MATCH($AE101&amp;AX$3,$DB$1:$DB$200&amp;$DC$1:$DC$200,0))),"",IF(INDEX($DC$1:$DC$200,MATCH($AE101&amp;AX$3,$DB$1:$DB$200&amp;$DC$1:$DC$200,0))=AX$3,1,"")),IF(INDEX($DC$201:$DC$770,MATCH($AE100&amp;AX$3,$DB$201:$DB$770&amp;$DC$201:$DC$770,0))=AX$3,2,""))</f>
        <v/>
      </c>
      <c r="AY101" s="8" t="str">
        <f t="array" ref="AY101">IF(ISNA(INDEX($DC$201:$DC$770,MATCH($AE100&amp;AY$3,$DB$201:$DB$770&amp;$DC$201:$DC$770,0))),IF(ISNA(INDEX($DC$1:$DC$200,MATCH($AE101&amp;AY$3,$DB$1:$DB$200&amp;$DC$1:$DC$200,0))),"",IF(INDEX($DC$1:$DC$200,MATCH($AE101&amp;AY$3,$DB$1:$DB$200&amp;$DC$1:$DC$200,0))=AY$3,1,"")),IF(INDEX($DC$201:$DC$770,MATCH($AE100&amp;AY$3,$DB$201:$DB$770&amp;$DC$201:$DC$770,0))=AY$3,2,""))</f>
        <v/>
      </c>
      <c r="AZ101" s="10" t="str">
        <f t="array" ref="AZ101">IF(ISNA(INDEX($DC$201:$DC$770,MATCH($AE100&amp;AZ$3,$DB$201:$DB$770&amp;$DC$201:$DC$770,0))),IF(ISNA(INDEX($DC$1:$DC$200,MATCH($AE101&amp;AZ$3,$DB$1:$DB$200&amp;$DC$1:$DC$200,0))),"",IF(INDEX($DC$1:$DC$200,MATCH($AE101&amp;AZ$3,$DB$1:$DB$200&amp;$DC$1:$DC$200,0))=AZ$3,1,"")),IF(INDEX($DC$201:$DC$770,MATCH($AE100&amp;AZ$3,$DB$201:$DB$770&amp;$DC$201:$DC$770,0))=AZ$3,2,""))</f>
        <v/>
      </c>
      <c r="BA101" s="10" t="str">
        <f t="array" ref="BA101">IF(ISNA(INDEX($DC$201:$DC$770,MATCH($AE100&amp;BA$3,$DB$201:$DB$770&amp;$DC$201:$DC$770,0))),IF(ISNA(INDEX($DC$1:$DC$200,MATCH($AE101&amp;BA$3,$DB$1:$DB$200&amp;$DC$1:$DC$200,0))),"",IF(INDEX($DC$1:$DC$200,MATCH($AE101&amp;BA$3,$DB$1:$DB$200&amp;$DC$1:$DC$200,0))=BA$3,1,"")),IF(INDEX($DC$201:$DC$770,MATCH($AE100&amp;BA$3,$DB$201:$DB$770&amp;$DC$201:$DC$770,0))=BA$3,2,""))</f>
        <v/>
      </c>
      <c r="BB101" s="10" t="str">
        <f t="array" ref="BB101">IF(ISNA(INDEX($DC$201:$DC$770,MATCH($AE100&amp;BB$3,$DB$201:$DB$770&amp;$DC$201:$DC$770,0))),IF(ISNA(INDEX($DC$1:$DC$200,MATCH($AE101&amp;BB$3,$DB$1:$DB$200&amp;$DC$1:$DC$200,0))),"",IF(INDEX($DC$1:$DC$200,MATCH($AE101&amp;BB$3,$DB$1:$DB$200&amp;$DC$1:$DC$200,0))=BB$3,1,"")),IF(INDEX($DC$201:$DC$770,MATCH($AE100&amp;BB$3,$DB$201:$DB$770&amp;$DC$201:$DC$770,0))=BB$3,2,""))</f>
        <v/>
      </c>
      <c r="BC101" s="9" t="str">
        <f t="array" ref="BC101">IF(ISNA(INDEX($DC$201:$DC$770,MATCH($AE100&amp;BC$3,$DB$201:$DB$770&amp;$DC$201:$DC$770,0))),IF(ISNA(INDEX($DC$1:$DC$200,MATCH($AE101&amp;BC$3,$DB$1:$DB$200&amp;$DC$1:$DC$200,0))),"",IF(INDEX($DC$1:$DC$200,MATCH($AE101&amp;BC$3,$DB$1:$DB$200&amp;$DC$1:$DC$200,0))=BC$3,1,"")),IF(INDEX($DC$201:$DC$770,MATCH($AE100&amp;BC$3,$DB$201:$DB$770&amp;$DC$201:$DC$770,0))=BC$3,2,""))</f>
        <v/>
      </c>
      <c r="BD101" s="10" t="str">
        <f t="array" ref="BD101">IF(ISNA(INDEX($DC$201:$DC$770,MATCH($AE100&amp;BD$3,$DB$201:$DB$770&amp;$DC$201:$DC$770,0))),IF(ISNA(INDEX($DC$1:$DC$200,MATCH($AE101&amp;BD$3,$DB$1:$DB$200&amp;$DC$1:$DC$200,0))),"",IF(INDEX($DC$1:$DC$200,MATCH($AE101&amp;BD$3,$DB$1:$DB$200&amp;$DC$1:$DC$200,0))=BD$3,1,"")),IF(INDEX($DC$201:$DC$770,MATCH($AE100&amp;BD$3,$DB$201:$DB$770&amp;$DC$201:$DC$770,0))=BD$3,2,""))</f>
        <v/>
      </c>
      <c r="BE101" s="8" t="str">
        <f t="array" ref="BE101">IF(ISNA(INDEX($DC$201:$DC$770,MATCH($AE100&amp;BE$3,$DB$201:$DB$770&amp;$DC$201:$DC$770,0))),IF(ISNA(INDEX($DC$1:$DC$200,MATCH($AE101&amp;BE$3,$DB$1:$DB$200&amp;$DC$1:$DC$200,0))),"",IF(INDEX($DC$1:$DC$200,MATCH($AE101&amp;BE$3,$DB$1:$DB$200&amp;$DC$1:$DC$200,0))=BE$3,1,"")),IF(INDEX($DC$201:$DC$770,MATCH($AE100&amp;BE$3,$DB$201:$DB$770&amp;$DC$201:$DC$770,0))=BE$3,2,""))</f>
        <v/>
      </c>
      <c r="BF101" s="10" t="str">
        <f t="array" ref="BF101">IF(ISNA(INDEX($DC$201:$DC$770,MATCH($AE100&amp;BF$3,$DB$201:$DB$770&amp;$DC$201:$DC$770,0))),IF(ISNA(INDEX($DC$1:$DC$200,MATCH($AE101&amp;BF$3,$DB$1:$DB$200&amp;$DC$1:$DC$200,0))),"",IF(INDEX($DC$1:$DC$200,MATCH($AE101&amp;BF$3,$DB$1:$DB$200&amp;$DC$1:$DC$200,0))=BF$3,1,"")),IF(INDEX($DC$201:$DC$770,MATCH($AE100&amp;BF$3,$DB$201:$DB$770&amp;$DC$201:$DC$770,0))=BF$3,2,""))</f>
        <v/>
      </c>
      <c r="BG101" s="10" t="str">
        <f t="array" ref="BG101">IF(ISNA(INDEX($DC$201:$DC$770,MATCH($AE100&amp;BG$3,$DB$201:$DB$770&amp;$DC$201:$DC$770,0))),IF(ISNA(INDEX($DC$1:$DC$200,MATCH($AE101&amp;BG$3,$DB$1:$DB$200&amp;$DC$1:$DC$200,0))),"",IF(INDEX($DC$1:$DC$200,MATCH($AE101&amp;BG$3,$DB$1:$DB$200&amp;$DC$1:$DC$200,0))=BG$3,1,"")),IF(INDEX($DC$201:$DC$770,MATCH($AE100&amp;BG$3,$DB$201:$DB$770&amp;$DC$201:$DC$770,0))=BG$3,2,""))</f>
        <v/>
      </c>
      <c r="BH101" s="8" t="str">
        <f t="array" ref="BH101">IF(ISNA(INDEX($DC$201:$DC$770,MATCH($AE100&amp;BH$3,$DB$201:$DB$770&amp;$DC$201:$DC$770,0))),IF(ISNA(INDEX($DC$1:$DC$200,MATCH($AE101&amp;BH$3,$DB$1:$DB$200&amp;$DC$1:$DC$200,0))),"",IF(INDEX($DC$1:$DC$200,MATCH($AE101&amp;BH$3,$DB$1:$DB$200&amp;$DC$1:$DC$200,0))=BH$3,1,"")),IF(INDEX($DC$201:$DC$770,MATCH($AE100&amp;BH$3,$DB$201:$DB$770&amp;$DC$201:$DC$770,0))=BH$3,2,""))</f>
        <v/>
      </c>
      <c r="BI101" s="4">
        <f t="shared" ref="BI101" si="832">BI100+0.5</f>
        <v>165.5</v>
      </c>
      <c r="BJ101" s="174"/>
      <c r="BK101" s="183"/>
      <c r="BL101" s="177"/>
      <c r="BM101" s="2"/>
      <c r="BN101" s="165"/>
      <c r="BO101" s="165"/>
      <c r="BP101" s="165"/>
      <c r="BQ101" s="2"/>
      <c r="BR101" s="9" t="str">
        <f t="shared" ref="BR101" si="833">IF(ISNA(VLOOKUP(BI101,$CP$30:$CQ$56,2,FALSE)),IF(ISNA(VLOOKUP(BI101,$DB$1:$DE$200,4,FALSE)),"",VLOOKUP(BI101,$DB$1:$DE$200,4,FALSE)),VLOOKUP(BI101,$CP$30:$CQ$56,2,FALSE))</f>
        <v/>
      </c>
      <c r="BS101" s="10"/>
      <c r="BT101" s="10"/>
      <c r="BU101" s="10"/>
      <c r="BV101" s="10"/>
      <c r="BW101" s="10"/>
      <c r="BX101" s="9" t="str">
        <f t="array" ref="BX101">IF(ISNA(INDEX($DC$201:$DC$770,MATCH($BI100&amp;BX$3,$DB$201:$DB$770&amp;$DC$201:$DC$770,0))),IF(ISNA(INDEX($DC$1:$DC$200,MATCH($BI101&amp;BX$3,$DB$1:$DB$200&amp;$DC$1:$DC$200,0))),"",IF(INDEX($DC$1:$DC$200,MATCH($BI101&amp;BX$3,$DB$1:$DB$200&amp;$DC$1:$DC$200,0))=BX$3,1,"")),IF(INDEX($DC$201:$DC$770,MATCH($BI100&amp;BX$3,$DB$201:$DB$770&amp;$DC$201:$DC$770,0))=BX$3,2,""))</f>
        <v/>
      </c>
      <c r="BY101" s="10" t="str">
        <f t="array" ref="BY101">IF(ISNA(INDEX($DC$201:$DC$770,MATCH($BI100&amp;BY$3,$DB$201:$DB$770&amp;$DC$201:$DC$770,0))),IF(ISNA(INDEX($DC$1:$DC$200,MATCH($BI101&amp;BY$3,$DB$1:$DB$200&amp;$DC$1:$DC$200,0))),"",IF(INDEX($DC$1:$DC$200,MATCH($BI101&amp;BY$3,$DB$1:$DB$200&amp;$DC$1:$DC$200,0))=BY$3,1,"")),IF(INDEX($DC$201:$DC$770,MATCH($BI100&amp;BY$3,$DB$201:$DB$770&amp;$DC$201:$DC$770,0))=BY$3,2,""))</f>
        <v/>
      </c>
      <c r="BZ101" s="10" t="str">
        <f t="array" ref="BZ101">IF(ISNA(INDEX($DC$201:$DC$770,MATCH($BI100&amp;BZ$3,$DB$201:$DB$770&amp;$DC$201:$DC$770,0))),IF(ISNA(INDEX($DC$1:$DC$200,MATCH($BI101&amp;BZ$3,$DB$1:$DB$200&amp;$DC$1:$DC$200,0))),"",IF(INDEX($DC$1:$DC$200,MATCH($BI101&amp;BZ$3,$DB$1:$DB$200&amp;$DC$1:$DC$200,0))=BZ$3,1,"")),IF(INDEX($DC$201:$DC$770,MATCH($BI100&amp;BZ$3,$DB$201:$DB$770&amp;$DC$201:$DC$770,0))=BZ$3,2,""))</f>
        <v/>
      </c>
      <c r="CA101" s="9" t="str">
        <f t="array" ref="CA101">IF(ISNA(INDEX($DC$201:$DC$770,MATCH($BI100&amp;CA$3,$DB$201:$DB$770&amp;$DC$201:$DC$770,0))),IF(ISNA(INDEX($DC$1:$DC$200,MATCH($BI101&amp;CA$3,$DB$1:$DB$200&amp;$DC$1:$DC$200,0))),"",IF(INDEX($DC$1:$DC$200,MATCH($BI101&amp;CA$3,$DB$1:$DB$200&amp;$DC$1:$DC$200,0))=CA$3,1,"")),IF(INDEX($DC$201:$DC$770,MATCH($BI100&amp;CA$3,$DB$201:$DB$770&amp;$DC$201:$DC$770,0))=CA$3,2,""))</f>
        <v/>
      </c>
      <c r="CB101" s="10" t="str">
        <f t="array" ref="CB101">IF(ISNA(INDEX($DC$201:$DC$770,MATCH($BI100&amp;CB$3,$DB$201:$DB$770&amp;$DC$201:$DC$770,0))),IF(ISNA(INDEX($DC$1:$DC$200,MATCH($BI101&amp;CB$3,$DB$1:$DB$200&amp;$DC$1:$DC$200,0))),"",IF(INDEX($DC$1:$DC$200,MATCH($BI101&amp;CB$3,$DB$1:$DB$200&amp;$DC$1:$DC$200,0))=CB$3,1,"")),IF(INDEX($DC$201:$DC$770,MATCH($BI100&amp;CB$3,$DB$201:$DB$770&amp;$DC$201:$DC$770,0))=CB$3,2,""))</f>
        <v/>
      </c>
      <c r="CC101" s="8" t="str">
        <f t="array" ref="CC101">IF(ISNA(INDEX($DC$201:$DC$770,MATCH($BI100&amp;CC$3,$DB$201:$DB$770&amp;$DC$201:$DC$770,0))),IF(ISNA(INDEX($DC$1:$DC$200,MATCH($BI101&amp;CC$3,$DB$1:$DB$200&amp;$DC$1:$DC$200,0))),"",IF(INDEX($DC$1:$DC$200,MATCH($BI101&amp;CC$3,$DB$1:$DB$200&amp;$DC$1:$DC$200,0))=CC$3,1,"")),IF(INDEX($DC$201:$DC$770,MATCH($BI100&amp;CC$3,$DB$201:$DB$770&amp;$DC$201:$DC$770,0))=CC$3,2,""))</f>
        <v/>
      </c>
      <c r="CD101" s="10" t="str">
        <f t="array" ref="CD101">IF(ISNA(INDEX($DC$201:$DC$770,MATCH($BI100&amp;CD$3,$DB$201:$DB$770&amp;$DC$201:$DC$770,0))),IF(ISNA(INDEX($DC$1:$DC$200,MATCH($BI101&amp;CD$3,$DB$1:$DB$200&amp;$DC$1:$DC$200,0))),"",IF(INDEX($DC$1:$DC$200,MATCH($BI101&amp;CD$3,$DB$1:$DB$200&amp;$DC$1:$DC$200,0))=CD$3,1,"")),IF(INDEX($DC$201:$DC$770,MATCH($BI100&amp;CD$3,$DB$201:$DB$770&amp;$DC$201:$DC$770,0))=CD$3,2,""))</f>
        <v/>
      </c>
      <c r="CE101" s="10" t="str">
        <f t="array" ref="CE101">IF(ISNA(INDEX($DC$201:$DC$770,MATCH($BI100&amp;CE$3,$DB$201:$DB$770&amp;$DC$201:$DC$770,0))),IF(ISNA(INDEX($DC$1:$DC$200,MATCH($BI101&amp;CE$3,$DB$1:$DB$200&amp;$DC$1:$DC$200,0))),"",IF(INDEX($DC$1:$DC$200,MATCH($BI101&amp;CE$3,$DB$1:$DB$200&amp;$DC$1:$DC$200,0))=CE$3,1,"")),IF(INDEX($DC$201:$DC$770,MATCH($BI100&amp;CE$3,$DB$201:$DB$770&amp;$DC$201:$DC$770,0))=CE$3,2,""))</f>
        <v/>
      </c>
      <c r="CF101" s="10" t="str">
        <f t="array" ref="CF101">IF(ISNA(INDEX($DC$201:$DC$770,MATCH($BI100&amp;CF$3,$DB$201:$DB$770&amp;$DC$201:$DC$770,0))),IF(ISNA(INDEX($DC$1:$DC$200,MATCH($BI101&amp;CF$3,$DB$1:$DB$200&amp;$DC$1:$DC$200,0))),"",IF(INDEX($DC$1:$DC$200,MATCH($BI101&amp;CF$3,$DB$1:$DB$200&amp;$DC$1:$DC$200,0))=CF$3,1,"")),IF(INDEX($DC$201:$DC$770,MATCH($BI100&amp;CF$3,$DB$201:$DB$770&amp;$DC$201:$DC$770,0))=CF$3,2,""))</f>
        <v/>
      </c>
      <c r="CG101" s="9" t="str">
        <f t="array" ref="CG101">IF(ISNA(INDEX($DC$201:$DC$770,MATCH($BI100&amp;CG$3,$DB$201:$DB$770&amp;$DC$201:$DC$770,0))),IF(ISNA(INDEX($DC$1:$DC$200,MATCH($BI101&amp;CG$3,$DB$1:$DB$200&amp;$DC$1:$DC$200,0))),"",IF(INDEX($DC$1:$DC$200,MATCH($BI101&amp;CG$3,$DB$1:$DB$200&amp;$DC$1:$DC$200,0))=CG$3,1,"")),IF(INDEX($DC$201:$DC$770,MATCH($BI100&amp;CG$3,$DB$201:$DB$770&amp;$DC$201:$DC$770,0))=CG$3,2,""))</f>
        <v/>
      </c>
      <c r="CH101" s="10" t="str">
        <f t="array" ref="CH101">IF(ISNA(INDEX($DC$201:$DC$770,MATCH($BI100&amp;CH$3,$DB$201:$DB$770&amp;$DC$201:$DC$770,0))),IF(ISNA(INDEX($DC$1:$DC$200,MATCH($BI101&amp;CH$3,$DB$1:$DB$200&amp;$DC$1:$DC$200,0))),"",IF(INDEX($DC$1:$DC$200,MATCH($BI101&amp;CH$3,$DB$1:$DB$200&amp;$DC$1:$DC$200,0))=CH$3,1,"")),IF(INDEX($DC$201:$DC$770,MATCH($BI100&amp;CH$3,$DB$201:$DB$770&amp;$DC$201:$DC$770,0))=CH$3,2,""))</f>
        <v/>
      </c>
      <c r="CI101" s="8" t="str">
        <f t="array" ref="CI101">IF(ISNA(INDEX($DC$201:$DC$770,MATCH($BI100&amp;CI$3,$DB$201:$DB$770&amp;$DC$201:$DC$770,0))),IF(ISNA(INDEX($DC$1:$DC$200,MATCH($BI101&amp;CI$3,$DB$1:$DB$200&amp;$DC$1:$DC$200,0))),"",IF(INDEX($DC$1:$DC$200,MATCH($BI101&amp;CI$3,$DB$1:$DB$200&amp;$DC$1:$DC$200,0))=CI$3,1,"")),IF(INDEX($DC$201:$DC$770,MATCH($BI100&amp;CI$3,$DB$201:$DB$770&amp;$DC$201:$DC$770,0))=CI$3,2,""))</f>
        <v/>
      </c>
      <c r="CJ101" s="10" t="str">
        <f t="array" ref="CJ101">IF(ISNA(INDEX($DC$201:$DC$770,MATCH($BI100&amp;CJ$3,$DB$201:$DB$770&amp;$DC$201:$DC$770,0))),IF(ISNA(INDEX($DC$1:$DC$200,MATCH($BI101&amp;CJ$3,$DB$1:$DB$200&amp;$DC$1:$DC$200,0))),"",IF(INDEX($DC$1:$DC$200,MATCH($BI101&amp;CJ$3,$DB$1:$DB$200&amp;$DC$1:$DC$200,0))=CJ$3,1,"")),IF(INDEX($DC$201:$DC$770,MATCH($BI100&amp;CJ$3,$DB$201:$DB$770&amp;$DC$201:$DC$770,0))=CJ$3,2,""))</f>
        <v/>
      </c>
      <c r="CK101" s="10" t="str">
        <f t="array" ref="CK101">IF(ISNA(INDEX($DC$201:$DC$770,MATCH($BI100&amp;CK$3,$DB$201:$DB$770&amp;$DC$201:$DC$770,0))),IF(ISNA(INDEX($DC$1:$DC$200,MATCH($BI101&amp;CK$3,$DB$1:$DB$200&amp;$DC$1:$DC$200,0))),"",IF(INDEX($DC$1:$DC$200,MATCH($BI101&amp;CK$3,$DB$1:$DB$200&amp;$DC$1:$DC$200,0))=CK$3,1,"")),IF(INDEX($DC$201:$DC$770,MATCH($BI100&amp;CK$3,$DB$201:$DB$770&amp;$DC$201:$DC$770,0))=CK$3,2,""))</f>
        <v/>
      </c>
      <c r="CL101" s="8" t="str">
        <f t="array" ref="CL101">IF(ISNA(INDEX($DC$201:$DC$770,MATCH($BI100&amp;CL$3,$DB$201:$DB$770&amp;$DC$201:$DC$770,0))),IF(ISNA(INDEX($DC$1:$DC$200,MATCH($BI101&amp;CL$3,$DB$1:$DB$200&amp;$DC$1:$DC$200,0))),"",IF(INDEX($DC$1:$DC$200,MATCH($BI101&amp;CL$3,$DB$1:$DB$200&amp;$DC$1:$DC$200,0))=CL$3,1,"")),IF(INDEX($DC$201:$DC$770,MATCH($BI100&amp;CL$3,$DB$201:$DB$770&amp;$DC$201:$DC$770,0))=CL$3,2,""))</f>
        <v/>
      </c>
      <c r="CO101" s="58">
        <f>VLOOKUP(CQ101,$CQ$194:$CR$208,2,FALSE)</f>
        <v>12</v>
      </c>
      <c r="CP101" s="23">
        <f t="shared" si="764"/>
        <v>0</v>
      </c>
      <c r="CQ101" s="160" t="s">
        <v>204</v>
      </c>
      <c r="CR101" s="13" t="s">
        <v>53</v>
      </c>
      <c r="CT101" s="13" t="s">
        <v>151</v>
      </c>
      <c r="CU101" s="63"/>
      <c r="CV101" s="63"/>
      <c r="CW101" s="13">
        <f t="shared" si="765"/>
        <v>2016</v>
      </c>
      <c r="CX101" s="13" t="str">
        <f t="shared" si="766"/>
        <v>Mo</v>
      </c>
      <c r="CY101" s="22">
        <f t="shared" si="767"/>
        <v>40876</v>
      </c>
      <c r="CZ101" s="13">
        <f>IF(COUNTIF(DL325:DL334,1)&gt;0,"F3",0)</f>
        <v>0</v>
      </c>
      <c r="DB101" s="19">
        <f>IF(DM101=0,0,IF(COUNTIF($DM$1:$DM$200,DM101)=1,DM101,IF(COUNTIF($DM$1:$DM$200,DM101)=2,IF(COUNTIF($DM$1:$DM100,DM101)=0,DM101,DM101+0.5),"Terminkollision 1")))</f>
        <v>0</v>
      </c>
      <c r="DC101" s="42">
        <f t="shared" si="561"/>
        <v>3</v>
      </c>
      <c r="DD101" s="71" t="s">
        <v>195</v>
      </c>
      <c r="DE101" s="13" t="s">
        <v>107</v>
      </c>
      <c r="DG101" s="63"/>
      <c r="DH101" s="63"/>
      <c r="DI101" s="13">
        <f t="shared" si="810"/>
        <v>2016</v>
      </c>
      <c r="DJ101" s="13" t="str">
        <f t="shared" si="811"/>
        <v>Mo</v>
      </c>
      <c r="DK101" s="22">
        <f t="shared" si="812"/>
        <v>40876</v>
      </c>
      <c r="DL101" s="19">
        <f t="shared" si="560"/>
        <v>0</v>
      </c>
      <c r="DM101" s="13">
        <f t="shared" si="499"/>
        <v>0</v>
      </c>
    </row>
    <row r="102" spans="1:117" ht="12.75" customHeight="1">
      <c r="A102" s="13">
        <f t="shared" ref="A102" si="834">A100+1</f>
        <v>105</v>
      </c>
      <c r="B102" s="174">
        <f>TRUNC((DATE($CR$2,C$75,C102)-WEEKDAY(DATE($CR$2,C$75,C102),2)-DATE(YEAR(DATE($CR$2,C$75,C102)+4-WEEKDAY(DATE($CR$2,C$75,C102),2)),1,-10))/7)</f>
        <v>15</v>
      </c>
      <c r="C102" s="172">
        <v>14</v>
      </c>
      <c r="D102" s="176" t="str">
        <f t="shared" si="567"/>
        <v>Do</v>
      </c>
      <c r="E102" s="2"/>
      <c r="F102" s="164" t="str">
        <f t="shared" ref="F102" si="835">IF(OR(OR(B102=$CR$7,B106=$CR$7,B102=$CS$7,B106=$CS$7,B102=$CT$7,B106=$CT$7,B102=$CR$8,B106=$CR$8,B102=$CR$9,B106=$CR$9,B102=$CR$10,B106=$CR$10,B102=$CS$10,B106=$CS$10,B102=$CR$11,B106=$CR$11,B102=$CS$11,B106=$CS$11,B102=$CT$11,B106=$CT$11,B102=$CU$11,B106=$CU$11,B102=$CV$11,B106=$CV$11,B102=$CR$12,B106=$CR$12,B102=$CS$12,B106=$CS$12),OR($A103=$CP$30,$A103=$CP$31,$A103=$CP$32,$A103=$CP$33,$A103=$CP$34,$A103=$CP$35,$A103=$CP$36,$A103=$CP$37,$A103=$CP$38,$A103=$CP$39,$A103=$CP$40,$A103=$CP$41),OR($A103=$CP$44,$A103=$CP$45,$A103=$CP$46,$A103=$CP$47,$A103=$CP$48,$A103=$CP$49,$A103=$CP$50)),1,"")</f>
        <v/>
      </c>
      <c r="G102" s="164" t="str">
        <f t="shared" ref="G102" si="836">IF(OR(OR(B102=$CR$15,B106=$CR$15,B102=$CS$15,B106=$CS$15,B102=$CT$15,B106=$CT$15,B102=$CR$16,B106=$CR$16,B102=$CS$16,B106=$CS$16,B102=$CR$17,B106=$CR$17,B102=$CS$17,B106=$CS$17,B102=$CR$18,B106=$CR$18,B102=$CS$18,B106=$CS$18,B102=$CT$18,B106=$CT$18,B102=$CU$18,B106=$CU$18,B102=$CV$18,B106=$CV$18,B102=$CR$19,B106=$CR$19,B102=$CS$19,B106=$CS$19),OR($A103=$CP$30,$A103=$CP$31,$A103=$CP$32,$A103=$CP$33,$A103=$CP$34,$A103=$CP$35,$A103=$CP$36,$A103=$CP$37,$A103=$CP$38,$A103=$CP$39,$A103=$CP$40,$A103=$CP$41),OR($A103=$CP$44,$A103=$CP$45,$A103=$CP$46,$A103=$CP$47,$A103=$CP$48,$A103=$CP$49,$A103=$CP$50)),1,"")</f>
        <v/>
      </c>
      <c r="H102" s="164" t="str">
        <f t="shared" ref="H102" si="837">IF(OR(OR(B102=$CR$22,B106=$CR$22,B102=$CS$22,B106=$CS$22,B102=$CT$22,B106=$CT$22,B102=$CR$23,B106=$CR$23,B102=$CS$23,B106=$CS$23,B102=$CR$24,B106=$CR$24,B102=$CS$24,B106=$CS$24,B102=$CR$25,B106=$CR$25,B102=$CS$25,B106=$CS$25,B102=$CT$25,B106=$CT$25,B102=$CU$25,B106=$CU$25,B102=$CV$25,B106=$CV$25,B102=$CR$26,B106=$CR$26,B102=$CS$26,B106=$CS$26),OR($A103=$CP$30,$A103=$CP$31,$A103=$CP$32,$A103=$CP$33,$A103=$CP$34,$A103=$CP$35,$A103=$CP$36,$A103=$CP$37,$A103=$CP$38,$A103=$CP$39,$A103=$CP$40,$A103=$CP$41),OR($A103=$CP$44,$A103=$CP$45,$A103=$CP$46,$A103=$CP$47,$A103=$CP$48,$A103=$CP$49,$A103=$CP$50)),1,"")</f>
        <v/>
      </c>
      <c r="I102" s="2"/>
      <c r="J102" s="6" t="str">
        <f t="shared" ref="J102" si="838">IF(ISNA(VLOOKUP(A102,$DB$1:$DE$200,4,FALSE)),"",VLOOKUP(A102,$DB$1:$DE$200,4,FALSE))</f>
        <v/>
      </c>
      <c r="K102" s="6"/>
      <c r="L102" s="6"/>
      <c r="M102" s="6"/>
      <c r="N102" s="6"/>
      <c r="O102" s="6"/>
      <c r="P102" s="5" t="str">
        <f t="array" ref="P102">IF(ISNA(INDEX($DC$1:$DC$770,MATCH($A102&amp;P$3,$DB$1:$DB$770&amp;$DC$1:$DC$770,0))),"",IF(ISNA(INDEX($DC$1:$DC$200,MATCH($A102&amp;P$3,$DB$1:$DB$200&amp;$DC$1:$DC$200,0))),IF(INDEX($DC$201:$DC$770,MATCH($A102&amp;P$3,$DB$201:$DB$770&amp;$DC$201:$DC$770,0))=P$3,2,""),IF(INDEX($DC$1:$DC$200,MATCH($A102&amp;P$3,$DB$1:$DB$200&amp;$DC$1:$DC$200,0))=P$3,1,"")))</f>
        <v/>
      </c>
      <c r="Q102" s="6" t="str">
        <f t="array" ref="Q102">IF(ISNA(INDEX($DC$1:$DC$770,MATCH($A102&amp;Q$3,$DB$1:$DB$770&amp;$DC$1:$DC$770,0))),"",IF(ISNA(INDEX($DC$1:$DC$200,MATCH($A102&amp;Q$3,$DB$1:$DB$200&amp;$DC$1:$DC$200,0))),IF(INDEX($DC$201:$DC$770,MATCH($A102&amp;Q$3,$DB$201:$DB$770&amp;$DC$201:$DC$770,0))=Q$3,2,""),IF(INDEX($DC$1:$DC$200,MATCH($A102&amp;Q$3,$DB$1:$DB$200&amp;$DC$1:$DC$200,0))=Q$3,1,"")))</f>
        <v/>
      </c>
      <c r="R102" s="6" t="str">
        <f t="array" ref="R102">IF(ISNA(INDEX($DC$1:$DC$770,MATCH($A102&amp;R$3,$DB$1:$DB$770&amp;$DC$1:$DC$770,0))),"",IF(ISNA(INDEX($DC$1:$DC$200,MATCH($A102&amp;R$3,$DB$1:$DB$200&amp;$DC$1:$DC$200,0))),IF(INDEX($DC$201:$DC$770,MATCH($A102&amp;R$3,$DB$201:$DB$770&amp;$DC$201:$DC$770,0))=R$3,2,""),IF(INDEX($DC$1:$DC$200,MATCH($A102&amp;R$3,$DB$1:$DB$200&amp;$DC$1:$DC$200,0))=R$3,1,"")))</f>
        <v/>
      </c>
      <c r="S102" s="5" t="str">
        <f t="array" ref="S102">IF(ISNA(INDEX($DC$1:$DC$770,MATCH($A102&amp;S$3,$DB$1:$DB$770&amp;$DC$1:$DC$770,0))),"",IF(ISNA(INDEX($DC$1:$DC$200,MATCH($A102&amp;S$3,$DB$1:$DB$200&amp;$DC$1:$DC$200,0))),IF(INDEX($DC$201:$DC$770,MATCH($A102&amp;S$3,$DB$201:$DB$770&amp;$DC$201:$DC$770,0))=S$3,2,""),IF(INDEX($DC$1:$DC$200,MATCH($A102&amp;S$3,$DB$1:$DB$200&amp;$DC$1:$DC$200,0))=S$3,1,"")))</f>
        <v/>
      </c>
      <c r="T102" s="6" t="str">
        <f t="array" ref="T102">IF(ISNA(INDEX($DC$1:$DC$770,MATCH($A102&amp;T$3,$DB$1:$DB$770&amp;$DC$1:$DC$770,0))),"",IF(ISNA(INDEX($DC$1:$DC$200,MATCH($A102&amp;T$3,$DB$1:$DB$200&amp;$DC$1:$DC$200,0))),IF(INDEX($DC$201:$DC$770,MATCH($A102&amp;T$3,$DB$201:$DB$770&amp;$DC$201:$DC$770,0))=T$3,2,""),IF(INDEX($DC$1:$DC$200,MATCH($A102&amp;T$3,$DB$1:$DB$200&amp;$DC$1:$DC$200,0))=T$3,1,"")))</f>
        <v/>
      </c>
      <c r="U102" s="7" t="str">
        <f t="array" ref="U102">IF(ISNA(INDEX($DC$1:$DC$770,MATCH($A102&amp;U$3,$DB$1:$DB$770&amp;$DC$1:$DC$770,0))),"",IF(ISNA(INDEX($DC$1:$DC$200,MATCH($A102&amp;U$3,$DB$1:$DB$200&amp;$DC$1:$DC$200,0))),IF(INDEX($DC$201:$DC$770,MATCH($A102&amp;U$3,$DB$201:$DB$770&amp;$DC$201:$DC$770,0))=U$3,2,""),IF(INDEX($DC$1:$DC$200,MATCH($A102&amp;U$3,$DB$1:$DB$200&amp;$DC$1:$DC$200,0))=U$3,1,"")))</f>
        <v/>
      </c>
      <c r="V102" s="6" t="str">
        <f t="array" ref="V102">IF(ISNA(INDEX($DC$1:$DC$770,MATCH($A102&amp;V$3,$DB$1:$DB$770&amp;$DC$1:$DC$770,0))),"",IF(ISNA(INDEX($DC$1:$DC$200,MATCH($A102&amp;V$3,$DB$1:$DB$200&amp;$DC$1:$DC$200,0))),IF(INDEX($DC$201:$DC$770,MATCH($A102&amp;V$3,$DB$201:$DB$770&amp;$DC$201:$DC$770,0))=V$3,2,""),IF(INDEX($DC$1:$DC$200,MATCH($A102&amp;V$3,$DB$1:$DB$200&amp;$DC$1:$DC$200,0))=V$3,1,"")))</f>
        <v/>
      </c>
      <c r="W102" s="6" t="str">
        <f t="array" ref="W102">IF(ISNA(INDEX($DC$1:$DC$770,MATCH($A102&amp;W$3,$DB$1:$DB$770&amp;$DC$1:$DC$770,0))),"",IF(ISNA(INDEX($DC$1:$DC$200,MATCH($A102&amp;W$3,$DB$1:$DB$200&amp;$DC$1:$DC$200,0))),IF(INDEX($DC$201:$DC$770,MATCH($A102&amp;W$3,$DB$201:$DB$770&amp;$DC$201:$DC$770,0))=W$3,2,""),IF(INDEX($DC$1:$DC$200,MATCH($A102&amp;W$3,$DB$1:$DB$200&amp;$DC$1:$DC$200,0))=W$3,1,"")))</f>
        <v/>
      </c>
      <c r="X102" s="6" t="str">
        <f t="array" ref="X102">IF(ISNA(INDEX($DC$1:$DC$770,MATCH($A102&amp;X$3,$DB$1:$DB$770&amp;$DC$1:$DC$770,0))),"",IF(ISNA(INDEX($DC$1:$DC$200,MATCH($A102&amp;X$3,$DB$1:$DB$200&amp;$DC$1:$DC$200,0))),IF(INDEX($DC$201:$DC$770,MATCH($A102&amp;X$3,$DB$201:$DB$770&amp;$DC$201:$DC$770,0))=X$3,2,""),IF(INDEX($DC$1:$DC$200,MATCH($A102&amp;X$3,$DB$1:$DB$200&amp;$DC$1:$DC$200,0))=X$3,1,"")))</f>
        <v/>
      </c>
      <c r="Y102" s="5" t="str">
        <f t="array" ref="Y102">IF(ISNA(INDEX($DC$1:$DC$770,MATCH($A102&amp;Y$3,$DB$1:$DB$770&amp;$DC$1:$DC$770,0))),"",IF(ISNA(INDEX($DC$1:$DC$200,MATCH($A102&amp;Y$3,$DB$1:$DB$200&amp;$DC$1:$DC$200,0))),IF(INDEX($DC$201:$DC$770,MATCH($A102&amp;Y$3,$DB$201:$DB$770&amp;$DC$201:$DC$770,0))=Y$3,2,""),IF(INDEX($DC$1:$DC$200,MATCH($A102&amp;Y$3,$DB$1:$DB$200&amp;$DC$1:$DC$200,0))=Y$3,1,"")))</f>
        <v/>
      </c>
      <c r="Z102" s="6" t="str">
        <f t="array" ref="Z102">IF(ISNA(INDEX($DC$1:$DC$770,MATCH($A102&amp;Z$3,$DB$1:$DB$770&amp;$DC$1:$DC$770,0))),"",IF(ISNA(INDEX($DC$1:$DC$200,MATCH($A102&amp;Z$3,$DB$1:$DB$200&amp;$DC$1:$DC$200,0))),IF(INDEX($DC$201:$DC$770,MATCH($A102&amp;Z$3,$DB$201:$DB$770&amp;$DC$201:$DC$770,0))=Z$3,2,""),IF(INDEX($DC$1:$DC$200,MATCH($A102&amp;Z$3,$DB$1:$DB$200&amp;$DC$1:$DC$200,0))=Z$3,1,"")))</f>
        <v/>
      </c>
      <c r="AA102" s="7" t="str">
        <f t="array" ref="AA102">IF(ISNA(INDEX($DC$1:$DC$770,MATCH($A102&amp;AA$3,$DB$1:$DB$770&amp;$DC$1:$DC$770,0))),"",IF(ISNA(INDEX($DC$1:$DC$200,MATCH($A102&amp;AA$3,$DB$1:$DB$200&amp;$DC$1:$DC$200,0))),IF(INDEX($DC$201:$DC$770,MATCH($A102&amp;AA$3,$DB$201:$DB$770&amp;$DC$201:$DC$770,0))=AA$3,2,""),IF(INDEX($DC$1:$DC$200,MATCH($A102&amp;AA$3,$DB$1:$DB$200&amp;$DC$1:$DC$200,0))=AA$3,1,"")))</f>
        <v/>
      </c>
      <c r="AB102" s="6" t="str">
        <f t="array" ref="AB102">IF(ISNA(INDEX($DC$1:$DC$770,MATCH($A102&amp;AB$3,$DB$1:$DB$770&amp;$DC$1:$DC$770,0))),"",IF(ISNA(INDEX($DC$1:$DC$200,MATCH($A102&amp;AB$3,$DB$1:$DB$200&amp;$DC$1:$DC$200,0))),IF(INDEX($DC$201:$DC$770,MATCH($A102&amp;AB$3,$DB$201:$DB$770&amp;$DC$201:$DC$770,0))=AB$3,2,""),IF(INDEX($DC$1:$DC$200,MATCH($A102&amp;AB$3,$DB$1:$DB$200&amp;$DC$1:$DC$200,0))=AB$3,1,"")))</f>
        <v/>
      </c>
      <c r="AC102" s="6" t="str">
        <f t="array" ref="AC102">IF(ISNA(INDEX($DC$1:$DC$770,MATCH($A102&amp;AC$3,$DB$1:$DB$770&amp;$DC$1:$DC$770,0))),"",IF(ISNA(INDEX($DC$1:$DC$200,MATCH($A102&amp;AC$3,$DB$1:$DB$200&amp;$DC$1:$DC$200,0))),IF(INDEX($DC$201:$DC$770,MATCH($A102&amp;AC$3,$DB$201:$DB$770&amp;$DC$201:$DC$770,0))=AC$3,2,""),IF(INDEX($DC$1:$DC$200,MATCH($A102&amp;AC$3,$DB$1:$DB$200&amp;$DC$1:$DC$200,0))=AC$3,1,"")))</f>
        <v/>
      </c>
      <c r="AD102" s="7" t="str">
        <f t="array" ref="AD102">IF(ISNA(INDEX($DC$1:$DC$770,MATCH($A102&amp;AD$3,$DB$1:$DB$770&amp;$DC$1:$DC$770,0))),"",IF(ISNA(INDEX($DC$1:$DC$200,MATCH($A102&amp;AD$3,$DB$1:$DB$200&amp;$DC$1:$DC$200,0))),IF(INDEX($DC$201:$DC$770,MATCH($A102&amp;AD$3,$DB$201:$DB$770&amp;$DC$201:$DC$770,0))=AD$3,2,""),IF(INDEX($DC$1:$DC$200,MATCH($A102&amp;AD$3,$DB$1:$DB$200&amp;$DC$1:$DC$200,0))=AD$3,1,"")))</f>
        <v/>
      </c>
      <c r="AE102" s="4">
        <f t="shared" ref="AE102" si="839">AE100+1</f>
        <v>135</v>
      </c>
      <c r="AF102" s="174">
        <f>TRUNC((DATE($CR$2,AG$75,AG102)-WEEKDAY(DATE($CR$2,AG$75,AG102),2)-DATE(YEAR(DATE($CR$2,AG$75,AG102)+4-WEEKDAY(DATE($CR$2,AG$75,AG102),2)),1,-10))/7)</f>
        <v>19</v>
      </c>
      <c r="AG102" s="181">
        <v>14</v>
      </c>
      <c r="AH102" s="176" t="str">
        <f t="shared" si="572"/>
        <v>Sa</v>
      </c>
      <c r="AI102" s="2"/>
      <c r="AJ102" s="164" t="str">
        <f t="shared" ref="AJ102" si="840">IF(OR(OR(AF102=$CR$7,AF106=$CR$7,AF102=$CS$7,AF106=$CS$7,AF102=$CT$7,AF106=$CT$7,AF102=$CR$8,AF106=$CR$8,AF102=$CR$9,AF106=$CR$9,AF102=$CR$10,AF106=$CR$10,AF102=$CS$10,AF106=$CS$10,AF102=$CR$11,AF106=$CR$11,AF102=$CS$11,AF106=$CS$11,AF102=$CT$11,AF106=$CT$11,AF102=$CU$11,AF106=$CU$11,AF102=$CV$11,AF106=$CV$11,AF102=$CR$12,AF106=$CR$12,AF102=$CS$12,AF106=$CS$12),OR($AE103=$CP$30,$AE103=$CP$31,$AE103=$CP$32,$AE103=$CP$33,$AE103=$CP$34,$AE103=$CP$35,$AE103=$CP$36,$AE103=$CP$37,$AE103=$CP$38,$AE103=$CP$39,$AE103=$CP$40,$AE103=$CP$41),OR($AE103=$CP$44,$AE103=$CP$45,$AE103=$CP$46,$AE103=$CP$47,$AE103=$CP$48,$AE103=$CP$49,$AE103=$CP$50)),1,"")</f>
        <v/>
      </c>
      <c r="AK102" s="164" t="str">
        <f t="shared" ref="AK102" si="841">IF(OR(OR(AF102=$CR$15,AF106=$CR$15,AF102=$CS$15,AF106=$CS$15,AF102=$CT$15,AF106=$CT$15,AF102=$CR$16,AF106=$CR$16,AF102=$CS$16,AF106=$CS$16,AF102=$CR$17,AF106=$CR$17,AF102=$CS$17,AF106=$CS$17,AF102=$CR$18,AF106=$CR$18,AF102=$CS$18,AF106=$CS$18,AF102=$CT$18,AF106=$CT$18,AF102=$CU$18,AF106=$CU$18,AF102=$CV$18,AF106=$CV$18,AF102=$CR$19,AF106=$CR$19,AF102=$CS$19,AF106=$CS$19),OR($AE103=$CP$30,$AE103=$CP$31,$AE103=$CP$32,$AE103=$CP$33,$AE103=$CP$34,$AE103=$CP$35,$AE103=$CP$36,$AE103=$CP$37,$AE103=$CP$38,$AE103=$CP$39,$AE103=$CP$40,$AE103=$CP$41),OR($AE103=$CP$44,$AE103=$CP$45,$AE103=$CP$46,$AE103=$CP$47,$AE103=$CP$48,$AE103=$CP$49,$AE103=$CP$50)),1,"")</f>
        <v/>
      </c>
      <c r="AL102" s="164" t="str">
        <f t="shared" ref="AL102" si="842">IF(OR(OR(AF102=$CR$22,AF106=$CR$22,AF102=$CS$22,AF106=$CS$22,AF102=$CT$22,AF106=$CT$22,AF102=$CR$23,AF106=$CR$23,AF102=$CS$23,AF106=$CS$23,AF102=$CR$24,AF106=$CR$24,AF102=$CS$24,AF106=$CS$24,AF102=$CR$25,AF106=$CR$25,AF102=$CS$25,AF106=$CS$25,AF102=$CT$25,AF106=$CT$25,AF102=$CU$25,AF106=$CU$25,AF102=$CV$25,AF106=$CV$25,AF102=$CR$26,AF106=$CR$26,AF102=$CS$26,AF106=$CS$26),OR($AE103=$CP$30,$AE103=$CP$31,$AE103=$CP$32,$AE103=$CP$33,$AE103=$CP$34,$AE103=$CP$35,$AE103=$CP$36,$AE103=$CP$37,$AE103=$CP$38,$AE103=$CP$39,$AE103=$CP$40,$AE103=$CP$41),OR($AE103=$CP$44,$AE103=$CP$45,$AE103=$CP$46,$AE103=$CP$47,$AE103=$CP$48,$AE103=$CP$49,$AE103=$CP$50)),1,"")</f>
        <v/>
      </c>
      <c r="AM102" s="2"/>
      <c r="AN102" s="6" t="str">
        <f t="shared" ref="AN102" si="843">IF(ISNA(VLOOKUP(AE102,$DB$1:$DE$200,4,FALSE)),"",VLOOKUP(AE102,$DB$1:$DE$200,4,FALSE))</f>
        <v/>
      </c>
      <c r="AO102" s="6"/>
      <c r="AP102" s="6"/>
      <c r="AQ102" s="6"/>
      <c r="AR102" s="6"/>
      <c r="AS102" s="6"/>
      <c r="AT102" s="5" t="str">
        <f t="array" ref="AT102">IF(ISNA(INDEX($DC$1:$DC$770,MATCH($AE102&amp;AT$3,$DB$1:$DB$770&amp;$DC$1:$DC$770,0))),"",IF(ISNA(INDEX($DC$1:$DC$200,MATCH($AE102&amp;AT$3,$DB$1:$DB$200&amp;$DC$1:$DC$200,0))),IF(INDEX($DC$201:$DC$770,MATCH($AE102&amp;AT$3,$DB$201:$DB$770&amp;$DC$201:$DC$770,0))=AT$3,2,""),IF(INDEX($DC$1:$DC$200,MATCH($AE102&amp;AT$3,$DB$1:$DB$200&amp;$DC$1:$DC$200,0))=AT$3,1,"")))</f>
        <v/>
      </c>
      <c r="AU102" s="6" t="str">
        <f t="array" ref="AU102">IF(ISNA(INDEX($DC$1:$DC$770,MATCH($AE102&amp;AU$3,$DB$1:$DB$770&amp;$DC$1:$DC$770,0))),"",IF(ISNA(INDEX($DC$1:$DC$200,MATCH($AE102&amp;AU$3,$DB$1:$DB$200&amp;$DC$1:$DC$200,0))),IF(INDEX($DC$201:$DC$770,MATCH($AE102&amp;AU$3,$DB$201:$DB$770&amp;$DC$201:$DC$770,0))=AU$3,2,""),IF(INDEX($DC$1:$DC$200,MATCH($AE102&amp;AU$3,$DB$1:$DB$200&amp;$DC$1:$DC$200,0))=AU$3,1,"")))</f>
        <v/>
      </c>
      <c r="AV102" s="6" t="str">
        <f t="array" ref="AV102">IF(ISNA(INDEX($DC$1:$DC$770,MATCH($AE102&amp;AV$3,$DB$1:$DB$770&amp;$DC$1:$DC$770,0))),"",IF(ISNA(INDEX($DC$1:$DC$200,MATCH($AE102&amp;AV$3,$DB$1:$DB$200&amp;$DC$1:$DC$200,0))),IF(INDEX($DC$201:$DC$770,MATCH($AE102&amp;AV$3,$DB$201:$DB$770&amp;$DC$201:$DC$770,0))=AV$3,2,""),IF(INDEX($DC$1:$DC$200,MATCH($AE102&amp;AV$3,$DB$1:$DB$200&amp;$DC$1:$DC$200,0))=AV$3,1,"")))</f>
        <v/>
      </c>
      <c r="AW102" s="5" t="str">
        <f t="array" ref="AW102">IF(ISNA(INDEX($DC$1:$DC$770,MATCH($AE102&amp;AW$3,$DB$1:$DB$770&amp;$DC$1:$DC$770,0))),"",IF(ISNA(INDEX($DC$1:$DC$200,MATCH($AE102&amp;AW$3,$DB$1:$DB$200&amp;$DC$1:$DC$200,0))),IF(INDEX($DC$201:$DC$770,MATCH($AE102&amp;AW$3,$DB$201:$DB$770&amp;$DC$201:$DC$770,0))=AW$3,2,""),IF(INDEX($DC$1:$DC$200,MATCH($AE102&amp;AW$3,$DB$1:$DB$200&amp;$DC$1:$DC$200,0))=AW$3,1,"")))</f>
        <v/>
      </c>
      <c r="AX102" s="6" t="str">
        <f t="array" ref="AX102">IF(ISNA(INDEX($DC$1:$DC$770,MATCH($AE102&amp;AX$3,$DB$1:$DB$770&amp;$DC$1:$DC$770,0))),"",IF(ISNA(INDEX($DC$1:$DC$200,MATCH($AE102&amp;AX$3,$DB$1:$DB$200&amp;$DC$1:$DC$200,0))),IF(INDEX($DC$201:$DC$770,MATCH($AE102&amp;AX$3,$DB$201:$DB$770&amp;$DC$201:$DC$770,0))=AX$3,2,""),IF(INDEX($DC$1:$DC$200,MATCH($AE102&amp;AX$3,$DB$1:$DB$200&amp;$DC$1:$DC$200,0))=AX$3,1,"")))</f>
        <v/>
      </c>
      <c r="AY102" s="7" t="str">
        <f t="array" ref="AY102">IF(ISNA(INDEX($DC$1:$DC$770,MATCH($AE102&amp;AY$3,$DB$1:$DB$770&amp;$DC$1:$DC$770,0))),"",IF(ISNA(INDEX($DC$1:$DC$200,MATCH($AE102&amp;AY$3,$DB$1:$DB$200&amp;$DC$1:$DC$200,0))),IF(INDEX($DC$201:$DC$770,MATCH($AE102&amp;AY$3,$DB$201:$DB$770&amp;$DC$201:$DC$770,0))=AY$3,2,""),IF(INDEX($DC$1:$DC$200,MATCH($AE102&amp;AY$3,$DB$1:$DB$200&amp;$DC$1:$DC$200,0))=AY$3,1,"")))</f>
        <v/>
      </c>
      <c r="AZ102" s="6" t="str">
        <f t="array" ref="AZ102">IF(ISNA(INDEX($DC$1:$DC$770,MATCH($AE102&amp;AZ$3,$DB$1:$DB$770&amp;$DC$1:$DC$770,0))),"",IF(ISNA(INDEX($DC$1:$DC$200,MATCH($AE102&amp;AZ$3,$DB$1:$DB$200&amp;$DC$1:$DC$200,0))),IF(INDEX($DC$201:$DC$770,MATCH($AE102&amp;AZ$3,$DB$201:$DB$770&amp;$DC$201:$DC$770,0))=AZ$3,2,""),IF(INDEX($DC$1:$DC$200,MATCH($AE102&amp;AZ$3,$DB$1:$DB$200&amp;$DC$1:$DC$200,0))=AZ$3,1,"")))</f>
        <v/>
      </c>
      <c r="BA102" s="6" t="str">
        <f t="array" ref="BA102">IF(ISNA(INDEX($DC$1:$DC$770,MATCH($AE102&amp;BA$3,$DB$1:$DB$770&amp;$DC$1:$DC$770,0))),"",IF(ISNA(INDEX($DC$1:$DC$200,MATCH($AE102&amp;BA$3,$DB$1:$DB$200&amp;$DC$1:$DC$200,0))),IF(INDEX($DC$201:$DC$770,MATCH($AE102&amp;BA$3,$DB$201:$DB$770&amp;$DC$201:$DC$770,0))=BA$3,2,""),IF(INDEX($DC$1:$DC$200,MATCH($AE102&amp;BA$3,$DB$1:$DB$200&amp;$DC$1:$DC$200,0))=BA$3,1,"")))</f>
        <v/>
      </c>
      <c r="BB102" s="6" t="str">
        <f t="array" ref="BB102">IF(ISNA(INDEX($DC$1:$DC$770,MATCH($AE102&amp;BB$3,$DB$1:$DB$770&amp;$DC$1:$DC$770,0))),"",IF(ISNA(INDEX($DC$1:$DC$200,MATCH($AE102&amp;BB$3,$DB$1:$DB$200&amp;$DC$1:$DC$200,0))),IF(INDEX($DC$201:$DC$770,MATCH($AE102&amp;BB$3,$DB$201:$DB$770&amp;$DC$201:$DC$770,0))=BB$3,2,""),IF(INDEX($DC$1:$DC$200,MATCH($AE102&amp;BB$3,$DB$1:$DB$200&amp;$DC$1:$DC$200,0))=BB$3,1,"")))</f>
        <v/>
      </c>
      <c r="BC102" s="5" t="str">
        <f t="array" ref="BC102">IF(ISNA(INDEX($DC$1:$DC$770,MATCH($AE102&amp;BC$3,$DB$1:$DB$770&amp;$DC$1:$DC$770,0))),"",IF(ISNA(INDEX($DC$1:$DC$200,MATCH($AE102&amp;BC$3,$DB$1:$DB$200&amp;$DC$1:$DC$200,0))),IF(INDEX($DC$201:$DC$770,MATCH($AE102&amp;BC$3,$DB$201:$DB$770&amp;$DC$201:$DC$770,0))=BC$3,2,""),IF(INDEX($DC$1:$DC$200,MATCH($AE102&amp;BC$3,$DB$1:$DB$200&amp;$DC$1:$DC$200,0))=BC$3,1,"")))</f>
        <v/>
      </c>
      <c r="BD102" s="6" t="str">
        <f t="array" ref="BD102">IF(ISNA(INDEX($DC$1:$DC$770,MATCH($AE102&amp;BD$3,$DB$1:$DB$770&amp;$DC$1:$DC$770,0))),"",IF(ISNA(INDEX($DC$1:$DC$200,MATCH($AE102&amp;BD$3,$DB$1:$DB$200&amp;$DC$1:$DC$200,0))),IF(INDEX($DC$201:$DC$770,MATCH($AE102&amp;BD$3,$DB$201:$DB$770&amp;$DC$201:$DC$770,0))=BD$3,2,""),IF(INDEX($DC$1:$DC$200,MATCH($AE102&amp;BD$3,$DB$1:$DB$200&amp;$DC$1:$DC$200,0))=BD$3,1,"")))</f>
        <v/>
      </c>
      <c r="BE102" s="7" t="str">
        <f t="array" ref="BE102">IF(ISNA(INDEX($DC$1:$DC$770,MATCH($AE102&amp;BE$3,$DB$1:$DB$770&amp;$DC$1:$DC$770,0))),"",IF(ISNA(INDEX($DC$1:$DC$200,MATCH($AE102&amp;BE$3,$DB$1:$DB$200&amp;$DC$1:$DC$200,0))),IF(INDEX($DC$201:$DC$770,MATCH($AE102&amp;BE$3,$DB$201:$DB$770&amp;$DC$201:$DC$770,0))=BE$3,2,""),IF(INDEX($DC$1:$DC$200,MATCH($AE102&amp;BE$3,$DB$1:$DB$200&amp;$DC$1:$DC$200,0))=BE$3,1,"")))</f>
        <v/>
      </c>
      <c r="BF102" s="6" t="str">
        <f t="array" ref="BF102">IF(ISNA(INDEX($DC$1:$DC$770,MATCH($AE102&amp;BF$3,$DB$1:$DB$770&amp;$DC$1:$DC$770,0))),"",IF(ISNA(INDEX($DC$1:$DC$200,MATCH($AE102&amp;BF$3,$DB$1:$DB$200&amp;$DC$1:$DC$200,0))),IF(INDEX($DC$201:$DC$770,MATCH($AE102&amp;BF$3,$DB$201:$DB$770&amp;$DC$201:$DC$770,0))=BF$3,2,""),IF(INDEX($DC$1:$DC$200,MATCH($AE102&amp;BF$3,$DB$1:$DB$200&amp;$DC$1:$DC$200,0))=BF$3,1,"")))</f>
        <v/>
      </c>
      <c r="BG102" s="6" t="str">
        <f t="array" ref="BG102">IF(ISNA(INDEX($DC$1:$DC$770,MATCH($AE102&amp;BG$3,$DB$1:$DB$770&amp;$DC$1:$DC$770,0))),"",IF(ISNA(INDEX($DC$1:$DC$200,MATCH($AE102&amp;BG$3,$DB$1:$DB$200&amp;$DC$1:$DC$200,0))),IF(INDEX($DC$201:$DC$770,MATCH($AE102&amp;BG$3,$DB$201:$DB$770&amp;$DC$201:$DC$770,0))=BG$3,2,""),IF(INDEX($DC$1:$DC$200,MATCH($AE102&amp;BG$3,$DB$1:$DB$200&amp;$DC$1:$DC$200,0))=BG$3,1,"")))</f>
        <v/>
      </c>
      <c r="BH102" s="7" t="str">
        <f t="array" ref="BH102">IF(ISNA(INDEX($DC$1:$DC$770,MATCH($AE102&amp;BH$3,$DB$1:$DB$770&amp;$DC$1:$DC$770,0))),"",IF(ISNA(INDEX($DC$1:$DC$200,MATCH($AE102&amp;BH$3,$DB$1:$DB$200&amp;$DC$1:$DC$200,0))),IF(INDEX($DC$201:$DC$770,MATCH($AE102&amp;BH$3,$DB$201:$DB$770&amp;$DC$201:$DC$770,0))=BH$3,2,""),IF(INDEX($DC$1:$DC$200,MATCH($AE102&amp;BH$3,$DB$1:$DB$200&amp;$DC$1:$DC$200,0))=BH$3,1,"")))</f>
        <v/>
      </c>
      <c r="BI102" s="4">
        <f t="shared" ref="BI102" si="844">BI100+1</f>
        <v>166</v>
      </c>
      <c r="BJ102" s="174">
        <f>TRUNC((DATE($CR$2,BK$75,BK102)-WEEKDAY(DATE($CR$2,BK$75,BK102),2)-DATE(YEAR(DATE($CR$2,BK$75,BK102)+4-WEEKDAY(DATE($CR$2,BK$75,BK102),2)),1,-10))/7)</f>
        <v>24</v>
      </c>
      <c r="BK102" s="181">
        <v>14</v>
      </c>
      <c r="BL102" s="176" t="str">
        <f t="shared" si="577"/>
        <v>Di</v>
      </c>
      <c r="BM102" s="2"/>
      <c r="BN102" s="164" t="str">
        <f t="shared" ref="BN102" si="845">IF(OR(OR(BJ102=$CR$7,BJ106=$CR$7,BJ102=$CS$7,BJ106=$CS$7,BJ102=$CT$7,BJ106=$CT$7,BJ102=$CR$8,BJ106=$CR$8,BJ102=$CR$9,BJ106=$CR$9,BJ102=$CR$10,BJ106=$CR$10,BJ102=$CS$10,BJ106=$CS$10,BJ102=$CR$11,BJ106=$CR$11,BJ102=$CS$11,BJ106=$CS$11,BJ102=$CT$11,BJ106=$CT$11,BJ102=$CU$11,BJ106=$CU$11,BJ102=$CV$11,BJ106=$CV$11,BJ102=$CR$12,BJ106=$CR$12,BJ102=$CS$12,BJ106=$CS$12),OR($BI103=$CP$30,$BI103=$CP$31,$BI103=$CP$32,$BI103=$CP$33,$BI103=$CP$34,$BI103=$CP$35,$BI103=$CP$36,$BI103=$CP$37,$BI103=$CP$38,$BI103=$CP$39,$BI103=$CP$40,$BI103=$CP$41),OR($BI103=$CP$44,$BI103=$CP$45,$BI103=$CP$46,$BI103=$CP$47,$BI103=$CP$48,$BI103=$CP$49,$BI103=$CP$50)),1,"")</f>
        <v/>
      </c>
      <c r="BO102" s="164" t="str">
        <f t="shared" ref="BO102" si="846">IF(OR(OR(BJ102=$CR$15,BJ106=$CR$15,BJ102=$CS$15,BJ106=$CS$15,BJ102=$CT$15,BJ106=$CT$15,BJ102=$CR$16,BJ106=$CR$16,BJ102=$CS$16,BJ106=$CS$16,BJ102=$CR$17,BJ106=$CR$17,BJ102=$CS$17,BJ106=$CS$17,BJ102=$CR$18,BJ106=$CR$18,BJ102=$CS$18,BJ106=$CS$18,BJ102=$CT$18,BJ106=$CT$18,BJ102=$CU$18,BJ106=$CU$18,BJ102=$CV$18,BJ106=$CV$18,BJ102=$CR$19,BJ106=$CR$19,BJ102=$CS$19,BJ106=$CS$19),OR($BI103=$CP$30,$BI103=$CP$31,$BI103=$CP$32,$BI103=$CP$33,$BI103=$CP$34,$BI103=$CP$35,$BI103=$CP$36,$BI103=$CP$37,$BI103=$CP$38,$BI103=$CP$39,$BI103=$CP$40,$BI103=$CP$41),OR($BI103=$CP$44,$BI103=$CP$45,$BI103=$CP$46,$BI103=$CP$47,$BI103=$CP$48,$BI103=$CP$49,$BI103=$CP$50)),1,"")</f>
        <v/>
      </c>
      <c r="BP102" s="164" t="str">
        <f t="shared" ref="BP102" si="847">IF(OR(OR(BJ102=$CR$22,BJ106=$CR$22,BJ102=$CS$22,BJ106=$CS$22,BJ102=$CT$22,BJ106=$CT$22,BJ102=$CR$23,BJ106=$CR$23,BJ102=$CS$23,BJ106=$CS$23,BJ102=$CR$24,BJ106=$CR$24,BJ102=$CS$24,BJ106=$CS$24,BJ102=$CR$25,BJ106=$CR$25,BJ102=$CS$25,BJ106=$CS$25,BJ102=$CT$25,BJ106=$CT$25,BJ102=$CU$25,BJ106=$CU$25,BJ102=$CV$25,BJ106=$CV$25,BJ102=$CR$26,BJ106=$CR$26,BJ102=$CS$26,BJ106=$CS$26),OR($BI103=$CP$30,$BI103=$CP$31,$BI103=$CP$32,$BI103=$CP$33,$BI103=$CP$34,$BI103=$CP$35,$BI103=$CP$36,$BI103=$CP$37,$BI103=$CP$38,$BI103=$CP$39,$BI103=$CP$40,$BI103=$CP$41),OR($BI103=$CP$44,$BI103=$CP$45,$BI103=$CP$46,$BI103=$CP$47,$BI103=$CP$48,$BI103=$CP$49,$BI103=$CP$50)),1,"")</f>
        <v/>
      </c>
      <c r="BQ102" s="2"/>
      <c r="BR102" s="1" t="str">
        <f t="shared" ref="BR102" si="848">IF(ISNA(VLOOKUP(BI102,$DB$1:$DE$200,4,FALSE)),"",VLOOKUP(BI102,$DB$1:$DE$200,4,FALSE))</f>
        <v/>
      </c>
      <c r="BS102" s="1"/>
      <c r="BT102" s="1"/>
      <c r="BU102" s="1"/>
      <c r="BV102" s="1"/>
      <c r="BW102" s="1"/>
      <c r="BX102" s="5" t="str">
        <f t="array" ref="BX102">IF(ISNA(INDEX($DC$1:$DC$770,MATCH($BI102&amp;BX$3,$DB$1:$DB$770&amp;$DC$1:$DC$770,0))),"",IF(ISNA(INDEX($DC$1:$DC$200,MATCH($BI102&amp;BX$3,$DB$1:$DB$200&amp;$DC$1:$DC$200,0))),IF(INDEX($DC$201:$DC$770,MATCH($BI102&amp;BX$3,$DB$201:$DB$770&amp;$DC$201:$DC$770,0))=BX$3,2,""),IF(INDEX($DC$1:$DC$200,MATCH($BI102&amp;BX$3,$DB$1:$DB$200&amp;$DC$1:$DC$200,0))=BX$3,1,"")))</f>
        <v/>
      </c>
      <c r="BY102" s="6" t="str">
        <f t="array" ref="BY102">IF(ISNA(INDEX($DC$1:$DC$770,MATCH($BI102&amp;BY$3,$DB$1:$DB$770&amp;$DC$1:$DC$770,0))),"",IF(ISNA(INDEX($DC$1:$DC$200,MATCH($BI102&amp;BY$3,$DB$1:$DB$200&amp;$DC$1:$DC$200,0))),IF(INDEX($DC$201:$DC$770,MATCH($BI102&amp;BY$3,$DB$201:$DB$770&amp;$DC$201:$DC$770,0))=BY$3,2,""),IF(INDEX($DC$1:$DC$200,MATCH($BI102&amp;BY$3,$DB$1:$DB$200&amp;$DC$1:$DC$200,0))=BY$3,1,"")))</f>
        <v/>
      </c>
      <c r="BZ102" s="6" t="str">
        <f t="array" ref="BZ102">IF(ISNA(INDEX($DC$1:$DC$770,MATCH($BI102&amp;BZ$3,$DB$1:$DB$770&amp;$DC$1:$DC$770,0))),"",IF(ISNA(INDEX($DC$1:$DC$200,MATCH($BI102&amp;BZ$3,$DB$1:$DB$200&amp;$DC$1:$DC$200,0))),IF(INDEX($DC$201:$DC$770,MATCH($BI102&amp;BZ$3,$DB$201:$DB$770&amp;$DC$201:$DC$770,0))=BZ$3,2,""),IF(INDEX($DC$1:$DC$200,MATCH($BI102&amp;BZ$3,$DB$1:$DB$200&amp;$DC$1:$DC$200,0))=BZ$3,1,"")))</f>
        <v/>
      </c>
      <c r="CA102" s="5" t="str">
        <f t="array" ref="CA102">IF(ISNA(INDEX($DC$1:$DC$770,MATCH($BI102&amp;CA$3,$DB$1:$DB$770&amp;$DC$1:$DC$770,0))),"",IF(ISNA(INDEX($DC$1:$DC$200,MATCH($BI102&amp;CA$3,$DB$1:$DB$200&amp;$DC$1:$DC$200,0))),IF(INDEX($DC$201:$DC$770,MATCH($BI102&amp;CA$3,$DB$201:$DB$770&amp;$DC$201:$DC$770,0))=CA$3,2,""),IF(INDEX($DC$1:$DC$200,MATCH($BI102&amp;CA$3,$DB$1:$DB$200&amp;$DC$1:$DC$200,0))=CA$3,1,"")))</f>
        <v/>
      </c>
      <c r="CB102" s="6" t="str">
        <f t="array" ref="CB102">IF(ISNA(INDEX($DC$1:$DC$770,MATCH($BI102&amp;CB$3,$DB$1:$DB$770&amp;$DC$1:$DC$770,0))),"",IF(ISNA(INDEX($DC$1:$DC$200,MATCH($BI102&amp;CB$3,$DB$1:$DB$200&amp;$DC$1:$DC$200,0))),IF(INDEX($DC$201:$DC$770,MATCH($BI102&amp;CB$3,$DB$201:$DB$770&amp;$DC$201:$DC$770,0))=CB$3,2,""),IF(INDEX($DC$1:$DC$200,MATCH($BI102&amp;CB$3,$DB$1:$DB$200&amp;$DC$1:$DC$200,0))=CB$3,1,"")))</f>
        <v/>
      </c>
      <c r="CC102" s="7" t="str">
        <f t="array" ref="CC102">IF(ISNA(INDEX($DC$1:$DC$770,MATCH($BI102&amp;CC$3,$DB$1:$DB$770&amp;$DC$1:$DC$770,0))),"",IF(ISNA(INDEX($DC$1:$DC$200,MATCH($BI102&amp;CC$3,$DB$1:$DB$200&amp;$DC$1:$DC$200,0))),IF(INDEX($DC$201:$DC$770,MATCH($BI102&amp;CC$3,$DB$201:$DB$770&amp;$DC$201:$DC$770,0))=CC$3,2,""),IF(INDEX($DC$1:$DC$200,MATCH($BI102&amp;CC$3,$DB$1:$DB$200&amp;$DC$1:$DC$200,0))=CC$3,1,"")))</f>
        <v/>
      </c>
      <c r="CD102" s="6" t="str">
        <f t="array" ref="CD102">IF(ISNA(INDEX($DC$1:$DC$770,MATCH($BI102&amp;CD$3,$DB$1:$DB$770&amp;$DC$1:$DC$770,0))),"",IF(ISNA(INDEX($DC$1:$DC$200,MATCH($BI102&amp;CD$3,$DB$1:$DB$200&amp;$DC$1:$DC$200,0))),IF(INDEX($DC$201:$DC$770,MATCH($BI102&amp;CD$3,$DB$201:$DB$770&amp;$DC$201:$DC$770,0))=CD$3,2,""),IF(INDEX($DC$1:$DC$200,MATCH($BI102&amp;CD$3,$DB$1:$DB$200&amp;$DC$1:$DC$200,0))=CD$3,1,"")))</f>
        <v/>
      </c>
      <c r="CE102" s="6" t="str">
        <f t="array" ref="CE102">IF(ISNA(INDEX($DC$1:$DC$770,MATCH($BI102&amp;CE$3,$DB$1:$DB$770&amp;$DC$1:$DC$770,0))),"",IF(ISNA(INDEX($DC$1:$DC$200,MATCH($BI102&amp;CE$3,$DB$1:$DB$200&amp;$DC$1:$DC$200,0))),IF(INDEX($DC$201:$DC$770,MATCH($BI102&amp;CE$3,$DB$201:$DB$770&amp;$DC$201:$DC$770,0))=CE$3,2,""),IF(INDEX($DC$1:$DC$200,MATCH($BI102&amp;CE$3,$DB$1:$DB$200&amp;$DC$1:$DC$200,0))=CE$3,1,"")))</f>
        <v/>
      </c>
      <c r="CF102" s="6" t="str">
        <f t="array" ref="CF102">IF(ISNA(INDEX($DC$1:$DC$770,MATCH($BI102&amp;CF$3,$DB$1:$DB$770&amp;$DC$1:$DC$770,0))),"",IF(ISNA(INDEX($DC$1:$DC$200,MATCH($BI102&amp;CF$3,$DB$1:$DB$200&amp;$DC$1:$DC$200,0))),IF(INDEX($DC$201:$DC$770,MATCH($BI102&amp;CF$3,$DB$201:$DB$770&amp;$DC$201:$DC$770,0))=CF$3,2,""),IF(INDEX($DC$1:$DC$200,MATCH($BI102&amp;CF$3,$DB$1:$DB$200&amp;$DC$1:$DC$200,0))=CF$3,1,"")))</f>
        <v/>
      </c>
      <c r="CG102" s="5" t="str">
        <f t="array" ref="CG102">IF(ISNA(INDEX($DC$1:$DC$770,MATCH($BI102&amp;CG$3,$DB$1:$DB$770&amp;$DC$1:$DC$770,0))),"",IF(ISNA(INDEX($DC$1:$DC$200,MATCH($BI102&amp;CG$3,$DB$1:$DB$200&amp;$DC$1:$DC$200,0))),IF(INDEX($DC$201:$DC$770,MATCH($BI102&amp;CG$3,$DB$201:$DB$770&amp;$DC$201:$DC$770,0))=CG$3,2,""),IF(INDEX($DC$1:$DC$200,MATCH($BI102&amp;CG$3,$DB$1:$DB$200&amp;$DC$1:$DC$200,0))=CG$3,1,"")))</f>
        <v/>
      </c>
      <c r="CH102" s="6" t="str">
        <f t="array" ref="CH102">IF(ISNA(INDEX($DC$1:$DC$770,MATCH($BI102&amp;CH$3,$DB$1:$DB$770&amp;$DC$1:$DC$770,0))),"",IF(ISNA(INDEX($DC$1:$DC$200,MATCH($BI102&amp;CH$3,$DB$1:$DB$200&amp;$DC$1:$DC$200,0))),IF(INDEX($DC$201:$DC$770,MATCH($BI102&amp;CH$3,$DB$201:$DB$770&amp;$DC$201:$DC$770,0))=CH$3,2,""),IF(INDEX($DC$1:$DC$200,MATCH($BI102&amp;CH$3,$DB$1:$DB$200&amp;$DC$1:$DC$200,0))=CH$3,1,"")))</f>
        <v/>
      </c>
      <c r="CI102" s="7" t="str">
        <f t="array" ref="CI102">IF(ISNA(INDEX($DC$1:$DC$770,MATCH($BI102&amp;CI$3,$DB$1:$DB$770&amp;$DC$1:$DC$770,0))),"",IF(ISNA(INDEX($DC$1:$DC$200,MATCH($BI102&amp;CI$3,$DB$1:$DB$200&amp;$DC$1:$DC$200,0))),IF(INDEX($DC$201:$DC$770,MATCH($BI102&amp;CI$3,$DB$201:$DB$770&amp;$DC$201:$DC$770,0))=CI$3,2,""),IF(INDEX($DC$1:$DC$200,MATCH($BI102&amp;CI$3,$DB$1:$DB$200&amp;$DC$1:$DC$200,0))=CI$3,1,"")))</f>
        <v/>
      </c>
      <c r="CJ102" s="6" t="str">
        <f t="array" ref="CJ102">IF(ISNA(INDEX($DC$1:$DC$770,MATCH($BI102&amp;CJ$3,$DB$1:$DB$770&amp;$DC$1:$DC$770,0))),"",IF(ISNA(INDEX($DC$1:$DC$200,MATCH($BI102&amp;CJ$3,$DB$1:$DB$200&amp;$DC$1:$DC$200,0))),IF(INDEX($DC$201:$DC$770,MATCH($BI102&amp;CJ$3,$DB$201:$DB$770&amp;$DC$201:$DC$770,0))=CJ$3,2,""),IF(INDEX($DC$1:$DC$200,MATCH($BI102&amp;CJ$3,$DB$1:$DB$200&amp;$DC$1:$DC$200,0))=CJ$3,1,"")))</f>
        <v/>
      </c>
      <c r="CK102" s="6" t="str">
        <f t="array" ref="CK102">IF(ISNA(INDEX($DC$1:$DC$770,MATCH($BI102&amp;CK$3,$DB$1:$DB$770&amp;$DC$1:$DC$770,0))),"",IF(ISNA(INDEX($DC$1:$DC$200,MATCH($BI102&amp;CK$3,$DB$1:$DB$200&amp;$DC$1:$DC$200,0))),IF(INDEX($DC$201:$DC$770,MATCH($BI102&amp;CK$3,$DB$201:$DB$770&amp;$DC$201:$DC$770,0))=CK$3,2,""),IF(INDEX($DC$1:$DC$200,MATCH($BI102&amp;CK$3,$DB$1:$DB$200&amp;$DC$1:$DC$200,0))=CK$3,1,"")))</f>
        <v/>
      </c>
      <c r="CL102" s="7" t="str">
        <f t="array" ref="CL102">IF(ISNA(INDEX($DC$1:$DC$770,MATCH($BI102&amp;CL$3,$DB$1:$DB$770&amp;$DC$1:$DC$770,0))),"",IF(ISNA(INDEX($DC$1:$DC$200,MATCH($BI102&amp;CL$3,$DB$1:$DB$200&amp;$DC$1:$DC$200,0))),IF(INDEX($DC$201:$DC$770,MATCH($BI102&amp;CL$3,$DB$201:$DB$770&amp;$DC$201:$DC$770,0))=CL$3,2,""),IF(INDEX($DC$1:$DC$200,MATCH($BI102&amp;CL$3,$DB$1:$DB$200&amp;$DC$1:$DC$200,0))=CL$3,1,"")))</f>
        <v/>
      </c>
      <c r="CN102" s="10"/>
      <c r="CO102" s="14">
        <f>CO101</f>
        <v>12</v>
      </c>
      <c r="CP102" s="24">
        <f t="shared" si="764"/>
        <v>0</v>
      </c>
      <c r="CQ102" s="168"/>
      <c r="CR102" s="10"/>
      <c r="CS102" s="10"/>
      <c r="CT102" s="10" t="s">
        <v>152</v>
      </c>
      <c r="CU102" s="69"/>
      <c r="CV102" s="69"/>
      <c r="CW102" s="10">
        <f t="shared" si="765"/>
        <v>2016</v>
      </c>
      <c r="CX102" s="10" t="str">
        <f t="shared" si="766"/>
        <v>Mo</v>
      </c>
      <c r="CY102" s="36">
        <f t="shared" si="767"/>
        <v>40876</v>
      </c>
      <c r="CZ102" s="10">
        <f>CZ101</f>
        <v>0</v>
      </c>
      <c r="DB102" s="19">
        <f>IF(DM102=0,0,IF(COUNTIF($DM$1:$DM$200,DM102)=1,DM102,IF(COUNTIF($DM$1:$DM$200,DM102)=2,IF(COUNTIF($DM$1:$DM101,DM102)=0,DM102,DM102+0.5),"Terminkollision 1")))</f>
        <v>0</v>
      </c>
      <c r="DC102" s="42">
        <f t="shared" si="561"/>
        <v>3</v>
      </c>
      <c r="DD102" s="71" t="s">
        <v>195</v>
      </c>
      <c r="DE102" s="13" t="s">
        <v>162</v>
      </c>
      <c r="DG102" s="63"/>
      <c r="DH102" s="63"/>
      <c r="DI102" s="13">
        <f t="shared" si="810"/>
        <v>2016</v>
      </c>
      <c r="DJ102" s="13" t="str">
        <f t="shared" si="811"/>
        <v>Mo</v>
      </c>
      <c r="DK102" s="22">
        <f t="shared" si="812"/>
        <v>40876</v>
      </c>
      <c r="DL102" s="19">
        <f t="shared" si="560"/>
        <v>0</v>
      </c>
      <c r="DM102" s="13">
        <f t="shared" si="499"/>
        <v>0</v>
      </c>
    </row>
    <row r="103" spans="1:117" ht="12.75" customHeight="1">
      <c r="A103" s="13">
        <f t="shared" ref="A103" si="849">A102+0.5</f>
        <v>105.5</v>
      </c>
      <c r="B103" s="174"/>
      <c r="C103" s="173"/>
      <c r="D103" s="177"/>
      <c r="E103" s="2"/>
      <c r="F103" s="165"/>
      <c r="G103" s="165"/>
      <c r="H103" s="165"/>
      <c r="I103" s="2"/>
      <c r="J103" s="10" t="str">
        <f t="shared" ref="J103" si="850">IF(ISNA(VLOOKUP(A103,$CP$30:$CQ$56,2,FALSE)),IF(ISNA(VLOOKUP(A103,$DB$1:$DE$200,4,FALSE)),"",VLOOKUP(A103,$DB$1:$DE$200,4,FALSE)),VLOOKUP(A103,$CP$30:$CQ$56,2,FALSE))</f>
        <v/>
      </c>
      <c r="K103" s="10"/>
      <c r="L103" s="10"/>
      <c r="M103" s="10"/>
      <c r="N103" s="10"/>
      <c r="O103" s="10"/>
      <c r="P103" s="9" t="str">
        <f t="array" ref="P103">IF(ISNA(INDEX($DC$201:$DC$770,MATCH($A102&amp;P$3,$DB$201:$DB$770&amp;$DC$201:$DC$770,0))),IF(ISNA(INDEX($DC$1:$DC$200,MATCH($A103&amp;P$3,$DB$1:$DB$200&amp;$DC$1:$DC$200,0))),"",IF(INDEX($DC$1:$DC$200,MATCH($A103&amp;P$3,$DB$1:$DB$200&amp;$DC$1:$DC$200,0))=P$3,1,"")),IF(INDEX($DC$201:$DC$770,MATCH($A102&amp;P$3,$DB$201:$DB$770&amp;$DC$201:$DC$770,0))=P$3,2,""))</f>
        <v/>
      </c>
      <c r="Q103" s="10" t="str">
        <f t="array" ref="Q103">IF(ISNA(INDEX($DC$201:$DC$770,MATCH($A102&amp;Q$3,$DB$201:$DB$770&amp;$DC$201:$DC$770,0))),IF(ISNA(INDEX($DC$1:$DC$200,MATCH($A103&amp;Q$3,$DB$1:$DB$200&amp;$DC$1:$DC$200,0))),"",IF(INDEX($DC$1:$DC$200,MATCH($A103&amp;Q$3,$DB$1:$DB$200&amp;$DC$1:$DC$200,0))=Q$3,1,"")),IF(INDEX($DC$201:$DC$770,MATCH($A102&amp;Q$3,$DB$201:$DB$770&amp;$DC$201:$DC$770,0))=Q$3,2,""))</f>
        <v/>
      </c>
      <c r="R103" s="10" t="str">
        <f t="array" ref="R103">IF(ISNA(INDEX($DC$201:$DC$770,MATCH($A102&amp;R$3,$DB$201:$DB$770&amp;$DC$201:$DC$770,0))),IF(ISNA(INDEX($DC$1:$DC$200,MATCH($A103&amp;R$3,$DB$1:$DB$200&amp;$DC$1:$DC$200,0))),"",IF(INDEX($DC$1:$DC$200,MATCH($A103&amp;R$3,$DB$1:$DB$200&amp;$DC$1:$DC$200,0))=R$3,1,"")),IF(INDEX($DC$201:$DC$770,MATCH($A102&amp;R$3,$DB$201:$DB$770&amp;$DC$201:$DC$770,0))=R$3,2,""))</f>
        <v/>
      </c>
      <c r="S103" s="9" t="str">
        <f t="array" ref="S103">IF(ISNA(INDEX($DC$201:$DC$770,MATCH($A102&amp;S$3,$DB$201:$DB$770&amp;$DC$201:$DC$770,0))),IF(ISNA(INDEX($DC$1:$DC$200,MATCH($A103&amp;S$3,$DB$1:$DB$200&amp;$DC$1:$DC$200,0))),"",IF(INDEX($DC$1:$DC$200,MATCH($A103&amp;S$3,$DB$1:$DB$200&amp;$DC$1:$DC$200,0))=S$3,1,"")),IF(INDEX($DC$201:$DC$770,MATCH($A102&amp;S$3,$DB$201:$DB$770&amp;$DC$201:$DC$770,0))=S$3,2,""))</f>
        <v/>
      </c>
      <c r="T103" s="10" t="str">
        <f t="array" ref="T103">IF(ISNA(INDEX($DC$201:$DC$770,MATCH($A102&amp;T$3,$DB$201:$DB$770&amp;$DC$201:$DC$770,0))),IF(ISNA(INDEX($DC$1:$DC$200,MATCH($A103&amp;T$3,$DB$1:$DB$200&amp;$DC$1:$DC$200,0))),"",IF(INDEX($DC$1:$DC$200,MATCH($A103&amp;T$3,$DB$1:$DB$200&amp;$DC$1:$DC$200,0))=T$3,1,"")),IF(INDEX($DC$201:$DC$770,MATCH($A102&amp;T$3,$DB$201:$DB$770&amp;$DC$201:$DC$770,0))=T$3,2,""))</f>
        <v/>
      </c>
      <c r="U103" s="8" t="str">
        <f t="array" ref="U103">IF(ISNA(INDEX($DC$201:$DC$770,MATCH($A102&amp;U$3,$DB$201:$DB$770&amp;$DC$201:$DC$770,0))),IF(ISNA(INDEX($DC$1:$DC$200,MATCH($A103&amp;U$3,$DB$1:$DB$200&amp;$DC$1:$DC$200,0))),"",IF(INDEX($DC$1:$DC$200,MATCH($A103&amp;U$3,$DB$1:$DB$200&amp;$DC$1:$DC$200,0))=U$3,1,"")),IF(INDEX($DC$201:$DC$770,MATCH($A102&amp;U$3,$DB$201:$DB$770&amp;$DC$201:$DC$770,0))=U$3,2,""))</f>
        <v/>
      </c>
      <c r="V103" s="10" t="str">
        <f t="array" ref="V103">IF(ISNA(INDEX($DC$201:$DC$770,MATCH($A102&amp;V$3,$DB$201:$DB$770&amp;$DC$201:$DC$770,0))),IF(ISNA(INDEX($DC$1:$DC$200,MATCH($A103&amp;V$3,$DB$1:$DB$200&amp;$DC$1:$DC$200,0))),"",IF(INDEX($DC$1:$DC$200,MATCH($A103&amp;V$3,$DB$1:$DB$200&amp;$DC$1:$DC$200,0))=V$3,1,"")),IF(INDEX($DC$201:$DC$770,MATCH($A102&amp;V$3,$DB$201:$DB$770&amp;$DC$201:$DC$770,0))=V$3,2,""))</f>
        <v/>
      </c>
      <c r="W103" s="10" t="str">
        <f t="array" ref="W103">IF(ISNA(INDEX($DC$201:$DC$770,MATCH($A102&amp;W$3,$DB$201:$DB$770&amp;$DC$201:$DC$770,0))),IF(ISNA(INDEX($DC$1:$DC$200,MATCH($A103&amp;W$3,$DB$1:$DB$200&amp;$DC$1:$DC$200,0))),"",IF(INDEX($DC$1:$DC$200,MATCH($A103&amp;W$3,$DB$1:$DB$200&amp;$DC$1:$DC$200,0))=W$3,1,"")),IF(INDEX($DC$201:$DC$770,MATCH($A102&amp;W$3,$DB$201:$DB$770&amp;$DC$201:$DC$770,0))=W$3,2,""))</f>
        <v/>
      </c>
      <c r="X103" s="10" t="str">
        <f t="array" ref="X103">IF(ISNA(INDEX($DC$201:$DC$770,MATCH($A102&amp;X$3,$DB$201:$DB$770&amp;$DC$201:$DC$770,0))),IF(ISNA(INDEX($DC$1:$DC$200,MATCH($A103&amp;X$3,$DB$1:$DB$200&amp;$DC$1:$DC$200,0))),"",IF(INDEX($DC$1:$DC$200,MATCH($A103&amp;X$3,$DB$1:$DB$200&amp;$DC$1:$DC$200,0))=X$3,1,"")),IF(INDEX($DC$201:$DC$770,MATCH($A102&amp;X$3,$DB$201:$DB$770&amp;$DC$201:$DC$770,0))=X$3,2,""))</f>
        <v/>
      </c>
      <c r="Y103" s="9" t="str">
        <f t="array" ref="Y103">IF(ISNA(INDEX($DC$201:$DC$770,MATCH($A102&amp;Y$3,$DB$201:$DB$770&amp;$DC$201:$DC$770,0))),IF(ISNA(INDEX($DC$1:$DC$200,MATCH($A103&amp;Y$3,$DB$1:$DB$200&amp;$DC$1:$DC$200,0))),"",IF(INDEX($DC$1:$DC$200,MATCH($A103&amp;Y$3,$DB$1:$DB$200&amp;$DC$1:$DC$200,0))=Y$3,1,"")),IF(INDEX($DC$201:$DC$770,MATCH($A102&amp;Y$3,$DB$201:$DB$770&amp;$DC$201:$DC$770,0))=Y$3,2,""))</f>
        <v/>
      </c>
      <c r="Z103" s="10" t="str">
        <f t="array" ref="Z103">IF(ISNA(INDEX($DC$201:$DC$770,MATCH($A102&amp;Z$3,$DB$201:$DB$770&amp;$DC$201:$DC$770,0))),IF(ISNA(INDEX($DC$1:$DC$200,MATCH($A103&amp;Z$3,$DB$1:$DB$200&amp;$DC$1:$DC$200,0))),"",IF(INDEX($DC$1:$DC$200,MATCH($A103&amp;Z$3,$DB$1:$DB$200&amp;$DC$1:$DC$200,0))=Z$3,1,"")),IF(INDEX($DC$201:$DC$770,MATCH($A102&amp;Z$3,$DB$201:$DB$770&amp;$DC$201:$DC$770,0))=Z$3,2,""))</f>
        <v/>
      </c>
      <c r="AA103" s="8" t="str">
        <f t="array" ref="AA103">IF(ISNA(INDEX($DC$201:$DC$770,MATCH($A102&amp;AA$3,$DB$201:$DB$770&amp;$DC$201:$DC$770,0))),IF(ISNA(INDEX($DC$1:$DC$200,MATCH($A103&amp;AA$3,$DB$1:$DB$200&amp;$DC$1:$DC$200,0))),"",IF(INDEX($DC$1:$DC$200,MATCH($A103&amp;AA$3,$DB$1:$DB$200&amp;$DC$1:$DC$200,0))=AA$3,1,"")),IF(INDEX($DC$201:$DC$770,MATCH($A102&amp;AA$3,$DB$201:$DB$770&amp;$DC$201:$DC$770,0))=AA$3,2,""))</f>
        <v/>
      </c>
      <c r="AB103" s="10" t="str">
        <f t="array" ref="AB103">IF(ISNA(INDEX($DC$201:$DC$770,MATCH($A102&amp;AB$3,$DB$201:$DB$770&amp;$DC$201:$DC$770,0))),IF(ISNA(INDEX($DC$1:$DC$200,MATCH($A103&amp;AB$3,$DB$1:$DB$200&amp;$DC$1:$DC$200,0))),"",IF(INDEX($DC$1:$DC$200,MATCH($A103&amp;AB$3,$DB$1:$DB$200&amp;$DC$1:$DC$200,0))=AB$3,1,"")),IF(INDEX($DC$201:$DC$770,MATCH($A102&amp;AB$3,$DB$201:$DB$770&amp;$DC$201:$DC$770,0))=AB$3,2,""))</f>
        <v/>
      </c>
      <c r="AC103" s="10" t="str">
        <f t="array" ref="AC103">IF(ISNA(INDEX($DC$201:$DC$770,MATCH($A102&amp;AC$3,$DB$201:$DB$770&amp;$DC$201:$DC$770,0))),IF(ISNA(INDEX($DC$1:$DC$200,MATCH($A103&amp;AC$3,$DB$1:$DB$200&amp;$DC$1:$DC$200,0))),"",IF(INDEX($DC$1:$DC$200,MATCH($A103&amp;AC$3,$DB$1:$DB$200&amp;$DC$1:$DC$200,0))=AC$3,1,"")),IF(INDEX($DC$201:$DC$770,MATCH($A102&amp;AC$3,$DB$201:$DB$770&amp;$DC$201:$DC$770,0))=AC$3,2,""))</f>
        <v/>
      </c>
      <c r="AD103" s="8" t="str">
        <f t="array" ref="AD103">IF(ISNA(INDEX($DC$201:$DC$770,MATCH($A102&amp;AD$3,$DB$201:$DB$770&amp;$DC$201:$DC$770,0))),IF(ISNA(INDEX($DC$1:$DC$200,MATCH($A103&amp;AD$3,$DB$1:$DB$200&amp;$DC$1:$DC$200,0))),"",IF(INDEX($DC$1:$DC$200,MATCH($A103&amp;AD$3,$DB$1:$DB$200&amp;$DC$1:$DC$200,0))=AD$3,1,"")),IF(INDEX($DC$201:$DC$770,MATCH($A102&amp;AD$3,$DB$201:$DB$770&amp;$DC$201:$DC$770,0))=AD$3,2,""))</f>
        <v/>
      </c>
      <c r="AE103" s="4">
        <f t="shared" ref="AE103" si="851">0.5+AE102</f>
        <v>135.5</v>
      </c>
      <c r="AF103" s="174"/>
      <c r="AG103" s="183"/>
      <c r="AH103" s="177"/>
      <c r="AI103" s="2"/>
      <c r="AJ103" s="165"/>
      <c r="AK103" s="165"/>
      <c r="AL103" s="165"/>
      <c r="AM103" s="2"/>
      <c r="AN103" s="10" t="str">
        <f t="shared" ref="AN103" si="852">IF(ISNA(VLOOKUP(AE103,$CP$30:$CQ$56,2,FALSE)),IF(ISNA(VLOOKUP(AE103,$DB$1:$DE$200,4,FALSE)),"",VLOOKUP(AE103,$DB$1:$DE$200,4,FALSE)),VLOOKUP(AE103,$CP$30:$CQ$56,2,FALSE))</f>
        <v/>
      </c>
      <c r="AO103" s="10"/>
      <c r="AP103" s="10"/>
      <c r="AQ103" s="10"/>
      <c r="AR103" s="10"/>
      <c r="AS103" s="10"/>
      <c r="AT103" s="9" t="str">
        <f t="array" ref="AT103">IF(ISNA(INDEX($DC$201:$DC$770,MATCH($AE102&amp;AT$3,$DB$201:$DB$770&amp;$DC$201:$DC$770,0))),IF(ISNA(INDEX($DC$1:$DC$200,MATCH($AE103&amp;AT$3,$DB$1:$DB$200&amp;$DC$1:$DC$200,0))),"",IF(INDEX($DC$1:$DC$200,MATCH($AE103&amp;AT$3,$DB$1:$DB$200&amp;$DC$1:$DC$200,0))=AT$3,1,"")),IF(INDEX($DC$201:$DC$770,MATCH($AE102&amp;AT$3,$DB$201:$DB$770&amp;$DC$201:$DC$770,0))=AT$3,2,""))</f>
        <v/>
      </c>
      <c r="AU103" s="10" t="str">
        <f t="array" ref="AU103">IF(ISNA(INDEX($DC$201:$DC$770,MATCH($AE102&amp;AU$3,$DB$201:$DB$770&amp;$DC$201:$DC$770,0))),IF(ISNA(INDEX($DC$1:$DC$200,MATCH($AE103&amp;AU$3,$DB$1:$DB$200&amp;$DC$1:$DC$200,0))),"",IF(INDEX($DC$1:$DC$200,MATCH($AE103&amp;AU$3,$DB$1:$DB$200&amp;$DC$1:$DC$200,0))=AU$3,1,"")),IF(INDEX($DC$201:$DC$770,MATCH($AE102&amp;AU$3,$DB$201:$DB$770&amp;$DC$201:$DC$770,0))=AU$3,2,""))</f>
        <v/>
      </c>
      <c r="AV103" s="10" t="str">
        <f t="array" ref="AV103">IF(ISNA(INDEX($DC$201:$DC$770,MATCH($AE102&amp;AV$3,$DB$201:$DB$770&amp;$DC$201:$DC$770,0))),IF(ISNA(INDEX($DC$1:$DC$200,MATCH($AE103&amp;AV$3,$DB$1:$DB$200&amp;$DC$1:$DC$200,0))),"",IF(INDEX($DC$1:$DC$200,MATCH($AE103&amp;AV$3,$DB$1:$DB$200&amp;$DC$1:$DC$200,0))=AV$3,1,"")),IF(INDEX($DC$201:$DC$770,MATCH($AE102&amp;AV$3,$DB$201:$DB$770&amp;$DC$201:$DC$770,0))=AV$3,2,""))</f>
        <v/>
      </c>
      <c r="AW103" s="9" t="str">
        <f t="array" ref="AW103">IF(ISNA(INDEX($DC$201:$DC$770,MATCH($AE102&amp;AW$3,$DB$201:$DB$770&amp;$DC$201:$DC$770,0))),IF(ISNA(INDEX($DC$1:$DC$200,MATCH($AE103&amp;AW$3,$DB$1:$DB$200&amp;$DC$1:$DC$200,0))),"",IF(INDEX($DC$1:$DC$200,MATCH($AE103&amp;AW$3,$DB$1:$DB$200&amp;$DC$1:$DC$200,0))=AW$3,1,"")),IF(INDEX($DC$201:$DC$770,MATCH($AE102&amp;AW$3,$DB$201:$DB$770&amp;$DC$201:$DC$770,0))=AW$3,2,""))</f>
        <v/>
      </c>
      <c r="AX103" s="10" t="str">
        <f t="array" ref="AX103">IF(ISNA(INDEX($DC$201:$DC$770,MATCH($AE102&amp;AX$3,$DB$201:$DB$770&amp;$DC$201:$DC$770,0))),IF(ISNA(INDEX($DC$1:$DC$200,MATCH($AE103&amp;AX$3,$DB$1:$DB$200&amp;$DC$1:$DC$200,0))),"",IF(INDEX($DC$1:$DC$200,MATCH($AE103&amp;AX$3,$DB$1:$DB$200&amp;$DC$1:$DC$200,0))=AX$3,1,"")),IF(INDEX($DC$201:$DC$770,MATCH($AE102&amp;AX$3,$DB$201:$DB$770&amp;$DC$201:$DC$770,0))=AX$3,2,""))</f>
        <v/>
      </c>
      <c r="AY103" s="8" t="str">
        <f t="array" ref="AY103">IF(ISNA(INDEX($DC$201:$DC$770,MATCH($AE102&amp;AY$3,$DB$201:$DB$770&amp;$DC$201:$DC$770,0))),IF(ISNA(INDEX($DC$1:$DC$200,MATCH($AE103&amp;AY$3,$DB$1:$DB$200&amp;$DC$1:$DC$200,0))),"",IF(INDEX($DC$1:$DC$200,MATCH($AE103&amp;AY$3,$DB$1:$DB$200&amp;$DC$1:$DC$200,0))=AY$3,1,"")),IF(INDEX($DC$201:$DC$770,MATCH($AE102&amp;AY$3,$DB$201:$DB$770&amp;$DC$201:$DC$770,0))=AY$3,2,""))</f>
        <v/>
      </c>
      <c r="AZ103" s="10" t="str">
        <f t="array" ref="AZ103">IF(ISNA(INDEX($DC$201:$DC$770,MATCH($AE102&amp;AZ$3,$DB$201:$DB$770&amp;$DC$201:$DC$770,0))),IF(ISNA(INDEX($DC$1:$DC$200,MATCH($AE103&amp;AZ$3,$DB$1:$DB$200&amp;$DC$1:$DC$200,0))),"",IF(INDEX($DC$1:$DC$200,MATCH($AE103&amp;AZ$3,$DB$1:$DB$200&amp;$DC$1:$DC$200,0))=AZ$3,1,"")),IF(INDEX($DC$201:$DC$770,MATCH($AE102&amp;AZ$3,$DB$201:$DB$770&amp;$DC$201:$DC$770,0))=AZ$3,2,""))</f>
        <v/>
      </c>
      <c r="BA103" s="10" t="str">
        <f t="array" ref="BA103">IF(ISNA(INDEX($DC$201:$DC$770,MATCH($AE102&amp;BA$3,$DB$201:$DB$770&amp;$DC$201:$DC$770,0))),IF(ISNA(INDEX($DC$1:$DC$200,MATCH($AE103&amp;BA$3,$DB$1:$DB$200&amp;$DC$1:$DC$200,0))),"",IF(INDEX($DC$1:$DC$200,MATCH($AE103&amp;BA$3,$DB$1:$DB$200&amp;$DC$1:$DC$200,0))=BA$3,1,"")),IF(INDEX($DC$201:$DC$770,MATCH($AE102&amp;BA$3,$DB$201:$DB$770&amp;$DC$201:$DC$770,0))=BA$3,2,""))</f>
        <v/>
      </c>
      <c r="BB103" s="10" t="str">
        <f t="array" ref="BB103">IF(ISNA(INDEX($DC$201:$DC$770,MATCH($AE102&amp;BB$3,$DB$201:$DB$770&amp;$DC$201:$DC$770,0))),IF(ISNA(INDEX($DC$1:$DC$200,MATCH($AE103&amp;BB$3,$DB$1:$DB$200&amp;$DC$1:$DC$200,0))),"",IF(INDEX($DC$1:$DC$200,MATCH($AE103&amp;BB$3,$DB$1:$DB$200&amp;$DC$1:$DC$200,0))=BB$3,1,"")),IF(INDEX($DC$201:$DC$770,MATCH($AE102&amp;BB$3,$DB$201:$DB$770&amp;$DC$201:$DC$770,0))=BB$3,2,""))</f>
        <v/>
      </c>
      <c r="BC103" s="9" t="str">
        <f t="array" ref="BC103">IF(ISNA(INDEX($DC$201:$DC$770,MATCH($AE102&amp;BC$3,$DB$201:$DB$770&amp;$DC$201:$DC$770,0))),IF(ISNA(INDEX($DC$1:$DC$200,MATCH($AE103&amp;BC$3,$DB$1:$DB$200&amp;$DC$1:$DC$200,0))),"",IF(INDEX($DC$1:$DC$200,MATCH($AE103&amp;BC$3,$DB$1:$DB$200&amp;$DC$1:$DC$200,0))=BC$3,1,"")),IF(INDEX($DC$201:$DC$770,MATCH($AE102&amp;BC$3,$DB$201:$DB$770&amp;$DC$201:$DC$770,0))=BC$3,2,""))</f>
        <v/>
      </c>
      <c r="BD103" s="10" t="str">
        <f t="array" ref="BD103">IF(ISNA(INDEX($DC$201:$DC$770,MATCH($AE102&amp;BD$3,$DB$201:$DB$770&amp;$DC$201:$DC$770,0))),IF(ISNA(INDEX($DC$1:$DC$200,MATCH($AE103&amp;BD$3,$DB$1:$DB$200&amp;$DC$1:$DC$200,0))),"",IF(INDEX($DC$1:$DC$200,MATCH($AE103&amp;BD$3,$DB$1:$DB$200&amp;$DC$1:$DC$200,0))=BD$3,1,"")),IF(INDEX($DC$201:$DC$770,MATCH($AE102&amp;BD$3,$DB$201:$DB$770&amp;$DC$201:$DC$770,0))=BD$3,2,""))</f>
        <v/>
      </c>
      <c r="BE103" s="8" t="str">
        <f t="array" ref="BE103">IF(ISNA(INDEX($DC$201:$DC$770,MATCH($AE102&amp;BE$3,$DB$201:$DB$770&amp;$DC$201:$DC$770,0))),IF(ISNA(INDEX($DC$1:$DC$200,MATCH($AE103&amp;BE$3,$DB$1:$DB$200&amp;$DC$1:$DC$200,0))),"",IF(INDEX($DC$1:$DC$200,MATCH($AE103&amp;BE$3,$DB$1:$DB$200&amp;$DC$1:$DC$200,0))=BE$3,1,"")),IF(INDEX($DC$201:$DC$770,MATCH($AE102&amp;BE$3,$DB$201:$DB$770&amp;$DC$201:$DC$770,0))=BE$3,2,""))</f>
        <v/>
      </c>
      <c r="BF103" s="10" t="str">
        <f t="array" ref="BF103">IF(ISNA(INDEX($DC$201:$DC$770,MATCH($AE102&amp;BF$3,$DB$201:$DB$770&amp;$DC$201:$DC$770,0))),IF(ISNA(INDEX($DC$1:$DC$200,MATCH($AE103&amp;BF$3,$DB$1:$DB$200&amp;$DC$1:$DC$200,0))),"",IF(INDEX($DC$1:$DC$200,MATCH($AE103&amp;BF$3,$DB$1:$DB$200&amp;$DC$1:$DC$200,0))=BF$3,1,"")),IF(INDEX($DC$201:$DC$770,MATCH($AE102&amp;BF$3,$DB$201:$DB$770&amp;$DC$201:$DC$770,0))=BF$3,2,""))</f>
        <v/>
      </c>
      <c r="BG103" s="10" t="str">
        <f t="array" ref="BG103">IF(ISNA(INDEX($DC$201:$DC$770,MATCH($AE102&amp;BG$3,$DB$201:$DB$770&amp;$DC$201:$DC$770,0))),IF(ISNA(INDEX($DC$1:$DC$200,MATCH($AE103&amp;BG$3,$DB$1:$DB$200&amp;$DC$1:$DC$200,0))),"",IF(INDEX($DC$1:$DC$200,MATCH($AE103&amp;BG$3,$DB$1:$DB$200&amp;$DC$1:$DC$200,0))=BG$3,1,"")),IF(INDEX($DC$201:$DC$770,MATCH($AE102&amp;BG$3,$DB$201:$DB$770&amp;$DC$201:$DC$770,0))=BG$3,2,""))</f>
        <v/>
      </c>
      <c r="BH103" s="8" t="str">
        <f t="array" ref="BH103">IF(ISNA(INDEX($DC$201:$DC$770,MATCH($AE102&amp;BH$3,$DB$201:$DB$770&amp;$DC$201:$DC$770,0))),IF(ISNA(INDEX($DC$1:$DC$200,MATCH($AE103&amp;BH$3,$DB$1:$DB$200&amp;$DC$1:$DC$200,0))),"",IF(INDEX($DC$1:$DC$200,MATCH($AE103&amp;BH$3,$DB$1:$DB$200&amp;$DC$1:$DC$200,0))=BH$3,1,"")),IF(INDEX($DC$201:$DC$770,MATCH($AE102&amp;BH$3,$DB$201:$DB$770&amp;$DC$201:$DC$770,0))=BH$3,2,""))</f>
        <v/>
      </c>
      <c r="BI103" s="4">
        <f t="shared" ref="BI103" si="853">BI102+0.5</f>
        <v>166.5</v>
      </c>
      <c r="BJ103" s="174"/>
      <c r="BK103" s="183"/>
      <c r="BL103" s="177"/>
      <c r="BM103" s="2"/>
      <c r="BN103" s="165"/>
      <c r="BO103" s="165"/>
      <c r="BP103" s="165"/>
      <c r="BQ103" s="2"/>
      <c r="BR103" s="9" t="str">
        <f t="shared" ref="BR103" si="854">IF(ISNA(VLOOKUP(BI103,$CP$30:$CQ$56,2,FALSE)),IF(ISNA(VLOOKUP(BI103,$DB$1:$DE$200,4,FALSE)),"",VLOOKUP(BI103,$DB$1:$DE$200,4,FALSE)),VLOOKUP(BI103,$CP$30:$CQ$56,2,FALSE))</f>
        <v/>
      </c>
      <c r="BS103" s="10"/>
      <c r="BT103" s="10"/>
      <c r="BU103" s="10"/>
      <c r="BV103" s="10"/>
      <c r="BW103" s="10"/>
      <c r="BX103" s="9" t="str">
        <f t="array" ref="BX103">IF(ISNA(INDEX($DC$201:$DC$770,MATCH($BI102&amp;BX$3,$DB$201:$DB$770&amp;$DC$201:$DC$770,0))),IF(ISNA(INDEX($DC$1:$DC$200,MATCH($BI103&amp;BX$3,$DB$1:$DB$200&amp;$DC$1:$DC$200,0))),"",IF(INDEX($DC$1:$DC$200,MATCH($BI103&amp;BX$3,$DB$1:$DB$200&amp;$DC$1:$DC$200,0))=BX$3,1,"")),IF(INDEX($DC$201:$DC$770,MATCH($BI102&amp;BX$3,$DB$201:$DB$770&amp;$DC$201:$DC$770,0))=BX$3,2,""))</f>
        <v/>
      </c>
      <c r="BY103" s="10" t="str">
        <f t="array" ref="BY103">IF(ISNA(INDEX($DC$201:$DC$770,MATCH($BI102&amp;BY$3,$DB$201:$DB$770&amp;$DC$201:$DC$770,0))),IF(ISNA(INDEX($DC$1:$DC$200,MATCH($BI103&amp;BY$3,$DB$1:$DB$200&amp;$DC$1:$DC$200,0))),"",IF(INDEX($DC$1:$DC$200,MATCH($BI103&amp;BY$3,$DB$1:$DB$200&amp;$DC$1:$DC$200,0))=BY$3,1,"")),IF(INDEX($DC$201:$DC$770,MATCH($BI102&amp;BY$3,$DB$201:$DB$770&amp;$DC$201:$DC$770,0))=BY$3,2,""))</f>
        <v/>
      </c>
      <c r="BZ103" s="10" t="str">
        <f t="array" ref="BZ103">IF(ISNA(INDEX($DC$201:$DC$770,MATCH($BI102&amp;BZ$3,$DB$201:$DB$770&amp;$DC$201:$DC$770,0))),IF(ISNA(INDEX($DC$1:$DC$200,MATCH($BI103&amp;BZ$3,$DB$1:$DB$200&amp;$DC$1:$DC$200,0))),"",IF(INDEX($DC$1:$DC$200,MATCH($BI103&amp;BZ$3,$DB$1:$DB$200&amp;$DC$1:$DC$200,0))=BZ$3,1,"")),IF(INDEX($DC$201:$DC$770,MATCH($BI102&amp;BZ$3,$DB$201:$DB$770&amp;$DC$201:$DC$770,0))=BZ$3,2,""))</f>
        <v/>
      </c>
      <c r="CA103" s="9" t="str">
        <f t="array" ref="CA103">IF(ISNA(INDEX($DC$201:$DC$770,MATCH($BI102&amp;CA$3,$DB$201:$DB$770&amp;$DC$201:$DC$770,0))),IF(ISNA(INDEX($DC$1:$DC$200,MATCH($BI103&amp;CA$3,$DB$1:$DB$200&amp;$DC$1:$DC$200,0))),"",IF(INDEX($DC$1:$DC$200,MATCH($BI103&amp;CA$3,$DB$1:$DB$200&amp;$DC$1:$DC$200,0))=CA$3,1,"")),IF(INDEX($DC$201:$DC$770,MATCH($BI102&amp;CA$3,$DB$201:$DB$770&amp;$DC$201:$DC$770,0))=CA$3,2,""))</f>
        <v/>
      </c>
      <c r="CB103" s="10" t="str">
        <f t="array" ref="CB103">IF(ISNA(INDEX($DC$201:$DC$770,MATCH($BI102&amp;CB$3,$DB$201:$DB$770&amp;$DC$201:$DC$770,0))),IF(ISNA(INDEX($DC$1:$DC$200,MATCH($BI103&amp;CB$3,$DB$1:$DB$200&amp;$DC$1:$DC$200,0))),"",IF(INDEX($DC$1:$DC$200,MATCH($BI103&amp;CB$3,$DB$1:$DB$200&amp;$DC$1:$DC$200,0))=CB$3,1,"")),IF(INDEX($DC$201:$DC$770,MATCH($BI102&amp;CB$3,$DB$201:$DB$770&amp;$DC$201:$DC$770,0))=CB$3,2,""))</f>
        <v/>
      </c>
      <c r="CC103" s="8" t="str">
        <f t="array" ref="CC103">IF(ISNA(INDEX($DC$201:$DC$770,MATCH($BI102&amp;CC$3,$DB$201:$DB$770&amp;$DC$201:$DC$770,0))),IF(ISNA(INDEX($DC$1:$DC$200,MATCH($BI103&amp;CC$3,$DB$1:$DB$200&amp;$DC$1:$DC$200,0))),"",IF(INDEX($DC$1:$DC$200,MATCH($BI103&amp;CC$3,$DB$1:$DB$200&amp;$DC$1:$DC$200,0))=CC$3,1,"")),IF(INDEX($DC$201:$DC$770,MATCH($BI102&amp;CC$3,$DB$201:$DB$770&amp;$DC$201:$DC$770,0))=CC$3,2,""))</f>
        <v/>
      </c>
      <c r="CD103" s="10" t="str">
        <f t="array" ref="CD103">IF(ISNA(INDEX($DC$201:$DC$770,MATCH($BI102&amp;CD$3,$DB$201:$DB$770&amp;$DC$201:$DC$770,0))),IF(ISNA(INDEX($DC$1:$DC$200,MATCH($BI103&amp;CD$3,$DB$1:$DB$200&amp;$DC$1:$DC$200,0))),"",IF(INDEX($DC$1:$DC$200,MATCH($BI103&amp;CD$3,$DB$1:$DB$200&amp;$DC$1:$DC$200,0))=CD$3,1,"")),IF(INDEX($DC$201:$DC$770,MATCH($BI102&amp;CD$3,$DB$201:$DB$770&amp;$DC$201:$DC$770,0))=CD$3,2,""))</f>
        <v/>
      </c>
      <c r="CE103" s="10" t="str">
        <f t="array" ref="CE103">IF(ISNA(INDEX($DC$201:$DC$770,MATCH($BI102&amp;CE$3,$DB$201:$DB$770&amp;$DC$201:$DC$770,0))),IF(ISNA(INDEX($DC$1:$DC$200,MATCH($BI103&amp;CE$3,$DB$1:$DB$200&amp;$DC$1:$DC$200,0))),"",IF(INDEX($DC$1:$DC$200,MATCH($BI103&amp;CE$3,$DB$1:$DB$200&amp;$DC$1:$DC$200,0))=CE$3,1,"")),IF(INDEX($DC$201:$DC$770,MATCH($BI102&amp;CE$3,$DB$201:$DB$770&amp;$DC$201:$DC$770,0))=CE$3,2,""))</f>
        <v/>
      </c>
      <c r="CF103" s="10" t="str">
        <f t="array" ref="CF103">IF(ISNA(INDEX($DC$201:$DC$770,MATCH($BI102&amp;CF$3,$DB$201:$DB$770&amp;$DC$201:$DC$770,0))),IF(ISNA(INDEX($DC$1:$DC$200,MATCH($BI103&amp;CF$3,$DB$1:$DB$200&amp;$DC$1:$DC$200,0))),"",IF(INDEX($DC$1:$DC$200,MATCH($BI103&amp;CF$3,$DB$1:$DB$200&amp;$DC$1:$DC$200,0))=CF$3,1,"")),IF(INDEX($DC$201:$DC$770,MATCH($BI102&amp;CF$3,$DB$201:$DB$770&amp;$DC$201:$DC$770,0))=CF$3,2,""))</f>
        <v/>
      </c>
      <c r="CG103" s="9" t="str">
        <f t="array" ref="CG103">IF(ISNA(INDEX($DC$201:$DC$770,MATCH($BI102&amp;CG$3,$DB$201:$DB$770&amp;$DC$201:$DC$770,0))),IF(ISNA(INDEX($DC$1:$DC$200,MATCH($BI103&amp;CG$3,$DB$1:$DB$200&amp;$DC$1:$DC$200,0))),"",IF(INDEX($DC$1:$DC$200,MATCH($BI103&amp;CG$3,$DB$1:$DB$200&amp;$DC$1:$DC$200,0))=CG$3,1,"")),IF(INDEX($DC$201:$DC$770,MATCH($BI102&amp;CG$3,$DB$201:$DB$770&amp;$DC$201:$DC$770,0))=CG$3,2,""))</f>
        <v/>
      </c>
      <c r="CH103" s="10" t="str">
        <f t="array" ref="CH103">IF(ISNA(INDEX($DC$201:$DC$770,MATCH($BI102&amp;CH$3,$DB$201:$DB$770&amp;$DC$201:$DC$770,0))),IF(ISNA(INDEX($DC$1:$DC$200,MATCH($BI103&amp;CH$3,$DB$1:$DB$200&amp;$DC$1:$DC$200,0))),"",IF(INDEX($DC$1:$DC$200,MATCH($BI103&amp;CH$3,$DB$1:$DB$200&amp;$DC$1:$DC$200,0))=CH$3,1,"")),IF(INDEX($DC$201:$DC$770,MATCH($BI102&amp;CH$3,$DB$201:$DB$770&amp;$DC$201:$DC$770,0))=CH$3,2,""))</f>
        <v/>
      </c>
      <c r="CI103" s="8" t="str">
        <f t="array" ref="CI103">IF(ISNA(INDEX($DC$201:$DC$770,MATCH($BI102&amp;CI$3,$DB$201:$DB$770&amp;$DC$201:$DC$770,0))),IF(ISNA(INDEX($DC$1:$DC$200,MATCH($BI103&amp;CI$3,$DB$1:$DB$200&amp;$DC$1:$DC$200,0))),"",IF(INDEX($DC$1:$DC$200,MATCH($BI103&amp;CI$3,$DB$1:$DB$200&amp;$DC$1:$DC$200,0))=CI$3,1,"")),IF(INDEX($DC$201:$DC$770,MATCH($BI102&amp;CI$3,$DB$201:$DB$770&amp;$DC$201:$DC$770,0))=CI$3,2,""))</f>
        <v/>
      </c>
      <c r="CJ103" s="10" t="str">
        <f t="array" ref="CJ103">IF(ISNA(INDEX($DC$201:$DC$770,MATCH($BI102&amp;CJ$3,$DB$201:$DB$770&amp;$DC$201:$DC$770,0))),IF(ISNA(INDEX($DC$1:$DC$200,MATCH($BI103&amp;CJ$3,$DB$1:$DB$200&amp;$DC$1:$DC$200,0))),"",IF(INDEX($DC$1:$DC$200,MATCH($BI103&amp;CJ$3,$DB$1:$DB$200&amp;$DC$1:$DC$200,0))=CJ$3,1,"")),IF(INDEX($DC$201:$DC$770,MATCH($BI102&amp;CJ$3,$DB$201:$DB$770&amp;$DC$201:$DC$770,0))=CJ$3,2,""))</f>
        <v/>
      </c>
      <c r="CK103" s="10" t="str">
        <f t="array" ref="CK103">IF(ISNA(INDEX($DC$201:$DC$770,MATCH($BI102&amp;CK$3,$DB$201:$DB$770&amp;$DC$201:$DC$770,0))),IF(ISNA(INDEX($DC$1:$DC$200,MATCH($BI103&amp;CK$3,$DB$1:$DB$200&amp;$DC$1:$DC$200,0))),"",IF(INDEX($DC$1:$DC$200,MATCH($BI103&amp;CK$3,$DB$1:$DB$200&amp;$DC$1:$DC$200,0))=CK$3,1,"")),IF(INDEX($DC$201:$DC$770,MATCH($BI102&amp;CK$3,$DB$201:$DB$770&amp;$DC$201:$DC$770,0))=CK$3,2,""))</f>
        <v/>
      </c>
      <c r="CL103" s="8" t="str">
        <f t="array" ref="CL103">IF(ISNA(INDEX($DC$201:$DC$770,MATCH($BI102&amp;CL$3,$DB$201:$DB$770&amp;$DC$201:$DC$770,0))),IF(ISNA(INDEX($DC$1:$DC$200,MATCH($BI103&amp;CL$3,$DB$1:$DB$200&amp;$DC$1:$DC$200,0))),"",IF(INDEX($DC$1:$DC$200,MATCH($BI103&amp;CL$3,$DB$1:$DB$200&amp;$DC$1:$DC$200,0))=CL$3,1,"")),IF(INDEX($DC$201:$DC$770,MATCH($BI102&amp;CL$3,$DB$201:$DB$770&amp;$DC$201:$DC$770,0))=CL$3,2,""))</f>
        <v/>
      </c>
      <c r="CN103" s="13" t="s">
        <v>157</v>
      </c>
      <c r="CO103" s="58">
        <f>CO102</f>
        <v>12</v>
      </c>
      <c r="CP103" s="23">
        <f t="shared" si="764"/>
        <v>114</v>
      </c>
      <c r="CQ103" s="168"/>
      <c r="CR103" s="13" t="s">
        <v>126</v>
      </c>
      <c r="CT103" s="13" t="s">
        <v>151</v>
      </c>
      <c r="CU103" s="13">
        <f>DAY(DATE($CR$2,1,7*$CR$24-5-WEEKDAY(DATE($CR$2,,),3)))</f>
        <v>23</v>
      </c>
      <c r="CV103" s="13">
        <f>MONTH(DATE($CR$2,1,7*$CR$24-5-WEEKDAY(DATE($CR$2,,),3)))</f>
        <v>4</v>
      </c>
      <c r="CW103" s="13">
        <f t="shared" si="765"/>
        <v>2016</v>
      </c>
      <c r="CX103" s="13" t="str">
        <f t="shared" si="766"/>
        <v>Sa</v>
      </c>
      <c r="CY103" s="22">
        <f t="shared" si="767"/>
        <v>41021</v>
      </c>
      <c r="CZ103" s="13">
        <f>IF(COUNTIF(DL335:DL344,1)&gt;0,"F3",0)</f>
        <v>0</v>
      </c>
      <c r="DB103" s="19">
        <f>IF(DM103=0,0,IF(COUNTIF($DM$1:$DM$200,DM103)=1,DM103,IF(COUNTIF($DM$1:$DM$200,DM103)=2,IF(COUNTIF($DM$1:$DM102,DM103)=0,DM103,DM103+0.5),"Terminkollision 1")))</f>
        <v>0</v>
      </c>
      <c r="DC103" s="42">
        <f t="shared" ref="DC103:DC104" si="855">IF(DD103&lt;&gt;0,VLOOKUP(DD103,$CQ$194:$CR$208,2,FALSE),0)</f>
        <v>3</v>
      </c>
      <c r="DD103" s="105" t="s">
        <v>195</v>
      </c>
      <c r="DE103" s="13" t="s">
        <v>296</v>
      </c>
      <c r="DG103" s="63"/>
      <c r="DH103" s="63"/>
      <c r="DI103" s="13">
        <f t="shared" si="810"/>
        <v>2016</v>
      </c>
      <c r="DJ103" s="13" t="str">
        <f t="shared" ref="DJ103:DJ104" si="856">IF(WEEKDAY(DK103,2)=1,"Mo",IF(WEEKDAY(DK103,2)=2,"Di",IF(WEEKDAY(DK103,2)=3,"Mi",IF(WEEKDAY(DK103,2)=4,"Do",IF(WEEKDAY(DK103,2)=5,"Fr",IF(WEEKDAY(DK103,2)=6,"Sa","So"))))))</f>
        <v>Mo</v>
      </c>
      <c r="DK103" s="22">
        <f t="shared" ref="DK103:DK104" si="857">DATE(DI103,DH103,DG103)</f>
        <v>40876</v>
      </c>
      <c r="DL103" s="19">
        <f t="shared" ref="DL103:DL104" si="858">IF(DB103&lt;&gt;0,IF(COUNTIF(DB$1:DB$200,DB103)&gt;1,"F1",IF(COUNTIF($CP$30:$CP$56,DB103)&gt;0,"F2","0")),0)</f>
        <v>0</v>
      </c>
      <c r="DM103" s="13">
        <f t="shared" ref="DM103:DM104" si="859">IF(OR(DG103=0,DH103=0),0,1+DK103-$CP$29)</f>
        <v>0</v>
      </c>
    </row>
    <row r="104" spans="1:117" ht="12.75" customHeight="1">
      <c r="A104" s="13">
        <f t="shared" ref="A104" si="860">A102+1</f>
        <v>106</v>
      </c>
      <c r="B104" s="174">
        <f>TRUNC((DATE($CR$2,C$75,C104)-WEEKDAY(DATE($CR$2,C$75,C104),2)-DATE(YEAR(DATE($CR$2,C$75,C104)+4-WEEKDAY(DATE($CR$2,C$75,C104),2)),1,-10))/7)</f>
        <v>15</v>
      </c>
      <c r="C104" s="172">
        <v>15</v>
      </c>
      <c r="D104" s="176" t="str">
        <f t="shared" si="567"/>
        <v>Fr</v>
      </c>
      <c r="E104" s="2"/>
      <c r="F104" s="164" t="str">
        <f t="shared" ref="F104" si="861">IF(OR(OR(B104=$CR$7,B108=$CR$7,B104=$CS$7,B108=$CS$7,B104=$CT$7,B108=$CT$7,B104=$CR$8,B108=$CR$8,B104=$CR$9,B108=$CR$9,B104=$CR$10,B108=$CR$10,B104=$CS$10,B108=$CS$10,B104=$CR$11,B108=$CR$11,B104=$CS$11,B108=$CS$11,B104=$CT$11,B108=$CT$11,B104=$CU$11,B108=$CU$11,B104=$CV$11,B108=$CV$11,B104=$CR$12,B108=$CR$12,B104=$CS$12,B108=$CS$12),OR($A105=$CP$30,$A105=$CP$31,$A105=$CP$32,$A105=$CP$33,$A105=$CP$34,$A105=$CP$35,$A105=$CP$36,$A105=$CP$37,$A105=$CP$38,$A105=$CP$39,$A105=$CP$40,$A105=$CP$41),OR($A105=$CP$44,$A105=$CP$45,$A105=$CP$46,$A105=$CP$47,$A105=$CP$48,$A105=$CP$49,$A105=$CP$50)),1,"")</f>
        <v/>
      </c>
      <c r="G104" s="164" t="str">
        <f t="shared" ref="G104" si="862">IF(OR(OR(B104=$CR$15,B108=$CR$15,B104=$CS$15,B108=$CS$15,B104=$CT$15,B108=$CT$15,B104=$CR$16,B108=$CR$16,B104=$CS$16,B108=$CS$16,B104=$CR$17,B108=$CR$17,B104=$CS$17,B108=$CS$17,B104=$CR$18,B108=$CR$18,B104=$CS$18,B108=$CS$18,B104=$CT$18,B108=$CT$18,B104=$CU$18,B108=$CU$18,B104=$CV$18,B108=$CV$18,B104=$CR$19,B108=$CR$19,B104=$CS$19,B108=$CS$19),OR($A105=$CP$30,$A105=$CP$31,$A105=$CP$32,$A105=$CP$33,$A105=$CP$34,$A105=$CP$35,$A105=$CP$36,$A105=$CP$37,$A105=$CP$38,$A105=$CP$39,$A105=$CP$40,$A105=$CP$41),OR($A105=$CP$44,$A105=$CP$45,$A105=$CP$46,$A105=$CP$47,$A105=$CP$48,$A105=$CP$49,$A105=$CP$50)),1,"")</f>
        <v/>
      </c>
      <c r="H104" s="164" t="str">
        <f t="shared" ref="H104" si="863">IF(OR(OR(B104=$CR$22,B108=$CR$22,B104=$CS$22,B108=$CS$22,B104=$CT$22,B108=$CT$22,B104=$CR$23,B108=$CR$23,B104=$CS$23,B108=$CS$23,B104=$CR$24,B108=$CR$24,B104=$CS$24,B108=$CS$24,B104=$CR$25,B108=$CR$25,B104=$CS$25,B108=$CS$25,B104=$CT$25,B108=$CT$25,B104=$CU$25,B108=$CU$25,B104=$CV$25,B108=$CV$25,B104=$CR$26,B108=$CR$26,B104=$CS$26,B108=$CS$26),OR($A105=$CP$30,$A105=$CP$31,$A105=$CP$32,$A105=$CP$33,$A105=$CP$34,$A105=$CP$35,$A105=$CP$36,$A105=$CP$37,$A105=$CP$38,$A105=$CP$39,$A105=$CP$40,$A105=$CP$41),OR($A105=$CP$44,$A105=$CP$45,$A105=$CP$46,$A105=$CP$47,$A105=$CP$48,$A105=$CP$49,$A105=$CP$50)),1,"")</f>
        <v/>
      </c>
      <c r="I104" s="2"/>
      <c r="J104" s="6" t="str">
        <f t="shared" ref="J104" si="864">IF(ISNA(VLOOKUP(A104,$DB$1:$DE$200,4,FALSE)),"",VLOOKUP(A104,$DB$1:$DE$200,4,FALSE))</f>
        <v/>
      </c>
      <c r="K104" s="6"/>
      <c r="L104" s="6"/>
      <c r="M104" s="6"/>
      <c r="N104" s="6"/>
      <c r="O104" s="6"/>
      <c r="P104" s="5" t="str">
        <f t="array" ref="P104">IF(ISNA(INDEX($DC$1:$DC$770,MATCH($A104&amp;P$3,$DB$1:$DB$770&amp;$DC$1:$DC$770,0))),"",IF(ISNA(INDEX($DC$1:$DC$200,MATCH($A104&amp;P$3,$DB$1:$DB$200&amp;$DC$1:$DC$200,0))),IF(INDEX($DC$201:$DC$770,MATCH($A104&amp;P$3,$DB$201:$DB$770&amp;$DC$201:$DC$770,0))=P$3,2,""),IF(INDEX($DC$1:$DC$200,MATCH($A104&amp;P$3,$DB$1:$DB$200&amp;$DC$1:$DC$200,0))=P$3,1,"")))</f>
        <v/>
      </c>
      <c r="Q104" s="6" t="str">
        <f t="array" ref="Q104">IF(ISNA(INDEX($DC$1:$DC$770,MATCH($A104&amp;Q$3,$DB$1:$DB$770&amp;$DC$1:$DC$770,0))),"",IF(ISNA(INDEX($DC$1:$DC$200,MATCH($A104&amp;Q$3,$DB$1:$DB$200&amp;$DC$1:$DC$200,0))),IF(INDEX($DC$201:$DC$770,MATCH($A104&amp;Q$3,$DB$201:$DB$770&amp;$DC$201:$DC$770,0))=Q$3,2,""),IF(INDEX($DC$1:$DC$200,MATCH($A104&amp;Q$3,$DB$1:$DB$200&amp;$DC$1:$DC$200,0))=Q$3,1,"")))</f>
        <v/>
      </c>
      <c r="R104" s="6" t="str">
        <f t="array" ref="R104">IF(ISNA(INDEX($DC$1:$DC$770,MATCH($A104&amp;R$3,$DB$1:$DB$770&amp;$DC$1:$DC$770,0))),"",IF(ISNA(INDEX($DC$1:$DC$200,MATCH($A104&amp;R$3,$DB$1:$DB$200&amp;$DC$1:$DC$200,0))),IF(INDEX($DC$201:$DC$770,MATCH($A104&amp;R$3,$DB$201:$DB$770&amp;$DC$201:$DC$770,0))=R$3,2,""),IF(INDEX($DC$1:$DC$200,MATCH($A104&amp;R$3,$DB$1:$DB$200&amp;$DC$1:$DC$200,0))=R$3,1,"")))</f>
        <v/>
      </c>
      <c r="S104" s="5" t="str">
        <f t="array" ref="S104">IF(ISNA(INDEX($DC$1:$DC$770,MATCH($A104&amp;S$3,$DB$1:$DB$770&amp;$DC$1:$DC$770,0))),"",IF(ISNA(INDEX($DC$1:$DC$200,MATCH($A104&amp;S$3,$DB$1:$DB$200&amp;$DC$1:$DC$200,0))),IF(INDEX($DC$201:$DC$770,MATCH($A104&amp;S$3,$DB$201:$DB$770&amp;$DC$201:$DC$770,0))=S$3,2,""),IF(INDEX($DC$1:$DC$200,MATCH($A104&amp;S$3,$DB$1:$DB$200&amp;$DC$1:$DC$200,0))=S$3,1,"")))</f>
        <v/>
      </c>
      <c r="T104" s="6" t="str">
        <f t="array" ref="T104">IF(ISNA(INDEX($DC$1:$DC$770,MATCH($A104&amp;T$3,$DB$1:$DB$770&amp;$DC$1:$DC$770,0))),"",IF(ISNA(INDEX($DC$1:$DC$200,MATCH($A104&amp;T$3,$DB$1:$DB$200&amp;$DC$1:$DC$200,0))),IF(INDEX($DC$201:$DC$770,MATCH($A104&amp;T$3,$DB$201:$DB$770&amp;$DC$201:$DC$770,0))=T$3,2,""),IF(INDEX($DC$1:$DC$200,MATCH($A104&amp;T$3,$DB$1:$DB$200&amp;$DC$1:$DC$200,0))=T$3,1,"")))</f>
        <v/>
      </c>
      <c r="U104" s="7" t="str">
        <f t="array" ref="U104">IF(ISNA(INDEX($DC$1:$DC$770,MATCH($A104&amp;U$3,$DB$1:$DB$770&amp;$DC$1:$DC$770,0))),"",IF(ISNA(INDEX($DC$1:$DC$200,MATCH($A104&amp;U$3,$DB$1:$DB$200&amp;$DC$1:$DC$200,0))),IF(INDEX($DC$201:$DC$770,MATCH($A104&amp;U$3,$DB$201:$DB$770&amp;$DC$201:$DC$770,0))=U$3,2,""),IF(INDEX($DC$1:$DC$200,MATCH($A104&amp;U$3,$DB$1:$DB$200&amp;$DC$1:$DC$200,0))=U$3,1,"")))</f>
        <v/>
      </c>
      <c r="V104" s="6" t="str">
        <f t="array" ref="V104">IF(ISNA(INDEX($DC$1:$DC$770,MATCH($A104&amp;V$3,$DB$1:$DB$770&amp;$DC$1:$DC$770,0))),"",IF(ISNA(INDEX($DC$1:$DC$200,MATCH($A104&amp;V$3,$DB$1:$DB$200&amp;$DC$1:$DC$200,0))),IF(INDEX($DC$201:$DC$770,MATCH($A104&amp;V$3,$DB$201:$DB$770&amp;$DC$201:$DC$770,0))=V$3,2,""),IF(INDEX($DC$1:$DC$200,MATCH($A104&amp;V$3,$DB$1:$DB$200&amp;$DC$1:$DC$200,0))=V$3,1,"")))</f>
        <v/>
      </c>
      <c r="W104" s="6" t="str">
        <f t="array" ref="W104">IF(ISNA(INDEX($DC$1:$DC$770,MATCH($A104&amp;W$3,$DB$1:$DB$770&amp;$DC$1:$DC$770,0))),"",IF(ISNA(INDEX($DC$1:$DC$200,MATCH($A104&amp;W$3,$DB$1:$DB$200&amp;$DC$1:$DC$200,0))),IF(INDEX($DC$201:$DC$770,MATCH($A104&amp;W$3,$DB$201:$DB$770&amp;$DC$201:$DC$770,0))=W$3,2,""),IF(INDEX($DC$1:$DC$200,MATCH($A104&amp;W$3,$DB$1:$DB$200&amp;$DC$1:$DC$200,0))=W$3,1,"")))</f>
        <v/>
      </c>
      <c r="X104" s="6" t="str">
        <f t="array" ref="X104">IF(ISNA(INDEX($DC$1:$DC$770,MATCH($A104&amp;X$3,$DB$1:$DB$770&amp;$DC$1:$DC$770,0))),"",IF(ISNA(INDEX($DC$1:$DC$200,MATCH($A104&amp;X$3,$DB$1:$DB$200&amp;$DC$1:$DC$200,0))),IF(INDEX($DC$201:$DC$770,MATCH($A104&amp;X$3,$DB$201:$DB$770&amp;$DC$201:$DC$770,0))=X$3,2,""),IF(INDEX($DC$1:$DC$200,MATCH($A104&amp;X$3,$DB$1:$DB$200&amp;$DC$1:$DC$200,0))=X$3,1,"")))</f>
        <v/>
      </c>
      <c r="Y104" s="5" t="str">
        <f t="array" ref="Y104">IF(ISNA(INDEX($DC$1:$DC$770,MATCH($A104&amp;Y$3,$DB$1:$DB$770&amp;$DC$1:$DC$770,0))),"",IF(ISNA(INDEX($DC$1:$DC$200,MATCH($A104&amp;Y$3,$DB$1:$DB$200&amp;$DC$1:$DC$200,0))),IF(INDEX($DC$201:$DC$770,MATCH($A104&amp;Y$3,$DB$201:$DB$770&amp;$DC$201:$DC$770,0))=Y$3,2,""),IF(INDEX($DC$1:$DC$200,MATCH($A104&amp;Y$3,$DB$1:$DB$200&amp;$DC$1:$DC$200,0))=Y$3,1,"")))</f>
        <v/>
      </c>
      <c r="Z104" s="6" t="str">
        <f t="array" ref="Z104">IF(ISNA(INDEX($DC$1:$DC$770,MATCH($A104&amp;Z$3,$DB$1:$DB$770&amp;$DC$1:$DC$770,0))),"",IF(ISNA(INDEX($DC$1:$DC$200,MATCH($A104&amp;Z$3,$DB$1:$DB$200&amp;$DC$1:$DC$200,0))),IF(INDEX($DC$201:$DC$770,MATCH($A104&amp;Z$3,$DB$201:$DB$770&amp;$DC$201:$DC$770,0))=Z$3,2,""),IF(INDEX($DC$1:$DC$200,MATCH($A104&amp;Z$3,$DB$1:$DB$200&amp;$DC$1:$DC$200,0))=Z$3,1,"")))</f>
        <v/>
      </c>
      <c r="AA104" s="7" t="str">
        <f t="array" ref="AA104">IF(ISNA(INDEX($DC$1:$DC$770,MATCH($A104&amp;AA$3,$DB$1:$DB$770&amp;$DC$1:$DC$770,0))),"",IF(ISNA(INDEX($DC$1:$DC$200,MATCH($A104&amp;AA$3,$DB$1:$DB$200&amp;$DC$1:$DC$200,0))),IF(INDEX($DC$201:$DC$770,MATCH($A104&amp;AA$3,$DB$201:$DB$770&amp;$DC$201:$DC$770,0))=AA$3,2,""),IF(INDEX($DC$1:$DC$200,MATCH($A104&amp;AA$3,$DB$1:$DB$200&amp;$DC$1:$DC$200,0))=AA$3,1,"")))</f>
        <v/>
      </c>
      <c r="AB104" s="6" t="str">
        <f t="array" ref="AB104">IF(ISNA(INDEX($DC$1:$DC$770,MATCH($A104&amp;AB$3,$DB$1:$DB$770&amp;$DC$1:$DC$770,0))),"",IF(ISNA(INDEX($DC$1:$DC$200,MATCH($A104&amp;AB$3,$DB$1:$DB$200&amp;$DC$1:$DC$200,0))),IF(INDEX($DC$201:$DC$770,MATCH($A104&amp;AB$3,$DB$201:$DB$770&amp;$DC$201:$DC$770,0))=AB$3,2,""),IF(INDEX($DC$1:$DC$200,MATCH($A104&amp;AB$3,$DB$1:$DB$200&amp;$DC$1:$DC$200,0))=AB$3,1,"")))</f>
        <v/>
      </c>
      <c r="AC104" s="6" t="str">
        <f t="array" ref="AC104">IF(ISNA(INDEX($DC$1:$DC$770,MATCH($A104&amp;AC$3,$DB$1:$DB$770&amp;$DC$1:$DC$770,0))),"",IF(ISNA(INDEX($DC$1:$DC$200,MATCH($A104&amp;AC$3,$DB$1:$DB$200&amp;$DC$1:$DC$200,0))),IF(INDEX($DC$201:$DC$770,MATCH($A104&amp;AC$3,$DB$201:$DB$770&amp;$DC$201:$DC$770,0))=AC$3,2,""),IF(INDEX($DC$1:$DC$200,MATCH($A104&amp;AC$3,$DB$1:$DB$200&amp;$DC$1:$DC$200,0))=AC$3,1,"")))</f>
        <v/>
      </c>
      <c r="AD104" s="7" t="str">
        <f t="array" ref="AD104">IF(ISNA(INDEX($DC$1:$DC$770,MATCH($A104&amp;AD$3,$DB$1:$DB$770&amp;$DC$1:$DC$770,0))),"",IF(ISNA(INDEX($DC$1:$DC$200,MATCH($A104&amp;AD$3,$DB$1:$DB$200&amp;$DC$1:$DC$200,0))),IF(INDEX($DC$201:$DC$770,MATCH($A104&amp;AD$3,$DB$201:$DB$770&amp;$DC$201:$DC$770,0))=AD$3,2,""),IF(INDEX($DC$1:$DC$200,MATCH($A104&amp;AD$3,$DB$1:$DB$200&amp;$DC$1:$DC$200,0))=AD$3,1,"")))</f>
        <v/>
      </c>
      <c r="AE104" s="4">
        <f t="shared" ref="AE104" si="865">AE102+1</f>
        <v>136</v>
      </c>
      <c r="AF104" s="174">
        <f>TRUNC((DATE($CR$2,AG$75,AG104)-WEEKDAY(DATE($CR$2,AG$75,AG104),2)-DATE(YEAR(DATE($CR$2,AG$75,AG104)+4-WEEKDAY(DATE($CR$2,AG$75,AG104),2)),1,-10))/7)</f>
        <v>19</v>
      </c>
      <c r="AG104" s="181">
        <v>15</v>
      </c>
      <c r="AH104" s="176" t="str">
        <f t="shared" si="572"/>
        <v>So</v>
      </c>
      <c r="AI104" s="2"/>
      <c r="AJ104" s="164" t="str">
        <f t="shared" ref="AJ104" si="866">IF(OR(OR(AF104=$CR$7,AF108=$CR$7,AF104=$CS$7,AF108=$CS$7,AF104=$CT$7,AF108=$CT$7,AF104=$CR$8,AF108=$CR$8,AF104=$CR$9,AF108=$CR$9,AF104=$CR$10,AF108=$CR$10,AF104=$CS$10,AF108=$CS$10,AF104=$CR$11,AF108=$CR$11,AF104=$CS$11,AF108=$CS$11,AF104=$CT$11,AF108=$CT$11,AF104=$CU$11,AF108=$CU$11,AF104=$CV$11,AF108=$CV$11,AF104=$CR$12,AF108=$CR$12,AF104=$CS$12,AF108=$CS$12),OR($AE105=$CP$30,$AE105=$CP$31,$AE105=$CP$32,$AE105=$CP$33,$AE105=$CP$34,$AE105=$CP$35,$AE105=$CP$36,$AE105=$CP$37,$AE105=$CP$38,$AE105=$CP$39,$AE105=$CP$40,$AE105=$CP$41),OR($AE105=$CP$44,$AE105=$CP$45,$AE105=$CP$46,$AE105=$CP$47,$AE105=$CP$48,$AE105=$CP$49,$AE105=$CP$50)),1,"")</f>
        <v/>
      </c>
      <c r="AK104" s="164" t="str">
        <f t="shared" ref="AK104" si="867">IF(OR(OR(AF104=$CR$15,AF108=$CR$15,AF104=$CS$15,AF108=$CS$15,AF104=$CT$15,AF108=$CT$15,AF104=$CR$16,AF108=$CR$16,AF104=$CS$16,AF108=$CS$16,AF104=$CR$17,AF108=$CR$17,AF104=$CS$17,AF108=$CS$17,AF104=$CR$18,AF108=$CR$18,AF104=$CS$18,AF108=$CS$18,AF104=$CT$18,AF108=$CT$18,AF104=$CU$18,AF108=$CU$18,AF104=$CV$18,AF108=$CV$18,AF104=$CR$19,AF108=$CR$19,AF104=$CS$19,AF108=$CS$19),OR($AE105=$CP$30,$AE105=$CP$31,$AE105=$CP$32,$AE105=$CP$33,$AE105=$CP$34,$AE105=$CP$35,$AE105=$CP$36,$AE105=$CP$37,$AE105=$CP$38,$AE105=$CP$39,$AE105=$CP$40,$AE105=$CP$41),OR($AE105=$CP$44,$AE105=$CP$45,$AE105=$CP$46,$AE105=$CP$47,$AE105=$CP$48,$AE105=$CP$49,$AE105=$CP$50)),1,"")</f>
        <v/>
      </c>
      <c r="AL104" s="164" t="str">
        <f t="shared" ref="AL104" si="868">IF(OR(OR(AF104=$CR$22,AF108=$CR$22,AF104=$CS$22,AF108=$CS$22,AF104=$CT$22,AF108=$CT$22,AF104=$CR$23,AF108=$CR$23,AF104=$CS$23,AF108=$CS$23,AF104=$CR$24,AF108=$CR$24,AF104=$CS$24,AF108=$CS$24,AF104=$CR$25,AF108=$CR$25,AF104=$CS$25,AF108=$CS$25,AF104=$CT$25,AF108=$CT$25,AF104=$CU$25,AF108=$CU$25,AF104=$CV$25,AF108=$CV$25,AF104=$CR$26,AF108=$CR$26,AF104=$CS$26,AF108=$CS$26),OR($AE105=$CP$30,$AE105=$CP$31,$AE105=$CP$32,$AE105=$CP$33,$AE105=$CP$34,$AE105=$CP$35,$AE105=$CP$36,$AE105=$CP$37,$AE105=$CP$38,$AE105=$CP$39,$AE105=$CP$40,$AE105=$CP$41),OR($AE105=$CP$44,$AE105=$CP$45,$AE105=$CP$46,$AE105=$CP$47,$AE105=$CP$48,$AE105=$CP$49,$AE105=$CP$50)),1,"")</f>
        <v/>
      </c>
      <c r="AM104" s="2"/>
      <c r="AN104" s="6" t="str">
        <f t="shared" ref="AN104" si="869">IF(ISNA(VLOOKUP(AE104,$DB$1:$DE$200,4,FALSE)),"",VLOOKUP(AE104,$DB$1:$DE$200,4,FALSE))</f>
        <v/>
      </c>
      <c r="AO104" s="6"/>
      <c r="AP104" s="6"/>
      <c r="AQ104" s="6"/>
      <c r="AR104" s="6"/>
      <c r="AS104" s="6"/>
      <c r="AT104" s="5" t="str">
        <f t="array" ref="AT104">IF(ISNA(INDEX($DC$1:$DC$770,MATCH($AE104&amp;AT$3,$DB$1:$DB$770&amp;$DC$1:$DC$770,0))),"",IF(ISNA(INDEX($DC$1:$DC$200,MATCH($AE104&amp;AT$3,$DB$1:$DB$200&amp;$DC$1:$DC$200,0))),IF(INDEX($DC$201:$DC$770,MATCH($AE104&amp;AT$3,$DB$201:$DB$770&amp;$DC$201:$DC$770,0))=AT$3,2,""),IF(INDEX($DC$1:$DC$200,MATCH($AE104&amp;AT$3,$DB$1:$DB$200&amp;$DC$1:$DC$200,0))=AT$3,1,"")))</f>
        <v/>
      </c>
      <c r="AU104" s="6" t="str">
        <f t="array" ref="AU104">IF(ISNA(INDEX($DC$1:$DC$770,MATCH($AE104&amp;AU$3,$DB$1:$DB$770&amp;$DC$1:$DC$770,0))),"",IF(ISNA(INDEX($DC$1:$DC$200,MATCH($AE104&amp;AU$3,$DB$1:$DB$200&amp;$DC$1:$DC$200,0))),IF(INDEX($DC$201:$DC$770,MATCH($AE104&amp;AU$3,$DB$201:$DB$770&amp;$DC$201:$DC$770,0))=AU$3,2,""),IF(INDEX($DC$1:$DC$200,MATCH($AE104&amp;AU$3,$DB$1:$DB$200&amp;$DC$1:$DC$200,0))=AU$3,1,"")))</f>
        <v/>
      </c>
      <c r="AV104" s="6" t="str">
        <f t="array" ref="AV104">IF(ISNA(INDEX($DC$1:$DC$770,MATCH($AE104&amp;AV$3,$DB$1:$DB$770&amp;$DC$1:$DC$770,0))),"",IF(ISNA(INDEX($DC$1:$DC$200,MATCH($AE104&amp;AV$3,$DB$1:$DB$200&amp;$DC$1:$DC$200,0))),IF(INDEX($DC$201:$DC$770,MATCH($AE104&amp;AV$3,$DB$201:$DB$770&amp;$DC$201:$DC$770,0))=AV$3,2,""),IF(INDEX($DC$1:$DC$200,MATCH($AE104&amp;AV$3,$DB$1:$DB$200&amp;$DC$1:$DC$200,0))=AV$3,1,"")))</f>
        <v/>
      </c>
      <c r="AW104" s="5" t="str">
        <f t="array" ref="AW104">IF(ISNA(INDEX($DC$1:$DC$770,MATCH($AE104&amp;AW$3,$DB$1:$DB$770&amp;$DC$1:$DC$770,0))),"",IF(ISNA(INDEX($DC$1:$DC$200,MATCH($AE104&amp;AW$3,$DB$1:$DB$200&amp;$DC$1:$DC$200,0))),IF(INDEX($DC$201:$DC$770,MATCH($AE104&amp;AW$3,$DB$201:$DB$770&amp;$DC$201:$DC$770,0))=AW$3,2,""),IF(INDEX($DC$1:$DC$200,MATCH($AE104&amp;AW$3,$DB$1:$DB$200&amp;$DC$1:$DC$200,0))=AW$3,1,"")))</f>
        <v/>
      </c>
      <c r="AX104" s="6" t="str">
        <f t="array" ref="AX104">IF(ISNA(INDEX($DC$1:$DC$770,MATCH($AE104&amp;AX$3,$DB$1:$DB$770&amp;$DC$1:$DC$770,0))),"",IF(ISNA(INDEX($DC$1:$DC$200,MATCH($AE104&amp;AX$3,$DB$1:$DB$200&amp;$DC$1:$DC$200,0))),IF(INDEX($DC$201:$DC$770,MATCH($AE104&amp;AX$3,$DB$201:$DB$770&amp;$DC$201:$DC$770,0))=AX$3,2,""),IF(INDEX($DC$1:$DC$200,MATCH($AE104&amp;AX$3,$DB$1:$DB$200&amp;$DC$1:$DC$200,0))=AX$3,1,"")))</f>
        <v/>
      </c>
      <c r="AY104" s="7" t="str">
        <f t="array" ref="AY104">IF(ISNA(INDEX($DC$1:$DC$770,MATCH($AE104&amp;AY$3,$DB$1:$DB$770&amp;$DC$1:$DC$770,0))),"",IF(ISNA(INDEX($DC$1:$DC$200,MATCH($AE104&amp;AY$3,$DB$1:$DB$200&amp;$DC$1:$DC$200,0))),IF(INDEX($DC$201:$DC$770,MATCH($AE104&amp;AY$3,$DB$201:$DB$770&amp;$DC$201:$DC$770,0))=AY$3,2,""),IF(INDEX($DC$1:$DC$200,MATCH($AE104&amp;AY$3,$DB$1:$DB$200&amp;$DC$1:$DC$200,0))=AY$3,1,"")))</f>
        <v/>
      </c>
      <c r="AZ104" s="6" t="str">
        <f t="array" ref="AZ104">IF(ISNA(INDEX($DC$1:$DC$770,MATCH($AE104&amp;AZ$3,$DB$1:$DB$770&amp;$DC$1:$DC$770,0))),"",IF(ISNA(INDEX($DC$1:$DC$200,MATCH($AE104&amp;AZ$3,$DB$1:$DB$200&amp;$DC$1:$DC$200,0))),IF(INDEX($DC$201:$DC$770,MATCH($AE104&amp;AZ$3,$DB$201:$DB$770&amp;$DC$201:$DC$770,0))=AZ$3,2,""),IF(INDEX($DC$1:$DC$200,MATCH($AE104&amp;AZ$3,$DB$1:$DB$200&amp;$DC$1:$DC$200,0))=AZ$3,1,"")))</f>
        <v/>
      </c>
      <c r="BA104" s="6" t="str">
        <f t="array" ref="BA104">IF(ISNA(INDEX($DC$1:$DC$770,MATCH($AE104&amp;BA$3,$DB$1:$DB$770&amp;$DC$1:$DC$770,0))),"",IF(ISNA(INDEX($DC$1:$DC$200,MATCH($AE104&amp;BA$3,$DB$1:$DB$200&amp;$DC$1:$DC$200,0))),IF(INDEX($DC$201:$DC$770,MATCH($AE104&amp;BA$3,$DB$201:$DB$770&amp;$DC$201:$DC$770,0))=BA$3,2,""),IF(INDEX($DC$1:$DC$200,MATCH($AE104&amp;BA$3,$DB$1:$DB$200&amp;$DC$1:$DC$200,0))=BA$3,1,"")))</f>
        <v/>
      </c>
      <c r="BB104" s="6" t="str">
        <f t="array" ref="BB104">IF(ISNA(INDEX($DC$1:$DC$770,MATCH($AE104&amp;BB$3,$DB$1:$DB$770&amp;$DC$1:$DC$770,0))),"",IF(ISNA(INDEX($DC$1:$DC$200,MATCH($AE104&amp;BB$3,$DB$1:$DB$200&amp;$DC$1:$DC$200,0))),IF(INDEX($DC$201:$DC$770,MATCH($AE104&amp;BB$3,$DB$201:$DB$770&amp;$DC$201:$DC$770,0))=BB$3,2,""),IF(INDEX($DC$1:$DC$200,MATCH($AE104&amp;BB$3,$DB$1:$DB$200&amp;$DC$1:$DC$200,0))=BB$3,1,"")))</f>
        <v/>
      </c>
      <c r="BC104" s="5" t="str">
        <f t="array" ref="BC104">IF(ISNA(INDEX($DC$1:$DC$770,MATCH($AE104&amp;BC$3,$DB$1:$DB$770&amp;$DC$1:$DC$770,0))),"",IF(ISNA(INDEX($DC$1:$DC$200,MATCH($AE104&amp;BC$3,$DB$1:$DB$200&amp;$DC$1:$DC$200,0))),IF(INDEX($DC$201:$DC$770,MATCH($AE104&amp;BC$3,$DB$201:$DB$770&amp;$DC$201:$DC$770,0))=BC$3,2,""),IF(INDEX($DC$1:$DC$200,MATCH($AE104&amp;BC$3,$DB$1:$DB$200&amp;$DC$1:$DC$200,0))=BC$3,1,"")))</f>
        <v/>
      </c>
      <c r="BD104" s="6" t="str">
        <f t="array" ref="BD104">IF(ISNA(INDEX($DC$1:$DC$770,MATCH($AE104&amp;BD$3,$DB$1:$DB$770&amp;$DC$1:$DC$770,0))),"",IF(ISNA(INDEX($DC$1:$DC$200,MATCH($AE104&amp;BD$3,$DB$1:$DB$200&amp;$DC$1:$DC$200,0))),IF(INDEX($DC$201:$DC$770,MATCH($AE104&amp;BD$3,$DB$201:$DB$770&amp;$DC$201:$DC$770,0))=BD$3,2,""),IF(INDEX($DC$1:$DC$200,MATCH($AE104&amp;BD$3,$DB$1:$DB$200&amp;$DC$1:$DC$200,0))=BD$3,1,"")))</f>
        <v/>
      </c>
      <c r="BE104" s="7" t="str">
        <f t="array" ref="BE104">IF(ISNA(INDEX($DC$1:$DC$770,MATCH($AE104&amp;BE$3,$DB$1:$DB$770&amp;$DC$1:$DC$770,0))),"",IF(ISNA(INDEX($DC$1:$DC$200,MATCH($AE104&amp;BE$3,$DB$1:$DB$200&amp;$DC$1:$DC$200,0))),IF(INDEX($DC$201:$DC$770,MATCH($AE104&amp;BE$3,$DB$201:$DB$770&amp;$DC$201:$DC$770,0))=BE$3,2,""),IF(INDEX($DC$1:$DC$200,MATCH($AE104&amp;BE$3,$DB$1:$DB$200&amp;$DC$1:$DC$200,0))=BE$3,1,"")))</f>
        <v/>
      </c>
      <c r="BF104" s="6" t="str">
        <f t="array" ref="BF104">IF(ISNA(INDEX($DC$1:$DC$770,MATCH($AE104&amp;BF$3,$DB$1:$DB$770&amp;$DC$1:$DC$770,0))),"",IF(ISNA(INDEX($DC$1:$DC$200,MATCH($AE104&amp;BF$3,$DB$1:$DB$200&amp;$DC$1:$DC$200,0))),IF(INDEX($DC$201:$DC$770,MATCH($AE104&amp;BF$3,$DB$201:$DB$770&amp;$DC$201:$DC$770,0))=BF$3,2,""),IF(INDEX($DC$1:$DC$200,MATCH($AE104&amp;BF$3,$DB$1:$DB$200&amp;$DC$1:$DC$200,0))=BF$3,1,"")))</f>
        <v/>
      </c>
      <c r="BG104" s="6" t="str">
        <f t="array" ref="BG104">IF(ISNA(INDEX($DC$1:$DC$770,MATCH($AE104&amp;BG$3,$DB$1:$DB$770&amp;$DC$1:$DC$770,0))),"",IF(ISNA(INDEX($DC$1:$DC$200,MATCH($AE104&amp;BG$3,$DB$1:$DB$200&amp;$DC$1:$DC$200,0))),IF(INDEX($DC$201:$DC$770,MATCH($AE104&amp;BG$3,$DB$201:$DB$770&amp;$DC$201:$DC$770,0))=BG$3,2,""),IF(INDEX($DC$1:$DC$200,MATCH($AE104&amp;BG$3,$DB$1:$DB$200&amp;$DC$1:$DC$200,0))=BG$3,1,"")))</f>
        <v/>
      </c>
      <c r="BH104" s="7" t="str">
        <f t="array" ref="BH104">IF(ISNA(INDEX($DC$1:$DC$770,MATCH($AE104&amp;BH$3,$DB$1:$DB$770&amp;$DC$1:$DC$770,0))),"",IF(ISNA(INDEX($DC$1:$DC$200,MATCH($AE104&amp;BH$3,$DB$1:$DB$200&amp;$DC$1:$DC$200,0))),IF(INDEX($DC$201:$DC$770,MATCH($AE104&amp;BH$3,$DB$201:$DB$770&amp;$DC$201:$DC$770,0))=BH$3,2,""),IF(INDEX($DC$1:$DC$200,MATCH($AE104&amp;BH$3,$DB$1:$DB$200&amp;$DC$1:$DC$200,0))=BH$3,1,"")))</f>
        <v/>
      </c>
      <c r="BI104" s="4">
        <f t="shared" ref="BI104" si="870">BI102+1</f>
        <v>167</v>
      </c>
      <c r="BJ104" s="174">
        <f>TRUNC((DATE($CR$2,BK$75,BK104)-WEEKDAY(DATE($CR$2,BK$75,BK104),2)-DATE(YEAR(DATE($CR$2,BK$75,BK104)+4-WEEKDAY(DATE($CR$2,BK$75,BK104),2)),1,-10))/7)</f>
        <v>24</v>
      </c>
      <c r="BK104" s="181">
        <v>15</v>
      </c>
      <c r="BL104" s="176" t="str">
        <f t="shared" si="577"/>
        <v>Mi</v>
      </c>
      <c r="BM104" s="2"/>
      <c r="BN104" s="164" t="str">
        <f t="shared" ref="BN104" si="871">IF(OR(OR(BJ104=$CR$7,BJ108=$CR$7,BJ104=$CS$7,BJ108=$CS$7,BJ104=$CT$7,BJ108=$CT$7,BJ104=$CR$8,BJ108=$CR$8,BJ104=$CR$9,BJ108=$CR$9,BJ104=$CR$10,BJ108=$CR$10,BJ104=$CS$10,BJ108=$CS$10,BJ104=$CR$11,BJ108=$CR$11,BJ104=$CS$11,BJ108=$CS$11,BJ104=$CT$11,BJ108=$CT$11,BJ104=$CU$11,BJ108=$CU$11,BJ104=$CV$11,BJ108=$CV$11,BJ104=$CR$12,BJ108=$CR$12,BJ104=$CS$12,BJ108=$CS$12),OR($BI105=$CP$30,$BI105=$CP$31,$BI105=$CP$32,$BI105=$CP$33,$BI105=$CP$34,$BI105=$CP$35,$BI105=$CP$36,$BI105=$CP$37,$BI105=$CP$38,$BI105=$CP$39,$BI105=$CP$40,$BI105=$CP$41),OR($BI105=$CP$44,$BI105=$CP$45,$BI105=$CP$46,$BI105=$CP$47,$BI105=$CP$48,$BI105=$CP$49,$BI105=$CP$50)),1,"")</f>
        <v/>
      </c>
      <c r="BO104" s="164" t="str">
        <f t="shared" ref="BO104" si="872">IF(OR(OR(BJ104=$CR$15,BJ108=$CR$15,BJ104=$CS$15,BJ108=$CS$15,BJ104=$CT$15,BJ108=$CT$15,BJ104=$CR$16,BJ108=$CR$16,BJ104=$CS$16,BJ108=$CS$16,BJ104=$CR$17,BJ108=$CR$17,BJ104=$CS$17,BJ108=$CS$17,BJ104=$CR$18,BJ108=$CR$18,BJ104=$CS$18,BJ108=$CS$18,BJ104=$CT$18,BJ108=$CT$18,BJ104=$CU$18,BJ108=$CU$18,BJ104=$CV$18,BJ108=$CV$18,BJ104=$CR$19,BJ108=$CR$19,BJ104=$CS$19,BJ108=$CS$19),OR($BI105=$CP$30,$BI105=$CP$31,$BI105=$CP$32,$BI105=$CP$33,$BI105=$CP$34,$BI105=$CP$35,$BI105=$CP$36,$BI105=$CP$37,$BI105=$CP$38,$BI105=$CP$39,$BI105=$CP$40,$BI105=$CP$41),OR($BI105=$CP$44,$BI105=$CP$45,$BI105=$CP$46,$BI105=$CP$47,$BI105=$CP$48,$BI105=$CP$49,$BI105=$CP$50)),1,"")</f>
        <v/>
      </c>
      <c r="BP104" s="164" t="str">
        <f t="shared" ref="BP104" si="873">IF(OR(OR(BJ104=$CR$22,BJ108=$CR$22,BJ104=$CS$22,BJ108=$CS$22,BJ104=$CT$22,BJ108=$CT$22,BJ104=$CR$23,BJ108=$CR$23,BJ104=$CS$23,BJ108=$CS$23,BJ104=$CR$24,BJ108=$CR$24,BJ104=$CS$24,BJ108=$CS$24,BJ104=$CR$25,BJ108=$CR$25,BJ104=$CS$25,BJ108=$CS$25,BJ104=$CT$25,BJ108=$CT$25,BJ104=$CU$25,BJ108=$CU$25,BJ104=$CV$25,BJ108=$CV$25,BJ104=$CR$26,BJ108=$CR$26,BJ104=$CS$26,BJ108=$CS$26),OR($BI105=$CP$30,$BI105=$CP$31,$BI105=$CP$32,$BI105=$CP$33,$BI105=$CP$34,$BI105=$CP$35,$BI105=$CP$36,$BI105=$CP$37,$BI105=$CP$38,$BI105=$CP$39,$BI105=$CP$40,$BI105=$CP$41),OR($BI105=$CP$44,$BI105=$CP$45,$BI105=$CP$46,$BI105=$CP$47,$BI105=$CP$48,$BI105=$CP$49,$BI105=$CP$50)),1,"")</f>
        <v/>
      </c>
      <c r="BQ104" s="2"/>
      <c r="BR104" s="1" t="str">
        <f t="shared" ref="BR104" si="874">IF(ISNA(VLOOKUP(BI104,$DB$1:$DE$200,4,FALSE)),"",VLOOKUP(BI104,$DB$1:$DE$200,4,FALSE))</f>
        <v/>
      </c>
      <c r="BS104" s="1"/>
      <c r="BT104" s="1"/>
      <c r="BU104" s="1"/>
      <c r="BV104" s="1"/>
      <c r="BW104" s="1"/>
      <c r="BX104" s="5" t="str">
        <f t="array" ref="BX104">IF(ISNA(INDEX($DC$1:$DC$770,MATCH($BI104&amp;BX$3,$DB$1:$DB$770&amp;$DC$1:$DC$770,0))),"",IF(ISNA(INDEX($DC$1:$DC$200,MATCH($BI104&amp;BX$3,$DB$1:$DB$200&amp;$DC$1:$DC$200,0))),IF(INDEX($DC$201:$DC$770,MATCH($BI104&amp;BX$3,$DB$201:$DB$770&amp;$DC$201:$DC$770,0))=BX$3,2,""),IF(INDEX($DC$1:$DC$200,MATCH($BI104&amp;BX$3,$DB$1:$DB$200&amp;$DC$1:$DC$200,0))=BX$3,1,"")))</f>
        <v/>
      </c>
      <c r="BY104" s="6" t="str">
        <f t="array" ref="BY104">IF(ISNA(INDEX($DC$1:$DC$770,MATCH($BI104&amp;BY$3,$DB$1:$DB$770&amp;$DC$1:$DC$770,0))),"",IF(ISNA(INDEX($DC$1:$DC$200,MATCH($BI104&amp;BY$3,$DB$1:$DB$200&amp;$DC$1:$DC$200,0))),IF(INDEX($DC$201:$DC$770,MATCH($BI104&amp;BY$3,$DB$201:$DB$770&amp;$DC$201:$DC$770,0))=BY$3,2,""),IF(INDEX($DC$1:$DC$200,MATCH($BI104&amp;BY$3,$DB$1:$DB$200&amp;$DC$1:$DC$200,0))=BY$3,1,"")))</f>
        <v/>
      </c>
      <c r="BZ104" s="6" t="str">
        <f t="array" ref="BZ104">IF(ISNA(INDEX($DC$1:$DC$770,MATCH($BI104&amp;BZ$3,$DB$1:$DB$770&amp;$DC$1:$DC$770,0))),"",IF(ISNA(INDEX($DC$1:$DC$200,MATCH($BI104&amp;BZ$3,$DB$1:$DB$200&amp;$DC$1:$DC$200,0))),IF(INDEX($DC$201:$DC$770,MATCH($BI104&amp;BZ$3,$DB$201:$DB$770&amp;$DC$201:$DC$770,0))=BZ$3,2,""),IF(INDEX($DC$1:$DC$200,MATCH($BI104&amp;BZ$3,$DB$1:$DB$200&amp;$DC$1:$DC$200,0))=BZ$3,1,"")))</f>
        <v/>
      </c>
      <c r="CA104" s="5" t="str">
        <f t="array" ref="CA104">IF(ISNA(INDEX($DC$1:$DC$770,MATCH($BI104&amp;CA$3,$DB$1:$DB$770&amp;$DC$1:$DC$770,0))),"",IF(ISNA(INDEX($DC$1:$DC$200,MATCH($BI104&amp;CA$3,$DB$1:$DB$200&amp;$DC$1:$DC$200,0))),IF(INDEX($DC$201:$DC$770,MATCH($BI104&amp;CA$3,$DB$201:$DB$770&amp;$DC$201:$DC$770,0))=CA$3,2,""),IF(INDEX($DC$1:$DC$200,MATCH($BI104&amp;CA$3,$DB$1:$DB$200&amp;$DC$1:$DC$200,0))=CA$3,1,"")))</f>
        <v/>
      </c>
      <c r="CB104" s="6" t="str">
        <f t="array" ref="CB104">IF(ISNA(INDEX($DC$1:$DC$770,MATCH($BI104&amp;CB$3,$DB$1:$DB$770&amp;$DC$1:$DC$770,0))),"",IF(ISNA(INDEX($DC$1:$DC$200,MATCH($BI104&amp;CB$3,$DB$1:$DB$200&amp;$DC$1:$DC$200,0))),IF(INDEX($DC$201:$DC$770,MATCH($BI104&amp;CB$3,$DB$201:$DB$770&amp;$DC$201:$DC$770,0))=CB$3,2,""),IF(INDEX($DC$1:$DC$200,MATCH($BI104&amp;CB$3,$DB$1:$DB$200&amp;$DC$1:$DC$200,0))=CB$3,1,"")))</f>
        <v/>
      </c>
      <c r="CC104" s="7" t="str">
        <f t="array" ref="CC104">IF(ISNA(INDEX($DC$1:$DC$770,MATCH($BI104&amp;CC$3,$DB$1:$DB$770&amp;$DC$1:$DC$770,0))),"",IF(ISNA(INDEX($DC$1:$DC$200,MATCH($BI104&amp;CC$3,$DB$1:$DB$200&amp;$DC$1:$DC$200,0))),IF(INDEX($DC$201:$DC$770,MATCH($BI104&amp;CC$3,$DB$201:$DB$770&amp;$DC$201:$DC$770,0))=CC$3,2,""),IF(INDEX($DC$1:$DC$200,MATCH($BI104&amp;CC$3,$DB$1:$DB$200&amp;$DC$1:$DC$200,0))=CC$3,1,"")))</f>
        <v/>
      </c>
      <c r="CD104" s="6" t="str">
        <f t="array" ref="CD104">IF(ISNA(INDEX($DC$1:$DC$770,MATCH($BI104&amp;CD$3,$DB$1:$DB$770&amp;$DC$1:$DC$770,0))),"",IF(ISNA(INDEX($DC$1:$DC$200,MATCH($BI104&amp;CD$3,$DB$1:$DB$200&amp;$DC$1:$DC$200,0))),IF(INDEX($DC$201:$DC$770,MATCH($BI104&amp;CD$3,$DB$201:$DB$770&amp;$DC$201:$DC$770,0))=CD$3,2,""),IF(INDEX($DC$1:$DC$200,MATCH($BI104&amp;CD$3,$DB$1:$DB$200&amp;$DC$1:$DC$200,0))=CD$3,1,"")))</f>
        <v/>
      </c>
      <c r="CE104" s="6" t="str">
        <f t="array" ref="CE104">IF(ISNA(INDEX($DC$1:$DC$770,MATCH($BI104&amp;CE$3,$DB$1:$DB$770&amp;$DC$1:$DC$770,0))),"",IF(ISNA(INDEX($DC$1:$DC$200,MATCH($BI104&amp;CE$3,$DB$1:$DB$200&amp;$DC$1:$DC$200,0))),IF(INDEX($DC$201:$DC$770,MATCH($BI104&amp;CE$3,$DB$201:$DB$770&amp;$DC$201:$DC$770,0))=CE$3,2,""),IF(INDEX($DC$1:$DC$200,MATCH($BI104&amp;CE$3,$DB$1:$DB$200&amp;$DC$1:$DC$200,0))=CE$3,1,"")))</f>
        <v/>
      </c>
      <c r="CF104" s="6" t="str">
        <f t="array" ref="CF104">IF(ISNA(INDEX($DC$1:$DC$770,MATCH($BI104&amp;CF$3,$DB$1:$DB$770&amp;$DC$1:$DC$770,0))),"",IF(ISNA(INDEX($DC$1:$DC$200,MATCH($BI104&amp;CF$3,$DB$1:$DB$200&amp;$DC$1:$DC$200,0))),IF(INDEX($DC$201:$DC$770,MATCH($BI104&amp;CF$3,$DB$201:$DB$770&amp;$DC$201:$DC$770,0))=CF$3,2,""),IF(INDEX($DC$1:$DC$200,MATCH($BI104&amp;CF$3,$DB$1:$DB$200&amp;$DC$1:$DC$200,0))=CF$3,1,"")))</f>
        <v/>
      </c>
      <c r="CG104" s="5" t="str">
        <f t="array" ref="CG104">IF(ISNA(INDEX($DC$1:$DC$770,MATCH($BI104&amp;CG$3,$DB$1:$DB$770&amp;$DC$1:$DC$770,0))),"",IF(ISNA(INDEX($DC$1:$DC$200,MATCH($BI104&amp;CG$3,$DB$1:$DB$200&amp;$DC$1:$DC$200,0))),IF(INDEX($DC$201:$DC$770,MATCH($BI104&amp;CG$3,$DB$201:$DB$770&amp;$DC$201:$DC$770,0))=CG$3,2,""),IF(INDEX($DC$1:$DC$200,MATCH($BI104&amp;CG$3,$DB$1:$DB$200&amp;$DC$1:$DC$200,0))=CG$3,1,"")))</f>
        <v/>
      </c>
      <c r="CH104" s="6" t="str">
        <f t="array" ref="CH104">IF(ISNA(INDEX($DC$1:$DC$770,MATCH($BI104&amp;CH$3,$DB$1:$DB$770&amp;$DC$1:$DC$770,0))),"",IF(ISNA(INDEX($DC$1:$DC$200,MATCH($BI104&amp;CH$3,$DB$1:$DB$200&amp;$DC$1:$DC$200,0))),IF(INDEX($DC$201:$DC$770,MATCH($BI104&amp;CH$3,$DB$201:$DB$770&amp;$DC$201:$DC$770,0))=CH$3,2,""),IF(INDEX($DC$1:$DC$200,MATCH($BI104&amp;CH$3,$DB$1:$DB$200&amp;$DC$1:$DC$200,0))=CH$3,1,"")))</f>
        <v/>
      </c>
      <c r="CI104" s="7" t="str">
        <f t="array" ref="CI104">IF(ISNA(INDEX($DC$1:$DC$770,MATCH($BI104&amp;CI$3,$DB$1:$DB$770&amp;$DC$1:$DC$770,0))),"",IF(ISNA(INDEX($DC$1:$DC$200,MATCH($BI104&amp;CI$3,$DB$1:$DB$200&amp;$DC$1:$DC$200,0))),IF(INDEX($DC$201:$DC$770,MATCH($BI104&amp;CI$3,$DB$201:$DB$770&amp;$DC$201:$DC$770,0))=CI$3,2,""),IF(INDEX($DC$1:$DC$200,MATCH($BI104&amp;CI$3,$DB$1:$DB$200&amp;$DC$1:$DC$200,0))=CI$3,1,"")))</f>
        <v/>
      </c>
      <c r="CJ104" s="6" t="str">
        <f t="array" ref="CJ104">IF(ISNA(INDEX($DC$1:$DC$770,MATCH($BI104&amp;CJ$3,$DB$1:$DB$770&amp;$DC$1:$DC$770,0))),"",IF(ISNA(INDEX($DC$1:$DC$200,MATCH($BI104&amp;CJ$3,$DB$1:$DB$200&amp;$DC$1:$DC$200,0))),IF(INDEX($DC$201:$DC$770,MATCH($BI104&amp;CJ$3,$DB$201:$DB$770&amp;$DC$201:$DC$770,0))=CJ$3,2,""),IF(INDEX($DC$1:$DC$200,MATCH($BI104&amp;CJ$3,$DB$1:$DB$200&amp;$DC$1:$DC$200,0))=CJ$3,1,"")))</f>
        <v/>
      </c>
      <c r="CK104" s="6" t="str">
        <f t="array" ref="CK104">IF(ISNA(INDEX($DC$1:$DC$770,MATCH($BI104&amp;CK$3,$DB$1:$DB$770&amp;$DC$1:$DC$770,0))),"",IF(ISNA(INDEX($DC$1:$DC$200,MATCH($BI104&amp;CK$3,$DB$1:$DB$200&amp;$DC$1:$DC$200,0))),IF(INDEX($DC$201:$DC$770,MATCH($BI104&amp;CK$3,$DB$201:$DB$770&amp;$DC$201:$DC$770,0))=CK$3,2,""),IF(INDEX($DC$1:$DC$200,MATCH($BI104&amp;CK$3,$DB$1:$DB$200&amp;$DC$1:$DC$200,0))=CK$3,1,"")))</f>
        <v/>
      </c>
      <c r="CL104" s="7" t="str">
        <f t="array" ref="CL104">IF(ISNA(INDEX($DC$1:$DC$770,MATCH($BI104&amp;CL$3,$DB$1:$DB$770&amp;$DC$1:$DC$770,0))),"",IF(ISNA(INDEX($DC$1:$DC$200,MATCH($BI104&amp;CL$3,$DB$1:$DB$200&amp;$DC$1:$DC$200,0))),IF(INDEX($DC$201:$DC$770,MATCH($BI104&amp;CL$3,$DB$201:$DB$770&amp;$DC$201:$DC$770,0))=CL$3,2,""),IF(INDEX($DC$1:$DC$200,MATCH($BI104&amp;CL$3,$DB$1:$DB$200&amp;$DC$1:$DC$200,0))=CL$3,1,"")))</f>
        <v/>
      </c>
      <c r="CN104" s="10"/>
      <c r="CO104" s="14">
        <f>CO103</f>
        <v>12</v>
      </c>
      <c r="CP104" s="24">
        <f t="shared" si="764"/>
        <v>121</v>
      </c>
      <c r="CQ104" s="161"/>
      <c r="CR104" s="10"/>
      <c r="CS104" s="10"/>
      <c r="CT104" s="10" t="s">
        <v>152</v>
      </c>
      <c r="CU104" s="10">
        <f>DAY(DATE($CR$2,1,7*$CR$24+2-WEEKDAY(DATE($CR$2,,),3)))</f>
        <v>30</v>
      </c>
      <c r="CV104" s="10">
        <f>MONTH(DATE($CR$2,1,7*$CR$24+2-WEEKDAY(DATE($CR$2,,),3)))</f>
        <v>4</v>
      </c>
      <c r="CW104" s="10">
        <f t="shared" si="765"/>
        <v>2016</v>
      </c>
      <c r="CX104" s="10" t="str">
        <f t="shared" si="766"/>
        <v>Sa</v>
      </c>
      <c r="CY104" s="36">
        <f t="shared" si="767"/>
        <v>41028</v>
      </c>
      <c r="CZ104" s="10">
        <f>CZ103</f>
        <v>0</v>
      </c>
      <c r="DB104" s="19">
        <f>IF(DM104=0,0,IF(COUNTIF($DM$1:$DM$200,DM104)=1,DM104,IF(COUNTIF($DM$1:$DM$200,DM104)=2,IF(COUNTIF($DM$1:$DM103,DM104)=0,DM104,DM104+0.5),"Terminkollision 1")))</f>
        <v>0</v>
      </c>
      <c r="DC104" s="42">
        <f t="shared" si="855"/>
        <v>3</v>
      </c>
      <c r="DD104" s="105" t="s">
        <v>195</v>
      </c>
      <c r="DE104" s="13" t="s">
        <v>297</v>
      </c>
      <c r="DG104" s="63"/>
      <c r="DH104" s="63"/>
      <c r="DI104" s="13">
        <f t="shared" si="810"/>
        <v>2016</v>
      </c>
      <c r="DJ104" s="13" t="str">
        <f t="shared" si="856"/>
        <v>Mo</v>
      </c>
      <c r="DK104" s="22">
        <f t="shared" si="857"/>
        <v>40876</v>
      </c>
      <c r="DL104" s="19">
        <f t="shared" si="858"/>
        <v>0</v>
      </c>
      <c r="DM104" s="13">
        <f t="shared" si="859"/>
        <v>0</v>
      </c>
    </row>
    <row r="105" spans="1:117" ht="12.75" customHeight="1">
      <c r="A105" s="13">
        <f t="shared" ref="A105" si="875">A104+0.5</f>
        <v>106.5</v>
      </c>
      <c r="B105" s="174"/>
      <c r="C105" s="173"/>
      <c r="D105" s="177"/>
      <c r="E105" s="2"/>
      <c r="F105" s="165"/>
      <c r="G105" s="165"/>
      <c r="H105" s="165"/>
      <c r="I105" s="2"/>
      <c r="J105" s="10" t="str">
        <f t="shared" ref="J105" si="876">IF(ISNA(VLOOKUP(A105,$CP$30:$CQ$56,2,FALSE)),IF(ISNA(VLOOKUP(A105,$DB$1:$DE$200,4,FALSE)),"",VLOOKUP(A105,$DB$1:$DE$200,4,FALSE)),VLOOKUP(A105,$CP$30:$CQ$56,2,FALSE))</f>
        <v/>
      </c>
      <c r="K105" s="10"/>
      <c r="L105" s="10"/>
      <c r="M105" s="10"/>
      <c r="N105" s="10"/>
      <c r="O105" s="10"/>
      <c r="P105" s="9" t="str">
        <f t="array" ref="P105">IF(ISNA(INDEX($DC$201:$DC$770,MATCH($A104&amp;P$3,$DB$201:$DB$770&amp;$DC$201:$DC$770,0))),IF(ISNA(INDEX($DC$1:$DC$200,MATCH($A105&amp;P$3,$DB$1:$DB$200&amp;$DC$1:$DC$200,0))),"",IF(INDEX($DC$1:$DC$200,MATCH($A105&amp;P$3,$DB$1:$DB$200&amp;$DC$1:$DC$200,0))=P$3,1,"")),IF(INDEX($DC$201:$DC$770,MATCH($A104&amp;P$3,$DB$201:$DB$770&amp;$DC$201:$DC$770,0))=P$3,2,""))</f>
        <v/>
      </c>
      <c r="Q105" s="10" t="str">
        <f t="array" ref="Q105">IF(ISNA(INDEX($DC$201:$DC$770,MATCH($A104&amp;Q$3,$DB$201:$DB$770&amp;$DC$201:$DC$770,0))),IF(ISNA(INDEX($DC$1:$DC$200,MATCH($A105&amp;Q$3,$DB$1:$DB$200&amp;$DC$1:$DC$200,0))),"",IF(INDEX($DC$1:$DC$200,MATCH($A105&amp;Q$3,$DB$1:$DB$200&amp;$DC$1:$DC$200,0))=Q$3,1,"")),IF(INDEX($DC$201:$DC$770,MATCH($A104&amp;Q$3,$DB$201:$DB$770&amp;$DC$201:$DC$770,0))=Q$3,2,""))</f>
        <v/>
      </c>
      <c r="R105" s="10" t="str">
        <f t="array" ref="R105">IF(ISNA(INDEX($DC$201:$DC$770,MATCH($A104&amp;R$3,$DB$201:$DB$770&amp;$DC$201:$DC$770,0))),IF(ISNA(INDEX($DC$1:$DC$200,MATCH($A105&amp;R$3,$DB$1:$DB$200&amp;$DC$1:$DC$200,0))),"",IF(INDEX($DC$1:$DC$200,MATCH($A105&amp;R$3,$DB$1:$DB$200&amp;$DC$1:$DC$200,0))=R$3,1,"")),IF(INDEX($DC$201:$DC$770,MATCH($A104&amp;R$3,$DB$201:$DB$770&amp;$DC$201:$DC$770,0))=R$3,2,""))</f>
        <v/>
      </c>
      <c r="S105" s="9" t="str">
        <f t="array" ref="S105">IF(ISNA(INDEX($DC$201:$DC$770,MATCH($A104&amp;S$3,$DB$201:$DB$770&amp;$DC$201:$DC$770,0))),IF(ISNA(INDEX($DC$1:$DC$200,MATCH($A105&amp;S$3,$DB$1:$DB$200&amp;$DC$1:$DC$200,0))),"",IF(INDEX($DC$1:$DC$200,MATCH($A105&amp;S$3,$DB$1:$DB$200&amp;$DC$1:$DC$200,0))=S$3,1,"")),IF(INDEX($DC$201:$DC$770,MATCH($A104&amp;S$3,$DB$201:$DB$770&amp;$DC$201:$DC$770,0))=S$3,2,""))</f>
        <v/>
      </c>
      <c r="T105" s="10" t="str">
        <f t="array" ref="T105">IF(ISNA(INDEX($DC$201:$DC$770,MATCH($A104&amp;T$3,$DB$201:$DB$770&amp;$DC$201:$DC$770,0))),IF(ISNA(INDEX($DC$1:$DC$200,MATCH($A105&amp;T$3,$DB$1:$DB$200&amp;$DC$1:$DC$200,0))),"",IF(INDEX($DC$1:$DC$200,MATCH($A105&amp;T$3,$DB$1:$DB$200&amp;$DC$1:$DC$200,0))=T$3,1,"")),IF(INDEX($DC$201:$DC$770,MATCH($A104&amp;T$3,$DB$201:$DB$770&amp;$DC$201:$DC$770,0))=T$3,2,""))</f>
        <v/>
      </c>
      <c r="U105" s="8" t="str">
        <f t="array" ref="U105">IF(ISNA(INDEX($DC$201:$DC$770,MATCH($A104&amp;U$3,$DB$201:$DB$770&amp;$DC$201:$DC$770,0))),IF(ISNA(INDEX($DC$1:$DC$200,MATCH($A105&amp;U$3,$DB$1:$DB$200&amp;$DC$1:$DC$200,0))),"",IF(INDEX($DC$1:$DC$200,MATCH($A105&amp;U$3,$DB$1:$DB$200&amp;$DC$1:$DC$200,0))=U$3,1,"")),IF(INDEX($DC$201:$DC$770,MATCH($A104&amp;U$3,$DB$201:$DB$770&amp;$DC$201:$DC$770,0))=U$3,2,""))</f>
        <v/>
      </c>
      <c r="V105" s="10" t="str">
        <f t="array" ref="V105">IF(ISNA(INDEX($DC$201:$DC$770,MATCH($A104&amp;V$3,$DB$201:$DB$770&amp;$DC$201:$DC$770,0))),IF(ISNA(INDEX($DC$1:$DC$200,MATCH($A105&amp;V$3,$DB$1:$DB$200&amp;$DC$1:$DC$200,0))),"",IF(INDEX($DC$1:$DC$200,MATCH($A105&amp;V$3,$DB$1:$DB$200&amp;$DC$1:$DC$200,0))=V$3,1,"")),IF(INDEX($DC$201:$DC$770,MATCH($A104&amp;V$3,$DB$201:$DB$770&amp;$DC$201:$DC$770,0))=V$3,2,""))</f>
        <v/>
      </c>
      <c r="W105" s="10" t="str">
        <f t="array" ref="W105">IF(ISNA(INDEX($DC$201:$DC$770,MATCH($A104&amp;W$3,$DB$201:$DB$770&amp;$DC$201:$DC$770,0))),IF(ISNA(INDEX($DC$1:$DC$200,MATCH($A105&amp;W$3,$DB$1:$DB$200&amp;$DC$1:$DC$200,0))),"",IF(INDEX($DC$1:$DC$200,MATCH($A105&amp;W$3,$DB$1:$DB$200&amp;$DC$1:$DC$200,0))=W$3,1,"")),IF(INDEX($DC$201:$DC$770,MATCH($A104&amp;W$3,$DB$201:$DB$770&amp;$DC$201:$DC$770,0))=W$3,2,""))</f>
        <v/>
      </c>
      <c r="X105" s="10" t="str">
        <f t="array" ref="X105">IF(ISNA(INDEX($DC$201:$DC$770,MATCH($A104&amp;X$3,$DB$201:$DB$770&amp;$DC$201:$DC$770,0))),IF(ISNA(INDEX($DC$1:$DC$200,MATCH($A105&amp;X$3,$DB$1:$DB$200&amp;$DC$1:$DC$200,0))),"",IF(INDEX($DC$1:$DC$200,MATCH($A105&amp;X$3,$DB$1:$DB$200&amp;$DC$1:$DC$200,0))=X$3,1,"")),IF(INDEX($DC$201:$DC$770,MATCH($A104&amp;X$3,$DB$201:$DB$770&amp;$DC$201:$DC$770,0))=X$3,2,""))</f>
        <v/>
      </c>
      <c r="Y105" s="9" t="str">
        <f t="array" ref="Y105">IF(ISNA(INDEX($DC$201:$DC$770,MATCH($A104&amp;Y$3,$DB$201:$DB$770&amp;$DC$201:$DC$770,0))),IF(ISNA(INDEX($DC$1:$DC$200,MATCH($A105&amp;Y$3,$DB$1:$DB$200&amp;$DC$1:$DC$200,0))),"",IF(INDEX($DC$1:$DC$200,MATCH($A105&amp;Y$3,$DB$1:$DB$200&amp;$DC$1:$DC$200,0))=Y$3,1,"")),IF(INDEX($DC$201:$DC$770,MATCH($A104&amp;Y$3,$DB$201:$DB$770&amp;$DC$201:$DC$770,0))=Y$3,2,""))</f>
        <v/>
      </c>
      <c r="Z105" s="10" t="str">
        <f t="array" ref="Z105">IF(ISNA(INDEX($DC$201:$DC$770,MATCH($A104&amp;Z$3,$DB$201:$DB$770&amp;$DC$201:$DC$770,0))),IF(ISNA(INDEX($DC$1:$DC$200,MATCH($A105&amp;Z$3,$DB$1:$DB$200&amp;$DC$1:$DC$200,0))),"",IF(INDEX($DC$1:$DC$200,MATCH($A105&amp;Z$3,$DB$1:$DB$200&amp;$DC$1:$DC$200,0))=Z$3,1,"")),IF(INDEX($DC$201:$DC$770,MATCH($A104&amp;Z$3,$DB$201:$DB$770&amp;$DC$201:$DC$770,0))=Z$3,2,""))</f>
        <v/>
      </c>
      <c r="AA105" s="8" t="str">
        <f t="array" ref="AA105">IF(ISNA(INDEX($DC$201:$DC$770,MATCH($A104&amp;AA$3,$DB$201:$DB$770&amp;$DC$201:$DC$770,0))),IF(ISNA(INDEX($DC$1:$DC$200,MATCH($A105&amp;AA$3,$DB$1:$DB$200&amp;$DC$1:$DC$200,0))),"",IF(INDEX($DC$1:$DC$200,MATCH($A105&amp;AA$3,$DB$1:$DB$200&amp;$DC$1:$DC$200,0))=AA$3,1,"")),IF(INDEX($DC$201:$DC$770,MATCH($A104&amp;AA$3,$DB$201:$DB$770&amp;$DC$201:$DC$770,0))=AA$3,2,""))</f>
        <v/>
      </c>
      <c r="AB105" s="10" t="str">
        <f t="array" ref="AB105">IF(ISNA(INDEX($DC$201:$DC$770,MATCH($A104&amp;AB$3,$DB$201:$DB$770&amp;$DC$201:$DC$770,0))),IF(ISNA(INDEX($DC$1:$DC$200,MATCH($A105&amp;AB$3,$DB$1:$DB$200&amp;$DC$1:$DC$200,0))),"",IF(INDEX($DC$1:$DC$200,MATCH($A105&amp;AB$3,$DB$1:$DB$200&amp;$DC$1:$DC$200,0))=AB$3,1,"")),IF(INDEX($DC$201:$DC$770,MATCH($A104&amp;AB$3,$DB$201:$DB$770&amp;$DC$201:$DC$770,0))=AB$3,2,""))</f>
        <v/>
      </c>
      <c r="AC105" s="10" t="str">
        <f t="array" ref="AC105">IF(ISNA(INDEX($DC$201:$DC$770,MATCH($A104&amp;AC$3,$DB$201:$DB$770&amp;$DC$201:$DC$770,0))),IF(ISNA(INDEX($DC$1:$DC$200,MATCH($A105&amp;AC$3,$DB$1:$DB$200&amp;$DC$1:$DC$200,0))),"",IF(INDEX($DC$1:$DC$200,MATCH($A105&amp;AC$3,$DB$1:$DB$200&amp;$DC$1:$DC$200,0))=AC$3,1,"")),IF(INDEX($DC$201:$DC$770,MATCH($A104&amp;AC$3,$DB$201:$DB$770&amp;$DC$201:$DC$770,0))=AC$3,2,""))</f>
        <v/>
      </c>
      <c r="AD105" s="8" t="str">
        <f t="array" ref="AD105">IF(ISNA(INDEX($DC$201:$DC$770,MATCH($A104&amp;AD$3,$DB$201:$DB$770&amp;$DC$201:$DC$770,0))),IF(ISNA(INDEX($DC$1:$DC$200,MATCH($A105&amp;AD$3,$DB$1:$DB$200&amp;$DC$1:$DC$200,0))),"",IF(INDEX($DC$1:$DC$200,MATCH($A105&amp;AD$3,$DB$1:$DB$200&amp;$DC$1:$DC$200,0))=AD$3,1,"")),IF(INDEX($DC$201:$DC$770,MATCH($A104&amp;AD$3,$DB$201:$DB$770&amp;$DC$201:$DC$770,0))=AD$3,2,""))</f>
        <v/>
      </c>
      <c r="AE105" s="4">
        <f t="shared" ref="AE105" si="877">AE104+0.5</f>
        <v>136.5</v>
      </c>
      <c r="AF105" s="174"/>
      <c r="AG105" s="183"/>
      <c r="AH105" s="177"/>
      <c r="AI105" s="2"/>
      <c r="AJ105" s="165"/>
      <c r="AK105" s="165"/>
      <c r="AL105" s="165"/>
      <c r="AM105" s="2"/>
      <c r="AN105" s="10" t="str">
        <f t="shared" ref="AN105" si="878">IF(ISNA(VLOOKUP(AE105,$CP$30:$CQ$56,2,FALSE)),IF(ISNA(VLOOKUP(AE105,$DB$1:$DE$200,4,FALSE)),"",VLOOKUP(AE105,$DB$1:$DE$200,4,FALSE)),VLOOKUP(AE105,$CP$30:$CQ$56,2,FALSE))</f>
        <v/>
      </c>
      <c r="AO105" s="10"/>
      <c r="AP105" s="10"/>
      <c r="AQ105" s="10"/>
      <c r="AR105" s="10"/>
      <c r="AS105" s="10"/>
      <c r="AT105" s="9" t="str">
        <f t="array" ref="AT105">IF(ISNA(INDEX($DC$201:$DC$770,MATCH($AE104&amp;AT$3,$DB$201:$DB$770&amp;$DC$201:$DC$770,0))),IF(ISNA(INDEX($DC$1:$DC$200,MATCH($AE105&amp;AT$3,$DB$1:$DB$200&amp;$DC$1:$DC$200,0))),"",IF(INDEX($DC$1:$DC$200,MATCH($AE105&amp;AT$3,$DB$1:$DB$200&amp;$DC$1:$DC$200,0))=AT$3,1,"")),IF(INDEX($DC$201:$DC$770,MATCH($AE104&amp;AT$3,$DB$201:$DB$770&amp;$DC$201:$DC$770,0))=AT$3,2,""))</f>
        <v/>
      </c>
      <c r="AU105" s="10" t="str">
        <f t="array" ref="AU105">IF(ISNA(INDEX($DC$201:$DC$770,MATCH($AE104&amp;AU$3,$DB$201:$DB$770&amp;$DC$201:$DC$770,0))),IF(ISNA(INDEX($DC$1:$DC$200,MATCH($AE105&amp;AU$3,$DB$1:$DB$200&amp;$DC$1:$DC$200,0))),"",IF(INDEX($DC$1:$DC$200,MATCH($AE105&amp;AU$3,$DB$1:$DB$200&amp;$DC$1:$DC$200,0))=AU$3,1,"")),IF(INDEX($DC$201:$DC$770,MATCH($AE104&amp;AU$3,$DB$201:$DB$770&amp;$DC$201:$DC$770,0))=AU$3,2,""))</f>
        <v/>
      </c>
      <c r="AV105" s="10" t="str">
        <f t="array" ref="AV105">IF(ISNA(INDEX($DC$201:$DC$770,MATCH($AE104&amp;AV$3,$DB$201:$DB$770&amp;$DC$201:$DC$770,0))),IF(ISNA(INDEX($DC$1:$DC$200,MATCH($AE105&amp;AV$3,$DB$1:$DB$200&amp;$DC$1:$DC$200,0))),"",IF(INDEX($DC$1:$DC$200,MATCH($AE105&amp;AV$3,$DB$1:$DB$200&amp;$DC$1:$DC$200,0))=AV$3,1,"")),IF(INDEX($DC$201:$DC$770,MATCH($AE104&amp;AV$3,$DB$201:$DB$770&amp;$DC$201:$DC$770,0))=AV$3,2,""))</f>
        <v/>
      </c>
      <c r="AW105" s="9" t="str">
        <f t="array" ref="AW105">IF(ISNA(INDEX($DC$201:$DC$770,MATCH($AE104&amp;AW$3,$DB$201:$DB$770&amp;$DC$201:$DC$770,0))),IF(ISNA(INDEX($DC$1:$DC$200,MATCH($AE105&amp;AW$3,$DB$1:$DB$200&amp;$DC$1:$DC$200,0))),"",IF(INDEX($DC$1:$DC$200,MATCH($AE105&amp;AW$3,$DB$1:$DB$200&amp;$DC$1:$DC$200,0))=AW$3,1,"")),IF(INDEX($DC$201:$DC$770,MATCH($AE104&amp;AW$3,$DB$201:$DB$770&amp;$DC$201:$DC$770,0))=AW$3,2,""))</f>
        <v/>
      </c>
      <c r="AX105" s="10" t="str">
        <f t="array" ref="AX105">IF(ISNA(INDEX($DC$201:$DC$770,MATCH($AE104&amp;AX$3,$DB$201:$DB$770&amp;$DC$201:$DC$770,0))),IF(ISNA(INDEX($DC$1:$DC$200,MATCH($AE105&amp;AX$3,$DB$1:$DB$200&amp;$DC$1:$DC$200,0))),"",IF(INDEX($DC$1:$DC$200,MATCH($AE105&amp;AX$3,$DB$1:$DB$200&amp;$DC$1:$DC$200,0))=AX$3,1,"")),IF(INDEX($DC$201:$DC$770,MATCH($AE104&amp;AX$3,$DB$201:$DB$770&amp;$DC$201:$DC$770,0))=AX$3,2,""))</f>
        <v/>
      </c>
      <c r="AY105" s="8" t="str">
        <f t="array" ref="AY105">IF(ISNA(INDEX($DC$201:$DC$770,MATCH($AE104&amp;AY$3,$DB$201:$DB$770&amp;$DC$201:$DC$770,0))),IF(ISNA(INDEX($DC$1:$DC$200,MATCH($AE105&amp;AY$3,$DB$1:$DB$200&amp;$DC$1:$DC$200,0))),"",IF(INDEX($DC$1:$DC$200,MATCH($AE105&amp;AY$3,$DB$1:$DB$200&amp;$DC$1:$DC$200,0))=AY$3,1,"")),IF(INDEX($DC$201:$DC$770,MATCH($AE104&amp;AY$3,$DB$201:$DB$770&amp;$DC$201:$DC$770,0))=AY$3,2,""))</f>
        <v/>
      </c>
      <c r="AZ105" s="10" t="str">
        <f t="array" ref="AZ105">IF(ISNA(INDEX($DC$201:$DC$770,MATCH($AE104&amp;AZ$3,$DB$201:$DB$770&amp;$DC$201:$DC$770,0))),IF(ISNA(INDEX($DC$1:$DC$200,MATCH($AE105&amp;AZ$3,$DB$1:$DB$200&amp;$DC$1:$DC$200,0))),"",IF(INDEX($DC$1:$DC$200,MATCH($AE105&amp;AZ$3,$DB$1:$DB$200&amp;$DC$1:$DC$200,0))=AZ$3,1,"")),IF(INDEX($DC$201:$DC$770,MATCH($AE104&amp;AZ$3,$DB$201:$DB$770&amp;$DC$201:$DC$770,0))=AZ$3,2,""))</f>
        <v/>
      </c>
      <c r="BA105" s="10" t="str">
        <f t="array" ref="BA105">IF(ISNA(INDEX($DC$201:$DC$770,MATCH($AE104&amp;BA$3,$DB$201:$DB$770&amp;$DC$201:$DC$770,0))),IF(ISNA(INDEX($DC$1:$DC$200,MATCH($AE105&amp;BA$3,$DB$1:$DB$200&amp;$DC$1:$DC$200,0))),"",IF(INDEX($DC$1:$DC$200,MATCH($AE105&amp;BA$3,$DB$1:$DB$200&amp;$DC$1:$DC$200,0))=BA$3,1,"")),IF(INDEX($DC$201:$DC$770,MATCH($AE104&amp;BA$3,$DB$201:$DB$770&amp;$DC$201:$DC$770,0))=BA$3,2,""))</f>
        <v/>
      </c>
      <c r="BB105" s="10" t="str">
        <f t="array" ref="BB105">IF(ISNA(INDEX($DC$201:$DC$770,MATCH($AE104&amp;BB$3,$DB$201:$DB$770&amp;$DC$201:$DC$770,0))),IF(ISNA(INDEX($DC$1:$DC$200,MATCH($AE105&amp;BB$3,$DB$1:$DB$200&amp;$DC$1:$DC$200,0))),"",IF(INDEX($DC$1:$DC$200,MATCH($AE105&amp;BB$3,$DB$1:$DB$200&amp;$DC$1:$DC$200,0))=BB$3,1,"")),IF(INDEX($DC$201:$DC$770,MATCH($AE104&amp;BB$3,$DB$201:$DB$770&amp;$DC$201:$DC$770,0))=BB$3,2,""))</f>
        <v/>
      </c>
      <c r="BC105" s="9" t="str">
        <f t="array" ref="BC105">IF(ISNA(INDEX($DC$201:$DC$770,MATCH($AE104&amp;BC$3,$DB$201:$DB$770&amp;$DC$201:$DC$770,0))),IF(ISNA(INDEX($DC$1:$DC$200,MATCH($AE105&amp;BC$3,$DB$1:$DB$200&amp;$DC$1:$DC$200,0))),"",IF(INDEX($DC$1:$DC$200,MATCH($AE105&amp;BC$3,$DB$1:$DB$200&amp;$DC$1:$DC$200,0))=BC$3,1,"")),IF(INDEX($DC$201:$DC$770,MATCH($AE104&amp;BC$3,$DB$201:$DB$770&amp;$DC$201:$DC$770,0))=BC$3,2,""))</f>
        <v/>
      </c>
      <c r="BD105" s="10" t="str">
        <f t="array" ref="BD105">IF(ISNA(INDEX($DC$201:$DC$770,MATCH($AE104&amp;BD$3,$DB$201:$DB$770&amp;$DC$201:$DC$770,0))),IF(ISNA(INDEX($DC$1:$DC$200,MATCH($AE105&amp;BD$3,$DB$1:$DB$200&amp;$DC$1:$DC$200,0))),"",IF(INDEX($DC$1:$DC$200,MATCH($AE105&amp;BD$3,$DB$1:$DB$200&amp;$DC$1:$DC$200,0))=BD$3,1,"")),IF(INDEX($DC$201:$DC$770,MATCH($AE104&amp;BD$3,$DB$201:$DB$770&amp;$DC$201:$DC$770,0))=BD$3,2,""))</f>
        <v/>
      </c>
      <c r="BE105" s="8" t="str">
        <f t="array" ref="BE105">IF(ISNA(INDEX($DC$201:$DC$770,MATCH($AE104&amp;BE$3,$DB$201:$DB$770&amp;$DC$201:$DC$770,0))),IF(ISNA(INDEX($DC$1:$DC$200,MATCH($AE105&amp;BE$3,$DB$1:$DB$200&amp;$DC$1:$DC$200,0))),"",IF(INDEX($DC$1:$DC$200,MATCH($AE105&amp;BE$3,$DB$1:$DB$200&amp;$DC$1:$DC$200,0))=BE$3,1,"")),IF(INDEX($DC$201:$DC$770,MATCH($AE104&amp;BE$3,$DB$201:$DB$770&amp;$DC$201:$DC$770,0))=BE$3,2,""))</f>
        <v/>
      </c>
      <c r="BF105" s="10" t="str">
        <f t="array" ref="BF105">IF(ISNA(INDEX($DC$201:$DC$770,MATCH($AE104&amp;BF$3,$DB$201:$DB$770&amp;$DC$201:$DC$770,0))),IF(ISNA(INDEX($DC$1:$DC$200,MATCH($AE105&amp;BF$3,$DB$1:$DB$200&amp;$DC$1:$DC$200,0))),"",IF(INDEX($DC$1:$DC$200,MATCH($AE105&amp;BF$3,$DB$1:$DB$200&amp;$DC$1:$DC$200,0))=BF$3,1,"")),IF(INDEX($DC$201:$DC$770,MATCH($AE104&amp;BF$3,$DB$201:$DB$770&amp;$DC$201:$DC$770,0))=BF$3,2,""))</f>
        <v/>
      </c>
      <c r="BG105" s="10" t="str">
        <f t="array" ref="BG105">IF(ISNA(INDEX($DC$201:$DC$770,MATCH($AE104&amp;BG$3,$DB$201:$DB$770&amp;$DC$201:$DC$770,0))),IF(ISNA(INDEX($DC$1:$DC$200,MATCH($AE105&amp;BG$3,$DB$1:$DB$200&amp;$DC$1:$DC$200,0))),"",IF(INDEX($DC$1:$DC$200,MATCH($AE105&amp;BG$3,$DB$1:$DB$200&amp;$DC$1:$DC$200,0))=BG$3,1,"")),IF(INDEX($DC$201:$DC$770,MATCH($AE104&amp;BG$3,$DB$201:$DB$770&amp;$DC$201:$DC$770,0))=BG$3,2,""))</f>
        <v/>
      </c>
      <c r="BH105" s="8" t="str">
        <f t="array" ref="BH105">IF(ISNA(INDEX($DC$201:$DC$770,MATCH($AE104&amp;BH$3,$DB$201:$DB$770&amp;$DC$201:$DC$770,0))),IF(ISNA(INDEX($DC$1:$DC$200,MATCH($AE105&amp;BH$3,$DB$1:$DB$200&amp;$DC$1:$DC$200,0))),"",IF(INDEX($DC$1:$DC$200,MATCH($AE105&amp;BH$3,$DB$1:$DB$200&amp;$DC$1:$DC$200,0))=BH$3,1,"")),IF(INDEX($DC$201:$DC$770,MATCH($AE104&amp;BH$3,$DB$201:$DB$770&amp;$DC$201:$DC$770,0))=BH$3,2,""))</f>
        <v/>
      </c>
      <c r="BI105" s="4">
        <f t="shared" ref="BI105" si="879">BI104+0.5</f>
        <v>167.5</v>
      </c>
      <c r="BJ105" s="174"/>
      <c r="BK105" s="183"/>
      <c r="BL105" s="177"/>
      <c r="BM105" s="2"/>
      <c r="BN105" s="165"/>
      <c r="BO105" s="165"/>
      <c r="BP105" s="165"/>
      <c r="BQ105" s="2"/>
      <c r="BR105" s="9" t="str">
        <f t="shared" ref="BR105" si="880">IF(ISNA(VLOOKUP(BI105,$CP$30:$CQ$56,2,FALSE)),IF(ISNA(VLOOKUP(BI105,$DB$1:$DE$200,4,FALSE)),"",VLOOKUP(BI105,$DB$1:$DE$200,4,FALSE)),VLOOKUP(BI105,$CP$30:$CQ$56,2,FALSE))</f>
        <v/>
      </c>
      <c r="BS105" s="10"/>
      <c r="BT105" s="10"/>
      <c r="BU105" s="10"/>
      <c r="BV105" s="10"/>
      <c r="BW105" s="10"/>
      <c r="BX105" s="9" t="str">
        <f t="array" ref="BX105">IF(ISNA(INDEX($DC$201:$DC$770,MATCH($BI104&amp;BX$3,$DB$201:$DB$770&amp;$DC$201:$DC$770,0))),IF(ISNA(INDEX($DC$1:$DC$200,MATCH($BI105&amp;BX$3,$DB$1:$DB$200&amp;$DC$1:$DC$200,0))),"",IF(INDEX($DC$1:$DC$200,MATCH($BI105&amp;BX$3,$DB$1:$DB$200&amp;$DC$1:$DC$200,0))=BX$3,1,"")),IF(INDEX($DC$201:$DC$770,MATCH($BI104&amp;BX$3,$DB$201:$DB$770&amp;$DC$201:$DC$770,0))=BX$3,2,""))</f>
        <v/>
      </c>
      <c r="BY105" s="10" t="str">
        <f t="array" ref="BY105">IF(ISNA(INDEX($DC$201:$DC$770,MATCH($BI104&amp;BY$3,$DB$201:$DB$770&amp;$DC$201:$DC$770,0))),IF(ISNA(INDEX($DC$1:$DC$200,MATCH($BI105&amp;BY$3,$DB$1:$DB$200&amp;$DC$1:$DC$200,0))),"",IF(INDEX($DC$1:$DC$200,MATCH($BI105&amp;BY$3,$DB$1:$DB$200&amp;$DC$1:$DC$200,0))=BY$3,1,"")),IF(INDEX($DC$201:$DC$770,MATCH($BI104&amp;BY$3,$DB$201:$DB$770&amp;$DC$201:$DC$770,0))=BY$3,2,""))</f>
        <v/>
      </c>
      <c r="BZ105" s="10" t="str">
        <f t="array" ref="BZ105">IF(ISNA(INDEX($DC$201:$DC$770,MATCH($BI104&amp;BZ$3,$DB$201:$DB$770&amp;$DC$201:$DC$770,0))),IF(ISNA(INDEX($DC$1:$DC$200,MATCH($BI105&amp;BZ$3,$DB$1:$DB$200&amp;$DC$1:$DC$200,0))),"",IF(INDEX($DC$1:$DC$200,MATCH($BI105&amp;BZ$3,$DB$1:$DB$200&amp;$DC$1:$DC$200,0))=BZ$3,1,"")),IF(INDEX($DC$201:$DC$770,MATCH($BI104&amp;BZ$3,$DB$201:$DB$770&amp;$DC$201:$DC$770,0))=BZ$3,2,""))</f>
        <v/>
      </c>
      <c r="CA105" s="9" t="str">
        <f t="array" ref="CA105">IF(ISNA(INDEX($DC$201:$DC$770,MATCH($BI104&amp;CA$3,$DB$201:$DB$770&amp;$DC$201:$DC$770,0))),IF(ISNA(INDEX($DC$1:$DC$200,MATCH($BI105&amp;CA$3,$DB$1:$DB$200&amp;$DC$1:$DC$200,0))),"",IF(INDEX($DC$1:$DC$200,MATCH($BI105&amp;CA$3,$DB$1:$DB$200&amp;$DC$1:$DC$200,0))=CA$3,1,"")),IF(INDEX($DC$201:$DC$770,MATCH($BI104&amp;CA$3,$DB$201:$DB$770&amp;$DC$201:$DC$770,0))=CA$3,2,""))</f>
        <v/>
      </c>
      <c r="CB105" s="10" t="str">
        <f t="array" ref="CB105">IF(ISNA(INDEX($DC$201:$DC$770,MATCH($BI104&amp;CB$3,$DB$201:$DB$770&amp;$DC$201:$DC$770,0))),IF(ISNA(INDEX($DC$1:$DC$200,MATCH($BI105&amp;CB$3,$DB$1:$DB$200&amp;$DC$1:$DC$200,0))),"",IF(INDEX($DC$1:$DC$200,MATCH($BI105&amp;CB$3,$DB$1:$DB$200&amp;$DC$1:$DC$200,0))=CB$3,1,"")),IF(INDEX($DC$201:$DC$770,MATCH($BI104&amp;CB$3,$DB$201:$DB$770&amp;$DC$201:$DC$770,0))=CB$3,2,""))</f>
        <v/>
      </c>
      <c r="CC105" s="8" t="str">
        <f t="array" ref="CC105">IF(ISNA(INDEX($DC$201:$DC$770,MATCH($BI104&amp;CC$3,$DB$201:$DB$770&amp;$DC$201:$DC$770,0))),IF(ISNA(INDEX($DC$1:$DC$200,MATCH($BI105&amp;CC$3,$DB$1:$DB$200&amp;$DC$1:$DC$200,0))),"",IF(INDEX($DC$1:$DC$200,MATCH($BI105&amp;CC$3,$DB$1:$DB$200&amp;$DC$1:$DC$200,0))=CC$3,1,"")),IF(INDEX($DC$201:$DC$770,MATCH($BI104&amp;CC$3,$DB$201:$DB$770&amp;$DC$201:$DC$770,0))=CC$3,2,""))</f>
        <v/>
      </c>
      <c r="CD105" s="10" t="str">
        <f t="array" ref="CD105">IF(ISNA(INDEX($DC$201:$DC$770,MATCH($BI104&amp;CD$3,$DB$201:$DB$770&amp;$DC$201:$DC$770,0))),IF(ISNA(INDEX($DC$1:$DC$200,MATCH($BI105&amp;CD$3,$DB$1:$DB$200&amp;$DC$1:$DC$200,0))),"",IF(INDEX($DC$1:$DC$200,MATCH($BI105&amp;CD$3,$DB$1:$DB$200&amp;$DC$1:$DC$200,0))=CD$3,1,"")),IF(INDEX($DC$201:$DC$770,MATCH($BI104&amp;CD$3,$DB$201:$DB$770&amp;$DC$201:$DC$770,0))=CD$3,2,""))</f>
        <v/>
      </c>
      <c r="CE105" s="10" t="str">
        <f t="array" ref="CE105">IF(ISNA(INDEX($DC$201:$DC$770,MATCH($BI104&amp;CE$3,$DB$201:$DB$770&amp;$DC$201:$DC$770,0))),IF(ISNA(INDEX($DC$1:$DC$200,MATCH($BI105&amp;CE$3,$DB$1:$DB$200&amp;$DC$1:$DC$200,0))),"",IF(INDEX($DC$1:$DC$200,MATCH($BI105&amp;CE$3,$DB$1:$DB$200&amp;$DC$1:$DC$200,0))=CE$3,1,"")),IF(INDEX($DC$201:$DC$770,MATCH($BI104&amp;CE$3,$DB$201:$DB$770&amp;$DC$201:$DC$770,0))=CE$3,2,""))</f>
        <v/>
      </c>
      <c r="CF105" s="10" t="str">
        <f t="array" ref="CF105">IF(ISNA(INDEX($DC$201:$DC$770,MATCH($BI104&amp;CF$3,$DB$201:$DB$770&amp;$DC$201:$DC$770,0))),IF(ISNA(INDEX($DC$1:$DC$200,MATCH($BI105&amp;CF$3,$DB$1:$DB$200&amp;$DC$1:$DC$200,0))),"",IF(INDEX($DC$1:$DC$200,MATCH($BI105&amp;CF$3,$DB$1:$DB$200&amp;$DC$1:$DC$200,0))=CF$3,1,"")),IF(INDEX($DC$201:$DC$770,MATCH($BI104&amp;CF$3,$DB$201:$DB$770&amp;$DC$201:$DC$770,0))=CF$3,2,""))</f>
        <v/>
      </c>
      <c r="CG105" s="9" t="str">
        <f t="array" ref="CG105">IF(ISNA(INDEX($DC$201:$DC$770,MATCH($BI104&amp;CG$3,$DB$201:$DB$770&amp;$DC$201:$DC$770,0))),IF(ISNA(INDEX($DC$1:$DC$200,MATCH($BI105&amp;CG$3,$DB$1:$DB$200&amp;$DC$1:$DC$200,0))),"",IF(INDEX($DC$1:$DC$200,MATCH($BI105&amp;CG$3,$DB$1:$DB$200&amp;$DC$1:$DC$200,0))=CG$3,1,"")),IF(INDEX($DC$201:$DC$770,MATCH($BI104&amp;CG$3,$DB$201:$DB$770&amp;$DC$201:$DC$770,0))=CG$3,2,""))</f>
        <v/>
      </c>
      <c r="CH105" s="10" t="str">
        <f t="array" ref="CH105">IF(ISNA(INDEX($DC$201:$DC$770,MATCH($BI104&amp;CH$3,$DB$201:$DB$770&amp;$DC$201:$DC$770,0))),IF(ISNA(INDEX($DC$1:$DC$200,MATCH($BI105&amp;CH$3,$DB$1:$DB$200&amp;$DC$1:$DC$200,0))),"",IF(INDEX($DC$1:$DC$200,MATCH($BI105&amp;CH$3,$DB$1:$DB$200&amp;$DC$1:$DC$200,0))=CH$3,1,"")),IF(INDEX($DC$201:$DC$770,MATCH($BI104&amp;CH$3,$DB$201:$DB$770&amp;$DC$201:$DC$770,0))=CH$3,2,""))</f>
        <v/>
      </c>
      <c r="CI105" s="8" t="str">
        <f t="array" ref="CI105">IF(ISNA(INDEX($DC$201:$DC$770,MATCH($BI104&amp;CI$3,$DB$201:$DB$770&amp;$DC$201:$DC$770,0))),IF(ISNA(INDEX($DC$1:$DC$200,MATCH($BI105&amp;CI$3,$DB$1:$DB$200&amp;$DC$1:$DC$200,0))),"",IF(INDEX($DC$1:$DC$200,MATCH($BI105&amp;CI$3,$DB$1:$DB$200&amp;$DC$1:$DC$200,0))=CI$3,1,"")),IF(INDEX($DC$201:$DC$770,MATCH($BI104&amp;CI$3,$DB$201:$DB$770&amp;$DC$201:$DC$770,0))=CI$3,2,""))</f>
        <v/>
      </c>
      <c r="CJ105" s="10" t="str">
        <f t="array" ref="CJ105">IF(ISNA(INDEX($DC$201:$DC$770,MATCH($BI104&amp;CJ$3,$DB$201:$DB$770&amp;$DC$201:$DC$770,0))),IF(ISNA(INDEX($DC$1:$DC$200,MATCH($BI105&amp;CJ$3,$DB$1:$DB$200&amp;$DC$1:$DC$200,0))),"",IF(INDEX($DC$1:$DC$200,MATCH($BI105&amp;CJ$3,$DB$1:$DB$200&amp;$DC$1:$DC$200,0))=CJ$3,1,"")),IF(INDEX($DC$201:$DC$770,MATCH($BI104&amp;CJ$3,$DB$201:$DB$770&amp;$DC$201:$DC$770,0))=CJ$3,2,""))</f>
        <v/>
      </c>
      <c r="CK105" s="10" t="str">
        <f t="array" ref="CK105">IF(ISNA(INDEX($DC$201:$DC$770,MATCH($BI104&amp;CK$3,$DB$201:$DB$770&amp;$DC$201:$DC$770,0))),IF(ISNA(INDEX($DC$1:$DC$200,MATCH($BI105&amp;CK$3,$DB$1:$DB$200&amp;$DC$1:$DC$200,0))),"",IF(INDEX($DC$1:$DC$200,MATCH($BI105&amp;CK$3,$DB$1:$DB$200&amp;$DC$1:$DC$200,0))=CK$3,1,"")),IF(INDEX($DC$201:$DC$770,MATCH($BI104&amp;CK$3,$DB$201:$DB$770&amp;$DC$201:$DC$770,0))=CK$3,2,""))</f>
        <v/>
      </c>
      <c r="CL105" s="8" t="str">
        <f t="array" ref="CL105">IF(ISNA(INDEX($DC$201:$DC$770,MATCH($BI104&amp;CL$3,$DB$201:$DB$770&amp;$DC$201:$DC$770,0))),IF(ISNA(INDEX($DC$1:$DC$200,MATCH($BI105&amp;CL$3,$DB$1:$DB$200&amp;$DC$1:$DC$200,0))),"",IF(INDEX($DC$1:$DC$200,MATCH($BI105&amp;CL$3,$DB$1:$DB$200&amp;$DC$1:$DC$200,0))=CL$3,1,"")),IF(INDEX($DC$201:$DC$770,MATCH($BI104&amp;CL$3,$DB$201:$DB$770&amp;$DC$201:$DC$770,0))=CL$3,2,""))</f>
        <v/>
      </c>
      <c r="CO105" s="58">
        <f>VLOOKUP(CQ105,$CQ$194:$CR$208,2,FALSE)</f>
        <v>12</v>
      </c>
      <c r="CP105" s="23">
        <f t="shared" si="764"/>
        <v>0</v>
      </c>
      <c r="CQ105" s="160" t="s">
        <v>204</v>
      </c>
      <c r="CR105" s="13" t="s">
        <v>57</v>
      </c>
      <c r="CT105" s="13" t="s">
        <v>151</v>
      </c>
      <c r="CU105" s="63"/>
      <c r="CV105" s="63"/>
      <c r="CW105" s="13">
        <f t="shared" si="765"/>
        <v>2016</v>
      </c>
      <c r="CX105" s="13" t="str">
        <f t="shared" si="766"/>
        <v>Mo</v>
      </c>
      <c r="CY105" s="22">
        <f t="shared" si="767"/>
        <v>40876</v>
      </c>
      <c r="CZ105" s="13">
        <f>IF(COUNTIF(DL345:DL354,1)&gt;0,"F3",0)</f>
        <v>0</v>
      </c>
      <c r="DB105" s="19">
        <f>IF(DM105=0,0,IF(COUNTIF($DM$1:$DM$200,DM105)=1,DM105,IF(COUNTIF($DM$1:$DM$200,DM105)=2,IF(COUNTIF($DM$1:$DM102,DM105)=0,DM105,DM105+0.5),"Terminkollision 1")))</f>
        <v>0</v>
      </c>
      <c r="DC105" s="42">
        <f t="shared" ref="DC105:DC115" si="881">IF(DD105&lt;&gt;0,VLOOKUP(DD105,$CQ$194:$CR$208,2,FALSE),0)</f>
        <v>3</v>
      </c>
      <c r="DD105" s="71" t="s">
        <v>195</v>
      </c>
      <c r="DE105" s="13" t="s">
        <v>98</v>
      </c>
      <c r="DG105" s="64"/>
      <c r="DH105" s="64"/>
      <c r="DI105" s="13">
        <f t="shared" si="810"/>
        <v>2016</v>
      </c>
      <c r="DJ105" s="13" t="str">
        <f t="shared" ref="DJ105:DJ115" si="882">IF(WEEKDAY(DK105,2)=1,"Mo",IF(WEEKDAY(DK105,2)=2,"Di",IF(WEEKDAY(DK105,2)=3,"Mi",IF(WEEKDAY(DK105,2)=4,"Do",IF(WEEKDAY(DK105,2)=5,"Fr",IF(WEEKDAY(DK105,2)=6,"Sa","So"))))))</f>
        <v>Mo</v>
      </c>
      <c r="DK105" s="22">
        <f t="shared" ref="DK105:DK115" si="883">DATE(DI105,DH105,DG105)</f>
        <v>40876</v>
      </c>
      <c r="DL105" s="19">
        <f t="shared" ref="DL105:DL115" si="884">IF(DB105&lt;&gt;0,IF(COUNTIF(DB$1:DB$200,DB105)&gt;1,"F1",IF(COUNTIF($CP$30:$CP$56,DB105)&gt;0,"F2","0")),0)</f>
        <v>0</v>
      </c>
      <c r="DM105" s="13">
        <f t="shared" ref="DM105:DM115" si="885">IF(OR(DG105=0,DH105=0),0,1+DK105-$CP$29)</f>
        <v>0</v>
      </c>
    </row>
    <row r="106" spans="1:117" ht="12.75" customHeight="1">
      <c r="A106" s="13">
        <f t="shared" ref="A106" si="886">A104+1</f>
        <v>107</v>
      </c>
      <c r="B106" s="174">
        <f>TRUNC((DATE($CR$2,C$75,C106)-WEEKDAY(DATE($CR$2,C$75,C106),2)-DATE(YEAR(DATE($CR$2,C$75,C106)+4-WEEKDAY(DATE($CR$2,C$75,C106),2)),1,-10))/7)</f>
        <v>15</v>
      </c>
      <c r="C106" s="172">
        <v>16</v>
      </c>
      <c r="D106" s="176" t="str">
        <f t="shared" si="567"/>
        <v>Sa</v>
      </c>
      <c r="E106" s="2"/>
      <c r="F106" s="164" t="str">
        <f t="shared" ref="F106" si="887">IF(OR(OR(B106=$CR$7,B110=$CR$7,B106=$CS$7,B110=$CS$7,B106=$CT$7,B110=$CT$7,B106=$CR$8,B110=$CR$8,B106=$CR$9,B110=$CR$9,B106=$CR$10,B110=$CR$10,B106=$CS$10,B110=$CS$10,B106=$CR$11,B110=$CR$11,B106=$CS$11,B110=$CS$11,B106=$CT$11,B110=$CT$11,B106=$CU$11,B110=$CU$11,B106=$CV$11,B110=$CV$11,B106=$CR$12,B110=$CR$12,B106=$CS$12,B110=$CS$12),OR($A107=$CP$30,$A107=$CP$31,$A107=$CP$32,$A107=$CP$33,$A107=$CP$34,$A107=$CP$35,$A107=$CP$36,$A107=$CP$37,$A107=$CP$38,$A107=$CP$39,$A107=$CP$40,$A107=$CP$41),OR($A107=$CP$44,$A107=$CP$45,$A107=$CP$46,$A107=$CP$47,$A107=$CP$48,$A107=$CP$49,$A107=$CP$50)),1,"")</f>
        <v/>
      </c>
      <c r="G106" s="164" t="str">
        <f t="shared" ref="G106" si="888">IF(OR(OR(B106=$CR$15,B110=$CR$15,B106=$CS$15,B110=$CS$15,B106=$CT$15,B110=$CT$15,B106=$CR$16,B110=$CR$16,B106=$CS$16,B110=$CS$16,B106=$CR$17,B110=$CR$17,B106=$CS$17,B110=$CS$17,B106=$CR$18,B110=$CR$18,B106=$CS$18,B110=$CS$18,B106=$CT$18,B110=$CT$18,B106=$CU$18,B110=$CU$18,B106=$CV$18,B110=$CV$18,B106=$CR$19,B110=$CR$19,B106=$CS$19,B110=$CS$19),OR($A107=$CP$30,$A107=$CP$31,$A107=$CP$32,$A107=$CP$33,$A107=$CP$34,$A107=$CP$35,$A107=$CP$36,$A107=$CP$37,$A107=$CP$38,$A107=$CP$39,$A107=$CP$40,$A107=$CP$41),OR($A107=$CP$44,$A107=$CP$45,$A107=$CP$46,$A107=$CP$47,$A107=$CP$48,$A107=$CP$49,$A107=$CP$50)),1,"")</f>
        <v/>
      </c>
      <c r="H106" s="164" t="str">
        <f t="shared" ref="H106" si="889">IF(OR(OR(B106=$CR$22,B110=$CR$22,B106=$CS$22,B110=$CS$22,B106=$CT$22,B110=$CT$22,B106=$CR$23,B110=$CR$23,B106=$CS$23,B110=$CS$23,B106=$CR$24,B110=$CR$24,B106=$CS$24,B110=$CS$24,B106=$CR$25,B110=$CR$25,B106=$CS$25,B110=$CS$25,B106=$CT$25,B110=$CT$25,B106=$CU$25,B110=$CU$25,B106=$CV$25,B110=$CV$25,B106=$CR$26,B110=$CR$26,B106=$CS$26,B110=$CS$26),OR($A107=$CP$30,$A107=$CP$31,$A107=$CP$32,$A107=$CP$33,$A107=$CP$34,$A107=$CP$35,$A107=$CP$36,$A107=$CP$37,$A107=$CP$38,$A107=$CP$39,$A107=$CP$40,$A107=$CP$41),OR($A107=$CP$44,$A107=$CP$45,$A107=$CP$46,$A107=$CP$47,$A107=$CP$48,$A107=$CP$49,$A107=$CP$50)),1,"")</f>
        <v/>
      </c>
      <c r="I106" s="2"/>
      <c r="J106" s="6" t="str">
        <f t="shared" ref="J106" si="890">IF(ISNA(VLOOKUP(A106,$DB$1:$DE$200,4,FALSE)),"",VLOOKUP(A106,$DB$1:$DE$200,4,FALSE))</f>
        <v/>
      </c>
      <c r="K106" s="6"/>
      <c r="L106" s="6"/>
      <c r="M106" s="6"/>
      <c r="N106" s="6"/>
      <c r="O106" s="6"/>
      <c r="P106" s="5" t="str">
        <f t="array" ref="P106">IF(ISNA(INDEX($DC$1:$DC$770,MATCH($A106&amp;P$3,$DB$1:$DB$770&amp;$DC$1:$DC$770,0))),"",IF(ISNA(INDEX($DC$1:$DC$200,MATCH($A106&amp;P$3,$DB$1:$DB$200&amp;$DC$1:$DC$200,0))),IF(INDEX($DC$201:$DC$770,MATCH($A106&amp;P$3,$DB$201:$DB$770&amp;$DC$201:$DC$770,0))=P$3,2,""),IF(INDEX($DC$1:$DC$200,MATCH($A106&amp;P$3,$DB$1:$DB$200&amp;$DC$1:$DC$200,0))=P$3,1,"")))</f>
        <v/>
      </c>
      <c r="Q106" s="6" t="str">
        <f t="array" ref="Q106">IF(ISNA(INDEX($DC$1:$DC$770,MATCH($A106&amp;Q$3,$DB$1:$DB$770&amp;$DC$1:$DC$770,0))),"",IF(ISNA(INDEX($DC$1:$DC$200,MATCH($A106&amp;Q$3,$DB$1:$DB$200&amp;$DC$1:$DC$200,0))),IF(INDEX($DC$201:$DC$770,MATCH($A106&amp;Q$3,$DB$201:$DB$770&amp;$DC$201:$DC$770,0))=Q$3,2,""),IF(INDEX($DC$1:$DC$200,MATCH($A106&amp;Q$3,$DB$1:$DB$200&amp;$DC$1:$DC$200,0))=Q$3,1,"")))</f>
        <v/>
      </c>
      <c r="R106" s="6" t="str">
        <f t="array" ref="R106">IF(ISNA(INDEX($DC$1:$DC$770,MATCH($A106&amp;R$3,$DB$1:$DB$770&amp;$DC$1:$DC$770,0))),"",IF(ISNA(INDEX($DC$1:$DC$200,MATCH($A106&amp;R$3,$DB$1:$DB$200&amp;$DC$1:$DC$200,0))),IF(INDEX($DC$201:$DC$770,MATCH($A106&amp;R$3,$DB$201:$DB$770&amp;$DC$201:$DC$770,0))=R$3,2,""),IF(INDEX($DC$1:$DC$200,MATCH($A106&amp;R$3,$DB$1:$DB$200&amp;$DC$1:$DC$200,0))=R$3,1,"")))</f>
        <v/>
      </c>
      <c r="S106" s="5" t="str">
        <f t="array" ref="S106">IF(ISNA(INDEX($DC$1:$DC$770,MATCH($A106&amp;S$3,$DB$1:$DB$770&amp;$DC$1:$DC$770,0))),"",IF(ISNA(INDEX($DC$1:$DC$200,MATCH($A106&amp;S$3,$DB$1:$DB$200&amp;$DC$1:$DC$200,0))),IF(INDEX($DC$201:$DC$770,MATCH($A106&amp;S$3,$DB$201:$DB$770&amp;$DC$201:$DC$770,0))=S$3,2,""),IF(INDEX($DC$1:$DC$200,MATCH($A106&amp;S$3,$DB$1:$DB$200&amp;$DC$1:$DC$200,0))=S$3,1,"")))</f>
        <v/>
      </c>
      <c r="T106" s="6" t="str">
        <f t="array" ref="T106">IF(ISNA(INDEX($DC$1:$DC$770,MATCH($A106&amp;T$3,$DB$1:$DB$770&amp;$DC$1:$DC$770,0))),"",IF(ISNA(INDEX($DC$1:$DC$200,MATCH($A106&amp;T$3,$DB$1:$DB$200&amp;$DC$1:$DC$200,0))),IF(INDEX($DC$201:$DC$770,MATCH($A106&amp;T$3,$DB$201:$DB$770&amp;$DC$201:$DC$770,0))=T$3,2,""),IF(INDEX($DC$1:$DC$200,MATCH($A106&amp;T$3,$DB$1:$DB$200&amp;$DC$1:$DC$200,0))=T$3,1,"")))</f>
        <v/>
      </c>
      <c r="U106" s="7" t="str">
        <f t="array" ref="U106">IF(ISNA(INDEX($DC$1:$DC$770,MATCH($A106&amp;U$3,$DB$1:$DB$770&amp;$DC$1:$DC$770,0))),"",IF(ISNA(INDEX($DC$1:$DC$200,MATCH($A106&amp;U$3,$DB$1:$DB$200&amp;$DC$1:$DC$200,0))),IF(INDEX($DC$201:$DC$770,MATCH($A106&amp;U$3,$DB$201:$DB$770&amp;$DC$201:$DC$770,0))=U$3,2,""),IF(INDEX($DC$1:$DC$200,MATCH($A106&amp;U$3,$DB$1:$DB$200&amp;$DC$1:$DC$200,0))=U$3,1,"")))</f>
        <v/>
      </c>
      <c r="V106" s="6" t="str">
        <f t="array" ref="V106">IF(ISNA(INDEX($DC$1:$DC$770,MATCH($A106&amp;V$3,$DB$1:$DB$770&amp;$DC$1:$DC$770,0))),"",IF(ISNA(INDEX($DC$1:$DC$200,MATCH($A106&amp;V$3,$DB$1:$DB$200&amp;$DC$1:$DC$200,0))),IF(INDEX($DC$201:$DC$770,MATCH($A106&amp;V$3,$DB$201:$DB$770&amp;$DC$201:$DC$770,0))=V$3,2,""),IF(INDEX($DC$1:$DC$200,MATCH($A106&amp;V$3,$DB$1:$DB$200&amp;$DC$1:$DC$200,0))=V$3,1,"")))</f>
        <v/>
      </c>
      <c r="W106" s="6" t="str">
        <f t="array" ref="W106">IF(ISNA(INDEX($DC$1:$DC$770,MATCH($A106&amp;W$3,$DB$1:$DB$770&amp;$DC$1:$DC$770,0))),"",IF(ISNA(INDEX($DC$1:$DC$200,MATCH($A106&amp;W$3,$DB$1:$DB$200&amp;$DC$1:$DC$200,0))),IF(INDEX($DC$201:$DC$770,MATCH($A106&amp;W$3,$DB$201:$DB$770&amp;$DC$201:$DC$770,0))=W$3,2,""),IF(INDEX($DC$1:$DC$200,MATCH($A106&amp;W$3,$DB$1:$DB$200&amp;$DC$1:$DC$200,0))=W$3,1,"")))</f>
        <v/>
      </c>
      <c r="X106" s="6" t="str">
        <f t="array" ref="X106">IF(ISNA(INDEX($DC$1:$DC$770,MATCH($A106&amp;X$3,$DB$1:$DB$770&amp;$DC$1:$DC$770,0))),"",IF(ISNA(INDEX($DC$1:$DC$200,MATCH($A106&amp;X$3,$DB$1:$DB$200&amp;$DC$1:$DC$200,0))),IF(INDEX($DC$201:$DC$770,MATCH($A106&amp;X$3,$DB$201:$DB$770&amp;$DC$201:$DC$770,0))=X$3,2,""),IF(INDEX($DC$1:$DC$200,MATCH($A106&amp;X$3,$DB$1:$DB$200&amp;$DC$1:$DC$200,0))=X$3,1,"")))</f>
        <v/>
      </c>
      <c r="Y106" s="5" t="str">
        <f t="array" ref="Y106">IF(ISNA(INDEX($DC$1:$DC$770,MATCH($A106&amp;Y$3,$DB$1:$DB$770&amp;$DC$1:$DC$770,0))),"",IF(ISNA(INDEX($DC$1:$DC$200,MATCH($A106&amp;Y$3,$DB$1:$DB$200&amp;$DC$1:$DC$200,0))),IF(INDEX($DC$201:$DC$770,MATCH($A106&amp;Y$3,$DB$201:$DB$770&amp;$DC$201:$DC$770,0))=Y$3,2,""),IF(INDEX($DC$1:$DC$200,MATCH($A106&amp;Y$3,$DB$1:$DB$200&amp;$DC$1:$DC$200,0))=Y$3,1,"")))</f>
        <v/>
      </c>
      <c r="Z106" s="6" t="str">
        <f t="array" ref="Z106">IF(ISNA(INDEX($DC$1:$DC$770,MATCH($A106&amp;Z$3,$DB$1:$DB$770&amp;$DC$1:$DC$770,0))),"",IF(ISNA(INDEX($DC$1:$DC$200,MATCH($A106&amp;Z$3,$DB$1:$DB$200&amp;$DC$1:$DC$200,0))),IF(INDEX($DC$201:$DC$770,MATCH($A106&amp;Z$3,$DB$201:$DB$770&amp;$DC$201:$DC$770,0))=Z$3,2,""),IF(INDEX($DC$1:$DC$200,MATCH($A106&amp;Z$3,$DB$1:$DB$200&amp;$DC$1:$DC$200,0))=Z$3,1,"")))</f>
        <v/>
      </c>
      <c r="AA106" s="7" t="str">
        <f t="array" ref="AA106">IF(ISNA(INDEX($DC$1:$DC$770,MATCH($A106&amp;AA$3,$DB$1:$DB$770&amp;$DC$1:$DC$770,0))),"",IF(ISNA(INDEX($DC$1:$DC$200,MATCH($A106&amp;AA$3,$DB$1:$DB$200&amp;$DC$1:$DC$200,0))),IF(INDEX($DC$201:$DC$770,MATCH($A106&amp;AA$3,$DB$201:$DB$770&amp;$DC$201:$DC$770,0))=AA$3,2,""),IF(INDEX($DC$1:$DC$200,MATCH($A106&amp;AA$3,$DB$1:$DB$200&amp;$DC$1:$DC$200,0))=AA$3,1,"")))</f>
        <v/>
      </c>
      <c r="AB106" s="6" t="str">
        <f t="array" ref="AB106">IF(ISNA(INDEX($DC$1:$DC$770,MATCH($A106&amp;AB$3,$DB$1:$DB$770&amp;$DC$1:$DC$770,0))),"",IF(ISNA(INDEX($DC$1:$DC$200,MATCH($A106&amp;AB$3,$DB$1:$DB$200&amp;$DC$1:$DC$200,0))),IF(INDEX($DC$201:$DC$770,MATCH($A106&amp;AB$3,$DB$201:$DB$770&amp;$DC$201:$DC$770,0))=AB$3,2,""),IF(INDEX($DC$1:$DC$200,MATCH($A106&amp;AB$3,$DB$1:$DB$200&amp;$DC$1:$DC$200,0))=AB$3,1,"")))</f>
        <v/>
      </c>
      <c r="AC106" s="6" t="str">
        <f t="array" ref="AC106">IF(ISNA(INDEX($DC$1:$DC$770,MATCH($A106&amp;AC$3,$DB$1:$DB$770&amp;$DC$1:$DC$770,0))),"",IF(ISNA(INDEX($DC$1:$DC$200,MATCH($A106&amp;AC$3,$DB$1:$DB$200&amp;$DC$1:$DC$200,0))),IF(INDEX($DC$201:$DC$770,MATCH($A106&amp;AC$3,$DB$201:$DB$770&amp;$DC$201:$DC$770,0))=AC$3,2,""),IF(INDEX($DC$1:$DC$200,MATCH($A106&amp;AC$3,$DB$1:$DB$200&amp;$DC$1:$DC$200,0))=AC$3,1,"")))</f>
        <v/>
      </c>
      <c r="AD106" s="7" t="str">
        <f t="array" ref="AD106">IF(ISNA(INDEX($DC$1:$DC$770,MATCH($A106&amp;AD$3,$DB$1:$DB$770&amp;$DC$1:$DC$770,0))),"",IF(ISNA(INDEX($DC$1:$DC$200,MATCH($A106&amp;AD$3,$DB$1:$DB$200&amp;$DC$1:$DC$200,0))),IF(INDEX($DC$201:$DC$770,MATCH($A106&amp;AD$3,$DB$201:$DB$770&amp;$DC$201:$DC$770,0))=AD$3,2,""),IF(INDEX($DC$1:$DC$200,MATCH($A106&amp;AD$3,$DB$1:$DB$200&amp;$DC$1:$DC$200,0))=AD$3,1,"")))</f>
        <v/>
      </c>
      <c r="AE106" s="4">
        <f t="shared" ref="AE106" si="891">AE104+1</f>
        <v>137</v>
      </c>
      <c r="AF106" s="174">
        <f>TRUNC((DATE($CR$2,AG$75,AG106)-WEEKDAY(DATE($CR$2,AG$75,AG106),2)-DATE(YEAR(DATE($CR$2,AG$75,AG106)+4-WEEKDAY(DATE($CR$2,AG$75,AG106),2)),1,-10))/7)</f>
        <v>20</v>
      </c>
      <c r="AG106" s="181">
        <v>16</v>
      </c>
      <c r="AH106" s="176" t="str">
        <f t="shared" si="572"/>
        <v>Mo</v>
      </c>
      <c r="AI106" s="2"/>
      <c r="AJ106" s="164" t="str">
        <f t="shared" ref="AJ106" si="892">IF(OR(OR(AF106=$CR$7,AF110=$CR$7,AF106=$CS$7,AF110=$CS$7,AF106=$CT$7,AF110=$CT$7,AF106=$CR$8,AF110=$CR$8,AF106=$CR$9,AF110=$CR$9,AF106=$CR$10,AF110=$CR$10,AF106=$CS$10,AF110=$CS$10,AF106=$CR$11,AF110=$CR$11,AF106=$CS$11,AF110=$CS$11,AF106=$CT$11,AF110=$CT$11,AF106=$CU$11,AF110=$CU$11,AF106=$CV$11,AF110=$CV$11,AF106=$CR$12,AF110=$CR$12,AF106=$CS$12,AF110=$CS$12),OR($AE107=$CP$30,$AE107=$CP$31,$AE107=$CP$32,$AE107=$CP$33,$AE107=$CP$34,$AE107=$CP$35,$AE107=$CP$36,$AE107=$CP$37,$AE107=$CP$38,$AE107=$CP$39,$AE107=$CP$40,$AE107=$CP$41),OR($AE107=$CP$44,$AE107=$CP$45,$AE107=$CP$46,$AE107=$CP$47,$AE107=$CP$48,$AE107=$CP$49,$AE107=$CP$50)),1,"")</f>
        <v/>
      </c>
      <c r="AK106" s="164" t="str">
        <f t="shared" ref="AK106" si="893">IF(OR(OR(AF106=$CR$15,AF110=$CR$15,AF106=$CS$15,AF110=$CS$15,AF106=$CT$15,AF110=$CT$15,AF106=$CR$16,AF110=$CR$16,AF106=$CS$16,AF110=$CS$16,AF106=$CR$17,AF110=$CR$17,AF106=$CS$17,AF110=$CS$17,AF106=$CR$18,AF110=$CR$18,AF106=$CS$18,AF110=$CS$18,AF106=$CT$18,AF110=$CT$18,AF106=$CU$18,AF110=$CU$18,AF106=$CV$18,AF110=$CV$18,AF106=$CR$19,AF110=$CR$19,AF106=$CS$19,AF110=$CS$19),OR($AE107=$CP$30,$AE107=$CP$31,$AE107=$CP$32,$AE107=$CP$33,$AE107=$CP$34,$AE107=$CP$35,$AE107=$CP$36,$AE107=$CP$37,$AE107=$CP$38,$AE107=$CP$39,$AE107=$CP$40,$AE107=$CP$41),OR($AE107=$CP$44,$AE107=$CP$45,$AE107=$CP$46,$AE107=$CP$47,$AE107=$CP$48,$AE107=$CP$49,$AE107=$CP$50)),1,"")</f>
        <v/>
      </c>
      <c r="AL106" s="164" t="str">
        <f t="shared" ref="AL106" si="894">IF(OR(OR(AF106=$CR$22,AF110=$CR$22,AF106=$CS$22,AF110=$CS$22,AF106=$CT$22,AF110=$CT$22,AF106=$CR$23,AF110=$CR$23,AF106=$CS$23,AF110=$CS$23,AF106=$CR$24,AF110=$CR$24,AF106=$CS$24,AF110=$CS$24,AF106=$CR$25,AF110=$CR$25,AF106=$CS$25,AF110=$CS$25,AF106=$CT$25,AF110=$CT$25,AF106=$CU$25,AF110=$CU$25,AF106=$CV$25,AF110=$CV$25,AF106=$CR$26,AF110=$CR$26,AF106=$CS$26,AF110=$CS$26),OR($AE107=$CP$30,$AE107=$CP$31,$AE107=$CP$32,$AE107=$CP$33,$AE107=$CP$34,$AE107=$CP$35,$AE107=$CP$36,$AE107=$CP$37,$AE107=$CP$38,$AE107=$CP$39,$AE107=$CP$40,$AE107=$CP$41),OR($AE107=$CP$44,$AE107=$CP$45,$AE107=$CP$46,$AE107=$CP$47,$AE107=$CP$48,$AE107=$CP$49,$AE107=$CP$50)),1,"")</f>
        <v/>
      </c>
      <c r="AM106" s="2"/>
      <c r="AN106" s="6" t="str">
        <f t="shared" ref="AN106" si="895">IF(ISNA(VLOOKUP(AE106,$DB$1:$DE$200,4,FALSE)),"",VLOOKUP(AE106,$DB$1:$DE$200,4,FALSE))</f>
        <v>Cevi-Turnen</v>
      </c>
      <c r="AO106" s="6"/>
      <c r="AP106" s="6"/>
      <c r="AQ106" s="6"/>
      <c r="AR106" s="6"/>
      <c r="AS106" s="6"/>
      <c r="AT106" s="5" t="str">
        <f t="array" ref="AT106">IF(ISNA(INDEX($DC$1:$DC$770,MATCH($AE106&amp;AT$3,$DB$1:$DB$770&amp;$DC$1:$DC$770,0))),"",IF(ISNA(INDEX($DC$1:$DC$200,MATCH($AE106&amp;AT$3,$DB$1:$DB$200&amp;$DC$1:$DC$200,0))),IF(INDEX($DC$201:$DC$770,MATCH($AE106&amp;AT$3,$DB$201:$DB$770&amp;$DC$201:$DC$770,0))=AT$3,2,""),IF(INDEX($DC$1:$DC$200,MATCH($AE106&amp;AT$3,$DB$1:$DB$200&amp;$DC$1:$DC$200,0))=AT$3,1,"")))</f>
        <v/>
      </c>
      <c r="AU106" s="6" t="str">
        <f t="array" ref="AU106">IF(ISNA(INDEX($DC$1:$DC$770,MATCH($AE106&amp;AU$3,$DB$1:$DB$770&amp;$DC$1:$DC$770,0))),"",IF(ISNA(INDEX($DC$1:$DC$200,MATCH($AE106&amp;AU$3,$DB$1:$DB$200&amp;$DC$1:$DC$200,0))),IF(INDEX($DC$201:$DC$770,MATCH($AE106&amp;AU$3,$DB$201:$DB$770&amp;$DC$201:$DC$770,0))=AU$3,2,""),IF(INDEX($DC$1:$DC$200,MATCH($AE106&amp;AU$3,$DB$1:$DB$200&amp;$DC$1:$DC$200,0))=AU$3,1,"")))</f>
        <v/>
      </c>
      <c r="AV106" s="6">
        <f t="array" ref="AV106">IF(ISNA(INDEX($DC$1:$DC$770,MATCH($AE106&amp;AV$3,$DB$1:$DB$770&amp;$DC$1:$DC$770,0))),"",IF(ISNA(INDEX($DC$1:$DC$200,MATCH($AE106&amp;AV$3,$DB$1:$DB$200&amp;$DC$1:$DC$200,0))),IF(INDEX($DC$201:$DC$770,MATCH($AE106&amp;AV$3,$DB$201:$DB$770&amp;$DC$201:$DC$770,0))=AV$3,2,""),IF(INDEX($DC$1:$DC$200,MATCH($AE106&amp;AV$3,$DB$1:$DB$200&amp;$DC$1:$DC$200,0))=AV$3,1,"")))</f>
        <v>1</v>
      </c>
      <c r="AW106" s="5" t="str">
        <f t="array" ref="AW106">IF(ISNA(INDEX($DC$1:$DC$770,MATCH($AE106&amp;AW$3,$DB$1:$DB$770&amp;$DC$1:$DC$770,0))),"",IF(ISNA(INDEX($DC$1:$DC$200,MATCH($AE106&amp;AW$3,$DB$1:$DB$200&amp;$DC$1:$DC$200,0))),IF(INDEX($DC$201:$DC$770,MATCH($AE106&amp;AW$3,$DB$201:$DB$770&amp;$DC$201:$DC$770,0))=AW$3,2,""),IF(INDEX($DC$1:$DC$200,MATCH($AE106&amp;AW$3,$DB$1:$DB$200&amp;$DC$1:$DC$200,0))=AW$3,1,"")))</f>
        <v/>
      </c>
      <c r="AX106" s="6" t="str">
        <f t="array" ref="AX106">IF(ISNA(INDEX($DC$1:$DC$770,MATCH($AE106&amp;AX$3,$DB$1:$DB$770&amp;$DC$1:$DC$770,0))),"",IF(ISNA(INDEX($DC$1:$DC$200,MATCH($AE106&amp;AX$3,$DB$1:$DB$200&amp;$DC$1:$DC$200,0))),IF(INDEX($DC$201:$DC$770,MATCH($AE106&amp;AX$3,$DB$201:$DB$770&amp;$DC$201:$DC$770,0))=AX$3,2,""),IF(INDEX($DC$1:$DC$200,MATCH($AE106&amp;AX$3,$DB$1:$DB$200&amp;$DC$1:$DC$200,0))=AX$3,1,"")))</f>
        <v/>
      </c>
      <c r="AY106" s="7" t="str">
        <f t="array" ref="AY106">IF(ISNA(INDEX($DC$1:$DC$770,MATCH($AE106&amp;AY$3,$DB$1:$DB$770&amp;$DC$1:$DC$770,0))),"",IF(ISNA(INDEX($DC$1:$DC$200,MATCH($AE106&amp;AY$3,$DB$1:$DB$200&amp;$DC$1:$DC$200,0))),IF(INDEX($DC$201:$DC$770,MATCH($AE106&amp;AY$3,$DB$201:$DB$770&amp;$DC$201:$DC$770,0))=AY$3,2,""),IF(INDEX($DC$1:$DC$200,MATCH($AE106&amp;AY$3,$DB$1:$DB$200&amp;$DC$1:$DC$200,0))=AY$3,1,"")))</f>
        <v/>
      </c>
      <c r="AZ106" s="6" t="str">
        <f t="array" ref="AZ106">IF(ISNA(INDEX($DC$1:$DC$770,MATCH($AE106&amp;AZ$3,$DB$1:$DB$770&amp;$DC$1:$DC$770,0))),"",IF(ISNA(INDEX($DC$1:$DC$200,MATCH($AE106&amp;AZ$3,$DB$1:$DB$200&amp;$DC$1:$DC$200,0))),IF(INDEX($DC$201:$DC$770,MATCH($AE106&amp;AZ$3,$DB$201:$DB$770&amp;$DC$201:$DC$770,0))=AZ$3,2,""),IF(INDEX($DC$1:$DC$200,MATCH($AE106&amp;AZ$3,$DB$1:$DB$200&amp;$DC$1:$DC$200,0))=AZ$3,1,"")))</f>
        <v/>
      </c>
      <c r="BA106" s="6" t="str">
        <f t="array" ref="BA106">IF(ISNA(INDEX($DC$1:$DC$770,MATCH($AE106&amp;BA$3,$DB$1:$DB$770&amp;$DC$1:$DC$770,0))),"",IF(ISNA(INDEX($DC$1:$DC$200,MATCH($AE106&amp;BA$3,$DB$1:$DB$200&amp;$DC$1:$DC$200,0))),IF(INDEX($DC$201:$DC$770,MATCH($AE106&amp;BA$3,$DB$201:$DB$770&amp;$DC$201:$DC$770,0))=BA$3,2,""),IF(INDEX($DC$1:$DC$200,MATCH($AE106&amp;BA$3,$DB$1:$DB$200&amp;$DC$1:$DC$200,0))=BA$3,1,"")))</f>
        <v/>
      </c>
      <c r="BB106" s="6" t="str">
        <f t="array" ref="BB106">IF(ISNA(INDEX($DC$1:$DC$770,MATCH($AE106&amp;BB$3,$DB$1:$DB$770&amp;$DC$1:$DC$770,0))),"",IF(ISNA(INDEX($DC$1:$DC$200,MATCH($AE106&amp;BB$3,$DB$1:$DB$200&amp;$DC$1:$DC$200,0))),IF(INDEX($DC$201:$DC$770,MATCH($AE106&amp;BB$3,$DB$201:$DB$770&amp;$DC$201:$DC$770,0))=BB$3,2,""),IF(INDEX($DC$1:$DC$200,MATCH($AE106&amp;BB$3,$DB$1:$DB$200&amp;$DC$1:$DC$200,0))=BB$3,1,"")))</f>
        <v/>
      </c>
      <c r="BC106" s="5" t="str">
        <f t="array" ref="BC106">IF(ISNA(INDEX($DC$1:$DC$770,MATCH($AE106&amp;BC$3,$DB$1:$DB$770&amp;$DC$1:$DC$770,0))),"",IF(ISNA(INDEX($DC$1:$DC$200,MATCH($AE106&amp;BC$3,$DB$1:$DB$200&amp;$DC$1:$DC$200,0))),IF(INDEX($DC$201:$DC$770,MATCH($AE106&amp;BC$3,$DB$201:$DB$770&amp;$DC$201:$DC$770,0))=BC$3,2,""),IF(INDEX($DC$1:$DC$200,MATCH($AE106&amp;BC$3,$DB$1:$DB$200&amp;$DC$1:$DC$200,0))=BC$3,1,"")))</f>
        <v/>
      </c>
      <c r="BD106" s="6" t="str">
        <f t="array" ref="BD106">IF(ISNA(INDEX($DC$1:$DC$770,MATCH($AE106&amp;BD$3,$DB$1:$DB$770&amp;$DC$1:$DC$770,0))),"",IF(ISNA(INDEX($DC$1:$DC$200,MATCH($AE106&amp;BD$3,$DB$1:$DB$200&amp;$DC$1:$DC$200,0))),IF(INDEX($DC$201:$DC$770,MATCH($AE106&amp;BD$3,$DB$201:$DB$770&amp;$DC$201:$DC$770,0))=BD$3,2,""),IF(INDEX($DC$1:$DC$200,MATCH($AE106&amp;BD$3,$DB$1:$DB$200&amp;$DC$1:$DC$200,0))=BD$3,1,"")))</f>
        <v/>
      </c>
      <c r="BE106" s="7" t="str">
        <f t="array" ref="BE106">IF(ISNA(INDEX($DC$1:$DC$770,MATCH($AE106&amp;BE$3,$DB$1:$DB$770&amp;$DC$1:$DC$770,0))),"",IF(ISNA(INDEX($DC$1:$DC$200,MATCH($AE106&amp;BE$3,$DB$1:$DB$200&amp;$DC$1:$DC$200,0))),IF(INDEX($DC$201:$DC$770,MATCH($AE106&amp;BE$3,$DB$201:$DB$770&amp;$DC$201:$DC$770,0))=BE$3,2,""),IF(INDEX($DC$1:$DC$200,MATCH($AE106&amp;BE$3,$DB$1:$DB$200&amp;$DC$1:$DC$200,0))=BE$3,1,"")))</f>
        <v/>
      </c>
      <c r="BF106" s="6" t="str">
        <f t="array" ref="BF106">IF(ISNA(INDEX($DC$1:$DC$770,MATCH($AE106&amp;BF$3,$DB$1:$DB$770&amp;$DC$1:$DC$770,0))),"",IF(ISNA(INDEX($DC$1:$DC$200,MATCH($AE106&amp;BF$3,$DB$1:$DB$200&amp;$DC$1:$DC$200,0))),IF(INDEX($DC$201:$DC$770,MATCH($AE106&amp;BF$3,$DB$201:$DB$770&amp;$DC$201:$DC$770,0))=BF$3,2,""),IF(INDEX($DC$1:$DC$200,MATCH($AE106&amp;BF$3,$DB$1:$DB$200&amp;$DC$1:$DC$200,0))=BF$3,1,"")))</f>
        <v/>
      </c>
      <c r="BG106" s="6" t="str">
        <f t="array" ref="BG106">IF(ISNA(INDEX($DC$1:$DC$770,MATCH($AE106&amp;BG$3,$DB$1:$DB$770&amp;$DC$1:$DC$770,0))),"",IF(ISNA(INDEX($DC$1:$DC$200,MATCH($AE106&amp;BG$3,$DB$1:$DB$200&amp;$DC$1:$DC$200,0))),IF(INDEX($DC$201:$DC$770,MATCH($AE106&amp;BG$3,$DB$201:$DB$770&amp;$DC$201:$DC$770,0))=BG$3,2,""),IF(INDEX($DC$1:$DC$200,MATCH($AE106&amp;BG$3,$DB$1:$DB$200&amp;$DC$1:$DC$200,0))=BG$3,1,"")))</f>
        <v/>
      </c>
      <c r="BH106" s="7" t="str">
        <f t="array" ref="BH106">IF(ISNA(INDEX($DC$1:$DC$770,MATCH($AE106&amp;BH$3,$DB$1:$DB$770&amp;$DC$1:$DC$770,0))),"",IF(ISNA(INDEX($DC$1:$DC$200,MATCH($AE106&amp;BH$3,$DB$1:$DB$200&amp;$DC$1:$DC$200,0))),IF(INDEX($DC$201:$DC$770,MATCH($AE106&amp;BH$3,$DB$201:$DB$770&amp;$DC$201:$DC$770,0))=BH$3,2,""),IF(INDEX($DC$1:$DC$200,MATCH($AE106&amp;BH$3,$DB$1:$DB$200&amp;$DC$1:$DC$200,0))=BH$3,1,"")))</f>
        <v/>
      </c>
      <c r="BI106" s="4">
        <f t="shared" ref="BI106" si="896">BI104+1</f>
        <v>168</v>
      </c>
      <c r="BJ106" s="174">
        <f>TRUNC((DATE($CR$2,BK$75,BK106)-WEEKDAY(DATE($CR$2,BK$75,BK106),2)-DATE(YEAR(DATE($CR$2,BK$75,BK106)+4-WEEKDAY(DATE($CR$2,BK$75,BK106),2)),1,-10))/7)</f>
        <v>24</v>
      </c>
      <c r="BK106" s="181">
        <v>16</v>
      </c>
      <c r="BL106" s="176" t="str">
        <f t="shared" si="577"/>
        <v>Do</v>
      </c>
      <c r="BM106" s="2"/>
      <c r="BN106" s="164" t="str">
        <f t="shared" ref="BN106" si="897">IF(OR(OR(BJ106=$CR$7,BJ110=$CR$7,BJ106=$CS$7,BJ110=$CS$7,BJ106=$CT$7,BJ110=$CT$7,BJ106=$CR$8,BJ110=$CR$8,BJ106=$CR$9,BJ110=$CR$9,BJ106=$CR$10,BJ110=$CR$10,BJ106=$CS$10,BJ110=$CS$10,BJ106=$CR$11,BJ110=$CR$11,BJ106=$CS$11,BJ110=$CS$11,BJ106=$CT$11,BJ110=$CT$11,BJ106=$CU$11,BJ110=$CU$11,BJ106=$CV$11,BJ110=$CV$11,BJ106=$CR$12,BJ110=$CR$12,BJ106=$CS$12,BJ110=$CS$12),OR($BI107=$CP$30,$BI107=$CP$31,$BI107=$CP$32,$BI107=$CP$33,$BI107=$CP$34,$BI107=$CP$35,$BI107=$CP$36,$BI107=$CP$37,$BI107=$CP$38,$BI107=$CP$39,$BI107=$CP$40,$BI107=$CP$41),OR($BI107=$CP$44,$BI107=$CP$45,$BI107=$CP$46,$BI107=$CP$47,$BI107=$CP$48,$BI107=$CP$49,$BI107=$CP$50)),1,"")</f>
        <v/>
      </c>
      <c r="BO106" s="164" t="str">
        <f t="shared" ref="BO106" si="898">IF(OR(OR(BJ106=$CR$15,BJ110=$CR$15,BJ106=$CS$15,BJ110=$CS$15,BJ106=$CT$15,BJ110=$CT$15,BJ106=$CR$16,BJ110=$CR$16,BJ106=$CS$16,BJ110=$CS$16,BJ106=$CR$17,BJ110=$CR$17,BJ106=$CS$17,BJ110=$CS$17,BJ106=$CR$18,BJ110=$CR$18,BJ106=$CS$18,BJ110=$CS$18,BJ106=$CT$18,BJ110=$CT$18,BJ106=$CU$18,BJ110=$CU$18,BJ106=$CV$18,BJ110=$CV$18,BJ106=$CR$19,BJ110=$CR$19,BJ106=$CS$19,BJ110=$CS$19),OR($BI107=$CP$30,$BI107=$CP$31,$BI107=$CP$32,$BI107=$CP$33,$BI107=$CP$34,$BI107=$CP$35,$BI107=$CP$36,$BI107=$CP$37,$BI107=$CP$38,$BI107=$CP$39,$BI107=$CP$40,$BI107=$CP$41),OR($BI107=$CP$44,$BI107=$CP$45,$BI107=$CP$46,$BI107=$CP$47,$BI107=$CP$48,$BI107=$CP$49,$BI107=$CP$50)),1,"")</f>
        <v/>
      </c>
      <c r="BP106" s="164" t="str">
        <f t="shared" ref="BP106" si="899">IF(OR(OR(BJ106=$CR$22,BJ110=$CR$22,BJ106=$CS$22,BJ110=$CS$22,BJ106=$CT$22,BJ110=$CT$22,BJ106=$CR$23,BJ110=$CR$23,BJ106=$CS$23,BJ110=$CS$23,BJ106=$CR$24,BJ110=$CR$24,BJ106=$CS$24,BJ110=$CS$24,BJ106=$CR$25,BJ110=$CR$25,BJ106=$CS$25,BJ110=$CS$25,BJ106=$CT$25,BJ110=$CT$25,BJ106=$CU$25,BJ110=$CU$25,BJ106=$CV$25,BJ110=$CV$25,BJ106=$CR$26,BJ110=$CR$26,BJ106=$CS$26,BJ110=$CS$26),OR($BI107=$CP$30,$BI107=$CP$31,$BI107=$CP$32,$BI107=$CP$33,$BI107=$CP$34,$BI107=$CP$35,$BI107=$CP$36,$BI107=$CP$37,$BI107=$CP$38,$BI107=$CP$39,$BI107=$CP$40,$BI107=$CP$41),OR($BI107=$CP$44,$BI107=$CP$45,$BI107=$CP$46,$BI107=$CP$47,$BI107=$CP$48,$BI107=$CP$49,$BI107=$CP$50)),1,"")</f>
        <v/>
      </c>
      <c r="BQ106" s="2"/>
      <c r="BR106" s="1" t="str">
        <f t="shared" ref="BR106" si="900">IF(ISNA(VLOOKUP(BI106,$DB$1:$DE$200,4,FALSE)),"",VLOOKUP(BI106,$DB$1:$DE$200,4,FALSE))</f>
        <v/>
      </c>
      <c r="BS106" s="1"/>
      <c r="BT106" s="1"/>
      <c r="BU106" s="1"/>
      <c r="BV106" s="1"/>
      <c r="BW106" s="1"/>
      <c r="BX106" s="5" t="str">
        <f t="array" ref="BX106">IF(ISNA(INDEX($DC$1:$DC$770,MATCH($BI106&amp;BX$3,$DB$1:$DB$770&amp;$DC$1:$DC$770,0))),"",IF(ISNA(INDEX($DC$1:$DC$200,MATCH($BI106&amp;BX$3,$DB$1:$DB$200&amp;$DC$1:$DC$200,0))),IF(INDEX($DC$201:$DC$770,MATCH($BI106&amp;BX$3,$DB$201:$DB$770&amp;$DC$201:$DC$770,0))=BX$3,2,""),IF(INDEX($DC$1:$DC$200,MATCH($BI106&amp;BX$3,$DB$1:$DB$200&amp;$DC$1:$DC$200,0))=BX$3,1,"")))</f>
        <v/>
      </c>
      <c r="BY106" s="6" t="str">
        <f t="array" ref="BY106">IF(ISNA(INDEX($DC$1:$DC$770,MATCH($BI106&amp;BY$3,$DB$1:$DB$770&amp;$DC$1:$DC$770,0))),"",IF(ISNA(INDEX($DC$1:$DC$200,MATCH($BI106&amp;BY$3,$DB$1:$DB$200&amp;$DC$1:$DC$200,0))),IF(INDEX($DC$201:$DC$770,MATCH($BI106&amp;BY$3,$DB$201:$DB$770&amp;$DC$201:$DC$770,0))=BY$3,2,""),IF(INDEX($DC$1:$DC$200,MATCH($BI106&amp;BY$3,$DB$1:$DB$200&amp;$DC$1:$DC$200,0))=BY$3,1,"")))</f>
        <v/>
      </c>
      <c r="BZ106" s="6" t="str">
        <f t="array" ref="BZ106">IF(ISNA(INDEX($DC$1:$DC$770,MATCH($BI106&amp;BZ$3,$DB$1:$DB$770&amp;$DC$1:$DC$770,0))),"",IF(ISNA(INDEX($DC$1:$DC$200,MATCH($BI106&amp;BZ$3,$DB$1:$DB$200&amp;$DC$1:$DC$200,0))),IF(INDEX($DC$201:$DC$770,MATCH($BI106&amp;BZ$3,$DB$201:$DB$770&amp;$DC$201:$DC$770,0))=BZ$3,2,""),IF(INDEX($DC$1:$DC$200,MATCH($BI106&amp;BZ$3,$DB$1:$DB$200&amp;$DC$1:$DC$200,0))=BZ$3,1,"")))</f>
        <v/>
      </c>
      <c r="CA106" s="5" t="str">
        <f t="array" ref="CA106">IF(ISNA(INDEX($DC$1:$DC$770,MATCH($BI106&amp;CA$3,$DB$1:$DB$770&amp;$DC$1:$DC$770,0))),"",IF(ISNA(INDEX($DC$1:$DC$200,MATCH($BI106&amp;CA$3,$DB$1:$DB$200&amp;$DC$1:$DC$200,0))),IF(INDEX($DC$201:$DC$770,MATCH($BI106&amp;CA$3,$DB$201:$DB$770&amp;$DC$201:$DC$770,0))=CA$3,2,""),IF(INDEX($DC$1:$DC$200,MATCH($BI106&amp;CA$3,$DB$1:$DB$200&amp;$DC$1:$DC$200,0))=CA$3,1,"")))</f>
        <v/>
      </c>
      <c r="CB106" s="6" t="str">
        <f t="array" ref="CB106">IF(ISNA(INDEX($DC$1:$DC$770,MATCH($BI106&amp;CB$3,$DB$1:$DB$770&amp;$DC$1:$DC$770,0))),"",IF(ISNA(INDEX($DC$1:$DC$200,MATCH($BI106&amp;CB$3,$DB$1:$DB$200&amp;$DC$1:$DC$200,0))),IF(INDEX($DC$201:$DC$770,MATCH($BI106&amp;CB$3,$DB$201:$DB$770&amp;$DC$201:$DC$770,0))=CB$3,2,""),IF(INDEX($DC$1:$DC$200,MATCH($BI106&amp;CB$3,$DB$1:$DB$200&amp;$DC$1:$DC$200,0))=CB$3,1,"")))</f>
        <v/>
      </c>
      <c r="CC106" s="7" t="str">
        <f t="array" ref="CC106">IF(ISNA(INDEX($DC$1:$DC$770,MATCH($BI106&amp;CC$3,$DB$1:$DB$770&amp;$DC$1:$DC$770,0))),"",IF(ISNA(INDEX($DC$1:$DC$200,MATCH($BI106&amp;CC$3,$DB$1:$DB$200&amp;$DC$1:$DC$200,0))),IF(INDEX($DC$201:$DC$770,MATCH($BI106&amp;CC$3,$DB$201:$DB$770&amp;$DC$201:$DC$770,0))=CC$3,2,""),IF(INDEX($DC$1:$DC$200,MATCH($BI106&amp;CC$3,$DB$1:$DB$200&amp;$DC$1:$DC$200,0))=CC$3,1,"")))</f>
        <v/>
      </c>
      <c r="CD106" s="6" t="str">
        <f t="array" ref="CD106">IF(ISNA(INDEX($DC$1:$DC$770,MATCH($BI106&amp;CD$3,$DB$1:$DB$770&amp;$DC$1:$DC$770,0))),"",IF(ISNA(INDEX($DC$1:$DC$200,MATCH($BI106&amp;CD$3,$DB$1:$DB$200&amp;$DC$1:$DC$200,0))),IF(INDEX($DC$201:$DC$770,MATCH($BI106&amp;CD$3,$DB$201:$DB$770&amp;$DC$201:$DC$770,0))=CD$3,2,""),IF(INDEX($DC$1:$DC$200,MATCH($BI106&amp;CD$3,$DB$1:$DB$200&amp;$DC$1:$DC$200,0))=CD$3,1,"")))</f>
        <v/>
      </c>
      <c r="CE106" s="6" t="str">
        <f t="array" ref="CE106">IF(ISNA(INDEX($DC$1:$DC$770,MATCH($BI106&amp;CE$3,$DB$1:$DB$770&amp;$DC$1:$DC$770,0))),"",IF(ISNA(INDEX($DC$1:$DC$200,MATCH($BI106&amp;CE$3,$DB$1:$DB$200&amp;$DC$1:$DC$200,0))),IF(INDEX($DC$201:$DC$770,MATCH($BI106&amp;CE$3,$DB$201:$DB$770&amp;$DC$201:$DC$770,0))=CE$3,2,""),IF(INDEX($DC$1:$DC$200,MATCH($BI106&amp;CE$3,$DB$1:$DB$200&amp;$DC$1:$DC$200,0))=CE$3,1,"")))</f>
        <v/>
      </c>
      <c r="CF106" s="6" t="str">
        <f t="array" ref="CF106">IF(ISNA(INDEX($DC$1:$DC$770,MATCH($BI106&amp;CF$3,$DB$1:$DB$770&amp;$DC$1:$DC$770,0))),"",IF(ISNA(INDEX($DC$1:$DC$200,MATCH($BI106&amp;CF$3,$DB$1:$DB$200&amp;$DC$1:$DC$200,0))),IF(INDEX($DC$201:$DC$770,MATCH($BI106&amp;CF$3,$DB$201:$DB$770&amp;$DC$201:$DC$770,0))=CF$3,2,""),IF(INDEX($DC$1:$DC$200,MATCH($BI106&amp;CF$3,$DB$1:$DB$200&amp;$DC$1:$DC$200,0))=CF$3,1,"")))</f>
        <v/>
      </c>
      <c r="CG106" s="5" t="str">
        <f t="array" ref="CG106">IF(ISNA(INDEX($DC$1:$DC$770,MATCH($BI106&amp;CG$3,$DB$1:$DB$770&amp;$DC$1:$DC$770,0))),"",IF(ISNA(INDEX($DC$1:$DC$200,MATCH($BI106&amp;CG$3,$DB$1:$DB$200&amp;$DC$1:$DC$200,0))),IF(INDEX($DC$201:$DC$770,MATCH($BI106&amp;CG$3,$DB$201:$DB$770&amp;$DC$201:$DC$770,0))=CG$3,2,""),IF(INDEX($DC$1:$DC$200,MATCH($BI106&amp;CG$3,$DB$1:$DB$200&amp;$DC$1:$DC$200,0))=CG$3,1,"")))</f>
        <v/>
      </c>
      <c r="CH106" s="6" t="str">
        <f t="array" ref="CH106">IF(ISNA(INDEX($DC$1:$DC$770,MATCH($BI106&amp;CH$3,$DB$1:$DB$770&amp;$DC$1:$DC$770,0))),"",IF(ISNA(INDEX($DC$1:$DC$200,MATCH($BI106&amp;CH$3,$DB$1:$DB$200&amp;$DC$1:$DC$200,0))),IF(INDEX($DC$201:$DC$770,MATCH($BI106&amp;CH$3,$DB$201:$DB$770&amp;$DC$201:$DC$770,0))=CH$3,2,""),IF(INDEX($DC$1:$DC$200,MATCH($BI106&amp;CH$3,$DB$1:$DB$200&amp;$DC$1:$DC$200,0))=CH$3,1,"")))</f>
        <v/>
      </c>
      <c r="CI106" s="7" t="str">
        <f t="array" ref="CI106">IF(ISNA(INDEX($DC$1:$DC$770,MATCH($BI106&amp;CI$3,$DB$1:$DB$770&amp;$DC$1:$DC$770,0))),"",IF(ISNA(INDEX($DC$1:$DC$200,MATCH($BI106&amp;CI$3,$DB$1:$DB$200&amp;$DC$1:$DC$200,0))),IF(INDEX($DC$201:$DC$770,MATCH($BI106&amp;CI$3,$DB$201:$DB$770&amp;$DC$201:$DC$770,0))=CI$3,2,""),IF(INDEX($DC$1:$DC$200,MATCH($BI106&amp;CI$3,$DB$1:$DB$200&amp;$DC$1:$DC$200,0))=CI$3,1,"")))</f>
        <v/>
      </c>
      <c r="CJ106" s="6" t="str">
        <f t="array" ref="CJ106">IF(ISNA(INDEX($DC$1:$DC$770,MATCH($BI106&amp;CJ$3,$DB$1:$DB$770&amp;$DC$1:$DC$770,0))),"",IF(ISNA(INDEX($DC$1:$DC$200,MATCH($BI106&amp;CJ$3,$DB$1:$DB$200&amp;$DC$1:$DC$200,0))),IF(INDEX($DC$201:$DC$770,MATCH($BI106&amp;CJ$3,$DB$201:$DB$770&amp;$DC$201:$DC$770,0))=CJ$3,2,""),IF(INDEX($DC$1:$DC$200,MATCH($BI106&amp;CJ$3,$DB$1:$DB$200&amp;$DC$1:$DC$200,0))=CJ$3,1,"")))</f>
        <v/>
      </c>
      <c r="CK106" s="6" t="str">
        <f t="array" ref="CK106">IF(ISNA(INDEX($DC$1:$DC$770,MATCH($BI106&amp;CK$3,$DB$1:$DB$770&amp;$DC$1:$DC$770,0))),"",IF(ISNA(INDEX($DC$1:$DC$200,MATCH($BI106&amp;CK$3,$DB$1:$DB$200&amp;$DC$1:$DC$200,0))),IF(INDEX($DC$201:$DC$770,MATCH($BI106&amp;CK$3,$DB$201:$DB$770&amp;$DC$201:$DC$770,0))=CK$3,2,""),IF(INDEX($DC$1:$DC$200,MATCH($BI106&amp;CK$3,$DB$1:$DB$200&amp;$DC$1:$DC$200,0))=CK$3,1,"")))</f>
        <v/>
      </c>
      <c r="CL106" s="7" t="str">
        <f t="array" ref="CL106">IF(ISNA(INDEX($DC$1:$DC$770,MATCH($BI106&amp;CL$3,$DB$1:$DB$770&amp;$DC$1:$DC$770,0))),"",IF(ISNA(INDEX($DC$1:$DC$200,MATCH($BI106&amp;CL$3,$DB$1:$DB$200&amp;$DC$1:$DC$200,0))),IF(INDEX($DC$201:$DC$770,MATCH($BI106&amp;CL$3,$DB$201:$DB$770&amp;$DC$201:$DC$770,0))=CL$3,2,""),IF(INDEX($DC$1:$DC$200,MATCH($BI106&amp;CL$3,$DB$1:$DB$200&amp;$DC$1:$DC$200,0))=CL$3,1,"")))</f>
        <v/>
      </c>
      <c r="CN106" s="10"/>
      <c r="CO106" s="14">
        <f>CO105</f>
        <v>12</v>
      </c>
      <c r="CP106" s="24">
        <f t="shared" si="764"/>
        <v>0</v>
      </c>
      <c r="CQ106" s="161"/>
      <c r="CR106" s="10"/>
      <c r="CS106" s="10"/>
      <c r="CT106" s="10" t="s">
        <v>152</v>
      </c>
      <c r="CU106" s="69"/>
      <c r="CV106" s="69"/>
      <c r="CW106" s="10">
        <f t="shared" si="765"/>
        <v>2016</v>
      </c>
      <c r="CX106" s="10" t="str">
        <f t="shared" si="766"/>
        <v>Mo</v>
      </c>
      <c r="CY106" s="36">
        <f t="shared" si="767"/>
        <v>40876</v>
      </c>
      <c r="CZ106" s="10">
        <f>CZ105</f>
        <v>0</v>
      </c>
      <c r="DB106" s="19">
        <f>IF(DM106=0,0,IF(COUNTIF($DM$1:$DM$200,DM106)=1,DM106,IF(COUNTIF($DM$1:$DM$200,DM106)=2,IF(COUNTIF($DM$1:$DM103,DM106)=0,DM106,DM106+0.5),"Terminkollision 1")))</f>
        <v>0</v>
      </c>
      <c r="DC106" s="42">
        <f t="shared" si="881"/>
        <v>3</v>
      </c>
      <c r="DD106" s="71" t="s">
        <v>195</v>
      </c>
      <c r="DE106" s="67" t="s">
        <v>175</v>
      </c>
      <c r="DG106" s="67"/>
      <c r="DH106" s="67"/>
      <c r="DI106" s="13">
        <f t="shared" si="810"/>
        <v>2016</v>
      </c>
      <c r="DJ106" s="13" t="str">
        <f t="shared" si="882"/>
        <v>Mo</v>
      </c>
      <c r="DK106" s="22">
        <f t="shared" si="883"/>
        <v>40876</v>
      </c>
      <c r="DL106" s="19">
        <f t="shared" si="884"/>
        <v>0</v>
      </c>
      <c r="DM106" s="13">
        <f t="shared" si="885"/>
        <v>0</v>
      </c>
    </row>
    <row r="107" spans="1:117" ht="12.75" customHeight="1">
      <c r="A107" s="13">
        <f t="shared" ref="A107" si="901">A106+0.5</f>
        <v>107.5</v>
      </c>
      <c r="B107" s="174"/>
      <c r="C107" s="173"/>
      <c r="D107" s="177"/>
      <c r="E107" s="2"/>
      <c r="F107" s="165"/>
      <c r="G107" s="165"/>
      <c r="H107" s="165"/>
      <c r="I107" s="2"/>
      <c r="J107" s="10" t="str">
        <f t="shared" ref="J107" si="902">IF(ISNA(VLOOKUP(A107,$CP$30:$CQ$56,2,FALSE)),IF(ISNA(VLOOKUP(A107,$DB$1:$DE$200,4,FALSE)),"",VLOOKUP(A107,$DB$1:$DE$200,4,FALSE)),VLOOKUP(A107,$CP$30:$CQ$56,2,FALSE))</f>
        <v/>
      </c>
      <c r="K107" s="10"/>
      <c r="L107" s="10"/>
      <c r="M107" s="10"/>
      <c r="N107" s="10"/>
      <c r="O107" s="10"/>
      <c r="P107" s="9" t="str">
        <f t="array" ref="P107">IF(ISNA(INDEX($DC$201:$DC$770,MATCH($A106&amp;P$3,$DB$201:$DB$770&amp;$DC$201:$DC$770,0))),IF(ISNA(INDEX($DC$1:$DC$200,MATCH($A107&amp;P$3,$DB$1:$DB$200&amp;$DC$1:$DC$200,0))),"",IF(INDEX($DC$1:$DC$200,MATCH($A107&amp;P$3,$DB$1:$DB$200&amp;$DC$1:$DC$200,0))=P$3,1,"")),IF(INDEX($DC$201:$DC$770,MATCH($A106&amp;P$3,$DB$201:$DB$770&amp;$DC$201:$DC$770,0))=P$3,2,""))</f>
        <v/>
      </c>
      <c r="Q107" s="10" t="str">
        <f t="array" ref="Q107">IF(ISNA(INDEX($DC$201:$DC$770,MATCH($A106&amp;Q$3,$DB$201:$DB$770&amp;$DC$201:$DC$770,0))),IF(ISNA(INDEX($DC$1:$DC$200,MATCH($A107&amp;Q$3,$DB$1:$DB$200&amp;$DC$1:$DC$200,0))),"",IF(INDEX($DC$1:$DC$200,MATCH($A107&amp;Q$3,$DB$1:$DB$200&amp;$DC$1:$DC$200,0))=Q$3,1,"")),IF(INDEX($DC$201:$DC$770,MATCH($A106&amp;Q$3,$DB$201:$DB$770&amp;$DC$201:$DC$770,0))=Q$3,2,""))</f>
        <v/>
      </c>
      <c r="R107" s="10" t="str">
        <f t="array" ref="R107">IF(ISNA(INDEX($DC$201:$DC$770,MATCH($A106&amp;R$3,$DB$201:$DB$770&amp;$DC$201:$DC$770,0))),IF(ISNA(INDEX($DC$1:$DC$200,MATCH($A107&amp;R$3,$DB$1:$DB$200&amp;$DC$1:$DC$200,0))),"",IF(INDEX($DC$1:$DC$200,MATCH($A107&amp;R$3,$DB$1:$DB$200&amp;$DC$1:$DC$200,0))=R$3,1,"")),IF(INDEX($DC$201:$DC$770,MATCH($A106&amp;R$3,$DB$201:$DB$770&amp;$DC$201:$DC$770,0))=R$3,2,""))</f>
        <v/>
      </c>
      <c r="S107" s="9" t="str">
        <f t="array" ref="S107">IF(ISNA(INDEX($DC$201:$DC$770,MATCH($A106&amp;S$3,$DB$201:$DB$770&amp;$DC$201:$DC$770,0))),IF(ISNA(INDEX($DC$1:$DC$200,MATCH($A107&amp;S$3,$DB$1:$DB$200&amp;$DC$1:$DC$200,0))),"",IF(INDEX($DC$1:$DC$200,MATCH($A107&amp;S$3,$DB$1:$DB$200&amp;$DC$1:$DC$200,0))=S$3,1,"")),IF(INDEX($DC$201:$DC$770,MATCH($A106&amp;S$3,$DB$201:$DB$770&amp;$DC$201:$DC$770,0))=S$3,2,""))</f>
        <v/>
      </c>
      <c r="T107" s="10" t="str">
        <f t="array" ref="T107">IF(ISNA(INDEX($DC$201:$DC$770,MATCH($A106&amp;T$3,$DB$201:$DB$770&amp;$DC$201:$DC$770,0))),IF(ISNA(INDEX($DC$1:$DC$200,MATCH($A107&amp;T$3,$DB$1:$DB$200&amp;$DC$1:$DC$200,0))),"",IF(INDEX($DC$1:$DC$200,MATCH($A107&amp;T$3,$DB$1:$DB$200&amp;$DC$1:$DC$200,0))=T$3,1,"")),IF(INDEX($DC$201:$DC$770,MATCH($A106&amp;T$3,$DB$201:$DB$770&amp;$DC$201:$DC$770,0))=T$3,2,""))</f>
        <v/>
      </c>
      <c r="U107" s="8" t="str">
        <f t="array" ref="U107">IF(ISNA(INDEX($DC$201:$DC$770,MATCH($A106&amp;U$3,$DB$201:$DB$770&amp;$DC$201:$DC$770,0))),IF(ISNA(INDEX($DC$1:$DC$200,MATCH($A107&amp;U$3,$DB$1:$DB$200&amp;$DC$1:$DC$200,0))),"",IF(INDEX($DC$1:$DC$200,MATCH($A107&amp;U$3,$DB$1:$DB$200&amp;$DC$1:$DC$200,0))=U$3,1,"")),IF(INDEX($DC$201:$DC$770,MATCH($A106&amp;U$3,$DB$201:$DB$770&amp;$DC$201:$DC$770,0))=U$3,2,""))</f>
        <v/>
      </c>
      <c r="V107" s="10" t="str">
        <f t="array" ref="V107">IF(ISNA(INDEX($DC$201:$DC$770,MATCH($A106&amp;V$3,$DB$201:$DB$770&amp;$DC$201:$DC$770,0))),IF(ISNA(INDEX($DC$1:$DC$200,MATCH($A107&amp;V$3,$DB$1:$DB$200&amp;$DC$1:$DC$200,0))),"",IF(INDEX($DC$1:$DC$200,MATCH($A107&amp;V$3,$DB$1:$DB$200&amp;$DC$1:$DC$200,0))=V$3,1,"")),IF(INDEX($DC$201:$DC$770,MATCH($A106&amp;V$3,$DB$201:$DB$770&amp;$DC$201:$DC$770,0))=V$3,2,""))</f>
        <v/>
      </c>
      <c r="W107" s="10" t="str">
        <f t="array" ref="W107">IF(ISNA(INDEX($DC$201:$DC$770,MATCH($A106&amp;W$3,$DB$201:$DB$770&amp;$DC$201:$DC$770,0))),IF(ISNA(INDEX($DC$1:$DC$200,MATCH($A107&amp;W$3,$DB$1:$DB$200&amp;$DC$1:$DC$200,0))),"",IF(INDEX($DC$1:$DC$200,MATCH($A107&amp;W$3,$DB$1:$DB$200&amp;$DC$1:$DC$200,0))=W$3,1,"")),IF(INDEX($DC$201:$DC$770,MATCH($A106&amp;W$3,$DB$201:$DB$770&amp;$DC$201:$DC$770,0))=W$3,2,""))</f>
        <v/>
      </c>
      <c r="X107" s="10" t="str">
        <f t="array" ref="X107">IF(ISNA(INDEX($DC$201:$DC$770,MATCH($A106&amp;X$3,$DB$201:$DB$770&amp;$DC$201:$DC$770,0))),IF(ISNA(INDEX($DC$1:$DC$200,MATCH($A107&amp;X$3,$DB$1:$DB$200&amp;$DC$1:$DC$200,0))),"",IF(INDEX($DC$1:$DC$200,MATCH($A107&amp;X$3,$DB$1:$DB$200&amp;$DC$1:$DC$200,0))=X$3,1,"")),IF(INDEX($DC$201:$DC$770,MATCH($A106&amp;X$3,$DB$201:$DB$770&amp;$DC$201:$DC$770,0))=X$3,2,""))</f>
        <v/>
      </c>
      <c r="Y107" s="9" t="str">
        <f t="array" ref="Y107">IF(ISNA(INDEX($DC$201:$DC$770,MATCH($A106&amp;Y$3,$DB$201:$DB$770&amp;$DC$201:$DC$770,0))),IF(ISNA(INDEX($DC$1:$DC$200,MATCH($A107&amp;Y$3,$DB$1:$DB$200&amp;$DC$1:$DC$200,0))),"",IF(INDEX($DC$1:$DC$200,MATCH($A107&amp;Y$3,$DB$1:$DB$200&amp;$DC$1:$DC$200,0))=Y$3,1,"")),IF(INDEX($DC$201:$DC$770,MATCH($A106&amp;Y$3,$DB$201:$DB$770&amp;$DC$201:$DC$770,0))=Y$3,2,""))</f>
        <v/>
      </c>
      <c r="Z107" s="10" t="str">
        <f t="array" ref="Z107">IF(ISNA(INDEX($DC$201:$DC$770,MATCH($A106&amp;Z$3,$DB$201:$DB$770&amp;$DC$201:$DC$770,0))),IF(ISNA(INDEX($DC$1:$DC$200,MATCH($A107&amp;Z$3,$DB$1:$DB$200&amp;$DC$1:$DC$200,0))),"",IF(INDEX($DC$1:$DC$200,MATCH($A107&amp;Z$3,$DB$1:$DB$200&amp;$DC$1:$DC$200,0))=Z$3,1,"")),IF(INDEX($DC$201:$DC$770,MATCH($A106&amp;Z$3,$DB$201:$DB$770&amp;$DC$201:$DC$770,0))=Z$3,2,""))</f>
        <v/>
      </c>
      <c r="AA107" s="8" t="str">
        <f t="array" ref="AA107">IF(ISNA(INDEX($DC$201:$DC$770,MATCH($A106&amp;AA$3,$DB$201:$DB$770&amp;$DC$201:$DC$770,0))),IF(ISNA(INDEX($DC$1:$DC$200,MATCH($A107&amp;AA$3,$DB$1:$DB$200&amp;$DC$1:$DC$200,0))),"",IF(INDEX($DC$1:$DC$200,MATCH($A107&amp;AA$3,$DB$1:$DB$200&amp;$DC$1:$DC$200,0))=AA$3,1,"")),IF(INDEX($DC$201:$DC$770,MATCH($A106&amp;AA$3,$DB$201:$DB$770&amp;$DC$201:$DC$770,0))=AA$3,2,""))</f>
        <v/>
      </c>
      <c r="AB107" s="10" t="str">
        <f t="array" ref="AB107">IF(ISNA(INDEX($DC$201:$DC$770,MATCH($A106&amp;AB$3,$DB$201:$DB$770&amp;$DC$201:$DC$770,0))),IF(ISNA(INDEX($DC$1:$DC$200,MATCH($A107&amp;AB$3,$DB$1:$DB$200&amp;$DC$1:$DC$200,0))),"",IF(INDEX($DC$1:$DC$200,MATCH($A107&amp;AB$3,$DB$1:$DB$200&amp;$DC$1:$DC$200,0))=AB$3,1,"")),IF(INDEX($DC$201:$DC$770,MATCH($A106&amp;AB$3,$DB$201:$DB$770&amp;$DC$201:$DC$770,0))=AB$3,2,""))</f>
        <v/>
      </c>
      <c r="AC107" s="10" t="str">
        <f t="array" ref="AC107">IF(ISNA(INDEX($DC$201:$DC$770,MATCH($A106&amp;AC$3,$DB$201:$DB$770&amp;$DC$201:$DC$770,0))),IF(ISNA(INDEX($DC$1:$DC$200,MATCH($A107&amp;AC$3,$DB$1:$DB$200&amp;$DC$1:$DC$200,0))),"",IF(INDEX($DC$1:$DC$200,MATCH($A107&amp;AC$3,$DB$1:$DB$200&amp;$DC$1:$DC$200,0))=AC$3,1,"")),IF(INDEX($DC$201:$DC$770,MATCH($A106&amp;AC$3,$DB$201:$DB$770&amp;$DC$201:$DC$770,0))=AC$3,2,""))</f>
        <v/>
      </c>
      <c r="AD107" s="8" t="str">
        <f t="array" ref="AD107">IF(ISNA(INDEX($DC$201:$DC$770,MATCH($A106&amp;AD$3,$DB$201:$DB$770&amp;$DC$201:$DC$770,0))),IF(ISNA(INDEX($DC$1:$DC$200,MATCH($A107&amp;AD$3,$DB$1:$DB$200&amp;$DC$1:$DC$200,0))),"",IF(INDEX($DC$1:$DC$200,MATCH($A107&amp;AD$3,$DB$1:$DB$200&amp;$DC$1:$DC$200,0))=AD$3,1,"")),IF(INDEX($DC$201:$DC$770,MATCH($A106&amp;AD$3,$DB$201:$DB$770&amp;$DC$201:$DC$770,0))=AD$3,2,""))</f>
        <v/>
      </c>
      <c r="AE107" s="4">
        <f t="shared" ref="AE107" si="903">0.5+AE106</f>
        <v>137.5</v>
      </c>
      <c r="AF107" s="174"/>
      <c r="AG107" s="183"/>
      <c r="AH107" s="177"/>
      <c r="AI107" s="2"/>
      <c r="AJ107" s="165"/>
      <c r="AK107" s="165"/>
      <c r="AL107" s="165"/>
      <c r="AM107" s="2"/>
      <c r="AN107" s="10" t="str">
        <f t="shared" ref="AN107" si="904">IF(ISNA(VLOOKUP(AE107,$CP$30:$CQ$56,2,FALSE)),IF(ISNA(VLOOKUP(AE107,$DB$1:$DE$200,4,FALSE)),"",VLOOKUP(AE107,$DB$1:$DE$200,4,FALSE)),VLOOKUP(AE107,$CP$30:$CQ$56,2,FALSE))</f>
        <v/>
      </c>
      <c r="AO107" s="10"/>
      <c r="AP107" s="10"/>
      <c r="AQ107" s="10"/>
      <c r="AR107" s="10"/>
      <c r="AS107" s="10"/>
      <c r="AT107" s="9" t="str">
        <f t="array" ref="AT107">IF(ISNA(INDEX($DC$201:$DC$770,MATCH($AE106&amp;AT$3,$DB$201:$DB$770&amp;$DC$201:$DC$770,0))),IF(ISNA(INDEX($DC$1:$DC$200,MATCH($AE107&amp;AT$3,$DB$1:$DB$200&amp;$DC$1:$DC$200,0))),"",IF(INDEX($DC$1:$DC$200,MATCH($AE107&amp;AT$3,$DB$1:$DB$200&amp;$DC$1:$DC$200,0))=AT$3,1,"")),IF(INDEX($DC$201:$DC$770,MATCH($AE106&amp;AT$3,$DB$201:$DB$770&amp;$DC$201:$DC$770,0))=AT$3,2,""))</f>
        <v/>
      </c>
      <c r="AU107" s="10" t="str">
        <f t="array" ref="AU107">IF(ISNA(INDEX($DC$201:$DC$770,MATCH($AE106&amp;AU$3,$DB$201:$DB$770&amp;$DC$201:$DC$770,0))),IF(ISNA(INDEX($DC$1:$DC$200,MATCH($AE107&amp;AU$3,$DB$1:$DB$200&amp;$DC$1:$DC$200,0))),"",IF(INDEX($DC$1:$DC$200,MATCH($AE107&amp;AU$3,$DB$1:$DB$200&amp;$DC$1:$DC$200,0))=AU$3,1,"")),IF(INDEX($DC$201:$DC$770,MATCH($AE106&amp;AU$3,$DB$201:$DB$770&amp;$DC$201:$DC$770,0))=AU$3,2,""))</f>
        <v/>
      </c>
      <c r="AV107" s="10" t="str">
        <f t="array" ref="AV107">IF(ISNA(INDEX($DC$201:$DC$770,MATCH($AE106&amp;AV$3,$DB$201:$DB$770&amp;$DC$201:$DC$770,0))),IF(ISNA(INDEX($DC$1:$DC$200,MATCH($AE107&amp;AV$3,$DB$1:$DB$200&amp;$DC$1:$DC$200,0))),"",IF(INDEX($DC$1:$DC$200,MATCH($AE107&amp;AV$3,$DB$1:$DB$200&amp;$DC$1:$DC$200,0))=AV$3,1,"")),IF(INDEX($DC$201:$DC$770,MATCH($AE106&amp;AV$3,$DB$201:$DB$770&amp;$DC$201:$DC$770,0))=AV$3,2,""))</f>
        <v/>
      </c>
      <c r="AW107" s="9" t="str">
        <f t="array" ref="AW107">IF(ISNA(INDEX($DC$201:$DC$770,MATCH($AE106&amp;AW$3,$DB$201:$DB$770&amp;$DC$201:$DC$770,0))),IF(ISNA(INDEX($DC$1:$DC$200,MATCH($AE107&amp;AW$3,$DB$1:$DB$200&amp;$DC$1:$DC$200,0))),"",IF(INDEX($DC$1:$DC$200,MATCH($AE107&amp;AW$3,$DB$1:$DB$200&amp;$DC$1:$DC$200,0))=AW$3,1,"")),IF(INDEX($DC$201:$DC$770,MATCH($AE106&amp;AW$3,$DB$201:$DB$770&amp;$DC$201:$DC$770,0))=AW$3,2,""))</f>
        <v/>
      </c>
      <c r="AX107" s="10" t="str">
        <f t="array" ref="AX107">IF(ISNA(INDEX($DC$201:$DC$770,MATCH($AE106&amp;AX$3,$DB$201:$DB$770&amp;$DC$201:$DC$770,0))),IF(ISNA(INDEX($DC$1:$DC$200,MATCH($AE107&amp;AX$3,$DB$1:$DB$200&amp;$DC$1:$DC$200,0))),"",IF(INDEX($DC$1:$DC$200,MATCH($AE107&amp;AX$3,$DB$1:$DB$200&amp;$DC$1:$DC$200,0))=AX$3,1,"")),IF(INDEX($DC$201:$DC$770,MATCH($AE106&amp;AX$3,$DB$201:$DB$770&amp;$DC$201:$DC$770,0))=AX$3,2,""))</f>
        <v/>
      </c>
      <c r="AY107" s="8" t="str">
        <f t="array" ref="AY107">IF(ISNA(INDEX($DC$201:$DC$770,MATCH($AE106&amp;AY$3,$DB$201:$DB$770&amp;$DC$201:$DC$770,0))),IF(ISNA(INDEX($DC$1:$DC$200,MATCH($AE107&amp;AY$3,$DB$1:$DB$200&amp;$DC$1:$DC$200,0))),"",IF(INDEX($DC$1:$DC$200,MATCH($AE107&amp;AY$3,$DB$1:$DB$200&amp;$DC$1:$DC$200,0))=AY$3,1,"")),IF(INDEX($DC$201:$DC$770,MATCH($AE106&amp;AY$3,$DB$201:$DB$770&amp;$DC$201:$DC$770,0))=AY$3,2,""))</f>
        <v/>
      </c>
      <c r="AZ107" s="10" t="str">
        <f t="array" ref="AZ107">IF(ISNA(INDEX($DC$201:$DC$770,MATCH($AE106&amp;AZ$3,$DB$201:$DB$770&amp;$DC$201:$DC$770,0))),IF(ISNA(INDEX($DC$1:$DC$200,MATCH($AE107&amp;AZ$3,$DB$1:$DB$200&amp;$DC$1:$DC$200,0))),"",IF(INDEX($DC$1:$DC$200,MATCH($AE107&amp;AZ$3,$DB$1:$DB$200&amp;$DC$1:$DC$200,0))=AZ$3,1,"")),IF(INDEX($DC$201:$DC$770,MATCH($AE106&amp;AZ$3,$DB$201:$DB$770&amp;$DC$201:$DC$770,0))=AZ$3,2,""))</f>
        <v/>
      </c>
      <c r="BA107" s="10" t="str">
        <f t="array" ref="BA107">IF(ISNA(INDEX($DC$201:$DC$770,MATCH($AE106&amp;BA$3,$DB$201:$DB$770&amp;$DC$201:$DC$770,0))),IF(ISNA(INDEX($DC$1:$DC$200,MATCH($AE107&amp;BA$3,$DB$1:$DB$200&amp;$DC$1:$DC$200,0))),"",IF(INDEX($DC$1:$DC$200,MATCH($AE107&amp;BA$3,$DB$1:$DB$200&amp;$DC$1:$DC$200,0))=BA$3,1,"")),IF(INDEX($DC$201:$DC$770,MATCH($AE106&amp;BA$3,$DB$201:$DB$770&amp;$DC$201:$DC$770,0))=BA$3,2,""))</f>
        <v/>
      </c>
      <c r="BB107" s="10" t="str">
        <f t="array" ref="BB107">IF(ISNA(INDEX($DC$201:$DC$770,MATCH($AE106&amp;BB$3,$DB$201:$DB$770&amp;$DC$201:$DC$770,0))),IF(ISNA(INDEX($DC$1:$DC$200,MATCH($AE107&amp;BB$3,$DB$1:$DB$200&amp;$DC$1:$DC$200,0))),"",IF(INDEX($DC$1:$DC$200,MATCH($AE107&amp;BB$3,$DB$1:$DB$200&amp;$DC$1:$DC$200,0))=BB$3,1,"")),IF(INDEX($DC$201:$DC$770,MATCH($AE106&amp;BB$3,$DB$201:$DB$770&amp;$DC$201:$DC$770,0))=BB$3,2,""))</f>
        <v/>
      </c>
      <c r="BC107" s="9" t="str">
        <f t="array" ref="BC107">IF(ISNA(INDEX($DC$201:$DC$770,MATCH($AE106&amp;BC$3,$DB$201:$DB$770&amp;$DC$201:$DC$770,0))),IF(ISNA(INDEX($DC$1:$DC$200,MATCH($AE107&amp;BC$3,$DB$1:$DB$200&amp;$DC$1:$DC$200,0))),"",IF(INDEX($DC$1:$DC$200,MATCH($AE107&amp;BC$3,$DB$1:$DB$200&amp;$DC$1:$DC$200,0))=BC$3,1,"")),IF(INDEX($DC$201:$DC$770,MATCH($AE106&amp;BC$3,$DB$201:$DB$770&amp;$DC$201:$DC$770,0))=BC$3,2,""))</f>
        <v/>
      </c>
      <c r="BD107" s="10" t="str">
        <f t="array" ref="BD107">IF(ISNA(INDEX($DC$201:$DC$770,MATCH($AE106&amp;BD$3,$DB$201:$DB$770&amp;$DC$201:$DC$770,0))),IF(ISNA(INDEX($DC$1:$DC$200,MATCH($AE107&amp;BD$3,$DB$1:$DB$200&amp;$DC$1:$DC$200,0))),"",IF(INDEX($DC$1:$DC$200,MATCH($AE107&amp;BD$3,$DB$1:$DB$200&amp;$DC$1:$DC$200,0))=BD$3,1,"")),IF(INDEX($DC$201:$DC$770,MATCH($AE106&amp;BD$3,$DB$201:$DB$770&amp;$DC$201:$DC$770,0))=BD$3,2,""))</f>
        <v/>
      </c>
      <c r="BE107" s="8" t="str">
        <f t="array" ref="BE107">IF(ISNA(INDEX($DC$201:$DC$770,MATCH($AE106&amp;BE$3,$DB$201:$DB$770&amp;$DC$201:$DC$770,0))),IF(ISNA(INDEX($DC$1:$DC$200,MATCH($AE107&amp;BE$3,$DB$1:$DB$200&amp;$DC$1:$DC$200,0))),"",IF(INDEX($DC$1:$DC$200,MATCH($AE107&amp;BE$3,$DB$1:$DB$200&amp;$DC$1:$DC$200,0))=BE$3,1,"")),IF(INDEX($DC$201:$DC$770,MATCH($AE106&amp;BE$3,$DB$201:$DB$770&amp;$DC$201:$DC$770,0))=BE$3,2,""))</f>
        <v/>
      </c>
      <c r="BF107" s="10" t="str">
        <f t="array" ref="BF107">IF(ISNA(INDEX($DC$201:$DC$770,MATCH($AE106&amp;BF$3,$DB$201:$DB$770&amp;$DC$201:$DC$770,0))),IF(ISNA(INDEX($DC$1:$DC$200,MATCH($AE107&amp;BF$3,$DB$1:$DB$200&amp;$DC$1:$DC$200,0))),"",IF(INDEX($DC$1:$DC$200,MATCH($AE107&amp;BF$3,$DB$1:$DB$200&amp;$DC$1:$DC$200,0))=BF$3,1,"")),IF(INDEX($DC$201:$DC$770,MATCH($AE106&amp;BF$3,$DB$201:$DB$770&amp;$DC$201:$DC$770,0))=BF$3,2,""))</f>
        <v/>
      </c>
      <c r="BG107" s="10" t="str">
        <f t="array" ref="BG107">IF(ISNA(INDEX($DC$201:$DC$770,MATCH($AE106&amp;BG$3,$DB$201:$DB$770&amp;$DC$201:$DC$770,0))),IF(ISNA(INDEX($DC$1:$DC$200,MATCH($AE107&amp;BG$3,$DB$1:$DB$200&amp;$DC$1:$DC$200,0))),"",IF(INDEX($DC$1:$DC$200,MATCH($AE107&amp;BG$3,$DB$1:$DB$200&amp;$DC$1:$DC$200,0))=BG$3,1,"")),IF(INDEX($DC$201:$DC$770,MATCH($AE106&amp;BG$3,$DB$201:$DB$770&amp;$DC$201:$DC$770,0))=BG$3,2,""))</f>
        <v/>
      </c>
      <c r="BH107" s="8" t="str">
        <f t="array" ref="BH107">IF(ISNA(INDEX($DC$201:$DC$770,MATCH($AE106&amp;BH$3,$DB$201:$DB$770&amp;$DC$201:$DC$770,0))),IF(ISNA(INDEX($DC$1:$DC$200,MATCH($AE107&amp;BH$3,$DB$1:$DB$200&amp;$DC$1:$DC$200,0))),"",IF(INDEX($DC$1:$DC$200,MATCH($AE107&amp;BH$3,$DB$1:$DB$200&amp;$DC$1:$DC$200,0))=BH$3,1,"")),IF(INDEX($DC$201:$DC$770,MATCH($AE106&amp;BH$3,$DB$201:$DB$770&amp;$DC$201:$DC$770,0))=BH$3,2,""))</f>
        <v/>
      </c>
      <c r="BI107" s="4">
        <f t="shared" ref="BI107" si="905">BI106+0.5</f>
        <v>168.5</v>
      </c>
      <c r="BJ107" s="174"/>
      <c r="BK107" s="183"/>
      <c r="BL107" s="177"/>
      <c r="BM107" s="2"/>
      <c r="BN107" s="165"/>
      <c r="BO107" s="165"/>
      <c r="BP107" s="165"/>
      <c r="BQ107" s="2"/>
      <c r="BR107" s="9" t="str">
        <f t="shared" ref="BR107" si="906">IF(ISNA(VLOOKUP(BI107,$CP$30:$CQ$56,2,FALSE)),IF(ISNA(VLOOKUP(BI107,$DB$1:$DE$200,4,FALSE)),"",VLOOKUP(BI107,$DB$1:$DE$200,4,FALSE)),VLOOKUP(BI107,$CP$30:$CQ$56,2,FALSE))</f>
        <v/>
      </c>
      <c r="BS107" s="10"/>
      <c r="BT107" s="10"/>
      <c r="BU107" s="10"/>
      <c r="BV107" s="10"/>
      <c r="BW107" s="10"/>
      <c r="BX107" s="9" t="str">
        <f t="array" ref="BX107">IF(ISNA(INDEX($DC$201:$DC$770,MATCH($BI106&amp;BX$3,$DB$201:$DB$770&amp;$DC$201:$DC$770,0))),IF(ISNA(INDEX($DC$1:$DC$200,MATCH($BI107&amp;BX$3,$DB$1:$DB$200&amp;$DC$1:$DC$200,0))),"",IF(INDEX($DC$1:$DC$200,MATCH($BI107&amp;BX$3,$DB$1:$DB$200&amp;$DC$1:$DC$200,0))=BX$3,1,"")),IF(INDEX($DC$201:$DC$770,MATCH($BI106&amp;BX$3,$DB$201:$DB$770&amp;$DC$201:$DC$770,0))=BX$3,2,""))</f>
        <v/>
      </c>
      <c r="BY107" s="10" t="str">
        <f t="array" ref="BY107">IF(ISNA(INDEX($DC$201:$DC$770,MATCH($BI106&amp;BY$3,$DB$201:$DB$770&amp;$DC$201:$DC$770,0))),IF(ISNA(INDEX($DC$1:$DC$200,MATCH($BI107&amp;BY$3,$DB$1:$DB$200&amp;$DC$1:$DC$200,0))),"",IF(INDEX($DC$1:$DC$200,MATCH($BI107&amp;BY$3,$DB$1:$DB$200&amp;$DC$1:$DC$200,0))=BY$3,1,"")),IF(INDEX($DC$201:$DC$770,MATCH($BI106&amp;BY$3,$DB$201:$DB$770&amp;$DC$201:$DC$770,0))=BY$3,2,""))</f>
        <v/>
      </c>
      <c r="BZ107" s="10" t="str">
        <f t="array" ref="BZ107">IF(ISNA(INDEX($DC$201:$DC$770,MATCH($BI106&amp;BZ$3,$DB$201:$DB$770&amp;$DC$201:$DC$770,0))),IF(ISNA(INDEX($DC$1:$DC$200,MATCH($BI107&amp;BZ$3,$DB$1:$DB$200&amp;$DC$1:$DC$200,0))),"",IF(INDEX($DC$1:$DC$200,MATCH($BI107&amp;BZ$3,$DB$1:$DB$200&amp;$DC$1:$DC$200,0))=BZ$3,1,"")),IF(INDEX($DC$201:$DC$770,MATCH($BI106&amp;BZ$3,$DB$201:$DB$770&amp;$DC$201:$DC$770,0))=BZ$3,2,""))</f>
        <v/>
      </c>
      <c r="CA107" s="9" t="str">
        <f t="array" ref="CA107">IF(ISNA(INDEX($DC$201:$DC$770,MATCH($BI106&amp;CA$3,$DB$201:$DB$770&amp;$DC$201:$DC$770,0))),IF(ISNA(INDEX($DC$1:$DC$200,MATCH($BI107&amp;CA$3,$DB$1:$DB$200&amp;$DC$1:$DC$200,0))),"",IF(INDEX($DC$1:$DC$200,MATCH($BI107&amp;CA$3,$DB$1:$DB$200&amp;$DC$1:$DC$200,0))=CA$3,1,"")),IF(INDEX($DC$201:$DC$770,MATCH($BI106&amp;CA$3,$DB$201:$DB$770&amp;$DC$201:$DC$770,0))=CA$3,2,""))</f>
        <v/>
      </c>
      <c r="CB107" s="10" t="str">
        <f t="array" ref="CB107">IF(ISNA(INDEX($DC$201:$DC$770,MATCH($BI106&amp;CB$3,$DB$201:$DB$770&amp;$DC$201:$DC$770,0))),IF(ISNA(INDEX($DC$1:$DC$200,MATCH($BI107&amp;CB$3,$DB$1:$DB$200&amp;$DC$1:$DC$200,0))),"",IF(INDEX($DC$1:$DC$200,MATCH($BI107&amp;CB$3,$DB$1:$DB$200&amp;$DC$1:$DC$200,0))=CB$3,1,"")),IF(INDEX($DC$201:$DC$770,MATCH($BI106&amp;CB$3,$DB$201:$DB$770&amp;$DC$201:$DC$770,0))=CB$3,2,""))</f>
        <v/>
      </c>
      <c r="CC107" s="8" t="str">
        <f t="array" ref="CC107">IF(ISNA(INDEX($DC$201:$DC$770,MATCH($BI106&amp;CC$3,$DB$201:$DB$770&amp;$DC$201:$DC$770,0))),IF(ISNA(INDEX($DC$1:$DC$200,MATCH($BI107&amp;CC$3,$DB$1:$DB$200&amp;$DC$1:$DC$200,0))),"",IF(INDEX($DC$1:$DC$200,MATCH($BI107&amp;CC$3,$DB$1:$DB$200&amp;$DC$1:$DC$200,0))=CC$3,1,"")),IF(INDEX($DC$201:$DC$770,MATCH($BI106&amp;CC$3,$DB$201:$DB$770&amp;$DC$201:$DC$770,0))=CC$3,2,""))</f>
        <v/>
      </c>
      <c r="CD107" s="10" t="str">
        <f t="array" ref="CD107">IF(ISNA(INDEX($DC$201:$DC$770,MATCH($BI106&amp;CD$3,$DB$201:$DB$770&amp;$DC$201:$DC$770,0))),IF(ISNA(INDEX($DC$1:$DC$200,MATCH($BI107&amp;CD$3,$DB$1:$DB$200&amp;$DC$1:$DC$200,0))),"",IF(INDEX($DC$1:$DC$200,MATCH($BI107&amp;CD$3,$DB$1:$DB$200&amp;$DC$1:$DC$200,0))=CD$3,1,"")),IF(INDEX($DC$201:$DC$770,MATCH($BI106&amp;CD$3,$DB$201:$DB$770&amp;$DC$201:$DC$770,0))=CD$3,2,""))</f>
        <v/>
      </c>
      <c r="CE107" s="10" t="str">
        <f t="array" ref="CE107">IF(ISNA(INDEX($DC$201:$DC$770,MATCH($BI106&amp;CE$3,$DB$201:$DB$770&amp;$DC$201:$DC$770,0))),IF(ISNA(INDEX($DC$1:$DC$200,MATCH($BI107&amp;CE$3,$DB$1:$DB$200&amp;$DC$1:$DC$200,0))),"",IF(INDEX($DC$1:$DC$200,MATCH($BI107&amp;CE$3,$DB$1:$DB$200&amp;$DC$1:$DC$200,0))=CE$3,1,"")),IF(INDEX($DC$201:$DC$770,MATCH($BI106&amp;CE$3,$DB$201:$DB$770&amp;$DC$201:$DC$770,0))=CE$3,2,""))</f>
        <v/>
      </c>
      <c r="CF107" s="10" t="str">
        <f t="array" ref="CF107">IF(ISNA(INDEX($DC$201:$DC$770,MATCH($BI106&amp;CF$3,$DB$201:$DB$770&amp;$DC$201:$DC$770,0))),IF(ISNA(INDEX($DC$1:$DC$200,MATCH($BI107&amp;CF$3,$DB$1:$DB$200&amp;$DC$1:$DC$200,0))),"",IF(INDEX($DC$1:$DC$200,MATCH($BI107&amp;CF$3,$DB$1:$DB$200&amp;$DC$1:$DC$200,0))=CF$3,1,"")),IF(INDEX($DC$201:$DC$770,MATCH($BI106&amp;CF$3,$DB$201:$DB$770&amp;$DC$201:$DC$770,0))=CF$3,2,""))</f>
        <v/>
      </c>
      <c r="CG107" s="9" t="str">
        <f t="array" ref="CG107">IF(ISNA(INDEX($DC$201:$DC$770,MATCH($BI106&amp;CG$3,$DB$201:$DB$770&amp;$DC$201:$DC$770,0))),IF(ISNA(INDEX($DC$1:$DC$200,MATCH($BI107&amp;CG$3,$DB$1:$DB$200&amp;$DC$1:$DC$200,0))),"",IF(INDEX($DC$1:$DC$200,MATCH($BI107&amp;CG$3,$DB$1:$DB$200&amp;$DC$1:$DC$200,0))=CG$3,1,"")),IF(INDEX($DC$201:$DC$770,MATCH($BI106&amp;CG$3,$DB$201:$DB$770&amp;$DC$201:$DC$770,0))=CG$3,2,""))</f>
        <v/>
      </c>
      <c r="CH107" s="10" t="str">
        <f t="array" ref="CH107">IF(ISNA(INDEX($DC$201:$DC$770,MATCH($BI106&amp;CH$3,$DB$201:$DB$770&amp;$DC$201:$DC$770,0))),IF(ISNA(INDEX($DC$1:$DC$200,MATCH($BI107&amp;CH$3,$DB$1:$DB$200&amp;$DC$1:$DC$200,0))),"",IF(INDEX($DC$1:$DC$200,MATCH($BI107&amp;CH$3,$DB$1:$DB$200&amp;$DC$1:$DC$200,0))=CH$3,1,"")),IF(INDEX($DC$201:$DC$770,MATCH($BI106&amp;CH$3,$DB$201:$DB$770&amp;$DC$201:$DC$770,0))=CH$3,2,""))</f>
        <v/>
      </c>
      <c r="CI107" s="8" t="str">
        <f t="array" ref="CI107">IF(ISNA(INDEX($DC$201:$DC$770,MATCH($BI106&amp;CI$3,$DB$201:$DB$770&amp;$DC$201:$DC$770,0))),IF(ISNA(INDEX($DC$1:$DC$200,MATCH($BI107&amp;CI$3,$DB$1:$DB$200&amp;$DC$1:$DC$200,0))),"",IF(INDEX($DC$1:$DC$200,MATCH($BI107&amp;CI$3,$DB$1:$DB$200&amp;$DC$1:$DC$200,0))=CI$3,1,"")),IF(INDEX($DC$201:$DC$770,MATCH($BI106&amp;CI$3,$DB$201:$DB$770&amp;$DC$201:$DC$770,0))=CI$3,2,""))</f>
        <v/>
      </c>
      <c r="CJ107" s="10" t="str">
        <f t="array" ref="CJ107">IF(ISNA(INDEX($DC$201:$DC$770,MATCH($BI106&amp;CJ$3,$DB$201:$DB$770&amp;$DC$201:$DC$770,0))),IF(ISNA(INDEX($DC$1:$DC$200,MATCH($BI107&amp;CJ$3,$DB$1:$DB$200&amp;$DC$1:$DC$200,0))),"",IF(INDEX($DC$1:$DC$200,MATCH($BI107&amp;CJ$3,$DB$1:$DB$200&amp;$DC$1:$DC$200,0))=CJ$3,1,"")),IF(INDEX($DC$201:$DC$770,MATCH($BI106&amp;CJ$3,$DB$201:$DB$770&amp;$DC$201:$DC$770,0))=CJ$3,2,""))</f>
        <v/>
      </c>
      <c r="CK107" s="10" t="str">
        <f t="array" ref="CK107">IF(ISNA(INDEX($DC$201:$DC$770,MATCH($BI106&amp;CK$3,$DB$201:$DB$770&amp;$DC$201:$DC$770,0))),IF(ISNA(INDEX($DC$1:$DC$200,MATCH($BI107&amp;CK$3,$DB$1:$DB$200&amp;$DC$1:$DC$200,0))),"",IF(INDEX($DC$1:$DC$200,MATCH($BI107&amp;CK$3,$DB$1:$DB$200&amp;$DC$1:$DC$200,0))=CK$3,1,"")),IF(INDEX($DC$201:$DC$770,MATCH($BI106&amp;CK$3,$DB$201:$DB$770&amp;$DC$201:$DC$770,0))=CK$3,2,""))</f>
        <v/>
      </c>
      <c r="CL107" s="8" t="str">
        <f t="array" ref="CL107">IF(ISNA(INDEX($DC$201:$DC$770,MATCH($BI106&amp;CL$3,$DB$201:$DB$770&amp;$DC$201:$DC$770,0))),IF(ISNA(INDEX($DC$1:$DC$200,MATCH($BI107&amp;CL$3,$DB$1:$DB$200&amp;$DC$1:$DC$200,0))),"",IF(INDEX($DC$1:$DC$200,MATCH($BI107&amp;CL$3,$DB$1:$DB$200&amp;$DC$1:$DC$200,0))=CL$3,1,"")),IF(INDEX($DC$201:$DC$770,MATCH($BI106&amp;CL$3,$DB$201:$DB$770&amp;$DC$201:$DC$770,0))=CL$3,2,""))</f>
        <v/>
      </c>
      <c r="CO107" s="58">
        <f t="shared" ref="CO107" si="907">VLOOKUP(CQ107,$CQ$194:$CR$208,2,FALSE)</f>
        <v>12</v>
      </c>
      <c r="CP107" s="23">
        <f t="shared" si="764"/>
        <v>0</v>
      </c>
      <c r="CQ107" s="160" t="s">
        <v>204</v>
      </c>
      <c r="CR107" s="13" t="s">
        <v>56</v>
      </c>
      <c r="CT107" s="13" t="s">
        <v>151</v>
      </c>
      <c r="CU107" s="63"/>
      <c r="CV107" s="63"/>
      <c r="CW107" s="13">
        <f t="shared" si="765"/>
        <v>2016</v>
      </c>
      <c r="CX107" s="13" t="str">
        <f t="shared" si="766"/>
        <v>Mo</v>
      </c>
      <c r="CY107" s="22">
        <f t="shared" si="767"/>
        <v>40876</v>
      </c>
      <c r="CZ107" s="13">
        <f>IF(COUNTIF(DL355:DL364,1)&gt;0,"F3",0)</f>
        <v>0</v>
      </c>
      <c r="DB107" s="19">
        <f>IF(DM107=0,0,IF(COUNTIF($DM$1:$DM$200,DM107)=1,DM107,IF(COUNTIF($DM$1:$DM$200,DM107)=2,IF(COUNTIF($DM$1:$DM104,DM107)=0,DM107,DM107+0.5),"Terminkollision 1")))</f>
        <v>0</v>
      </c>
      <c r="DC107" s="42">
        <f t="shared" si="881"/>
        <v>3</v>
      </c>
      <c r="DD107" s="71" t="s">
        <v>195</v>
      </c>
      <c r="DE107" s="67" t="s">
        <v>176</v>
      </c>
      <c r="DG107" s="67"/>
      <c r="DH107" s="67"/>
      <c r="DI107" s="13">
        <f t="shared" si="810"/>
        <v>2016</v>
      </c>
      <c r="DJ107" s="13" t="str">
        <f t="shared" si="882"/>
        <v>Mo</v>
      </c>
      <c r="DK107" s="22">
        <f t="shared" si="883"/>
        <v>40876</v>
      </c>
      <c r="DL107" s="19">
        <f t="shared" si="884"/>
        <v>0</v>
      </c>
      <c r="DM107" s="13">
        <f t="shared" si="885"/>
        <v>0</v>
      </c>
    </row>
    <row r="108" spans="1:117" ht="12.75" customHeight="1">
      <c r="A108" s="13">
        <f t="shared" ref="A108" si="908">A106+1</f>
        <v>108</v>
      </c>
      <c r="B108" s="174">
        <f>TRUNC((DATE($CR$2,C$75,C108)-WEEKDAY(DATE($CR$2,C$75,C108),2)-DATE(YEAR(DATE($CR$2,C$75,C108)+4-WEEKDAY(DATE($CR$2,C$75,C108),2)),1,-10))/7)</f>
        <v>15</v>
      </c>
      <c r="C108" s="172">
        <v>17</v>
      </c>
      <c r="D108" s="176" t="str">
        <f t="shared" si="567"/>
        <v>So</v>
      </c>
      <c r="E108" s="2"/>
      <c r="F108" s="164" t="str">
        <f t="shared" ref="F108" si="909">IF(OR(OR(B108=$CR$7,B112=$CR$7,B108=$CS$7,B112=$CS$7,B108=$CT$7,B112=$CT$7,B108=$CR$8,B112=$CR$8,B108=$CR$9,B112=$CR$9,B108=$CR$10,B112=$CR$10,B108=$CS$10,B112=$CS$10,B108=$CR$11,B112=$CR$11,B108=$CS$11,B112=$CS$11,B108=$CT$11,B112=$CT$11,B108=$CU$11,B112=$CU$11,B108=$CV$11,B112=$CV$11,B108=$CR$12,B112=$CR$12,B108=$CS$12,B112=$CS$12),OR($A109=$CP$30,$A109=$CP$31,$A109=$CP$32,$A109=$CP$33,$A109=$CP$34,$A109=$CP$35,$A109=$CP$36,$A109=$CP$37,$A109=$CP$38,$A109=$CP$39,$A109=$CP$40,$A109=$CP$41),OR($A109=$CP$44,$A109=$CP$45,$A109=$CP$46,$A109=$CP$47,$A109=$CP$48,$A109=$CP$49,$A109=$CP$50)),1,"")</f>
        <v/>
      </c>
      <c r="G108" s="164" t="str">
        <f t="shared" ref="G108" si="910">IF(OR(OR(B108=$CR$15,B112=$CR$15,B108=$CS$15,B112=$CS$15,B108=$CT$15,B112=$CT$15,B108=$CR$16,B112=$CR$16,B108=$CS$16,B112=$CS$16,B108=$CR$17,B112=$CR$17,B108=$CS$17,B112=$CS$17,B108=$CR$18,B112=$CR$18,B108=$CS$18,B112=$CS$18,B108=$CT$18,B112=$CT$18,B108=$CU$18,B112=$CU$18,B108=$CV$18,B112=$CV$18,B108=$CR$19,B112=$CR$19,B108=$CS$19,B112=$CS$19),OR($A109=$CP$30,$A109=$CP$31,$A109=$CP$32,$A109=$CP$33,$A109=$CP$34,$A109=$CP$35,$A109=$CP$36,$A109=$CP$37,$A109=$CP$38,$A109=$CP$39,$A109=$CP$40,$A109=$CP$41),OR($A109=$CP$44,$A109=$CP$45,$A109=$CP$46,$A109=$CP$47,$A109=$CP$48,$A109=$CP$49,$A109=$CP$50)),1,"")</f>
        <v/>
      </c>
      <c r="H108" s="164" t="str">
        <f t="shared" ref="H108" si="911">IF(OR(OR(B108=$CR$22,B112=$CR$22,B108=$CS$22,B112=$CS$22,B108=$CT$22,B112=$CT$22,B108=$CR$23,B112=$CR$23,B108=$CS$23,B112=$CS$23,B108=$CR$24,B112=$CR$24,B108=$CS$24,B112=$CS$24,B108=$CR$25,B112=$CR$25,B108=$CS$25,B112=$CS$25,B108=$CT$25,B112=$CT$25,B108=$CU$25,B112=$CU$25,B108=$CV$25,B112=$CV$25,B108=$CR$26,B112=$CR$26,B108=$CS$26,B112=$CS$26),OR($A109=$CP$30,$A109=$CP$31,$A109=$CP$32,$A109=$CP$33,$A109=$CP$34,$A109=$CP$35,$A109=$CP$36,$A109=$CP$37,$A109=$CP$38,$A109=$CP$39,$A109=$CP$40,$A109=$CP$41),OR($A109=$CP$44,$A109=$CP$45,$A109=$CP$46,$A109=$CP$47,$A109=$CP$48,$A109=$CP$49,$A109=$CP$50)),1,"")</f>
        <v/>
      </c>
      <c r="I108" s="2"/>
      <c r="J108" s="6" t="str">
        <f t="shared" ref="J108" si="912">IF(ISNA(VLOOKUP(A108,$DB$1:$DE$200,4,FALSE)),"",VLOOKUP(A108,$DB$1:$DE$200,4,FALSE))</f>
        <v/>
      </c>
      <c r="K108" s="6"/>
      <c r="L108" s="6"/>
      <c r="M108" s="6"/>
      <c r="N108" s="6"/>
      <c r="O108" s="6"/>
      <c r="P108" s="5" t="str">
        <f t="array" ref="P108">IF(ISNA(INDEX($DC$1:$DC$770,MATCH($A108&amp;P$3,$DB$1:$DB$770&amp;$DC$1:$DC$770,0))),"",IF(ISNA(INDEX($DC$1:$DC$200,MATCH($A108&amp;P$3,$DB$1:$DB$200&amp;$DC$1:$DC$200,0))),IF(INDEX($DC$201:$DC$770,MATCH($A108&amp;P$3,$DB$201:$DB$770&amp;$DC$201:$DC$770,0))=P$3,2,""),IF(INDEX($DC$1:$DC$200,MATCH($A108&amp;P$3,$DB$1:$DB$200&amp;$DC$1:$DC$200,0))=P$3,1,"")))</f>
        <v/>
      </c>
      <c r="Q108" s="6" t="str">
        <f t="array" ref="Q108">IF(ISNA(INDEX($DC$1:$DC$770,MATCH($A108&amp;Q$3,$DB$1:$DB$770&amp;$DC$1:$DC$770,0))),"",IF(ISNA(INDEX($DC$1:$DC$200,MATCH($A108&amp;Q$3,$DB$1:$DB$200&amp;$DC$1:$DC$200,0))),IF(INDEX($DC$201:$DC$770,MATCH($A108&amp;Q$3,$DB$201:$DB$770&amp;$DC$201:$DC$770,0))=Q$3,2,""),IF(INDEX($DC$1:$DC$200,MATCH($A108&amp;Q$3,$DB$1:$DB$200&amp;$DC$1:$DC$200,0))=Q$3,1,"")))</f>
        <v/>
      </c>
      <c r="R108" s="6" t="str">
        <f t="array" ref="R108">IF(ISNA(INDEX($DC$1:$DC$770,MATCH($A108&amp;R$3,$DB$1:$DB$770&amp;$DC$1:$DC$770,0))),"",IF(ISNA(INDEX($DC$1:$DC$200,MATCH($A108&amp;R$3,$DB$1:$DB$200&amp;$DC$1:$DC$200,0))),IF(INDEX($DC$201:$DC$770,MATCH($A108&amp;R$3,$DB$201:$DB$770&amp;$DC$201:$DC$770,0))=R$3,2,""),IF(INDEX($DC$1:$DC$200,MATCH($A108&amp;R$3,$DB$1:$DB$200&amp;$DC$1:$DC$200,0))=R$3,1,"")))</f>
        <v/>
      </c>
      <c r="S108" s="5" t="str">
        <f t="array" ref="S108">IF(ISNA(INDEX($DC$1:$DC$770,MATCH($A108&amp;S$3,$DB$1:$DB$770&amp;$DC$1:$DC$770,0))),"",IF(ISNA(INDEX($DC$1:$DC$200,MATCH($A108&amp;S$3,$DB$1:$DB$200&amp;$DC$1:$DC$200,0))),IF(INDEX($DC$201:$DC$770,MATCH($A108&amp;S$3,$DB$201:$DB$770&amp;$DC$201:$DC$770,0))=S$3,2,""),IF(INDEX($DC$1:$DC$200,MATCH($A108&amp;S$3,$DB$1:$DB$200&amp;$DC$1:$DC$200,0))=S$3,1,"")))</f>
        <v/>
      </c>
      <c r="T108" s="6" t="str">
        <f t="array" ref="T108">IF(ISNA(INDEX($DC$1:$DC$770,MATCH($A108&amp;T$3,$DB$1:$DB$770&amp;$DC$1:$DC$770,0))),"",IF(ISNA(INDEX($DC$1:$DC$200,MATCH($A108&amp;T$3,$DB$1:$DB$200&amp;$DC$1:$DC$200,0))),IF(INDEX($DC$201:$DC$770,MATCH($A108&amp;T$3,$DB$201:$DB$770&amp;$DC$201:$DC$770,0))=T$3,2,""),IF(INDEX($DC$1:$DC$200,MATCH($A108&amp;T$3,$DB$1:$DB$200&amp;$DC$1:$DC$200,0))=T$3,1,"")))</f>
        <v/>
      </c>
      <c r="U108" s="7" t="str">
        <f t="array" ref="U108">IF(ISNA(INDEX($DC$1:$DC$770,MATCH($A108&amp;U$3,$DB$1:$DB$770&amp;$DC$1:$DC$770,0))),"",IF(ISNA(INDEX($DC$1:$DC$200,MATCH($A108&amp;U$3,$DB$1:$DB$200&amp;$DC$1:$DC$200,0))),IF(INDEX($DC$201:$DC$770,MATCH($A108&amp;U$3,$DB$201:$DB$770&amp;$DC$201:$DC$770,0))=U$3,2,""),IF(INDEX($DC$1:$DC$200,MATCH($A108&amp;U$3,$DB$1:$DB$200&amp;$DC$1:$DC$200,0))=U$3,1,"")))</f>
        <v/>
      </c>
      <c r="V108" s="6" t="str">
        <f t="array" ref="V108">IF(ISNA(INDEX($DC$1:$DC$770,MATCH($A108&amp;V$3,$DB$1:$DB$770&amp;$DC$1:$DC$770,0))),"",IF(ISNA(INDEX($DC$1:$DC$200,MATCH($A108&amp;V$3,$DB$1:$DB$200&amp;$DC$1:$DC$200,0))),IF(INDEX($DC$201:$DC$770,MATCH($A108&amp;V$3,$DB$201:$DB$770&amp;$DC$201:$DC$770,0))=V$3,2,""),IF(INDEX($DC$1:$DC$200,MATCH($A108&amp;V$3,$DB$1:$DB$200&amp;$DC$1:$DC$200,0))=V$3,1,"")))</f>
        <v/>
      </c>
      <c r="W108" s="6" t="str">
        <f t="array" ref="W108">IF(ISNA(INDEX($DC$1:$DC$770,MATCH($A108&amp;W$3,$DB$1:$DB$770&amp;$DC$1:$DC$770,0))),"",IF(ISNA(INDEX($DC$1:$DC$200,MATCH($A108&amp;W$3,$DB$1:$DB$200&amp;$DC$1:$DC$200,0))),IF(INDEX($DC$201:$DC$770,MATCH($A108&amp;W$3,$DB$201:$DB$770&amp;$DC$201:$DC$770,0))=W$3,2,""),IF(INDEX($DC$1:$DC$200,MATCH($A108&amp;W$3,$DB$1:$DB$200&amp;$DC$1:$DC$200,0))=W$3,1,"")))</f>
        <v/>
      </c>
      <c r="X108" s="6" t="str">
        <f t="array" ref="X108">IF(ISNA(INDEX($DC$1:$DC$770,MATCH($A108&amp;X$3,$DB$1:$DB$770&amp;$DC$1:$DC$770,0))),"",IF(ISNA(INDEX($DC$1:$DC$200,MATCH($A108&amp;X$3,$DB$1:$DB$200&amp;$DC$1:$DC$200,0))),IF(INDEX($DC$201:$DC$770,MATCH($A108&amp;X$3,$DB$201:$DB$770&amp;$DC$201:$DC$770,0))=X$3,2,""),IF(INDEX($DC$1:$DC$200,MATCH($A108&amp;X$3,$DB$1:$DB$200&amp;$DC$1:$DC$200,0))=X$3,1,"")))</f>
        <v/>
      </c>
      <c r="Y108" s="5" t="str">
        <f t="array" ref="Y108">IF(ISNA(INDEX($DC$1:$DC$770,MATCH($A108&amp;Y$3,$DB$1:$DB$770&amp;$DC$1:$DC$770,0))),"",IF(ISNA(INDEX($DC$1:$DC$200,MATCH($A108&amp;Y$3,$DB$1:$DB$200&amp;$DC$1:$DC$200,0))),IF(INDEX($DC$201:$DC$770,MATCH($A108&amp;Y$3,$DB$201:$DB$770&amp;$DC$201:$DC$770,0))=Y$3,2,""),IF(INDEX($DC$1:$DC$200,MATCH($A108&amp;Y$3,$DB$1:$DB$200&amp;$DC$1:$DC$200,0))=Y$3,1,"")))</f>
        <v/>
      </c>
      <c r="Z108" s="6" t="str">
        <f t="array" ref="Z108">IF(ISNA(INDEX($DC$1:$DC$770,MATCH($A108&amp;Z$3,$DB$1:$DB$770&amp;$DC$1:$DC$770,0))),"",IF(ISNA(INDEX($DC$1:$DC$200,MATCH($A108&amp;Z$3,$DB$1:$DB$200&amp;$DC$1:$DC$200,0))),IF(INDEX($DC$201:$DC$770,MATCH($A108&amp;Z$3,$DB$201:$DB$770&amp;$DC$201:$DC$770,0))=Z$3,2,""),IF(INDEX($DC$1:$DC$200,MATCH($A108&amp;Z$3,$DB$1:$DB$200&amp;$DC$1:$DC$200,0))=Z$3,1,"")))</f>
        <v/>
      </c>
      <c r="AA108" s="7" t="str">
        <f t="array" ref="AA108">IF(ISNA(INDEX($DC$1:$DC$770,MATCH($A108&amp;AA$3,$DB$1:$DB$770&amp;$DC$1:$DC$770,0))),"",IF(ISNA(INDEX($DC$1:$DC$200,MATCH($A108&amp;AA$3,$DB$1:$DB$200&amp;$DC$1:$DC$200,0))),IF(INDEX($DC$201:$DC$770,MATCH($A108&amp;AA$3,$DB$201:$DB$770&amp;$DC$201:$DC$770,0))=AA$3,2,""),IF(INDEX($DC$1:$DC$200,MATCH($A108&amp;AA$3,$DB$1:$DB$200&amp;$DC$1:$DC$200,0))=AA$3,1,"")))</f>
        <v/>
      </c>
      <c r="AB108" s="6" t="str">
        <f t="array" ref="AB108">IF(ISNA(INDEX($DC$1:$DC$770,MATCH($A108&amp;AB$3,$DB$1:$DB$770&amp;$DC$1:$DC$770,0))),"",IF(ISNA(INDEX($DC$1:$DC$200,MATCH($A108&amp;AB$3,$DB$1:$DB$200&amp;$DC$1:$DC$200,0))),IF(INDEX($DC$201:$DC$770,MATCH($A108&amp;AB$3,$DB$201:$DB$770&amp;$DC$201:$DC$770,0))=AB$3,2,""),IF(INDEX($DC$1:$DC$200,MATCH($A108&amp;AB$3,$DB$1:$DB$200&amp;$DC$1:$DC$200,0))=AB$3,1,"")))</f>
        <v/>
      </c>
      <c r="AC108" s="6" t="str">
        <f t="array" ref="AC108">IF(ISNA(INDEX($DC$1:$DC$770,MATCH($A108&amp;AC$3,$DB$1:$DB$770&amp;$DC$1:$DC$770,0))),"",IF(ISNA(INDEX($DC$1:$DC$200,MATCH($A108&amp;AC$3,$DB$1:$DB$200&amp;$DC$1:$DC$200,0))),IF(INDEX($DC$201:$DC$770,MATCH($A108&amp;AC$3,$DB$201:$DB$770&amp;$DC$201:$DC$770,0))=AC$3,2,""),IF(INDEX($DC$1:$DC$200,MATCH($A108&amp;AC$3,$DB$1:$DB$200&amp;$DC$1:$DC$200,0))=AC$3,1,"")))</f>
        <v/>
      </c>
      <c r="AD108" s="7" t="str">
        <f t="array" ref="AD108">IF(ISNA(INDEX($DC$1:$DC$770,MATCH($A108&amp;AD$3,$DB$1:$DB$770&amp;$DC$1:$DC$770,0))),"",IF(ISNA(INDEX($DC$1:$DC$200,MATCH($A108&amp;AD$3,$DB$1:$DB$200&amp;$DC$1:$DC$200,0))),IF(INDEX($DC$201:$DC$770,MATCH($A108&amp;AD$3,$DB$201:$DB$770&amp;$DC$201:$DC$770,0))=AD$3,2,""),IF(INDEX($DC$1:$DC$200,MATCH($A108&amp;AD$3,$DB$1:$DB$200&amp;$DC$1:$DC$200,0))=AD$3,1,"")))</f>
        <v/>
      </c>
      <c r="AE108" s="4">
        <f t="shared" ref="AE108" si="913">AE106+1</f>
        <v>138</v>
      </c>
      <c r="AF108" s="174">
        <f>TRUNC((DATE($CR$2,AG$75,AG108)-WEEKDAY(DATE($CR$2,AG$75,AG108),2)-DATE(YEAR(DATE($CR$2,AG$75,AG108)+4-WEEKDAY(DATE($CR$2,AG$75,AG108),2)),1,-10))/7)</f>
        <v>20</v>
      </c>
      <c r="AG108" s="181">
        <v>17</v>
      </c>
      <c r="AH108" s="176" t="str">
        <f t="shared" si="572"/>
        <v>Di</v>
      </c>
      <c r="AI108" s="2"/>
      <c r="AJ108" s="164" t="str">
        <f t="shared" ref="AJ108" si="914">IF(OR(OR(AF108=$CR$7,AF112=$CR$7,AF108=$CS$7,AF112=$CS$7,AF108=$CT$7,AF112=$CT$7,AF108=$CR$8,AF112=$CR$8,AF108=$CR$9,AF112=$CR$9,AF108=$CR$10,AF112=$CR$10,AF108=$CS$10,AF112=$CS$10,AF108=$CR$11,AF112=$CR$11,AF108=$CS$11,AF112=$CS$11,AF108=$CT$11,AF112=$CT$11,AF108=$CU$11,AF112=$CU$11,AF108=$CV$11,AF112=$CV$11,AF108=$CR$12,AF112=$CR$12,AF108=$CS$12,AF112=$CS$12),OR($AE109=$CP$30,$AE109=$CP$31,$AE109=$CP$32,$AE109=$CP$33,$AE109=$CP$34,$AE109=$CP$35,$AE109=$CP$36,$AE109=$CP$37,$AE109=$CP$38,$AE109=$CP$39,$AE109=$CP$40,$AE109=$CP$41),OR($AE109=$CP$44,$AE109=$CP$45,$AE109=$CP$46,$AE109=$CP$47,$AE109=$CP$48,$AE109=$CP$49,$AE109=$CP$50)),1,"")</f>
        <v/>
      </c>
      <c r="AK108" s="164" t="str">
        <f t="shared" ref="AK108" si="915">IF(OR(OR(AF108=$CR$15,AF112=$CR$15,AF108=$CS$15,AF112=$CS$15,AF108=$CT$15,AF112=$CT$15,AF108=$CR$16,AF112=$CR$16,AF108=$CS$16,AF112=$CS$16,AF108=$CR$17,AF112=$CR$17,AF108=$CS$17,AF112=$CS$17,AF108=$CR$18,AF112=$CR$18,AF108=$CS$18,AF112=$CS$18,AF108=$CT$18,AF112=$CT$18,AF108=$CU$18,AF112=$CU$18,AF108=$CV$18,AF112=$CV$18,AF108=$CR$19,AF112=$CR$19,AF108=$CS$19,AF112=$CS$19),OR($AE109=$CP$30,$AE109=$CP$31,$AE109=$CP$32,$AE109=$CP$33,$AE109=$CP$34,$AE109=$CP$35,$AE109=$CP$36,$AE109=$CP$37,$AE109=$CP$38,$AE109=$CP$39,$AE109=$CP$40,$AE109=$CP$41),OR($AE109=$CP$44,$AE109=$CP$45,$AE109=$CP$46,$AE109=$CP$47,$AE109=$CP$48,$AE109=$CP$49,$AE109=$CP$50)),1,"")</f>
        <v/>
      </c>
      <c r="AL108" s="164" t="str">
        <f t="shared" ref="AL108" si="916">IF(OR(OR(AF108=$CR$22,AF112=$CR$22,AF108=$CS$22,AF112=$CS$22,AF108=$CT$22,AF112=$CT$22,AF108=$CR$23,AF112=$CR$23,AF108=$CS$23,AF112=$CS$23,AF108=$CR$24,AF112=$CR$24,AF108=$CS$24,AF112=$CS$24,AF108=$CR$25,AF112=$CR$25,AF108=$CS$25,AF112=$CS$25,AF108=$CT$25,AF112=$CT$25,AF108=$CU$25,AF112=$CU$25,AF108=$CV$25,AF112=$CV$25,AF108=$CR$26,AF112=$CR$26,AF108=$CS$26,AF112=$CS$26),OR($AE109=$CP$30,$AE109=$CP$31,$AE109=$CP$32,$AE109=$CP$33,$AE109=$CP$34,$AE109=$CP$35,$AE109=$CP$36,$AE109=$CP$37,$AE109=$CP$38,$AE109=$CP$39,$AE109=$CP$40,$AE109=$CP$41),OR($AE109=$CP$44,$AE109=$CP$45,$AE109=$CP$46,$AE109=$CP$47,$AE109=$CP$48,$AE109=$CP$49,$AE109=$CP$50)),1,"")</f>
        <v/>
      </c>
      <c r="AM108" s="2"/>
      <c r="AN108" s="6" t="str">
        <f t="shared" ref="AN108" si="917">IF(ISNA(VLOOKUP(AE108,$DB$1:$DE$200,4,FALSE)),"",VLOOKUP(AE108,$DB$1:$DE$200,4,FALSE))</f>
        <v/>
      </c>
      <c r="AO108" s="6"/>
      <c r="AP108" s="6"/>
      <c r="AQ108" s="6"/>
      <c r="AR108" s="6"/>
      <c r="AS108" s="6"/>
      <c r="AT108" s="5" t="str">
        <f t="array" ref="AT108">IF(ISNA(INDEX($DC$1:$DC$770,MATCH($AE108&amp;AT$3,$DB$1:$DB$770&amp;$DC$1:$DC$770,0))),"",IF(ISNA(INDEX($DC$1:$DC$200,MATCH($AE108&amp;AT$3,$DB$1:$DB$200&amp;$DC$1:$DC$200,0))),IF(INDEX($DC$201:$DC$770,MATCH($AE108&amp;AT$3,$DB$201:$DB$770&amp;$DC$201:$DC$770,0))=AT$3,2,""),IF(INDEX($DC$1:$DC$200,MATCH($AE108&amp;AT$3,$DB$1:$DB$200&amp;$DC$1:$DC$200,0))=AT$3,1,"")))</f>
        <v/>
      </c>
      <c r="AU108" s="6" t="str">
        <f t="array" ref="AU108">IF(ISNA(INDEX($DC$1:$DC$770,MATCH($AE108&amp;AU$3,$DB$1:$DB$770&amp;$DC$1:$DC$770,0))),"",IF(ISNA(INDEX($DC$1:$DC$200,MATCH($AE108&amp;AU$3,$DB$1:$DB$200&amp;$DC$1:$DC$200,0))),IF(INDEX($DC$201:$DC$770,MATCH($AE108&amp;AU$3,$DB$201:$DB$770&amp;$DC$201:$DC$770,0))=AU$3,2,""),IF(INDEX($DC$1:$DC$200,MATCH($AE108&amp;AU$3,$DB$1:$DB$200&amp;$DC$1:$DC$200,0))=AU$3,1,"")))</f>
        <v/>
      </c>
      <c r="AV108" s="6" t="str">
        <f t="array" ref="AV108">IF(ISNA(INDEX($DC$1:$DC$770,MATCH($AE108&amp;AV$3,$DB$1:$DB$770&amp;$DC$1:$DC$770,0))),"",IF(ISNA(INDEX($DC$1:$DC$200,MATCH($AE108&amp;AV$3,$DB$1:$DB$200&amp;$DC$1:$DC$200,0))),IF(INDEX($DC$201:$DC$770,MATCH($AE108&amp;AV$3,$DB$201:$DB$770&amp;$DC$201:$DC$770,0))=AV$3,2,""),IF(INDEX($DC$1:$DC$200,MATCH($AE108&amp;AV$3,$DB$1:$DB$200&amp;$DC$1:$DC$200,0))=AV$3,1,"")))</f>
        <v/>
      </c>
      <c r="AW108" s="5" t="str">
        <f t="array" ref="AW108">IF(ISNA(INDEX($DC$1:$DC$770,MATCH($AE108&amp;AW$3,$DB$1:$DB$770&amp;$DC$1:$DC$770,0))),"",IF(ISNA(INDEX($DC$1:$DC$200,MATCH($AE108&amp;AW$3,$DB$1:$DB$200&amp;$DC$1:$DC$200,0))),IF(INDEX($DC$201:$DC$770,MATCH($AE108&amp;AW$3,$DB$201:$DB$770&amp;$DC$201:$DC$770,0))=AW$3,2,""),IF(INDEX($DC$1:$DC$200,MATCH($AE108&amp;AW$3,$DB$1:$DB$200&amp;$DC$1:$DC$200,0))=AW$3,1,"")))</f>
        <v/>
      </c>
      <c r="AX108" s="6" t="str">
        <f t="array" ref="AX108">IF(ISNA(INDEX($DC$1:$DC$770,MATCH($AE108&amp;AX$3,$DB$1:$DB$770&amp;$DC$1:$DC$770,0))),"",IF(ISNA(INDEX($DC$1:$DC$200,MATCH($AE108&amp;AX$3,$DB$1:$DB$200&amp;$DC$1:$DC$200,0))),IF(INDEX($DC$201:$DC$770,MATCH($AE108&amp;AX$3,$DB$201:$DB$770&amp;$DC$201:$DC$770,0))=AX$3,2,""),IF(INDEX($DC$1:$DC$200,MATCH($AE108&amp;AX$3,$DB$1:$DB$200&amp;$DC$1:$DC$200,0))=AX$3,1,"")))</f>
        <v/>
      </c>
      <c r="AY108" s="7" t="str">
        <f t="array" ref="AY108">IF(ISNA(INDEX($DC$1:$DC$770,MATCH($AE108&amp;AY$3,$DB$1:$DB$770&amp;$DC$1:$DC$770,0))),"",IF(ISNA(INDEX($DC$1:$DC$200,MATCH($AE108&amp;AY$3,$DB$1:$DB$200&amp;$DC$1:$DC$200,0))),IF(INDEX($DC$201:$DC$770,MATCH($AE108&amp;AY$3,$DB$201:$DB$770&amp;$DC$201:$DC$770,0))=AY$3,2,""),IF(INDEX($DC$1:$DC$200,MATCH($AE108&amp;AY$3,$DB$1:$DB$200&amp;$DC$1:$DC$200,0))=AY$3,1,"")))</f>
        <v/>
      </c>
      <c r="AZ108" s="6" t="str">
        <f t="array" ref="AZ108">IF(ISNA(INDEX($DC$1:$DC$770,MATCH($AE108&amp;AZ$3,$DB$1:$DB$770&amp;$DC$1:$DC$770,0))),"",IF(ISNA(INDEX($DC$1:$DC$200,MATCH($AE108&amp;AZ$3,$DB$1:$DB$200&amp;$DC$1:$DC$200,0))),IF(INDEX($DC$201:$DC$770,MATCH($AE108&amp;AZ$3,$DB$201:$DB$770&amp;$DC$201:$DC$770,0))=AZ$3,2,""),IF(INDEX($DC$1:$DC$200,MATCH($AE108&amp;AZ$3,$DB$1:$DB$200&amp;$DC$1:$DC$200,0))=AZ$3,1,"")))</f>
        <v/>
      </c>
      <c r="BA108" s="6" t="str">
        <f t="array" ref="BA108">IF(ISNA(INDEX($DC$1:$DC$770,MATCH($AE108&amp;BA$3,$DB$1:$DB$770&amp;$DC$1:$DC$770,0))),"",IF(ISNA(INDEX($DC$1:$DC$200,MATCH($AE108&amp;BA$3,$DB$1:$DB$200&amp;$DC$1:$DC$200,0))),IF(INDEX($DC$201:$DC$770,MATCH($AE108&amp;BA$3,$DB$201:$DB$770&amp;$DC$201:$DC$770,0))=BA$3,2,""),IF(INDEX($DC$1:$DC$200,MATCH($AE108&amp;BA$3,$DB$1:$DB$200&amp;$DC$1:$DC$200,0))=BA$3,1,"")))</f>
        <v/>
      </c>
      <c r="BB108" s="6" t="str">
        <f t="array" ref="BB108">IF(ISNA(INDEX($DC$1:$DC$770,MATCH($AE108&amp;BB$3,$DB$1:$DB$770&amp;$DC$1:$DC$770,0))),"",IF(ISNA(INDEX($DC$1:$DC$200,MATCH($AE108&amp;BB$3,$DB$1:$DB$200&amp;$DC$1:$DC$200,0))),IF(INDEX($DC$201:$DC$770,MATCH($AE108&amp;BB$3,$DB$201:$DB$770&amp;$DC$201:$DC$770,0))=BB$3,2,""),IF(INDEX($DC$1:$DC$200,MATCH($AE108&amp;BB$3,$DB$1:$DB$200&amp;$DC$1:$DC$200,0))=BB$3,1,"")))</f>
        <v/>
      </c>
      <c r="BC108" s="5" t="str">
        <f t="array" ref="BC108">IF(ISNA(INDEX($DC$1:$DC$770,MATCH($AE108&amp;BC$3,$DB$1:$DB$770&amp;$DC$1:$DC$770,0))),"",IF(ISNA(INDEX($DC$1:$DC$200,MATCH($AE108&amp;BC$3,$DB$1:$DB$200&amp;$DC$1:$DC$200,0))),IF(INDEX($DC$201:$DC$770,MATCH($AE108&amp;BC$3,$DB$201:$DB$770&amp;$DC$201:$DC$770,0))=BC$3,2,""),IF(INDEX($DC$1:$DC$200,MATCH($AE108&amp;BC$3,$DB$1:$DB$200&amp;$DC$1:$DC$200,0))=BC$3,1,"")))</f>
        <v/>
      </c>
      <c r="BD108" s="6" t="str">
        <f t="array" ref="BD108">IF(ISNA(INDEX($DC$1:$DC$770,MATCH($AE108&amp;BD$3,$DB$1:$DB$770&amp;$DC$1:$DC$770,0))),"",IF(ISNA(INDEX($DC$1:$DC$200,MATCH($AE108&amp;BD$3,$DB$1:$DB$200&amp;$DC$1:$DC$200,0))),IF(INDEX($DC$201:$DC$770,MATCH($AE108&amp;BD$3,$DB$201:$DB$770&amp;$DC$201:$DC$770,0))=BD$3,2,""),IF(INDEX($DC$1:$DC$200,MATCH($AE108&amp;BD$3,$DB$1:$DB$200&amp;$DC$1:$DC$200,0))=BD$3,1,"")))</f>
        <v/>
      </c>
      <c r="BE108" s="7" t="str">
        <f t="array" ref="BE108">IF(ISNA(INDEX($DC$1:$DC$770,MATCH($AE108&amp;BE$3,$DB$1:$DB$770&amp;$DC$1:$DC$770,0))),"",IF(ISNA(INDEX($DC$1:$DC$200,MATCH($AE108&amp;BE$3,$DB$1:$DB$200&amp;$DC$1:$DC$200,0))),IF(INDEX($DC$201:$DC$770,MATCH($AE108&amp;BE$3,$DB$201:$DB$770&amp;$DC$201:$DC$770,0))=BE$3,2,""),IF(INDEX($DC$1:$DC$200,MATCH($AE108&amp;BE$3,$DB$1:$DB$200&amp;$DC$1:$DC$200,0))=BE$3,1,"")))</f>
        <v/>
      </c>
      <c r="BF108" s="6" t="str">
        <f t="array" ref="BF108">IF(ISNA(INDEX($DC$1:$DC$770,MATCH($AE108&amp;BF$3,$DB$1:$DB$770&amp;$DC$1:$DC$770,0))),"",IF(ISNA(INDEX($DC$1:$DC$200,MATCH($AE108&amp;BF$3,$DB$1:$DB$200&amp;$DC$1:$DC$200,0))),IF(INDEX($DC$201:$DC$770,MATCH($AE108&amp;BF$3,$DB$201:$DB$770&amp;$DC$201:$DC$770,0))=BF$3,2,""),IF(INDEX($DC$1:$DC$200,MATCH($AE108&amp;BF$3,$DB$1:$DB$200&amp;$DC$1:$DC$200,0))=BF$3,1,"")))</f>
        <v/>
      </c>
      <c r="BG108" s="6" t="str">
        <f t="array" ref="BG108">IF(ISNA(INDEX($DC$1:$DC$770,MATCH($AE108&amp;BG$3,$DB$1:$DB$770&amp;$DC$1:$DC$770,0))),"",IF(ISNA(INDEX($DC$1:$DC$200,MATCH($AE108&amp;BG$3,$DB$1:$DB$200&amp;$DC$1:$DC$200,0))),IF(INDEX($DC$201:$DC$770,MATCH($AE108&amp;BG$3,$DB$201:$DB$770&amp;$DC$201:$DC$770,0))=BG$3,2,""),IF(INDEX($DC$1:$DC$200,MATCH($AE108&amp;BG$3,$DB$1:$DB$200&amp;$DC$1:$DC$200,0))=BG$3,1,"")))</f>
        <v/>
      </c>
      <c r="BH108" s="7" t="str">
        <f t="array" ref="BH108">IF(ISNA(INDEX($DC$1:$DC$770,MATCH($AE108&amp;BH$3,$DB$1:$DB$770&amp;$DC$1:$DC$770,0))),"",IF(ISNA(INDEX($DC$1:$DC$200,MATCH($AE108&amp;BH$3,$DB$1:$DB$200&amp;$DC$1:$DC$200,0))),IF(INDEX($DC$201:$DC$770,MATCH($AE108&amp;BH$3,$DB$201:$DB$770&amp;$DC$201:$DC$770,0))=BH$3,2,""),IF(INDEX($DC$1:$DC$200,MATCH($AE108&amp;BH$3,$DB$1:$DB$200&amp;$DC$1:$DC$200,0))=BH$3,1,"")))</f>
        <v/>
      </c>
      <c r="BI108" s="4">
        <f t="shared" ref="BI108" si="918">BI106+1</f>
        <v>169</v>
      </c>
      <c r="BJ108" s="174">
        <f>TRUNC((DATE($CR$2,BK$75,BK108)-WEEKDAY(DATE($CR$2,BK$75,BK108),2)-DATE(YEAR(DATE($CR$2,BK$75,BK108)+4-WEEKDAY(DATE($CR$2,BK$75,BK108),2)),1,-10))/7)</f>
        <v>24</v>
      </c>
      <c r="BK108" s="181">
        <v>17</v>
      </c>
      <c r="BL108" s="176" t="str">
        <f t="shared" si="577"/>
        <v>Fr</v>
      </c>
      <c r="BM108" s="2"/>
      <c r="BN108" s="164" t="str">
        <f t="shared" ref="BN108" si="919">IF(OR(OR(BJ108=$CR$7,BJ112=$CR$7,BJ108=$CS$7,BJ112=$CS$7,BJ108=$CT$7,BJ112=$CT$7,BJ108=$CR$8,BJ112=$CR$8,BJ108=$CR$9,BJ112=$CR$9,BJ108=$CR$10,BJ112=$CR$10,BJ108=$CS$10,BJ112=$CS$10,BJ108=$CR$11,BJ112=$CR$11,BJ108=$CS$11,BJ112=$CS$11,BJ108=$CT$11,BJ112=$CT$11,BJ108=$CU$11,BJ112=$CU$11,BJ108=$CV$11,BJ112=$CV$11,BJ108=$CR$12,BJ112=$CR$12,BJ108=$CS$12,BJ112=$CS$12),OR($BI109=$CP$30,$BI109=$CP$31,$BI109=$CP$32,$BI109=$CP$33,$BI109=$CP$34,$BI109=$CP$35,$BI109=$CP$36,$BI109=$CP$37,$BI109=$CP$38,$BI109=$CP$39,$BI109=$CP$40,$BI109=$CP$41),OR($BI109=$CP$44,$BI109=$CP$45,$BI109=$CP$46,$BI109=$CP$47,$BI109=$CP$48,$BI109=$CP$49,$BI109=$CP$50)),1,"")</f>
        <v/>
      </c>
      <c r="BO108" s="164" t="str">
        <f t="shared" ref="BO108" si="920">IF(OR(OR(BJ108=$CR$15,BJ112=$CR$15,BJ108=$CS$15,BJ112=$CS$15,BJ108=$CT$15,BJ112=$CT$15,BJ108=$CR$16,BJ112=$CR$16,BJ108=$CS$16,BJ112=$CS$16,BJ108=$CR$17,BJ112=$CR$17,BJ108=$CS$17,BJ112=$CS$17,BJ108=$CR$18,BJ112=$CR$18,BJ108=$CS$18,BJ112=$CS$18,BJ108=$CT$18,BJ112=$CT$18,BJ108=$CU$18,BJ112=$CU$18,BJ108=$CV$18,BJ112=$CV$18,BJ108=$CR$19,BJ112=$CR$19,BJ108=$CS$19,BJ112=$CS$19),OR($BI109=$CP$30,$BI109=$CP$31,$BI109=$CP$32,$BI109=$CP$33,$BI109=$CP$34,$BI109=$CP$35,$BI109=$CP$36,$BI109=$CP$37,$BI109=$CP$38,$BI109=$CP$39,$BI109=$CP$40,$BI109=$CP$41),OR($BI109=$CP$44,$BI109=$CP$45,$BI109=$CP$46,$BI109=$CP$47,$BI109=$CP$48,$BI109=$CP$49,$BI109=$CP$50)),1,"")</f>
        <v/>
      </c>
      <c r="BP108" s="164" t="str">
        <f t="shared" ref="BP108" si="921">IF(OR(OR(BJ108=$CR$22,BJ112=$CR$22,BJ108=$CS$22,BJ112=$CS$22,BJ108=$CT$22,BJ112=$CT$22,BJ108=$CR$23,BJ112=$CR$23,BJ108=$CS$23,BJ112=$CS$23,BJ108=$CR$24,BJ112=$CR$24,BJ108=$CS$24,BJ112=$CS$24,BJ108=$CR$25,BJ112=$CR$25,BJ108=$CS$25,BJ112=$CS$25,BJ108=$CT$25,BJ112=$CT$25,BJ108=$CU$25,BJ112=$CU$25,BJ108=$CV$25,BJ112=$CV$25,BJ108=$CR$26,BJ112=$CR$26,BJ108=$CS$26,BJ112=$CS$26),OR($BI109=$CP$30,$BI109=$CP$31,$BI109=$CP$32,$BI109=$CP$33,$BI109=$CP$34,$BI109=$CP$35,$BI109=$CP$36,$BI109=$CP$37,$BI109=$CP$38,$BI109=$CP$39,$BI109=$CP$40,$BI109=$CP$41),OR($BI109=$CP$44,$BI109=$CP$45,$BI109=$CP$46,$BI109=$CP$47,$BI109=$CP$48,$BI109=$CP$49,$BI109=$CP$50)),1,"")</f>
        <v/>
      </c>
      <c r="BQ108" s="2"/>
      <c r="BR108" s="1" t="str">
        <f t="shared" ref="BR108" si="922">IF(ISNA(VLOOKUP(BI108,$DB$1:$DE$200,4,FALSE)),"",VLOOKUP(BI108,$DB$1:$DE$200,4,FALSE))</f>
        <v/>
      </c>
      <c r="BS108" s="1"/>
      <c r="BT108" s="1"/>
      <c r="BU108" s="1"/>
      <c r="BV108" s="1"/>
      <c r="BW108" s="1"/>
      <c r="BX108" s="5" t="str">
        <f t="array" ref="BX108">IF(ISNA(INDEX($DC$1:$DC$770,MATCH($BI108&amp;BX$3,$DB$1:$DB$770&amp;$DC$1:$DC$770,0))),"",IF(ISNA(INDEX($DC$1:$DC$200,MATCH($BI108&amp;BX$3,$DB$1:$DB$200&amp;$DC$1:$DC$200,0))),IF(INDEX($DC$201:$DC$770,MATCH($BI108&amp;BX$3,$DB$201:$DB$770&amp;$DC$201:$DC$770,0))=BX$3,2,""),IF(INDEX($DC$1:$DC$200,MATCH($BI108&amp;BX$3,$DB$1:$DB$200&amp;$DC$1:$DC$200,0))=BX$3,1,"")))</f>
        <v/>
      </c>
      <c r="BY108" s="6" t="str">
        <f t="array" ref="BY108">IF(ISNA(INDEX($DC$1:$DC$770,MATCH($BI108&amp;BY$3,$DB$1:$DB$770&amp;$DC$1:$DC$770,0))),"",IF(ISNA(INDEX($DC$1:$DC$200,MATCH($BI108&amp;BY$3,$DB$1:$DB$200&amp;$DC$1:$DC$200,0))),IF(INDEX($DC$201:$DC$770,MATCH($BI108&amp;BY$3,$DB$201:$DB$770&amp;$DC$201:$DC$770,0))=BY$3,2,""),IF(INDEX($DC$1:$DC$200,MATCH($BI108&amp;BY$3,$DB$1:$DB$200&amp;$DC$1:$DC$200,0))=BY$3,1,"")))</f>
        <v/>
      </c>
      <c r="BZ108" s="6" t="str">
        <f t="array" ref="BZ108">IF(ISNA(INDEX($DC$1:$DC$770,MATCH($BI108&amp;BZ$3,$DB$1:$DB$770&amp;$DC$1:$DC$770,0))),"",IF(ISNA(INDEX($DC$1:$DC$200,MATCH($BI108&amp;BZ$3,$DB$1:$DB$200&amp;$DC$1:$DC$200,0))),IF(INDEX($DC$201:$DC$770,MATCH($BI108&amp;BZ$3,$DB$201:$DB$770&amp;$DC$201:$DC$770,0))=BZ$3,2,""),IF(INDEX($DC$1:$DC$200,MATCH($BI108&amp;BZ$3,$DB$1:$DB$200&amp;$DC$1:$DC$200,0))=BZ$3,1,"")))</f>
        <v/>
      </c>
      <c r="CA108" s="5" t="str">
        <f t="array" ref="CA108">IF(ISNA(INDEX($DC$1:$DC$770,MATCH($BI108&amp;CA$3,$DB$1:$DB$770&amp;$DC$1:$DC$770,0))),"",IF(ISNA(INDEX($DC$1:$DC$200,MATCH($BI108&amp;CA$3,$DB$1:$DB$200&amp;$DC$1:$DC$200,0))),IF(INDEX($DC$201:$DC$770,MATCH($BI108&amp;CA$3,$DB$201:$DB$770&amp;$DC$201:$DC$770,0))=CA$3,2,""),IF(INDEX($DC$1:$DC$200,MATCH($BI108&amp;CA$3,$DB$1:$DB$200&amp;$DC$1:$DC$200,0))=CA$3,1,"")))</f>
        <v/>
      </c>
      <c r="CB108" s="6" t="str">
        <f t="array" ref="CB108">IF(ISNA(INDEX($DC$1:$DC$770,MATCH($BI108&amp;CB$3,$DB$1:$DB$770&amp;$DC$1:$DC$770,0))),"",IF(ISNA(INDEX($DC$1:$DC$200,MATCH($BI108&amp;CB$3,$DB$1:$DB$200&amp;$DC$1:$DC$200,0))),IF(INDEX($DC$201:$DC$770,MATCH($BI108&amp;CB$3,$DB$201:$DB$770&amp;$DC$201:$DC$770,0))=CB$3,2,""),IF(INDEX($DC$1:$DC$200,MATCH($BI108&amp;CB$3,$DB$1:$DB$200&amp;$DC$1:$DC$200,0))=CB$3,1,"")))</f>
        <v/>
      </c>
      <c r="CC108" s="7" t="str">
        <f t="array" ref="CC108">IF(ISNA(INDEX($DC$1:$DC$770,MATCH($BI108&amp;CC$3,$DB$1:$DB$770&amp;$DC$1:$DC$770,0))),"",IF(ISNA(INDEX($DC$1:$DC$200,MATCH($BI108&amp;CC$3,$DB$1:$DB$200&amp;$DC$1:$DC$200,0))),IF(INDEX($DC$201:$DC$770,MATCH($BI108&amp;CC$3,$DB$201:$DB$770&amp;$DC$201:$DC$770,0))=CC$3,2,""),IF(INDEX($DC$1:$DC$200,MATCH($BI108&amp;CC$3,$DB$1:$DB$200&amp;$DC$1:$DC$200,0))=CC$3,1,"")))</f>
        <v/>
      </c>
      <c r="CD108" s="6" t="str">
        <f t="array" ref="CD108">IF(ISNA(INDEX($DC$1:$DC$770,MATCH($BI108&amp;CD$3,$DB$1:$DB$770&amp;$DC$1:$DC$770,0))),"",IF(ISNA(INDEX($DC$1:$DC$200,MATCH($BI108&amp;CD$3,$DB$1:$DB$200&amp;$DC$1:$DC$200,0))),IF(INDEX($DC$201:$DC$770,MATCH($BI108&amp;CD$3,$DB$201:$DB$770&amp;$DC$201:$DC$770,0))=CD$3,2,""),IF(INDEX($DC$1:$DC$200,MATCH($BI108&amp;CD$3,$DB$1:$DB$200&amp;$DC$1:$DC$200,0))=CD$3,1,"")))</f>
        <v/>
      </c>
      <c r="CE108" s="6" t="str">
        <f t="array" ref="CE108">IF(ISNA(INDEX($DC$1:$DC$770,MATCH($BI108&amp;CE$3,$DB$1:$DB$770&amp;$DC$1:$DC$770,0))),"",IF(ISNA(INDEX($DC$1:$DC$200,MATCH($BI108&amp;CE$3,$DB$1:$DB$200&amp;$DC$1:$DC$200,0))),IF(INDEX($DC$201:$DC$770,MATCH($BI108&amp;CE$3,$DB$201:$DB$770&amp;$DC$201:$DC$770,0))=CE$3,2,""),IF(INDEX($DC$1:$DC$200,MATCH($BI108&amp;CE$3,$DB$1:$DB$200&amp;$DC$1:$DC$200,0))=CE$3,1,"")))</f>
        <v/>
      </c>
      <c r="CF108" s="6" t="str">
        <f t="array" ref="CF108">IF(ISNA(INDEX($DC$1:$DC$770,MATCH($BI108&amp;CF$3,$DB$1:$DB$770&amp;$DC$1:$DC$770,0))),"",IF(ISNA(INDEX($DC$1:$DC$200,MATCH($BI108&amp;CF$3,$DB$1:$DB$200&amp;$DC$1:$DC$200,0))),IF(INDEX($DC$201:$DC$770,MATCH($BI108&amp;CF$3,$DB$201:$DB$770&amp;$DC$201:$DC$770,0))=CF$3,2,""),IF(INDEX($DC$1:$DC$200,MATCH($BI108&amp;CF$3,$DB$1:$DB$200&amp;$DC$1:$DC$200,0))=CF$3,1,"")))</f>
        <v/>
      </c>
      <c r="CG108" s="5" t="str">
        <f t="array" ref="CG108">IF(ISNA(INDEX($DC$1:$DC$770,MATCH($BI108&amp;CG$3,$DB$1:$DB$770&amp;$DC$1:$DC$770,0))),"",IF(ISNA(INDEX($DC$1:$DC$200,MATCH($BI108&amp;CG$3,$DB$1:$DB$200&amp;$DC$1:$DC$200,0))),IF(INDEX($DC$201:$DC$770,MATCH($BI108&amp;CG$3,$DB$201:$DB$770&amp;$DC$201:$DC$770,0))=CG$3,2,""),IF(INDEX($DC$1:$DC$200,MATCH($BI108&amp;CG$3,$DB$1:$DB$200&amp;$DC$1:$DC$200,0))=CG$3,1,"")))</f>
        <v/>
      </c>
      <c r="CH108" s="6" t="str">
        <f t="array" ref="CH108">IF(ISNA(INDEX($DC$1:$DC$770,MATCH($BI108&amp;CH$3,$DB$1:$DB$770&amp;$DC$1:$DC$770,0))),"",IF(ISNA(INDEX($DC$1:$DC$200,MATCH($BI108&amp;CH$3,$DB$1:$DB$200&amp;$DC$1:$DC$200,0))),IF(INDEX($DC$201:$DC$770,MATCH($BI108&amp;CH$3,$DB$201:$DB$770&amp;$DC$201:$DC$770,0))=CH$3,2,""),IF(INDEX($DC$1:$DC$200,MATCH($BI108&amp;CH$3,$DB$1:$DB$200&amp;$DC$1:$DC$200,0))=CH$3,1,"")))</f>
        <v/>
      </c>
      <c r="CI108" s="7" t="str">
        <f t="array" ref="CI108">IF(ISNA(INDEX($DC$1:$DC$770,MATCH($BI108&amp;CI$3,$DB$1:$DB$770&amp;$DC$1:$DC$770,0))),"",IF(ISNA(INDEX($DC$1:$DC$200,MATCH($BI108&amp;CI$3,$DB$1:$DB$200&amp;$DC$1:$DC$200,0))),IF(INDEX($DC$201:$DC$770,MATCH($BI108&amp;CI$3,$DB$201:$DB$770&amp;$DC$201:$DC$770,0))=CI$3,2,""),IF(INDEX($DC$1:$DC$200,MATCH($BI108&amp;CI$3,$DB$1:$DB$200&amp;$DC$1:$DC$200,0))=CI$3,1,"")))</f>
        <v/>
      </c>
      <c r="CJ108" s="6" t="str">
        <f t="array" ref="CJ108">IF(ISNA(INDEX($DC$1:$DC$770,MATCH($BI108&amp;CJ$3,$DB$1:$DB$770&amp;$DC$1:$DC$770,0))),"",IF(ISNA(INDEX($DC$1:$DC$200,MATCH($BI108&amp;CJ$3,$DB$1:$DB$200&amp;$DC$1:$DC$200,0))),IF(INDEX($DC$201:$DC$770,MATCH($BI108&amp;CJ$3,$DB$201:$DB$770&amp;$DC$201:$DC$770,0))=CJ$3,2,""),IF(INDEX($DC$1:$DC$200,MATCH($BI108&amp;CJ$3,$DB$1:$DB$200&amp;$DC$1:$DC$200,0))=CJ$3,1,"")))</f>
        <v/>
      </c>
      <c r="CK108" s="6" t="str">
        <f t="array" ref="CK108">IF(ISNA(INDEX($DC$1:$DC$770,MATCH($BI108&amp;CK$3,$DB$1:$DB$770&amp;$DC$1:$DC$770,0))),"",IF(ISNA(INDEX($DC$1:$DC$200,MATCH($BI108&amp;CK$3,$DB$1:$DB$200&amp;$DC$1:$DC$200,0))),IF(INDEX($DC$201:$DC$770,MATCH($BI108&amp;CK$3,$DB$201:$DB$770&amp;$DC$201:$DC$770,0))=CK$3,2,""),IF(INDEX($DC$1:$DC$200,MATCH($BI108&amp;CK$3,$DB$1:$DB$200&amp;$DC$1:$DC$200,0))=CK$3,1,"")))</f>
        <v/>
      </c>
      <c r="CL108" s="7" t="str">
        <f t="array" ref="CL108">IF(ISNA(INDEX($DC$1:$DC$770,MATCH($BI108&amp;CL$3,$DB$1:$DB$770&amp;$DC$1:$DC$770,0))),"",IF(ISNA(INDEX($DC$1:$DC$200,MATCH($BI108&amp;CL$3,$DB$1:$DB$200&amp;$DC$1:$DC$200,0))),IF(INDEX($DC$201:$DC$770,MATCH($BI108&amp;CL$3,$DB$201:$DB$770&amp;$DC$201:$DC$770,0))=CL$3,2,""),IF(INDEX($DC$1:$DC$200,MATCH($BI108&amp;CL$3,$DB$1:$DB$200&amp;$DC$1:$DC$200,0))=CL$3,1,"")))</f>
        <v/>
      </c>
      <c r="CN108" s="10"/>
      <c r="CO108" s="14">
        <f t="shared" ref="CO108" si="923">CO107</f>
        <v>12</v>
      </c>
      <c r="CP108" s="24">
        <f t="shared" si="764"/>
        <v>0</v>
      </c>
      <c r="CQ108" s="161"/>
      <c r="CR108" s="10"/>
      <c r="CS108" s="10"/>
      <c r="CT108" s="10" t="s">
        <v>152</v>
      </c>
      <c r="CU108" s="69"/>
      <c r="CV108" s="69"/>
      <c r="CW108" s="10">
        <f t="shared" si="765"/>
        <v>2016</v>
      </c>
      <c r="CX108" s="10" t="str">
        <f t="shared" si="766"/>
        <v>Mo</v>
      </c>
      <c r="CY108" s="36">
        <f t="shared" si="767"/>
        <v>40876</v>
      </c>
      <c r="CZ108" s="10">
        <f>CZ107</f>
        <v>0</v>
      </c>
      <c r="DB108" s="19">
        <f>IF(DM108=0,0,IF(COUNTIF($DM$1:$DM$200,DM108)=1,DM108,IF(COUNTIF($DM$1:$DM$200,DM108)=2,IF(COUNTIF($DM$1:$DM104,DM108)=0,DM108,DM108+0.5),"Terminkollision 1")))</f>
        <v>0</v>
      </c>
      <c r="DC108" s="42">
        <f t="shared" si="881"/>
        <v>3</v>
      </c>
      <c r="DD108" s="71" t="s">
        <v>195</v>
      </c>
      <c r="DE108" s="67" t="s">
        <v>177</v>
      </c>
      <c r="DG108" s="67"/>
      <c r="DH108" s="67"/>
      <c r="DI108" s="13">
        <f t="shared" si="810"/>
        <v>2016</v>
      </c>
      <c r="DJ108" s="13" t="str">
        <f t="shared" si="882"/>
        <v>Mo</v>
      </c>
      <c r="DK108" s="22">
        <f t="shared" si="883"/>
        <v>40876</v>
      </c>
      <c r="DL108" s="19">
        <f t="shared" si="884"/>
        <v>0</v>
      </c>
      <c r="DM108" s="13">
        <f t="shared" si="885"/>
        <v>0</v>
      </c>
    </row>
    <row r="109" spans="1:117" ht="12.75" customHeight="1">
      <c r="A109" s="13">
        <f t="shared" ref="A109" si="924">A108+0.5</f>
        <v>108.5</v>
      </c>
      <c r="B109" s="174"/>
      <c r="C109" s="173"/>
      <c r="D109" s="177"/>
      <c r="E109" s="2"/>
      <c r="F109" s="165"/>
      <c r="G109" s="165"/>
      <c r="H109" s="165"/>
      <c r="I109" s="2"/>
      <c r="J109" s="10" t="str">
        <f t="shared" ref="J109" si="925">IF(ISNA(VLOOKUP(A109,$CP$30:$CQ$56,2,FALSE)),IF(ISNA(VLOOKUP(A109,$DB$1:$DE$200,4,FALSE)),"",VLOOKUP(A109,$DB$1:$DE$200,4,FALSE)),VLOOKUP(A109,$CP$30:$CQ$56,2,FALSE))</f>
        <v/>
      </c>
      <c r="K109" s="10"/>
      <c r="L109" s="10"/>
      <c r="M109" s="10"/>
      <c r="N109" s="10"/>
      <c r="O109" s="10"/>
      <c r="P109" s="9" t="str">
        <f t="array" ref="P109">IF(ISNA(INDEX($DC$201:$DC$770,MATCH($A108&amp;P$3,$DB$201:$DB$770&amp;$DC$201:$DC$770,0))),IF(ISNA(INDEX($DC$1:$DC$200,MATCH($A109&amp;P$3,$DB$1:$DB$200&amp;$DC$1:$DC$200,0))),"",IF(INDEX($DC$1:$DC$200,MATCH($A109&amp;P$3,$DB$1:$DB$200&amp;$DC$1:$DC$200,0))=P$3,1,"")),IF(INDEX($DC$201:$DC$770,MATCH($A108&amp;P$3,$DB$201:$DB$770&amp;$DC$201:$DC$770,0))=P$3,2,""))</f>
        <v/>
      </c>
      <c r="Q109" s="10" t="str">
        <f t="array" ref="Q109">IF(ISNA(INDEX($DC$201:$DC$770,MATCH($A108&amp;Q$3,$DB$201:$DB$770&amp;$DC$201:$DC$770,0))),IF(ISNA(INDEX($DC$1:$DC$200,MATCH($A109&amp;Q$3,$DB$1:$DB$200&amp;$DC$1:$DC$200,0))),"",IF(INDEX($DC$1:$DC$200,MATCH($A109&amp;Q$3,$DB$1:$DB$200&amp;$DC$1:$DC$200,0))=Q$3,1,"")),IF(INDEX($DC$201:$DC$770,MATCH($A108&amp;Q$3,$DB$201:$DB$770&amp;$DC$201:$DC$770,0))=Q$3,2,""))</f>
        <v/>
      </c>
      <c r="R109" s="10" t="str">
        <f t="array" ref="R109">IF(ISNA(INDEX($DC$201:$DC$770,MATCH($A108&amp;R$3,$DB$201:$DB$770&amp;$DC$201:$DC$770,0))),IF(ISNA(INDEX($DC$1:$DC$200,MATCH($A109&amp;R$3,$DB$1:$DB$200&amp;$DC$1:$DC$200,0))),"",IF(INDEX($DC$1:$DC$200,MATCH($A109&amp;R$3,$DB$1:$DB$200&amp;$DC$1:$DC$200,0))=R$3,1,"")),IF(INDEX($DC$201:$DC$770,MATCH($A108&amp;R$3,$DB$201:$DB$770&amp;$DC$201:$DC$770,0))=R$3,2,""))</f>
        <v/>
      </c>
      <c r="S109" s="9" t="str">
        <f t="array" ref="S109">IF(ISNA(INDEX($DC$201:$DC$770,MATCH($A108&amp;S$3,$DB$201:$DB$770&amp;$DC$201:$DC$770,0))),IF(ISNA(INDEX($DC$1:$DC$200,MATCH($A109&amp;S$3,$DB$1:$DB$200&amp;$DC$1:$DC$200,0))),"",IF(INDEX($DC$1:$DC$200,MATCH($A109&amp;S$3,$DB$1:$DB$200&amp;$DC$1:$DC$200,0))=S$3,1,"")),IF(INDEX($DC$201:$DC$770,MATCH($A108&amp;S$3,$DB$201:$DB$770&amp;$DC$201:$DC$770,0))=S$3,2,""))</f>
        <v/>
      </c>
      <c r="T109" s="10" t="str">
        <f t="array" ref="T109">IF(ISNA(INDEX($DC$201:$DC$770,MATCH($A108&amp;T$3,$DB$201:$DB$770&amp;$DC$201:$DC$770,0))),IF(ISNA(INDEX($DC$1:$DC$200,MATCH($A109&amp;T$3,$DB$1:$DB$200&amp;$DC$1:$DC$200,0))),"",IF(INDEX($DC$1:$DC$200,MATCH($A109&amp;T$3,$DB$1:$DB$200&amp;$DC$1:$DC$200,0))=T$3,1,"")),IF(INDEX($DC$201:$DC$770,MATCH($A108&amp;T$3,$DB$201:$DB$770&amp;$DC$201:$DC$770,0))=T$3,2,""))</f>
        <v/>
      </c>
      <c r="U109" s="8" t="str">
        <f t="array" ref="U109">IF(ISNA(INDEX($DC$201:$DC$770,MATCH($A108&amp;U$3,$DB$201:$DB$770&amp;$DC$201:$DC$770,0))),IF(ISNA(INDEX($DC$1:$DC$200,MATCH($A109&amp;U$3,$DB$1:$DB$200&amp;$DC$1:$DC$200,0))),"",IF(INDEX($DC$1:$DC$200,MATCH($A109&amp;U$3,$DB$1:$DB$200&amp;$DC$1:$DC$200,0))=U$3,1,"")),IF(INDEX($DC$201:$DC$770,MATCH($A108&amp;U$3,$DB$201:$DB$770&amp;$DC$201:$DC$770,0))=U$3,2,""))</f>
        <v/>
      </c>
      <c r="V109" s="10" t="str">
        <f t="array" ref="V109">IF(ISNA(INDEX($DC$201:$DC$770,MATCH($A108&amp;V$3,$DB$201:$DB$770&amp;$DC$201:$DC$770,0))),IF(ISNA(INDEX($DC$1:$DC$200,MATCH($A109&amp;V$3,$DB$1:$DB$200&amp;$DC$1:$DC$200,0))),"",IF(INDEX($DC$1:$DC$200,MATCH($A109&amp;V$3,$DB$1:$DB$200&amp;$DC$1:$DC$200,0))=V$3,1,"")),IF(INDEX($DC$201:$DC$770,MATCH($A108&amp;V$3,$DB$201:$DB$770&amp;$DC$201:$DC$770,0))=V$3,2,""))</f>
        <v/>
      </c>
      <c r="W109" s="10" t="str">
        <f t="array" ref="W109">IF(ISNA(INDEX($DC$201:$DC$770,MATCH($A108&amp;W$3,$DB$201:$DB$770&amp;$DC$201:$DC$770,0))),IF(ISNA(INDEX($DC$1:$DC$200,MATCH($A109&amp;W$3,$DB$1:$DB$200&amp;$DC$1:$DC$200,0))),"",IF(INDEX($DC$1:$DC$200,MATCH($A109&amp;W$3,$DB$1:$DB$200&amp;$DC$1:$DC$200,0))=W$3,1,"")),IF(INDEX($DC$201:$DC$770,MATCH($A108&amp;W$3,$DB$201:$DB$770&amp;$DC$201:$DC$770,0))=W$3,2,""))</f>
        <v/>
      </c>
      <c r="X109" s="10" t="str">
        <f t="array" ref="X109">IF(ISNA(INDEX($DC$201:$DC$770,MATCH($A108&amp;X$3,$DB$201:$DB$770&amp;$DC$201:$DC$770,0))),IF(ISNA(INDEX($DC$1:$DC$200,MATCH($A109&amp;X$3,$DB$1:$DB$200&amp;$DC$1:$DC$200,0))),"",IF(INDEX($DC$1:$DC$200,MATCH($A109&amp;X$3,$DB$1:$DB$200&amp;$DC$1:$DC$200,0))=X$3,1,"")),IF(INDEX($DC$201:$DC$770,MATCH($A108&amp;X$3,$DB$201:$DB$770&amp;$DC$201:$DC$770,0))=X$3,2,""))</f>
        <v/>
      </c>
      <c r="Y109" s="9" t="str">
        <f t="array" ref="Y109">IF(ISNA(INDEX($DC$201:$DC$770,MATCH($A108&amp;Y$3,$DB$201:$DB$770&amp;$DC$201:$DC$770,0))),IF(ISNA(INDEX($DC$1:$DC$200,MATCH($A109&amp;Y$3,$DB$1:$DB$200&amp;$DC$1:$DC$200,0))),"",IF(INDEX($DC$1:$DC$200,MATCH($A109&amp;Y$3,$DB$1:$DB$200&amp;$DC$1:$DC$200,0))=Y$3,1,"")),IF(INDEX($DC$201:$DC$770,MATCH($A108&amp;Y$3,$DB$201:$DB$770&amp;$DC$201:$DC$770,0))=Y$3,2,""))</f>
        <v/>
      </c>
      <c r="Z109" s="10" t="str">
        <f t="array" ref="Z109">IF(ISNA(INDEX($DC$201:$DC$770,MATCH($A108&amp;Z$3,$DB$201:$DB$770&amp;$DC$201:$DC$770,0))),IF(ISNA(INDEX($DC$1:$DC$200,MATCH($A109&amp;Z$3,$DB$1:$DB$200&amp;$DC$1:$DC$200,0))),"",IF(INDEX($DC$1:$DC$200,MATCH($A109&amp;Z$3,$DB$1:$DB$200&amp;$DC$1:$DC$200,0))=Z$3,1,"")),IF(INDEX($DC$201:$DC$770,MATCH($A108&amp;Z$3,$DB$201:$DB$770&amp;$DC$201:$DC$770,0))=Z$3,2,""))</f>
        <v/>
      </c>
      <c r="AA109" s="8" t="str">
        <f t="array" ref="AA109">IF(ISNA(INDEX($DC$201:$DC$770,MATCH($A108&amp;AA$3,$DB$201:$DB$770&amp;$DC$201:$DC$770,0))),IF(ISNA(INDEX($DC$1:$DC$200,MATCH($A109&amp;AA$3,$DB$1:$DB$200&amp;$DC$1:$DC$200,0))),"",IF(INDEX($DC$1:$DC$200,MATCH($A109&amp;AA$3,$DB$1:$DB$200&amp;$DC$1:$DC$200,0))=AA$3,1,"")),IF(INDEX($DC$201:$DC$770,MATCH($A108&amp;AA$3,$DB$201:$DB$770&amp;$DC$201:$DC$770,0))=AA$3,2,""))</f>
        <v/>
      </c>
      <c r="AB109" s="10" t="str">
        <f t="array" ref="AB109">IF(ISNA(INDEX($DC$201:$DC$770,MATCH($A108&amp;AB$3,$DB$201:$DB$770&amp;$DC$201:$DC$770,0))),IF(ISNA(INDEX($DC$1:$DC$200,MATCH($A109&amp;AB$3,$DB$1:$DB$200&amp;$DC$1:$DC$200,0))),"",IF(INDEX($DC$1:$DC$200,MATCH($A109&amp;AB$3,$DB$1:$DB$200&amp;$DC$1:$DC$200,0))=AB$3,1,"")),IF(INDEX($DC$201:$DC$770,MATCH($A108&amp;AB$3,$DB$201:$DB$770&amp;$DC$201:$DC$770,0))=AB$3,2,""))</f>
        <v/>
      </c>
      <c r="AC109" s="10" t="str">
        <f t="array" ref="AC109">IF(ISNA(INDEX($DC$201:$DC$770,MATCH($A108&amp;AC$3,$DB$201:$DB$770&amp;$DC$201:$DC$770,0))),IF(ISNA(INDEX($DC$1:$DC$200,MATCH($A109&amp;AC$3,$DB$1:$DB$200&amp;$DC$1:$DC$200,0))),"",IF(INDEX($DC$1:$DC$200,MATCH($A109&amp;AC$3,$DB$1:$DB$200&amp;$DC$1:$DC$200,0))=AC$3,1,"")),IF(INDEX($DC$201:$DC$770,MATCH($A108&amp;AC$3,$DB$201:$DB$770&amp;$DC$201:$DC$770,0))=AC$3,2,""))</f>
        <v/>
      </c>
      <c r="AD109" s="8" t="str">
        <f t="array" ref="AD109">IF(ISNA(INDEX($DC$201:$DC$770,MATCH($A108&amp;AD$3,$DB$201:$DB$770&amp;$DC$201:$DC$770,0))),IF(ISNA(INDEX($DC$1:$DC$200,MATCH($A109&amp;AD$3,$DB$1:$DB$200&amp;$DC$1:$DC$200,0))),"",IF(INDEX($DC$1:$DC$200,MATCH($A109&amp;AD$3,$DB$1:$DB$200&amp;$DC$1:$DC$200,0))=AD$3,1,"")),IF(INDEX($DC$201:$DC$770,MATCH($A108&amp;AD$3,$DB$201:$DB$770&amp;$DC$201:$DC$770,0))=AD$3,2,""))</f>
        <v/>
      </c>
      <c r="AE109" s="4">
        <f t="shared" ref="AE109" si="926">AE108+0.5</f>
        <v>138.5</v>
      </c>
      <c r="AF109" s="174"/>
      <c r="AG109" s="183"/>
      <c r="AH109" s="177"/>
      <c r="AI109" s="2"/>
      <c r="AJ109" s="165"/>
      <c r="AK109" s="165"/>
      <c r="AL109" s="165"/>
      <c r="AM109" s="2"/>
      <c r="AN109" s="10" t="str">
        <f t="shared" ref="AN109" si="927">IF(ISNA(VLOOKUP(AE109,$CP$30:$CQ$56,2,FALSE)),IF(ISNA(VLOOKUP(AE109,$DB$1:$DE$200,4,FALSE)),"",VLOOKUP(AE109,$DB$1:$DE$200,4,FALSE)),VLOOKUP(AE109,$CP$30:$CQ$56,2,FALSE))</f>
        <v/>
      </c>
      <c r="AO109" s="10"/>
      <c r="AP109" s="10"/>
      <c r="AQ109" s="10"/>
      <c r="AR109" s="10"/>
      <c r="AS109" s="10"/>
      <c r="AT109" s="9" t="str">
        <f t="array" ref="AT109">IF(ISNA(INDEX($DC$201:$DC$770,MATCH($AE108&amp;AT$3,$DB$201:$DB$770&amp;$DC$201:$DC$770,0))),IF(ISNA(INDEX($DC$1:$DC$200,MATCH($AE109&amp;AT$3,$DB$1:$DB$200&amp;$DC$1:$DC$200,0))),"",IF(INDEX($DC$1:$DC$200,MATCH($AE109&amp;AT$3,$DB$1:$DB$200&amp;$DC$1:$DC$200,0))=AT$3,1,"")),IF(INDEX($DC$201:$DC$770,MATCH($AE108&amp;AT$3,$DB$201:$DB$770&amp;$DC$201:$DC$770,0))=AT$3,2,""))</f>
        <v/>
      </c>
      <c r="AU109" s="10" t="str">
        <f t="array" ref="AU109">IF(ISNA(INDEX($DC$201:$DC$770,MATCH($AE108&amp;AU$3,$DB$201:$DB$770&amp;$DC$201:$DC$770,0))),IF(ISNA(INDEX($DC$1:$DC$200,MATCH($AE109&amp;AU$3,$DB$1:$DB$200&amp;$DC$1:$DC$200,0))),"",IF(INDEX($DC$1:$DC$200,MATCH($AE109&amp;AU$3,$DB$1:$DB$200&amp;$DC$1:$DC$200,0))=AU$3,1,"")),IF(INDEX($DC$201:$DC$770,MATCH($AE108&amp;AU$3,$DB$201:$DB$770&amp;$DC$201:$DC$770,0))=AU$3,2,""))</f>
        <v/>
      </c>
      <c r="AV109" s="10" t="str">
        <f t="array" ref="AV109">IF(ISNA(INDEX($DC$201:$DC$770,MATCH($AE108&amp;AV$3,$DB$201:$DB$770&amp;$DC$201:$DC$770,0))),IF(ISNA(INDEX($DC$1:$DC$200,MATCH($AE109&amp;AV$3,$DB$1:$DB$200&amp;$DC$1:$DC$200,0))),"",IF(INDEX($DC$1:$DC$200,MATCH($AE109&amp;AV$3,$DB$1:$DB$200&amp;$DC$1:$DC$200,0))=AV$3,1,"")),IF(INDEX($DC$201:$DC$770,MATCH($AE108&amp;AV$3,$DB$201:$DB$770&amp;$DC$201:$DC$770,0))=AV$3,2,""))</f>
        <v/>
      </c>
      <c r="AW109" s="9" t="str">
        <f t="array" ref="AW109">IF(ISNA(INDEX($DC$201:$DC$770,MATCH($AE108&amp;AW$3,$DB$201:$DB$770&amp;$DC$201:$DC$770,0))),IF(ISNA(INDEX($DC$1:$DC$200,MATCH($AE109&amp;AW$3,$DB$1:$DB$200&amp;$DC$1:$DC$200,0))),"",IF(INDEX($DC$1:$DC$200,MATCH($AE109&amp;AW$3,$DB$1:$DB$200&amp;$DC$1:$DC$200,0))=AW$3,1,"")),IF(INDEX($DC$201:$DC$770,MATCH($AE108&amp;AW$3,$DB$201:$DB$770&amp;$DC$201:$DC$770,0))=AW$3,2,""))</f>
        <v/>
      </c>
      <c r="AX109" s="10" t="str">
        <f t="array" ref="AX109">IF(ISNA(INDEX($DC$201:$DC$770,MATCH($AE108&amp;AX$3,$DB$201:$DB$770&amp;$DC$201:$DC$770,0))),IF(ISNA(INDEX($DC$1:$DC$200,MATCH($AE109&amp;AX$3,$DB$1:$DB$200&amp;$DC$1:$DC$200,0))),"",IF(INDEX($DC$1:$DC$200,MATCH($AE109&amp;AX$3,$DB$1:$DB$200&amp;$DC$1:$DC$200,0))=AX$3,1,"")),IF(INDEX($DC$201:$DC$770,MATCH($AE108&amp;AX$3,$DB$201:$DB$770&amp;$DC$201:$DC$770,0))=AX$3,2,""))</f>
        <v/>
      </c>
      <c r="AY109" s="8" t="str">
        <f t="array" ref="AY109">IF(ISNA(INDEX($DC$201:$DC$770,MATCH($AE108&amp;AY$3,$DB$201:$DB$770&amp;$DC$201:$DC$770,0))),IF(ISNA(INDEX($DC$1:$DC$200,MATCH($AE109&amp;AY$3,$DB$1:$DB$200&amp;$DC$1:$DC$200,0))),"",IF(INDEX($DC$1:$DC$200,MATCH($AE109&amp;AY$3,$DB$1:$DB$200&amp;$DC$1:$DC$200,0))=AY$3,1,"")),IF(INDEX($DC$201:$DC$770,MATCH($AE108&amp;AY$3,$DB$201:$DB$770&amp;$DC$201:$DC$770,0))=AY$3,2,""))</f>
        <v/>
      </c>
      <c r="AZ109" s="10" t="str">
        <f t="array" ref="AZ109">IF(ISNA(INDEX($DC$201:$DC$770,MATCH($AE108&amp;AZ$3,$DB$201:$DB$770&amp;$DC$201:$DC$770,0))),IF(ISNA(INDEX($DC$1:$DC$200,MATCH($AE109&amp;AZ$3,$DB$1:$DB$200&amp;$DC$1:$DC$200,0))),"",IF(INDEX($DC$1:$DC$200,MATCH($AE109&amp;AZ$3,$DB$1:$DB$200&amp;$DC$1:$DC$200,0))=AZ$3,1,"")),IF(INDEX($DC$201:$DC$770,MATCH($AE108&amp;AZ$3,$DB$201:$DB$770&amp;$DC$201:$DC$770,0))=AZ$3,2,""))</f>
        <v/>
      </c>
      <c r="BA109" s="10" t="str">
        <f t="array" ref="BA109">IF(ISNA(INDEX($DC$201:$DC$770,MATCH($AE108&amp;BA$3,$DB$201:$DB$770&amp;$DC$201:$DC$770,0))),IF(ISNA(INDEX($DC$1:$DC$200,MATCH($AE109&amp;BA$3,$DB$1:$DB$200&amp;$DC$1:$DC$200,0))),"",IF(INDEX($DC$1:$DC$200,MATCH($AE109&amp;BA$3,$DB$1:$DB$200&amp;$DC$1:$DC$200,0))=BA$3,1,"")),IF(INDEX($DC$201:$DC$770,MATCH($AE108&amp;BA$3,$DB$201:$DB$770&amp;$DC$201:$DC$770,0))=BA$3,2,""))</f>
        <v/>
      </c>
      <c r="BB109" s="10" t="str">
        <f t="array" ref="BB109">IF(ISNA(INDEX($DC$201:$DC$770,MATCH($AE108&amp;BB$3,$DB$201:$DB$770&amp;$DC$201:$DC$770,0))),IF(ISNA(INDEX($DC$1:$DC$200,MATCH($AE109&amp;BB$3,$DB$1:$DB$200&amp;$DC$1:$DC$200,0))),"",IF(INDEX($DC$1:$DC$200,MATCH($AE109&amp;BB$3,$DB$1:$DB$200&amp;$DC$1:$DC$200,0))=BB$3,1,"")),IF(INDEX($DC$201:$DC$770,MATCH($AE108&amp;BB$3,$DB$201:$DB$770&amp;$DC$201:$DC$770,0))=BB$3,2,""))</f>
        <v/>
      </c>
      <c r="BC109" s="9" t="str">
        <f t="array" ref="BC109">IF(ISNA(INDEX($DC$201:$DC$770,MATCH($AE108&amp;BC$3,$DB$201:$DB$770&amp;$DC$201:$DC$770,0))),IF(ISNA(INDEX($DC$1:$DC$200,MATCH($AE109&amp;BC$3,$DB$1:$DB$200&amp;$DC$1:$DC$200,0))),"",IF(INDEX($DC$1:$DC$200,MATCH($AE109&amp;BC$3,$DB$1:$DB$200&amp;$DC$1:$DC$200,0))=BC$3,1,"")),IF(INDEX($DC$201:$DC$770,MATCH($AE108&amp;BC$3,$DB$201:$DB$770&amp;$DC$201:$DC$770,0))=BC$3,2,""))</f>
        <v/>
      </c>
      <c r="BD109" s="10" t="str">
        <f t="array" ref="BD109">IF(ISNA(INDEX($DC$201:$DC$770,MATCH($AE108&amp;BD$3,$DB$201:$DB$770&amp;$DC$201:$DC$770,0))),IF(ISNA(INDEX($DC$1:$DC$200,MATCH($AE109&amp;BD$3,$DB$1:$DB$200&amp;$DC$1:$DC$200,0))),"",IF(INDEX($DC$1:$DC$200,MATCH($AE109&amp;BD$3,$DB$1:$DB$200&amp;$DC$1:$DC$200,0))=BD$3,1,"")),IF(INDEX($DC$201:$DC$770,MATCH($AE108&amp;BD$3,$DB$201:$DB$770&amp;$DC$201:$DC$770,0))=BD$3,2,""))</f>
        <v/>
      </c>
      <c r="BE109" s="8" t="str">
        <f t="array" ref="BE109">IF(ISNA(INDEX($DC$201:$DC$770,MATCH($AE108&amp;BE$3,$DB$201:$DB$770&amp;$DC$201:$DC$770,0))),IF(ISNA(INDEX($DC$1:$DC$200,MATCH($AE109&amp;BE$3,$DB$1:$DB$200&amp;$DC$1:$DC$200,0))),"",IF(INDEX($DC$1:$DC$200,MATCH($AE109&amp;BE$3,$DB$1:$DB$200&amp;$DC$1:$DC$200,0))=BE$3,1,"")),IF(INDEX($DC$201:$DC$770,MATCH($AE108&amp;BE$3,$DB$201:$DB$770&amp;$DC$201:$DC$770,0))=BE$3,2,""))</f>
        <v/>
      </c>
      <c r="BF109" s="10" t="str">
        <f t="array" ref="BF109">IF(ISNA(INDEX($DC$201:$DC$770,MATCH($AE108&amp;BF$3,$DB$201:$DB$770&amp;$DC$201:$DC$770,0))),IF(ISNA(INDEX($DC$1:$DC$200,MATCH($AE109&amp;BF$3,$DB$1:$DB$200&amp;$DC$1:$DC$200,0))),"",IF(INDEX($DC$1:$DC$200,MATCH($AE109&amp;BF$3,$DB$1:$DB$200&amp;$DC$1:$DC$200,0))=BF$3,1,"")),IF(INDEX($DC$201:$DC$770,MATCH($AE108&amp;BF$3,$DB$201:$DB$770&amp;$DC$201:$DC$770,0))=BF$3,2,""))</f>
        <v/>
      </c>
      <c r="BG109" s="10" t="str">
        <f t="array" ref="BG109">IF(ISNA(INDEX($DC$201:$DC$770,MATCH($AE108&amp;BG$3,$DB$201:$DB$770&amp;$DC$201:$DC$770,0))),IF(ISNA(INDEX($DC$1:$DC$200,MATCH($AE109&amp;BG$3,$DB$1:$DB$200&amp;$DC$1:$DC$200,0))),"",IF(INDEX($DC$1:$DC$200,MATCH($AE109&amp;BG$3,$DB$1:$DB$200&amp;$DC$1:$DC$200,0))=BG$3,1,"")),IF(INDEX($DC$201:$DC$770,MATCH($AE108&amp;BG$3,$DB$201:$DB$770&amp;$DC$201:$DC$770,0))=BG$3,2,""))</f>
        <v/>
      </c>
      <c r="BH109" s="8" t="str">
        <f t="array" ref="BH109">IF(ISNA(INDEX($DC$201:$DC$770,MATCH($AE108&amp;BH$3,$DB$201:$DB$770&amp;$DC$201:$DC$770,0))),IF(ISNA(INDEX($DC$1:$DC$200,MATCH($AE109&amp;BH$3,$DB$1:$DB$200&amp;$DC$1:$DC$200,0))),"",IF(INDEX($DC$1:$DC$200,MATCH($AE109&amp;BH$3,$DB$1:$DB$200&amp;$DC$1:$DC$200,0))=BH$3,1,"")),IF(INDEX($DC$201:$DC$770,MATCH($AE108&amp;BH$3,$DB$201:$DB$770&amp;$DC$201:$DC$770,0))=BH$3,2,""))</f>
        <v/>
      </c>
      <c r="BI109" s="4">
        <f t="shared" ref="BI109" si="928">BI108+0.5</f>
        <v>169.5</v>
      </c>
      <c r="BJ109" s="174"/>
      <c r="BK109" s="183"/>
      <c r="BL109" s="177"/>
      <c r="BM109" s="2"/>
      <c r="BN109" s="165"/>
      <c r="BO109" s="165"/>
      <c r="BP109" s="165"/>
      <c r="BQ109" s="2"/>
      <c r="BR109" s="9" t="str">
        <f t="shared" ref="BR109" si="929">IF(ISNA(VLOOKUP(BI109,$CP$30:$CQ$56,2,FALSE)),IF(ISNA(VLOOKUP(BI109,$DB$1:$DE$200,4,FALSE)),"",VLOOKUP(BI109,$DB$1:$DE$200,4,FALSE)),VLOOKUP(BI109,$CP$30:$CQ$56,2,FALSE))</f>
        <v/>
      </c>
      <c r="BS109" s="10"/>
      <c r="BT109" s="10"/>
      <c r="BU109" s="10"/>
      <c r="BV109" s="10"/>
      <c r="BW109" s="10"/>
      <c r="BX109" s="9" t="str">
        <f t="array" ref="BX109">IF(ISNA(INDEX($DC$201:$DC$770,MATCH($BI108&amp;BX$3,$DB$201:$DB$770&amp;$DC$201:$DC$770,0))),IF(ISNA(INDEX($DC$1:$DC$200,MATCH($BI109&amp;BX$3,$DB$1:$DB$200&amp;$DC$1:$DC$200,0))),"",IF(INDEX($DC$1:$DC$200,MATCH($BI109&amp;BX$3,$DB$1:$DB$200&amp;$DC$1:$DC$200,0))=BX$3,1,"")),IF(INDEX($DC$201:$DC$770,MATCH($BI108&amp;BX$3,$DB$201:$DB$770&amp;$DC$201:$DC$770,0))=BX$3,2,""))</f>
        <v/>
      </c>
      <c r="BY109" s="10" t="str">
        <f t="array" ref="BY109">IF(ISNA(INDEX($DC$201:$DC$770,MATCH($BI108&amp;BY$3,$DB$201:$DB$770&amp;$DC$201:$DC$770,0))),IF(ISNA(INDEX($DC$1:$DC$200,MATCH($BI109&amp;BY$3,$DB$1:$DB$200&amp;$DC$1:$DC$200,0))),"",IF(INDEX($DC$1:$DC$200,MATCH($BI109&amp;BY$3,$DB$1:$DB$200&amp;$DC$1:$DC$200,0))=BY$3,1,"")),IF(INDEX($DC$201:$DC$770,MATCH($BI108&amp;BY$3,$DB$201:$DB$770&amp;$DC$201:$DC$770,0))=BY$3,2,""))</f>
        <v/>
      </c>
      <c r="BZ109" s="10" t="str">
        <f t="array" ref="BZ109">IF(ISNA(INDEX($DC$201:$DC$770,MATCH($BI108&amp;BZ$3,$DB$201:$DB$770&amp;$DC$201:$DC$770,0))),IF(ISNA(INDEX($DC$1:$DC$200,MATCH($BI109&amp;BZ$3,$DB$1:$DB$200&amp;$DC$1:$DC$200,0))),"",IF(INDEX($DC$1:$DC$200,MATCH($BI109&amp;BZ$3,$DB$1:$DB$200&amp;$DC$1:$DC$200,0))=BZ$3,1,"")),IF(INDEX($DC$201:$DC$770,MATCH($BI108&amp;BZ$3,$DB$201:$DB$770&amp;$DC$201:$DC$770,0))=BZ$3,2,""))</f>
        <v/>
      </c>
      <c r="CA109" s="9" t="str">
        <f t="array" ref="CA109">IF(ISNA(INDEX($DC$201:$DC$770,MATCH($BI108&amp;CA$3,$DB$201:$DB$770&amp;$DC$201:$DC$770,0))),IF(ISNA(INDEX($DC$1:$DC$200,MATCH($BI109&amp;CA$3,$DB$1:$DB$200&amp;$DC$1:$DC$200,0))),"",IF(INDEX($DC$1:$DC$200,MATCH($BI109&amp;CA$3,$DB$1:$DB$200&amp;$DC$1:$DC$200,0))=CA$3,1,"")),IF(INDEX($DC$201:$DC$770,MATCH($BI108&amp;CA$3,$DB$201:$DB$770&amp;$DC$201:$DC$770,0))=CA$3,2,""))</f>
        <v/>
      </c>
      <c r="CB109" s="10" t="str">
        <f t="array" ref="CB109">IF(ISNA(INDEX($DC$201:$DC$770,MATCH($BI108&amp;CB$3,$DB$201:$DB$770&amp;$DC$201:$DC$770,0))),IF(ISNA(INDEX($DC$1:$DC$200,MATCH($BI109&amp;CB$3,$DB$1:$DB$200&amp;$DC$1:$DC$200,0))),"",IF(INDEX($DC$1:$DC$200,MATCH($BI109&amp;CB$3,$DB$1:$DB$200&amp;$DC$1:$DC$200,0))=CB$3,1,"")),IF(INDEX($DC$201:$DC$770,MATCH($BI108&amp;CB$3,$DB$201:$DB$770&amp;$DC$201:$DC$770,0))=CB$3,2,""))</f>
        <v/>
      </c>
      <c r="CC109" s="8" t="str">
        <f t="array" ref="CC109">IF(ISNA(INDEX($DC$201:$DC$770,MATCH($BI108&amp;CC$3,$DB$201:$DB$770&amp;$DC$201:$DC$770,0))),IF(ISNA(INDEX($DC$1:$DC$200,MATCH($BI109&amp;CC$3,$DB$1:$DB$200&amp;$DC$1:$DC$200,0))),"",IF(INDEX($DC$1:$DC$200,MATCH($BI109&amp;CC$3,$DB$1:$DB$200&amp;$DC$1:$DC$200,0))=CC$3,1,"")),IF(INDEX($DC$201:$DC$770,MATCH($BI108&amp;CC$3,$DB$201:$DB$770&amp;$DC$201:$DC$770,0))=CC$3,2,""))</f>
        <v/>
      </c>
      <c r="CD109" s="10" t="str">
        <f t="array" ref="CD109">IF(ISNA(INDEX($DC$201:$DC$770,MATCH($BI108&amp;CD$3,$DB$201:$DB$770&amp;$DC$201:$DC$770,0))),IF(ISNA(INDEX($DC$1:$DC$200,MATCH($BI109&amp;CD$3,$DB$1:$DB$200&amp;$DC$1:$DC$200,0))),"",IF(INDEX($DC$1:$DC$200,MATCH($BI109&amp;CD$3,$DB$1:$DB$200&amp;$DC$1:$DC$200,0))=CD$3,1,"")),IF(INDEX($DC$201:$DC$770,MATCH($BI108&amp;CD$3,$DB$201:$DB$770&amp;$DC$201:$DC$770,0))=CD$3,2,""))</f>
        <v/>
      </c>
      <c r="CE109" s="10" t="str">
        <f t="array" ref="CE109">IF(ISNA(INDEX($DC$201:$DC$770,MATCH($BI108&amp;CE$3,$DB$201:$DB$770&amp;$DC$201:$DC$770,0))),IF(ISNA(INDEX($DC$1:$DC$200,MATCH($BI109&amp;CE$3,$DB$1:$DB$200&amp;$DC$1:$DC$200,0))),"",IF(INDEX($DC$1:$DC$200,MATCH($BI109&amp;CE$3,$DB$1:$DB$200&amp;$DC$1:$DC$200,0))=CE$3,1,"")),IF(INDEX($DC$201:$DC$770,MATCH($BI108&amp;CE$3,$DB$201:$DB$770&amp;$DC$201:$DC$770,0))=CE$3,2,""))</f>
        <v/>
      </c>
      <c r="CF109" s="10" t="str">
        <f t="array" ref="CF109">IF(ISNA(INDEX($DC$201:$DC$770,MATCH($BI108&amp;CF$3,$DB$201:$DB$770&amp;$DC$201:$DC$770,0))),IF(ISNA(INDEX($DC$1:$DC$200,MATCH($BI109&amp;CF$3,$DB$1:$DB$200&amp;$DC$1:$DC$200,0))),"",IF(INDEX($DC$1:$DC$200,MATCH($BI109&amp;CF$3,$DB$1:$DB$200&amp;$DC$1:$DC$200,0))=CF$3,1,"")),IF(INDEX($DC$201:$DC$770,MATCH($BI108&amp;CF$3,$DB$201:$DB$770&amp;$DC$201:$DC$770,0))=CF$3,2,""))</f>
        <v/>
      </c>
      <c r="CG109" s="9" t="str">
        <f t="array" ref="CG109">IF(ISNA(INDEX($DC$201:$DC$770,MATCH($BI108&amp;CG$3,$DB$201:$DB$770&amp;$DC$201:$DC$770,0))),IF(ISNA(INDEX($DC$1:$DC$200,MATCH($BI109&amp;CG$3,$DB$1:$DB$200&amp;$DC$1:$DC$200,0))),"",IF(INDEX($DC$1:$DC$200,MATCH($BI109&amp;CG$3,$DB$1:$DB$200&amp;$DC$1:$DC$200,0))=CG$3,1,"")),IF(INDEX($DC$201:$DC$770,MATCH($BI108&amp;CG$3,$DB$201:$DB$770&amp;$DC$201:$DC$770,0))=CG$3,2,""))</f>
        <v/>
      </c>
      <c r="CH109" s="10" t="str">
        <f t="array" ref="CH109">IF(ISNA(INDEX($DC$201:$DC$770,MATCH($BI108&amp;CH$3,$DB$201:$DB$770&amp;$DC$201:$DC$770,0))),IF(ISNA(INDEX($DC$1:$DC$200,MATCH($BI109&amp;CH$3,$DB$1:$DB$200&amp;$DC$1:$DC$200,0))),"",IF(INDEX($DC$1:$DC$200,MATCH($BI109&amp;CH$3,$DB$1:$DB$200&amp;$DC$1:$DC$200,0))=CH$3,1,"")),IF(INDEX($DC$201:$DC$770,MATCH($BI108&amp;CH$3,$DB$201:$DB$770&amp;$DC$201:$DC$770,0))=CH$3,2,""))</f>
        <v/>
      </c>
      <c r="CI109" s="8" t="str">
        <f t="array" ref="CI109">IF(ISNA(INDEX($DC$201:$DC$770,MATCH($BI108&amp;CI$3,$DB$201:$DB$770&amp;$DC$201:$DC$770,0))),IF(ISNA(INDEX($DC$1:$DC$200,MATCH($BI109&amp;CI$3,$DB$1:$DB$200&amp;$DC$1:$DC$200,0))),"",IF(INDEX($DC$1:$DC$200,MATCH($BI109&amp;CI$3,$DB$1:$DB$200&amp;$DC$1:$DC$200,0))=CI$3,1,"")),IF(INDEX($DC$201:$DC$770,MATCH($BI108&amp;CI$3,$DB$201:$DB$770&amp;$DC$201:$DC$770,0))=CI$3,2,""))</f>
        <v/>
      </c>
      <c r="CJ109" s="10" t="str">
        <f t="array" ref="CJ109">IF(ISNA(INDEX($DC$201:$DC$770,MATCH($BI108&amp;CJ$3,$DB$201:$DB$770&amp;$DC$201:$DC$770,0))),IF(ISNA(INDEX($DC$1:$DC$200,MATCH($BI109&amp;CJ$3,$DB$1:$DB$200&amp;$DC$1:$DC$200,0))),"",IF(INDEX($DC$1:$DC$200,MATCH($BI109&amp;CJ$3,$DB$1:$DB$200&amp;$DC$1:$DC$200,0))=CJ$3,1,"")),IF(INDEX($DC$201:$DC$770,MATCH($BI108&amp;CJ$3,$DB$201:$DB$770&amp;$DC$201:$DC$770,0))=CJ$3,2,""))</f>
        <v/>
      </c>
      <c r="CK109" s="10" t="str">
        <f t="array" ref="CK109">IF(ISNA(INDEX($DC$201:$DC$770,MATCH($BI108&amp;CK$3,$DB$201:$DB$770&amp;$DC$201:$DC$770,0))),IF(ISNA(INDEX($DC$1:$DC$200,MATCH($BI109&amp;CK$3,$DB$1:$DB$200&amp;$DC$1:$DC$200,0))),"",IF(INDEX($DC$1:$DC$200,MATCH($BI109&amp;CK$3,$DB$1:$DB$200&amp;$DC$1:$DC$200,0))=CK$3,1,"")),IF(INDEX($DC$201:$DC$770,MATCH($BI108&amp;CK$3,$DB$201:$DB$770&amp;$DC$201:$DC$770,0))=CK$3,2,""))</f>
        <v/>
      </c>
      <c r="CL109" s="8" t="str">
        <f t="array" ref="CL109">IF(ISNA(INDEX($DC$201:$DC$770,MATCH($BI108&amp;CL$3,$DB$201:$DB$770&amp;$DC$201:$DC$770,0))),IF(ISNA(INDEX($DC$1:$DC$200,MATCH($BI109&amp;CL$3,$DB$1:$DB$200&amp;$DC$1:$DC$200,0))),"",IF(INDEX($DC$1:$DC$200,MATCH($BI109&amp;CL$3,$DB$1:$DB$200&amp;$DC$1:$DC$200,0))=CL$3,1,"")),IF(INDEX($DC$201:$DC$770,MATCH($BI108&amp;CL$3,$DB$201:$DB$770&amp;$DC$201:$DC$770,0))=CL$3,2,""))</f>
        <v/>
      </c>
      <c r="CO109" s="58">
        <f t="shared" ref="CO109" si="930">VLOOKUP(CQ109,$CQ$194:$CR$208,2,FALSE)</f>
        <v>12</v>
      </c>
      <c r="CP109" s="23">
        <f t="shared" si="764"/>
        <v>0</v>
      </c>
      <c r="CQ109" s="160" t="s">
        <v>204</v>
      </c>
      <c r="CR109" s="13" t="s">
        <v>58</v>
      </c>
      <c r="CT109" s="13" t="s">
        <v>151</v>
      </c>
      <c r="CU109" s="63"/>
      <c r="CV109" s="63"/>
      <c r="CW109" s="13">
        <f t="shared" si="765"/>
        <v>2016</v>
      </c>
      <c r="CX109" s="13" t="str">
        <f t="shared" si="766"/>
        <v>Mo</v>
      </c>
      <c r="CY109" s="22">
        <f t="shared" si="767"/>
        <v>40876</v>
      </c>
      <c r="CZ109" s="13">
        <f>IF(COUNTIF(DL365:DL374,1)&gt;0,"F3",0)</f>
        <v>0</v>
      </c>
      <c r="DB109" s="19">
        <f>IF(DM109=0,0,IF(COUNTIF($DM$1:$DM$200,DM109)=1,DM109,IF(COUNTIF($DM$1:$DM$200,DM109)=2,IF(COUNTIF($DM$1:$DM104,DM109)=0,DM109,DM109+0.5),"Terminkollision 1")))</f>
        <v>0</v>
      </c>
      <c r="DC109" s="42">
        <f t="shared" si="881"/>
        <v>3</v>
      </c>
      <c r="DD109" s="71" t="s">
        <v>195</v>
      </c>
      <c r="DE109" s="67" t="s">
        <v>178</v>
      </c>
      <c r="DG109" s="67"/>
      <c r="DH109" s="67"/>
      <c r="DI109" s="13">
        <f t="shared" si="810"/>
        <v>2016</v>
      </c>
      <c r="DJ109" s="13" t="str">
        <f t="shared" si="882"/>
        <v>Mo</v>
      </c>
      <c r="DK109" s="22">
        <f t="shared" si="883"/>
        <v>40876</v>
      </c>
      <c r="DL109" s="19">
        <f t="shared" si="884"/>
        <v>0</v>
      </c>
      <c r="DM109" s="13">
        <f t="shared" si="885"/>
        <v>0</v>
      </c>
    </row>
    <row r="110" spans="1:117" ht="12.75" customHeight="1">
      <c r="A110" s="13">
        <f t="shared" ref="A110" si="931">A108+1</f>
        <v>109</v>
      </c>
      <c r="B110" s="174">
        <f>TRUNC((DATE($CR$2,C$75,C110)-WEEKDAY(DATE($CR$2,C$75,C110),2)-DATE(YEAR(DATE($CR$2,C$75,C110)+4-WEEKDAY(DATE($CR$2,C$75,C110),2)),1,-10))/7)</f>
        <v>16</v>
      </c>
      <c r="C110" s="172">
        <v>18</v>
      </c>
      <c r="D110" s="176" t="str">
        <f t="shared" si="567"/>
        <v>Mo</v>
      </c>
      <c r="E110" s="2"/>
      <c r="F110" s="164" t="str">
        <f t="shared" ref="F110" si="932">IF(OR(OR(B110=$CR$7,B114=$CR$7,B110=$CS$7,B114=$CS$7,B110=$CT$7,B114=$CT$7,B110=$CR$8,B114=$CR$8,B110=$CR$9,B114=$CR$9,B110=$CR$10,B114=$CR$10,B110=$CS$10,B114=$CS$10,B110=$CR$11,B114=$CR$11,B110=$CS$11,B114=$CS$11,B110=$CT$11,B114=$CT$11,B110=$CU$11,B114=$CU$11,B110=$CV$11,B114=$CV$11,B110=$CR$12,B114=$CR$12,B110=$CS$12,B114=$CS$12),OR($A111=$CP$30,$A111=$CP$31,$A111=$CP$32,$A111=$CP$33,$A111=$CP$34,$A111=$CP$35,$A111=$CP$36,$A111=$CP$37,$A111=$CP$38,$A111=$CP$39,$A111=$CP$40,$A111=$CP$41),OR($A111=$CP$44,$A111=$CP$45,$A111=$CP$46,$A111=$CP$47,$A111=$CP$48,$A111=$CP$49,$A111=$CP$50)),1,"")</f>
        <v/>
      </c>
      <c r="G110" s="164" t="str">
        <f t="shared" ref="G110" si="933">IF(OR(OR(B110=$CR$15,B114=$CR$15,B110=$CS$15,B114=$CS$15,B110=$CT$15,B114=$CT$15,B110=$CR$16,B114=$CR$16,B110=$CS$16,B114=$CS$16,B110=$CR$17,B114=$CR$17,B110=$CS$17,B114=$CS$17,B110=$CR$18,B114=$CR$18,B110=$CS$18,B114=$CS$18,B110=$CT$18,B114=$CT$18,B110=$CU$18,B114=$CU$18,B110=$CV$18,B114=$CV$18,B110=$CR$19,B114=$CR$19,B110=$CS$19,B114=$CS$19),OR($A111=$CP$30,$A111=$CP$31,$A111=$CP$32,$A111=$CP$33,$A111=$CP$34,$A111=$CP$35,$A111=$CP$36,$A111=$CP$37,$A111=$CP$38,$A111=$CP$39,$A111=$CP$40,$A111=$CP$41),OR($A111=$CP$44,$A111=$CP$45,$A111=$CP$46,$A111=$CP$47,$A111=$CP$48,$A111=$CP$49,$A111=$CP$50)),1,"")</f>
        <v/>
      </c>
      <c r="H110" s="164" t="str">
        <f t="shared" ref="H110" si="934">IF(OR(OR(B110=$CR$22,B114=$CR$22,B110=$CS$22,B114=$CS$22,B110=$CT$22,B114=$CT$22,B110=$CR$23,B114=$CR$23,B110=$CS$23,B114=$CS$23,B110=$CR$24,B114=$CR$24,B110=$CS$24,B114=$CS$24,B110=$CR$25,B114=$CR$25,B110=$CS$25,B114=$CS$25,B110=$CT$25,B114=$CT$25,B110=$CU$25,B114=$CU$25,B110=$CV$25,B114=$CV$25,B110=$CR$26,B114=$CR$26,B110=$CS$26,B114=$CS$26),OR($A111=$CP$30,$A111=$CP$31,$A111=$CP$32,$A111=$CP$33,$A111=$CP$34,$A111=$CP$35,$A111=$CP$36,$A111=$CP$37,$A111=$CP$38,$A111=$CP$39,$A111=$CP$40,$A111=$CP$41),OR($A111=$CP$44,$A111=$CP$45,$A111=$CP$46,$A111=$CP$47,$A111=$CP$48,$A111=$CP$49,$A111=$CP$50)),1,"")</f>
        <v/>
      </c>
      <c r="I110" s="2"/>
      <c r="J110" s="6" t="str">
        <f t="shared" ref="J110" si="935">IF(ISNA(VLOOKUP(A110,$DB$1:$DE$200,4,FALSE)),"",VLOOKUP(A110,$DB$1:$DE$200,4,FALSE))</f>
        <v>Cevi-Turnen</v>
      </c>
      <c r="K110" s="6"/>
      <c r="L110" s="6"/>
      <c r="M110" s="6"/>
      <c r="N110" s="6"/>
      <c r="O110" s="6"/>
      <c r="P110" s="5" t="str">
        <f t="array" ref="P110">IF(ISNA(INDEX($DC$1:$DC$770,MATCH($A110&amp;P$3,$DB$1:$DB$770&amp;$DC$1:$DC$770,0))),"",IF(ISNA(INDEX($DC$1:$DC$200,MATCH($A110&amp;P$3,$DB$1:$DB$200&amp;$DC$1:$DC$200,0))),IF(INDEX($DC$201:$DC$770,MATCH($A110&amp;P$3,$DB$201:$DB$770&amp;$DC$201:$DC$770,0))=P$3,2,""),IF(INDEX($DC$1:$DC$200,MATCH($A110&amp;P$3,$DB$1:$DB$200&amp;$DC$1:$DC$200,0))=P$3,1,"")))</f>
        <v/>
      </c>
      <c r="Q110" s="6" t="str">
        <f t="array" ref="Q110">IF(ISNA(INDEX($DC$1:$DC$770,MATCH($A110&amp;Q$3,$DB$1:$DB$770&amp;$DC$1:$DC$770,0))),"",IF(ISNA(INDEX($DC$1:$DC$200,MATCH($A110&amp;Q$3,$DB$1:$DB$200&amp;$DC$1:$DC$200,0))),IF(INDEX($DC$201:$DC$770,MATCH($A110&amp;Q$3,$DB$201:$DB$770&amp;$DC$201:$DC$770,0))=Q$3,2,""),IF(INDEX($DC$1:$DC$200,MATCH($A110&amp;Q$3,$DB$1:$DB$200&amp;$DC$1:$DC$200,0))=Q$3,1,"")))</f>
        <v/>
      </c>
      <c r="R110" s="6">
        <f t="array" ref="R110">IF(ISNA(INDEX($DC$1:$DC$770,MATCH($A110&amp;R$3,$DB$1:$DB$770&amp;$DC$1:$DC$770,0))),"",IF(ISNA(INDEX($DC$1:$DC$200,MATCH($A110&amp;R$3,$DB$1:$DB$200&amp;$DC$1:$DC$200,0))),IF(INDEX($DC$201:$DC$770,MATCH($A110&amp;R$3,$DB$201:$DB$770&amp;$DC$201:$DC$770,0))=R$3,2,""),IF(INDEX($DC$1:$DC$200,MATCH($A110&amp;R$3,$DB$1:$DB$200&amp;$DC$1:$DC$200,0))=R$3,1,"")))</f>
        <v>1</v>
      </c>
      <c r="S110" s="5" t="str">
        <f t="array" ref="S110">IF(ISNA(INDEX($DC$1:$DC$770,MATCH($A110&amp;S$3,$DB$1:$DB$770&amp;$DC$1:$DC$770,0))),"",IF(ISNA(INDEX($DC$1:$DC$200,MATCH($A110&amp;S$3,$DB$1:$DB$200&amp;$DC$1:$DC$200,0))),IF(INDEX($DC$201:$DC$770,MATCH($A110&amp;S$3,$DB$201:$DB$770&amp;$DC$201:$DC$770,0))=S$3,2,""),IF(INDEX($DC$1:$DC$200,MATCH($A110&amp;S$3,$DB$1:$DB$200&amp;$DC$1:$DC$200,0))=S$3,1,"")))</f>
        <v/>
      </c>
      <c r="T110" s="6" t="str">
        <f t="array" ref="T110">IF(ISNA(INDEX($DC$1:$DC$770,MATCH($A110&amp;T$3,$DB$1:$DB$770&amp;$DC$1:$DC$770,0))),"",IF(ISNA(INDEX($DC$1:$DC$200,MATCH($A110&amp;T$3,$DB$1:$DB$200&amp;$DC$1:$DC$200,0))),IF(INDEX($DC$201:$DC$770,MATCH($A110&amp;T$3,$DB$201:$DB$770&amp;$DC$201:$DC$770,0))=T$3,2,""),IF(INDEX($DC$1:$DC$200,MATCH($A110&amp;T$3,$DB$1:$DB$200&amp;$DC$1:$DC$200,0))=T$3,1,"")))</f>
        <v/>
      </c>
      <c r="U110" s="7" t="str">
        <f t="array" ref="U110">IF(ISNA(INDEX($DC$1:$DC$770,MATCH($A110&amp;U$3,$DB$1:$DB$770&amp;$DC$1:$DC$770,0))),"",IF(ISNA(INDEX($DC$1:$DC$200,MATCH($A110&amp;U$3,$DB$1:$DB$200&amp;$DC$1:$DC$200,0))),IF(INDEX($DC$201:$DC$770,MATCH($A110&amp;U$3,$DB$201:$DB$770&amp;$DC$201:$DC$770,0))=U$3,2,""),IF(INDEX($DC$1:$DC$200,MATCH($A110&amp;U$3,$DB$1:$DB$200&amp;$DC$1:$DC$200,0))=U$3,1,"")))</f>
        <v/>
      </c>
      <c r="V110" s="6" t="str">
        <f t="array" ref="V110">IF(ISNA(INDEX($DC$1:$DC$770,MATCH($A110&amp;V$3,$DB$1:$DB$770&amp;$DC$1:$DC$770,0))),"",IF(ISNA(INDEX($DC$1:$DC$200,MATCH($A110&amp;V$3,$DB$1:$DB$200&amp;$DC$1:$DC$200,0))),IF(INDEX($DC$201:$DC$770,MATCH($A110&amp;V$3,$DB$201:$DB$770&amp;$DC$201:$DC$770,0))=V$3,2,""),IF(INDEX($DC$1:$DC$200,MATCH($A110&amp;V$3,$DB$1:$DB$200&amp;$DC$1:$DC$200,0))=V$3,1,"")))</f>
        <v/>
      </c>
      <c r="W110" s="6" t="str">
        <f t="array" ref="W110">IF(ISNA(INDEX($DC$1:$DC$770,MATCH($A110&amp;W$3,$DB$1:$DB$770&amp;$DC$1:$DC$770,0))),"",IF(ISNA(INDEX($DC$1:$DC$200,MATCH($A110&amp;W$3,$DB$1:$DB$200&amp;$DC$1:$DC$200,0))),IF(INDEX($DC$201:$DC$770,MATCH($A110&amp;W$3,$DB$201:$DB$770&amp;$DC$201:$DC$770,0))=W$3,2,""),IF(INDEX($DC$1:$DC$200,MATCH($A110&amp;W$3,$DB$1:$DB$200&amp;$DC$1:$DC$200,0))=W$3,1,"")))</f>
        <v/>
      </c>
      <c r="X110" s="6" t="str">
        <f t="array" ref="X110">IF(ISNA(INDEX($DC$1:$DC$770,MATCH($A110&amp;X$3,$DB$1:$DB$770&amp;$DC$1:$DC$770,0))),"",IF(ISNA(INDEX($DC$1:$DC$200,MATCH($A110&amp;X$3,$DB$1:$DB$200&amp;$DC$1:$DC$200,0))),IF(INDEX($DC$201:$DC$770,MATCH($A110&amp;X$3,$DB$201:$DB$770&amp;$DC$201:$DC$770,0))=X$3,2,""),IF(INDEX($DC$1:$DC$200,MATCH($A110&amp;X$3,$DB$1:$DB$200&amp;$DC$1:$DC$200,0))=X$3,1,"")))</f>
        <v/>
      </c>
      <c r="Y110" s="5" t="str">
        <f t="array" ref="Y110">IF(ISNA(INDEX($DC$1:$DC$770,MATCH($A110&amp;Y$3,$DB$1:$DB$770&amp;$DC$1:$DC$770,0))),"",IF(ISNA(INDEX($DC$1:$DC$200,MATCH($A110&amp;Y$3,$DB$1:$DB$200&amp;$DC$1:$DC$200,0))),IF(INDEX($DC$201:$DC$770,MATCH($A110&amp;Y$3,$DB$201:$DB$770&amp;$DC$201:$DC$770,0))=Y$3,2,""),IF(INDEX($DC$1:$DC$200,MATCH($A110&amp;Y$3,$DB$1:$DB$200&amp;$DC$1:$DC$200,0))=Y$3,1,"")))</f>
        <v/>
      </c>
      <c r="Z110" s="6" t="str">
        <f t="array" ref="Z110">IF(ISNA(INDEX($DC$1:$DC$770,MATCH($A110&amp;Z$3,$DB$1:$DB$770&amp;$DC$1:$DC$770,0))),"",IF(ISNA(INDEX($DC$1:$DC$200,MATCH($A110&amp;Z$3,$DB$1:$DB$200&amp;$DC$1:$DC$200,0))),IF(INDEX($DC$201:$DC$770,MATCH($A110&amp;Z$3,$DB$201:$DB$770&amp;$DC$201:$DC$770,0))=Z$3,2,""),IF(INDEX($DC$1:$DC$200,MATCH($A110&amp;Z$3,$DB$1:$DB$200&amp;$DC$1:$DC$200,0))=Z$3,1,"")))</f>
        <v/>
      </c>
      <c r="AA110" s="7" t="str">
        <f t="array" ref="AA110">IF(ISNA(INDEX($DC$1:$DC$770,MATCH($A110&amp;AA$3,$DB$1:$DB$770&amp;$DC$1:$DC$770,0))),"",IF(ISNA(INDEX($DC$1:$DC$200,MATCH($A110&amp;AA$3,$DB$1:$DB$200&amp;$DC$1:$DC$200,0))),IF(INDEX($DC$201:$DC$770,MATCH($A110&amp;AA$3,$DB$201:$DB$770&amp;$DC$201:$DC$770,0))=AA$3,2,""),IF(INDEX($DC$1:$DC$200,MATCH($A110&amp;AA$3,$DB$1:$DB$200&amp;$DC$1:$DC$200,0))=AA$3,1,"")))</f>
        <v/>
      </c>
      <c r="AB110" s="6" t="str">
        <f t="array" ref="AB110">IF(ISNA(INDEX($DC$1:$DC$770,MATCH($A110&amp;AB$3,$DB$1:$DB$770&amp;$DC$1:$DC$770,0))),"",IF(ISNA(INDEX($DC$1:$DC$200,MATCH($A110&amp;AB$3,$DB$1:$DB$200&amp;$DC$1:$DC$200,0))),IF(INDEX($DC$201:$DC$770,MATCH($A110&amp;AB$3,$DB$201:$DB$770&amp;$DC$201:$DC$770,0))=AB$3,2,""),IF(INDEX($DC$1:$DC$200,MATCH($A110&amp;AB$3,$DB$1:$DB$200&amp;$DC$1:$DC$200,0))=AB$3,1,"")))</f>
        <v/>
      </c>
      <c r="AC110" s="6" t="str">
        <f t="array" ref="AC110">IF(ISNA(INDEX($DC$1:$DC$770,MATCH($A110&amp;AC$3,$DB$1:$DB$770&amp;$DC$1:$DC$770,0))),"",IF(ISNA(INDEX($DC$1:$DC$200,MATCH($A110&amp;AC$3,$DB$1:$DB$200&amp;$DC$1:$DC$200,0))),IF(INDEX($DC$201:$DC$770,MATCH($A110&amp;AC$3,$DB$201:$DB$770&amp;$DC$201:$DC$770,0))=AC$3,2,""),IF(INDEX($DC$1:$DC$200,MATCH($A110&amp;AC$3,$DB$1:$DB$200&amp;$DC$1:$DC$200,0))=AC$3,1,"")))</f>
        <v/>
      </c>
      <c r="AD110" s="7" t="str">
        <f t="array" ref="AD110">IF(ISNA(INDEX($DC$1:$DC$770,MATCH($A110&amp;AD$3,$DB$1:$DB$770&amp;$DC$1:$DC$770,0))),"",IF(ISNA(INDEX($DC$1:$DC$200,MATCH($A110&amp;AD$3,$DB$1:$DB$200&amp;$DC$1:$DC$200,0))),IF(INDEX($DC$201:$DC$770,MATCH($A110&amp;AD$3,$DB$201:$DB$770&amp;$DC$201:$DC$770,0))=AD$3,2,""),IF(INDEX($DC$1:$DC$200,MATCH($A110&amp;AD$3,$DB$1:$DB$200&amp;$DC$1:$DC$200,0))=AD$3,1,"")))</f>
        <v/>
      </c>
      <c r="AE110" s="4">
        <f t="shared" ref="AE110" si="936">AE108+1</f>
        <v>139</v>
      </c>
      <c r="AF110" s="174">
        <f>TRUNC((DATE($CR$2,AG$75,AG110)-WEEKDAY(DATE($CR$2,AG$75,AG110),2)-DATE(YEAR(DATE($CR$2,AG$75,AG110)+4-WEEKDAY(DATE($CR$2,AG$75,AG110),2)),1,-10))/7)</f>
        <v>20</v>
      </c>
      <c r="AG110" s="181">
        <v>18</v>
      </c>
      <c r="AH110" s="176" t="str">
        <f t="shared" si="572"/>
        <v>Mi</v>
      </c>
      <c r="AI110" s="2"/>
      <c r="AJ110" s="164" t="str">
        <f t="shared" ref="AJ110" si="937">IF(OR(OR(AF110=$CR$7,AF114=$CR$7,AF110=$CS$7,AF114=$CS$7,AF110=$CT$7,AF114=$CT$7,AF110=$CR$8,AF114=$CR$8,AF110=$CR$9,AF114=$CR$9,AF110=$CR$10,AF114=$CR$10,AF110=$CS$10,AF114=$CS$10,AF110=$CR$11,AF114=$CR$11,AF110=$CS$11,AF114=$CS$11,AF110=$CT$11,AF114=$CT$11,AF110=$CU$11,AF114=$CU$11,AF110=$CV$11,AF114=$CV$11,AF110=$CR$12,AF114=$CR$12,AF110=$CS$12,AF114=$CS$12),OR($AE111=$CP$30,$AE111=$CP$31,$AE111=$CP$32,$AE111=$CP$33,$AE111=$CP$34,$AE111=$CP$35,$AE111=$CP$36,$AE111=$CP$37,$AE111=$CP$38,$AE111=$CP$39,$AE111=$CP$40,$AE111=$CP$41),OR($AE111=$CP$44,$AE111=$CP$45,$AE111=$CP$46,$AE111=$CP$47,$AE111=$CP$48,$AE111=$CP$49,$AE111=$CP$50)),1,"")</f>
        <v/>
      </c>
      <c r="AK110" s="164" t="str">
        <f t="shared" ref="AK110" si="938">IF(OR(OR(AF110=$CR$15,AF114=$CR$15,AF110=$CS$15,AF114=$CS$15,AF110=$CT$15,AF114=$CT$15,AF110=$CR$16,AF114=$CR$16,AF110=$CS$16,AF114=$CS$16,AF110=$CR$17,AF114=$CR$17,AF110=$CS$17,AF114=$CS$17,AF110=$CR$18,AF114=$CR$18,AF110=$CS$18,AF114=$CS$18,AF110=$CT$18,AF114=$CT$18,AF110=$CU$18,AF114=$CU$18,AF110=$CV$18,AF114=$CV$18,AF110=$CR$19,AF114=$CR$19,AF110=$CS$19,AF114=$CS$19),OR($AE111=$CP$30,$AE111=$CP$31,$AE111=$CP$32,$AE111=$CP$33,$AE111=$CP$34,$AE111=$CP$35,$AE111=$CP$36,$AE111=$CP$37,$AE111=$CP$38,$AE111=$CP$39,$AE111=$CP$40,$AE111=$CP$41),OR($AE111=$CP$44,$AE111=$CP$45,$AE111=$CP$46,$AE111=$CP$47,$AE111=$CP$48,$AE111=$CP$49,$AE111=$CP$50)),1,"")</f>
        <v/>
      </c>
      <c r="AL110" s="164" t="str">
        <f t="shared" ref="AL110" si="939">IF(OR(OR(AF110=$CR$22,AF114=$CR$22,AF110=$CS$22,AF114=$CS$22,AF110=$CT$22,AF114=$CT$22,AF110=$CR$23,AF114=$CR$23,AF110=$CS$23,AF114=$CS$23,AF110=$CR$24,AF114=$CR$24,AF110=$CS$24,AF114=$CS$24,AF110=$CR$25,AF114=$CR$25,AF110=$CS$25,AF114=$CS$25,AF110=$CT$25,AF114=$CT$25,AF110=$CU$25,AF114=$CU$25,AF110=$CV$25,AF114=$CV$25,AF110=$CR$26,AF114=$CR$26,AF110=$CS$26,AF114=$CS$26),OR($AE111=$CP$30,$AE111=$CP$31,$AE111=$CP$32,$AE111=$CP$33,$AE111=$CP$34,$AE111=$CP$35,$AE111=$CP$36,$AE111=$CP$37,$AE111=$CP$38,$AE111=$CP$39,$AE111=$CP$40,$AE111=$CP$41),OR($AE111=$CP$44,$AE111=$CP$45,$AE111=$CP$46,$AE111=$CP$47,$AE111=$CP$48,$AE111=$CP$49,$AE111=$CP$50)),1,"")</f>
        <v/>
      </c>
      <c r="AM110" s="2"/>
      <c r="AN110" s="6" t="str">
        <f t="shared" ref="AN110" si="940">IF(ISNA(VLOOKUP(AE110,$DB$1:$DE$200,4,FALSE)),"",VLOOKUP(AE110,$DB$1:$DE$200,4,FALSE))</f>
        <v/>
      </c>
      <c r="AO110" s="6"/>
      <c r="AP110" s="6"/>
      <c r="AQ110" s="6"/>
      <c r="AR110" s="6"/>
      <c r="AS110" s="6"/>
      <c r="AT110" s="5" t="str">
        <f t="array" ref="AT110">IF(ISNA(INDEX($DC$1:$DC$770,MATCH($AE110&amp;AT$3,$DB$1:$DB$770&amp;$DC$1:$DC$770,0))),"",IF(ISNA(INDEX($DC$1:$DC$200,MATCH($AE110&amp;AT$3,$DB$1:$DB$200&amp;$DC$1:$DC$200,0))),IF(INDEX($DC$201:$DC$770,MATCH($AE110&amp;AT$3,$DB$201:$DB$770&amp;$DC$201:$DC$770,0))=AT$3,2,""),IF(INDEX($DC$1:$DC$200,MATCH($AE110&amp;AT$3,$DB$1:$DB$200&amp;$DC$1:$DC$200,0))=AT$3,1,"")))</f>
        <v/>
      </c>
      <c r="AU110" s="6" t="str">
        <f t="array" ref="AU110">IF(ISNA(INDEX($DC$1:$DC$770,MATCH($AE110&amp;AU$3,$DB$1:$DB$770&amp;$DC$1:$DC$770,0))),"",IF(ISNA(INDEX($DC$1:$DC$200,MATCH($AE110&amp;AU$3,$DB$1:$DB$200&amp;$DC$1:$DC$200,0))),IF(INDEX($DC$201:$DC$770,MATCH($AE110&amp;AU$3,$DB$201:$DB$770&amp;$DC$201:$DC$770,0))=AU$3,2,""),IF(INDEX($DC$1:$DC$200,MATCH($AE110&amp;AU$3,$DB$1:$DB$200&amp;$DC$1:$DC$200,0))=AU$3,1,"")))</f>
        <v/>
      </c>
      <c r="AV110" s="6" t="str">
        <f t="array" ref="AV110">IF(ISNA(INDEX($DC$1:$DC$770,MATCH($AE110&amp;AV$3,$DB$1:$DB$770&amp;$DC$1:$DC$770,0))),"",IF(ISNA(INDEX($DC$1:$DC$200,MATCH($AE110&amp;AV$3,$DB$1:$DB$200&amp;$DC$1:$DC$200,0))),IF(INDEX($DC$201:$DC$770,MATCH($AE110&amp;AV$3,$DB$201:$DB$770&amp;$DC$201:$DC$770,0))=AV$3,2,""),IF(INDEX($DC$1:$DC$200,MATCH($AE110&amp;AV$3,$DB$1:$DB$200&amp;$DC$1:$DC$200,0))=AV$3,1,"")))</f>
        <v/>
      </c>
      <c r="AW110" s="5" t="str">
        <f t="array" ref="AW110">IF(ISNA(INDEX($DC$1:$DC$770,MATCH($AE110&amp;AW$3,$DB$1:$DB$770&amp;$DC$1:$DC$770,0))),"",IF(ISNA(INDEX($DC$1:$DC$200,MATCH($AE110&amp;AW$3,$DB$1:$DB$200&amp;$DC$1:$DC$200,0))),IF(INDEX($DC$201:$DC$770,MATCH($AE110&amp;AW$3,$DB$201:$DB$770&amp;$DC$201:$DC$770,0))=AW$3,2,""),IF(INDEX($DC$1:$DC$200,MATCH($AE110&amp;AW$3,$DB$1:$DB$200&amp;$DC$1:$DC$200,0))=AW$3,1,"")))</f>
        <v/>
      </c>
      <c r="AX110" s="6" t="str">
        <f t="array" ref="AX110">IF(ISNA(INDEX($DC$1:$DC$770,MATCH($AE110&amp;AX$3,$DB$1:$DB$770&amp;$DC$1:$DC$770,0))),"",IF(ISNA(INDEX($DC$1:$DC$200,MATCH($AE110&amp;AX$3,$DB$1:$DB$200&amp;$DC$1:$DC$200,0))),IF(INDEX($DC$201:$DC$770,MATCH($AE110&amp;AX$3,$DB$201:$DB$770&amp;$DC$201:$DC$770,0))=AX$3,2,""),IF(INDEX($DC$1:$DC$200,MATCH($AE110&amp;AX$3,$DB$1:$DB$200&amp;$DC$1:$DC$200,0))=AX$3,1,"")))</f>
        <v/>
      </c>
      <c r="AY110" s="7" t="str">
        <f t="array" ref="AY110">IF(ISNA(INDEX($DC$1:$DC$770,MATCH($AE110&amp;AY$3,$DB$1:$DB$770&amp;$DC$1:$DC$770,0))),"",IF(ISNA(INDEX($DC$1:$DC$200,MATCH($AE110&amp;AY$3,$DB$1:$DB$200&amp;$DC$1:$DC$200,0))),IF(INDEX($DC$201:$DC$770,MATCH($AE110&amp;AY$3,$DB$201:$DB$770&amp;$DC$201:$DC$770,0))=AY$3,2,""),IF(INDEX($DC$1:$DC$200,MATCH($AE110&amp;AY$3,$DB$1:$DB$200&amp;$DC$1:$DC$200,0))=AY$3,1,"")))</f>
        <v/>
      </c>
      <c r="AZ110" s="6" t="str">
        <f t="array" ref="AZ110">IF(ISNA(INDEX($DC$1:$DC$770,MATCH($AE110&amp;AZ$3,$DB$1:$DB$770&amp;$DC$1:$DC$770,0))),"",IF(ISNA(INDEX($DC$1:$DC$200,MATCH($AE110&amp;AZ$3,$DB$1:$DB$200&amp;$DC$1:$DC$200,0))),IF(INDEX($DC$201:$DC$770,MATCH($AE110&amp;AZ$3,$DB$201:$DB$770&amp;$DC$201:$DC$770,0))=AZ$3,2,""),IF(INDEX($DC$1:$DC$200,MATCH($AE110&amp;AZ$3,$DB$1:$DB$200&amp;$DC$1:$DC$200,0))=AZ$3,1,"")))</f>
        <v/>
      </c>
      <c r="BA110" s="6" t="str">
        <f t="array" ref="BA110">IF(ISNA(INDEX($DC$1:$DC$770,MATCH($AE110&amp;BA$3,$DB$1:$DB$770&amp;$DC$1:$DC$770,0))),"",IF(ISNA(INDEX($DC$1:$DC$200,MATCH($AE110&amp;BA$3,$DB$1:$DB$200&amp;$DC$1:$DC$200,0))),IF(INDEX($DC$201:$DC$770,MATCH($AE110&amp;BA$3,$DB$201:$DB$770&amp;$DC$201:$DC$770,0))=BA$3,2,""),IF(INDEX($DC$1:$DC$200,MATCH($AE110&amp;BA$3,$DB$1:$DB$200&amp;$DC$1:$DC$200,0))=BA$3,1,"")))</f>
        <v/>
      </c>
      <c r="BB110" s="6" t="str">
        <f t="array" ref="BB110">IF(ISNA(INDEX($DC$1:$DC$770,MATCH($AE110&amp;BB$3,$DB$1:$DB$770&amp;$DC$1:$DC$770,0))),"",IF(ISNA(INDEX($DC$1:$DC$200,MATCH($AE110&amp;BB$3,$DB$1:$DB$200&amp;$DC$1:$DC$200,0))),IF(INDEX($DC$201:$DC$770,MATCH($AE110&amp;BB$3,$DB$201:$DB$770&amp;$DC$201:$DC$770,0))=BB$3,2,""),IF(INDEX($DC$1:$DC$200,MATCH($AE110&amp;BB$3,$DB$1:$DB$200&amp;$DC$1:$DC$200,0))=BB$3,1,"")))</f>
        <v/>
      </c>
      <c r="BC110" s="5" t="str">
        <f t="array" ref="BC110">IF(ISNA(INDEX($DC$1:$DC$770,MATCH($AE110&amp;BC$3,$DB$1:$DB$770&amp;$DC$1:$DC$770,0))),"",IF(ISNA(INDEX($DC$1:$DC$200,MATCH($AE110&amp;BC$3,$DB$1:$DB$200&amp;$DC$1:$DC$200,0))),IF(INDEX($DC$201:$DC$770,MATCH($AE110&amp;BC$3,$DB$201:$DB$770&amp;$DC$201:$DC$770,0))=BC$3,2,""),IF(INDEX($DC$1:$DC$200,MATCH($AE110&amp;BC$3,$DB$1:$DB$200&amp;$DC$1:$DC$200,0))=BC$3,1,"")))</f>
        <v/>
      </c>
      <c r="BD110" s="6" t="str">
        <f t="array" ref="BD110">IF(ISNA(INDEX($DC$1:$DC$770,MATCH($AE110&amp;BD$3,$DB$1:$DB$770&amp;$DC$1:$DC$770,0))),"",IF(ISNA(INDEX($DC$1:$DC$200,MATCH($AE110&amp;BD$3,$DB$1:$DB$200&amp;$DC$1:$DC$200,0))),IF(INDEX($DC$201:$DC$770,MATCH($AE110&amp;BD$3,$DB$201:$DB$770&amp;$DC$201:$DC$770,0))=BD$3,2,""),IF(INDEX($DC$1:$DC$200,MATCH($AE110&amp;BD$3,$DB$1:$DB$200&amp;$DC$1:$DC$200,0))=BD$3,1,"")))</f>
        <v/>
      </c>
      <c r="BE110" s="7" t="str">
        <f t="array" ref="BE110">IF(ISNA(INDEX($DC$1:$DC$770,MATCH($AE110&amp;BE$3,$DB$1:$DB$770&amp;$DC$1:$DC$770,0))),"",IF(ISNA(INDEX($DC$1:$DC$200,MATCH($AE110&amp;BE$3,$DB$1:$DB$200&amp;$DC$1:$DC$200,0))),IF(INDEX($DC$201:$DC$770,MATCH($AE110&amp;BE$3,$DB$201:$DB$770&amp;$DC$201:$DC$770,0))=BE$3,2,""),IF(INDEX($DC$1:$DC$200,MATCH($AE110&amp;BE$3,$DB$1:$DB$200&amp;$DC$1:$DC$200,0))=BE$3,1,"")))</f>
        <v/>
      </c>
      <c r="BF110" s="6" t="str">
        <f t="array" ref="BF110">IF(ISNA(INDEX($DC$1:$DC$770,MATCH($AE110&amp;BF$3,$DB$1:$DB$770&amp;$DC$1:$DC$770,0))),"",IF(ISNA(INDEX($DC$1:$DC$200,MATCH($AE110&amp;BF$3,$DB$1:$DB$200&amp;$DC$1:$DC$200,0))),IF(INDEX($DC$201:$DC$770,MATCH($AE110&amp;BF$3,$DB$201:$DB$770&amp;$DC$201:$DC$770,0))=BF$3,2,""),IF(INDEX($DC$1:$DC$200,MATCH($AE110&amp;BF$3,$DB$1:$DB$200&amp;$DC$1:$DC$200,0))=BF$3,1,"")))</f>
        <v/>
      </c>
      <c r="BG110" s="6" t="str">
        <f t="array" ref="BG110">IF(ISNA(INDEX($DC$1:$DC$770,MATCH($AE110&amp;BG$3,$DB$1:$DB$770&amp;$DC$1:$DC$770,0))),"",IF(ISNA(INDEX($DC$1:$DC$200,MATCH($AE110&amp;BG$3,$DB$1:$DB$200&amp;$DC$1:$DC$200,0))),IF(INDEX($DC$201:$DC$770,MATCH($AE110&amp;BG$3,$DB$201:$DB$770&amp;$DC$201:$DC$770,0))=BG$3,2,""),IF(INDEX($DC$1:$DC$200,MATCH($AE110&amp;BG$3,$DB$1:$DB$200&amp;$DC$1:$DC$200,0))=BG$3,1,"")))</f>
        <v/>
      </c>
      <c r="BH110" s="7" t="str">
        <f t="array" ref="BH110">IF(ISNA(INDEX($DC$1:$DC$770,MATCH($AE110&amp;BH$3,$DB$1:$DB$770&amp;$DC$1:$DC$770,0))),"",IF(ISNA(INDEX($DC$1:$DC$200,MATCH($AE110&amp;BH$3,$DB$1:$DB$200&amp;$DC$1:$DC$200,0))),IF(INDEX($DC$201:$DC$770,MATCH($AE110&amp;BH$3,$DB$201:$DB$770&amp;$DC$201:$DC$770,0))=BH$3,2,""),IF(INDEX($DC$1:$DC$200,MATCH($AE110&amp;BH$3,$DB$1:$DB$200&amp;$DC$1:$DC$200,0))=BH$3,1,"")))</f>
        <v/>
      </c>
      <c r="BI110" s="4">
        <f t="shared" ref="BI110" si="941">BI108+1</f>
        <v>170</v>
      </c>
      <c r="BJ110" s="174">
        <f>TRUNC((DATE($CR$2,BK$75,BK110)-WEEKDAY(DATE($CR$2,BK$75,BK110),2)-DATE(YEAR(DATE($CR$2,BK$75,BK110)+4-WEEKDAY(DATE($CR$2,BK$75,BK110),2)),1,-10))/7)</f>
        <v>24</v>
      </c>
      <c r="BK110" s="181">
        <v>18</v>
      </c>
      <c r="BL110" s="176" t="str">
        <f t="shared" si="577"/>
        <v>Sa</v>
      </c>
      <c r="BM110" s="2"/>
      <c r="BN110" s="164" t="str">
        <f t="shared" ref="BN110" si="942">IF(OR(OR(BJ110=$CR$7,BJ114=$CR$7,BJ110=$CS$7,BJ114=$CS$7,BJ110=$CT$7,BJ114=$CT$7,BJ110=$CR$8,BJ114=$CR$8,BJ110=$CR$9,BJ114=$CR$9,BJ110=$CR$10,BJ114=$CR$10,BJ110=$CS$10,BJ114=$CS$10,BJ110=$CR$11,BJ114=$CR$11,BJ110=$CS$11,BJ114=$CS$11,BJ110=$CT$11,BJ114=$CT$11,BJ110=$CU$11,BJ114=$CU$11,BJ110=$CV$11,BJ114=$CV$11,BJ110=$CR$12,BJ114=$CR$12,BJ110=$CS$12,BJ114=$CS$12),OR($BI111=$CP$30,$BI111=$CP$31,$BI111=$CP$32,$BI111=$CP$33,$BI111=$CP$34,$BI111=$CP$35,$BI111=$CP$36,$BI111=$CP$37,$BI111=$CP$38,$BI111=$CP$39,$BI111=$CP$40,$BI111=$CP$41),OR($BI111=$CP$44,$BI111=$CP$45,$BI111=$CP$46,$BI111=$CP$47,$BI111=$CP$48,$BI111=$CP$49,$BI111=$CP$50)),1,"")</f>
        <v/>
      </c>
      <c r="BO110" s="164" t="str">
        <f t="shared" ref="BO110" si="943">IF(OR(OR(BJ110=$CR$15,BJ114=$CR$15,BJ110=$CS$15,BJ114=$CS$15,BJ110=$CT$15,BJ114=$CT$15,BJ110=$CR$16,BJ114=$CR$16,BJ110=$CS$16,BJ114=$CS$16,BJ110=$CR$17,BJ114=$CR$17,BJ110=$CS$17,BJ114=$CS$17,BJ110=$CR$18,BJ114=$CR$18,BJ110=$CS$18,BJ114=$CS$18,BJ110=$CT$18,BJ114=$CT$18,BJ110=$CU$18,BJ114=$CU$18,BJ110=$CV$18,BJ114=$CV$18,BJ110=$CR$19,BJ114=$CR$19,BJ110=$CS$19,BJ114=$CS$19),OR($BI111=$CP$30,$BI111=$CP$31,$BI111=$CP$32,$BI111=$CP$33,$BI111=$CP$34,$BI111=$CP$35,$BI111=$CP$36,$BI111=$CP$37,$BI111=$CP$38,$BI111=$CP$39,$BI111=$CP$40,$BI111=$CP$41),OR($BI111=$CP$44,$BI111=$CP$45,$BI111=$CP$46,$BI111=$CP$47,$BI111=$CP$48,$BI111=$CP$49,$BI111=$CP$50)),1,"")</f>
        <v/>
      </c>
      <c r="BP110" s="164" t="str">
        <f t="shared" ref="BP110" si="944">IF(OR(OR(BJ110=$CR$22,BJ114=$CR$22,BJ110=$CS$22,BJ114=$CS$22,BJ110=$CT$22,BJ114=$CT$22,BJ110=$CR$23,BJ114=$CR$23,BJ110=$CS$23,BJ114=$CS$23,BJ110=$CR$24,BJ114=$CR$24,BJ110=$CS$24,BJ114=$CS$24,BJ110=$CR$25,BJ114=$CR$25,BJ110=$CS$25,BJ114=$CS$25,BJ110=$CT$25,BJ114=$CT$25,BJ110=$CU$25,BJ114=$CU$25,BJ110=$CV$25,BJ114=$CV$25,BJ110=$CR$26,BJ114=$CR$26,BJ110=$CS$26,BJ114=$CS$26),OR($BI111=$CP$30,$BI111=$CP$31,$BI111=$CP$32,$BI111=$CP$33,$BI111=$CP$34,$BI111=$CP$35,$BI111=$CP$36,$BI111=$CP$37,$BI111=$CP$38,$BI111=$CP$39,$BI111=$CP$40,$BI111=$CP$41),OR($BI111=$CP$44,$BI111=$CP$45,$BI111=$CP$46,$BI111=$CP$47,$BI111=$CP$48,$BI111=$CP$49,$BI111=$CP$50)),1,"")</f>
        <v/>
      </c>
      <c r="BQ110" s="2"/>
      <c r="BR110" s="1" t="str">
        <f t="shared" ref="BR110" si="945">IF(ISNA(VLOOKUP(BI110,$DB$1:$DE$200,4,FALSE)),"",VLOOKUP(BI110,$DB$1:$DE$200,4,FALSE))</f>
        <v/>
      </c>
      <c r="BS110" s="1"/>
      <c r="BT110" s="1"/>
      <c r="BU110" s="1"/>
      <c r="BV110" s="1"/>
      <c r="BW110" s="1"/>
      <c r="BX110" s="5" t="str">
        <f t="array" ref="BX110">IF(ISNA(INDEX($DC$1:$DC$770,MATCH($BI110&amp;BX$3,$DB$1:$DB$770&amp;$DC$1:$DC$770,0))),"",IF(ISNA(INDEX($DC$1:$DC$200,MATCH($BI110&amp;BX$3,$DB$1:$DB$200&amp;$DC$1:$DC$200,0))),IF(INDEX($DC$201:$DC$770,MATCH($BI110&amp;BX$3,$DB$201:$DB$770&amp;$DC$201:$DC$770,0))=BX$3,2,""),IF(INDEX($DC$1:$DC$200,MATCH($BI110&amp;BX$3,$DB$1:$DB$200&amp;$DC$1:$DC$200,0))=BX$3,1,"")))</f>
        <v/>
      </c>
      <c r="BY110" s="6" t="str">
        <f t="array" ref="BY110">IF(ISNA(INDEX($DC$1:$DC$770,MATCH($BI110&amp;BY$3,$DB$1:$DB$770&amp;$DC$1:$DC$770,0))),"",IF(ISNA(INDEX($DC$1:$DC$200,MATCH($BI110&amp;BY$3,$DB$1:$DB$200&amp;$DC$1:$DC$200,0))),IF(INDEX($DC$201:$DC$770,MATCH($BI110&amp;BY$3,$DB$201:$DB$770&amp;$DC$201:$DC$770,0))=BY$3,2,""),IF(INDEX($DC$1:$DC$200,MATCH($BI110&amp;BY$3,$DB$1:$DB$200&amp;$DC$1:$DC$200,0))=BY$3,1,"")))</f>
        <v/>
      </c>
      <c r="BZ110" s="6" t="str">
        <f t="array" ref="BZ110">IF(ISNA(INDEX($DC$1:$DC$770,MATCH($BI110&amp;BZ$3,$DB$1:$DB$770&amp;$DC$1:$DC$770,0))),"",IF(ISNA(INDEX($DC$1:$DC$200,MATCH($BI110&amp;BZ$3,$DB$1:$DB$200&amp;$DC$1:$DC$200,0))),IF(INDEX($DC$201:$DC$770,MATCH($BI110&amp;BZ$3,$DB$201:$DB$770&amp;$DC$201:$DC$770,0))=BZ$3,2,""),IF(INDEX($DC$1:$DC$200,MATCH($BI110&amp;BZ$3,$DB$1:$DB$200&amp;$DC$1:$DC$200,0))=BZ$3,1,"")))</f>
        <v/>
      </c>
      <c r="CA110" s="5" t="str">
        <f t="array" ref="CA110">IF(ISNA(INDEX($DC$1:$DC$770,MATCH($BI110&amp;CA$3,$DB$1:$DB$770&amp;$DC$1:$DC$770,0))),"",IF(ISNA(INDEX($DC$1:$DC$200,MATCH($BI110&amp;CA$3,$DB$1:$DB$200&amp;$DC$1:$DC$200,0))),IF(INDEX($DC$201:$DC$770,MATCH($BI110&amp;CA$3,$DB$201:$DB$770&amp;$DC$201:$DC$770,0))=CA$3,2,""),IF(INDEX($DC$1:$DC$200,MATCH($BI110&amp;CA$3,$DB$1:$DB$200&amp;$DC$1:$DC$200,0))=CA$3,1,"")))</f>
        <v/>
      </c>
      <c r="CB110" s="6" t="str">
        <f t="array" ref="CB110">IF(ISNA(INDEX($DC$1:$DC$770,MATCH($BI110&amp;CB$3,$DB$1:$DB$770&amp;$DC$1:$DC$770,0))),"",IF(ISNA(INDEX($DC$1:$DC$200,MATCH($BI110&amp;CB$3,$DB$1:$DB$200&amp;$DC$1:$DC$200,0))),IF(INDEX($DC$201:$DC$770,MATCH($BI110&amp;CB$3,$DB$201:$DB$770&amp;$DC$201:$DC$770,0))=CB$3,2,""),IF(INDEX($DC$1:$DC$200,MATCH($BI110&amp;CB$3,$DB$1:$DB$200&amp;$DC$1:$DC$200,0))=CB$3,1,"")))</f>
        <v/>
      </c>
      <c r="CC110" s="7" t="str">
        <f t="array" ref="CC110">IF(ISNA(INDEX($DC$1:$DC$770,MATCH($BI110&amp;CC$3,$DB$1:$DB$770&amp;$DC$1:$DC$770,0))),"",IF(ISNA(INDEX($DC$1:$DC$200,MATCH($BI110&amp;CC$3,$DB$1:$DB$200&amp;$DC$1:$DC$200,0))),IF(INDEX($DC$201:$DC$770,MATCH($BI110&amp;CC$3,$DB$201:$DB$770&amp;$DC$201:$DC$770,0))=CC$3,2,""),IF(INDEX($DC$1:$DC$200,MATCH($BI110&amp;CC$3,$DB$1:$DB$200&amp;$DC$1:$DC$200,0))=CC$3,1,"")))</f>
        <v/>
      </c>
      <c r="CD110" s="6" t="str">
        <f t="array" ref="CD110">IF(ISNA(INDEX($DC$1:$DC$770,MATCH($BI110&amp;CD$3,$DB$1:$DB$770&amp;$DC$1:$DC$770,0))),"",IF(ISNA(INDEX($DC$1:$DC$200,MATCH($BI110&amp;CD$3,$DB$1:$DB$200&amp;$DC$1:$DC$200,0))),IF(INDEX($DC$201:$DC$770,MATCH($BI110&amp;CD$3,$DB$201:$DB$770&amp;$DC$201:$DC$770,0))=CD$3,2,""),IF(INDEX($DC$1:$DC$200,MATCH($BI110&amp;CD$3,$DB$1:$DB$200&amp;$DC$1:$DC$200,0))=CD$3,1,"")))</f>
        <v/>
      </c>
      <c r="CE110" s="6" t="str">
        <f t="array" ref="CE110">IF(ISNA(INDEX($DC$1:$DC$770,MATCH($BI110&amp;CE$3,$DB$1:$DB$770&amp;$DC$1:$DC$770,0))),"",IF(ISNA(INDEX($DC$1:$DC$200,MATCH($BI110&amp;CE$3,$DB$1:$DB$200&amp;$DC$1:$DC$200,0))),IF(INDEX($DC$201:$DC$770,MATCH($BI110&amp;CE$3,$DB$201:$DB$770&amp;$DC$201:$DC$770,0))=CE$3,2,""),IF(INDEX($DC$1:$DC$200,MATCH($BI110&amp;CE$3,$DB$1:$DB$200&amp;$DC$1:$DC$200,0))=CE$3,1,"")))</f>
        <v/>
      </c>
      <c r="CF110" s="6" t="str">
        <f t="array" ref="CF110">IF(ISNA(INDEX($DC$1:$DC$770,MATCH($BI110&amp;CF$3,$DB$1:$DB$770&amp;$DC$1:$DC$770,0))),"",IF(ISNA(INDEX($DC$1:$DC$200,MATCH($BI110&amp;CF$3,$DB$1:$DB$200&amp;$DC$1:$DC$200,0))),IF(INDEX($DC$201:$DC$770,MATCH($BI110&amp;CF$3,$DB$201:$DB$770&amp;$DC$201:$DC$770,0))=CF$3,2,""),IF(INDEX($DC$1:$DC$200,MATCH($BI110&amp;CF$3,$DB$1:$DB$200&amp;$DC$1:$DC$200,0))=CF$3,1,"")))</f>
        <v/>
      </c>
      <c r="CG110" s="5" t="str">
        <f t="array" ref="CG110">IF(ISNA(INDEX($DC$1:$DC$770,MATCH($BI110&amp;CG$3,$DB$1:$DB$770&amp;$DC$1:$DC$770,0))),"",IF(ISNA(INDEX($DC$1:$DC$200,MATCH($BI110&amp;CG$3,$DB$1:$DB$200&amp;$DC$1:$DC$200,0))),IF(INDEX($DC$201:$DC$770,MATCH($BI110&amp;CG$3,$DB$201:$DB$770&amp;$DC$201:$DC$770,0))=CG$3,2,""),IF(INDEX($DC$1:$DC$200,MATCH($BI110&amp;CG$3,$DB$1:$DB$200&amp;$DC$1:$DC$200,0))=CG$3,1,"")))</f>
        <v/>
      </c>
      <c r="CH110" s="6" t="str">
        <f t="array" ref="CH110">IF(ISNA(INDEX($DC$1:$DC$770,MATCH($BI110&amp;CH$3,$DB$1:$DB$770&amp;$DC$1:$DC$770,0))),"",IF(ISNA(INDEX($DC$1:$DC$200,MATCH($BI110&amp;CH$3,$DB$1:$DB$200&amp;$DC$1:$DC$200,0))),IF(INDEX($DC$201:$DC$770,MATCH($BI110&amp;CH$3,$DB$201:$DB$770&amp;$DC$201:$DC$770,0))=CH$3,2,""),IF(INDEX($DC$1:$DC$200,MATCH($BI110&amp;CH$3,$DB$1:$DB$200&amp;$DC$1:$DC$200,0))=CH$3,1,"")))</f>
        <v/>
      </c>
      <c r="CI110" s="7" t="str">
        <f t="array" ref="CI110">IF(ISNA(INDEX($DC$1:$DC$770,MATCH($BI110&amp;CI$3,$DB$1:$DB$770&amp;$DC$1:$DC$770,0))),"",IF(ISNA(INDEX($DC$1:$DC$200,MATCH($BI110&amp;CI$3,$DB$1:$DB$200&amp;$DC$1:$DC$200,0))),IF(INDEX($DC$201:$DC$770,MATCH($BI110&amp;CI$3,$DB$201:$DB$770&amp;$DC$201:$DC$770,0))=CI$3,2,""),IF(INDEX($DC$1:$DC$200,MATCH($BI110&amp;CI$3,$DB$1:$DB$200&amp;$DC$1:$DC$200,0))=CI$3,1,"")))</f>
        <v/>
      </c>
      <c r="CJ110" s="6" t="str">
        <f t="array" ref="CJ110">IF(ISNA(INDEX($DC$1:$DC$770,MATCH($BI110&amp;CJ$3,$DB$1:$DB$770&amp;$DC$1:$DC$770,0))),"",IF(ISNA(INDEX($DC$1:$DC$200,MATCH($BI110&amp;CJ$3,$DB$1:$DB$200&amp;$DC$1:$DC$200,0))),IF(INDEX($DC$201:$DC$770,MATCH($BI110&amp;CJ$3,$DB$201:$DB$770&amp;$DC$201:$DC$770,0))=CJ$3,2,""),IF(INDEX($DC$1:$DC$200,MATCH($BI110&amp;CJ$3,$DB$1:$DB$200&amp;$DC$1:$DC$200,0))=CJ$3,1,"")))</f>
        <v/>
      </c>
      <c r="CK110" s="6" t="str">
        <f t="array" ref="CK110">IF(ISNA(INDEX($DC$1:$DC$770,MATCH($BI110&amp;CK$3,$DB$1:$DB$770&amp;$DC$1:$DC$770,0))),"",IF(ISNA(INDEX($DC$1:$DC$200,MATCH($BI110&amp;CK$3,$DB$1:$DB$200&amp;$DC$1:$DC$200,0))),IF(INDEX($DC$201:$DC$770,MATCH($BI110&amp;CK$3,$DB$201:$DB$770&amp;$DC$201:$DC$770,0))=CK$3,2,""),IF(INDEX($DC$1:$DC$200,MATCH($BI110&amp;CK$3,$DB$1:$DB$200&amp;$DC$1:$DC$200,0))=CK$3,1,"")))</f>
        <v/>
      </c>
      <c r="CL110" s="7" t="str">
        <f t="array" ref="CL110">IF(ISNA(INDEX($DC$1:$DC$770,MATCH($BI110&amp;CL$3,$DB$1:$DB$770&amp;$DC$1:$DC$770,0))),"",IF(ISNA(INDEX($DC$1:$DC$200,MATCH($BI110&amp;CL$3,$DB$1:$DB$200&amp;$DC$1:$DC$200,0))),IF(INDEX($DC$201:$DC$770,MATCH($BI110&amp;CL$3,$DB$201:$DB$770&amp;$DC$201:$DC$770,0))=CL$3,2,""),IF(INDEX($DC$1:$DC$200,MATCH($BI110&amp;CL$3,$DB$1:$DB$200&amp;$DC$1:$DC$200,0))=CL$3,1,"")))</f>
        <v/>
      </c>
      <c r="CN110" s="10"/>
      <c r="CO110" s="14">
        <f t="shared" ref="CO110" si="946">CO109</f>
        <v>12</v>
      </c>
      <c r="CP110" s="24">
        <f t="shared" si="764"/>
        <v>0</v>
      </c>
      <c r="CQ110" s="161"/>
      <c r="CR110" s="10"/>
      <c r="CS110" s="10"/>
      <c r="CT110" s="10" t="s">
        <v>152</v>
      </c>
      <c r="CU110" s="69"/>
      <c r="CV110" s="69"/>
      <c r="CW110" s="10">
        <f t="shared" si="765"/>
        <v>2016</v>
      </c>
      <c r="CX110" s="10" t="str">
        <f t="shared" si="766"/>
        <v>Mo</v>
      </c>
      <c r="CY110" s="36">
        <f t="shared" si="767"/>
        <v>40876</v>
      </c>
      <c r="CZ110" s="10">
        <f>CZ109</f>
        <v>0</v>
      </c>
      <c r="DB110" s="19">
        <f>IF(DM110=0,0,IF(COUNTIF($DM$1:$DM$200,DM110)=1,DM110,IF(COUNTIF($DM$1:$DM$200,DM110)=2,IF(COUNTIF($DM$1:$DM104,DM110)=0,DM110,DM110+0.5),"Terminkollision 1")))</f>
        <v>0</v>
      </c>
      <c r="DC110" s="42">
        <f t="shared" si="881"/>
        <v>3</v>
      </c>
      <c r="DD110" s="71" t="s">
        <v>195</v>
      </c>
      <c r="DE110" s="67" t="s">
        <v>179</v>
      </c>
      <c r="DG110" s="67"/>
      <c r="DH110" s="67"/>
      <c r="DI110" s="13">
        <f t="shared" si="810"/>
        <v>2016</v>
      </c>
      <c r="DJ110" s="13" t="str">
        <f t="shared" si="882"/>
        <v>Mo</v>
      </c>
      <c r="DK110" s="22">
        <f t="shared" si="883"/>
        <v>40876</v>
      </c>
      <c r="DL110" s="19">
        <f t="shared" si="884"/>
        <v>0</v>
      </c>
      <c r="DM110" s="13">
        <f t="shared" si="885"/>
        <v>0</v>
      </c>
    </row>
    <row r="111" spans="1:117" ht="12.75" customHeight="1">
      <c r="A111" s="13">
        <f t="shared" ref="A111" si="947">A110+0.5</f>
        <v>109.5</v>
      </c>
      <c r="B111" s="174"/>
      <c r="C111" s="173"/>
      <c r="D111" s="177"/>
      <c r="E111" s="2"/>
      <c r="F111" s="165"/>
      <c r="G111" s="165"/>
      <c r="H111" s="165"/>
      <c r="I111" s="2"/>
      <c r="J111" s="10" t="str">
        <f t="shared" ref="J111" si="948">IF(ISNA(VLOOKUP(A111,$CP$30:$CQ$56,2,FALSE)),IF(ISNA(VLOOKUP(A111,$DB$1:$DE$200,4,FALSE)),"",VLOOKUP(A111,$DB$1:$DE$200,4,FALSE)),VLOOKUP(A111,$CP$30:$CQ$56,2,FALSE))</f>
        <v/>
      </c>
      <c r="K111" s="10"/>
      <c r="L111" s="10"/>
      <c r="M111" s="10"/>
      <c r="N111" s="10"/>
      <c r="O111" s="10"/>
      <c r="P111" s="9" t="str">
        <f t="array" ref="P111">IF(ISNA(INDEX($DC$201:$DC$770,MATCH($A110&amp;P$3,$DB$201:$DB$770&amp;$DC$201:$DC$770,0))),IF(ISNA(INDEX($DC$1:$DC$200,MATCH($A111&amp;P$3,$DB$1:$DB$200&amp;$DC$1:$DC$200,0))),"",IF(INDEX($DC$1:$DC$200,MATCH($A111&amp;P$3,$DB$1:$DB$200&amp;$DC$1:$DC$200,0))=P$3,1,"")),IF(INDEX($DC$201:$DC$770,MATCH($A110&amp;P$3,$DB$201:$DB$770&amp;$DC$201:$DC$770,0))=P$3,2,""))</f>
        <v/>
      </c>
      <c r="Q111" s="10" t="str">
        <f t="array" ref="Q111">IF(ISNA(INDEX($DC$201:$DC$770,MATCH($A110&amp;Q$3,$DB$201:$DB$770&amp;$DC$201:$DC$770,0))),IF(ISNA(INDEX($DC$1:$DC$200,MATCH($A111&amp;Q$3,$DB$1:$DB$200&amp;$DC$1:$DC$200,0))),"",IF(INDEX($DC$1:$DC$200,MATCH($A111&amp;Q$3,$DB$1:$DB$200&amp;$DC$1:$DC$200,0))=Q$3,1,"")),IF(INDEX($DC$201:$DC$770,MATCH($A110&amp;Q$3,$DB$201:$DB$770&amp;$DC$201:$DC$770,0))=Q$3,2,""))</f>
        <v/>
      </c>
      <c r="R111" s="10" t="str">
        <f t="array" ref="R111">IF(ISNA(INDEX($DC$201:$DC$770,MATCH($A110&amp;R$3,$DB$201:$DB$770&amp;$DC$201:$DC$770,0))),IF(ISNA(INDEX($DC$1:$DC$200,MATCH($A111&amp;R$3,$DB$1:$DB$200&amp;$DC$1:$DC$200,0))),"",IF(INDEX($DC$1:$DC$200,MATCH($A111&amp;R$3,$DB$1:$DB$200&amp;$DC$1:$DC$200,0))=R$3,1,"")),IF(INDEX($DC$201:$DC$770,MATCH($A110&amp;R$3,$DB$201:$DB$770&amp;$DC$201:$DC$770,0))=R$3,2,""))</f>
        <v/>
      </c>
      <c r="S111" s="9" t="str">
        <f t="array" ref="S111">IF(ISNA(INDEX($DC$201:$DC$770,MATCH($A110&amp;S$3,$DB$201:$DB$770&amp;$DC$201:$DC$770,0))),IF(ISNA(INDEX($DC$1:$DC$200,MATCH($A111&amp;S$3,$DB$1:$DB$200&amp;$DC$1:$DC$200,0))),"",IF(INDEX($DC$1:$DC$200,MATCH($A111&amp;S$3,$DB$1:$DB$200&amp;$DC$1:$DC$200,0))=S$3,1,"")),IF(INDEX($DC$201:$DC$770,MATCH($A110&amp;S$3,$DB$201:$DB$770&amp;$DC$201:$DC$770,0))=S$3,2,""))</f>
        <v/>
      </c>
      <c r="T111" s="10" t="str">
        <f t="array" ref="T111">IF(ISNA(INDEX($DC$201:$DC$770,MATCH($A110&amp;T$3,$DB$201:$DB$770&amp;$DC$201:$DC$770,0))),IF(ISNA(INDEX($DC$1:$DC$200,MATCH($A111&amp;T$3,$DB$1:$DB$200&amp;$DC$1:$DC$200,0))),"",IF(INDEX($DC$1:$DC$200,MATCH($A111&amp;T$3,$DB$1:$DB$200&amp;$DC$1:$DC$200,0))=T$3,1,"")),IF(INDEX($DC$201:$DC$770,MATCH($A110&amp;T$3,$DB$201:$DB$770&amp;$DC$201:$DC$770,0))=T$3,2,""))</f>
        <v/>
      </c>
      <c r="U111" s="8" t="str">
        <f t="array" ref="U111">IF(ISNA(INDEX($DC$201:$DC$770,MATCH($A110&amp;U$3,$DB$201:$DB$770&amp;$DC$201:$DC$770,0))),IF(ISNA(INDEX($DC$1:$DC$200,MATCH($A111&amp;U$3,$DB$1:$DB$200&amp;$DC$1:$DC$200,0))),"",IF(INDEX($DC$1:$DC$200,MATCH($A111&amp;U$3,$DB$1:$DB$200&amp;$DC$1:$DC$200,0))=U$3,1,"")),IF(INDEX($DC$201:$DC$770,MATCH($A110&amp;U$3,$DB$201:$DB$770&amp;$DC$201:$DC$770,0))=U$3,2,""))</f>
        <v/>
      </c>
      <c r="V111" s="10" t="str">
        <f t="array" ref="V111">IF(ISNA(INDEX($DC$201:$DC$770,MATCH($A110&amp;V$3,$DB$201:$DB$770&amp;$DC$201:$DC$770,0))),IF(ISNA(INDEX($DC$1:$DC$200,MATCH($A111&amp;V$3,$DB$1:$DB$200&amp;$DC$1:$DC$200,0))),"",IF(INDEX($DC$1:$DC$200,MATCH($A111&amp;V$3,$DB$1:$DB$200&amp;$DC$1:$DC$200,0))=V$3,1,"")),IF(INDEX($DC$201:$DC$770,MATCH($A110&amp;V$3,$DB$201:$DB$770&amp;$DC$201:$DC$770,0))=V$3,2,""))</f>
        <v/>
      </c>
      <c r="W111" s="10" t="str">
        <f t="array" ref="W111">IF(ISNA(INDEX($DC$201:$DC$770,MATCH($A110&amp;W$3,$DB$201:$DB$770&amp;$DC$201:$DC$770,0))),IF(ISNA(INDEX($DC$1:$DC$200,MATCH($A111&amp;W$3,$DB$1:$DB$200&amp;$DC$1:$DC$200,0))),"",IF(INDEX($DC$1:$DC$200,MATCH($A111&amp;W$3,$DB$1:$DB$200&amp;$DC$1:$DC$200,0))=W$3,1,"")),IF(INDEX($DC$201:$DC$770,MATCH($A110&amp;W$3,$DB$201:$DB$770&amp;$DC$201:$DC$770,0))=W$3,2,""))</f>
        <v/>
      </c>
      <c r="X111" s="10" t="str">
        <f t="array" ref="X111">IF(ISNA(INDEX($DC$201:$DC$770,MATCH($A110&amp;X$3,$DB$201:$DB$770&amp;$DC$201:$DC$770,0))),IF(ISNA(INDEX($DC$1:$DC$200,MATCH($A111&amp;X$3,$DB$1:$DB$200&amp;$DC$1:$DC$200,0))),"",IF(INDEX($DC$1:$DC$200,MATCH($A111&amp;X$3,$DB$1:$DB$200&amp;$DC$1:$DC$200,0))=X$3,1,"")),IF(INDEX($DC$201:$DC$770,MATCH($A110&amp;X$3,$DB$201:$DB$770&amp;$DC$201:$DC$770,0))=X$3,2,""))</f>
        <v/>
      </c>
      <c r="Y111" s="9" t="str">
        <f t="array" ref="Y111">IF(ISNA(INDEX($DC$201:$DC$770,MATCH($A110&amp;Y$3,$DB$201:$DB$770&amp;$DC$201:$DC$770,0))),IF(ISNA(INDEX($DC$1:$DC$200,MATCH($A111&amp;Y$3,$DB$1:$DB$200&amp;$DC$1:$DC$200,0))),"",IF(INDEX($DC$1:$DC$200,MATCH($A111&amp;Y$3,$DB$1:$DB$200&amp;$DC$1:$DC$200,0))=Y$3,1,"")),IF(INDEX($DC$201:$DC$770,MATCH($A110&amp;Y$3,$DB$201:$DB$770&amp;$DC$201:$DC$770,0))=Y$3,2,""))</f>
        <v/>
      </c>
      <c r="Z111" s="10" t="str">
        <f t="array" ref="Z111">IF(ISNA(INDEX($DC$201:$DC$770,MATCH($A110&amp;Z$3,$DB$201:$DB$770&amp;$DC$201:$DC$770,0))),IF(ISNA(INDEX($DC$1:$DC$200,MATCH($A111&amp;Z$3,$DB$1:$DB$200&amp;$DC$1:$DC$200,0))),"",IF(INDEX($DC$1:$DC$200,MATCH($A111&amp;Z$3,$DB$1:$DB$200&amp;$DC$1:$DC$200,0))=Z$3,1,"")),IF(INDEX($DC$201:$DC$770,MATCH($A110&amp;Z$3,$DB$201:$DB$770&amp;$DC$201:$DC$770,0))=Z$3,2,""))</f>
        <v/>
      </c>
      <c r="AA111" s="8" t="str">
        <f t="array" ref="AA111">IF(ISNA(INDEX($DC$201:$DC$770,MATCH($A110&amp;AA$3,$DB$201:$DB$770&amp;$DC$201:$DC$770,0))),IF(ISNA(INDEX($DC$1:$DC$200,MATCH($A111&amp;AA$3,$DB$1:$DB$200&amp;$DC$1:$DC$200,0))),"",IF(INDEX($DC$1:$DC$200,MATCH($A111&amp;AA$3,$DB$1:$DB$200&amp;$DC$1:$DC$200,0))=AA$3,1,"")),IF(INDEX($DC$201:$DC$770,MATCH($A110&amp;AA$3,$DB$201:$DB$770&amp;$DC$201:$DC$770,0))=AA$3,2,""))</f>
        <v/>
      </c>
      <c r="AB111" s="10" t="str">
        <f t="array" ref="AB111">IF(ISNA(INDEX($DC$201:$DC$770,MATCH($A110&amp;AB$3,$DB$201:$DB$770&amp;$DC$201:$DC$770,0))),IF(ISNA(INDEX($DC$1:$DC$200,MATCH($A111&amp;AB$3,$DB$1:$DB$200&amp;$DC$1:$DC$200,0))),"",IF(INDEX($DC$1:$DC$200,MATCH($A111&amp;AB$3,$DB$1:$DB$200&amp;$DC$1:$DC$200,0))=AB$3,1,"")),IF(INDEX($DC$201:$DC$770,MATCH($A110&amp;AB$3,$DB$201:$DB$770&amp;$DC$201:$DC$770,0))=AB$3,2,""))</f>
        <v/>
      </c>
      <c r="AC111" s="10" t="str">
        <f t="array" ref="AC111">IF(ISNA(INDEX($DC$201:$DC$770,MATCH($A110&amp;AC$3,$DB$201:$DB$770&amp;$DC$201:$DC$770,0))),IF(ISNA(INDEX($DC$1:$DC$200,MATCH($A111&amp;AC$3,$DB$1:$DB$200&amp;$DC$1:$DC$200,0))),"",IF(INDEX($DC$1:$DC$200,MATCH($A111&amp;AC$3,$DB$1:$DB$200&amp;$DC$1:$DC$200,0))=AC$3,1,"")),IF(INDEX($DC$201:$DC$770,MATCH($A110&amp;AC$3,$DB$201:$DB$770&amp;$DC$201:$DC$770,0))=AC$3,2,""))</f>
        <v/>
      </c>
      <c r="AD111" s="8" t="str">
        <f t="array" ref="AD111">IF(ISNA(INDEX($DC$201:$DC$770,MATCH($A110&amp;AD$3,$DB$201:$DB$770&amp;$DC$201:$DC$770,0))),IF(ISNA(INDEX($DC$1:$DC$200,MATCH($A111&amp;AD$3,$DB$1:$DB$200&amp;$DC$1:$DC$200,0))),"",IF(INDEX($DC$1:$DC$200,MATCH($A111&amp;AD$3,$DB$1:$DB$200&amp;$DC$1:$DC$200,0))=AD$3,1,"")),IF(INDEX($DC$201:$DC$770,MATCH($A110&amp;AD$3,$DB$201:$DB$770&amp;$DC$201:$DC$770,0))=AD$3,2,""))</f>
        <v/>
      </c>
      <c r="AE111" s="4">
        <f t="shared" ref="AE111" si="949">0.5+AE110</f>
        <v>139.5</v>
      </c>
      <c r="AF111" s="174"/>
      <c r="AG111" s="183"/>
      <c r="AH111" s="177"/>
      <c r="AI111" s="2"/>
      <c r="AJ111" s="165"/>
      <c r="AK111" s="165"/>
      <c r="AL111" s="165"/>
      <c r="AM111" s="2"/>
      <c r="AN111" s="10" t="str">
        <f t="shared" ref="AN111" si="950">IF(ISNA(VLOOKUP(AE111,$CP$30:$CQ$56,2,FALSE)),IF(ISNA(VLOOKUP(AE111,$DB$1:$DE$200,4,FALSE)),"",VLOOKUP(AE111,$DB$1:$DE$200,4,FALSE)),VLOOKUP(AE111,$CP$30:$CQ$56,2,FALSE))</f>
        <v/>
      </c>
      <c r="AO111" s="10"/>
      <c r="AP111" s="10"/>
      <c r="AQ111" s="10"/>
      <c r="AR111" s="10"/>
      <c r="AS111" s="10"/>
      <c r="AT111" s="9" t="str">
        <f t="array" ref="AT111">IF(ISNA(INDEX($DC$201:$DC$770,MATCH($AE110&amp;AT$3,$DB$201:$DB$770&amp;$DC$201:$DC$770,0))),IF(ISNA(INDEX($DC$1:$DC$200,MATCH($AE111&amp;AT$3,$DB$1:$DB$200&amp;$DC$1:$DC$200,0))),"",IF(INDEX($DC$1:$DC$200,MATCH($AE111&amp;AT$3,$DB$1:$DB$200&amp;$DC$1:$DC$200,0))=AT$3,1,"")),IF(INDEX($DC$201:$DC$770,MATCH($AE110&amp;AT$3,$DB$201:$DB$770&amp;$DC$201:$DC$770,0))=AT$3,2,""))</f>
        <v/>
      </c>
      <c r="AU111" s="10" t="str">
        <f t="array" ref="AU111">IF(ISNA(INDEX($DC$201:$DC$770,MATCH($AE110&amp;AU$3,$DB$201:$DB$770&amp;$DC$201:$DC$770,0))),IF(ISNA(INDEX($DC$1:$DC$200,MATCH($AE111&amp;AU$3,$DB$1:$DB$200&amp;$DC$1:$DC$200,0))),"",IF(INDEX($DC$1:$DC$200,MATCH($AE111&amp;AU$3,$DB$1:$DB$200&amp;$DC$1:$DC$200,0))=AU$3,1,"")),IF(INDEX($DC$201:$DC$770,MATCH($AE110&amp;AU$3,$DB$201:$DB$770&amp;$DC$201:$DC$770,0))=AU$3,2,""))</f>
        <v/>
      </c>
      <c r="AV111" s="10" t="str">
        <f t="array" ref="AV111">IF(ISNA(INDEX($DC$201:$DC$770,MATCH($AE110&amp;AV$3,$DB$201:$DB$770&amp;$DC$201:$DC$770,0))),IF(ISNA(INDEX($DC$1:$DC$200,MATCH($AE111&amp;AV$3,$DB$1:$DB$200&amp;$DC$1:$DC$200,0))),"",IF(INDEX($DC$1:$DC$200,MATCH($AE111&amp;AV$3,$DB$1:$DB$200&amp;$DC$1:$DC$200,0))=AV$3,1,"")),IF(INDEX($DC$201:$DC$770,MATCH($AE110&amp;AV$3,$DB$201:$DB$770&amp;$DC$201:$DC$770,0))=AV$3,2,""))</f>
        <v/>
      </c>
      <c r="AW111" s="9" t="str">
        <f t="array" ref="AW111">IF(ISNA(INDEX($DC$201:$DC$770,MATCH($AE110&amp;AW$3,$DB$201:$DB$770&amp;$DC$201:$DC$770,0))),IF(ISNA(INDEX($DC$1:$DC$200,MATCH($AE111&amp;AW$3,$DB$1:$DB$200&amp;$DC$1:$DC$200,0))),"",IF(INDEX($DC$1:$DC$200,MATCH($AE111&amp;AW$3,$DB$1:$DB$200&amp;$DC$1:$DC$200,0))=AW$3,1,"")),IF(INDEX($DC$201:$DC$770,MATCH($AE110&amp;AW$3,$DB$201:$DB$770&amp;$DC$201:$DC$770,0))=AW$3,2,""))</f>
        <v/>
      </c>
      <c r="AX111" s="10" t="str">
        <f t="array" ref="AX111">IF(ISNA(INDEX($DC$201:$DC$770,MATCH($AE110&amp;AX$3,$DB$201:$DB$770&amp;$DC$201:$DC$770,0))),IF(ISNA(INDEX($DC$1:$DC$200,MATCH($AE111&amp;AX$3,$DB$1:$DB$200&amp;$DC$1:$DC$200,0))),"",IF(INDEX($DC$1:$DC$200,MATCH($AE111&amp;AX$3,$DB$1:$DB$200&amp;$DC$1:$DC$200,0))=AX$3,1,"")),IF(INDEX($DC$201:$DC$770,MATCH($AE110&amp;AX$3,$DB$201:$DB$770&amp;$DC$201:$DC$770,0))=AX$3,2,""))</f>
        <v/>
      </c>
      <c r="AY111" s="8" t="str">
        <f t="array" ref="AY111">IF(ISNA(INDEX($DC$201:$DC$770,MATCH($AE110&amp;AY$3,$DB$201:$DB$770&amp;$DC$201:$DC$770,0))),IF(ISNA(INDEX($DC$1:$DC$200,MATCH($AE111&amp;AY$3,$DB$1:$DB$200&amp;$DC$1:$DC$200,0))),"",IF(INDEX($DC$1:$DC$200,MATCH($AE111&amp;AY$3,$DB$1:$DB$200&amp;$DC$1:$DC$200,0))=AY$3,1,"")),IF(INDEX($DC$201:$DC$770,MATCH($AE110&amp;AY$3,$DB$201:$DB$770&amp;$DC$201:$DC$770,0))=AY$3,2,""))</f>
        <v/>
      </c>
      <c r="AZ111" s="10" t="str">
        <f t="array" ref="AZ111">IF(ISNA(INDEX($DC$201:$DC$770,MATCH($AE110&amp;AZ$3,$DB$201:$DB$770&amp;$DC$201:$DC$770,0))),IF(ISNA(INDEX($DC$1:$DC$200,MATCH($AE111&amp;AZ$3,$DB$1:$DB$200&amp;$DC$1:$DC$200,0))),"",IF(INDEX($DC$1:$DC$200,MATCH($AE111&amp;AZ$3,$DB$1:$DB$200&amp;$DC$1:$DC$200,0))=AZ$3,1,"")),IF(INDEX($DC$201:$DC$770,MATCH($AE110&amp;AZ$3,$DB$201:$DB$770&amp;$DC$201:$DC$770,0))=AZ$3,2,""))</f>
        <v/>
      </c>
      <c r="BA111" s="10" t="str">
        <f t="array" ref="BA111">IF(ISNA(INDEX($DC$201:$DC$770,MATCH($AE110&amp;BA$3,$DB$201:$DB$770&amp;$DC$201:$DC$770,0))),IF(ISNA(INDEX($DC$1:$DC$200,MATCH($AE111&amp;BA$3,$DB$1:$DB$200&amp;$DC$1:$DC$200,0))),"",IF(INDEX($DC$1:$DC$200,MATCH($AE111&amp;BA$3,$DB$1:$DB$200&amp;$DC$1:$DC$200,0))=BA$3,1,"")),IF(INDEX($DC$201:$DC$770,MATCH($AE110&amp;BA$3,$DB$201:$DB$770&amp;$DC$201:$DC$770,0))=BA$3,2,""))</f>
        <v/>
      </c>
      <c r="BB111" s="10" t="str">
        <f t="array" ref="BB111">IF(ISNA(INDEX($DC$201:$DC$770,MATCH($AE110&amp;BB$3,$DB$201:$DB$770&amp;$DC$201:$DC$770,0))),IF(ISNA(INDEX($DC$1:$DC$200,MATCH($AE111&amp;BB$3,$DB$1:$DB$200&amp;$DC$1:$DC$200,0))),"",IF(INDEX($DC$1:$DC$200,MATCH($AE111&amp;BB$3,$DB$1:$DB$200&amp;$DC$1:$DC$200,0))=BB$3,1,"")),IF(INDEX($DC$201:$DC$770,MATCH($AE110&amp;BB$3,$DB$201:$DB$770&amp;$DC$201:$DC$770,0))=BB$3,2,""))</f>
        <v/>
      </c>
      <c r="BC111" s="9" t="str">
        <f t="array" ref="BC111">IF(ISNA(INDEX($DC$201:$DC$770,MATCH($AE110&amp;BC$3,$DB$201:$DB$770&amp;$DC$201:$DC$770,0))),IF(ISNA(INDEX($DC$1:$DC$200,MATCH($AE111&amp;BC$3,$DB$1:$DB$200&amp;$DC$1:$DC$200,0))),"",IF(INDEX($DC$1:$DC$200,MATCH($AE111&amp;BC$3,$DB$1:$DB$200&amp;$DC$1:$DC$200,0))=BC$3,1,"")),IF(INDEX($DC$201:$DC$770,MATCH($AE110&amp;BC$3,$DB$201:$DB$770&amp;$DC$201:$DC$770,0))=BC$3,2,""))</f>
        <v/>
      </c>
      <c r="BD111" s="10" t="str">
        <f t="array" ref="BD111">IF(ISNA(INDEX($DC$201:$DC$770,MATCH($AE110&amp;BD$3,$DB$201:$DB$770&amp;$DC$201:$DC$770,0))),IF(ISNA(INDEX($DC$1:$DC$200,MATCH($AE111&amp;BD$3,$DB$1:$DB$200&amp;$DC$1:$DC$200,0))),"",IF(INDEX($DC$1:$DC$200,MATCH($AE111&amp;BD$3,$DB$1:$DB$200&amp;$DC$1:$DC$200,0))=BD$3,1,"")),IF(INDEX($DC$201:$DC$770,MATCH($AE110&amp;BD$3,$DB$201:$DB$770&amp;$DC$201:$DC$770,0))=BD$3,2,""))</f>
        <v/>
      </c>
      <c r="BE111" s="8" t="str">
        <f t="array" ref="BE111">IF(ISNA(INDEX($DC$201:$DC$770,MATCH($AE110&amp;BE$3,$DB$201:$DB$770&amp;$DC$201:$DC$770,0))),IF(ISNA(INDEX($DC$1:$DC$200,MATCH($AE111&amp;BE$3,$DB$1:$DB$200&amp;$DC$1:$DC$200,0))),"",IF(INDEX($DC$1:$DC$200,MATCH($AE111&amp;BE$3,$DB$1:$DB$200&amp;$DC$1:$DC$200,0))=BE$3,1,"")),IF(INDEX($DC$201:$DC$770,MATCH($AE110&amp;BE$3,$DB$201:$DB$770&amp;$DC$201:$DC$770,0))=BE$3,2,""))</f>
        <v/>
      </c>
      <c r="BF111" s="10" t="str">
        <f t="array" ref="BF111">IF(ISNA(INDEX($DC$201:$DC$770,MATCH($AE110&amp;BF$3,$DB$201:$DB$770&amp;$DC$201:$DC$770,0))),IF(ISNA(INDEX($DC$1:$DC$200,MATCH($AE111&amp;BF$3,$DB$1:$DB$200&amp;$DC$1:$DC$200,0))),"",IF(INDEX($DC$1:$DC$200,MATCH($AE111&amp;BF$3,$DB$1:$DB$200&amp;$DC$1:$DC$200,0))=BF$3,1,"")),IF(INDEX($DC$201:$DC$770,MATCH($AE110&amp;BF$3,$DB$201:$DB$770&amp;$DC$201:$DC$770,0))=BF$3,2,""))</f>
        <v/>
      </c>
      <c r="BG111" s="10" t="str">
        <f t="array" ref="BG111">IF(ISNA(INDEX($DC$201:$DC$770,MATCH($AE110&amp;BG$3,$DB$201:$DB$770&amp;$DC$201:$DC$770,0))),IF(ISNA(INDEX($DC$1:$DC$200,MATCH($AE111&amp;BG$3,$DB$1:$DB$200&amp;$DC$1:$DC$200,0))),"",IF(INDEX($DC$1:$DC$200,MATCH($AE111&amp;BG$3,$DB$1:$DB$200&amp;$DC$1:$DC$200,0))=BG$3,1,"")),IF(INDEX($DC$201:$DC$770,MATCH($AE110&amp;BG$3,$DB$201:$DB$770&amp;$DC$201:$DC$770,0))=BG$3,2,""))</f>
        <v/>
      </c>
      <c r="BH111" s="8" t="str">
        <f t="array" ref="BH111">IF(ISNA(INDEX($DC$201:$DC$770,MATCH($AE110&amp;BH$3,$DB$201:$DB$770&amp;$DC$201:$DC$770,0))),IF(ISNA(INDEX($DC$1:$DC$200,MATCH($AE111&amp;BH$3,$DB$1:$DB$200&amp;$DC$1:$DC$200,0))),"",IF(INDEX($DC$1:$DC$200,MATCH($AE111&amp;BH$3,$DB$1:$DB$200&amp;$DC$1:$DC$200,0))=BH$3,1,"")),IF(INDEX($DC$201:$DC$770,MATCH($AE110&amp;BH$3,$DB$201:$DB$770&amp;$DC$201:$DC$770,0))=BH$3,2,""))</f>
        <v/>
      </c>
      <c r="BI111" s="4">
        <f t="shared" ref="BI111" si="951">BI110+0.5</f>
        <v>170.5</v>
      </c>
      <c r="BJ111" s="174"/>
      <c r="BK111" s="183"/>
      <c r="BL111" s="177"/>
      <c r="BM111" s="2"/>
      <c r="BN111" s="165"/>
      <c r="BO111" s="165"/>
      <c r="BP111" s="165"/>
      <c r="BQ111" s="2"/>
      <c r="BR111" s="9" t="str">
        <f t="shared" ref="BR111" si="952">IF(ISNA(VLOOKUP(BI111,$CP$30:$CQ$56,2,FALSE)),IF(ISNA(VLOOKUP(BI111,$DB$1:$DE$200,4,FALSE)),"",VLOOKUP(BI111,$DB$1:$DE$200,4,FALSE)),VLOOKUP(BI111,$CP$30:$CQ$56,2,FALSE))</f>
        <v/>
      </c>
      <c r="BS111" s="10"/>
      <c r="BT111" s="10"/>
      <c r="BU111" s="10"/>
      <c r="BV111" s="10"/>
      <c r="BW111" s="10"/>
      <c r="BX111" s="9" t="str">
        <f t="array" ref="BX111">IF(ISNA(INDEX($DC$201:$DC$770,MATCH($BI110&amp;BX$3,$DB$201:$DB$770&amp;$DC$201:$DC$770,0))),IF(ISNA(INDEX($DC$1:$DC$200,MATCH($BI111&amp;BX$3,$DB$1:$DB$200&amp;$DC$1:$DC$200,0))),"",IF(INDEX($DC$1:$DC$200,MATCH($BI111&amp;BX$3,$DB$1:$DB$200&amp;$DC$1:$DC$200,0))=BX$3,1,"")),IF(INDEX($DC$201:$DC$770,MATCH($BI110&amp;BX$3,$DB$201:$DB$770&amp;$DC$201:$DC$770,0))=BX$3,2,""))</f>
        <v/>
      </c>
      <c r="BY111" s="10" t="str">
        <f t="array" ref="BY111">IF(ISNA(INDEX($DC$201:$DC$770,MATCH($BI110&amp;BY$3,$DB$201:$DB$770&amp;$DC$201:$DC$770,0))),IF(ISNA(INDEX($DC$1:$DC$200,MATCH($BI111&amp;BY$3,$DB$1:$DB$200&amp;$DC$1:$DC$200,0))),"",IF(INDEX($DC$1:$DC$200,MATCH($BI111&amp;BY$3,$DB$1:$DB$200&amp;$DC$1:$DC$200,0))=BY$3,1,"")),IF(INDEX($DC$201:$DC$770,MATCH($BI110&amp;BY$3,$DB$201:$DB$770&amp;$DC$201:$DC$770,0))=BY$3,2,""))</f>
        <v/>
      </c>
      <c r="BZ111" s="10" t="str">
        <f t="array" ref="BZ111">IF(ISNA(INDEX($DC$201:$DC$770,MATCH($BI110&amp;BZ$3,$DB$201:$DB$770&amp;$DC$201:$DC$770,0))),IF(ISNA(INDEX($DC$1:$DC$200,MATCH($BI111&amp;BZ$3,$DB$1:$DB$200&amp;$DC$1:$DC$200,0))),"",IF(INDEX($DC$1:$DC$200,MATCH($BI111&amp;BZ$3,$DB$1:$DB$200&amp;$DC$1:$DC$200,0))=BZ$3,1,"")),IF(INDEX($DC$201:$DC$770,MATCH($BI110&amp;BZ$3,$DB$201:$DB$770&amp;$DC$201:$DC$770,0))=BZ$3,2,""))</f>
        <v/>
      </c>
      <c r="CA111" s="9" t="str">
        <f t="array" ref="CA111">IF(ISNA(INDEX($DC$201:$DC$770,MATCH($BI110&amp;CA$3,$DB$201:$DB$770&amp;$DC$201:$DC$770,0))),IF(ISNA(INDEX($DC$1:$DC$200,MATCH($BI111&amp;CA$3,$DB$1:$DB$200&amp;$DC$1:$DC$200,0))),"",IF(INDEX($DC$1:$DC$200,MATCH($BI111&amp;CA$3,$DB$1:$DB$200&amp;$DC$1:$DC$200,0))=CA$3,1,"")),IF(INDEX($DC$201:$DC$770,MATCH($BI110&amp;CA$3,$DB$201:$DB$770&amp;$DC$201:$DC$770,0))=CA$3,2,""))</f>
        <v/>
      </c>
      <c r="CB111" s="10" t="str">
        <f t="array" ref="CB111">IF(ISNA(INDEX($DC$201:$DC$770,MATCH($BI110&amp;CB$3,$DB$201:$DB$770&amp;$DC$201:$DC$770,0))),IF(ISNA(INDEX($DC$1:$DC$200,MATCH($BI111&amp;CB$3,$DB$1:$DB$200&amp;$DC$1:$DC$200,0))),"",IF(INDEX($DC$1:$DC$200,MATCH($BI111&amp;CB$3,$DB$1:$DB$200&amp;$DC$1:$DC$200,0))=CB$3,1,"")),IF(INDEX($DC$201:$DC$770,MATCH($BI110&amp;CB$3,$DB$201:$DB$770&amp;$DC$201:$DC$770,0))=CB$3,2,""))</f>
        <v/>
      </c>
      <c r="CC111" s="8" t="str">
        <f t="array" ref="CC111">IF(ISNA(INDEX($DC$201:$DC$770,MATCH($BI110&amp;CC$3,$DB$201:$DB$770&amp;$DC$201:$DC$770,0))),IF(ISNA(INDEX($DC$1:$DC$200,MATCH($BI111&amp;CC$3,$DB$1:$DB$200&amp;$DC$1:$DC$200,0))),"",IF(INDEX($DC$1:$DC$200,MATCH($BI111&amp;CC$3,$DB$1:$DB$200&amp;$DC$1:$DC$200,0))=CC$3,1,"")),IF(INDEX($DC$201:$DC$770,MATCH($BI110&amp;CC$3,$DB$201:$DB$770&amp;$DC$201:$DC$770,0))=CC$3,2,""))</f>
        <v/>
      </c>
      <c r="CD111" s="10" t="str">
        <f t="array" ref="CD111">IF(ISNA(INDEX($DC$201:$DC$770,MATCH($BI110&amp;CD$3,$DB$201:$DB$770&amp;$DC$201:$DC$770,0))),IF(ISNA(INDEX($DC$1:$DC$200,MATCH($BI111&amp;CD$3,$DB$1:$DB$200&amp;$DC$1:$DC$200,0))),"",IF(INDEX($DC$1:$DC$200,MATCH($BI111&amp;CD$3,$DB$1:$DB$200&amp;$DC$1:$DC$200,0))=CD$3,1,"")),IF(INDEX($DC$201:$DC$770,MATCH($BI110&amp;CD$3,$DB$201:$DB$770&amp;$DC$201:$DC$770,0))=CD$3,2,""))</f>
        <v/>
      </c>
      <c r="CE111" s="10" t="str">
        <f t="array" ref="CE111">IF(ISNA(INDEX($DC$201:$DC$770,MATCH($BI110&amp;CE$3,$DB$201:$DB$770&amp;$DC$201:$DC$770,0))),IF(ISNA(INDEX($DC$1:$DC$200,MATCH($BI111&amp;CE$3,$DB$1:$DB$200&amp;$DC$1:$DC$200,0))),"",IF(INDEX($DC$1:$DC$200,MATCH($BI111&amp;CE$3,$DB$1:$DB$200&amp;$DC$1:$DC$200,0))=CE$3,1,"")),IF(INDEX($DC$201:$DC$770,MATCH($BI110&amp;CE$3,$DB$201:$DB$770&amp;$DC$201:$DC$770,0))=CE$3,2,""))</f>
        <v/>
      </c>
      <c r="CF111" s="10" t="str">
        <f t="array" ref="CF111">IF(ISNA(INDEX($DC$201:$DC$770,MATCH($BI110&amp;CF$3,$DB$201:$DB$770&amp;$DC$201:$DC$770,0))),IF(ISNA(INDEX($DC$1:$DC$200,MATCH($BI111&amp;CF$3,$DB$1:$DB$200&amp;$DC$1:$DC$200,0))),"",IF(INDEX($DC$1:$DC$200,MATCH($BI111&amp;CF$3,$DB$1:$DB$200&amp;$DC$1:$DC$200,0))=CF$3,1,"")),IF(INDEX($DC$201:$DC$770,MATCH($BI110&amp;CF$3,$DB$201:$DB$770&amp;$DC$201:$DC$770,0))=CF$3,2,""))</f>
        <v/>
      </c>
      <c r="CG111" s="9" t="str">
        <f t="array" ref="CG111">IF(ISNA(INDEX($DC$201:$DC$770,MATCH($BI110&amp;CG$3,$DB$201:$DB$770&amp;$DC$201:$DC$770,0))),IF(ISNA(INDEX($DC$1:$DC$200,MATCH($BI111&amp;CG$3,$DB$1:$DB$200&amp;$DC$1:$DC$200,0))),"",IF(INDEX($DC$1:$DC$200,MATCH($BI111&amp;CG$3,$DB$1:$DB$200&amp;$DC$1:$DC$200,0))=CG$3,1,"")),IF(INDEX($DC$201:$DC$770,MATCH($BI110&amp;CG$3,$DB$201:$DB$770&amp;$DC$201:$DC$770,0))=CG$3,2,""))</f>
        <v/>
      </c>
      <c r="CH111" s="10" t="str">
        <f t="array" ref="CH111">IF(ISNA(INDEX($DC$201:$DC$770,MATCH($BI110&amp;CH$3,$DB$201:$DB$770&amp;$DC$201:$DC$770,0))),IF(ISNA(INDEX($DC$1:$DC$200,MATCH($BI111&amp;CH$3,$DB$1:$DB$200&amp;$DC$1:$DC$200,0))),"",IF(INDEX($DC$1:$DC$200,MATCH($BI111&amp;CH$3,$DB$1:$DB$200&amp;$DC$1:$DC$200,0))=CH$3,1,"")),IF(INDEX($DC$201:$DC$770,MATCH($BI110&amp;CH$3,$DB$201:$DB$770&amp;$DC$201:$DC$770,0))=CH$3,2,""))</f>
        <v/>
      </c>
      <c r="CI111" s="8" t="str">
        <f t="array" ref="CI111">IF(ISNA(INDEX($DC$201:$DC$770,MATCH($BI110&amp;CI$3,$DB$201:$DB$770&amp;$DC$201:$DC$770,0))),IF(ISNA(INDEX($DC$1:$DC$200,MATCH($BI111&amp;CI$3,$DB$1:$DB$200&amp;$DC$1:$DC$200,0))),"",IF(INDEX($DC$1:$DC$200,MATCH($BI111&amp;CI$3,$DB$1:$DB$200&amp;$DC$1:$DC$200,0))=CI$3,1,"")),IF(INDEX($DC$201:$DC$770,MATCH($BI110&amp;CI$3,$DB$201:$DB$770&amp;$DC$201:$DC$770,0))=CI$3,2,""))</f>
        <v/>
      </c>
      <c r="CJ111" s="10" t="str">
        <f t="array" ref="CJ111">IF(ISNA(INDEX($DC$201:$DC$770,MATCH($BI110&amp;CJ$3,$DB$201:$DB$770&amp;$DC$201:$DC$770,0))),IF(ISNA(INDEX($DC$1:$DC$200,MATCH($BI111&amp;CJ$3,$DB$1:$DB$200&amp;$DC$1:$DC$200,0))),"",IF(INDEX($DC$1:$DC$200,MATCH($BI111&amp;CJ$3,$DB$1:$DB$200&amp;$DC$1:$DC$200,0))=CJ$3,1,"")),IF(INDEX($DC$201:$DC$770,MATCH($BI110&amp;CJ$3,$DB$201:$DB$770&amp;$DC$201:$DC$770,0))=CJ$3,2,""))</f>
        <v/>
      </c>
      <c r="CK111" s="10" t="str">
        <f t="array" ref="CK111">IF(ISNA(INDEX($DC$201:$DC$770,MATCH($BI110&amp;CK$3,$DB$201:$DB$770&amp;$DC$201:$DC$770,0))),IF(ISNA(INDEX($DC$1:$DC$200,MATCH($BI111&amp;CK$3,$DB$1:$DB$200&amp;$DC$1:$DC$200,0))),"",IF(INDEX($DC$1:$DC$200,MATCH($BI111&amp;CK$3,$DB$1:$DB$200&amp;$DC$1:$DC$200,0))=CK$3,1,"")),IF(INDEX($DC$201:$DC$770,MATCH($BI110&amp;CK$3,$DB$201:$DB$770&amp;$DC$201:$DC$770,0))=CK$3,2,""))</f>
        <v/>
      </c>
      <c r="CL111" s="8" t="str">
        <f t="array" ref="CL111">IF(ISNA(INDEX($DC$201:$DC$770,MATCH($BI110&amp;CL$3,$DB$201:$DB$770&amp;$DC$201:$DC$770,0))),IF(ISNA(INDEX($DC$1:$DC$200,MATCH($BI111&amp;CL$3,$DB$1:$DB$200&amp;$DC$1:$DC$200,0))),"",IF(INDEX($DC$1:$DC$200,MATCH($BI111&amp;CL$3,$DB$1:$DB$200&amp;$DC$1:$DC$200,0))=CL$3,1,"")),IF(INDEX($DC$201:$DC$770,MATCH($BI110&amp;CL$3,$DB$201:$DB$770&amp;$DC$201:$DC$770,0))=CL$3,2,""))</f>
        <v/>
      </c>
      <c r="CO111" s="58">
        <f t="shared" ref="CO111" si="953">VLOOKUP(CQ111,$CQ$194:$CR$208,2,FALSE)</f>
        <v>12</v>
      </c>
      <c r="CP111" s="23">
        <f t="shared" si="764"/>
        <v>0</v>
      </c>
      <c r="CQ111" s="160" t="s">
        <v>204</v>
      </c>
      <c r="CR111" s="64" t="s">
        <v>121</v>
      </c>
      <c r="CS111" s="31"/>
      <c r="CT111" s="13" t="s">
        <v>151</v>
      </c>
      <c r="CU111" s="64"/>
      <c r="CV111" s="64"/>
      <c r="CW111" s="13">
        <f t="shared" si="765"/>
        <v>2016</v>
      </c>
      <c r="CX111" s="13" t="str">
        <f t="shared" si="766"/>
        <v>Mo</v>
      </c>
      <c r="CY111" s="22">
        <f t="shared" si="767"/>
        <v>40876</v>
      </c>
      <c r="CZ111" s="13">
        <f>IF(COUNTIF(DL375:DL384,1)&gt;0,"F3",0)</f>
        <v>0</v>
      </c>
      <c r="DB111" s="19">
        <f>IF(DM111=0,0,IF(COUNTIF($DM$1:$DM$200,DM111)=1,DM111,IF(COUNTIF($DM$1:$DM$200,DM111)=2,IF(COUNTIF($DM$1:$DM104,DM111)=0,DM111,DM111+0.5),"Terminkollision 1")))</f>
        <v>0</v>
      </c>
      <c r="DC111" s="42">
        <f t="shared" si="881"/>
        <v>3</v>
      </c>
      <c r="DD111" s="71" t="s">
        <v>195</v>
      </c>
      <c r="DE111" s="67" t="s">
        <v>182</v>
      </c>
      <c r="DG111" s="67"/>
      <c r="DH111" s="67"/>
      <c r="DI111" s="13">
        <f t="shared" si="810"/>
        <v>2016</v>
      </c>
      <c r="DJ111" s="13" t="str">
        <f t="shared" si="882"/>
        <v>Mo</v>
      </c>
      <c r="DK111" s="22">
        <f t="shared" si="883"/>
        <v>40876</v>
      </c>
      <c r="DL111" s="19">
        <f t="shared" si="884"/>
        <v>0</v>
      </c>
      <c r="DM111" s="13">
        <f t="shared" si="885"/>
        <v>0</v>
      </c>
    </row>
    <row r="112" spans="1:117" ht="12.75" customHeight="1">
      <c r="A112" s="13">
        <f t="shared" ref="A112" si="954">A110+1</f>
        <v>110</v>
      </c>
      <c r="B112" s="174">
        <f>TRUNC((DATE($CR$2,C$75,C112)-WEEKDAY(DATE($CR$2,C$75,C112),2)-DATE(YEAR(DATE($CR$2,C$75,C112)+4-WEEKDAY(DATE($CR$2,C$75,C112),2)),1,-10))/7)</f>
        <v>16</v>
      </c>
      <c r="C112" s="172">
        <v>19</v>
      </c>
      <c r="D112" s="176" t="str">
        <f t="shared" si="567"/>
        <v>Di</v>
      </c>
      <c r="E112" s="2"/>
      <c r="F112" s="164" t="str">
        <f t="shared" ref="F112" si="955">IF(OR(OR(B112=$CR$7,B116=$CR$7,B112=$CS$7,B116=$CS$7,B112=$CT$7,B116=$CT$7,B112=$CR$8,B116=$CR$8,B112=$CR$9,B116=$CR$9,B112=$CR$10,B116=$CR$10,B112=$CS$10,B116=$CS$10,B112=$CR$11,B116=$CR$11,B112=$CS$11,B116=$CS$11,B112=$CT$11,B116=$CT$11,B112=$CU$11,B116=$CU$11,B112=$CV$11,B116=$CV$11,B112=$CR$12,B116=$CR$12,B112=$CS$12,B116=$CS$12),OR($A113=$CP$30,$A113=$CP$31,$A113=$CP$32,$A113=$CP$33,$A113=$CP$34,$A113=$CP$35,$A113=$CP$36,$A113=$CP$37,$A113=$CP$38,$A113=$CP$39,$A113=$CP$40,$A113=$CP$41),OR($A113=$CP$44,$A113=$CP$45,$A113=$CP$46,$A113=$CP$47,$A113=$CP$48,$A113=$CP$49,$A113=$CP$50)),1,"")</f>
        <v/>
      </c>
      <c r="G112" s="164" t="str">
        <f t="shared" ref="G112" si="956">IF(OR(OR(B112=$CR$15,B116=$CR$15,B112=$CS$15,B116=$CS$15,B112=$CT$15,B116=$CT$15,B112=$CR$16,B116=$CR$16,B112=$CS$16,B116=$CS$16,B112=$CR$17,B116=$CR$17,B112=$CS$17,B116=$CS$17,B112=$CR$18,B116=$CR$18,B112=$CS$18,B116=$CS$18,B112=$CT$18,B116=$CT$18,B112=$CU$18,B116=$CU$18,B112=$CV$18,B116=$CV$18,B112=$CR$19,B116=$CR$19,B112=$CS$19,B116=$CS$19),OR($A113=$CP$30,$A113=$CP$31,$A113=$CP$32,$A113=$CP$33,$A113=$CP$34,$A113=$CP$35,$A113=$CP$36,$A113=$CP$37,$A113=$CP$38,$A113=$CP$39,$A113=$CP$40,$A113=$CP$41),OR($A113=$CP$44,$A113=$CP$45,$A113=$CP$46,$A113=$CP$47,$A113=$CP$48,$A113=$CP$49,$A113=$CP$50)),1,"")</f>
        <v/>
      </c>
      <c r="H112" s="164" t="str">
        <f t="shared" ref="H112" si="957">IF(OR(OR(B112=$CR$22,B116=$CR$22,B112=$CS$22,B116=$CS$22,B112=$CT$22,B116=$CT$22,B112=$CR$23,B116=$CR$23,B112=$CS$23,B116=$CS$23,B112=$CR$24,B116=$CR$24,B112=$CS$24,B116=$CS$24,B112=$CR$25,B116=$CR$25,B112=$CS$25,B116=$CS$25,B112=$CT$25,B116=$CT$25,B112=$CU$25,B116=$CU$25,B112=$CV$25,B116=$CV$25,B112=$CR$26,B116=$CR$26,B112=$CS$26,B116=$CS$26),OR($A113=$CP$30,$A113=$CP$31,$A113=$CP$32,$A113=$CP$33,$A113=$CP$34,$A113=$CP$35,$A113=$CP$36,$A113=$CP$37,$A113=$CP$38,$A113=$CP$39,$A113=$CP$40,$A113=$CP$41),OR($A113=$CP$44,$A113=$CP$45,$A113=$CP$46,$A113=$CP$47,$A113=$CP$48,$A113=$CP$49,$A113=$CP$50)),1,"")</f>
        <v/>
      </c>
      <c r="I112" s="2"/>
      <c r="J112" s="6" t="str">
        <f t="shared" ref="J112" si="958">IF(ISNA(VLOOKUP(A112,$DB$1:$DE$200,4,FALSE)),"",VLOOKUP(A112,$DB$1:$DE$200,4,FALSE))</f>
        <v/>
      </c>
      <c r="K112" s="6"/>
      <c r="L112" s="6"/>
      <c r="M112" s="6"/>
      <c r="N112" s="6"/>
      <c r="O112" s="6"/>
      <c r="P112" s="5" t="str">
        <f t="array" ref="P112">IF(ISNA(INDEX($DC$1:$DC$770,MATCH($A112&amp;P$3,$DB$1:$DB$770&amp;$DC$1:$DC$770,0))),"",IF(ISNA(INDEX($DC$1:$DC$200,MATCH($A112&amp;P$3,$DB$1:$DB$200&amp;$DC$1:$DC$200,0))),IF(INDEX($DC$201:$DC$770,MATCH($A112&amp;P$3,$DB$201:$DB$770&amp;$DC$201:$DC$770,0))=P$3,2,""),IF(INDEX($DC$1:$DC$200,MATCH($A112&amp;P$3,$DB$1:$DB$200&amp;$DC$1:$DC$200,0))=P$3,1,"")))</f>
        <v/>
      </c>
      <c r="Q112" s="6" t="str">
        <f t="array" ref="Q112">IF(ISNA(INDEX($DC$1:$DC$770,MATCH($A112&amp;Q$3,$DB$1:$DB$770&amp;$DC$1:$DC$770,0))),"",IF(ISNA(INDEX($DC$1:$DC$200,MATCH($A112&amp;Q$3,$DB$1:$DB$200&amp;$DC$1:$DC$200,0))),IF(INDEX($DC$201:$DC$770,MATCH($A112&amp;Q$3,$DB$201:$DB$770&amp;$DC$201:$DC$770,0))=Q$3,2,""),IF(INDEX($DC$1:$DC$200,MATCH($A112&amp;Q$3,$DB$1:$DB$200&amp;$DC$1:$DC$200,0))=Q$3,1,"")))</f>
        <v/>
      </c>
      <c r="R112" s="6" t="str">
        <f t="array" ref="R112">IF(ISNA(INDEX($DC$1:$DC$770,MATCH($A112&amp;R$3,$DB$1:$DB$770&amp;$DC$1:$DC$770,0))),"",IF(ISNA(INDEX($DC$1:$DC$200,MATCH($A112&amp;R$3,$DB$1:$DB$200&amp;$DC$1:$DC$200,0))),IF(INDEX($DC$201:$DC$770,MATCH($A112&amp;R$3,$DB$201:$DB$770&amp;$DC$201:$DC$770,0))=R$3,2,""),IF(INDEX($DC$1:$DC$200,MATCH($A112&amp;R$3,$DB$1:$DB$200&amp;$DC$1:$DC$200,0))=R$3,1,"")))</f>
        <v/>
      </c>
      <c r="S112" s="5" t="str">
        <f t="array" ref="S112">IF(ISNA(INDEX($DC$1:$DC$770,MATCH($A112&amp;S$3,$DB$1:$DB$770&amp;$DC$1:$DC$770,0))),"",IF(ISNA(INDEX($DC$1:$DC$200,MATCH($A112&amp;S$3,$DB$1:$DB$200&amp;$DC$1:$DC$200,0))),IF(INDEX($DC$201:$DC$770,MATCH($A112&amp;S$3,$DB$201:$DB$770&amp;$DC$201:$DC$770,0))=S$3,2,""),IF(INDEX($DC$1:$DC$200,MATCH($A112&amp;S$3,$DB$1:$DB$200&amp;$DC$1:$DC$200,0))=S$3,1,"")))</f>
        <v/>
      </c>
      <c r="T112" s="6" t="str">
        <f t="array" ref="T112">IF(ISNA(INDEX($DC$1:$DC$770,MATCH($A112&amp;T$3,$DB$1:$DB$770&amp;$DC$1:$DC$770,0))),"",IF(ISNA(INDEX($DC$1:$DC$200,MATCH($A112&amp;T$3,$DB$1:$DB$200&amp;$DC$1:$DC$200,0))),IF(INDEX($DC$201:$DC$770,MATCH($A112&amp;T$3,$DB$201:$DB$770&amp;$DC$201:$DC$770,0))=T$3,2,""),IF(INDEX($DC$1:$DC$200,MATCH($A112&amp;T$3,$DB$1:$DB$200&amp;$DC$1:$DC$200,0))=T$3,1,"")))</f>
        <v/>
      </c>
      <c r="U112" s="7" t="str">
        <f t="array" ref="U112">IF(ISNA(INDEX($DC$1:$DC$770,MATCH($A112&amp;U$3,$DB$1:$DB$770&amp;$DC$1:$DC$770,0))),"",IF(ISNA(INDEX($DC$1:$DC$200,MATCH($A112&amp;U$3,$DB$1:$DB$200&amp;$DC$1:$DC$200,0))),IF(INDEX($DC$201:$DC$770,MATCH($A112&amp;U$3,$DB$201:$DB$770&amp;$DC$201:$DC$770,0))=U$3,2,""),IF(INDEX($DC$1:$DC$200,MATCH($A112&amp;U$3,$DB$1:$DB$200&amp;$DC$1:$DC$200,0))=U$3,1,"")))</f>
        <v/>
      </c>
      <c r="V112" s="6" t="str">
        <f t="array" ref="V112">IF(ISNA(INDEX($DC$1:$DC$770,MATCH($A112&amp;V$3,$DB$1:$DB$770&amp;$DC$1:$DC$770,0))),"",IF(ISNA(INDEX($DC$1:$DC$200,MATCH($A112&amp;V$3,$DB$1:$DB$200&amp;$DC$1:$DC$200,0))),IF(INDEX($DC$201:$DC$770,MATCH($A112&amp;V$3,$DB$201:$DB$770&amp;$DC$201:$DC$770,0))=V$3,2,""),IF(INDEX($DC$1:$DC$200,MATCH($A112&amp;V$3,$DB$1:$DB$200&amp;$DC$1:$DC$200,0))=V$3,1,"")))</f>
        <v/>
      </c>
      <c r="W112" s="6" t="str">
        <f t="array" ref="W112">IF(ISNA(INDEX($DC$1:$DC$770,MATCH($A112&amp;W$3,$DB$1:$DB$770&amp;$DC$1:$DC$770,0))),"",IF(ISNA(INDEX($DC$1:$DC$200,MATCH($A112&amp;W$3,$DB$1:$DB$200&amp;$DC$1:$DC$200,0))),IF(INDEX($DC$201:$DC$770,MATCH($A112&amp;W$3,$DB$201:$DB$770&amp;$DC$201:$DC$770,0))=W$3,2,""),IF(INDEX($DC$1:$DC$200,MATCH($A112&amp;W$3,$DB$1:$DB$200&amp;$DC$1:$DC$200,0))=W$3,1,"")))</f>
        <v/>
      </c>
      <c r="X112" s="6" t="str">
        <f t="array" ref="X112">IF(ISNA(INDEX($DC$1:$DC$770,MATCH($A112&amp;X$3,$DB$1:$DB$770&amp;$DC$1:$DC$770,0))),"",IF(ISNA(INDEX($DC$1:$DC$200,MATCH($A112&amp;X$3,$DB$1:$DB$200&amp;$DC$1:$DC$200,0))),IF(INDEX($DC$201:$DC$770,MATCH($A112&amp;X$3,$DB$201:$DB$770&amp;$DC$201:$DC$770,0))=X$3,2,""),IF(INDEX($DC$1:$DC$200,MATCH($A112&amp;X$3,$DB$1:$DB$200&amp;$DC$1:$DC$200,0))=X$3,1,"")))</f>
        <v/>
      </c>
      <c r="Y112" s="5" t="str">
        <f t="array" ref="Y112">IF(ISNA(INDEX($DC$1:$DC$770,MATCH($A112&amp;Y$3,$DB$1:$DB$770&amp;$DC$1:$DC$770,0))),"",IF(ISNA(INDEX($DC$1:$DC$200,MATCH($A112&amp;Y$3,$DB$1:$DB$200&amp;$DC$1:$DC$200,0))),IF(INDEX($DC$201:$DC$770,MATCH($A112&amp;Y$3,$DB$201:$DB$770&amp;$DC$201:$DC$770,0))=Y$3,2,""),IF(INDEX($DC$1:$DC$200,MATCH($A112&amp;Y$3,$DB$1:$DB$200&amp;$DC$1:$DC$200,0))=Y$3,1,"")))</f>
        <v/>
      </c>
      <c r="Z112" s="6" t="str">
        <f t="array" ref="Z112">IF(ISNA(INDEX($DC$1:$DC$770,MATCH($A112&amp;Z$3,$DB$1:$DB$770&amp;$DC$1:$DC$770,0))),"",IF(ISNA(INDEX($DC$1:$DC$200,MATCH($A112&amp;Z$3,$DB$1:$DB$200&amp;$DC$1:$DC$200,0))),IF(INDEX($DC$201:$DC$770,MATCH($A112&amp;Z$3,$DB$201:$DB$770&amp;$DC$201:$DC$770,0))=Z$3,2,""),IF(INDEX($DC$1:$DC$200,MATCH($A112&amp;Z$3,$DB$1:$DB$200&amp;$DC$1:$DC$200,0))=Z$3,1,"")))</f>
        <v/>
      </c>
      <c r="AA112" s="7" t="str">
        <f t="array" ref="AA112">IF(ISNA(INDEX($DC$1:$DC$770,MATCH($A112&amp;AA$3,$DB$1:$DB$770&amp;$DC$1:$DC$770,0))),"",IF(ISNA(INDEX($DC$1:$DC$200,MATCH($A112&amp;AA$3,$DB$1:$DB$200&amp;$DC$1:$DC$200,0))),IF(INDEX($DC$201:$DC$770,MATCH($A112&amp;AA$3,$DB$201:$DB$770&amp;$DC$201:$DC$770,0))=AA$3,2,""),IF(INDEX($DC$1:$DC$200,MATCH($A112&amp;AA$3,$DB$1:$DB$200&amp;$DC$1:$DC$200,0))=AA$3,1,"")))</f>
        <v/>
      </c>
      <c r="AB112" s="6" t="str">
        <f t="array" ref="AB112">IF(ISNA(INDEX($DC$1:$DC$770,MATCH($A112&amp;AB$3,$DB$1:$DB$770&amp;$DC$1:$DC$770,0))),"",IF(ISNA(INDEX($DC$1:$DC$200,MATCH($A112&amp;AB$3,$DB$1:$DB$200&amp;$DC$1:$DC$200,0))),IF(INDEX($DC$201:$DC$770,MATCH($A112&amp;AB$3,$DB$201:$DB$770&amp;$DC$201:$DC$770,0))=AB$3,2,""),IF(INDEX($DC$1:$DC$200,MATCH($A112&amp;AB$3,$DB$1:$DB$200&amp;$DC$1:$DC$200,0))=AB$3,1,"")))</f>
        <v/>
      </c>
      <c r="AC112" s="6" t="str">
        <f t="array" ref="AC112">IF(ISNA(INDEX($DC$1:$DC$770,MATCH($A112&amp;AC$3,$DB$1:$DB$770&amp;$DC$1:$DC$770,0))),"",IF(ISNA(INDEX($DC$1:$DC$200,MATCH($A112&amp;AC$3,$DB$1:$DB$200&amp;$DC$1:$DC$200,0))),IF(INDEX($DC$201:$DC$770,MATCH($A112&amp;AC$3,$DB$201:$DB$770&amp;$DC$201:$DC$770,0))=AC$3,2,""),IF(INDEX($DC$1:$DC$200,MATCH($A112&amp;AC$3,$DB$1:$DB$200&amp;$DC$1:$DC$200,0))=AC$3,1,"")))</f>
        <v/>
      </c>
      <c r="AD112" s="7" t="str">
        <f t="array" ref="AD112">IF(ISNA(INDEX($DC$1:$DC$770,MATCH($A112&amp;AD$3,$DB$1:$DB$770&amp;$DC$1:$DC$770,0))),"",IF(ISNA(INDEX($DC$1:$DC$200,MATCH($A112&amp;AD$3,$DB$1:$DB$200&amp;$DC$1:$DC$200,0))),IF(INDEX($DC$201:$DC$770,MATCH($A112&amp;AD$3,$DB$201:$DB$770&amp;$DC$201:$DC$770,0))=AD$3,2,""),IF(INDEX($DC$1:$DC$200,MATCH($A112&amp;AD$3,$DB$1:$DB$200&amp;$DC$1:$DC$200,0))=AD$3,1,"")))</f>
        <v/>
      </c>
      <c r="AE112" s="4">
        <f t="shared" ref="AE112" si="959">AE110+1</f>
        <v>140</v>
      </c>
      <c r="AF112" s="174">
        <f>TRUNC((DATE($CR$2,AG$75,AG112)-WEEKDAY(DATE($CR$2,AG$75,AG112),2)-DATE(YEAR(DATE($CR$2,AG$75,AG112)+4-WEEKDAY(DATE($CR$2,AG$75,AG112),2)),1,-10))/7)</f>
        <v>20</v>
      </c>
      <c r="AG112" s="181">
        <v>19</v>
      </c>
      <c r="AH112" s="176" t="str">
        <f t="shared" si="572"/>
        <v>Do</v>
      </c>
      <c r="AI112" s="2"/>
      <c r="AJ112" s="164" t="str">
        <f t="shared" ref="AJ112" si="960">IF(OR(OR(AF112=$CR$7,AF116=$CR$7,AF112=$CS$7,AF116=$CS$7,AF112=$CT$7,AF116=$CT$7,AF112=$CR$8,AF116=$CR$8,AF112=$CR$9,AF116=$CR$9,AF112=$CR$10,AF116=$CR$10,AF112=$CS$10,AF116=$CS$10,AF112=$CR$11,AF116=$CR$11,AF112=$CS$11,AF116=$CS$11,AF112=$CT$11,AF116=$CT$11,AF112=$CU$11,AF116=$CU$11,AF112=$CV$11,AF116=$CV$11,AF112=$CR$12,AF116=$CR$12,AF112=$CS$12,AF116=$CS$12),OR($AE113=$CP$30,$AE113=$CP$31,$AE113=$CP$32,$AE113=$CP$33,$AE113=$CP$34,$AE113=$CP$35,$AE113=$CP$36,$AE113=$CP$37,$AE113=$CP$38,$AE113=$CP$39,$AE113=$CP$40,$AE113=$CP$41),OR($AE113=$CP$44,$AE113=$CP$45,$AE113=$CP$46,$AE113=$CP$47,$AE113=$CP$48,$AE113=$CP$49,$AE113=$CP$50)),1,"")</f>
        <v/>
      </c>
      <c r="AK112" s="164" t="str">
        <f t="shared" ref="AK112" si="961">IF(OR(OR(AF112=$CR$15,AF116=$CR$15,AF112=$CS$15,AF116=$CS$15,AF112=$CT$15,AF116=$CT$15,AF112=$CR$16,AF116=$CR$16,AF112=$CS$16,AF116=$CS$16,AF112=$CR$17,AF116=$CR$17,AF112=$CS$17,AF116=$CS$17,AF112=$CR$18,AF116=$CR$18,AF112=$CS$18,AF116=$CS$18,AF112=$CT$18,AF116=$CT$18,AF112=$CU$18,AF116=$CU$18,AF112=$CV$18,AF116=$CV$18,AF112=$CR$19,AF116=$CR$19,AF112=$CS$19,AF116=$CS$19),OR($AE113=$CP$30,$AE113=$CP$31,$AE113=$CP$32,$AE113=$CP$33,$AE113=$CP$34,$AE113=$CP$35,$AE113=$CP$36,$AE113=$CP$37,$AE113=$CP$38,$AE113=$CP$39,$AE113=$CP$40,$AE113=$CP$41),OR($AE113=$CP$44,$AE113=$CP$45,$AE113=$CP$46,$AE113=$CP$47,$AE113=$CP$48,$AE113=$CP$49,$AE113=$CP$50)),1,"")</f>
        <v/>
      </c>
      <c r="AL112" s="164" t="str">
        <f t="shared" ref="AL112" si="962">IF(OR(OR(AF112=$CR$22,AF116=$CR$22,AF112=$CS$22,AF116=$CS$22,AF112=$CT$22,AF116=$CT$22,AF112=$CR$23,AF116=$CR$23,AF112=$CS$23,AF116=$CS$23,AF112=$CR$24,AF116=$CR$24,AF112=$CS$24,AF116=$CS$24,AF112=$CR$25,AF116=$CR$25,AF112=$CS$25,AF116=$CS$25,AF112=$CT$25,AF116=$CT$25,AF112=$CU$25,AF116=$CU$25,AF112=$CV$25,AF116=$CV$25,AF112=$CR$26,AF116=$CR$26,AF112=$CS$26,AF116=$CS$26),OR($AE113=$CP$30,$AE113=$CP$31,$AE113=$CP$32,$AE113=$CP$33,$AE113=$CP$34,$AE113=$CP$35,$AE113=$CP$36,$AE113=$CP$37,$AE113=$CP$38,$AE113=$CP$39,$AE113=$CP$40,$AE113=$CP$41),OR($AE113=$CP$44,$AE113=$CP$45,$AE113=$CP$46,$AE113=$CP$47,$AE113=$CP$48,$AE113=$CP$49,$AE113=$CP$50)),1,"")</f>
        <v/>
      </c>
      <c r="AM112" s="2"/>
      <c r="AN112" s="6" t="str">
        <f t="shared" ref="AN112" si="963">IF(ISNA(VLOOKUP(AE112,$DB$1:$DE$200,4,FALSE)),"",VLOOKUP(AE112,$DB$1:$DE$200,4,FALSE))</f>
        <v/>
      </c>
      <c r="AO112" s="6"/>
      <c r="AP112" s="6"/>
      <c r="AQ112" s="6"/>
      <c r="AR112" s="6"/>
      <c r="AS112" s="6"/>
      <c r="AT112" s="5" t="str">
        <f t="array" ref="AT112">IF(ISNA(INDEX($DC$1:$DC$770,MATCH($AE112&amp;AT$3,$DB$1:$DB$770&amp;$DC$1:$DC$770,0))),"",IF(ISNA(INDEX($DC$1:$DC$200,MATCH($AE112&amp;AT$3,$DB$1:$DB$200&amp;$DC$1:$DC$200,0))),IF(INDEX($DC$201:$DC$770,MATCH($AE112&amp;AT$3,$DB$201:$DB$770&amp;$DC$201:$DC$770,0))=AT$3,2,""),IF(INDEX($DC$1:$DC$200,MATCH($AE112&amp;AT$3,$DB$1:$DB$200&amp;$DC$1:$DC$200,0))=AT$3,1,"")))</f>
        <v/>
      </c>
      <c r="AU112" s="6" t="str">
        <f t="array" ref="AU112">IF(ISNA(INDEX($DC$1:$DC$770,MATCH($AE112&amp;AU$3,$DB$1:$DB$770&amp;$DC$1:$DC$770,0))),"",IF(ISNA(INDEX($DC$1:$DC$200,MATCH($AE112&amp;AU$3,$DB$1:$DB$200&amp;$DC$1:$DC$200,0))),IF(INDEX($DC$201:$DC$770,MATCH($AE112&amp;AU$3,$DB$201:$DB$770&amp;$DC$201:$DC$770,0))=AU$3,2,""),IF(INDEX($DC$1:$DC$200,MATCH($AE112&amp;AU$3,$DB$1:$DB$200&amp;$DC$1:$DC$200,0))=AU$3,1,"")))</f>
        <v/>
      </c>
      <c r="AV112" s="6" t="str">
        <f t="array" ref="AV112">IF(ISNA(INDEX($DC$1:$DC$770,MATCH($AE112&amp;AV$3,$DB$1:$DB$770&amp;$DC$1:$DC$770,0))),"",IF(ISNA(INDEX($DC$1:$DC$200,MATCH($AE112&amp;AV$3,$DB$1:$DB$200&amp;$DC$1:$DC$200,0))),IF(INDEX($DC$201:$DC$770,MATCH($AE112&amp;AV$3,$DB$201:$DB$770&amp;$DC$201:$DC$770,0))=AV$3,2,""),IF(INDEX($DC$1:$DC$200,MATCH($AE112&amp;AV$3,$DB$1:$DB$200&amp;$DC$1:$DC$200,0))=AV$3,1,"")))</f>
        <v/>
      </c>
      <c r="AW112" s="5" t="str">
        <f t="array" ref="AW112">IF(ISNA(INDEX($DC$1:$DC$770,MATCH($AE112&amp;AW$3,$DB$1:$DB$770&amp;$DC$1:$DC$770,0))),"",IF(ISNA(INDEX($DC$1:$DC$200,MATCH($AE112&amp;AW$3,$DB$1:$DB$200&amp;$DC$1:$DC$200,0))),IF(INDEX($DC$201:$DC$770,MATCH($AE112&amp;AW$3,$DB$201:$DB$770&amp;$DC$201:$DC$770,0))=AW$3,2,""),IF(INDEX($DC$1:$DC$200,MATCH($AE112&amp;AW$3,$DB$1:$DB$200&amp;$DC$1:$DC$200,0))=AW$3,1,"")))</f>
        <v/>
      </c>
      <c r="AX112" s="6" t="str">
        <f t="array" ref="AX112">IF(ISNA(INDEX($DC$1:$DC$770,MATCH($AE112&amp;AX$3,$DB$1:$DB$770&amp;$DC$1:$DC$770,0))),"",IF(ISNA(INDEX($DC$1:$DC$200,MATCH($AE112&amp;AX$3,$DB$1:$DB$200&amp;$DC$1:$DC$200,0))),IF(INDEX($DC$201:$DC$770,MATCH($AE112&amp;AX$3,$DB$201:$DB$770&amp;$DC$201:$DC$770,0))=AX$3,2,""),IF(INDEX($DC$1:$DC$200,MATCH($AE112&amp;AX$3,$DB$1:$DB$200&amp;$DC$1:$DC$200,0))=AX$3,1,"")))</f>
        <v/>
      </c>
      <c r="AY112" s="7" t="str">
        <f t="array" ref="AY112">IF(ISNA(INDEX($DC$1:$DC$770,MATCH($AE112&amp;AY$3,$DB$1:$DB$770&amp;$DC$1:$DC$770,0))),"",IF(ISNA(INDEX($DC$1:$DC$200,MATCH($AE112&amp;AY$3,$DB$1:$DB$200&amp;$DC$1:$DC$200,0))),IF(INDEX($DC$201:$DC$770,MATCH($AE112&amp;AY$3,$DB$201:$DB$770&amp;$DC$201:$DC$770,0))=AY$3,2,""),IF(INDEX($DC$1:$DC$200,MATCH($AE112&amp;AY$3,$DB$1:$DB$200&amp;$DC$1:$DC$200,0))=AY$3,1,"")))</f>
        <v/>
      </c>
      <c r="AZ112" s="6" t="str">
        <f t="array" ref="AZ112">IF(ISNA(INDEX($DC$1:$DC$770,MATCH($AE112&amp;AZ$3,$DB$1:$DB$770&amp;$DC$1:$DC$770,0))),"",IF(ISNA(INDEX($DC$1:$DC$200,MATCH($AE112&amp;AZ$3,$DB$1:$DB$200&amp;$DC$1:$DC$200,0))),IF(INDEX($DC$201:$DC$770,MATCH($AE112&amp;AZ$3,$DB$201:$DB$770&amp;$DC$201:$DC$770,0))=AZ$3,2,""),IF(INDEX($DC$1:$DC$200,MATCH($AE112&amp;AZ$3,$DB$1:$DB$200&amp;$DC$1:$DC$200,0))=AZ$3,1,"")))</f>
        <v/>
      </c>
      <c r="BA112" s="6" t="str">
        <f t="array" ref="BA112">IF(ISNA(INDEX($DC$1:$DC$770,MATCH($AE112&amp;BA$3,$DB$1:$DB$770&amp;$DC$1:$DC$770,0))),"",IF(ISNA(INDEX($DC$1:$DC$200,MATCH($AE112&amp;BA$3,$DB$1:$DB$200&amp;$DC$1:$DC$200,0))),IF(INDEX($DC$201:$DC$770,MATCH($AE112&amp;BA$3,$DB$201:$DB$770&amp;$DC$201:$DC$770,0))=BA$3,2,""),IF(INDEX($DC$1:$DC$200,MATCH($AE112&amp;BA$3,$DB$1:$DB$200&amp;$DC$1:$DC$200,0))=BA$3,1,"")))</f>
        <v/>
      </c>
      <c r="BB112" s="6" t="str">
        <f t="array" ref="BB112">IF(ISNA(INDEX($DC$1:$DC$770,MATCH($AE112&amp;BB$3,$DB$1:$DB$770&amp;$DC$1:$DC$770,0))),"",IF(ISNA(INDEX($DC$1:$DC$200,MATCH($AE112&amp;BB$3,$DB$1:$DB$200&amp;$DC$1:$DC$200,0))),IF(INDEX($DC$201:$DC$770,MATCH($AE112&amp;BB$3,$DB$201:$DB$770&amp;$DC$201:$DC$770,0))=BB$3,2,""),IF(INDEX($DC$1:$DC$200,MATCH($AE112&amp;BB$3,$DB$1:$DB$200&amp;$DC$1:$DC$200,0))=BB$3,1,"")))</f>
        <v/>
      </c>
      <c r="BC112" s="5" t="str">
        <f t="array" ref="BC112">IF(ISNA(INDEX($DC$1:$DC$770,MATCH($AE112&amp;BC$3,$DB$1:$DB$770&amp;$DC$1:$DC$770,0))),"",IF(ISNA(INDEX($DC$1:$DC$200,MATCH($AE112&amp;BC$3,$DB$1:$DB$200&amp;$DC$1:$DC$200,0))),IF(INDEX($DC$201:$DC$770,MATCH($AE112&amp;BC$3,$DB$201:$DB$770&amp;$DC$201:$DC$770,0))=BC$3,2,""),IF(INDEX($DC$1:$DC$200,MATCH($AE112&amp;BC$3,$DB$1:$DB$200&amp;$DC$1:$DC$200,0))=BC$3,1,"")))</f>
        <v/>
      </c>
      <c r="BD112" s="6" t="str">
        <f t="array" ref="BD112">IF(ISNA(INDEX($DC$1:$DC$770,MATCH($AE112&amp;BD$3,$DB$1:$DB$770&amp;$DC$1:$DC$770,0))),"",IF(ISNA(INDEX($DC$1:$DC$200,MATCH($AE112&amp;BD$3,$DB$1:$DB$200&amp;$DC$1:$DC$200,0))),IF(INDEX($DC$201:$DC$770,MATCH($AE112&amp;BD$3,$DB$201:$DB$770&amp;$DC$201:$DC$770,0))=BD$3,2,""),IF(INDEX($DC$1:$DC$200,MATCH($AE112&amp;BD$3,$DB$1:$DB$200&amp;$DC$1:$DC$200,0))=BD$3,1,"")))</f>
        <v/>
      </c>
      <c r="BE112" s="7" t="str">
        <f t="array" ref="BE112">IF(ISNA(INDEX($DC$1:$DC$770,MATCH($AE112&amp;BE$3,$DB$1:$DB$770&amp;$DC$1:$DC$770,0))),"",IF(ISNA(INDEX($DC$1:$DC$200,MATCH($AE112&amp;BE$3,$DB$1:$DB$200&amp;$DC$1:$DC$200,0))),IF(INDEX($DC$201:$DC$770,MATCH($AE112&amp;BE$3,$DB$201:$DB$770&amp;$DC$201:$DC$770,0))=BE$3,2,""),IF(INDEX($DC$1:$DC$200,MATCH($AE112&amp;BE$3,$DB$1:$DB$200&amp;$DC$1:$DC$200,0))=BE$3,1,"")))</f>
        <v/>
      </c>
      <c r="BF112" s="6" t="str">
        <f t="array" ref="BF112">IF(ISNA(INDEX($DC$1:$DC$770,MATCH($AE112&amp;BF$3,$DB$1:$DB$770&amp;$DC$1:$DC$770,0))),"",IF(ISNA(INDEX($DC$1:$DC$200,MATCH($AE112&amp;BF$3,$DB$1:$DB$200&amp;$DC$1:$DC$200,0))),IF(INDEX($DC$201:$DC$770,MATCH($AE112&amp;BF$3,$DB$201:$DB$770&amp;$DC$201:$DC$770,0))=BF$3,2,""),IF(INDEX($DC$1:$DC$200,MATCH($AE112&amp;BF$3,$DB$1:$DB$200&amp;$DC$1:$DC$200,0))=BF$3,1,"")))</f>
        <v/>
      </c>
      <c r="BG112" s="6" t="str">
        <f t="array" ref="BG112">IF(ISNA(INDEX($DC$1:$DC$770,MATCH($AE112&amp;BG$3,$DB$1:$DB$770&amp;$DC$1:$DC$770,0))),"",IF(ISNA(INDEX($DC$1:$DC$200,MATCH($AE112&amp;BG$3,$DB$1:$DB$200&amp;$DC$1:$DC$200,0))),IF(INDEX($DC$201:$DC$770,MATCH($AE112&amp;BG$3,$DB$201:$DB$770&amp;$DC$201:$DC$770,0))=BG$3,2,""),IF(INDEX($DC$1:$DC$200,MATCH($AE112&amp;BG$3,$DB$1:$DB$200&amp;$DC$1:$DC$200,0))=BG$3,1,"")))</f>
        <v/>
      </c>
      <c r="BH112" s="7" t="str">
        <f t="array" ref="BH112">IF(ISNA(INDEX($DC$1:$DC$770,MATCH($AE112&amp;BH$3,$DB$1:$DB$770&amp;$DC$1:$DC$770,0))),"",IF(ISNA(INDEX($DC$1:$DC$200,MATCH($AE112&amp;BH$3,$DB$1:$DB$200&amp;$DC$1:$DC$200,0))),IF(INDEX($DC$201:$DC$770,MATCH($AE112&amp;BH$3,$DB$201:$DB$770&amp;$DC$201:$DC$770,0))=BH$3,2,""),IF(INDEX($DC$1:$DC$200,MATCH($AE112&amp;BH$3,$DB$1:$DB$200&amp;$DC$1:$DC$200,0))=BH$3,1,"")))</f>
        <v/>
      </c>
      <c r="BI112" s="4">
        <f t="shared" ref="BI112" si="964">BI110+1</f>
        <v>171</v>
      </c>
      <c r="BJ112" s="174">
        <f>TRUNC((DATE($CR$2,BK$75,BK112)-WEEKDAY(DATE($CR$2,BK$75,BK112),2)-DATE(YEAR(DATE($CR$2,BK$75,BK112)+4-WEEKDAY(DATE($CR$2,BK$75,BK112),2)),1,-10))/7)</f>
        <v>24</v>
      </c>
      <c r="BK112" s="181">
        <v>19</v>
      </c>
      <c r="BL112" s="176" t="str">
        <f t="shared" si="577"/>
        <v>So</v>
      </c>
      <c r="BM112" s="2"/>
      <c r="BN112" s="164" t="str">
        <f t="shared" ref="BN112" si="965">IF(OR(OR(BJ112=$CR$7,BJ116=$CR$7,BJ112=$CS$7,BJ116=$CS$7,BJ112=$CT$7,BJ116=$CT$7,BJ112=$CR$8,BJ116=$CR$8,BJ112=$CR$9,BJ116=$CR$9,BJ112=$CR$10,BJ116=$CR$10,BJ112=$CS$10,BJ116=$CS$10,BJ112=$CR$11,BJ116=$CR$11,BJ112=$CS$11,BJ116=$CS$11,BJ112=$CT$11,BJ116=$CT$11,BJ112=$CU$11,BJ116=$CU$11,BJ112=$CV$11,BJ116=$CV$11,BJ112=$CR$12,BJ116=$CR$12,BJ112=$CS$12,BJ116=$CS$12),OR($BI113=$CP$30,$BI113=$CP$31,$BI113=$CP$32,$BI113=$CP$33,$BI113=$CP$34,$BI113=$CP$35,$BI113=$CP$36,$BI113=$CP$37,$BI113=$CP$38,$BI113=$CP$39,$BI113=$CP$40,$BI113=$CP$41),OR($BI113=$CP$44,$BI113=$CP$45,$BI113=$CP$46,$BI113=$CP$47,$BI113=$CP$48,$BI113=$CP$49,$BI113=$CP$50)),1,"")</f>
        <v/>
      </c>
      <c r="BO112" s="164" t="str">
        <f t="shared" ref="BO112" si="966">IF(OR(OR(BJ112=$CR$15,BJ116=$CR$15,BJ112=$CS$15,BJ116=$CS$15,BJ112=$CT$15,BJ116=$CT$15,BJ112=$CR$16,BJ116=$CR$16,BJ112=$CS$16,BJ116=$CS$16,BJ112=$CR$17,BJ116=$CR$17,BJ112=$CS$17,BJ116=$CS$17,BJ112=$CR$18,BJ116=$CR$18,BJ112=$CS$18,BJ116=$CS$18,BJ112=$CT$18,BJ116=$CT$18,BJ112=$CU$18,BJ116=$CU$18,BJ112=$CV$18,BJ116=$CV$18,BJ112=$CR$19,BJ116=$CR$19,BJ112=$CS$19,BJ116=$CS$19),OR($BI113=$CP$30,$BI113=$CP$31,$BI113=$CP$32,$BI113=$CP$33,$BI113=$CP$34,$BI113=$CP$35,$BI113=$CP$36,$BI113=$CP$37,$BI113=$CP$38,$BI113=$CP$39,$BI113=$CP$40,$BI113=$CP$41),OR($BI113=$CP$44,$BI113=$CP$45,$BI113=$CP$46,$BI113=$CP$47,$BI113=$CP$48,$BI113=$CP$49,$BI113=$CP$50)),1,"")</f>
        <v/>
      </c>
      <c r="BP112" s="164" t="str">
        <f t="shared" ref="BP112" si="967">IF(OR(OR(BJ112=$CR$22,BJ116=$CR$22,BJ112=$CS$22,BJ116=$CS$22,BJ112=$CT$22,BJ116=$CT$22,BJ112=$CR$23,BJ116=$CR$23,BJ112=$CS$23,BJ116=$CS$23,BJ112=$CR$24,BJ116=$CR$24,BJ112=$CS$24,BJ116=$CS$24,BJ112=$CR$25,BJ116=$CR$25,BJ112=$CS$25,BJ116=$CS$25,BJ112=$CT$25,BJ116=$CT$25,BJ112=$CU$25,BJ116=$CU$25,BJ112=$CV$25,BJ116=$CV$25,BJ112=$CR$26,BJ116=$CR$26,BJ112=$CS$26,BJ116=$CS$26),OR($BI113=$CP$30,$BI113=$CP$31,$BI113=$CP$32,$BI113=$CP$33,$BI113=$CP$34,$BI113=$CP$35,$BI113=$CP$36,$BI113=$CP$37,$BI113=$CP$38,$BI113=$CP$39,$BI113=$CP$40,$BI113=$CP$41),OR($BI113=$CP$44,$BI113=$CP$45,$BI113=$CP$46,$BI113=$CP$47,$BI113=$CP$48,$BI113=$CP$49,$BI113=$CP$50)),1,"")</f>
        <v/>
      </c>
      <c r="BQ112" s="2"/>
      <c r="BR112" s="1" t="str">
        <f t="shared" ref="BR112" si="968">IF(ISNA(VLOOKUP(BI112,$DB$1:$DE$200,4,FALSE)),"",VLOOKUP(BI112,$DB$1:$DE$200,4,FALSE))</f>
        <v/>
      </c>
      <c r="BS112" s="1"/>
      <c r="BT112" s="1"/>
      <c r="BU112" s="1"/>
      <c r="BV112" s="1"/>
      <c r="BW112" s="1"/>
      <c r="BX112" s="5" t="str">
        <f t="array" ref="BX112">IF(ISNA(INDEX($DC$1:$DC$770,MATCH($BI112&amp;BX$3,$DB$1:$DB$770&amp;$DC$1:$DC$770,0))),"",IF(ISNA(INDEX($DC$1:$DC$200,MATCH($BI112&amp;BX$3,$DB$1:$DB$200&amp;$DC$1:$DC$200,0))),IF(INDEX($DC$201:$DC$770,MATCH($BI112&amp;BX$3,$DB$201:$DB$770&amp;$DC$201:$DC$770,0))=BX$3,2,""),IF(INDEX($DC$1:$DC$200,MATCH($BI112&amp;BX$3,$DB$1:$DB$200&amp;$DC$1:$DC$200,0))=BX$3,1,"")))</f>
        <v/>
      </c>
      <c r="BY112" s="6" t="str">
        <f t="array" ref="BY112">IF(ISNA(INDEX($DC$1:$DC$770,MATCH($BI112&amp;BY$3,$DB$1:$DB$770&amp;$DC$1:$DC$770,0))),"",IF(ISNA(INDEX($DC$1:$DC$200,MATCH($BI112&amp;BY$3,$DB$1:$DB$200&amp;$DC$1:$DC$200,0))),IF(INDEX($DC$201:$DC$770,MATCH($BI112&amp;BY$3,$DB$201:$DB$770&amp;$DC$201:$DC$770,0))=BY$3,2,""),IF(INDEX($DC$1:$DC$200,MATCH($BI112&amp;BY$3,$DB$1:$DB$200&amp;$DC$1:$DC$200,0))=BY$3,1,"")))</f>
        <v/>
      </c>
      <c r="BZ112" s="6" t="str">
        <f t="array" ref="BZ112">IF(ISNA(INDEX($DC$1:$DC$770,MATCH($BI112&amp;BZ$3,$DB$1:$DB$770&amp;$DC$1:$DC$770,0))),"",IF(ISNA(INDEX($DC$1:$DC$200,MATCH($BI112&amp;BZ$3,$DB$1:$DB$200&amp;$DC$1:$DC$200,0))),IF(INDEX($DC$201:$DC$770,MATCH($BI112&amp;BZ$3,$DB$201:$DB$770&amp;$DC$201:$DC$770,0))=BZ$3,2,""),IF(INDEX($DC$1:$DC$200,MATCH($BI112&amp;BZ$3,$DB$1:$DB$200&amp;$DC$1:$DC$200,0))=BZ$3,1,"")))</f>
        <v/>
      </c>
      <c r="CA112" s="5" t="str">
        <f t="array" ref="CA112">IF(ISNA(INDEX($DC$1:$DC$770,MATCH($BI112&amp;CA$3,$DB$1:$DB$770&amp;$DC$1:$DC$770,0))),"",IF(ISNA(INDEX($DC$1:$DC$200,MATCH($BI112&amp;CA$3,$DB$1:$DB$200&amp;$DC$1:$DC$200,0))),IF(INDEX($DC$201:$DC$770,MATCH($BI112&amp;CA$3,$DB$201:$DB$770&amp;$DC$201:$DC$770,0))=CA$3,2,""),IF(INDEX($DC$1:$DC$200,MATCH($BI112&amp;CA$3,$DB$1:$DB$200&amp;$DC$1:$DC$200,0))=CA$3,1,"")))</f>
        <v/>
      </c>
      <c r="CB112" s="6" t="str">
        <f t="array" ref="CB112">IF(ISNA(INDEX($DC$1:$DC$770,MATCH($BI112&amp;CB$3,$DB$1:$DB$770&amp;$DC$1:$DC$770,0))),"",IF(ISNA(INDEX($DC$1:$DC$200,MATCH($BI112&amp;CB$3,$DB$1:$DB$200&amp;$DC$1:$DC$200,0))),IF(INDEX($DC$201:$DC$770,MATCH($BI112&amp;CB$3,$DB$201:$DB$770&amp;$DC$201:$DC$770,0))=CB$3,2,""),IF(INDEX($DC$1:$DC$200,MATCH($BI112&amp;CB$3,$DB$1:$DB$200&amp;$DC$1:$DC$200,0))=CB$3,1,"")))</f>
        <v/>
      </c>
      <c r="CC112" s="7" t="str">
        <f t="array" ref="CC112">IF(ISNA(INDEX($DC$1:$DC$770,MATCH($BI112&amp;CC$3,$DB$1:$DB$770&amp;$DC$1:$DC$770,0))),"",IF(ISNA(INDEX($DC$1:$DC$200,MATCH($BI112&amp;CC$3,$DB$1:$DB$200&amp;$DC$1:$DC$200,0))),IF(INDEX($DC$201:$DC$770,MATCH($BI112&amp;CC$3,$DB$201:$DB$770&amp;$DC$201:$DC$770,0))=CC$3,2,""),IF(INDEX($DC$1:$DC$200,MATCH($BI112&amp;CC$3,$DB$1:$DB$200&amp;$DC$1:$DC$200,0))=CC$3,1,"")))</f>
        <v/>
      </c>
      <c r="CD112" s="6" t="str">
        <f t="array" ref="CD112">IF(ISNA(INDEX($DC$1:$DC$770,MATCH($BI112&amp;CD$3,$DB$1:$DB$770&amp;$DC$1:$DC$770,0))),"",IF(ISNA(INDEX($DC$1:$DC$200,MATCH($BI112&amp;CD$3,$DB$1:$DB$200&amp;$DC$1:$DC$200,0))),IF(INDEX($DC$201:$DC$770,MATCH($BI112&amp;CD$3,$DB$201:$DB$770&amp;$DC$201:$DC$770,0))=CD$3,2,""),IF(INDEX($DC$1:$DC$200,MATCH($BI112&amp;CD$3,$DB$1:$DB$200&amp;$DC$1:$DC$200,0))=CD$3,1,"")))</f>
        <v/>
      </c>
      <c r="CE112" s="6" t="str">
        <f t="array" ref="CE112">IF(ISNA(INDEX($DC$1:$DC$770,MATCH($BI112&amp;CE$3,$DB$1:$DB$770&amp;$DC$1:$DC$770,0))),"",IF(ISNA(INDEX($DC$1:$DC$200,MATCH($BI112&amp;CE$3,$DB$1:$DB$200&amp;$DC$1:$DC$200,0))),IF(INDEX($DC$201:$DC$770,MATCH($BI112&amp;CE$3,$DB$201:$DB$770&amp;$DC$201:$DC$770,0))=CE$3,2,""),IF(INDEX($DC$1:$DC$200,MATCH($BI112&amp;CE$3,$DB$1:$DB$200&amp;$DC$1:$DC$200,0))=CE$3,1,"")))</f>
        <v/>
      </c>
      <c r="CF112" s="6" t="str">
        <f t="array" ref="CF112">IF(ISNA(INDEX($DC$1:$DC$770,MATCH($BI112&amp;CF$3,$DB$1:$DB$770&amp;$DC$1:$DC$770,0))),"",IF(ISNA(INDEX($DC$1:$DC$200,MATCH($BI112&amp;CF$3,$DB$1:$DB$200&amp;$DC$1:$DC$200,0))),IF(INDEX($DC$201:$DC$770,MATCH($BI112&amp;CF$3,$DB$201:$DB$770&amp;$DC$201:$DC$770,0))=CF$3,2,""),IF(INDEX($DC$1:$DC$200,MATCH($BI112&amp;CF$3,$DB$1:$DB$200&amp;$DC$1:$DC$200,0))=CF$3,1,"")))</f>
        <v/>
      </c>
      <c r="CG112" s="5" t="str">
        <f t="array" ref="CG112">IF(ISNA(INDEX($DC$1:$DC$770,MATCH($BI112&amp;CG$3,$DB$1:$DB$770&amp;$DC$1:$DC$770,0))),"",IF(ISNA(INDEX($DC$1:$DC$200,MATCH($BI112&amp;CG$3,$DB$1:$DB$200&amp;$DC$1:$DC$200,0))),IF(INDEX($DC$201:$DC$770,MATCH($BI112&amp;CG$3,$DB$201:$DB$770&amp;$DC$201:$DC$770,0))=CG$3,2,""),IF(INDEX($DC$1:$DC$200,MATCH($BI112&amp;CG$3,$DB$1:$DB$200&amp;$DC$1:$DC$200,0))=CG$3,1,"")))</f>
        <v/>
      </c>
      <c r="CH112" s="6" t="str">
        <f t="array" ref="CH112">IF(ISNA(INDEX($DC$1:$DC$770,MATCH($BI112&amp;CH$3,$DB$1:$DB$770&amp;$DC$1:$DC$770,0))),"",IF(ISNA(INDEX($DC$1:$DC$200,MATCH($BI112&amp;CH$3,$DB$1:$DB$200&amp;$DC$1:$DC$200,0))),IF(INDEX($DC$201:$DC$770,MATCH($BI112&amp;CH$3,$DB$201:$DB$770&amp;$DC$201:$DC$770,0))=CH$3,2,""),IF(INDEX($DC$1:$DC$200,MATCH($BI112&amp;CH$3,$DB$1:$DB$200&amp;$DC$1:$DC$200,0))=CH$3,1,"")))</f>
        <v/>
      </c>
      <c r="CI112" s="7" t="str">
        <f t="array" ref="CI112">IF(ISNA(INDEX($DC$1:$DC$770,MATCH($BI112&amp;CI$3,$DB$1:$DB$770&amp;$DC$1:$DC$770,0))),"",IF(ISNA(INDEX($DC$1:$DC$200,MATCH($BI112&amp;CI$3,$DB$1:$DB$200&amp;$DC$1:$DC$200,0))),IF(INDEX($DC$201:$DC$770,MATCH($BI112&amp;CI$3,$DB$201:$DB$770&amp;$DC$201:$DC$770,0))=CI$3,2,""),IF(INDEX($DC$1:$DC$200,MATCH($BI112&amp;CI$3,$DB$1:$DB$200&amp;$DC$1:$DC$200,0))=CI$3,1,"")))</f>
        <v/>
      </c>
      <c r="CJ112" s="6" t="str">
        <f t="array" ref="CJ112">IF(ISNA(INDEX($DC$1:$DC$770,MATCH($BI112&amp;CJ$3,$DB$1:$DB$770&amp;$DC$1:$DC$770,0))),"",IF(ISNA(INDEX($DC$1:$DC$200,MATCH($BI112&amp;CJ$3,$DB$1:$DB$200&amp;$DC$1:$DC$200,0))),IF(INDEX($DC$201:$DC$770,MATCH($BI112&amp;CJ$3,$DB$201:$DB$770&amp;$DC$201:$DC$770,0))=CJ$3,2,""),IF(INDEX($DC$1:$DC$200,MATCH($BI112&amp;CJ$3,$DB$1:$DB$200&amp;$DC$1:$DC$200,0))=CJ$3,1,"")))</f>
        <v/>
      </c>
      <c r="CK112" s="6" t="str">
        <f t="array" ref="CK112">IF(ISNA(INDEX($DC$1:$DC$770,MATCH($BI112&amp;CK$3,$DB$1:$DB$770&amp;$DC$1:$DC$770,0))),"",IF(ISNA(INDEX($DC$1:$DC$200,MATCH($BI112&amp;CK$3,$DB$1:$DB$200&amp;$DC$1:$DC$200,0))),IF(INDEX($DC$201:$DC$770,MATCH($BI112&amp;CK$3,$DB$201:$DB$770&amp;$DC$201:$DC$770,0))=CK$3,2,""),IF(INDEX($DC$1:$DC$200,MATCH($BI112&amp;CK$3,$DB$1:$DB$200&amp;$DC$1:$DC$200,0))=CK$3,1,"")))</f>
        <v/>
      </c>
      <c r="CL112" s="7" t="str">
        <f t="array" ref="CL112">IF(ISNA(INDEX($DC$1:$DC$770,MATCH($BI112&amp;CL$3,$DB$1:$DB$770&amp;$DC$1:$DC$770,0))),"",IF(ISNA(INDEX($DC$1:$DC$200,MATCH($BI112&amp;CL$3,$DB$1:$DB$200&amp;$DC$1:$DC$200,0))),IF(INDEX($DC$201:$DC$770,MATCH($BI112&amp;CL$3,$DB$201:$DB$770&amp;$DC$201:$DC$770,0))=CL$3,2,""),IF(INDEX($DC$1:$DC$200,MATCH($BI112&amp;CL$3,$DB$1:$DB$200&amp;$DC$1:$DC$200,0))=CL$3,1,"")))</f>
        <v/>
      </c>
      <c r="CN112" s="10"/>
      <c r="CO112" s="14">
        <f t="shared" ref="CO112" si="969">CO111</f>
        <v>12</v>
      </c>
      <c r="CP112" s="24">
        <f t="shared" si="764"/>
        <v>0</v>
      </c>
      <c r="CQ112" s="161"/>
      <c r="CR112" s="37"/>
      <c r="CS112" s="37"/>
      <c r="CT112" s="10" t="s">
        <v>152</v>
      </c>
      <c r="CU112" s="66"/>
      <c r="CV112" s="66"/>
      <c r="CW112" s="10">
        <f t="shared" si="765"/>
        <v>2016</v>
      </c>
      <c r="CX112" s="10" t="str">
        <f t="shared" si="766"/>
        <v>Mo</v>
      </c>
      <c r="CY112" s="36">
        <f t="shared" si="767"/>
        <v>40876</v>
      </c>
      <c r="CZ112" s="10">
        <f>CZ111</f>
        <v>0</v>
      </c>
      <c r="DB112" s="19">
        <f>IF(DM112=0,0,IF(COUNTIF($DM$1:$DM$200,DM112)=1,DM112,IF(COUNTIF($DM$1:$DM$200,DM112)=2,IF(COUNTIF($DM$1:$DM104,DM112)=0,DM112,DM112+0.5),"Terminkollision 1")))</f>
        <v>0</v>
      </c>
      <c r="DC112" s="42">
        <f t="shared" si="881"/>
        <v>3</v>
      </c>
      <c r="DD112" s="71" t="s">
        <v>195</v>
      </c>
      <c r="DE112" s="67" t="s">
        <v>183</v>
      </c>
      <c r="DG112" s="67"/>
      <c r="DH112" s="67"/>
      <c r="DI112" s="13">
        <f t="shared" si="810"/>
        <v>2016</v>
      </c>
      <c r="DJ112" s="13" t="str">
        <f t="shared" si="882"/>
        <v>Mo</v>
      </c>
      <c r="DK112" s="22">
        <f t="shared" si="883"/>
        <v>40876</v>
      </c>
      <c r="DL112" s="19">
        <f t="shared" si="884"/>
        <v>0</v>
      </c>
      <c r="DM112" s="13">
        <f t="shared" si="885"/>
        <v>0</v>
      </c>
    </row>
    <row r="113" spans="1:117" ht="12.75" customHeight="1">
      <c r="A113" s="13">
        <f t="shared" ref="A113" si="970">A112+0.5</f>
        <v>110.5</v>
      </c>
      <c r="B113" s="174"/>
      <c r="C113" s="173"/>
      <c r="D113" s="177"/>
      <c r="E113" s="2"/>
      <c r="F113" s="165"/>
      <c r="G113" s="165"/>
      <c r="H113" s="165"/>
      <c r="I113" s="2"/>
      <c r="J113" s="10" t="str">
        <f t="shared" ref="J113" si="971">IF(ISNA(VLOOKUP(A113,$CP$30:$CQ$56,2,FALSE)),IF(ISNA(VLOOKUP(A113,$DB$1:$DE$200,4,FALSE)),"",VLOOKUP(A113,$DB$1:$DE$200,4,FALSE)),VLOOKUP(A113,$CP$30:$CQ$56,2,FALSE))</f>
        <v/>
      </c>
      <c r="K113" s="10"/>
      <c r="L113" s="10"/>
      <c r="M113" s="10"/>
      <c r="N113" s="10"/>
      <c r="O113" s="10"/>
      <c r="P113" s="9" t="str">
        <f t="array" ref="P113">IF(ISNA(INDEX($DC$201:$DC$770,MATCH($A112&amp;P$3,$DB$201:$DB$770&amp;$DC$201:$DC$770,0))),IF(ISNA(INDEX($DC$1:$DC$200,MATCH($A113&amp;P$3,$DB$1:$DB$200&amp;$DC$1:$DC$200,0))),"",IF(INDEX($DC$1:$DC$200,MATCH($A113&amp;P$3,$DB$1:$DB$200&amp;$DC$1:$DC$200,0))=P$3,1,"")),IF(INDEX($DC$201:$DC$770,MATCH($A112&amp;P$3,$DB$201:$DB$770&amp;$DC$201:$DC$770,0))=P$3,2,""))</f>
        <v/>
      </c>
      <c r="Q113" s="10" t="str">
        <f t="array" ref="Q113">IF(ISNA(INDEX($DC$201:$DC$770,MATCH($A112&amp;Q$3,$DB$201:$DB$770&amp;$DC$201:$DC$770,0))),IF(ISNA(INDEX($DC$1:$DC$200,MATCH($A113&amp;Q$3,$DB$1:$DB$200&amp;$DC$1:$DC$200,0))),"",IF(INDEX($DC$1:$DC$200,MATCH($A113&amp;Q$3,$DB$1:$DB$200&amp;$DC$1:$DC$200,0))=Q$3,1,"")),IF(INDEX($DC$201:$DC$770,MATCH($A112&amp;Q$3,$DB$201:$DB$770&amp;$DC$201:$DC$770,0))=Q$3,2,""))</f>
        <v/>
      </c>
      <c r="R113" s="10" t="str">
        <f t="array" ref="R113">IF(ISNA(INDEX($DC$201:$DC$770,MATCH($A112&amp;R$3,$DB$201:$DB$770&amp;$DC$201:$DC$770,0))),IF(ISNA(INDEX($DC$1:$DC$200,MATCH($A113&amp;R$3,$DB$1:$DB$200&amp;$DC$1:$DC$200,0))),"",IF(INDEX($DC$1:$DC$200,MATCH($A113&amp;R$3,$DB$1:$DB$200&amp;$DC$1:$DC$200,0))=R$3,1,"")),IF(INDEX($DC$201:$DC$770,MATCH($A112&amp;R$3,$DB$201:$DB$770&amp;$DC$201:$DC$770,0))=R$3,2,""))</f>
        <v/>
      </c>
      <c r="S113" s="9" t="str">
        <f t="array" ref="S113">IF(ISNA(INDEX($DC$201:$DC$770,MATCH($A112&amp;S$3,$DB$201:$DB$770&amp;$DC$201:$DC$770,0))),IF(ISNA(INDEX($DC$1:$DC$200,MATCH($A113&amp;S$3,$DB$1:$DB$200&amp;$DC$1:$DC$200,0))),"",IF(INDEX($DC$1:$DC$200,MATCH($A113&amp;S$3,$DB$1:$DB$200&amp;$DC$1:$DC$200,0))=S$3,1,"")),IF(INDEX($DC$201:$DC$770,MATCH($A112&amp;S$3,$DB$201:$DB$770&amp;$DC$201:$DC$770,0))=S$3,2,""))</f>
        <v/>
      </c>
      <c r="T113" s="10" t="str">
        <f t="array" ref="T113">IF(ISNA(INDEX($DC$201:$DC$770,MATCH($A112&amp;T$3,$DB$201:$DB$770&amp;$DC$201:$DC$770,0))),IF(ISNA(INDEX($DC$1:$DC$200,MATCH($A113&amp;T$3,$DB$1:$DB$200&amp;$DC$1:$DC$200,0))),"",IF(INDEX($DC$1:$DC$200,MATCH($A113&amp;T$3,$DB$1:$DB$200&amp;$DC$1:$DC$200,0))=T$3,1,"")),IF(INDEX($DC$201:$DC$770,MATCH($A112&amp;T$3,$DB$201:$DB$770&amp;$DC$201:$DC$770,0))=T$3,2,""))</f>
        <v/>
      </c>
      <c r="U113" s="8" t="str">
        <f t="array" ref="U113">IF(ISNA(INDEX($DC$201:$DC$770,MATCH($A112&amp;U$3,$DB$201:$DB$770&amp;$DC$201:$DC$770,0))),IF(ISNA(INDEX($DC$1:$DC$200,MATCH($A113&amp;U$3,$DB$1:$DB$200&amp;$DC$1:$DC$200,0))),"",IF(INDEX($DC$1:$DC$200,MATCH($A113&amp;U$3,$DB$1:$DB$200&amp;$DC$1:$DC$200,0))=U$3,1,"")),IF(INDEX($DC$201:$DC$770,MATCH($A112&amp;U$3,$DB$201:$DB$770&amp;$DC$201:$DC$770,0))=U$3,2,""))</f>
        <v/>
      </c>
      <c r="V113" s="10" t="str">
        <f t="array" ref="V113">IF(ISNA(INDEX($DC$201:$DC$770,MATCH($A112&amp;V$3,$DB$201:$DB$770&amp;$DC$201:$DC$770,0))),IF(ISNA(INDEX($DC$1:$DC$200,MATCH($A113&amp;V$3,$DB$1:$DB$200&amp;$DC$1:$DC$200,0))),"",IF(INDEX($DC$1:$DC$200,MATCH($A113&amp;V$3,$DB$1:$DB$200&amp;$DC$1:$DC$200,0))=V$3,1,"")),IF(INDEX($DC$201:$DC$770,MATCH($A112&amp;V$3,$DB$201:$DB$770&amp;$DC$201:$DC$770,0))=V$3,2,""))</f>
        <v/>
      </c>
      <c r="W113" s="10" t="str">
        <f t="array" ref="W113">IF(ISNA(INDEX($DC$201:$DC$770,MATCH($A112&amp;W$3,$DB$201:$DB$770&amp;$DC$201:$DC$770,0))),IF(ISNA(INDEX($DC$1:$DC$200,MATCH($A113&amp;W$3,$DB$1:$DB$200&amp;$DC$1:$DC$200,0))),"",IF(INDEX($DC$1:$DC$200,MATCH($A113&amp;W$3,$DB$1:$DB$200&amp;$DC$1:$DC$200,0))=W$3,1,"")),IF(INDEX($DC$201:$DC$770,MATCH($A112&amp;W$3,$DB$201:$DB$770&amp;$DC$201:$DC$770,0))=W$3,2,""))</f>
        <v/>
      </c>
      <c r="X113" s="10" t="str">
        <f t="array" ref="X113">IF(ISNA(INDEX($DC$201:$DC$770,MATCH($A112&amp;X$3,$DB$201:$DB$770&amp;$DC$201:$DC$770,0))),IF(ISNA(INDEX($DC$1:$DC$200,MATCH($A113&amp;X$3,$DB$1:$DB$200&amp;$DC$1:$DC$200,0))),"",IF(INDEX($DC$1:$DC$200,MATCH($A113&amp;X$3,$DB$1:$DB$200&amp;$DC$1:$DC$200,0))=X$3,1,"")),IF(INDEX($DC$201:$DC$770,MATCH($A112&amp;X$3,$DB$201:$DB$770&amp;$DC$201:$DC$770,0))=X$3,2,""))</f>
        <v/>
      </c>
      <c r="Y113" s="9" t="str">
        <f t="array" ref="Y113">IF(ISNA(INDEX($DC$201:$DC$770,MATCH($A112&amp;Y$3,$DB$201:$DB$770&amp;$DC$201:$DC$770,0))),IF(ISNA(INDEX($DC$1:$DC$200,MATCH($A113&amp;Y$3,$DB$1:$DB$200&amp;$DC$1:$DC$200,0))),"",IF(INDEX($DC$1:$DC$200,MATCH($A113&amp;Y$3,$DB$1:$DB$200&amp;$DC$1:$DC$200,0))=Y$3,1,"")),IF(INDEX($DC$201:$DC$770,MATCH($A112&amp;Y$3,$DB$201:$DB$770&amp;$DC$201:$DC$770,0))=Y$3,2,""))</f>
        <v/>
      </c>
      <c r="Z113" s="10" t="str">
        <f t="array" ref="Z113">IF(ISNA(INDEX($DC$201:$DC$770,MATCH($A112&amp;Z$3,$DB$201:$DB$770&amp;$DC$201:$DC$770,0))),IF(ISNA(INDEX($DC$1:$DC$200,MATCH($A113&amp;Z$3,$DB$1:$DB$200&amp;$DC$1:$DC$200,0))),"",IF(INDEX($DC$1:$DC$200,MATCH($A113&amp;Z$3,$DB$1:$DB$200&amp;$DC$1:$DC$200,0))=Z$3,1,"")),IF(INDEX($DC$201:$DC$770,MATCH($A112&amp;Z$3,$DB$201:$DB$770&amp;$DC$201:$DC$770,0))=Z$3,2,""))</f>
        <v/>
      </c>
      <c r="AA113" s="8" t="str">
        <f t="array" ref="AA113">IF(ISNA(INDEX($DC$201:$DC$770,MATCH($A112&amp;AA$3,$DB$201:$DB$770&amp;$DC$201:$DC$770,0))),IF(ISNA(INDEX($DC$1:$DC$200,MATCH($A113&amp;AA$3,$DB$1:$DB$200&amp;$DC$1:$DC$200,0))),"",IF(INDEX($DC$1:$DC$200,MATCH($A113&amp;AA$3,$DB$1:$DB$200&amp;$DC$1:$DC$200,0))=AA$3,1,"")),IF(INDEX($DC$201:$DC$770,MATCH($A112&amp;AA$3,$DB$201:$DB$770&amp;$DC$201:$DC$770,0))=AA$3,2,""))</f>
        <v/>
      </c>
      <c r="AB113" s="10" t="str">
        <f t="array" ref="AB113">IF(ISNA(INDEX($DC$201:$DC$770,MATCH($A112&amp;AB$3,$DB$201:$DB$770&amp;$DC$201:$DC$770,0))),IF(ISNA(INDEX($DC$1:$DC$200,MATCH($A113&amp;AB$3,$DB$1:$DB$200&amp;$DC$1:$DC$200,0))),"",IF(INDEX($DC$1:$DC$200,MATCH($A113&amp;AB$3,$DB$1:$DB$200&amp;$DC$1:$DC$200,0))=AB$3,1,"")),IF(INDEX($DC$201:$DC$770,MATCH($A112&amp;AB$3,$DB$201:$DB$770&amp;$DC$201:$DC$770,0))=AB$3,2,""))</f>
        <v/>
      </c>
      <c r="AC113" s="10" t="str">
        <f t="array" ref="AC113">IF(ISNA(INDEX($DC$201:$DC$770,MATCH($A112&amp;AC$3,$DB$201:$DB$770&amp;$DC$201:$DC$770,0))),IF(ISNA(INDEX($DC$1:$DC$200,MATCH($A113&amp;AC$3,$DB$1:$DB$200&amp;$DC$1:$DC$200,0))),"",IF(INDEX($DC$1:$DC$200,MATCH($A113&amp;AC$3,$DB$1:$DB$200&amp;$DC$1:$DC$200,0))=AC$3,1,"")),IF(INDEX($DC$201:$DC$770,MATCH($A112&amp;AC$3,$DB$201:$DB$770&amp;$DC$201:$DC$770,0))=AC$3,2,""))</f>
        <v/>
      </c>
      <c r="AD113" s="8" t="str">
        <f t="array" ref="AD113">IF(ISNA(INDEX($DC$201:$DC$770,MATCH($A112&amp;AD$3,$DB$201:$DB$770&amp;$DC$201:$DC$770,0))),IF(ISNA(INDEX($DC$1:$DC$200,MATCH($A113&amp;AD$3,$DB$1:$DB$200&amp;$DC$1:$DC$200,0))),"",IF(INDEX($DC$1:$DC$200,MATCH($A113&amp;AD$3,$DB$1:$DB$200&amp;$DC$1:$DC$200,0))=AD$3,1,"")),IF(INDEX($DC$201:$DC$770,MATCH($A112&amp;AD$3,$DB$201:$DB$770&amp;$DC$201:$DC$770,0))=AD$3,2,""))</f>
        <v/>
      </c>
      <c r="AE113" s="4">
        <f t="shared" ref="AE113" si="972">AE112+0.5</f>
        <v>140.5</v>
      </c>
      <c r="AF113" s="174"/>
      <c r="AG113" s="183"/>
      <c r="AH113" s="177"/>
      <c r="AI113" s="2"/>
      <c r="AJ113" s="165"/>
      <c r="AK113" s="165"/>
      <c r="AL113" s="165"/>
      <c r="AM113" s="2"/>
      <c r="AN113" s="10" t="str">
        <f t="shared" ref="AN113" si="973">IF(ISNA(VLOOKUP(AE113,$CP$30:$CQ$56,2,FALSE)),IF(ISNA(VLOOKUP(AE113,$DB$1:$DE$200,4,FALSE)),"",VLOOKUP(AE113,$DB$1:$DE$200,4,FALSE)),VLOOKUP(AE113,$CP$30:$CQ$56,2,FALSE))</f>
        <v/>
      </c>
      <c r="AO113" s="10"/>
      <c r="AP113" s="10"/>
      <c r="AQ113" s="10"/>
      <c r="AR113" s="10"/>
      <c r="AS113" s="10"/>
      <c r="AT113" s="9" t="str">
        <f t="array" ref="AT113">IF(ISNA(INDEX($DC$201:$DC$770,MATCH($AE112&amp;AT$3,$DB$201:$DB$770&amp;$DC$201:$DC$770,0))),IF(ISNA(INDEX($DC$1:$DC$200,MATCH($AE113&amp;AT$3,$DB$1:$DB$200&amp;$DC$1:$DC$200,0))),"",IF(INDEX($DC$1:$DC$200,MATCH($AE113&amp;AT$3,$DB$1:$DB$200&amp;$DC$1:$DC$200,0))=AT$3,1,"")),IF(INDEX($DC$201:$DC$770,MATCH($AE112&amp;AT$3,$DB$201:$DB$770&amp;$DC$201:$DC$770,0))=AT$3,2,""))</f>
        <v/>
      </c>
      <c r="AU113" s="10" t="str">
        <f t="array" ref="AU113">IF(ISNA(INDEX($DC$201:$DC$770,MATCH($AE112&amp;AU$3,$DB$201:$DB$770&amp;$DC$201:$DC$770,0))),IF(ISNA(INDEX($DC$1:$DC$200,MATCH($AE113&amp;AU$3,$DB$1:$DB$200&amp;$DC$1:$DC$200,0))),"",IF(INDEX($DC$1:$DC$200,MATCH($AE113&amp;AU$3,$DB$1:$DB$200&amp;$DC$1:$DC$200,0))=AU$3,1,"")),IF(INDEX($DC$201:$DC$770,MATCH($AE112&amp;AU$3,$DB$201:$DB$770&amp;$DC$201:$DC$770,0))=AU$3,2,""))</f>
        <v/>
      </c>
      <c r="AV113" s="10" t="str">
        <f t="array" ref="AV113">IF(ISNA(INDEX($DC$201:$DC$770,MATCH($AE112&amp;AV$3,$DB$201:$DB$770&amp;$DC$201:$DC$770,0))),IF(ISNA(INDEX($DC$1:$DC$200,MATCH($AE113&amp;AV$3,$DB$1:$DB$200&amp;$DC$1:$DC$200,0))),"",IF(INDEX($DC$1:$DC$200,MATCH($AE113&amp;AV$3,$DB$1:$DB$200&amp;$DC$1:$DC$200,0))=AV$3,1,"")),IF(INDEX($DC$201:$DC$770,MATCH($AE112&amp;AV$3,$DB$201:$DB$770&amp;$DC$201:$DC$770,0))=AV$3,2,""))</f>
        <v/>
      </c>
      <c r="AW113" s="9" t="str">
        <f t="array" ref="AW113">IF(ISNA(INDEX($DC$201:$DC$770,MATCH($AE112&amp;AW$3,$DB$201:$DB$770&amp;$DC$201:$DC$770,0))),IF(ISNA(INDEX($DC$1:$DC$200,MATCH($AE113&amp;AW$3,$DB$1:$DB$200&amp;$DC$1:$DC$200,0))),"",IF(INDEX($DC$1:$DC$200,MATCH($AE113&amp;AW$3,$DB$1:$DB$200&amp;$DC$1:$DC$200,0))=AW$3,1,"")),IF(INDEX($DC$201:$DC$770,MATCH($AE112&amp;AW$3,$DB$201:$DB$770&amp;$DC$201:$DC$770,0))=AW$3,2,""))</f>
        <v/>
      </c>
      <c r="AX113" s="10" t="str">
        <f t="array" ref="AX113">IF(ISNA(INDEX($DC$201:$DC$770,MATCH($AE112&amp;AX$3,$DB$201:$DB$770&amp;$DC$201:$DC$770,0))),IF(ISNA(INDEX($DC$1:$DC$200,MATCH($AE113&amp;AX$3,$DB$1:$DB$200&amp;$DC$1:$DC$200,0))),"",IF(INDEX($DC$1:$DC$200,MATCH($AE113&amp;AX$3,$DB$1:$DB$200&amp;$DC$1:$DC$200,0))=AX$3,1,"")),IF(INDEX($DC$201:$DC$770,MATCH($AE112&amp;AX$3,$DB$201:$DB$770&amp;$DC$201:$DC$770,0))=AX$3,2,""))</f>
        <v/>
      </c>
      <c r="AY113" s="8" t="str">
        <f t="array" ref="AY113">IF(ISNA(INDEX($DC$201:$DC$770,MATCH($AE112&amp;AY$3,$DB$201:$DB$770&amp;$DC$201:$DC$770,0))),IF(ISNA(INDEX($DC$1:$DC$200,MATCH($AE113&amp;AY$3,$DB$1:$DB$200&amp;$DC$1:$DC$200,0))),"",IF(INDEX($DC$1:$DC$200,MATCH($AE113&amp;AY$3,$DB$1:$DB$200&amp;$DC$1:$DC$200,0))=AY$3,1,"")),IF(INDEX($DC$201:$DC$770,MATCH($AE112&amp;AY$3,$DB$201:$DB$770&amp;$DC$201:$DC$770,0))=AY$3,2,""))</f>
        <v/>
      </c>
      <c r="AZ113" s="10" t="str">
        <f t="array" ref="AZ113">IF(ISNA(INDEX($DC$201:$DC$770,MATCH($AE112&amp;AZ$3,$DB$201:$DB$770&amp;$DC$201:$DC$770,0))),IF(ISNA(INDEX($DC$1:$DC$200,MATCH($AE113&amp;AZ$3,$DB$1:$DB$200&amp;$DC$1:$DC$200,0))),"",IF(INDEX($DC$1:$DC$200,MATCH($AE113&amp;AZ$3,$DB$1:$DB$200&amp;$DC$1:$DC$200,0))=AZ$3,1,"")),IF(INDEX($DC$201:$DC$770,MATCH($AE112&amp;AZ$3,$DB$201:$DB$770&amp;$DC$201:$DC$770,0))=AZ$3,2,""))</f>
        <v/>
      </c>
      <c r="BA113" s="10" t="str">
        <f t="array" ref="BA113">IF(ISNA(INDEX($DC$201:$DC$770,MATCH($AE112&amp;BA$3,$DB$201:$DB$770&amp;$DC$201:$DC$770,0))),IF(ISNA(INDEX($DC$1:$DC$200,MATCH($AE113&amp;BA$3,$DB$1:$DB$200&amp;$DC$1:$DC$200,0))),"",IF(INDEX($DC$1:$DC$200,MATCH($AE113&amp;BA$3,$DB$1:$DB$200&amp;$DC$1:$DC$200,0))=BA$3,1,"")),IF(INDEX($DC$201:$DC$770,MATCH($AE112&amp;BA$3,$DB$201:$DB$770&amp;$DC$201:$DC$770,0))=BA$3,2,""))</f>
        <v/>
      </c>
      <c r="BB113" s="10" t="str">
        <f t="array" ref="BB113">IF(ISNA(INDEX($DC$201:$DC$770,MATCH($AE112&amp;BB$3,$DB$201:$DB$770&amp;$DC$201:$DC$770,0))),IF(ISNA(INDEX($DC$1:$DC$200,MATCH($AE113&amp;BB$3,$DB$1:$DB$200&amp;$DC$1:$DC$200,0))),"",IF(INDEX($DC$1:$DC$200,MATCH($AE113&amp;BB$3,$DB$1:$DB$200&amp;$DC$1:$DC$200,0))=BB$3,1,"")),IF(INDEX($DC$201:$DC$770,MATCH($AE112&amp;BB$3,$DB$201:$DB$770&amp;$DC$201:$DC$770,0))=BB$3,2,""))</f>
        <v/>
      </c>
      <c r="BC113" s="9" t="str">
        <f t="array" ref="BC113">IF(ISNA(INDEX($DC$201:$DC$770,MATCH($AE112&amp;BC$3,$DB$201:$DB$770&amp;$DC$201:$DC$770,0))),IF(ISNA(INDEX($DC$1:$DC$200,MATCH($AE113&amp;BC$3,$DB$1:$DB$200&amp;$DC$1:$DC$200,0))),"",IF(INDEX($DC$1:$DC$200,MATCH($AE113&amp;BC$3,$DB$1:$DB$200&amp;$DC$1:$DC$200,0))=BC$3,1,"")),IF(INDEX($DC$201:$DC$770,MATCH($AE112&amp;BC$3,$DB$201:$DB$770&amp;$DC$201:$DC$770,0))=BC$3,2,""))</f>
        <v/>
      </c>
      <c r="BD113" s="10" t="str">
        <f t="array" ref="BD113">IF(ISNA(INDEX($DC$201:$DC$770,MATCH($AE112&amp;BD$3,$DB$201:$DB$770&amp;$DC$201:$DC$770,0))),IF(ISNA(INDEX($DC$1:$DC$200,MATCH($AE113&amp;BD$3,$DB$1:$DB$200&amp;$DC$1:$DC$200,0))),"",IF(INDEX($DC$1:$DC$200,MATCH($AE113&amp;BD$3,$DB$1:$DB$200&amp;$DC$1:$DC$200,0))=BD$3,1,"")),IF(INDEX($DC$201:$DC$770,MATCH($AE112&amp;BD$3,$DB$201:$DB$770&amp;$DC$201:$DC$770,0))=BD$3,2,""))</f>
        <v/>
      </c>
      <c r="BE113" s="8" t="str">
        <f t="array" ref="BE113">IF(ISNA(INDEX($DC$201:$DC$770,MATCH($AE112&amp;BE$3,$DB$201:$DB$770&amp;$DC$201:$DC$770,0))),IF(ISNA(INDEX($DC$1:$DC$200,MATCH($AE113&amp;BE$3,$DB$1:$DB$200&amp;$DC$1:$DC$200,0))),"",IF(INDEX($DC$1:$DC$200,MATCH($AE113&amp;BE$3,$DB$1:$DB$200&amp;$DC$1:$DC$200,0))=BE$3,1,"")),IF(INDEX($DC$201:$DC$770,MATCH($AE112&amp;BE$3,$DB$201:$DB$770&amp;$DC$201:$DC$770,0))=BE$3,2,""))</f>
        <v/>
      </c>
      <c r="BF113" s="10" t="str">
        <f t="array" ref="BF113">IF(ISNA(INDEX($DC$201:$DC$770,MATCH($AE112&amp;BF$3,$DB$201:$DB$770&amp;$DC$201:$DC$770,0))),IF(ISNA(INDEX($DC$1:$DC$200,MATCH($AE113&amp;BF$3,$DB$1:$DB$200&amp;$DC$1:$DC$200,0))),"",IF(INDEX($DC$1:$DC$200,MATCH($AE113&amp;BF$3,$DB$1:$DB$200&amp;$DC$1:$DC$200,0))=BF$3,1,"")),IF(INDEX($DC$201:$DC$770,MATCH($AE112&amp;BF$3,$DB$201:$DB$770&amp;$DC$201:$DC$770,0))=BF$3,2,""))</f>
        <v/>
      </c>
      <c r="BG113" s="10" t="str">
        <f t="array" ref="BG113">IF(ISNA(INDEX($DC$201:$DC$770,MATCH($AE112&amp;BG$3,$DB$201:$DB$770&amp;$DC$201:$DC$770,0))),IF(ISNA(INDEX($DC$1:$DC$200,MATCH($AE113&amp;BG$3,$DB$1:$DB$200&amp;$DC$1:$DC$200,0))),"",IF(INDEX($DC$1:$DC$200,MATCH($AE113&amp;BG$3,$DB$1:$DB$200&amp;$DC$1:$DC$200,0))=BG$3,1,"")),IF(INDEX($DC$201:$DC$770,MATCH($AE112&amp;BG$3,$DB$201:$DB$770&amp;$DC$201:$DC$770,0))=BG$3,2,""))</f>
        <v/>
      </c>
      <c r="BH113" s="8" t="str">
        <f t="array" ref="BH113">IF(ISNA(INDEX($DC$201:$DC$770,MATCH($AE112&amp;BH$3,$DB$201:$DB$770&amp;$DC$201:$DC$770,0))),IF(ISNA(INDEX($DC$1:$DC$200,MATCH($AE113&amp;BH$3,$DB$1:$DB$200&amp;$DC$1:$DC$200,0))),"",IF(INDEX($DC$1:$DC$200,MATCH($AE113&amp;BH$3,$DB$1:$DB$200&amp;$DC$1:$DC$200,0))=BH$3,1,"")),IF(INDEX($DC$201:$DC$770,MATCH($AE112&amp;BH$3,$DB$201:$DB$770&amp;$DC$201:$DC$770,0))=BH$3,2,""))</f>
        <v/>
      </c>
      <c r="BI113" s="4">
        <f t="shared" ref="BI113" si="974">BI112+0.5</f>
        <v>171.5</v>
      </c>
      <c r="BJ113" s="174"/>
      <c r="BK113" s="183"/>
      <c r="BL113" s="177"/>
      <c r="BM113" s="2"/>
      <c r="BN113" s="165"/>
      <c r="BO113" s="165"/>
      <c r="BP113" s="165"/>
      <c r="BQ113" s="2"/>
      <c r="BR113" s="9" t="str">
        <f t="shared" ref="BR113" si="975">IF(ISNA(VLOOKUP(BI113,$CP$30:$CQ$56,2,FALSE)),IF(ISNA(VLOOKUP(BI113,$DB$1:$DE$200,4,FALSE)),"",VLOOKUP(BI113,$DB$1:$DE$200,4,FALSE)),VLOOKUP(BI113,$CP$30:$CQ$56,2,FALSE))</f>
        <v/>
      </c>
      <c r="BS113" s="10"/>
      <c r="BT113" s="10"/>
      <c r="BU113" s="10"/>
      <c r="BV113" s="10"/>
      <c r="BW113" s="10"/>
      <c r="BX113" s="9" t="str">
        <f t="array" ref="BX113">IF(ISNA(INDEX($DC$201:$DC$770,MATCH($BI112&amp;BX$3,$DB$201:$DB$770&amp;$DC$201:$DC$770,0))),IF(ISNA(INDEX($DC$1:$DC$200,MATCH($BI113&amp;BX$3,$DB$1:$DB$200&amp;$DC$1:$DC$200,0))),"",IF(INDEX($DC$1:$DC$200,MATCH($BI113&amp;BX$3,$DB$1:$DB$200&amp;$DC$1:$DC$200,0))=BX$3,1,"")),IF(INDEX($DC$201:$DC$770,MATCH($BI112&amp;BX$3,$DB$201:$DB$770&amp;$DC$201:$DC$770,0))=BX$3,2,""))</f>
        <v/>
      </c>
      <c r="BY113" s="10" t="str">
        <f t="array" ref="BY113">IF(ISNA(INDEX($DC$201:$DC$770,MATCH($BI112&amp;BY$3,$DB$201:$DB$770&amp;$DC$201:$DC$770,0))),IF(ISNA(INDEX($DC$1:$DC$200,MATCH($BI113&amp;BY$3,$DB$1:$DB$200&amp;$DC$1:$DC$200,0))),"",IF(INDEX($DC$1:$DC$200,MATCH($BI113&amp;BY$3,$DB$1:$DB$200&amp;$DC$1:$DC$200,0))=BY$3,1,"")),IF(INDEX($DC$201:$DC$770,MATCH($BI112&amp;BY$3,$DB$201:$DB$770&amp;$DC$201:$DC$770,0))=BY$3,2,""))</f>
        <v/>
      </c>
      <c r="BZ113" s="10" t="str">
        <f t="array" ref="BZ113">IF(ISNA(INDEX($DC$201:$DC$770,MATCH($BI112&amp;BZ$3,$DB$201:$DB$770&amp;$DC$201:$DC$770,0))),IF(ISNA(INDEX($DC$1:$DC$200,MATCH($BI113&amp;BZ$3,$DB$1:$DB$200&amp;$DC$1:$DC$200,0))),"",IF(INDEX($DC$1:$DC$200,MATCH($BI113&amp;BZ$3,$DB$1:$DB$200&amp;$DC$1:$DC$200,0))=BZ$3,1,"")),IF(INDEX($DC$201:$DC$770,MATCH($BI112&amp;BZ$3,$DB$201:$DB$770&amp;$DC$201:$DC$770,0))=BZ$3,2,""))</f>
        <v/>
      </c>
      <c r="CA113" s="9" t="str">
        <f t="array" ref="CA113">IF(ISNA(INDEX($DC$201:$DC$770,MATCH($BI112&amp;CA$3,$DB$201:$DB$770&amp;$DC$201:$DC$770,0))),IF(ISNA(INDEX($DC$1:$DC$200,MATCH($BI113&amp;CA$3,$DB$1:$DB$200&amp;$DC$1:$DC$200,0))),"",IF(INDEX($DC$1:$DC$200,MATCH($BI113&amp;CA$3,$DB$1:$DB$200&amp;$DC$1:$DC$200,0))=CA$3,1,"")),IF(INDEX($DC$201:$DC$770,MATCH($BI112&amp;CA$3,$DB$201:$DB$770&amp;$DC$201:$DC$770,0))=CA$3,2,""))</f>
        <v/>
      </c>
      <c r="CB113" s="10" t="str">
        <f t="array" ref="CB113">IF(ISNA(INDEX($DC$201:$DC$770,MATCH($BI112&amp;CB$3,$DB$201:$DB$770&amp;$DC$201:$DC$770,0))),IF(ISNA(INDEX($DC$1:$DC$200,MATCH($BI113&amp;CB$3,$DB$1:$DB$200&amp;$DC$1:$DC$200,0))),"",IF(INDEX($DC$1:$DC$200,MATCH($BI113&amp;CB$3,$DB$1:$DB$200&amp;$DC$1:$DC$200,0))=CB$3,1,"")),IF(INDEX($DC$201:$DC$770,MATCH($BI112&amp;CB$3,$DB$201:$DB$770&amp;$DC$201:$DC$770,0))=CB$3,2,""))</f>
        <v/>
      </c>
      <c r="CC113" s="8" t="str">
        <f t="array" ref="CC113">IF(ISNA(INDEX($DC$201:$DC$770,MATCH($BI112&amp;CC$3,$DB$201:$DB$770&amp;$DC$201:$DC$770,0))),IF(ISNA(INDEX($DC$1:$DC$200,MATCH($BI113&amp;CC$3,$DB$1:$DB$200&amp;$DC$1:$DC$200,0))),"",IF(INDEX($DC$1:$DC$200,MATCH($BI113&amp;CC$3,$DB$1:$DB$200&amp;$DC$1:$DC$200,0))=CC$3,1,"")),IF(INDEX($DC$201:$DC$770,MATCH($BI112&amp;CC$3,$DB$201:$DB$770&amp;$DC$201:$DC$770,0))=CC$3,2,""))</f>
        <v/>
      </c>
      <c r="CD113" s="10" t="str">
        <f t="array" ref="CD113">IF(ISNA(INDEX($DC$201:$DC$770,MATCH($BI112&amp;CD$3,$DB$201:$DB$770&amp;$DC$201:$DC$770,0))),IF(ISNA(INDEX($DC$1:$DC$200,MATCH($BI113&amp;CD$3,$DB$1:$DB$200&amp;$DC$1:$DC$200,0))),"",IF(INDEX($DC$1:$DC$200,MATCH($BI113&amp;CD$3,$DB$1:$DB$200&amp;$DC$1:$DC$200,0))=CD$3,1,"")),IF(INDEX($DC$201:$DC$770,MATCH($BI112&amp;CD$3,$DB$201:$DB$770&amp;$DC$201:$DC$770,0))=CD$3,2,""))</f>
        <v/>
      </c>
      <c r="CE113" s="10" t="str">
        <f t="array" ref="CE113">IF(ISNA(INDEX($DC$201:$DC$770,MATCH($BI112&amp;CE$3,$DB$201:$DB$770&amp;$DC$201:$DC$770,0))),IF(ISNA(INDEX($DC$1:$DC$200,MATCH($BI113&amp;CE$3,$DB$1:$DB$200&amp;$DC$1:$DC$200,0))),"",IF(INDEX($DC$1:$DC$200,MATCH($BI113&amp;CE$3,$DB$1:$DB$200&amp;$DC$1:$DC$200,0))=CE$3,1,"")),IF(INDEX($DC$201:$DC$770,MATCH($BI112&amp;CE$3,$DB$201:$DB$770&amp;$DC$201:$DC$770,0))=CE$3,2,""))</f>
        <v/>
      </c>
      <c r="CF113" s="10" t="str">
        <f t="array" ref="CF113">IF(ISNA(INDEX($DC$201:$DC$770,MATCH($BI112&amp;CF$3,$DB$201:$DB$770&amp;$DC$201:$DC$770,0))),IF(ISNA(INDEX($DC$1:$DC$200,MATCH($BI113&amp;CF$3,$DB$1:$DB$200&amp;$DC$1:$DC$200,0))),"",IF(INDEX($DC$1:$DC$200,MATCH($BI113&amp;CF$3,$DB$1:$DB$200&amp;$DC$1:$DC$200,0))=CF$3,1,"")),IF(INDEX($DC$201:$DC$770,MATCH($BI112&amp;CF$3,$DB$201:$DB$770&amp;$DC$201:$DC$770,0))=CF$3,2,""))</f>
        <v/>
      </c>
      <c r="CG113" s="9" t="str">
        <f t="array" ref="CG113">IF(ISNA(INDEX($DC$201:$DC$770,MATCH($BI112&amp;CG$3,$DB$201:$DB$770&amp;$DC$201:$DC$770,0))),IF(ISNA(INDEX($DC$1:$DC$200,MATCH($BI113&amp;CG$3,$DB$1:$DB$200&amp;$DC$1:$DC$200,0))),"",IF(INDEX($DC$1:$DC$200,MATCH($BI113&amp;CG$3,$DB$1:$DB$200&amp;$DC$1:$DC$200,0))=CG$3,1,"")),IF(INDEX($DC$201:$DC$770,MATCH($BI112&amp;CG$3,$DB$201:$DB$770&amp;$DC$201:$DC$770,0))=CG$3,2,""))</f>
        <v/>
      </c>
      <c r="CH113" s="10" t="str">
        <f t="array" ref="CH113">IF(ISNA(INDEX($DC$201:$DC$770,MATCH($BI112&amp;CH$3,$DB$201:$DB$770&amp;$DC$201:$DC$770,0))),IF(ISNA(INDEX($DC$1:$DC$200,MATCH($BI113&amp;CH$3,$DB$1:$DB$200&amp;$DC$1:$DC$200,0))),"",IF(INDEX($DC$1:$DC$200,MATCH($BI113&amp;CH$3,$DB$1:$DB$200&amp;$DC$1:$DC$200,0))=CH$3,1,"")),IF(INDEX($DC$201:$DC$770,MATCH($BI112&amp;CH$3,$DB$201:$DB$770&amp;$DC$201:$DC$770,0))=CH$3,2,""))</f>
        <v/>
      </c>
      <c r="CI113" s="8" t="str">
        <f t="array" ref="CI113">IF(ISNA(INDEX($DC$201:$DC$770,MATCH($BI112&amp;CI$3,$DB$201:$DB$770&amp;$DC$201:$DC$770,0))),IF(ISNA(INDEX($DC$1:$DC$200,MATCH($BI113&amp;CI$3,$DB$1:$DB$200&amp;$DC$1:$DC$200,0))),"",IF(INDEX($DC$1:$DC$200,MATCH($BI113&amp;CI$3,$DB$1:$DB$200&amp;$DC$1:$DC$200,0))=CI$3,1,"")),IF(INDEX($DC$201:$DC$770,MATCH($BI112&amp;CI$3,$DB$201:$DB$770&amp;$DC$201:$DC$770,0))=CI$3,2,""))</f>
        <v/>
      </c>
      <c r="CJ113" s="10" t="str">
        <f t="array" ref="CJ113">IF(ISNA(INDEX($DC$201:$DC$770,MATCH($BI112&amp;CJ$3,$DB$201:$DB$770&amp;$DC$201:$DC$770,0))),IF(ISNA(INDEX($DC$1:$DC$200,MATCH($BI113&amp;CJ$3,$DB$1:$DB$200&amp;$DC$1:$DC$200,0))),"",IF(INDEX($DC$1:$DC$200,MATCH($BI113&amp;CJ$3,$DB$1:$DB$200&amp;$DC$1:$DC$200,0))=CJ$3,1,"")),IF(INDEX($DC$201:$DC$770,MATCH($BI112&amp;CJ$3,$DB$201:$DB$770&amp;$DC$201:$DC$770,0))=CJ$3,2,""))</f>
        <v/>
      </c>
      <c r="CK113" s="10" t="str">
        <f t="array" ref="CK113">IF(ISNA(INDEX($DC$201:$DC$770,MATCH($BI112&amp;CK$3,$DB$201:$DB$770&amp;$DC$201:$DC$770,0))),IF(ISNA(INDEX($DC$1:$DC$200,MATCH($BI113&amp;CK$3,$DB$1:$DB$200&amp;$DC$1:$DC$200,0))),"",IF(INDEX($DC$1:$DC$200,MATCH($BI113&amp;CK$3,$DB$1:$DB$200&amp;$DC$1:$DC$200,0))=CK$3,1,"")),IF(INDEX($DC$201:$DC$770,MATCH($BI112&amp;CK$3,$DB$201:$DB$770&amp;$DC$201:$DC$770,0))=CK$3,2,""))</f>
        <v/>
      </c>
      <c r="CL113" s="8" t="str">
        <f t="array" ref="CL113">IF(ISNA(INDEX($DC$201:$DC$770,MATCH($BI112&amp;CL$3,$DB$201:$DB$770&amp;$DC$201:$DC$770,0))),IF(ISNA(INDEX($DC$1:$DC$200,MATCH($BI113&amp;CL$3,$DB$1:$DB$200&amp;$DC$1:$DC$200,0))),"",IF(INDEX($DC$1:$DC$200,MATCH($BI113&amp;CL$3,$DB$1:$DB$200&amp;$DC$1:$DC$200,0))=CL$3,1,"")),IF(INDEX($DC$201:$DC$770,MATCH($BI112&amp;CL$3,$DB$201:$DB$770&amp;$DC$201:$DC$770,0))=CL$3,2,""))</f>
        <v/>
      </c>
      <c r="CO113" s="58">
        <f t="shared" ref="CO113" si="976">VLOOKUP(CQ113,$CQ$194:$CR$208,2,FALSE)</f>
        <v>12</v>
      </c>
      <c r="CP113" s="23">
        <f t="shared" si="764"/>
        <v>0</v>
      </c>
      <c r="CQ113" s="160" t="s">
        <v>204</v>
      </c>
      <c r="CR113" s="13" t="s">
        <v>49</v>
      </c>
      <c r="CT113" s="13" t="s">
        <v>151</v>
      </c>
      <c r="CU113" s="63"/>
      <c r="CV113" s="63"/>
      <c r="CW113" s="13">
        <f t="shared" si="765"/>
        <v>2016</v>
      </c>
      <c r="CX113" s="13" t="str">
        <f t="shared" si="766"/>
        <v>Mo</v>
      </c>
      <c r="CY113" s="22">
        <f t="shared" si="767"/>
        <v>40876</v>
      </c>
      <c r="CZ113" s="13">
        <f>IF(COUNTIF(DL385:DL394,1)&gt;0,"F3",0)</f>
        <v>0</v>
      </c>
      <c r="DB113" s="19">
        <f>IF(DM113=0,0,IF(COUNTIF($DM$1:$DM$200,DM113)=1,DM113,IF(COUNTIF($DM$1:$DM$200,DM113)=2,IF(COUNTIF($DM$1:$DM104,DM113)=0,DM113,DM113+0.5),"Terminkollision 1")))</f>
        <v>0</v>
      </c>
      <c r="DC113" s="42">
        <f t="shared" si="881"/>
        <v>3</v>
      </c>
      <c r="DD113" s="71" t="s">
        <v>195</v>
      </c>
      <c r="DE113" s="67" t="s">
        <v>184</v>
      </c>
      <c r="DG113" s="67"/>
      <c r="DH113" s="67"/>
      <c r="DI113" s="13">
        <f t="shared" si="810"/>
        <v>2016</v>
      </c>
      <c r="DJ113" s="13" t="str">
        <f t="shared" si="882"/>
        <v>Mo</v>
      </c>
      <c r="DK113" s="22">
        <f t="shared" si="883"/>
        <v>40876</v>
      </c>
      <c r="DL113" s="19">
        <f t="shared" si="884"/>
        <v>0</v>
      </c>
      <c r="DM113" s="13">
        <f t="shared" si="885"/>
        <v>0</v>
      </c>
    </row>
    <row r="114" spans="1:117" ht="12.75" customHeight="1">
      <c r="A114" s="13">
        <f t="shared" ref="A114" si="977">A112+1</f>
        <v>111</v>
      </c>
      <c r="B114" s="174">
        <f>TRUNC((DATE($CR$2,C$75,C114)-WEEKDAY(DATE($CR$2,C$75,C114),2)-DATE(YEAR(DATE($CR$2,C$75,C114)+4-WEEKDAY(DATE($CR$2,C$75,C114),2)),1,-10))/7)</f>
        <v>16</v>
      </c>
      <c r="C114" s="172">
        <v>20</v>
      </c>
      <c r="D114" s="176" t="str">
        <f t="shared" si="567"/>
        <v>Mi</v>
      </c>
      <c r="E114" s="2"/>
      <c r="F114" s="164" t="str">
        <f t="shared" ref="F114" si="978">IF(OR(OR(B114=$CR$7,B118=$CR$7,B114=$CS$7,B118=$CS$7,B114=$CT$7,B118=$CT$7,B114=$CR$8,B118=$CR$8,B114=$CR$9,B118=$CR$9,B114=$CR$10,B118=$CR$10,B114=$CS$10,B118=$CS$10,B114=$CR$11,B118=$CR$11,B114=$CS$11,B118=$CS$11,B114=$CT$11,B118=$CT$11,B114=$CU$11,B118=$CU$11,B114=$CV$11,B118=$CV$11,B114=$CR$12,B118=$CR$12,B114=$CS$12,B118=$CS$12),OR($A115=$CP$30,$A115=$CP$31,$A115=$CP$32,$A115=$CP$33,$A115=$CP$34,$A115=$CP$35,$A115=$CP$36,$A115=$CP$37,$A115=$CP$38,$A115=$CP$39,$A115=$CP$40,$A115=$CP$41),OR($A115=$CP$44,$A115=$CP$45,$A115=$CP$46,$A115=$CP$47,$A115=$CP$48,$A115=$CP$49,$A115=$CP$50)),1,"")</f>
        <v/>
      </c>
      <c r="G114" s="164" t="str">
        <f t="shared" ref="G114" si="979">IF(OR(OR(B114=$CR$15,B118=$CR$15,B114=$CS$15,B118=$CS$15,B114=$CT$15,B118=$CT$15,B114=$CR$16,B118=$CR$16,B114=$CS$16,B118=$CS$16,B114=$CR$17,B118=$CR$17,B114=$CS$17,B118=$CS$17,B114=$CR$18,B118=$CR$18,B114=$CS$18,B118=$CS$18,B114=$CT$18,B118=$CT$18,B114=$CU$18,B118=$CU$18,B114=$CV$18,B118=$CV$18,B114=$CR$19,B118=$CR$19,B114=$CS$19,B118=$CS$19),OR($A115=$CP$30,$A115=$CP$31,$A115=$CP$32,$A115=$CP$33,$A115=$CP$34,$A115=$CP$35,$A115=$CP$36,$A115=$CP$37,$A115=$CP$38,$A115=$CP$39,$A115=$CP$40,$A115=$CP$41),OR($A115=$CP$44,$A115=$CP$45,$A115=$CP$46,$A115=$CP$47,$A115=$CP$48,$A115=$CP$49,$A115=$CP$50)),1,"")</f>
        <v/>
      </c>
      <c r="H114" s="164" t="str">
        <f t="shared" ref="H114" si="980">IF(OR(OR(B114=$CR$22,B118=$CR$22,B114=$CS$22,B118=$CS$22,B114=$CT$22,B118=$CT$22,B114=$CR$23,B118=$CR$23,B114=$CS$23,B118=$CS$23,B114=$CR$24,B118=$CR$24,B114=$CS$24,B118=$CS$24,B114=$CR$25,B118=$CR$25,B114=$CS$25,B118=$CS$25,B114=$CT$25,B118=$CT$25,B114=$CU$25,B118=$CU$25,B114=$CV$25,B118=$CV$25,B114=$CR$26,B118=$CR$26,B114=$CS$26,B118=$CS$26),OR($A115=$CP$30,$A115=$CP$31,$A115=$CP$32,$A115=$CP$33,$A115=$CP$34,$A115=$CP$35,$A115=$CP$36,$A115=$CP$37,$A115=$CP$38,$A115=$CP$39,$A115=$CP$40,$A115=$CP$41),OR($A115=$CP$44,$A115=$CP$45,$A115=$CP$46,$A115=$CP$47,$A115=$CP$48,$A115=$CP$49,$A115=$CP$50)),1,"")</f>
        <v/>
      </c>
      <c r="I114" s="2"/>
      <c r="J114" s="6" t="str">
        <f t="shared" ref="J114" si="981">IF(ISNA(VLOOKUP(A114,$DB$1:$DE$200,4,FALSE)),"",VLOOKUP(A114,$DB$1:$DE$200,4,FALSE))</f>
        <v/>
      </c>
      <c r="K114" s="6"/>
      <c r="L114" s="6"/>
      <c r="M114" s="6"/>
      <c r="N114" s="6"/>
      <c r="O114" s="6"/>
      <c r="P114" s="5" t="str">
        <f t="array" ref="P114">IF(ISNA(INDEX($DC$1:$DC$770,MATCH($A114&amp;P$3,$DB$1:$DB$770&amp;$DC$1:$DC$770,0))),"",IF(ISNA(INDEX($DC$1:$DC$200,MATCH($A114&amp;P$3,$DB$1:$DB$200&amp;$DC$1:$DC$200,0))),IF(INDEX($DC$201:$DC$770,MATCH($A114&amp;P$3,$DB$201:$DB$770&amp;$DC$201:$DC$770,0))=P$3,2,""),IF(INDEX($DC$1:$DC$200,MATCH($A114&amp;P$3,$DB$1:$DB$200&amp;$DC$1:$DC$200,0))=P$3,1,"")))</f>
        <v/>
      </c>
      <c r="Q114" s="6" t="str">
        <f t="array" ref="Q114">IF(ISNA(INDEX($DC$1:$DC$770,MATCH($A114&amp;Q$3,$DB$1:$DB$770&amp;$DC$1:$DC$770,0))),"",IF(ISNA(INDEX($DC$1:$DC$200,MATCH($A114&amp;Q$3,$DB$1:$DB$200&amp;$DC$1:$DC$200,0))),IF(INDEX($DC$201:$DC$770,MATCH($A114&amp;Q$3,$DB$201:$DB$770&amp;$DC$201:$DC$770,0))=Q$3,2,""),IF(INDEX($DC$1:$DC$200,MATCH($A114&amp;Q$3,$DB$1:$DB$200&amp;$DC$1:$DC$200,0))=Q$3,1,"")))</f>
        <v/>
      </c>
      <c r="R114" s="6" t="str">
        <f t="array" ref="R114">IF(ISNA(INDEX($DC$1:$DC$770,MATCH($A114&amp;R$3,$DB$1:$DB$770&amp;$DC$1:$DC$770,0))),"",IF(ISNA(INDEX($DC$1:$DC$200,MATCH($A114&amp;R$3,$DB$1:$DB$200&amp;$DC$1:$DC$200,0))),IF(INDEX($DC$201:$DC$770,MATCH($A114&amp;R$3,$DB$201:$DB$770&amp;$DC$201:$DC$770,0))=R$3,2,""),IF(INDEX($DC$1:$DC$200,MATCH($A114&amp;R$3,$DB$1:$DB$200&amp;$DC$1:$DC$200,0))=R$3,1,"")))</f>
        <v/>
      </c>
      <c r="S114" s="5" t="str">
        <f t="array" ref="S114">IF(ISNA(INDEX($DC$1:$DC$770,MATCH($A114&amp;S$3,$DB$1:$DB$770&amp;$DC$1:$DC$770,0))),"",IF(ISNA(INDEX($DC$1:$DC$200,MATCH($A114&amp;S$3,$DB$1:$DB$200&amp;$DC$1:$DC$200,0))),IF(INDEX($DC$201:$DC$770,MATCH($A114&amp;S$3,$DB$201:$DB$770&amp;$DC$201:$DC$770,0))=S$3,2,""),IF(INDEX($DC$1:$DC$200,MATCH($A114&amp;S$3,$DB$1:$DB$200&amp;$DC$1:$DC$200,0))=S$3,1,"")))</f>
        <v/>
      </c>
      <c r="T114" s="6" t="str">
        <f t="array" ref="T114">IF(ISNA(INDEX($DC$1:$DC$770,MATCH($A114&amp;T$3,$DB$1:$DB$770&amp;$DC$1:$DC$770,0))),"",IF(ISNA(INDEX($DC$1:$DC$200,MATCH($A114&amp;T$3,$DB$1:$DB$200&amp;$DC$1:$DC$200,0))),IF(INDEX($DC$201:$DC$770,MATCH($A114&amp;T$3,$DB$201:$DB$770&amp;$DC$201:$DC$770,0))=T$3,2,""),IF(INDEX($DC$1:$DC$200,MATCH($A114&amp;T$3,$DB$1:$DB$200&amp;$DC$1:$DC$200,0))=T$3,1,"")))</f>
        <v/>
      </c>
      <c r="U114" s="7" t="str">
        <f t="array" ref="U114">IF(ISNA(INDEX($DC$1:$DC$770,MATCH($A114&amp;U$3,$DB$1:$DB$770&amp;$DC$1:$DC$770,0))),"",IF(ISNA(INDEX($DC$1:$DC$200,MATCH($A114&amp;U$3,$DB$1:$DB$200&amp;$DC$1:$DC$200,0))),IF(INDEX($DC$201:$DC$770,MATCH($A114&amp;U$3,$DB$201:$DB$770&amp;$DC$201:$DC$770,0))=U$3,2,""),IF(INDEX($DC$1:$DC$200,MATCH($A114&amp;U$3,$DB$1:$DB$200&amp;$DC$1:$DC$200,0))=U$3,1,"")))</f>
        <v/>
      </c>
      <c r="V114" s="6" t="str">
        <f t="array" ref="V114">IF(ISNA(INDEX($DC$1:$DC$770,MATCH($A114&amp;V$3,$DB$1:$DB$770&amp;$DC$1:$DC$770,0))),"",IF(ISNA(INDEX($DC$1:$DC$200,MATCH($A114&amp;V$3,$DB$1:$DB$200&amp;$DC$1:$DC$200,0))),IF(INDEX($DC$201:$DC$770,MATCH($A114&amp;V$3,$DB$201:$DB$770&amp;$DC$201:$DC$770,0))=V$3,2,""),IF(INDEX($DC$1:$DC$200,MATCH($A114&amp;V$3,$DB$1:$DB$200&amp;$DC$1:$DC$200,0))=V$3,1,"")))</f>
        <v/>
      </c>
      <c r="W114" s="6" t="str">
        <f t="array" ref="W114">IF(ISNA(INDEX($DC$1:$DC$770,MATCH($A114&amp;W$3,$DB$1:$DB$770&amp;$DC$1:$DC$770,0))),"",IF(ISNA(INDEX($DC$1:$DC$200,MATCH($A114&amp;W$3,$DB$1:$DB$200&amp;$DC$1:$DC$200,0))),IF(INDEX($DC$201:$DC$770,MATCH($A114&amp;W$3,$DB$201:$DB$770&amp;$DC$201:$DC$770,0))=W$3,2,""),IF(INDEX($DC$1:$DC$200,MATCH($A114&amp;W$3,$DB$1:$DB$200&amp;$DC$1:$DC$200,0))=W$3,1,"")))</f>
        <v/>
      </c>
      <c r="X114" s="6" t="str">
        <f t="array" ref="X114">IF(ISNA(INDEX($DC$1:$DC$770,MATCH($A114&amp;X$3,$DB$1:$DB$770&amp;$DC$1:$DC$770,0))),"",IF(ISNA(INDEX($DC$1:$DC$200,MATCH($A114&amp;X$3,$DB$1:$DB$200&amp;$DC$1:$DC$200,0))),IF(INDEX($DC$201:$DC$770,MATCH($A114&amp;X$3,$DB$201:$DB$770&amp;$DC$201:$DC$770,0))=X$3,2,""),IF(INDEX($DC$1:$DC$200,MATCH($A114&amp;X$3,$DB$1:$DB$200&amp;$DC$1:$DC$200,0))=X$3,1,"")))</f>
        <v/>
      </c>
      <c r="Y114" s="5" t="str">
        <f t="array" ref="Y114">IF(ISNA(INDEX($DC$1:$DC$770,MATCH($A114&amp;Y$3,$DB$1:$DB$770&amp;$DC$1:$DC$770,0))),"",IF(ISNA(INDEX($DC$1:$DC$200,MATCH($A114&amp;Y$3,$DB$1:$DB$200&amp;$DC$1:$DC$200,0))),IF(INDEX($DC$201:$DC$770,MATCH($A114&amp;Y$3,$DB$201:$DB$770&amp;$DC$201:$DC$770,0))=Y$3,2,""),IF(INDEX($DC$1:$DC$200,MATCH($A114&amp;Y$3,$DB$1:$DB$200&amp;$DC$1:$DC$200,0))=Y$3,1,"")))</f>
        <v/>
      </c>
      <c r="Z114" s="6" t="str">
        <f t="array" ref="Z114">IF(ISNA(INDEX($DC$1:$DC$770,MATCH($A114&amp;Z$3,$DB$1:$DB$770&amp;$DC$1:$DC$770,0))),"",IF(ISNA(INDEX($DC$1:$DC$200,MATCH($A114&amp;Z$3,$DB$1:$DB$200&amp;$DC$1:$DC$200,0))),IF(INDEX($DC$201:$DC$770,MATCH($A114&amp;Z$3,$DB$201:$DB$770&amp;$DC$201:$DC$770,0))=Z$3,2,""),IF(INDEX($DC$1:$DC$200,MATCH($A114&amp;Z$3,$DB$1:$DB$200&amp;$DC$1:$DC$200,0))=Z$3,1,"")))</f>
        <v/>
      </c>
      <c r="AA114" s="7" t="str">
        <f t="array" ref="AA114">IF(ISNA(INDEX($DC$1:$DC$770,MATCH($A114&amp;AA$3,$DB$1:$DB$770&amp;$DC$1:$DC$770,0))),"",IF(ISNA(INDEX($DC$1:$DC$200,MATCH($A114&amp;AA$3,$DB$1:$DB$200&amp;$DC$1:$DC$200,0))),IF(INDEX($DC$201:$DC$770,MATCH($A114&amp;AA$3,$DB$201:$DB$770&amp;$DC$201:$DC$770,0))=AA$3,2,""),IF(INDEX($DC$1:$DC$200,MATCH($A114&amp;AA$3,$DB$1:$DB$200&amp;$DC$1:$DC$200,0))=AA$3,1,"")))</f>
        <v/>
      </c>
      <c r="AB114" s="6" t="str">
        <f t="array" ref="AB114">IF(ISNA(INDEX($DC$1:$DC$770,MATCH($A114&amp;AB$3,$DB$1:$DB$770&amp;$DC$1:$DC$770,0))),"",IF(ISNA(INDEX($DC$1:$DC$200,MATCH($A114&amp;AB$3,$DB$1:$DB$200&amp;$DC$1:$DC$200,0))),IF(INDEX($DC$201:$DC$770,MATCH($A114&amp;AB$3,$DB$201:$DB$770&amp;$DC$201:$DC$770,0))=AB$3,2,""),IF(INDEX($DC$1:$DC$200,MATCH($A114&amp;AB$3,$DB$1:$DB$200&amp;$DC$1:$DC$200,0))=AB$3,1,"")))</f>
        <v/>
      </c>
      <c r="AC114" s="6" t="str">
        <f t="array" ref="AC114">IF(ISNA(INDEX($DC$1:$DC$770,MATCH($A114&amp;AC$3,$DB$1:$DB$770&amp;$DC$1:$DC$770,0))),"",IF(ISNA(INDEX($DC$1:$DC$200,MATCH($A114&amp;AC$3,$DB$1:$DB$200&amp;$DC$1:$DC$200,0))),IF(INDEX($DC$201:$DC$770,MATCH($A114&amp;AC$3,$DB$201:$DB$770&amp;$DC$201:$DC$770,0))=AC$3,2,""),IF(INDEX($DC$1:$DC$200,MATCH($A114&amp;AC$3,$DB$1:$DB$200&amp;$DC$1:$DC$200,0))=AC$3,1,"")))</f>
        <v/>
      </c>
      <c r="AD114" s="7" t="str">
        <f t="array" ref="AD114">IF(ISNA(INDEX($DC$1:$DC$770,MATCH($A114&amp;AD$3,$DB$1:$DB$770&amp;$DC$1:$DC$770,0))),"",IF(ISNA(INDEX($DC$1:$DC$200,MATCH($A114&amp;AD$3,$DB$1:$DB$200&amp;$DC$1:$DC$200,0))),IF(INDEX($DC$201:$DC$770,MATCH($A114&amp;AD$3,$DB$201:$DB$770&amp;$DC$201:$DC$770,0))=AD$3,2,""),IF(INDEX($DC$1:$DC$200,MATCH($A114&amp;AD$3,$DB$1:$DB$200&amp;$DC$1:$DC$200,0))=AD$3,1,"")))</f>
        <v/>
      </c>
      <c r="AE114" s="4">
        <f t="shared" ref="AE114" si="982">AE112+1</f>
        <v>141</v>
      </c>
      <c r="AF114" s="174">
        <f>TRUNC((DATE($CR$2,AG$75,AG114)-WEEKDAY(DATE($CR$2,AG$75,AG114),2)-DATE(YEAR(DATE($CR$2,AG$75,AG114)+4-WEEKDAY(DATE($CR$2,AG$75,AG114),2)),1,-10))/7)</f>
        <v>20</v>
      </c>
      <c r="AG114" s="181">
        <v>20</v>
      </c>
      <c r="AH114" s="176" t="str">
        <f t="shared" si="572"/>
        <v>Fr</v>
      </c>
      <c r="AI114" s="2"/>
      <c r="AJ114" s="164" t="str">
        <f t="shared" ref="AJ114" si="983">IF(OR(OR(AF114=$CR$7,AF118=$CR$7,AF114=$CS$7,AF118=$CS$7,AF114=$CT$7,AF118=$CT$7,AF114=$CR$8,AF118=$CR$8,AF114=$CR$9,AF118=$CR$9,AF114=$CR$10,AF118=$CR$10,AF114=$CS$10,AF118=$CS$10,AF114=$CR$11,AF118=$CR$11,AF114=$CS$11,AF118=$CS$11,AF114=$CT$11,AF118=$CT$11,AF114=$CU$11,AF118=$CU$11,AF114=$CV$11,AF118=$CV$11,AF114=$CR$12,AF118=$CR$12,AF114=$CS$12,AF118=$CS$12),OR($AE115=$CP$30,$AE115=$CP$31,$AE115=$CP$32,$AE115=$CP$33,$AE115=$CP$34,$AE115=$CP$35,$AE115=$CP$36,$AE115=$CP$37,$AE115=$CP$38,$AE115=$CP$39,$AE115=$CP$40,$AE115=$CP$41),OR($AE115=$CP$44,$AE115=$CP$45,$AE115=$CP$46,$AE115=$CP$47,$AE115=$CP$48,$AE115=$CP$49,$AE115=$CP$50)),1,"")</f>
        <v/>
      </c>
      <c r="AK114" s="164" t="str">
        <f t="shared" ref="AK114" si="984">IF(OR(OR(AF114=$CR$15,AF118=$CR$15,AF114=$CS$15,AF118=$CS$15,AF114=$CT$15,AF118=$CT$15,AF114=$CR$16,AF118=$CR$16,AF114=$CS$16,AF118=$CS$16,AF114=$CR$17,AF118=$CR$17,AF114=$CS$17,AF118=$CS$17,AF114=$CR$18,AF118=$CR$18,AF114=$CS$18,AF118=$CS$18,AF114=$CT$18,AF118=$CT$18,AF114=$CU$18,AF118=$CU$18,AF114=$CV$18,AF118=$CV$18,AF114=$CR$19,AF118=$CR$19,AF114=$CS$19,AF118=$CS$19),OR($AE115=$CP$30,$AE115=$CP$31,$AE115=$CP$32,$AE115=$CP$33,$AE115=$CP$34,$AE115=$CP$35,$AE115=$CP$36,$AE115=$CP$37,$AE115=$CP$38,$AE115=$CP$39,$AE115=$CP$40,$AE115=$CP$41),OR($AE115=$CP$44,$AE115=$CP$45,$AE115=$CP$46,$AE115=$CP$47,$AE115=$CP$48,$AE115=$CP$49,$AE115=$CP$50)),1,"")</f>
        <v/>
      </c>
      <c r="AL114" s="164" t="str">
        <f t="shared" ref="AL114" si="985">IF(OR(OR(AF114=$CR$22,AF118=$CR$22,AF114=$CS$22,AF118=$CS$22,AF114=$CT$22,AF118=$CT$22,AF114=$CR$23,AF118=$CR$23,AF114=$CS$23,AF118=$CS$23,AF114=$CR$24,AF118=$CR$24,AF114=$CS$24,AF118=$CS$24,AF114=$CR$25,AF118=$CR$25,AF114=$CS$25,AF118=$CS$25,AF114=$CT$25,AF118=$CT$25,AF114=$CU$25,AF118=$CU$25,AF114=$CV$25,AF118=$CV$25,AF114=$CR$26,AF118=$CR$26,AF114=$CS$26,AF118=$CS$26),OR($AE115=$CP$30,$AE115=$CP$31,$AE115=$CP$32,$AE115=$CP$33,$AE115=$CP$34,$AE115=$CP$35,$AE115=$CP$36,$AE115=$CP$37,$AE115=$CP$38,$AE115=$CP$39,$AE115=$CP$40,$AE115=$CP$41),OR($AE115=$CP$44,$AE115=$CP$45,$AE115=$CP$46,$AE115=$CP$47,$AE115=$CP$48,$AE115=$CP$49,$AE115=$CP$50)),1,"")</f>
        <v/>
      </c>
      <c r="AM114" s="2"/>
      <c r="AN114" s="6" t="str">
        <f t="shared" ref="AN114" si="986">IF(ISNA(VLOOKUP(AE114,$DB$1:$DE$200,4,FALSE)),"",VLOOKUP(AE114,$DB$1:$DE$200,4,FALSE))</f>
        <v/>
      </c>
      <c r="AO114" s="6"/>
      <c r="AP114" s="6"/>
      <c r="AQ114" s="6"/>
      <c r="AR114" s="6"/>
      <c r="AS114" s="6"/>
      <c r="AT114" s="5" t="str">
        <f t="array" ref="AT114">IF(ISNA(INDEX($DC$1:$DC$770,MATCH($AE114&amp;AT$3,$DB$1:$DB$770&amp;$DC$1:$DC$770,0))),"",IF(ISNA(INDEX($DC$1:$DC$200,MATCH($AE114&amp;AT$3,$DB$1:$DB$200&amp;$DC$1:$DC$200,0))),IF(INDEX($DC$201:$DC$770,MATCH($AE114&amp;AT$3,$DB$201:$DB$770&amp;$DC$201:$DC$770,0))=AT$3,2,""),IF(INDEX($DC$1:$DC$200,MATCH($AE114&amp;AT$3,$DB$1:$DB$200&amp;$DC$1:$DC$200,0))=AT$3,1,"")))</f>
        <v/>
      </c>
      <c r="AU114" s="6" t="str">
        <f t="array" ref="AU114">IF(ISNA(INDEX($DC$1:$DC$770,MATCH($AE114&amp;AU$3,$DB$1:$DB$770&amp;$DC$1:$DC$770,0))),"",IF(ISNA(INDEX($DC$1:$DC$200,MATCH($AE114&amp;AU$3,$DB$1:$DB$200&amp;$DC$1:$DC$200,0))),IF(INDEX($DC$201:$DC$770,MATCH($AE114&amp;AU$3,$DB$201:$DB$770&amp;$DC$201:$DC$770,0))=AU$3,2,""),IF(INDEX($DC$1:$DC$200,MATCH($AE114&amp;AU$3,$DB$1:$DB$200&amp;$DC$1:$DC$200,0))=AU$3,1,"")))</f>
        <v/>
      </c>
      <c r="AV114" s="6" t="str">
        <f t="array" ref="AV114">IF(ISNA(INDEX($DC$1:$DC$770,MATCH($AE114&amp;AV$3,$DB$1:$DB$770&amp;$DC$1:$DC$770,0))),"",IF(ISNA(INDEX($DC$1:$DC$200,MATCH($AE114&amp;AV$3,$DB$1:$DB$200&amp;$DC$1:$DC$200,0))),IF(INDEX($DC$201:$DC$770,MATCH($AE114&amp;AV$3,$DB$201:$DB$770&amp;$DC$201:$DC$770,0))=AV$3,2,""),IF(INDEX($DC$1:$DC$200,MATCH($AE114&amp;AV$3,$DB$1:$DB$200&amp;$DC$1:$DC$200,0))=AV$3,1,"")))</f>
        <v/>
      </c>
      <c r="AW114" s="5" t="str">
        <f t="array" ref="AW114">IF(ISNA(INDEX($DC$1:$DC$770,MATCH($AE114&amp;AW$3,$DB$1:$DB$770&amp;$DC$1:$DC$770,0))),"",IF(ISNA(INDEX($DC$1:$DC$200,MATCH($AE114&amp;AW$3,$DB$1:$DB$200&amp;$DC$1:$DC$200,0))),IF(INDEX($DC$201:$DC$770,MATCH($AE114&amp;AW$3,$DB$201:$DB$770&amp;$DC$201:$DC$770,0))=AW$3,2,""),IF(INDEX($DC$1:$DC$200,MATCH($AE114&amp;AW$3,$DB$1:$DB$200&amp;$DC$1:$DC$200,0))=AW$3,1,"")))</f>
        <v/>
      </c>
      <c r="AX114" s="6" t="str">
        <f t="array" ref="AX114">IF(ISNA(INDEX($DC$1:$DC$770,MATCH($AE114&amp;AX$3,$DB$1:$DB$770&amp;$DC$1:$DC$770,0))),"",IF(ISNA(INDEX($DC$1:$DC$200,MATCH($AE114&amp;AX$3,$DB$1:$DB$200&amp;$DC$1:$DC$200,0))),IF(INDEX($DC$201:$DC$770,MATCH($AE114&amp;AX$3,$DB$201:$DB$770&amp;$DC$201:$DC$770,0))=AX$3,2,""),IF(INDEX($DC$1:$DC$200,MATCH($AE114&amp;AX$3,$DB$1:$DB$200&amp;$DC$1:$DC$200,0))=AX$3,1,"")))</f>
        <v/>
      </c>
      <c r="AY114" s="7" t="str">
        <f t="array" ref="AY114">IF(ISNA(INDEX($DC$1:$DC$770,MATCH($AE114&amp;AY$3,$DB$1:$DB$770&amp;$DC$1:$DC$770,0))),"",IF(ISNA(INDEX($DC$1:$DC$200,MATCH($AE114&amp;AY$3,$DB$1:$DB$200&amp;$DC$1:$DC$200,0))),IF(INDEX($DC$201:$DC$770,MATCH($AE114&amp;AY$3,$DB$201:$DB$770&amp;$DC$201:$DC$770,0))=AY$3,2,""),IF(INDEX($DC$1:$DC$200,MATCH($AE114&amp;AY$3,$DB$1:$DB$200&amp;$DC$1:$DC$200,0))=AY$3,1,"")))</f>
        <v/>
      </c>
      <c r="AZ114" s="6" t="str">
        <f t="array" ref="AZ114">IF(ISNA(INDEX($DC$1:$DC$770,MATCH($AE114&amp;AZ$3,$DB$1:$DB$770&amp;$DC$1:$DC$770,0))),"",IF(ISNA(INDEX($DC$1:$DC$200,MATCH($AE114&amp;AZ$3,$DB$1:$DB$200&amp;$DC$1:$DC$200,0))),IF(INDEX($DC$201:$DC$770,MATCH($AE114&amp;AZ$3,$DB$201:$DB$770&amp;$DC$201:$DC$770,0))=AZ$3,2,""),IF(INDEX($DC$1:$DC$200,MATCH($AE114&amp;AZ$3,$DB$1:$DB$200&amp;$DC$1:$DC$200,0))=AZ$3,1,"")))</f>
        <v/>
      </c>
      <c r="BA114" s="6" t="str">
        <f t="array" ref="BA114">IF(ISNA(INDEX($DC$1:$DC$770,MATCH($AE114&amp;BA$3,$DB$1:$DB$770&amp;$DC$1:$DC$770,0))),"",IF(ISNA(INDEX($DC$1:$DC$200,MATCH($AE114&amp;BA$3,$DB$1:$DB$200&amp;$DC$1:$DC$200,0))),IF(INDEX($DC$201:$DC$770,MATCH($AE114&amp;BA$3,$DB$201:$DB$770&amp;$DC$201:$DC$770,0))=BA$3,2,""),IF(INDEX($DC$1:$DC$200,MATCH($AE114&amp;BA$3,$DB$1:$DB$200&amp;$DC$1:$DC$200,0))=BA$3,1,"")))</f>
        <v/>
      </c>
      <c r="BB114" s="6" t="str">
        <f t="array" ref="BB114">IF(ISNA(INDEX($DC$1:$DC$770,MATCH($AE114&amp;BB$3,$DB$1:$DB$770&amp;$DC$1:$DC$770,0))),"",IF(ISNA(INDEX($DC$1:$DC$200,MATCH($AE114&amp;BB$3,$DB$1:$DB$200&amp;$DC$1:$DC$200,0))),IF(INDEX($DC$201:$DC$770,MATCH($AE114&amp;BB$3,$DB$201:$DB$770&amp;$DC$201:$DC$770,0))=BB$3,2,""),IF(INDEX($DC$1:$DC$200,MATCH($AE114&amp;BB$3,$DB$1:$DB$200&amp;$DC$1:$DC$200,0))=BB$3,1,"")))</f>
        <v/>
      </c>
      <c r="BC114" s="5" t="str">
        <f t="array" ref="BC114">IF(ISNA(INDEX($DC$1:$DC$770,MATCH($AE114&amp;BC$3,$DB$1:$DB$770&amp;$DC$1:$DC$770,0))),"",IF(ISNA(INDEX($DC$1:$DC$200,MATCH($AE114&amp;BC$3,$DB$1:$DB$200&amp;$DC$1:$DC$200,0))),IF(INDEX($DC$201:$DC$770,MATCH($AE114&amp;BC$3,$DB$201:$DB$770&amp;$DC$201:$DC$770,0))=BC$3,2,""),IF(INDEX($DC$1:$DC$200,MATCH($AE114&amp;BC$3,$DB$1:$DB$200&amp;$DC$1:$DC$200,0))=BC$3,1,"")))</f>
        <v/>
      </c>
      <c r="BD114" s="6" t="str">
        <f t="array" ref="BD114">IF(ISNA(INDEX($DC$1:$DC$770,MATCH($AE114&amp;BD$3,$DB$1:$DB$770&amp;$DC$1:$DC$770,0))),"",IF(ISNA(INDEX($DC$1:$DC$200,MATCH($AE114&amp;BD$3,$DB$1:$DB$200&amp;$DC$1:$DC$200,0))),IF(INDEX($DC$201:$DC$770,MATCH($AE114&amp;BD$3,$DB$201:$DB$770&amp;$DC$201:$DC$770,0))=BD$3,2,""),IF(INDEX($DC$1:$DC$200,MATCH($AE114&amp;BD$3,$DB$1:$DB$200&amp;$DC$1:$DC$200,0))=BD$3,1,"")))</f>
        <v/>
      </c>
      <c r="BE114" s="7" t="str">
        <f t="array" ref="BE114">IF(ISNA(INDEX($DC$1:$DC$770,MATCH($AE114&amp;BE$3,$DB$1:$DB$770&amp;$DC$1:$DC$770,0))),"",IF(ISNA(INDEX($DC$1:$DC$200,MATCH($AE114&amp;BE$3,$DB$1:$DB$200&amp;$DC$1:$DC$200,0))),IF(INDEX($DC$201:$DC$770,MATCH($AE114&amp;BE$3,$DB$201:$DB$770&amp;$DC$201:$DC$770,0))=BE$3,2,""),IF(INDEX($DC$1:$DC$200,MATCH($AE114&amp;BE$3,$DB$1:$DB$200&amp;$DC$1:$DC$200,0))=BE$3,1,"")))</f>
        <v/>
      </c>
      <c r="BF114" s="6" t="str">
        <f t="array" ref="BF114">IF(ISNA(INDEX($DC$1:$DC$770,MATCH($AE114&amp;BF$3,$DB$1:$DB$770&amp;$DC$1:$DC$770,0))),"",IF(ISNA(INDEX($DC$1:$DC$200,MATCH($AE114&amp;BF$3,$DB$1:$DB$200&amp;$DC$1:$DC$200,0))),IF(INDEX($DC$201:$DC$770,MATCH($AE114&amp;BF$3,$DB$201:$DB$770&amp;$DC$201:$DC$770,0))=BF$3,2,""),IF(INDEX($DC$1:$DC$200,MATCH($AE114&amp;BF$3,$DB$1:$DB$200&amp;$DC$1:$DC$200,0))=BF$3,1,"")))</f>
        <v/>
      </c>
      <c r="BG114" s="6" t="str">
        <f t="array" ref="BG114">IF(ISNA(INDEX($DC$1:$DC$770,MATCH($AE114&amp;BG$3,$DB$1:$DB$770&amp;$DC$1:$DC$770,0))),"",IF(ISNA(INDEX($DC$1:$DC$200,MATCH($AE114&amp;BG$3,$DB$1:$DB$200&amp;$DC$1:$DC$200,0))),IF(INDEX($DC$201:$DC$770,MATCH($AE114&amp;BG$3,$DB$201:$DB$770&amp;$DC$201:$DC$770,0))=BG$3,2,""),IF(INDEX($DC$1:$DC$200,MATCH($AE114&amp;BG$3,$DB$1:$DB$200&amp;$DC$1:$DC$200,0))=BG$3,1,"")))</f>
        <v/>
      </c>
      <c r="BH114" s="7" t="str">
        <f t="array" ref="BH114">IF(ISNA(INDEX($DC$1:$DC$770,MATCH($AE114&amp;BH$3,$DB$1:$DB$770&amp;$DC$1:$DC$770,0))),"",IF(ISNA(INDEX($DC$1:$DC$200,MATCH($AE114&amp;BH$3,$DB$1:$DB$200&amp;$DC$1:$DC$200,0))),IF(INDEX($DC$201:$DC$770,MATCH($AE114&amp;BH$3,$DB$201:$DB$770&amp;$DC$201:$DC$770,0))=BH$3,2,""),IF(INDEX($DC$1:$DC$200,MATCH($AE114&amp;BH$3,$DB$1:$DB$200&amp;$DC$1:$DC$200,0))=BH$3,1,"")))</f>
        <v/>
      </c>
      <c r="BI114" s="4">
        <f t="shared" ref="BI114" si="987">BI112+1</f>
        <v>172</v>
      </c>
      <c r="BJ114" s="174">
        <f>TRUNC((DATE($CR$2,BK$75,BK114)-WEEKDAY(DATE($CR$2,BK$75,BK114),2)-DATE(YEAR(DATE($CR$2,BK$75,BK114)+4-WEEKDAY(DATE($CR$2,BK$75,BK114),2)),1,-10))/7)</f>
        <v>25</v>
      </c>
      <c r="BK114" s="181">
        <v>20</v>
      </c>
      <c r="BL114" s="176" t="str">
        <f t="shared" si="577"/>
        <v>Mo</v>
      </c>
      <c r="BM114" s="2"/>
      <c r="BN114" s="164" t="str">
        <f t="shared" ref="BN114" si="988">IF(OR(OR(BJ114=$CR$7,BJ118=$CR$7,BJ114=$CS$7,BJ118=$CS$7,BJ114=$CT$7,BJ118=$CT$7,BJ114=$CR$8,BJ118=$CR$8,BJ114=$CR$9,BJ118=$CR$9,BJ114=$CR$10,BJ118=$CR$10,BJ114=$CS$10,BJ118=$CS$10,BJ114=$CR$11,BJ118=$CR$11,BJ114=$CS$11,BJ118=$CS$11,BJ114=$CT$11,BJ118=$CT$11,BJ114=$CU$11,BJ118=$CU$11,BJ114=$CV$11,BJ118=$CV$11,BJ114=$CR$12,BJ118=$CR$12,BJ114=$CS$12,BJ118=$CS$12),OR($BI115=$CP$30,$BI115=$CP$31,$BI115=$CP$32,$BI115=$CP$33,$BI115=$CP$34,$BI115=$CP$35,$BI115=$CP$36,$BI115=$CP$37,$BI115=$CP$38,$BI115=$CP$39,$BI115=$CP$40,$BI115=$CP$41),OR($BI115=$CP$44,$BI115=$CP$45,$BI115=$CP$46,$BI115=$CP$47,$BI115=$CP$48,$BI115=$CP$49,$BI115=$CP$50)),1,"")</f>
        <v/>
      </c>
      <c r="BO114" s="164" t="str">
        <f t="shared" ref="BO114" si="989">IF(OR(OR(BJ114=$CR$15,BJ118=$CR$15,BJ114=$CS$15,BJ118=$CS$15,BJ114=$CT$15,BJ118=$CT$15,BJ114=$CR$16,BJ118=$CR$16,BJ114=$CS$16,BJ118=$CS$16,BJ114=$CR$17,BJ118=$CR$17,BJ114=$CS$17,BJ118=$CS$17,BJ114=$CR$18,BJ118=$CR$18,BJ114=$CS$18,BJ118=$CS$18,BJ114=$CT$18,BJ118=$CT$18,BJ114=$CU$18,BJ118=$CU$18,BJ114=$CV$18,BJ118=$CV$18,BJ114=$CR$19,BJ118=$CR$19,BJ114=$CS$19,BJ118=$CS$19),OR($BI115=$CP$30,$BI115=$CP$31,$BI115=$CP$32,$BI115=$CP$33,$BI115=$CP$34,$BI115=$CP$35,$BI115=$CP$36,$BI115=$CP$37,$BI115=$CP$38,$BI115=$CP$39,$BI115=$CP$40,$BI115=$CP$41),OR($BI115=$CP$44,$BI115=$CP$45,$BI115=$CP$46,$BI115=$CP$47,$BI115=$CP$48,$BI115=$CP$49,$BI115=$CP$50)),1,"")</f>
        <v/>
      </c>
      <c r="BP114" s="164" t="str">
        <f t="shared" ref="BP114" si="990">IF(OR(OR(BJ114=$CR$22,BJ118=$CR$22,BJ114=$CS$22,BJ118=$CS$22,BJ114=$CT$22,BJ118=$CT$22,BJ114=$CR$23,BJ118=$CR$23,BJ114=$CS$23,BJ118=$CS$23,BJ114=$CR$24,BJ118=$CR$24,BJ114=$CS$24,BJ118=$CS$24,BJ114=$CR$25,BJ118=$CR$25,BJ114=$CS$25,BJ118=$CS$25,BJ114=$CT$25,BJ118=$CT$25,BJ114=$CU$25,BJ118=$CU$25,BJ114=$CV$25,BJ118=$CV$25,BJ114=$CR$26,BJ118=$CR$26,BJ114=$CS$26,BJ118=$CS$26),OR($BI115=$CP$30,$BI115=$CP$31,$BI115=$CP$32,$BI115=$CP$33,$BI115=$CP$34,$BI115=$CP$35,$BI115=$CP$36,$BI115=$CP$37,$BI115=$CP$38,$BI115=$CP$39,$BI115=$CP$40,$BI115=$CP$41),OR($BI115=$CP$44,$BI115=$CP$45,$BI115=$CP$46,$BI115=$CP$47,$BI115=$CP$48,$BI115=$CP$49,$BI115=$CP$50)),1,"")</f>
        <v/>
      </c>
      <c r="BQ114" s="2"/>
      <c r="BR114" s="1" t="str">
        <f t="shared" ref="BR114" si="991">IF(ISNA(VLOOKUP(BI114,$DB$1:$DE$200,4,FALSE)),"",VLOOKUP(BI114,$DB$1:$DE$200,4,FALSE))</f>
        <v>Cevi-Turnen</v>
      </c>
      <c r="BS114" s="1"/>
      <c r="BT114" s="1"/>
      <c r="BU114" s="1"/>
      <c r="BV114" s="1"/>
      <c r="BW114" s="1"/>
      <c r="BX114" s="5" t="str">
        <f t="array" ref="BX114">IF(ISNA(INDEX($DC$1:$DC$770,MATCH($BI114&amp;BX$3,$DB$1:$DB$770&amp;$DC$1:$DC$770,0))),"",IF(ISNA(INDEX($DC$1:$DC$200,MATCH($BI114&amp;BX$3,$DB$1:$DB$200&amp;$DC$1:$DC$200,0))),IF(INDEX($DC$201:$DC$770,MATCH($BI114&amp;BX$3,$DB$201:$DB$770&amp;$DC$201:$DC$770,0))=BX$3,2,""),IF(INDEX($DC$1:$DC$200,MATCH($BI114&amp;BX$3,$DB$1:$DB$200&amp;$DC$1:$DC$200,0))=BX$3,1,"")))</f>
        <v/>
      </c>
      <c r="BY114" s="6" t="str">
        <f t="array" ref="BY114">IF(ISNA(INDEX($DC$1:$DC$770,MATCH($BI114&amp;BY$3,$DB$1:$DB$770&amp;$DC$1:$DC$770,0))),"",IF(ISNA(INDEX($DC$1:$DC$200,MATCH($BI114&amp;BY$3,$DB$1:$DB$200&amp;$DC$1:$DC$200,0))),IF(INDEX($DC$201:$DC$770,MATCH($BI114&amp;BY$3,$DB$201:$DB$770&amp;$DC$201:$DC$770,0))=BY$3,2,""),IF(INDEX($DC$1:$DC$200,MATCH($BI114&amp;BY$3,$DB$1:$DB$200&amp;$DC$1:$DC$200,0))=BY$3,1,"")))</f>
        <v/>
      </c>
      <c r="BZ114" s="6">
        <f t="array" ref="BZ114">IF(ISNA(INDEX($DC$1:$DC$770,MATCH($BI114&amp;BZ$3,$DB$1:$DB$770&amp;$DC$1:$DC$770,0))),"",IF(ISNA(INDEX($DC$1:$DC$200,MATCH($BI114&amp;BZ$3,$DB$1:$DB$200&amp;$DC$1:$DC$200,0))),IF(INDEX($DC$201:$DC$770,MATCH($BI114&amp;BZ$3,$DB$201:$DB$770&amp;$DC$201:$DC$770,0))=BZ$3,2,""),IF(INDEX($DC$1:$DC$200,MATCH($BI114&amp;BZ$3,$DB$1:$DB$200&amp;$DC$1:$DC$200,0))=BZ$3,1,"")))</f>
        <v>1</v>
      </c>
      <c r="CA114" s="5" t="str">
        <f t="array" ref="CA114">IF(ISNA(INDEX($DC$1:$DC$770,MATCH($BI114&amp;CA$3,$DB$1:$DB$770&amp;$DC$1:$DC$770,0))),"",IF(ISNA(INDEX($DC$1:$DC$200,MATCH($BI114&amp;CA$3,$DB$1:$DB$200&amp;$DC$1:$DC$200,0))),IF(INDEX($DC$201:$DC$770,MATCH($BI114&amp;CA$3,$DB$201:$DB$770&amp;$DC$201:$DC$770,0))=CA$3,2,""),IF(INDEX($DC$1:$DC$200,MATCH($BI114&amp;CA$3,$DB$1:$DB$200&amp;$DC$1:$DC$200,0))=CA$3,1,"")))</f>
        <v/>
      </c>
      <c r="CB114" s="6" t="str">
        <f t="array" ref="CB114">IF(ISNA(INDEX($DC$1:$DC$770,MATCH($BI114&amp;CB$3,$DB$1:$DB$770&amp;$DC$1:$DC$770,0))),"",IF(ISNA(INDEX($DC$1:$DC$200,MATCH($BI114&amp;CB$3,$DB$1:$DB$200&amp;$DC$1:$DC$200,0))),IF(INDEX($DC$201:$DC$770,MATCH($BI114&amp;CB$3,$DB$201:$DB$770&amp;$DC$201:$DC$770,0))=CB$3,2,""),IF(INDEX($DC$1:$DC$200,MATCH($BI114&amp;CB$3,$DB$1:$DB$200&amp;$DC$1:$DC$200,0))=CB$3,1,"")))</f>
        <v/>
      </c>
      <c r="CC114" s="7" t="str">
        <f t="array" ref="CC114">IF(ISNA(INDEX($DC$1:$DC$770,MATCH($BI114&amp;CC$3,$DB$1:$DB$770&amp;$DC$1:$DC$770,0))),"",IF(ISNA(INDEX($DC$1:$DC$200,MATCH($BI114&amp;CC$3,$DB$1:$DB$200&amp;$DC$1:$DC$200,0))),IF(INDEX($DC$201:$DC$770,MATCH($BI114&amp;CC$3,$DB$201:$DB$770&amp;$DC$201:$DC$770,0))=CC$3,2,""),IF(INDEX($DC$1:$DC$200,MATCH($BI114&amp;CC$3,$DB$1:$DB$200&amp;$DC$1:$DC$200,0))=CC$3,1,"")))</f>
        <v/>
      </c>
      <c r="CD114" s="6" t="str">
        <f t="array" ref="CD114">IF(ISNA(INDEX($DC$1:$DC$770,MATCH($BI114&amp;CD$3,$DB$1:$DB$770&amp;$DC$1:$DC$770,0))),"",IF(ISNA(INDEX($DC$1:$DC$200,MATCH($BI114&amp;CD$3,$DB$1:$DB$200&amp;$DC$1:$DC$200,0))),IF(INDEX($DC$201:$DC$770,MATCH($BI114&amp;CD$3,$DB$201:$DB$770&amp;$DC$201:$DC$770,0))=CD$3,2,""),IF(INDEX($DC$1:$DC$200,MATCH($BI114&amp;CD$3,$DB$1:$DB$200&amp;$DC$1:$DC$200,0))=CD$3,1,"")))</f>
        <v/>
      </c>
      <c r="CE114" s="6" t="str">
        <f t="array" ref="CE114">IF(ISNA(INDEX($DC$1:$DC$770,MATCH($BI114&amp;CE$3,$DB$1:$DB$770&amp;$DC$1:$DC$770,0))),"",IF(ISNA(INDEX($DC$1:$DC$200,MATCH($BI114&amp;CE$3,$DB$1:$DB$200&amp;$DC$1:$DC$200,0))),IF(INDEX($DC$201:$DC$770,MATCH($BI114&amp;CE$3,$DB$201:$DB$770&amp;$DC$201:$DC$770,0))=CE$3,2,""),IF(INDEX($DC$1:$DC$200,MATCH($BI114&amp;CE$3,$DB$1:$DB$200&amp;$DC$1:$DC$200,0))=CE$3,1,"")))</f>
        <v/>
      </c>
      <c r="CF114" s="6" t="str">
        <f t="array" ref="CF114">IF(ISNA(INDEX($DC$1:$DC$770,MATCH($BI114&amp;CF$3,$DB$1:$DB$770&amp;$DC$1:$DC$770,0))),"",IF(ISNA(INDEX($DC$1:$DC$200,MATCH($BI114&amp;CF$3,$DB$1:$DB$200&amp;$DC$1:$DC$200,0))),IF(INDEX($DC$201:$DC$770,MATCH($BI114&amp;CF$3,$DB$201:$DB$770&amp;$DC$201:$DC$770,0))=CF$3,2,""),IF(INDEX($DC$1:$DC$200,MATCH($BI114&amp;CF$3,$DB$1:$DB$200&amp;$DC$1:$DC$200,0))=CF$3,1,"")))</f>
        <v/>
      </c>
      <c r="CG114" s="5" t="str">
        <f t="array" ref="CG114">IF(ISNA(INDEX($DC$1:$DC$770,MATCH($BI114&amp;CG$3,$DB$1:$DB$770&amp;$DC$1:$DC$770,0))),"",IF(ISNA(INDEX($DC$1:$DC$200,MATCH($BI114&amp;CG$3,$DB$1:$DB$200&amp;$DC$1:$DC$200,0))),IF(INDEX($DC$201:$DC$770,MATCH($BI114&amp;CG$3,$DB$201:$DB$770&amp;$DC$201:$DC$770,0))=CG$3,2,""),IF(INDEX($DC$1:$DC$200,MATCH($BI114&amp;CG$3,$DB$1:$DB$200&amp;$DC$1:$DC$200,0))=CG$3,1,"")))</f>
        <v/>
      </c>
      <c r="CH114" s="6" t="str">
        <f t="array" ref="CH114">IF(ISNA(INDEX($DC$1:$DC$770,MATCH($BI114&amp;CH$3,$DB$1:$DB$770&amp;$DC$1:$DC$770,0))),"",IF(ISNA(INDEX($DC$1:$DC$200,MATCH($BI114&amp;CH$3,$DB$1:$DB$200&amp;$DC$1:$DC$200,0))),IF(INDEX($DC$201:$DC$770,MATCH($BI114&amp;CH$3,$DB$201:$DB$770&amp;$DC$201:$DC$770,0))=CH$3,2,""),IF(INDEX($DC$1:$DC$200,MATCH($BI114&amp;CH$3,$DB$1:$DB$200&amp;$DC$1:$DC$200,0))=CH$3,1,"")))</f>
        <v/>
      </c>
      <c r="CI114" s="7" t="str">
        <f t="array" ref="CI114">IF(ISNA(INDEX($DC$1:$DC$770,MATCH($BI114&amp;CI$3,$DB$1:$DB$770&amp;$DC$1:$DC$770,0))),"",IF(ISNA(INDEX($DC$1:$DC$200,MATCH($BI114&amp;CI$3,$DB$1:$DB$200&amp;$DC$1:$DC$200,0))),IF(INDEX($DC$201:$DC$770,MATCH($BI114&amp;CI$3,$DB$201:$DB$770&amp;$DC$201:$DC$770,0))=CI$3,2,""),IF(INDEX($DC$1:$DC$200,MATCH($BI114&amp;CI$3,$DB$1:$DB$200&amp;$DC$1:$DC$200,0))=CI$3,1,"")))</f>
        <v/>
      </c>
      <c r="CJ114" s="6" t="str">
        <f t="array" ref="CJ114">IF(ISNA(INDEX($DC$1:$DC$770,MATCH($BI114&amp;CJ$3,$DB$1:$DB$770&amp;$DC$1:$DC$770,0))),"",IF(ISNA(INDEX($DC$1:$DC$200,MATCH($BI114&amp;CJ$3,$DB$1:$DB$200&amp;$DC$1:$DC$200,0))),IF(INDEX($DC$201:$DC$770,MATCH($BI114&amp;CJ$3,$DB$201:$DB$770&amp;$DC$201:$DC$770,0))=CJ$3,2,""),IF(INDEX($DC$1:$DC$200,MATCH($BI114&amp;CJ$3,$DB$1:$DB$200&amp;$DC$1:$DC$200,0))=CJ$3,1,"")))</f>
        <v/>
      </c>
      <c r="CK114" s="6" t="str">
        <f t="array" ref="CK114">IF(ISNA(INDEX($DC$1:$DC$770,MATCH($BI114&amp;CK$3,$DB$1:$DB$770&amp;$DC$1:$DC$770,0))),"",IF(ISNA(INDEX($DC$1:$DC$200,MATCH($BI114&amp;CK$3,$DB$1:$DB$200&amp;$DC$1:$DC$200,0))),IF(INDEX($DC$201:$DC$770,MATCH($BI114&amp;CK$3,$DB$201:$DB$770&amp;$DC$201:$DC$770,0))=CK$3,2,""),IF(INDEX($DC$1:$DC$200,MATCH($BI114&amp;CK$3,$DB$1:$DB$200&amp;$DC$1:$DC$200,0))=CK$3,1,"")))</f>
        <v/>
      </c>
      <c r="CL114" s="7" t="str">
        <f t="array" ref="CL114">IF(ISNA(INDEX($DC$1:$DC$770,MATCH($BI114&amp;CL$3,$DB$1:$DB$770&amp;$DC$1:$DC$770,0))),"",IF(ISNA(INDEX($DC$1:$DC$200,MATCH($BI114&amp;CL$3,$DB$1:$DB$200&amp;$DC$1:$DC$200,0))),IF(INDEX($DC$201:$DC$770,MATCH($BI114&amp;CL$3,$DB$201:$DB$770&amp;$DC$201:$DC$770,0))=CL$3,2,""),IF(INDEX($DC$1:$DC$200,MATCH($BI114&amp;CL$3,$DB$1:$DB$200&amp;$DC$1:$DC$200,0))=CL$3,1,"")))</f>
        <v/>
      </c>
      <c r="CN114" s="10"/>
      <c r="CO114" s="14">
        <f t="shared" ref="CO114" si="992">CO113</f>
        <v>12</v>
      </c>
      <c r="CP114" s="24">
        <f t="shared" si="764"/>
        <v>0</v>
      </c>
      <c r="CQ114" s="161"/>
      <c r="CR114" s="10"/>
      <c r="CS114" s="10"/>
      <c r="CT114" s="10" t="s">
        <v>152</v>
      </c>
      <c r="CU114" s="69"/>
      <c r="CV114" s="69"/>
      <c r="CW114" s="10">
        <f t="shared" si="765"/>
        <v>2016</v>
      </c>
      <c r="CX114" s="10" t="str">
        <f t="shared" si="766"/>
        <v>Mo</v>
      </c>
      <c r="CY114" s="36">
        <f t="shared" si="767"/>
        <v>40876</v>
      </c>
      <c r="CZ114" s="10">
        <f>CZ113</f>
        <v>0</v>
      </c>
      <c r="DB114" s="19">
        <f>IF(DM114=0,0,IF(COUNTIF($DM$1:$DM$200,DM114)=1,DM114,IF(COUNTIF($DM$1:$DM$200,DM114)=2,IF(COUNTIF($DM$1:$DM104,DM114)=0,DM114,DM114+0.5),"Terminkollision 1")))</f>
        <v>0</v>
      </c>
      <c r="DC114" s="42">
        <f t="shared" si="881"/>
        <v>3</v>
      </c>
      <c r="DD114" s="71" t="s">
        <v>195</v>
      </c>
      <c r="DE114" s="67" t="s">
        <v>185</v>
      </c>
      <c r="DG114" s="67"/>
      <c r="DH114" s="67"/>
      <c r="DI114" s="13">
        <f t="shared" si="810"/>
        <v>2016</v>
      </c>
      <c r="DJ114" s="13" t="str">
        <f t="shared" si="882"/>
        <v>Mo</v>
      </c>
      <c r="DK114" s="22">
        <f t="shared" si="883"/>
        <v>40876</v>
      </c>
      <c r="DL114" s="19">
        <f t="shared" si="884"/>
        <v>0</v>
      </c>
      <c r="DM114" s="13">
        <f t="shared" si="885"/>
        <v>0</v>
      </c>
    </row>
    <row r="115" spans="1:117" ht="12.75" customHeight="1">
      <c r="A115" s="13">
        <f t="shared" ref="A115" si="993">A114+0.5</f>
        <v>111.5</v>
      </c>
      <c r="B115" s="174"/>
      <c r="C115" s="173"/>
      <c r="D115" s="177"/>
      <c r="E115" s="2"/>
      <c r="F115" s="165"/>
      <c r="G115" s="165"/>
      <c r="H115" s="165"/>
      <c r="I115" s="2"/>
      <c r="J115" s="10" t="str">
        <f t="shared" ref="J115" si="994">IF(ISNA(VLOOKUP(A115,$CP$30:$CQ$56,2,FALSE)),IF(ISNA(VLOOKUP(A115,$DB$1:$DE$200,4,FALSE)),"",VLOOKUP(A115,$DB$1:$DE$200,4,FALSE)),VLOOKUP(A115,$CP$30:$CQ$56,2,FALSE))</f>
        <v/>
      </c>
      <c r="K115" s="10"/>
      <c r="L115" s="10"/>
      <c r="M115" s="10"/>
      <c r="N115" s="10"/>
      <c r="O115" s="10"/>
      <c r="P115" s="9" t="str">
        <f t="array" ref="P115">IF(ISNA(INDEX($DC$201:$DC$770,MATCH($A114&amp;P$3,$DB$201:$DB$770&amp;$DC$201:$DC$770,0))),IF(ISNA(INDEX($DC$1:$DC$200,MATCH($A115&amp;P$3,$DB$1:$DB$200&amp;$DC$1:$DC$200,0))),"",IF(INDEX($DC$1:$DC$200,MATCH($A115&amp;P$3,$DB$1:$DB$200&amp;$DC$1:$DC$200,0))=P$3,1,"")),IF(INDEX($DC$201:$DC$770,MATCH($A114&amp;P$3,$DB$201:$DB$770&amp;$DC$201:$DC$770,0))=P$3,2,""))</f>
        <v/>
      </c>
      <c r="Q115" s="10" t="str">
        <f t="array" ref="Q115">IF(ISNA(INDEX($DC$201:$DC$770,MATCH($A114&amp;Q$3,$DB$201:$DB$770&amp;$DC$201:$DC$770,0))),IF(ISNA(INDEX($DC$1:$DC$200,MATCH($A115&amp;Q$3,$DB$1:$DB$200&amp;$DC$1:$DC$200,0))),"",IF(INDEX($DC$1:$DC$200,MATCH($A115&amp;Q$3,$DB$1:$DB$200&amp;$DC$1:$DC$200,0))=Q$3,1,"")),IF(INDEX($DC$201:$DC$770,MATCH($A114&amp;Q$3,$DB$201:$DB$770&amp;$DC$201:$DC$770,0))=Q$3,2,""))</f>
        <v/>
      </c>
      <c r="R115" s="10" t="str">
        <f t="array" ref="R115">IF(ISNA(INDEX($DC$201:$DC$770,MATCH($A114&amp;R$3,$DB$201:$DB$770&amp;$DC$201:$DC$770,0))),IF(ISNA(INDEX($DC$1:$DC$200,MATCH($A115&amp;R$3,$DB$1:$DB$200&amp;$DC$1:$DC$200,0))),"",IF(INDEX($DC$1:$DC$200,MATCH($A115&amp;R$3,$DB$1:$DB$200&amp;$DC$1:$DC$200,0))=R$3,1,"")),IF(INDEX($DC$201:$DC$770,MATCH($A114&amp;R$3,$DB$201:$DB$770&amp;$DC$201:$DC$770,0))=R$3,2,""))</f>
        <v/>
      </c>
      <c r="S115" s="9" t="str">
        <f t="array" ref="S115">IF(ISNA(INDEX($DC$201:$DC$770,MATCH($A114&amp;S$3,$DB$201:$DB$770&amp;$DC$201:$DC$770,0))),IF(ISNA(INDEX($DC$1:$DC$200,MATCH($A115&amp;S$3,$DB$1:$DB$200&amp;$DC$1:$DC$200,0))),"",IF(INDEX($DC$1:$DC$200,MATCH($A115&amp;S$3,$DB$1:$DB$200&amp;$DC$1:$DC$200,0))=S$3,1,"")),IF(INDEX($DC$201:$DC$770,MATCH($A114&amp;S$3,$DB$201:$DB$770&amp;$DC$201:$DC$770,0))=S$3,2,""))</f>
        <v/>
      </c>
      <c r="T115" s="10" t="str">
        <f t="array" ref="T115">IF(ISNA(INDEX($DC$201:$DC$770,MATCH($A114&amp;T$3,$DB$201:$DB$770&amp;$DC$201:$DC$770,0))),IF(ISNA(INDEX($DC$1:$DC$200,MATCH($A115&amp;T$3,$DB$1:$DB$200&amp;$DC$1:$DC$200,0))),"",IF(INDEX($DC$1:$DC$200,MATCH($A115&amp;T$3,$DB$1:$DB$200&amp;$DC$1:$DC$200,0))=T$3,1,"")),IF(INDEX($DC$201:$DC$770,MATCH($A114&amp;T$3,$DB$201:$DB$770&amp;$DC$201:$DC$770,0))=T$3,2,""))</f>
        <v/>
      </c>
      <c r="U115" s="8" t="str">
        <f t="array" ref="U115">IF(ISNA(INDEX($DC$201:$DC$770,MATCH($A114&amp;U$3,$DB$201:$DB$770&amp;$DC$201:$DC$770,0))),IF(ISNA(INDEX($DC$1:$DC$200,MATCH($A115&amp;U$3,$DB$1:$DB$200&amp;$DC$1:$DC$200,0))),"",IF(INDEX($DC$1:$DC$200,MATCH($A115&amp;U$3,$DB$1:$DB$200&amp;$DC$1:$DC$200,0))=U$3,1,"")),IF(INDEX($DC$201:$DC$770,MATCH($A114&amp;U$3,$DB$201:$DB$770&amp;$DC$201:$DC$770,0))=U$3,2,""))</f>
        <v/>
      </c>
      <c r="V115" s="10" t="str">
        <f t="array" ref="V115">IF(ISNA(INDEX($DC$201:$DC$770,MATCH($A114&amp;V$3,$DB$201:$DB$770&amp;$DC$201:$DC$770,0))),IF(ISNA(INDEX($DC$1:$DC$200,MATCH($A115&amp;V$3,$DB$1:$DB$200&amp;$DC$1:$DC$200,0))),"",IF(INDEX($DC$1:$DC$200,MATCH($A115&amp;V$3,$DB$1:$DB$200&amp;$DC$1:$DC$200,0))=V$3,1,"")),IF(INDEX($DC$201:$DC$770,MATCH($A114&amp;V$3,$DB$201:$DB$770&amp;$DC$201:$DC$770,0))=V$3,2,""))</f>
        <v/>
      </c>
      <c r="W115" s="10" t="str">
        <f t="array" ref="W115">IF(ISNA(INDEX($DC$201:$DC$770,MATCH($A114&amp;W$3,$DB$201:$DB$770&amp;$DC$201:$DC$770,0))),IF(ISNA(INDEX($DC$1:$DC$200,MATCH($A115&amp;W$3,$DB$1:$DB$200&amp;$DC$1:$DC$200,0))),"",IF(INDEX($DC$1:$DC$200,MATCH($A115&amp;W$3,$DB$1:$DB$200&amp;$DC$1:$DC$200,0))=W$3,1,"")),IF(INDEX($DC$201:$DC$770,MATCH($A114&amp;W$3,$DB$201:$DB$770&amp;$DC$201:$DC$770,0))=W$3,2,""))</f>
        <v/>
      </c>
      <c r="X115" s="10" t="str">
        <f t="array" ref="X115">IF(ISNA(INDEX($DC$201:$DC$770,MATCH($A114&amp;X$3,$DB$201:$DB$770&amp;$DC$201:$DC$770,0))),IF(ISNA(INDEX($DC$1:$DC$200,MATCH($A115&amp;X$3,$DB$1:$DB$200&amp;$DC$1:$DC$200,0))),"",IF(INDEX($DC$1:$DC$200,MATCH($A115&amp;X$3,$DB$1:$DB$200&amp;$DC$1:$DC$200,0))=X$3,1,"")),IF(INDEX($DC$201:$DC$770,MATCH($A114&amp;X$3,$DB$201:$DB$770&amp;$DC$201:$DC$770,0))=X$3,2,""))</f>
        <v/>
      </c>
      <c r="Y115" s="9" t="str">
        <f t="array" ref="Y115">IF(ISNA(INDEX($DC$201:$DC$770,MATCH($A114&amp;Y$3,$DB$201:$DB$770&amp;$DC$201:$DC$770,0))),IF(ISNA(INDEX($DC$1:$DC$200,MATCH($A115&amp;Y$3,$DB$1:$DB$200&amp;$DC$1:$DC$200,0))),"",IF(INDEX($DC$1:$DC$200,MATCH($A115&amp;Y$3,$DB$1:$DB$200&amp;$DC$1:$DC$200,0))=Y$3,1,"")),IF(INDEX($DC$201:$DC$770,MATCH($A114&amp;Y$3,$DB$201:$DB$770&amp;$DC$201:$DC$770,0))=Y$3,2,""))</f>
        <v/>
      </c>
      <c r="Z115" s="10" t="str">
        <f t="array" ref="Z115">IF(ISNA(INDEX($DC$201:$DC$770,MATCH($A114&amp;Z$3,$DB$201:$DB$770&amp;$DC$201:$DC$770,0))),IF(ISNA(INDEX($DC$1:$DC$200,MATCH($A115&amp;Z$3,$DB$1:$DB$200&amp;$DC$1:$DC$200,0))),"",IF(INDEX($DC$1:$DC$200,MATCH($A115&amp;Z$3,$DB$1:$DB$200&amp;$DC$1:$DC$200,0))=Z$3,1,"")),IF(INDEX($DC$201:$DC$770,MATCH($A114&amp;Z$3,$DB$201:$DB$770&amp;$DC$201:$DC$770,0))=Z$3,2,""))</f>
        <v/>
      </c>
      <c r="AA115" s="8" t="str">
        <f t="array" ref="AA115">IF(ISNA(INDEX($DC$201:$DC$770,MATCH($A114&amp;AA$3,$DB$201:$DB$770&amp;$DC$201:$DC$770,0))),IF(ISNA(INDEX($DC$1:$DC$200,MATCH($A115&amp;AA$3,$DB$1:$DB$200&amp;$DC$1:$DC$200,0))),"",IF(INDEX($DC$1:$DC$200,MATCH($A115&amp;AA$3,$DB$1:$DB$200&amp;$DC$1:$DC$200,0))=AA$3,1,"")),IF(INDEX($DC$201:$DC$770,MATCH($A114&amp;AA$3,$DB$201:$DB$770&amp;$DC$201:$DC$770,0))=AA$3,2,""))</f>
        <v/>
      </c>
      <c r="AB115" s="10" t="str">
        <f t="array" ref="AB115">IF(ISNA(INDEX($DC$201:$DC$770,MATCH($A114&amp;AB$3,$DB$201:$DB$770&amp;$DC$201:$DC$770,0))),IF(ISNA(INDEX($DC$1:$DC$200,MATCH($A115&amp;AB$3,$DB$1:$DB$200&amp;$DC$1:$DC$200,0))),"",IF(INDEX($DC$1:$DC$200,MATCH($A115&amp;AB$3,$DB$1:$DB$200&amp;$DC$1:$DC$200,0))=AB$3,1,"")),IF(INDEX($DC$201:$DC$770,MATCH($A114&amp;AB$3,$DB$201:$DB$770&amp;$DC$201:$DC$770,0))=AB$3,2,""))</f>
        <v/>
      </c>
      <c r="AC115" s="10" t="str">
        <f t="array" ref="AC115">IF(ISNA(INDEX($DC$201:$DC$770,MATCH($A114&amp;AC$3,$DB$201:$DB$770&amp;$DC$201:$DC$770,0))),IF(ISNA(INDEX($DC$1:$DC$200,MATCH($A115&amp;AC$3,$DB$1:$DB$200&amp;$DC$1:$DC$200,0))),"",IF(INDEX($DC$1:$DC$200,MATCH($A115&amp;AC$3,$DB$1:$DB$200&amp;$DC$1:$DC$200,0))=AC$3,1,"")),IF(INDEX($DC$201:$DC$770,MATCH($A114&amp;AC$3,$DB$201:$DB$770&amp;$DC$201:$DC$770,0))=AC$3,2,""))</f>
        <v/>
      </c>
      <c r="AD115" s="8" t="str">
        <f t="array" ref="AD115">IF(ISNA(INDEX($DC$201:$DC$770,MATCH($A114&amp;AD$3,$DB$201:$DB$770&amp;$DC$201:$DC$770,0))),IF(ISNA(INDEX($DC$1:$DC$200,MATCH($A115&amp;AD$3,$DB$1:$DB$200&amp;$DC$1:$DC$200,0))),"",IF(INDEX($DC$1:$DC$200,MATCH($A115&amp;AD$3,$DB$1:$DB$200&amp;$DC$1:$DC$200,0))=AD$3,1,"")),IF(INDEX($DC$201:$DC$770,MATCH($A114&amp;AD$3,$DB$201:$DB$770&amp;$DC$201:$DC$770,0))=AD$3,2,""))</f>
        <v/>
      </c>
      <c r="AE115" s="4">
        <f t="shared" ref="AE115" si="995">0.5+AE114</f>
        <v>141.5</v>
      </c>
      <c r="AF115" s="174"/>
      <c r="AG115" s="183"/>
      <c r="AH115" s="177"/>
      <c r="AI115" s="2"/>
      <c r="AJ115" s="165"/>
      <c r="AK115" s="165"/>
      <c r="AL115" s="165"/>
      <c r="AM115" s="2"/>
      <c r="AN115" s="10" t="str">
        <f t="shared" ref="AN115" si="996">IF(ISNA(VLOOKUP(AE115,$CP$30:$CQ$56,2,FALSE)),IF(ISNA(VLOOKUP(AE115,$DB$1:$DE$200,4,FALSE)),"",VLOOKUP(AE115,$DB$1:$DE$200,4,FALSE)),VLOOKUP(AE115,$CP$30:$CQ$56,2,FALSE))</f>
        <v/>
      </c>
      <c r="AO115" s="10"/>
      <c r="AP115" s="10"/>
      <c r="AQ115" s="10"/>
      <c r="AR115" s="10"/>
      <c r="AS115" s="10"/>
      <c r="AT115" s="9" t="str">
        <f t="array" ref="AT115">IF(ISNA(INDEX($DC$201:$DC$770,MATCH($AE114&amp;AT$3,$DB$201:$DB$770&amp;$DC$201:$DC$770,0))),IF(ISNA(INDEX($DC$1:$DC$200,MATCH($AE115&amp;AT$3,$DB$1:$DB$200&amp;$DC$1:$DC$200,0))),"",IF(INDEX($DC$1:$DC$200,MATCH($AE115&amp;AT$3,$DB$1:$DB$200&amp;$DC$1:$DC$200,0))=AT$3,1,"")),IF(INDEX($DC$201:$DC$770,MATCH($AE114&amp;AT$3,$DB$201:$DB$770&amp;$DC$201:$DC$770,0))=AT$3,2,""))</f>
        <v/>
      </c>
      <c r="AU115" s="10" t="str">
        <f t="array" ref="AU115">IF(ISNA(INDEX($DC$201:$DC$770,MATCH($AE114&amp;AU$3,$DB$201:$DB$770&amp;$DC$201:$DC$770,0))),IF(ISNA(INDEX($DC$1:$DC$200,MATCH($AE115&amp;AU$3,$DB$1:$DB$200&amp;$DC$1:$DC$200,0))),"",IF(INDEX($DC$1:$DC$200,MATCH($AE115&amp;AU$3,$DB$1:$DB$200&amp;$DC$1:$DC$200,0))=AU$3,1,"")),IF(INDEX($DC$201:$DC$770,MATCH($AE114&amp;AU$3,$DB$201:$DB$770&amp;$DC$201:$DC$770,0))=AU$3,2,""))</f>
        <v/>
      </c>
      <c r="AV115" s="10" t="str">
        <f t="array" ref="AV115">IF(ISNA(INDEX($DC$201:$DC$770,MATCH($AE114&amp;AV$3,$DB$201:$DB$770&amp;$DC$201:$DC$770,0))),IF(ISNA(INDEX($DC$1:$DC$200,MATCH($AE115&amp;AV$3,$DB$1:$DB$200&amp;$DC$1:$DC$200,0))),"",IF(INDEX($DC$1:$DC$200,MATCH($AE115&amp;AV$3,$DB$1:$DB$200&amp;$DC$1:$DC$200,0))=AV$3,1,"")),IF(INDEX($DC$201:$DC$770,MATCH($AE114&amp;AV$3,$DB$201:$DB$770&amp;$DC$201:$DC$770,0))=AV$3,2,""))</f>
        <v/>
      </c>
      <c r="AW115" s="9" t="str">
        <f t="array" ref="AW115">IF(ISNA(INDEX($DC$201:$DC$770,MATCH($AE114&amp;AW$3,$DB$201:$DB$770&amp;$DC$201:$DC$770,0))),IF(ISNA(INDEX($DC$1:$DC$200,MATCH($AE115&amp;AW$3,$DB$1:$DB$200&amp;$DC$1:$DC$200,0))),"",IF(INDEX($DC$1:$DC$200,MATCH($AE115&amp;AW$3,$DB$1:$DB$200&amp;$DC$1:$DC$200,0))=AW$3,1,"")),IF(INDEX($DC$201:$DC$770,MATCH($AE114&amp;AW$3,$DB$201:$DB$770&amp;$DC$201:$DC$770,0))=AW$3,2,""))</f>
        <v/>
      </c>
      <c r="AX115" s="10" t="str">
        <f t="array" ref="AX115">IF(ISNA(INDEX($DC$201:$DC$770,MATCH($AE114&amp;AX$3,$DB$201:$DB$770&amp;$DC$201:$DC$770,0))),IF(ISNA(INDEX($DC$1:$DC$200,MATCH($AE115&amp;AX$3,$DB$1:$DB$200&amp;$DC$1:$DC$200,0))),"",IF(INDEX($DC$1:$DC$200,MATCH($AE115&amp;AX$3,$DB$1:$DB$200&amp;$DC$1:$DC$200,0))=AX$3,1,"")),IF(INDEX($DC$201:$DC$770,MATCH($AE114&amp;AX$3,$DB$201:$DB$770&amp;$DC$201:$DC$770,0))=AX$3,2,""))</f>
        <v/>
      </c>
      <c r="AY115" s="8" t="str">
        <f t="array" ref="AY115">IF(ISNA(INDEX($DC$201:$DC$770,MATCH($AE114&amp;AY$3,$DB$201:$DB$770&amp;$DC$201:$DC$770,0))),IF(ISNA(INDEX($DC$1:$DC$200,MATCH($AE115&amp;AY$3,$DB$1:$DB$200&amp;$DC$1:$DC$200,0))),"",IF(INDEX($DC$1:$DC$200,MATCH($AE115&amp;AY$3,$DB$1:$DB$200&amp;$DC$1:$DC$200,0))=AY$3,1,"")),IF(INDEX($DC$201:$DC$770,MATCH($AE114&amp;AY$3,$DB$201:$DB$770&amp;$DC$201:$DC$770,0))=AY$3,2,""))</f>
        <v/>
      </c>
      <c r="AZ115" s="10" t="str">
        <f t="array" ref="AZ115">IF(ISNA(INDEX($DC$201:$DC$770,MATCH($AE114&amp;AZ$3,$DB$201:$DB$770&amp;$DC$201:$DC$770,0))),IF(ISNA(INDEX($DC$1:$DC$200,MATCH($AE115&amp;AZ$3,$DB$1:$DB$200&amp;$DC$1:$DC$200,0))),"",IF(INDEX($DC$1:$DC$200,MATCH($AE115&amp;AZ$3,$DB$1:$DB$200&amp;$DC$1:$DC$200,0))=AZ$3,1,"")),IF(INDEX($DC$201:$DC$770,MATCH($AE114&amp;AZ$3,$DB$201:$DB$770&amp;$DC$201:$DC$770,0))=AZ$3,2,""))</f>
        <v/>
      </c>
      <c r="BA115" s="10" t="str">
        <f t="array" ref="BA115">IF(ISNA(INDEX($DC$201:$DC$770,MATCH($AE114&amp;BA$3,$DB$201:$DB$770&amp;$DC$201:$DC$770,0))),IF(ISNA(INDEX($DC$1:$DC$200,MATCH($AE115&amp;BA$3,$DB$1:$DB$200&amp;$DC$1:$DC$200,0))),"",IF(INDEX($DC$1:$DC$200,MATCH($AE115&amp;BA$3,$DB$1:$DB$200&amp;$DC$1:$DC$200,0))=BA$3,1,"")),IF(INDEX($DC$201:$DC$770,MATCH($AE114&amp;BA$3,$DB$201:$DB$770&amp;$DC$201:$DC$770,0))=BA$3,2,""))</f>
        <v/>
      </c>
      <c r="BB115" s="10" t="str">
        <f t="array" ref="BB115">IF(ISNA(INDEX($DC$201:$DC$770,MATCH($AE114&amp;BB$3,$DB$201:$DB$770&amp;$DC$201:$DC$770,0))),IF(ISNA(INDEX($DC$1:$DC$200,MATCH($AE115&amp;BB$3,$DB$1:$DB$200&amp;$DC$1:$DC$200,0))),"",IF(INDEX($DC$1:$DC$200,MATCH($AE115&amp;BB$3,$DB$1:$DB$200&amp;$DC$1:$DC$200,0))=BB$3,1,"")),IF(INDEX($DC$201:$DC$770,MATCH($AE114&amp;BB$3,$DB$201:$DB$770&amp;$DC$201:$DC$770,0))=BB$3,2,""))</f>
        <v/>
      </c>
      <c r="BC115" s="9" t="str">
        <f t="array" ref="BC115">IF(ISNA(INDEX($DC$201:$DC$770,MATCH($AE114&amp;BC$3,$DB$201:$DB$770&amp;$DC$201:$DC$770,0))),IF(ISNA(INDEX($DC$1:$DC$200,MATCH($AE115&amp;BC$3,$DB$1:$DB$200&amp;$DC$1:$DC$200,0))),"",IF(INDEX($DC$1:$DC$200,MATCH($AE115&amp;BC$3,$DB$1:$DB$200&amp;$DC$1:$DC$200,0))=BC$3,1,"")),IF(INDEX($DC$201:$DC$770,MATCH($AE114&amp;BC$3,$DB$201:$DB$770&amp;$DC$201:$DC$770,0))=BC$3,2,""))</f>
        <v/>
      </c>
      <c r="BD115" s="10" t="str">
        <f t="array" ref="BD115">IF(ISNA(INDEX($DC$201:$DC$770,MATCH($AE114&amp;BD$3,$DB$201:$DB$770&amp;$DC$201:$DC$770,0))),IF(ISNA(INDEX($DC$1:$DC$200,MATCH($AE115&amp;BD$3,$DB$1:$DB$200&amp;$DC$1:$DC$200,0))),"",IF(INDEX($DC$1:$DC$200,MATCH($AE115&amp;BD$3,$DB$1:$DB$200&amp;$DC$1:$DC$200,0))=BD$3,1,"")),IF(INDEX($DC$201:$DC$770,MATCH($AE114&amp;BD$3,$DB$201:$DB$770&amp;$DC$201:$DC$770,0))=BD$3,2,""))</f>
        <v/>
      </c>
      <c r="BE115" s="8" t="str">
        <f t="array" ref="BE115">IF(ISNA(INDEX($DC$201:$DC$770,MATCH($AE114&amp;BE$3,$DB$201:$DB$770&amp;$DC$201:$DC$770,0))),IF(ISNA(INDEX($DC$1:$DC$200,MATCH($AE115&amp;BE$3,$DB$1:$DB$200&amp;$DC$1:$DC$200,0))),"",IF(INDEX($DC$1:$DC$200,MATCH($AE115&amp;BE$3,$DB$1:$DB$200&amp;$DC$1:$DC$200,0))=BE$3,1,"")),IF(INDEX($DC$201:$DC$770,MATCH($AE114&amp;BE$3,$DB$201:$DB$770&amp;$DC$201:$DC$770,0))=BE$3,2,""))</f>
        <v/>
      </c>
      <c r="BF115" s="10" t="str">
        <f t="array" ref="BF115">IF(ISNA(INDEX($DC$201:$DC$770,MATCH($AE114&amp;BF$3,$DB$201:$DB$770&amp;$DC$201:$DC$770,0))),IF(ISNA(INDEX($DC$1:$DC$200,MATCH($AE115&amp;BF$3,$DB$1:$DB$200&amp;$DC$1:$DC$200,0))),"",IF(INDEX($DC$1:$DC$200,MATCH($AE115&amp;BF$3,$DB$1:$DB$200&amp;$DC$1:$DC$200,0))=BF$3,1,"")),IF(INDEX($DC$201:$DC$770,MATCH($AE114&amp;BF$3,$DB$201:$DB$770&amp;$DC$201:$DC$770,0))=BF$3,2,""))</f>
        <v/>
      </c>
      <c r="BG115" s="10" t="str">
        <f t="array" ref="BG115">IF(ISNA(INDEX($DC$201:$DC$770,MATCH($AE114&amp;BG$3,$DB$201:$DB$770&amp;$DC$201:$DC$770,0))),IF(ISNA(INDEX($DC$1:$DC$200,MATCH($AE115&amp;BG$3,$DB$1:$DB$200&amp;$DC$1:$DC$200,0))),"",IF(INDEX($DC$1:$DC$200,MATCH($AE115&amp;BG$3,$DB$1:$DB$200&amp;$DC$1:$DC$200,0))=BG$3,1,"")),IF(INDEX($DC$201:$DC$770,MATCH($AE114&amp;BG$3,$DB$201:$DB$770&amp;$DC$201:$DC$770,0))=BG$3,2,""))</f>
        <v/>
      </c>
      <c r="BH115" s="8" t="str">
        <f t="array" ref="BH115">IF(ISNA(INDEX($DC$201:$DC$770,MATCH($AE114&amp;BH$3,$DB$201:$DB$770&amp;$DC$201:$DC$770,0))),IF(ISNA(INDEX($DC$1:$DC$200,MATCH($AE115&amp;BH$3,$DB$1:$DB$200&amp;$DC$1:$DC$200,0))),"",IF(INDEX($DC$1:$DC$200,MATCH($AE115&amp;BH$3,$DB$1:$DB$200&amp;$DC$1:$DC$200,0))=BH$3,1,"")),IF(INDEX($DC$201:$DC$770,MATCH($AE114&amp;BH$3,$DB$201:$DB$770&amp;$DC$201:$DC$770,0))=BH$3,2,""))</f>
        <v/>
      </c>
      <c r="BI115" s="4">
        <f t="shared" ref="BI115" si="997">BI114+0.5</f>
        <v>172.5</v>
      </c>
      <c r="BJ115" s="174"/>
      <c r="BK115" s="183"/>
      <c r="BL115" s="177"/>
      <c r="BM115" s="2"/>
      <c r="BN115" s="165"/>
      <c r="BO115" s="165"/>
      <c r="BP115" s="165"/>
      <c r="BQ115" s="2"/>
      <c r="BR115" s="9" t="str">
        <f t="shared" ref="BR115" si="998">IF(ISNA(VLOOKUP(BI115,$CP$30:$CQ$56,2,FALSE)),IF(ISNA(VLOOKUP(BI115,$DB$1:$DE$200,4,FALSE)),"",VLOOKUP(BI115,$DB$1:$DE$200,4,FALSE)),VLOOKUP(BI115,$CP$30:$CQ$56,2,FALSE))</f>
        <v/>
      </c>
      <c r="BS115" s="10"/>
      <c r="BT115" s="10"/>
      <c r="BU115" s="10"/>
      <c r="BV115" s="10"/>
      <c r="BW115" s="10"/>
      <c r="BX115" s="9" t="str">
        <f t="array" ref="BX115">IF(ISNA(INDEX($DC$201:$DC$770,MATCH($BI114&amp;BX$3,$DB$201:$DB$770&amp;$DC$201:$DC$770,0))),IF(ISNA(INDEX($DC$1:$DC$200,MATCH($BI115&amp;BX$3,$DB$1:$DB$200&amp;$DC$1:$DC$200,0))),"",IF(INDEX($DC$1:$DC$200,MATCH($BI115&amp;BX$3,$DB$1:$DB$200&amp;$DC$1:$DC$200,0))=BX$3,1,"")),IF(INDEX($DC$201:$DC$770,MATCH($BI114&amp;BX$3,$DB$201:$DB$770&amp;$DC$201:$DC$770,0))=BX$3,2,""))</f>
        <v/>
      </c>
      <c r="BY115" s="10" t="str">
        <f t="array" ref="BY115">IF(ISNA(INDEX($DC$201:$DC$770,MATCH($BI114&amp;BY$3,$DB$201:$DB$770&amp;$DC$201:$DC$770,0))),IF(ISNA(INDEX($DC$1:$DC$200,MATCH($BI115&amp;BY$3,$DB$1:$DB$200&amp;$DC$1:$DC$200,0))),"",IF(INDEX($DC$1:$DC$200,MATCH($BI115&amp;BY$3,$DB$1:$DB$200&amp;$DC$1:$DC$200,0))=BY$3,1,"")),IF(INDEX($DC$201:$DC$770,MATCH($BI114&amp;BY$3,$DB$201:$DB$770&amp;$DC$201:$DC$770,0))=BY$3,2,""))</f>
        <v/>
      </c>
      <c r="BZ115" s="10" t="str">
        <f t="array" ref="BZ115">IF(ISNA(INDEX($DC$201:$DC$770,MATCH($BI114&amp;BZ$3,$DB$201:$DB$770&amp;$DC$201:$DC$770,0))),IF(ISNA(INDEX($DC$1:$DC$200,MATCH($BI115&amp;BZ$3,$DB$1:$DB$200&amp;$DC$1:$DC$200,0))),"",IF(INDEX($DC$1:$DC$200,MATCH($BI115&amp;BZ$3,$DB$1:$DB$200&amp;$DC$1:$DC$200,0))=BZ$3,1,"")),IF(INDEX($DC$201:$DC$770,MATCH($BI114&amp;BZ$3,$DB$201:$DB$770&amp;$DC$201:$DC$770,0))=BZ$3,2,""))</f>
        <v/>
      </c>
      <c r="CA115" s="9" t="str">
        <f t="array" ref="CA115">IF(ISNA(INDEX($DC$201:$DC$770,MATCH($BI114&amp;CA$3,$DB$201:$DB$770&amp;$DC$201:$DC$770,0))),IF(ISNA(INDEX($DC$1:$DC$200,MATCH($BI115&amp;CA$3,$DB$1:$DB$200&amp;$DC$1:$DC$200,0))),"",IF(INDEX($DC$1:$DC$200,MATCH($BI115&amp;CA$3,$DB$1:$DB$200&amp;$DC$1:$DC$200,0))=CA$3,1,"")),IF(INDEX($DC$201:$DC$770,MATCH($BI114&amp;CA$3,$DB$201:$DB$770&amp;$DC$201:$DC$770,0))=CA$3,2,""))</f>
        <v/>
      </c>
      <c r="CB115" s="10" t="str">
        <f t="array" ref="CB115">IF(ISNA(INDEX($DC$201:$DC$770,MATCH($BI114&amp;CB$3,$DB$201:$DB$770&amp;$DC$201:$DC$770,0))),IF(ISNA(INDEX($DC$1:$DC$200,MATCH($BI115&amp;CB$3,$DB$1:$DB$200&amp;$DC$1:$DC$200,0))),"",IF(INDEX($DC$1:$DC$200,MATCH($BI115&amp;CB$3,$DB$1:$DB$200&amp;$DC$1:$DC$200,0))=CB$3,1,"")),IF(INDEX($DC$201:$DC$770,MATCH($BI114&amp;CB$3,$DB$201:$DB$770&amp;$DC$201:$DC$770,0))=CB$3,2,""))</f>
        <v/>
      </c>
      <c r="CC115" s="8" t="str">
        <f t="array" ref="CC115">IF(ISNA(INDEX($DC$201:$DC$770,MATCH($BI114&amp;CC$3,$DB$201:$DB$770&amp;$DC$201:$DC$770,0))),IF(ISNA(INDEX($DC$1:$DC$200,MATCH($BI115&amp;CC$3,$DB$1:$DB$200&amp;$DC$1:$DC$200,0))),"",IF(INDEX($DC$1:$DC$200,MATCH($BI115&amp;CC$3,$DB$1:$DB$200&amp;$DC$1:$DC$200,0))=CC$3,1,"")),IF(INDEX($DC$201:$DC$770,MATCH($BI114&amp;CC$3,$DB$201:$DB$770&amp;$DC$201:$DC$770,0))=CC$3,2,""))</f>
        <v/>
      </c>
      <c r="CD115" s="10" t="str">
        <f t="array" ref="CD115">IF(ISNA(INDEX($DC$201:$DC$770,MATCH($BI114&amp;CD$3,$DB$201:$DB$770&amp;$DC$201:$DC$770,0))),IF(ISNA(INDEX($DC$1:$DC$200,MATCH($BI115&amp;CD$3,$DB$1:$DB$200&amp;$DC$1:$DC$200,0))),"",IF(INDEX($DC$1:$DC$200,MATCH($BI115&amp;CD$3,$DB$1:$DB$200&amp;$DC$1:$DC$200,0))=CD$3,1,"")),IF(INDEX($DC$201:$DC$770,MATCH($BI114&amp;CD$3,$DB$201:$DB$770&amp;$DC$201:$DC$770,0))=CD$3,2,""))</f>
        <v/>
      </c>
      <c r="CE115" s="10" t="str">
        <f t="array" ref="CE115">IF(ISNA(INDEX($DC$201:$DC$770,MATCH($BI114&amp;CE$3,$DB$201:$DB$770&amp;$DC$201:$DC$770,0))),IF(ISNA(INDEX($DC$1:$DC$200,MATCH($BI115&amp;CE$3,$DB$1:$DB$200&amp;$DC$1:$DC$200,0))),"",IF(INDEX($DC$1:$DC$200,MATCH($BI115&amp;CE$3,$DB$1:$DB$200&amp;$DC$1:$DC$200,0))=CE$3,1,"")),IF(INDEX($DC$201:$DC$770,MATCH($BI114&amp;CE$3,$DB$201:$DB$770&amp;$DC$201:$DC$770,0))=CE$3,2,""))</f>
        <v/>
      </c>
      <c r="CF115" s="10" t="str">
        <f t="array" ref="CF115">IF(ISNA(INDEX($DC$201:$DC$770,MATCH($BI114&amp;CF$3,$DB$201:$DB$770&amp;$DC$201:$DC$770,0))),IF(ISNA(INDEX($DC$1:$DC$200,MATCH($BI115&amp;CF$3,$DB$1:$DB$200&amp;$DC$1:$DC$200,0))),"",IF(INDEX($DC$1:$DC$200,MATCH($BI115&amp;CF$3,$DB$1:$DB$200&amp;$DC$1:$DC$200,0))=CF$3,1,"")),IF(INDEX($DC$201:$DC$770,MATCH($BI114&amp;CF$3,$DB$201:$DB$770&amp;$DC$201:$DC$770,0))=CF$3,2,""))</f>
        <v/>
      </c>
      <c r="CG115" s="9" t="str">
        <f t="array" ref="CG115">IF(ISNA(INDEX($DC$201:$DC$770,MATCH($BI114&amp;CG$3,$DB$201:$DB$770&amp;$DC$201:$DC$770,0))),IF(ISNA(INDEX($DC$1:$DC$200,MATCH($BI115&amp;CG$3,$DB$1:$DB$200&amp;$DC$1:$DC$200,0))),"",IF(INDEX($DC$1:$DC$200,MATCH($BI115&amp;CG$3,$DB$1:$DB$200&amp;$DC$1:$DC$200,0))=CG$3,1,"")),IF(INDEX($DC$201:$DC$770,MATCH($BI114&amp;CG$3,$DB$201:$DB$770&amp;$DC$201:$DC$770,0))=CG$3,2,""))</f>
        <v/>
      </c>
      <c r="CH115" s="10" t="str">
        <f t="array" ref="CH115">IF(ISNA(INDEX($DC$201:$DC$770,MATCH($BI114&amp;CH$3,$DB$201:$DB$770&amp;$DC$201:$DC$770,0))),IF(ISNA(INDEX($DC$1:$DC$200,MATCH($BI115&amp;CH$3,$DB$1:$DB$200&amp;$DC$1:$DC$200,0))),"",IF(INDEX($DC$1:$DC$200,MATCH($BI115&amp;CH$3,$DB$1:$DB$200&amp;$DC$1:$DC$200,0))=CH$3,1,"")),IF(INDEX($DC$201:$DC$770,MATCH($BI114&amp;CH$3,$DB$201:$DB$770&amp;$DC$201:$DC$770,0))=CH$3,2,""))</f>
        <v/>
      </c>
      <c r="CI115" s="8" t="str">
        <f t="array" ref="CI115">IF(ISNA(INDEX($DC$201:$DC$770,MATCH($BI114&amp;CI$3,$DB$201:$DB$770&amp;$DC$201:$DC$770,0))),IF(ISNA(INDEX($DC$1:$DC$200,MATCH($BI115&amp;CI$3,$DB$1:$DB$200&amp;$DC$1:$DC$200,0))),"",IF(INDEX($DC$1:$DC$200,MATCH($BI115&amp;CI$3,$DB$1:$DB$200&amp;$DC$1:$DC$200,0))=CI$3,1,"")),IF(INDEX($DC$201:$DC$770,MATCH($BI114&amp;CI$3,$DB$201:$DB$770&amp;$DC$201:$DC$770,0))=CI$3,2,""))</f>
        <v/>
      </c>
      <c r="CJ115" s="10" t="str">
        <f t="array" ref="CJ115">IF(ISNA(INDEX($DC$201:$DC$770,MATCH($BI114&amp;CJ$3,$DB$201:$DB$770&amp;$DC$201:$DC$770,0))),IF(ISNA(INDEX($DC$1:$DC$200,MATCH($BI115&amp;CJ$3,$DB$1:$DB$200&amp;$DC$1:$DC$200,0))),"",IF(INDEX($DC$1:$DC$200,MATCH($BI115&amp;CJ$3,$DB$1:$DB$200&amp;$DC$1:$DC$200,0))=CJ$3,1,"")),IF(INDEX($DC$201:$DC$770,MATCH($BI114&amp;CJ$3,$DB$201:$DB$770&amp;$DC$201:$DC$770,0))=CJ$3,2,""))</f>
        <v/>
      </c>
      <c r="CK115" s="10" t="str">
        <f t="array" ref="CK115">IF(ISNA(INDEX($DC$201:$DC$770,MATCH($BI114&amp;CK$3,$DB$201:$DB$770&amp;$DC$201:$DC$770,0))),IF(ISNA(INDEX($DC$1:$DC$200,MATCH($BI115&amp;CK$3,$DB$1:$DB$200&amp;$DC$1:$DC$200,0))),"",IF(INDEX($DC$1:$DC$200,MATCH($BI115&amp;CK$3,$DB$1:$DB$200&amp;$DC$1:$DC$200,0))=CK$3,1,"")),IF(INDEX($DC$201:$DC$770,MATCH($BI114&amp;CK$3,$DB$201:$DB$770&amp;$DC$201:$DC$770,0))=CK$3,2,""))</f>
        <v/>
      </c>
      <c r="CL115" s="8" t="str">
        <f t="array" ref="CL115">IF(ISNA(INDEX($DC$201:$DC$770,MATCH($BI114&amp;CL$3,$DB$201:$DB$770&amp;$DC$201:$DC$770,0))),IF(ISNA(INDEX($DC$1:$DC$200,MATCH($BI115&amp;CL$3,$DB$1:$DB$200&amp;$DC$1:$DC$200,0))),"",IF(INDEX($DC$1:$DC$200,MATCH($BI115&amp;CL$3,$DB$1:$DB$200&amp;$DC$1:$DC$200,0))=CL$3,1,"")),IF(INDEX($DC$201:$DC$770,MATCH($BI114&amp;CL$3,$DB$201:$DB$770&amp;$DC$201:$DC$770,0))=CL$3,2,""))</f>
        <v/>
      </c>
      <c r="CO115" s="58">
        <f t="shared" ref="CO115" si="999">VLOOKUP(CQ115,$CQ$194:$CR$208,2,FALSE)</f>
        <v>12</v>
      </c>
      <c r="CP115" s="23">
        <f t="shared" si="764"/>
        <v>0</v>
      </c>
      <c r="CQ115" s="160" t="s">
        <v>204</v>
      </c>
      <c r="CR115" s="13" t="s">
        <v>131</v>
      </c>
      <c r="CT115" s="13" t="s">
        <v>151</v>
      </c>
      <c r="CU115" s="63"/>
      <c r="CV115" s="63"/>
      <c r="CW115" s="13">
        <f t="shared" si="765"/>
        <v>2016</v>
      </c>
      <c r="CX115" s="13" t="str">
        <f t="shared" si="766"/>
        <v>Mo</v>
      </c>
      <c r="CY115" s="22">
        <f t="shared" si="767"/>
        <v>40876</v>
      </c>
      <c r="CZ115" s="13">
        <f>IF(COUNTIF(DL395:DL404,1)&gt;0,"F3",0)</f>
        <v>0</v>
      </c>
      <c r="DB115" s="19">
        <f>IF(DM115=0,0,IF(COUNTIF($DM$1:$DM$200,DM115)=1,DM115,IF(COUNTIF($DM$1:$DM$200,DM115)=2,IF(COUNTIF($DM$1:$DM104,DM115)=0,DM115,DM115+0.5),"Terminkollision 1")))</f>
        <v>0</v>
      </c>
      <c r="DC115" s="42">
        <f t="shared" si="881"/>
        <v>3</v>
      </c>
      <c r="DD115" s="71" t="s">
        <v>195</v>
      </c>
      <c r="DE115" s="67" t="s">
        <v>186</v>
      </c>
      <c r="DG115" s="67"/>
      <c r="DH115" s="67"/>
      <c r="DI115" s="13">
        <f t="shared" si="810"/>
        <v>2016</v>
      </c>
      <c r="DJ115" s="13" t="str">
        <f t="shared" si="882"/>
        <v>Mo</v>
      </c>
      <c r="DK115" s="22">
        <f t="shared" si="883"/>
        <v>40876</v>
      </c>
      <c r="DL115" s="19">
        <f t="shared" si="884"/>
        <v>0</v>
      </c>
      <c r="DM115" s="13">
        <f t="shared" si="885"/>
        <v>0</v>
      </c>
    </row>
    <row r="116" spans="1:117" ht="12.75" customHeight="1">
      <c r="A116" s="13">
        <f t="shared" ref="A116" si="1000">A114+1</f>
        <v>112</v>
      </c>
      <c r="B116" s="174">
        <f>TRUNC((DATE($CR$2,C$75,C116)-WEEKDAY(DATE($CR$2,C$75,C116),2)-DATE(YEAR(DATE($CR$2,C$75,C116)+4-WEEKDAY(DATE($CR$2,C$75,C116),2)),1,-10))/7)</f>
        <v>16</v>
      </c>
      <c r="C116" s="172">
        <v>21</v>
      </c>
      <c r="D116" s="176" t="str">
        <f t="shared" si="567"/>
        <v>Do</v>
      </c>
      <c r="E116" s="2"/>
      <c r="F116" s="164" t="str">
        <f t="shared" ref="F116" si="1001">IF(OR(OR(B116=$CR$7,B120=$CR$7,B116=$CS$7,B120=$CS$7,B116=$CT$7,B120=$CT$7,B116=$CR$8,B120=$CR$8,B116=$CR$9,B120=$CR$9,B116=$CR$10,B120=$CR$10,B116=$CS$10,B120=$CS$10,B116=$CR$11,B120=$CR$11,B116=$CS$11,B120=$CS$11,B116=$CT$11,B120=$CT$11,B116=$CU$11,B120=$CU$11,B116=$CV$11,B120=$CV$11,B116=$CR$12,B120=$CR$12,B116=$CS$12,B120=$CS$12),OR($A117=$CP$30,$A117=$CP$31,$A117=$CP$32,$A117=$CP$33,$A117=$CP$34,$A117=$CP$35,$A117=$CP$36,$A117=$CP$37,$A117=$CP$38,$A117=$CP$39,$A117=$CP$40,$A117=$CP$41),OR($A117=$CP$44,$A117=$CP$45,$A117=$CP$46,$A117=$CP$47,$A117=$CP$48,$A117=$CP$49,$A117=$CP$50)),1,"")</f>
        <v/>
      </c>
      <c r="G116" s="164" t="str">
        <f t="shared" ref="G116" si="1002">IF(OR(OR(B116=$CR$15,B120=$CR$15,B116=$CS$15,B120=$CS$15,B116=$CT$15,B120=$CT$15,B116=$CR$16,B120=$CR$16,B116=$CS$16,B120=$CS$16,B116=$CR$17,B120=$CR$17,B116=$CS$17,B120=$CS$17,B116=$CR$18,B120=$CR$18,B116=$CS$18,B120=$CS$18,B116=$CT$18,B120=$CT$18,B116=$CU$18,B120=$CU$18,B116=$CV$18,B120=$CV$18,B116=$CR$19,B120=$CR$19,B116=$CS$19,B120=$CS$19),OR($A117=$CP$30,$A117=$CP$31,$A117=$CP$32,$A117=$CP$33,$A117=$CP$34,$A117=$CP$35,$A117=$CP$36,$A117=$CP$37,$A117=$CP$38,$A117=$CP$39,$A117=$CP$40,$A117=$CP$41),OR($A117=$CP$44,$A117=$CP$45,$A117=$CP$46,$A117=$CP$47,$A117=$CP$48,$A117=$CP$49,$A117=$CP$50)),1,"")</f>
        <v/>
      </c>
      <c r="H116" s="164" t="str">
        <f t="shared" ref="H116" si="1003">IF(OR(OR(B116=$CR$22,B120=$CR$22,B116=$CS$22,B120=$CS$22,B116=$CT$22,B120=$CT$22,B116=$CR$23,B120=$CR$23,B116=$CS$23,B120=$CS$23,B116=$CR$24,B120=$CR$24,B116=$CS$24,B120=$CS$24,B116=$CR$25,B120=$CR$25,B116=$CS$25,B120=$CS$25,B116=$CT$25,B120=$CT$25,B116=$CU$25,B120=$CU$25,B116=$CV$25,B120=$CV$25,B116=$CR$26,B120=$CR$26,B116=$CS$26,B120=$CS$26),OR($A117=$CP$30,$A117=$CP$31,$A117=$CP$32,$A117=$CP$33,$A117=$CP$34,$A117=$CP$35,$A117=$CP$36,$A117=$CP$37,$A117=$CP$38,$A117=$CP$39,$A117=$CP$40,$A117=$CP$41),OR($A117=$CP$44,$A117=$CP$45,$A117=$CP$46,$A117=$CP$47,$A117=$CP$48,$A117=$CP$49,$A117=$CP$50)),1,"")</f>
        <v/>
      </c>
      <c r="I116" s="2"/>
      <c r="J116" s="6" t="str">
        <f t="shared" ref="J116" si="1004">IF(ISNA(VLOOKUP(A116,$DB$1:$DE$200,4,FALSE)),"",VLOOKUP(A116,$DB$1:$DE$200,4,FALSE))</f>
        <v/>
      </c>
      <c r="K116" s="6"/>
      <c r="L116" s="6"/>
      <c r="M116" s="6"/>
      <c r="N116" s="6"/>
      <c r="O116" s="6"/>
      <c r="P116" s="5" t="str">
        <f t="array" ref="P116">IF(ISNA(INDEX($DC$1:$DC$770,MATCH($A116&amp;P$3,$DB$1:$DB$770&amp;$DC$1:$DC$770,0))),"",IF(ISNA(INDEX($DC$1:$DC$200,MATCH($A116&amp;P$3,$DB$1:$DB$200&amp;$DC$1:$DC$200,0))),IF(INDEX($DC$201:$DC$770,MATCH($A116&amp;P$3,$DB$201:$DB$770&amp;$DC$201:$DC$770,0))=P$3,2,""),IF(INDEX($DC$1:$DC$200,MATCH($A116&amp;P$3,$DB$1:$DB$200&amp;$DC$1:$DC$200,0))=P$3,1,"")))</f>
        <v/>
      </c>
      <c r="Q116" s="6" t="str">
        <f t="array" ref="Q116">IF(ISNA(INDEX($DC$1:$DC$770,MATCH($A116&amp;Q$3,$DB$1:$DB$770&amp;$DC$1:$DC$770,0))),"",IF(ISNA(INDEX($DC$1:$DC$200,MATCH($A116&amp;Q$3,$DB$1:$DB$200&amp;$DC$1:$DC$200,0))),IF(INDEX($DC$201:$DC$770,MATCH($A116&amp;Q$3,$DB$201:$DB$770&amp;$DC$201:$DC$770,0))=Q$3,2,""),IF(INDEX($DC$1:$DC$200,MATCH($A116&amp;Q$3,$DB$1:$DB$200&amp;$DC$1:$DC$200,0))=Q$3,1,"")))</f>
        <v/>
      </c>
      <c r="R116" s="6" t="str">
        <f t="array" ref="R116">IF(ISNA(INDEX($DC$1:$DC$770,MATCH($A116&amp;R$3,$DB$1:$DB$770&amp;$DC$1:$DC$770,0))),"",IF(ISNA(INDEX($DC$1:$DC$200,MATCH($A116&amp;R$3,$DB$1:$DB$200&amp;$DC$1:$DC$200,0))),IF(INDEX($DC$201:$DC$770,MATCH($A116&amp;R$3,$DB$201:$DB$770&amp;$DC$201:$DC$770,0))=R$3,2,""),IF(INDEX($DC$1:$DC$200,MATCH($A116&amp;R$3,$DB$1:$DB$200&amp;$DC$1:$DC$200,0))=R$3,1,"")))</f>
        <v/>
      </c>
      <c r="S116" s="5" t="str">
        <f t="array" ref="S116">IF(ISNA(INDEX($DC$1:$DC$770,MATCH($A116&amp;S$3,$DB$1:$DB$770&amp;$DC$1:$DC$770,0))),"",IF(ISNA(INDEX($DC$1:$DC$200,MATCH($A116&amp;S$3,$DB$1:$DB$200&amp;$DC$1:$DC$200,0))),IF(INDEX($DC$201:$DC$770,MATCH($A116&amp;S$3,$DB$201:$DB$770&amp;$DC$201:$DC$770,0))=S$3,2,""),IF(INDEX($DC$1:$DC$200,MATCH($A116&amp;S$3,$DB$1:$DB$200&amp;$DC$1:$DC$200,0))=S$3,1,"")))</f>
        <v/>
      </c>
      <c r="T116" s="6" t="str">
        <f t="array" ref="T116">IF(ISNA(INDEX($DC$1:$DC$770,MATCH($A116&amp;T$3,$DB$1:$DB$770&amp;$DC$1:$DC$770,0))),"",IF(ISNA(INDEX($DC$1:$DC$200,MATCH($A116&amp;T$3,$DB$1:$DB$200&amp;$DC$1:$DC$200,0))),IF(INDEX($DC$201:$DC$770,MATCH($A116&amp;T$3,$DB$201:$DB$770&amp;$DC$201:$DC$770,0))=T$3,2,""),IF(INDEX($DC$1:$DC$200,MATCH($A116&amp;T$3,$DB$1:$DB$200&amp;$DC$1:$DC$200,0))=T$3,1,"")))</f>
        <v/>
      </c>
      <c r="U116" s="7" t="str">
        <f t="array" ref="U116">IF(ISNA(INDEX($DC$1:$DC$770,MATCH($A116&amp;U$3,$DB$1:$DB$770&amp;$DC$1:$DC$770,0))),"",IF(ISNA(INDEX($DC$1:$DC$200,MATCH($A116&amp;U$3,$DB$1:$DB$200&amp;$DC$1:$DC$200,0))),IF(INDEX($DC$201:$DC$770,MATCH($A116&amp;U$3,$DB$201:$DB$770&amp;$DC$201:$DC$770,0))=U$3,2,""),IF(INDEX($DC$1:$DC$200,MATCH($A116&amp;U$3,$DB$1:$DB$200&amp;$DC$1:$DC$200,0))=U$3,1,"")))</f>
        <v/>
      </c>
      <c r="V116" s="6" t="str">
        <f t="array" ref="V116">IF(ISNA(INDEX($DC$1:$DC$770,MATCH($A116&amp;V$3,$DB$1:$DB$770&amp;$DC$1:$DC$770,0))),"",IF(ISNA(INDEX($DC$1:$DC$200,MATCH($A116&amp;V$3,$DB$1:$DB$200&amp;$DC$1:$DC$200,0))),IF(INDEX($DC$201:$DC$770,MATCH($A116&amp;V$3,$DB$201:$DB$770&amp;$DC$201:$DC$770,0))=V$3,2,""),IF(INDEX($DC$1:$DC$200,MATCH($A116&amp;V$3,$DB$1:$DB$200&amp;$DC$1:$DC$200,0))=V$3,1,"")))</f>
        <v/>
      </c>
      <c r="W116" s="6" t="str">
        <f t="array" ref="W116">IF(ISNA(INDEX($DC$1:$DC$770,MATCH($A116&amp;W$3,$DB$1:$DB$770&amp;$DC$1:$DC$770,0))),"",IF(ISNA(INDEX($DC$1:$DC$200,MATCH($A116&amp;W$3,$DB$1:$DB$200&amp;$DC$1:$DC$200,0))),IF(INDEX($DC$201:$DC$770,MATCH($A116&amp;W$3,$DB$201:$DB$770&amp;$DC$201:$DC$770,0))=W$3,2,""),IF(INDEX($DC$1:$DC$200,MATCH($A116&amp;W$3,$DB$1:$DB$200&amp;$DC$1:$DC$200,0))=W$3,1,"")))</f>
        <v/>
      </c>
      <c r="X116" s="6" t="str">
        <f t="array" ref="X116">IF(ISNA(INDEX($DC$1:$DC$770,MATCH($A116&amp;X$3,$DB$1:$DB$770&amp;$DC$1:$DC$770,0))),"",IF(ISNA(INDEX($DC$1:$DC$200,MATCH($A116&amp;X$3,$DB$1:$DB$200&amp;$DC$1:$DC$200,0))),IF(INDEX($DC$201:$DC$770,MATCH($A116&amp;X$3,$DB$201:$DB$770&amp;$DC$201:$DC$770,0))=X$3,2,""),IF(INDEX($DC$1:$DC$200,MATCH($A116&amp;X$3,$DB$1:$DB$200&amp;$DC$1:$DC$200,0))=X$3,1,"")))</f>
        <v/>
      </c>
      <c r="Y116" s="5" t="str">
        <f t="array" ref="Y116">IF(ISNA(INDEX($DC$1:$DC$770,MATCH($A116&amp;Y$3,$DB$1:$DB$770&amp;$DC$1:$DC$770,0))),"",IF(ISNA(INDEX($DC$1:$DC$200,MATCH($A116&amp;Y$3,$DB$1:$DB$200&amp;$DC$1:$DC$200,0))),IF(INDEX($DC$201:$DC$770,MATCH($A116&amp;Y$3,$DB$201:$DB$770&amp;$DC$201:$DC$770,0))=Y$3,2,""),IF(INDEX($DC$1:$DC$200,MATCH($A116&amp;Y$3,$DB$1:$DB$200&amp;$DC$1:$DC$200,0))=Y$3,1,"")))</f>
        <v/>
      </c>
      <c r="Z116" s="6" t="str">
        <f t="array" ref="Z116">IF(ISNA(INDEX($DC$1:$DC$770,MATCH($A116&amp;Z$3,$DB$1:$DB$770&amp;$DC$1:$DC$770,0))),"",IF(ISNA(INDEX($DC$1:$DC$200,MATCH($A116&amp;Z$3,$DB$1:$DB$200&amp;$DC$1:$DC$200,0))),IF(INDEX($DC$201:$DC$770,MATCH($A116&amp;Z$3,$DB$201:$DB$770&amp;$DC$201:$DC$770,0))=Z$3,2,""),IF(INDEX($DC$1:$DC$200,MATCH($A116&amp;Z$3,$DB$1:$DB$200&amp;$DC$1:$DC$200,0))=Z$3,1,"")))</f>
        <v/>
      </c>
      <c r="AA116" s="7" t="str">
        <f t="array" ref="AA116">IF(ISNA(INDEX($DC$1:$DC$770,MATCH($A116&amp;AA$3,$DB$1:$DB$770&amp;$DC$1:$DC$770,0))),"",IF(ISNA(INDEX($DC$1:$DC$200,MATCH($A116&amp;AA$3,$DB$1:$DB$200&amp;$DC$1:$DC$200,0))),IF(INDEX($DC$201:$DC$770,MATCH($A116&amp;AA$3,$DB$201:$DB$770&amp;$DC$201:$DC$770,0))=AA$3,2,""),IF(INDEX($DC$1:$DC$200,MATCH($A116&amp;AA$3,$DB$1:$DB$200&amp;$DC$1:$DC$200,0))=AA$3,1,"")))</f>
        <v/>
      </c>
      <c r="AB116" s="6" t="str">
        <f t="array" ref="AB116">IF(ISNA(INDEX($DC$1:$DC$770,MATCH($A116&amp;AB$3,$DB$1:$DB$770&amp;$DC$1:$DC$770,0))),"",IF(ISNA(INDEX($DC$1:$DC$200,MATCH($A116&amp;AB$3,$DB$1:$DB$200&amp;$DC$1:$DC$200,0))),IF(INDEX($DC$201:$DC$770,MATCH($A116&amp;AB$3,$DB$201:$DB$770&amp;$DC$201:$DC$770,0))=AB$3,2,""),IF(INDEX($DC$1:$DC$200,MATCH($A116&amp;AB$3,$DB$1:$DB$200&amp;$DC$1:$DC$200,0))=AB$3,1,"")))</f>
        <v/>
      </c>
      <c r="AC116" s="6" t="str">
        <f t="array" ref="AC116">IF(ISNA(INDEX($DC$1:$DC$770,MATCH($A116&amp;AC$3,$DB$1:$DB$770&amp;$DC$1:$DC$770,0))),"",IF(ISNA(INDEX($DC$1:$DC$200,MATCH($A116&amp;AC$3,$DB$1:$DB$200&amp;$DC$1:$DC$200,0))),IF(INDEX($DC$201:$DC$770,MATCH($A116&amp;AC$3,$DB$201:$DB$770&amp;$DC$201:$DC$770,0))=AC$3,2,""),IF(INDEX($DC$1:$DC$200,MATCH($A116&amp;AC$3,$DB$1:$DB$200&amp;$DC$1:$DC$200,0))=AC$3,1,"")))</f>
        <v/>
      </c>
      <c r="AD116" s="7" t="str">
        <f t="array" ref="AD116">IF(ISNA(INDEX($DC$1:$DC$770,MATCH($A116&amp;AD$3,$DB$1:$DB$770&amp;$DC$1:$DC$770,0))),"",IF(ISNA(INDEX($DC$1:$DC$200,MATCH($A116&amp;AD$3,$DB$1:$DB$200&amp;$DC$1:$DC$200,0))),IF(INDEX($DC$201:$DC$770,MATCH($A116&amp;AD$3,$DB$201:$DB$770&amp;$DC$201:$DC$770,0))=AD$3,2,""),IF(INDEX($DC$1:$DC$200,MATCH($A116&amp;AD$3,$DB$1:$DB$200&amp;$DC$1:$DC$200,0))=AD$3,1,"")))</f>
        <v/>
      </c>
      <c r="AE116" s="4">
        <f t="shared" ref="AE116" si="1005">AE114+1</f>
        <v>142</v>
      </c>
      <c r="AF116" s="174">
        <f>TRUNC((DATE($CR$2,AG$75,AG116)-WEEKDAY(DATE($CR$2,AG$75,AG116),2)-DATE(YEAR(DATE($CR$2,AG$75,AG116)+4-WEEKDAY(DATE($CR$2,AG$75,AG116),2)),1,-10))/7)</f>
        <v>20</v>
      </c>
      <c r="AG116" s="181">
        <v>21</v>
      </c>
      <c r="AH116" s="176" t="str">
        <f t="shared" si="572"/>
        <v>Sa</v>
      </c>
      <c r="AI116" s="2"/>
      <c r="AJ116" s="164" t="str">
        <f t="shared" ref="AJ116" si="1006">IF(OR(OR(AF116=$CR$7,AF120=$CR$7,AF116=$CS$7,AF120=$CS$7,AF116=$CT$7,AF120=$CT$7,AF116=$CR$8,AF120=$CR$8,AF116=$CR$9,AF120=$CR$9,AF116=$CR$10,AF120=$CR$10,AF116=$CS$10,AF120=$CS$10,AF116=$CR$11,AF120=$CR$11,AF116=$CS$11,AF120=$CS$11,AF116=$CT$11,AF120=$CT$11,AF116=$CU$11,AF120=$CU$11,AF116=$CV$11,AF120=$CV$11,AF116=$CR$12,AF120=$CR$12,AF116=$CS$12,AF120=$CS$12),OR($AE117=$CP$30,$AE117=$CP$31,$AE117=$CP$32,$AE117=$CP$33,$AE117=$CP$34,$AE117=$CP$35,$AE117=$CP$36,$AE117=$CP$37,$AE117=$CP$38,$AE117=$CP$39,$AE117=$CP$40,$AE117=$CP$41),OR($AE117=$CP$44,$AE117=$CP$45,$AE117=$CP$46,$AE117=$CP$47,$AE117=$CP$48,$AE117=$CP$49,$AE117=$CP$50)),1,"")</f>
        <v/>
      </c>
      <c r="AK116" s="164" t="str">
        <f t="shared" ref="AK116" si="1007">IF(OR(OR(AF116=$CR$15,AF120=$CR$15,AF116=$CS$15,AF120=$CS$15,AF116=$CT$15,AF120=$CT$15,AF116=$CR$16,AF120=$CR$16,AF116=$CS$16,AF120=$CS$16,AF116=$CR$17,AF120=$CR$17,AF116=$CS$17,AF120=$CS$17,AF116=$CR$18,AF120=$CR$18,AF116=$CS$18,AF120=$CS$18,AF116=$CT$18,AF120=$CT$18,AF116=$CU$18,AF120=$CU$18,AF116=$CV$18,AF120=$CV$18,AF116=$CR$19,AF120=$CR$19,AF116=$CS$19,AF120=$CS$19),OR($AE117=$CP$30,$AE117=$CP$31,$AE117=$CP$32,$AE117=$CP$33,$AE117=$CP$34,$AE117=$CP$35,$AE117=$CP$36,$AE117=$CP$37,$AE117=$CP$38,$AE117=$CP$39,$AE117=$CP$40,$AE117=$CP$41),OR($AE117=$CP$44,$AE117=$CP$45,$AE117=$CP$46,$AE117=$CP$47,$AE117=$CP$48,$AE117=$CP$49,$AE117=$CP$50)),1,"")</f>
        <v/>
      </c>
      <c r="AL116" s="164" t="str">
        <f t="shared" ref="AL116" si="1008">IF(OR(OR(AF116=$CR$22,AF120=$CR$22,AF116=$CS$22,AF120=$CS$22,AF116=$CT$22,AF120=$CT$22,AF116=$CR$23,AF120=$CR$23,AF116=$CS$23,AF120=$CS$23,AF116=$CR$24,AF120=$CR$24,AF116=$CS$24,AF120=$CS$24,AF116=$CR$25,AF120=$CR$25,AF116=$CS$25,AF120=$CS$25,AF116=$CT$25,AF120=$CT$25,AF116=$CU$25,AF120=$CU$25,AF116=$CV$25,AF120=$CV$25,AF116=$CR$26,AF120=$CR$26,AF116=$CS$26,AF120=$CS$26),OR($AE117=$CP$30,$AE117=$CP$31,$AE117=$CP$32,$AE117=$CP$33,$AE117=$CP$34,$AE117=$CP$35,$AE117=$CP$36,$AE117=$CP$37,$AE117=$CP$38,$AE117=$CP$39,$AE117=$CP$40,$AE117=$CP$41),OR($AE117=$CP$44,$AE117=$CP$45,$AE117=$CP$46,$AE117=$CP$47,$AE117=$CP$48,$AE117=$CP$49,$AE117=$CP$50)),1,"")</f>
        <v/>
      </c>
      <c r="AM116" s="2"/>
      <c r="AN116" s="6" t="str">
        <f t="shared" ref="AN116" si="1009">IF(ISNA(VLOOKUP(AE116,$DB$1:$DE$200,4,FALSE)),"",VLOOKUP(AE116,$DB$1:$DE$200,4,FALSE))</f>
        <v/>
      </c>
      <c r="AO116" s="6"/>
      <c r="AP116" s="6"/>
      <c r="AQ116" s="6"/>
      <c r="AR116" s="6"/>
      <c r="AS116" s="6"/>
      <c r="AT116" s="5" t="str">
        <f t="array" ref="AT116">IF(ISNA(INDEX($DC$1:$DC$770,MATCH($AE116&amp;AT$3,$DB$1:$DB$770&amp;$DC$1:$DC$770,0))),"",IF(ISNA(INDEX($DC$1:$DC$200,MATCH($AE116&amp;AT$3,$DB$1:$DB$200&amp;$DC$1:$DC$200,0))),IF(INDEX($DC$201:$DC$770,MATCH($AE116&amp;AT$3,$DB$201:$DB$770&amp;$DC$201:$DC$770,0))=AT$3,2,""),IF(INDEX($DC$1:$DC$200,MATCH($AE116&amp;AT$3,$DB$1:$DB$200&amp;$DC$1:$DC$200,0))=AT$3,1,"")))</f>
        <v/>
      </c>
      <c r="AU116" s="6" t="str">
        <f t="array" ref="AU116">IF(ISNA(INDEX($DC$1:$DC$770,MATCH($AE116&amp;AU$3,$DB$1:$DB$770&amp;$DC$1:$DC$770,0))),"",IF(ISNA(INDEX($DC$1:$DC$200,MATCH($AE116&amp;AU$3,$DB$1:$DB$200&amp;$DC$1:$DC$200,0))),IF(INDEX($DC$201:$DC$770,MATCH($AE116&amp;AU$3,$DB$201:$DB$770&amp;$DC$201:$DC$770,0))=AU$3,2,""),IF(INDEX($DC$1:$DC$200,MATCH($AE116&amp;AU$3,$DB$1:$DB$200&amp;$DC$1:$DC$200,0))=AU$3,1,"")))</f>
        <v/>
      </c>
      <c r="AV116" s="6" t="str">
        <f t="array" ref="AV116">IF(ISNA(INDEX($DC$1:$DC$770,MATCH($AE116&amp;AV$3,$DB$1:$DB$770&amp;$DC$1:$DC$770,0))),"",IF(ISNA(INDEX($DC$1:$DC$200,MATCH($AE116&amp;AV$3,$DB$1:$DB$200&amp;$DC$1:$DC$200,0))),IF(INDEX($DC$201:$DC$770,MATCH($AE116&amp;AV$3,$DB$201:$DB$770&amp;$DC$201:$DC$770,0))=AV$3,2,""),IF(INDEX($DC$1:$DC$200,MATCH($AE116&amp;AV$3,$DB$1:$DB$200&amp;$DC$1:$DC$200,0))=AV$3,1,"")))</f>
        <v/>
      </c>
      <c r="AW116" s="5" t="str">
        <f t="array" ref="AW116">IF(ISNA(INDEX($DC$1:$DC$770,MATCH($AE116&amp;AW$3,$DB$1:$DB$770&amp;$DC$1:$DC$770,0))),"",IF(ISNA(INDEX($DC$1:$DC$200,MATCH($AE116&amp;AW$3,$DB$1:$DB$200&amp;$DC$1:$DC$200,0))),IF(INDEX($DC$201:$DC$770,MATCH($AE116&amp;AW$3,$DB$201:$DB$770&amp;$DC$201:$DC$770,0))=AW$3,2,""),IF(INDEX($DC$1:$DC$200,MATCH($AE116&amp;AW$3,$DB$1:$DB$200&amp;$DC$1:$DC$200,0))=AW$3,1,"")))</f>
        <v/>
      </c>
      <c r="AX116" s="6" t="str">
        <f t="array" ref="AX116">IF(ISNA(INDEX($DC$1:$DC$770,MATCH($AE116&amp;AX$3,$DB$1:$DB$770&amp;$DC$1:$DC$770,0))),"",IF(ISNA(INDEX($DC$1:$DC$200,MATCH($AE116&amp;AX$3,$DB$1:$DB$200&amp;$DC$1:$DC$200,0))),IF(INDEX($DC$201:$DC$770,MATCH($AE116&amp;AX$3,$DB$201:$DB$770&amp;$DC$201:$DC$770,0))=AX$3,2,""),IF(INDEX($DC$1:$DC$200,MATCH($AE116&amp;AX$3,$DB$1:$DB$200&amp;$DC$1:$DC$200,0))=AX$3,1,"")))</f>
        <v/>
      </c>
      <c r="AY116" s="7" t="str">
        <f t="array" ref="AY116">IF(ISNA(INDEX($DC$1:$DC$770,MATCH($AE116&amp;AY$3,$DB$1:$DB$770&amp;$DC$1:$DC$770,0))),"",IF(ISNA(INDEX($DC$1:$DC$200,MATCH($AE116&amp;AY$3,$DB$1:$DB$200&amp;$DC$1:$DC$200,0))),IF(INDEX($DC$201:$DC$770,MATCH($AE116&amp;AY$3,$DB$201:$DB$770&amp;$DC$201:$DC$770,0))=AY$3,2,""),IF(INDEX($DC$1:$DC$200,MATCH($AE116&amp;AY$3,$DB$1:$DB$200&amp;$DC$1:$DC$200,0))=AY$3,1,"")))</f>
        <v/>
      </c>
      <c r="AZ116" s="6" t="str">
        <f t="array" ref="AZ116">IF(ISNA(INDEX($DC$1:$DC$770,MATCH($AE116&amp;AZ$3,$DB$1:$DB$770&amp;$DC$1:$DC$770,0))),"",IF(ISNA(INDEX($DC$1:$DC$200,MATCH($AE116&amp;AZ$3,$DB$1:$DB$200&amp;$DC$1:$DC$200,0))),IF(INDEX($DC$201:$DC$770,MATCH($AE116&amp;AZ$3,$DB$201:$DB$770&amp;$DC$201:$DC$770,0))=AZ$3,2,""),IF(INDEX($DC$1:$DC$200,MATCH($AE116&amp;AZ$3,$DB$1:$DB$200&amp;$DC$1:$DC$200,0))=AZ$3,1,"")))</f>
        <v/>
      </c>
      <c r="BA116" s="6" t="str">
        <f t="array" ref="BA116">IF(ISNA(INDEX($DC$1:$DC$770,MATCH($AE116&amp;BA$3,$DB$1:$DB$770&amp;$DC$1:$DC$770,0))),"",IF(ISNA(INDEX($DC$1:$DC$200,MATCH($AE116&amp;BA$3,$DB$1:$DB$200&amp;$DC$1:$DC$200,0))),IF(INDEX($DC$201:$DC$770,MATCH($AE116&amp;BA$3,$DB$201:$DB$770&amp;$DC$201:$DC$770,0))=BA$3,2,""),IF(INDEX($DC$1:$DC$200,MATCH($AE116&amp;BA$3,$DB$1:$DB$200&amp;$DC$1:$DC$200,0))=BA$3,1,"")))</f>
        <v/>
      </c>
      <c r="BB116" s="6" t="str">
        <f t="array" ref="BB116">IF(ISNA(INDEX($DC$1:$DC$770,MATCH($AE116&amp;BB$3,$DB$1:$DB$770&amp;$DC$1:$DC$770,0))),"",IF(ISNA(INDEX($DC$1:$DC$200,MATCH($AE116&amp;BB$3,$DB$1:$DB$200&amp;$DC$1:$DC$200,0))),IF(INDEX($DC$201:$DC$770,MATCH($AE116&amp;BB$3,$DB$201:$DB$770&amp;$DC$201:$DC$770,0))=BB$3,2,""),IF(INDEX($DC$1:$DC$200,MATCH($AE116&amp;BB$3,$DB$1:$DB$200&amp;$DC$1:$DC$200,0))=BB$3,1,"")))</f>
        <v/>
      </c>
      <c r="BC116" s="5" t="str">
        <f t="array" ref="BC116">IF(ISNA(INDEX($DC$1:$DC$770,MATCH($AE116&amp;BC$3,$DB$1:$DB$770&amp;$DC$1:$DC$770,0))),"",IF(ISNA(INDEX($DC$1:$DC$200,MATCH($AE116&amp;BC$3,$DB$1:$DB$200&amp;$DC$1:$DC$200,0))),IF(INDEX($DC$201:$DC$770,MATCH($AE116&amp;BC$3,$DB$201:$DB$770&amp;$DC$201:$DC$770,0))=BC$3,2,""),IF(INDEX($DC$1:$DC$200,MATCH($AE116&amp;BC$3,$DB$1:$DB$200&amp;$DC$1:$DC$200,0))=BC$3,1,"")))</f>
        <v/>
      </c>
      <c r="BD116" s="6" t="str">
        <f t="array" ref="BD116">IF(ISNA(INDEX($DC$1:$DC$770,MATCH($AE116&amp;BD$3,$DB$1:$DB$770&amp;$DC$1:$DC$770,0))),"",IF(ISNA(INDEX($DC$1:$DC$200,MATCH($AE116&amp;BD$3,$DB$1:$DB$200&amp;$DC$1:$DC$200,0))),IF(INDEX($DC$201:$DC$770,MATCH($AE116&amp;BD$3,$DB$201:$DB$770&amp;$DC$201:$DC$770,0))=BD$3,2,""),IF(INDEX($DC$1:$DC$200,MATCH($AE116&amp;BD$3,$DB$1:$DB$200&amp;$DC$1:$DC$200,0))=BD$3,1,"")))</f>
        <v/>
      </c>
      <c r="BE116" s="7" t="str">
        <f t="array" ref="BE116">IF(ISNA(INDEX($DC$1:$DC$770,MATCH($AE116&amp;BE$3,$DB$1:$DB$770&amp;$DC$1:$DC$770,0))),"",IF(ISNA(INDEX($DC$1:$DC$200,MATCH($AE116&amp;BE$3,$DB$1:$DB$200&amp;$DC$1:$DC$200,0))),IF(INDEX($DC$201:$DC$770,MATCH($AE116&amp;BE$3,$DB$201:$DB$770&amp;$DC$201:$DC$770,0))=BE$3,2,""),IF(INDEX($DC$1:$DC$200,MATCH($AE116&amp;BE$3,$DB$1:$DB$200&amp;$DC$1:$DC$200,0))=BE$3,1,"")))</f>
        <v/>
      </c>
      <c r="BF116" s="6" t="str">
        <f t="array" ref="BF116">IF(ISNA(INDEX($DC$1:$DC$770,MATCH($AE116&amp;BF$3,$DB$1:$DB$770&amp;$DC$1:$DC$770,0))),"",IF(ISNA(INDEX($DC$1:$DC$200,MATCH($AE116&amp;BF$3,$DB$1:$DB$200&amp;$DC$1:$DC$200,0))),IF(INDEX($DC$201:$DC$770,MATCH($AE116&amp;BF$3,$DB$201:$DB$770&amp;$DC$201:$DC$770,0))=BF$3,2,""),IF(INDEX($DC$1:$DC$200,MATCH($AE116&amp;BF$3,$DB$1:$DB$200&amp;$DC$1:$DC$200,0))=BF$3,1,"")))</f>
        <v/>
      </c>
      <c r="BG116" s="6" t="str">
        <f t="array" ref="BG116">IF(ISNA(INDEX($DC$1:$DC$770,MATCH($AE116&amp;BG$3,$DB$1:$DB$770&amp;$DC$1:$DC$770,0))),"",IF(ISNA(INDEX($DC$1:$DC$200,MATCH($AE116&amp;BG$3,$DB$1:$DB$200&amp;$DC$1:$DC$200,0))),IF(INDEX($DC$201:$DC$770,MATCH($AE116&amp;BG$3,$DB$201:$DB$770&amp;$DC$201:$DC$770,0))=BG$3,2,""),IF(INDEX($DC$1:$DC$200,MATCH($AE116&amp;BG$3,$DB$1:$DB$200&amp;$DC$1:$DC$200,0))=BG$3,1,"")))</f>
        <v/>
      </c>
      <c r="BH116" s="7" t="str">
        <f t="array" ref="BH116">IF(ISNA(INDEX($DC$1:$DC$770,MATCH($AE116&amp;BH$3,$DB$1:$DB$770&amp;$DC$1:$DC$770,0))),"",IF(ISNA(INDEX($DC$1:$DC$200,MATCH($AE116&amp;BH$3,$DB$1:$DB$200&amp;$DC$1:$DC$200,0))),IF(INDEX($DC$201:$DC$770,MATCH($AE116&amp;BH$3,$DB$201:$DB$770&amp;$DC$201:$DC$770,0))=BH$3,2,""),IF(INDEX($DC$1:$DC$200,MATCH($AE116&amp;BH$3,$DB$1:$DB$200&amp;$DC$1:$DC$200,0))=BH$3,1,"")))</f>
        <v/>
      </c>
      <c r="BI116" s="4">
        <f t="shared" ref="BI116" si="1010">BI114+1</f>
        <v>173</v>
      </c>
      <c r="BJ116" s="174">
        <f>TRUNC((DATE($CR$2,BK$75,BK116)-WEEKDAY(DATE($CR$2,BK$75,BK116),2)-DATE(YEAR(DATE($CR$2,BK$75,BK116)+4-WEEKDAY(DATE($CR$2,BK$75,BK116),2)),1,-10))/7)</f>
        <v>25</v>
      </c>
      <c r="BK116" s="181">
        <v>21</v>
      </c>
      <c r="BL116" s="176" t="str">
        <f t="shared" si="577"/>
        <v>Di</v>
      </c>
      <c r="BM116" s="2"/>
      <c r="BN116" s="164" t="str">
        <f t="shared" ref="BN116" si="1011">IF(OR(OR(BJ116=$CR$7,BJ120=$CR$7,BJ116=$CS$7,BJ120=$CS$7,BJ116=$CT$7,BJ120=$CT$7,BJ116=$CR$8,BJ120=$CR$8,BJ116=$CR$9,BJ120=$CR$9,BJ116=$CR$10,BJ120=$CR$10,BJ116=$CS$10,BJ120=$CS$10,BJ116=$CR$11,BJ120=$CR$11,BJ116=$CS$11,BJ120=$CS$11,BJ116=$CT$11,BJ120=$CT$11,BJ116=$CU$11,BJ120=$CU$11,BJ116=$CV$11,BJ120=$CV$11,BJ116=$CR$12,BJ120=$CR$12,BJ116=$CS$12,BJ120=$CS$12),OR($BI117=$CP$30,$BI117=$CP$31,$BI117=$CP$32,$BI117=$CP$33,$BI117=$CP$34,$BI117=$CP$35,$BI117=$CP$36,$BI117=$CP$37,$BI117=$CP$38,$BI117=$CP$39,$BI117=$CP$40,$BI117=$CP$41),OR($BI117=$CP$44,$BI117=$CP$45,$BI117=$CP$46,$BI117=$CP$47,$BI117=$CP$48,$BI117=$CP$49,$BI117=$CP$50)),1,"")</f>
        <v/>
      </c>
      <c r="BO116" s="164" t="str">
        <f t="shared" ref="BO116" si="1012">IF(OR(OR(BJ116=$CR$15,BJ120=$CR$15,BJ116=$CS$15,BJ120=$CS$15,BJ116=$CT$15,BJ120=$CT$15,BJ116=$CR$16,BJ120=$CR$16,BJ116=$CS$16,BJ120=$CS$16,BJ116=$CR$17,BJ120=$CR$17,BJ116=$CS$17,BJ120=$CS$17,BJ116=$CR$18,BJ120=$CR$18,BJ116=$CS$18,BJ120=$CS$18,BJ116=$CT$18,BJ120=$CT$18,BJ116=$CU$18,BJ120=$CU$18,BJ116=$CV$18,BJ120=$CV$18,BJ116=$CR$19,BJ120=$CR$19,BJ116=$CS$19,BJ120=$CS$19),OR($BI117=$CP$30,$BI117=$CP$31,$BI117=$CP$32,$BI117=$CP$33,$BI117=$CP$34,$BI117=$CP$35,$BI117=$CP$36,$BI117=$CP$37,$BI117=$CP$38,$BI117=$CP$39,$BI117=$CP$40,$BI117=$CP$41),OR($BI117=$CP$44,$BI117=$CP$45,$BI117=$CP$46,$BI117=$CP$47,$BI117=$CP$48,$BI117=$CP$49,$BI117=$CP$50)),1,"")</f>
        <v/>
      </c>
      <c r="BP116" s="164" t="str">
        <f t="shared" ref="BP116" si="1013">IF(OR(OR(BJ116=$CR$22,BJ120=$CR$22,BJ116=$CS$22,BJ120=$CS$22,BJ116=$CT$22,BJ120=$CT$22,BJ116=$CR$23,BJ120=$CR$23,BJ116=$CS$23,BJ120=$CS$23,BJ116=$CR$24,BJ120=$CR$24,BJ116=$CS$24,BJ120=$CS$24,BJ116=$CR$25,BJ120=$CR$25,BJ116=$CS$25,BJ120=$CS$25,BJ116=$CT$25,BJ120=$CT$25,BJ116=$CU$25,BJ120=$CU$25,BJ116=$CV$25,BJ120=$CV$25,BJ116=$CR$26,BJ120=$CR$26,BJ116=$CS$26,BJ120=$CS$26),OR($BI117=$CP$30,$BI117=$CP$31,$BI117=$CP$32,$BI117=$CP$33,$BI117=$CP$34,$BI117=$CP$35,$BI117=$CP$36,$BI117=$CP$37,$BI117=$CP$38,$BI117=$CP$39,$BI117=$CP$40,$BI117=$CP$41),OR($BI117=$CP$44,$BI117=$CP$45,$BI117=$CP$46,$BI117=$CP$47,$BI117=$CP$48,$BI117=$CP$49,$BI117=$CP$50)),1,"")</f>
        <v/>
      </c>
      <c r="BQ116" s="2"/>
      <c r="BR116" s="1" t="str">
        <f t="shared" ref="BR116" si="1014">IF(ISNA(VLOOKUP(BI116,$DB$1:$DE$200,4,FALSE)),"",VLOOKUP(BI116,$DB$1:$DE$200,4,FALSE))</f>
        <v/>
      </c>
      <c r="BS116" s="1"/>
      <c r="BT116" s="1"/>
      <c r="BU116" s="1"/>
      <c r="BV116" s="1"/>
      <c r="BW116" s="1"/>
      <c r="BX116" s="5" t="str">
        <f t="array" ref="BX116">IF(ISNA(INDEX($DC$1:$DC$770,MATCH($BI116&amp;BX$3,$DB$1:$DB$770&amp;$DC$1:$DC$770,0))),"",IF(ISNA(INDEX($DC$1:$DC$200,MATCH($BI116&amp;BX$3,$DB$1:$DB$200&amp;$DC$1:$DC$200,0))),IF(INDEX($DC$201:$DC$770,MATCH($BI116&amp;BX$3,$DB$201:$DB$770&amp;$DC$201:$DC$770,0))=BX$3,2,""),IF(INDEX($DC$1:$DC$200,MATCH($BI116&amp;BX$3,$DB$1:$DB$200&amp;$DC$1:$DC$200,0))=BX$3,1,"")))</f>
        <v/>
      </c>
      <c r="BY116" s="6" t="str">
        <f t="array" ref="BY116">IF(ISNA(INDEX($DC$1:$DC$770,MATCH($BI116&amp;BY$3,$DB$1:$DB$770&amp;$DC$1:$DC$770,0))),"",IF(ISNA(INDEX($DC$1:$DC$200,MATCH($BI116&amp;BY$3,$DB$1:$DB$200&amp;$DC$1:$DC$200,0))),IF(INDEX($DC$201:$DC$770,MATCH($BI116&amp;BY$3,$DB$201:$DB$770&amp;$DC$201:$DC$770,0))=BY$3,2,""),IF(INDEX($DC$1:$DC$200,MATCH($BI116&amp;BY$3,$DB$1:$DB$200&amp;$DC$1:$DC$200,0))=BY$3,1,"")))</f>
        <v/>
      </c>
      <c r="BZ116" s="6" t="str">
        <f t="array" ref="BZ116">IF(ISNA(INDEX($DC$1:$DC$770,MATCH($BI116&amp;BZ$3,$DB$1:$DB$770&amp;$DC$1:$DC$770,0))),"",IF(ISNA(INDEX($DC$1:$DC$200,MATCH($BI116&amp;BZ$3,$DB$1:$DB$200&amp;$DC$1:$DC$200,0))),IF(INDEX($DC$201:$DC$770,MATCH($BI116&amp;BZ$3,$DB$201:$DB$770&amp;$DC$201:$DC$770,0))=BZ$3,2,""),IF(INDEX($DC$1:$DC$200,MATCH($BI116&amp;BZ$3,$DB$1:$DB$200&amp;$DC$1:$DC$200,0))=BZ$3,1,"")))</f>
        <v/>
      </c>
      <c r="CA116" s="5" t="str">
        <f t="array" ref="CA116">IF(ISNA(INDEX($DC$1:$DC$770,MATCH($BI116&amp;CA$3,$DB$1:$DB$770&amp;$DC$1:$DC$770,0))),"",IF(ISNA(INDEX($DC$1:$DC$200,MATCH($BI116&amp;CA$3,$DB$1:$DB$200&amp;$DC$1:$DC$200,0))),IF(INDEX($DC$201:$DC$770,MATCH($BI116&amp;CA$3,$DB$201:$DB$770&amp;$DC$201:$DC$770,0))=CA$3,2,""),IF(INDEX($DC$1:$DC$200,MATCH($BI116&amp;CA$3,$DB$1:$DB$200&amp;$DC$1:$DC$200,0))=CA$3,1,"")))</f>
        <v/>
      </c>
      <c r="CB116" s="6" t="str">
        <f t="array" ref="CB116">IF(ISNA(INDEX($DC$1:$DC$770,MATCH($BI116&amp;CB$3,$DB$1:$DB$770&amp;$DC$1:$DC$770,0))),"",IF(ISNA(INDEX($DC$1:$DC$200,MATCH($BI116&amp;CB$3,$DB$1:$DB$200&amp;$DC$1:$DC$200,0))),IF(INDEX($DC$201:$DC$770,MATCH($BI116&amp;CB$3,$DB$201:$DB$770&amp;$DC$201:$DC$770,0))=CB$3,2,""),IF(INDEX($DC$1:$DC$200,MATCH($BI116&amp;CB$3,$DB$1:$DB$200&amp;$DC$1:$DC$200,0))=CB$3,1,"")))</f>
        <v/>
      </c>
      <c r="CC116" s="7" t="str">
        <f t="array" ref="CC116">IF(ISNA(INDEX($DC$1:$DC$770,MATCH($BI116&amp;CC$3,$DB$1:$DB$770&amp;$DC$1:$DC$770,0))),"",IF(ISNA(INDEX($DC$1:$DC$200,MATCH($BI116&amp;CC$3,$DB$1:$DB$200&amp;$DC$1:$DC$200,0))),IF(INDEX($DC$201:$DC$770,MATCH($BI116&amp;CC$3,$DB$201:$DB$770&amp;$DC$201:$DC$770,0))=CC$3,2,""),IF(INDEX($DC$1:$DC$200,MATCH($BI116&amp;CC$3,$DB$1:$DB$200&amp;$DC$1:$DC$200,0))=CC$3,1,"")))</f>
        <v/>
      </c>
      <c r="CD116" s="6" t="str">
        <f t="array" ref="CD116">IF(ISNA(INDEX($DC$1:$DC$770,MATCH($BI116&amp;CD$3,$DB$1:$DB$770&amp;$DC$1:$DC$770,0))),"",IF(ISNA(INDEX($DC$1:$DC$200,MATCH($BI116&amp;CD$3,$DB$1:$DB$200&amp;$DC$1:$DC$200,0))),IF(INDEX($DC$201:$DC$770,MATCH($BI116&amp;CD$3,$DB$201:$DB$770&amp;$DC$201:$DC$770,0))=CD$3,2,""),IF(INDEX($DC$1:$DC$200,MATCH($BI116&amp;CD$3,$DB$1:$DB$200&amp;$DC$1:$DC$200,0))=CD$3,1,"")))</f>
        <v/>
      </c>
      <c r="CE116" s="6" t="str">
        <f t="array" ref="CE116">IF(ISNA(INDEX($DC$1:$DC$770,MATCH($BI116&amp;CE$3,$DB$1:$DB$770&amp;$DC$1:$DC$770,0))),"",IF(ISNA(INDEX($DC$1:$DC$200,MATCH($BI116&amp;CE$3,$DB$1:$DB$200&amp;$DC$1:$DC$200,0))),IF(INDEX($DC$201:$DC$770,MATCH($BI116&amp;CE$3,$DB$201:$DB$770&amp;$DC$201:$DC$770,0))=CE$3,2,""),IF(INDEX($DC$1:$DC$200,MATCH($BI116&amp;CE$3,$DB$1:$DB$200&amp;$DC$1:$DC$200,0))=CE$3,1,"")))</f>
        <v/>
      </c>
      <c r="CF116" s="6" t="str">
        <f t="array" ref="CF116">IF(ISNA(INDEX($DC$1:$DC$770,MATCH($BI116&amp;CF$3,$DB$1:$DB$770&amp;$DC$1:$DC$770,0))),"",IF(ISNA(INDEX($DC$1:$DC$200,MATCH($BI116&amp;CF$3,$DB$1:$DB$200&amp;$DC$1:$DC$200,0))),IF(INDEX($DC$201:$DC$770,MATCH($BI116&amp;CF$3,$DB$201:$DB$770&amp;$DC$201:$DC$770,0))=CF$3,2,""),IF(INDEX($DC$1:$DC$200,MATCH($BI116&amp;CF$3,$DB$1:$DB$200&amp;$DC$1:$DC$200,0))=CF$3,1,"")))</f>
        <v/>
      </c>
      <c r="CG116" s="5" t="str">
        <f t="array" ref="CG116">IF(ISNA(INDEX($DC$1:$DC$770,MATCH($BI116&amp;CG$3,$DB$1:$DB$770&amp;$DC$1:$DC$770,0))),"",IF(ISNA(INDEX($DC$1:$DC$200,MATCH($BI116&amp;CG$3,$DB$1:$DB$200&amp;$DC$1:$DC$200,0))),IF(INDEX($DC$201:$DC$770,MATCH($BI116&amp;CG$3,$DB$201:$DB$770&amp;$DC$201:$DC$770,0))=CG$3,2,""),IF(INDEX($DC$1:$DC$200,MATCH($BI116&amp;CG$3,$DB$1:$DB$200&amp;$DC$1:$DC$200,0))=CG$3,1,"")))</f>
        <v/>
      </c>
      <c r="CH116" s="6" t="str">
        <f t="array" ref="CH116">IF(ISNA(INDEX($DC$1:$DC$770,MATCH($BI116&amp;CH$3,$DB$1:$DB$770&amp;$DC$1:$DC$770,0))),"",IF(ISNA(INDEX($DC$1:$DC$200,MATCH($BI116&amp;CH$3,$DB$1:$DB$200&amp;$DC$1:$DC$200,0))),IF(INDEX($DC$201:$DC$770,MATCH($BI116&amp;CH$3,$DB$201:$DB$770&amp;$DC$201:$DC$770,0))=CH$3,2,""),IF(INDEX($DC$1:$DC$200,MATCH($BI116&amp;CH$3,$DB$1:$DB$200&amp;$DC$1:$DC$200,0))=CH$3,1,"")))</f>
        <v/>
      </c>
      <c r="CI116" s="7" t="str">
        <f t="array" ref="CI116">IF(ISNA(INDEX($DC$1:$DC$770,MATCH($BI116&amp;CI$3,$DB$1:$DB$770&amp;$DC$1:$DC$770,0))),"",IF(ISNA(INDEX($DC$1:$DC$200,MATCH($BI116&amp;CI$3,$DB$1:$DB$200&amp;$DC$1:$DC$200,0))),IF(INDEX($DC$201:$DC$770,MATCH($BI116&amp;CI$3,$DB$201:$DB$770&amp;$DC$201:$DC$770,0))=CI$3,2,""),IF(INDEX($DC$1:$DC$200,MATCH($BI116&amp;CI$3,$DB$1:$DB$200&amp;$DC$1:$DC$200,0))=CI$3,1,"")))</f>
        <v/>
      </c>
      <c r="CJ116" s="6" t="str">
        <f t="array" ref="CJ116">IF(ISNA(INDEX($DC$1:$DC$770,MATCH($BI116&amp;CJ$3,$DB$1:$DB$770&amp;$DC$1:$DC$770,0))),"",IF(ISNA(INDEX($DC$1:$DC$200,MATCH($BI116&amp;CJ$3,$DB$1:$DB$200&amp;$DC$1:$DC$200,0))),IF(INDEX($DC$201:$DC$770,MATCH($BI116&amp;CJ$3,$DB$201:$DB$770&amp;$DC$201:$DC$770,0))=CJ$3,2,""),IF(INDEX($DC$1:$DC$200,MATCH($BI116&amp;CJ$3,$DB$1:$DB$200&amp;$DC$1:$DC$200,0))=CJ$3,1,"")))</f>
        <v/>
      </c>
      <c r="CK116" s="6" t="str">
        <f t="array" ref="CK116">IF(ISNA(INDEX($DC$1:$DC$770,MATCH($BI116&amp;CK$3,$DB$1:$DB$770&amp;$DC$1:$DC$770,0))),"",IF(ISNA(INDEX($DC$1:$DC$200,MATCH($BI116&amp;CK$3,$DB$1:$DB$200&amp;$DC$1:$DC$200,0))),IF(INDEX($DC$201:$DC$770,MATCH($BI116&amp;CK$3,$DB$201:$DB$770&amp;$DC$201:$DC$770,0))=CK$3,2,""),IF(INDEX($DC$1:$DC$200,MATCH($BI116&amp;CK$3,$DB$1:$DB$200&amp;$DC$1:$DC$200,0))=CK$3,1,"")))</f>
        <v/>
      </c>
      <c r="CL116" s="7" t="str">
        <f t="array" ref="CL116">IF(ISNA(INDEX($DC$1:$DC$770,MATCH($BI116&amp;CL$3,$DB$1:$DB$770&amp;$DC$1:$DC$770,0))),"",IF(ISNA(INDEX($DC$1:$DC$200,MATCH($BI116&amp;CL$3,$DB$1:$DB$200&amp;$DC$1:$DC$200,0))),IF(INDEX($DC$201:$DC$770,MATCH($BI116&amp;CL$3,$DB$201:$DB$770&amp;$DC$201:$DC$770,0))=CL$3,2,""),IF(INDEX($DC$1:$DC$200,MATCH($BI116&amp;CL$3,$DB$1:$DB$200&amp;$DC$1:$DC$200,0))=CL$3,1,"")))</f>
        <v/>
      </c>
      <c r="CN116" s="10"/>
      <c r="CO116" s="14">
        <f t="shared" ref="CO116" si="1015">CO115</f>
        <v>12</v>
      </c>
      <c r="CP116" s="24">
        <f t="shared" si="764"/>
        <v>0</v>
      </c>
      <c r="CQ116" s="161"/>
      <c r="CR116" s="10"/>
      <c r="CS116" s="10"/>
      <c r="CT116" s="10" t="s">
        <v>152</v>
      </c>
      <c r="CU116" s="69"/>
      <c r="CV116" s="69"/>
      <c r="CW116" s="10">
        <f t="shared" si="765"/>
        <v>2016</v>
      </c>
      <c r="CX116" s="10" t="str">
        <f t="shared" si="766"/>
        <v>Mo</v>
      </c>
      <c r="CY116" s="36">
        <f t="shared" si="767"/>
        <v>40876</v>
      </c>
      <c r="CZ116" s="10">
        <f>CZ115</f>
        <v>0</v>
      </c>
      <c r="DB116" s="19"/>
    </row>
    <row r="117" spans="1:117" ht="12.75" customHeight="1">
      <c r="A117" s="13">
        <f t="shared" ref="A117" si="1016">A116+0.5</f>
        <v>112.5</v>
      </c>
      <c r="B117" s="174"/>
      <c r="C117" s="173"/>
      <c r="D117" s="177"/>
      <c r="E117" s="2"/>
      <c r="F117" s="165"/>
      <c r="G117" s="165"/>
      <c r="H117" s="165"/>
      <c r="I117" s="2"/>
      <c r="J117" s="10" t="str">
        <f t="shared" ref="J117" si="1017">IF(ISNA(VLOOKUP(A117,$CP$30:$CQ$56,2,FALSE)),IF(ISNA(VLOOKUP(A117,$DB$1:$DE$200,4,FALSE)),"",VLOOKUP(A117,$DB$1:$DE$200,4,FALSE)),VLOOKUP(A117,$CP$30:$CQ$56,2,FALSE))</f>
        <v/>
      </c>
      <c r="K117" s="10"/>
      <c r="L117" s="10"/>
      <c r="M117" s="10"/>
      <c r="N117" s="10"/>
      <c r="O117" s="10"/>
      <c r="P117" s="9" t="str">
        <f t="array" ref="P117">IF(ISNA(INDEX($DC$201:$DC$770,MATCH($A116&amp;P$3,$DB$201:$DB$770&amp;$DC$201:$DC$770,0))),IF(ISNA(INDEX($DC$1:$DC$200,MATCH($A117&amp;P$3,$DB$1:$DB$200&amp;$DC$1:$DC$200,0))),"",IF(INDEX($DC$1:$DC$200,MATCH($A117&amp;P$3,$DB$1:$DB$200&amp;$DC$1:$DC$200,0))=P$3,1,"")),IF(INDEX($DC$201:$DC$770,MATCH($A116&amp;P$3,$DB$201:$DB$770&amp;$DC$201:$DC$770,0))=P$3,2,""))</f>
        <v/>
      </c>
      <c r="Q117" s="10" t="str">
        <f t="array" ref="Q117">IF(ISNA(INDEX($DC$201:$DC$770,MATCH($A116&amp;Q$3,$DB$201:$DB$770&amp;$DC$201:$DC$770,0))),IF(ISNA(INDEX($DC$1:$DC$200,MATCH($A117&amp;Q$3,$DB$1:$DB$200&amp;$DC$1:$DC$200,0))),"",IF(INDEX($DC$1:$DC$200,MATCH($A117&amp;Q$3,$DB$1:$DB$200&amp;$DC$1:$DC$200,0))=Q$3,1,"")),IF(INDEX($DC$201:$DC$770,MATCH($A116&amp;Q$3,$DB$201:$DB$770&amp;$DC$201:$DC$770,0))=Q$3,2,""))</f>
        <v/>
      </c>
      <c r="R117" s="10" t="str">
        <f t="array" ref="R117">IF(ISNA(INDEX($DC$201:$DC$770,MATCH($A116&amp;R$3,$DB$201:$DB$770&amp;$DC$201:$DC$770,0))),IF(ISNA(INDEX($DC$1:$DC$200,MATCH($A117&amp;R$3,$DB$1:$DB$200&amp;$DC$1:$DC$200,0))),"",IF(INDEX($DC$1:$DC$200,MATCH($A117&amp;R$3,$DB$1:$DB$200&amp;$DC$1:$DC$200,0))=R$3,1,"")),IF(INDEX($DC$201:$DC$770,MATCH($A116&amp;R$3,$DB$201:$DB$770&amp;$DC$201:$DC$770,0))=R$3,2,""))</f>
        <v/>
      </c>
      <c r="S117" s="9" t="str">
        <f t="array" ref="S117">IF(ISNA(INDEX($DC$201:$DC$770,MATCH($A116&amp;S$3,$DB$201:$DB$770&amp;$DC$201:$DC$770,0))),IF(ISNA(INDEX($DC$1:$DC$200,MATCH($A117&amp;S$3,$DB$1:$DB$200&amp;$DC$1:$DC$200,0))),"",IF(INDEX($DC$1:$DC$200,MATCH($A117&amp;S$3,$DB$1:$DB$200&amp;$DC$1:$DC$200,0))=S$3,1,"")),IF(INDEX($DC$201:$DC$770,MATCH($A116&amp;S$3,$DB$201:$DB$770&amp;$DC$201:$DC$770,0))=S$3,2,""))</f>
        <v/>
      </c>
      <c r="T117" s="10" t="str">
        <f t="array" ref="T117">IF(ISNA(INDEX($DC$201:$DC$770,MATCH($A116&amp;T$3,$DB$201:$DB$770&amp;$DC$201:$DC$770,0))),IF(ISNA(INDEX($DC$1:$DC$200,MATCH($A117&amp;T$3,$DB$1:$DB$200&amp;$DC$1:$DC$200,0))),"",IF(INDEX($DC$1:$DC$200,MATCH($A117&amp;T$3,$DB$1:$DB$200&amp;$DC$1:$DC$200,0))=T$3,1,"")),IF(INDEX($DC$201:$DC$770,MATCH($A116&amp;T$3,$DB$201:$DB$770&amp;$DC$201:$DC$770,0))=T$3,2,""))</f>
        <v/>
      </c>
      <c r="U117" s="8" t="str">
        <f t="array" ref="U117">IF(ISNA(INDEX($DC$201:$DC$770,MATCH($A116&amp;U$3,$DB$201:$DB$770&amp;$DC$201:$DC$770,0))),IF(ISNA(INDEX($DC$1:$DC$200,MATCH($A117&amp;U$3,$DB$1:$DB$200&amp;$DC$1:$DC$200,0))),"",IF(INDEX($DC$1:$DC$200,MATCH($A117&amp;U$3,$DB$1:$DB$200&amp;$DC$1:$DC$200,0))=U$3,1,"")),IF(INDEX($DC$201:$DC$770,MATCH($A116&amp;U$3,$DB$201:$DB$770&amp;$DC$201:$DC$770,0))=U$3,2,""))</f>
        <v/>
      </c>
      <c r="V117" s="10" t="str">
        <f t="array" ref="V117">IF(ISNA(INDEX($DC$201:$DC$770,MATCH($A116&amp;V$3,$DB$201:$DB$770&amp;$DC$201:$DC$770,0))),IF(ISNA(INDEX($DC$1:$DC$200,MATCH($A117&amp;V$3,$DB$1:$DB$200&amp;$DC$1:$DC$200,0))),"",IF(INDEX($DC$1:$DC$200,MATCH($A117&amp;V$3,$DB$1:$DB$200&amp;$DC$1:$DC$200,0))=V$3,1,"")),IF(INDEX($DC$201:$DC$770,MATCH($A116&amp;V$3,$DB$201:$DB$770&amp;$DC$201:$DC$770,0))=V$3,2,""))</f>
        <v/>
      </c>
      <c r="W117" s="10" t="str">
        <f t="array" ref="W117">IF(ISNA(INDEX($DC$201:$DC$770,MATCH($A116&amp;W$3,$DB$201:$DB$770&amp;$DC$201:$DC$770,0))),IF(ISNA(INDEX($DC$1:$DC$200,MATCH($A117&amp;W$3,$DB$1:$DB$200&amp;$DC$1:$DC$200,0))),"",IF(INDEX($DC$1:$DC$200,MATCH($A117&amp;W$3,$DB$1:$DB$200&amp;$DC$1:$DC$200,0))=W$3,1,"")),IF(INDEX($DC$201:$DC$770,MATCH($A116&amp;W$3,$DB$201:$DB$770&amp;$DC$201:$DC$770,0))=W$3,2,""))</f>
        <v/>
      </c>
      <c r="X117" s="10" t="str">
        <f t="array" ref="X117">IF(ISNA(INDEX($DC$201:$DC$770,MATCH($A116&amp;X$3,$DB$201:$DB$770&amp;$DC$201:$DC$770,0))),IF(ISNA(INDEX($DC$1:$DC$200,MATCH($A117&amp;X$3,$DB$1:$DB$200&amp;$DC$1:$DC$200,0))),"",IF(INDEX($DC$1:$DC$200,MATCH($A117&amp;X$3,$DB$1:$DB$200&amp;$DC$1:$DC$200,0))=X$3,1,"")),IF(INDEX($DC$201:$DC$770,MATCH($A116&amp;X$3,$DB$201:$DB$770&amp;$DC$201:$DC$770,0))=X$3,2,""))</f>
        <v/>
      </c>
      <c r="Y117" s="9" t="str">
        <f t="array" ref="Y117">IF(ISNA(INDEX($DC$201:$DC$770,MATCH($A116&amp;Y$3,$DB$201:$DB$770&amp;$DC$201:$DC$770,0))),IF(ISNA(INDEX($DC$1:$DC$200,MATCH($A117&amp;Y$3,$DB$1:$DB$200&amp;$DC$1:$DC$200,0))),"",IF(INDEX($DC$1:$DC$200,MATCH($A117&amp;Y$3,$DB$1:$DB$200&amp;$DC$1:$DC$200,0))=Y$3,1,"")),IF(INDEX($DC$201:$DC$770,MATCH($A116&amp;Y$3,$DB$201:$DB$770&amp;$DC$201:$DC$770,0))=Y$3,2,""))</f>
        <v/>
      </c>
      <c r="Z117" s="10" t="str">
        <f t="array" ref="Z117">IF(ISNA(INDEX($DC$201:$DC$770,MATCH($A116&amp;Z$3,$DB$201:$DB$770&amp;$DC$201:$DC$770,0))),IF(ISNA(INDEX($DC$1:$DC$200,MATCH($A117&amp;Z$3,$DB$1:$DB$200&amp;$DC$1:$DC$200,0))),"",IF(INDEX($DC$1:$DC$200,MATCH($A117&amp;Z$3,$DB$1:$DB$200&amp;$DC$1:$DC$200,0))=Z$3,1,"")),IF(INDEX($DC$201:$DC$770,MATCH($A116&amp;Z$3,$DB$201:$DB$770&amp;$DC$201:$DC$770,0))=Z$3,2,""))</f>
        <v/>
      </c>
      <c r="AA117" s="8" t="str">
        <f t="array" ref="AA117">IF(ISNA(INDEX($DC$201:$DC$770,MATCH($A116&amp;AA$3,$DB$201:$DB$770&amp;$DC$201:$DC$770,0))),IF(ISNA(INDEX($DC$1:$DC$200,MATCH($A117&amp;AA$3,$DB$1:$DB$200&amp;$DC$1:$DC$200,0))),"",IF(INDEX($DC$1:$DC$200,MATCH($A117&amp;AA$3,$DB$1:$DB$200&amp;$DC$1:$DC$200,0))=AA$3,1,"")),IF(INDEX($DC$201:$DC$770,MATCH($A116&amp;AA$3,$DB$201:$DB$770&amp;$DC$201:$DC$770,0))=AA$3,2,""))</f>
        <v/>
      </c>
      <c r="AB117" s="10" t="str">
        <f t="array" ref="AB117">IF(ISNA(INDEX($DC$201:$DC$770,MATCH($A116&amp;AB$3,$DB$201:$DB$770&amp;$DC$201:$DC$770,0))),IF(ISNA(INDEX($DC$1:$DC$200,MATCH($A117&amp;AB$3,$DB$1:$DB$200&amp;$DC$1:$DC$200,0))),"",IF(INDEX($DC$1:$DC$200,MATCH($A117&amp;AB$3,$DB$1:$DB$200&amp;$DC$1:$DC$200,0))=AB$3,1,"")),IF(INDEX($DC$201:$DC$770,MATCH($A116&amp;AB$3,$DB$201:$DB$770&amp;$DC$201:$DC$770,0))=AB$3,2,""))</f>
        <v/>
      </c>
      <c r="AC117" s="10" t="str">
        <f t="array" ref="AC117">IF(ISNA(INDEX($DC$201:$DC$770,MATCH($A116&amp;AC$3,$DB$201:$DB$770&amp;$DC$201:$DC$770,0))),IF(ISNA(INDEX($DC$1:$DC$200,MATCH($A117&amp;AC$3,$DB$1:$DB$200&amp;$DC$1:$DC$200,0))),"",IF(INDEX($DC$1:$DC$200,MATCH($A117&amp;AC$3,$DB$1:$DB$200&amp;$DC$1:$DC$200,0))=AC$3,1,"")),IF(INDEX($DC$201:$DC$770,MATCH($A116&amp;AC$3,$DB$201:$DB$770&amp;$DC$201:$DC$770,0))=AC$3,2,""))</f>
        <v/>
      </c>
      <c r="AD117" s="8" t="str">
        <f t="array" ref="AD117">IF(ISNA(INDEX($DC$201:$DC$770,MATCH($A116&amp;AD$3,$DB$201:$DB$770&amp;$DC$201:$DC$770,0))),IF(ISNA(INDEX($DC$1:$DC$200,MATCH($A117&amp;AD$3,$DB$1:$DB$200&amp;$DC$1:$DC$200,0))),"",IF(INDEX($DC$1:$DC$200,MATCH($A117&amp;AD$3,$DB$1:$DB$200&amp;$DC$1:$DC$200,0))=AD$3,1,"")),IF(INDEX($DC$201:$DC$770,MATCH($A116&amp;AD$3,$DB$201:$DB$770&amp;$DC$201:$DC$770,0))=AD$3,2,""))</f>
        <v/>
      </c>
      <c r="AE117" s="4">
        <f t="shared" ref="AE117" si="1018">AE116+0.5</f>
        <v>142.5</v>
      </c>
      <c r="AF117" s="174"/>
      <c r="AG117" s="183"/>
      <c r="AH117" s="177"/>
      <c r="AI117" s="2"/>
      <c r="AJ117" s="165"/>
      <c r="AK117" s="165"/>
      <c r="AL117" s="165"/>
      <c r="AM117" s="2"/>
      <c r="AN117" s="10" t="str">
        <f t="shared" ref="AN117" si="1019">IF(ISNA(VLOOKUP(AE117,$CP$30:$CQ$56,2,FALSE)),IF(ISNA(VLOOKUP(AE117,$DB$1:$DE$200,4,FALSE)),"",VLOOKUP(AE117,$DB$1:$DE$200,4,FALSE)),VLOOKUP(AE117,$CP$30:$CQ$56,2,FALSE))</f>
        <v/>
      </c>
      <c r="AO117" s="10"/>
      <c r="AP117" s="10"/>
      <c r="AQ117" s="10"/>
      <c r="AR117" s="10"/>
      <c r="AS117" s="10"/>
      <c r="AT117" s="9" t="str">
        <f t="array" ref="AT117">IF(ISNA(INDEX($DC$201:$DC$770,MATCH($AE116&amp;AT$3,$DB$201:$DB$770&amp;$DC$201:$DC$770,0))),IF(ISNA(INDEX($DC$1:$DC$200,MATCH($AE117&amp;AT$3,$DB$1:$DB$200&amp;$DC$1:$DC$200,0))),"",IF(INDEX($DC$1:$DC$200,MATCH($AE117&amp;AT$3,$DB$1:$DB$200&amp;$DC$1:$DC$200,0))=AT$3,1,"")),IF(INDEX($DC$201:$DC$770,MATCH($AE116&amp;AT$3,$DB$201:$DB$770&amp;$DC$201:$DC$770,0))=AT$3,2,""))</f>
        <v/>
      </c>
      <c r="AU117" s="10" t="str">
        <f t="array" ref="AU117">IF(ISNA(INDEX($DC$201:$DC$770,MATCH($AE116&amp;AU$3,$DB$201:$DB$770&amp;$DC$201:$DC$770,0))),IF(ISNA(INDEX($DC$1:$DC$200,MATCH($AE117&amp;AU$3,$DB$1:$DB$200&amp;$DC$1:$DC$200,0))),"",IF(INDEX($DC$1:$DC$200,MATCH($AE117&amp;AU$3,$DB$1:$DB$200&amp;$DC$1:$DC$200,0))=AU$3,1,"")),IF(INDEX($DC$201:$DC$770,MATCH($AE116&amp;AU$3,$DB$201:$DB$770&amp;$DC$201:$DC$770,0))=AU$3,2,""))</f>
        <v/>
      </c>
      <c r="AV117" s="10" t="str">
        <f t="array" ref="AV117">IF(ISNA(INDEX($DC$201:$DC$770,MATCH($AE116&amp;AV$3,$DB$201:$DB$770&amp;$DC$201:$DC$770,0))),IF(ISNA(INDEX($DC$1:$DC$200,MATCH($AE117&amp;AV$3,$DB$1:$DB$200&amp;$DC$1:$DC$200,0))),"",IF(INDEX($DC$1:$DC$200,MATCH($AE117&amp;AV$3,$DB$1:$DB$200&amp;$DC$1:$DC$200,0))=AV$3,1,"")),IF(INDEX($DC$201:$DC$770,MATCH($AE116&amp;AV$3,$DB$201:$DB$770&amp;$DC$201:$DC$770,0))=AV$3,2,""))</f>
        <v/>
      </c>
      <c r="AW117" s="9" t="str">
        <f t="array" ref="AW117">IF(ISNA(INDEX($DC$201:$DC$770,MATCH($AE116&amp;AW$3,$DB$201:$DB$770&amp;$DC$201:$DC$770,0))),IF(ISNA(INDEX($DC$1:$DC$200,MATCH($AE117&amp;AW$3,$DB$1:$DB$200&amp;$DC$1:$DC$200,0))),"",IF(INDEX($DC$1:$DC$200,MATCH($AE117&amp;AW$3,$DB$1:$DB$200&amp;$DC$1:$DC$200,0))=AW$3,1,"")),IF(INDEX($DC$201:$DC$770,MATCH($AE116&amp;AW$3,$DB$201:$DB$770&amp;$DC$201:$DC$770,0))=AW$3,2,""))</f>
        <v/>
      </c>
      <c r="AX117" s="10" t="str">
        <f t="array" ref="AX117">IF(ISNA(INDEX($DC$201:$DC$770,MATCH($AE116&amp;AX$3,$DB$201:$DB$770&amp;$DC$201:$DC$770,0))),IF(ISNA(INDEX($DC$1:$DC$200,MATCH($AE117&amp;AX$3,$DB$1:$DB$200&amp;$DC$1:$DC$200,0))),"",IF(INDEX($DC$1:$DC$200,MATCH($AE117&amp;AX$3,$DB$1:$DB$200&amp;$DC$1:$DC$200,0))=AX$3,1,"")),IF(INDEX($DC$201:$DC$770,MATCH($AE116&amp;AX$3,$DB$201:$DB$770&amp;$DC$201:$DC$770,0))=AX$3,2,""))</f>
        <v/>
      </c>
      <c r="AY117" s="8" t="str">
        <f t="array" ref="AY117">IF(ISNA(INDEX($DC$201:$DC$770,MATCH($AE116&amp;AY$3,$DB$201:$DB$770&amp;$DC$201:$DC$770,0))),IF(ISNA(INDEX($DC$1:$DC$200,MATCH($AE117&amp;AY$3,$DB$1:$DB$200&amp;$DC$1:$DC$200,0))),"",IF(INDEX($DC$1:$DC$200,MATCH($AE117&amp;AY$3,$DB$1:$DB$200&amp;$DC$1:$DC$200,0))=AY$3,1,"")),IF(INDEX($DC$201:$DC$770,MATCH($AE116&amp;AY$3,$DB$201:$DB$770&amp;$DC$201:$DC$770,0))=AY$3,2,""))</f>
        <v/>
      </c>
      <c r="AZ117" s="10" t="str">
        <f t="array" ref="AZ117">IF(ISNA(INDEX($DC$201:$DC$770,MATCH($AE116&amp;AZ$3,$DB$201:$DB$770&amp;$DC$201:$DC$770,0))),IF(ISNA(INDEX($DC$1:$DC$200,MATCH($AE117&amp;AZ$3,$DB$1:$DB$200&amp;$DC$1:$DC$200,0))),"",IF(INDEX($DC$1:$DC$200,MATCH($AE117&amp;AZ$3,$DB$1:$DB$200&amp;$DC$1:$DC$200,0))=AZ$3,1,"")),IF(INDEX($DC$201:$DC$770,MATCH($AE116&amp;AZ$3,$DB$201:$DB$770&amp;$DC$201:$DC$770,0))=AZ$3,2,""))</f>
        <v/>
      </c>
      <c r="BA117" s="10" t="str">
        <f t="array" ref="BA117">IF(ISNA(INDEX($DC$201:$DC$770,MATCH($AE116&amp;BA$3,$DB$201:$DB$770&amp;$DC$201:$DC$770,0))),IF(ISNA(INDEX($DC$1:$DC$200,MATCH($AE117&amp;BA$3,$DB$1:$DB$200&amp;$DC$1:$DC$200,0))),"",IF(INDEX($DC$1:$DC$200,MATCH($AE117&amp;BA$3,$DB$1:$DB$200&amp;$DC$1:$DC$200,0))=BA$3,1,"")),IF(INDEX($DC$201:$DC$770,MATCH($AE116&amp;BA$3,$DB$201:$DB$770&amp;$DC$201:$DC$770,0))=BA$3,2,""))</f>
        <v/>
      </c>
      <c r="BB117" s="10" t="str">
        <f t="array" ref="BB117">IF(ISNA(INDEX($DC$201:$DC$770,MATCH($AE116&amp;BB$3,$DB$201:$DB$770&amp;$DC$201:$DC$770,0))),IF(ISNA(INDEX($DC$1:$DC$200,MATCH($AE117&amp;BB$3,$DB$1:$DB$200&amp;$DC$1:$DC$200,0))),"",IF(INDEX($DC$1:$DC$200,MATCH($AE117&amp;BB$3,$DB$1:$DB$200&amp;$DC$1:$DC$200,0))=BB$3,1,"")),IF(INDEX($DC$201:$DC$770,MATCH($AE116&amp;BB$3,$DB$201:$DB$770&amp;$DC$201:$DC$770,0))=BB$3,2,""))</f>
        <v/>
      </c>
      <c r="BC117" s="9" t="str">
        <f t="array" ref="BC117">IF(ISNA(INDEX($DC$201:$DC$770,MATCH($AE116&amp;BC$3,$DB$201:$DB$770&amp;$DC$201:$DC$770,0))),IF(ISNA(INDEX($DC$1:$DC$200,MATCH($AE117&amp;BC$3,$DB$1:$DB$200&amp;$DC$1:$DC$200,0))),"",IF(INDEX($DC$1:$DC$200,MATCH($AE117&amp;BC$3,$DB$1:$DB$200&amp;$DC$1:$DC$200,0))=BC$3,1,"")),IF(INDEX($DC$201:$DC$770,MATCH($AE116&amp;BC$3,$DB$201:$DB$770&amp;$DC$201:$DC$770,0))=BC$3,2,""))</f>
        <v/>
      </c>
      <c r="BD117" s="10" t="str">
        <f t="array" ref="BD117">IF(ISNA(INDEX($DC$201:$DC$770,MATCH($AE116&amp;BD$3,$DB$201:$DB$770&amp;$DC$201:$DC$770,0))),IF(ISNA(INDEX($DC$1:$DC$200,MATCH($AE117&amp;BD$3,$DB$1:$DB$200&amp;$DC$1:$DC$200,0))),"",IF(INDEX($DC$1:$DC$200,MATCH($AE117&amp;BD$3,$DB$1:$DB$200&amp;$DC$1:$DC$200,0))=BD$3,1,"")),IF(INDEX($DC$201:$DC$770,MATCH($AE116&amp;BD$3,$DB$201:$DB$770&amp;$DC$201:$DC$770,0))=BD$3,2,""))</f>
        <v/>
      </c>
      <c r="BE117" s="8" t="str">
        <f t="array" ref="BE117">IF(ISNA(INDEX($DC$201:$DC$770,MATCH($AE116&amp;BE$3,$DB$201:$DB$770&amp;$DC$201:$DC$770,0))),IF(ISNA(INDEX($DC$1:$DC$200,MATCH($AE117&amp;BE$3,$DB$1:$DB$200&amp;$DC$1:$DC$200,0))),"",IF(INDEX($DC$1:$DC$200,MATCH($AE117&amp;BE$3,$DB$1:$DB$200&amp;$DC$1:$DC$200,0))=BE$3,1,"")),IF(INDEX($DC$201:$DC$770,MATCH($AE116&amp;BE$3,$DB$201:$DB$770&amp;$DC$201:$DC$770,0))=BE$3,2,""))</f>
        <v/>
      </c>
      <c r="BF117" s="10" t="str">
        <f t="array" ref="BF117">IF(ISNA(INDEX($DC$201:$DC$770,MATCH($AE116&amp;BF$3,$DB$201:$DB$770&amp;$DC$201:$DC$770,0))),IF(ISNA(INDEX($DC$1:$DC$200,MATCH($AE117&amp;BF$3,$DB$1:$DB$200&amp;$DC$1:$DC$200,0))),"",IF(INDEX($DC$1:$DC$200,MATCH($AE117&amp;BF$3,$DB$1:$DB$200&amp;$DC$1:$DC$200,0))=BF$3,1,"")),IF(INDEX($DC$201:$DC$770,MATCH($AE116&amp;BF$3,$DB$201:$DB$770&amp;$DC$201:$DC$770,0))=BF$3,2,""))</f>
        <v/>
      </c>
      <c r="BG117" s="10" t="str">
        <f t="array" ref="BG117">IF(ISNA(INDEX($DC$201:$DC$770,MATCH($AE116&amp;BG$3,$DB$201:$DB$770&amp;$DC$201:$DC$770,0))),IF(ISNA(INDEX($DC$1:$DC$200,MATCH($AE117&amp;BG$3,$DB$1:$DB$200&amp;$DC$1:$DC$200,0))),"",IF(INDEX($DC$1:$DC$200,MATCH($AE117&amp;BG$3,$DB$1:$DB$200&amp;$DC$1:$DC$200,0))=BG$3,1,"")),IF(INDEX($DC$201:$DC$770,MATCH($AE116&amp;BG$3,$DB$201:$DB$770&amp;$DC$201:$DC$770,0))=BG$3,2,""))</f>
        <v/>
      </c>
      <c r="BH117" s="8" t="str">
        <f t="array" ref="BH117">IF(ISNA(INDEX($DC$201:$DC$770,MATCH($AE116&amp;BH$3,$DB$201:$DB$770&amp;$DC$201:$DC$770,0))),IF(ISNA(INDEX($DC$1:$DC$200,MATCH($AE117&amp;BH$3,$DB$1:$DB$200&amp;$DC$1:$DC$200,0))),"",IF(INDEX($DC$1:$DC$200,MATCH($AE117&amp;BH$3,$DB$1:$DB$200&amp;$DC$1:$DC$200,0))=BH$3,1,"")),IF(INDEX($DC$201:$DC$770,MATCH($AE116&amp;BH$3,$DB$201:$DB$770&amp;$DC$201:$DC$770,0))=BH$3,2,""))</f>
        <v/>
      </c>
      <c r="BI117" s="4">
        <f t="shared" ref="BI117" si="1020">BI116+0.5</f>
        <v>173.5</v>
      </c>
      <c r="BJ117" s="174"/>
      <c r="BK117" s="183"/>
      <c r="BL117" s="177"/>
      <c r="BM117" s="2"/>
      <c r="BN117" s="165"/>
      <c r="BO117" s="165"/>
      <c r="BP117" s="165"/>
      <c r="BQ117" s="2"/>
      <c r="BR117" s="9" t="str">
        <f t="shared" ref="BR117" si="1021">IF(ISNA(VLOOKUP(BI117,$CP$30:$CQ$56,2,FALSE)),IF(ISNA(VLOOKUP(BI117,$DB$1:$DE$200,4,FALSE)),"",VLOOKUP(BI117,$DB$1:$DE$200,4,FALSE)),VLOOKUP(BI117,$CP$30:$CQ$56,2,FALSE))</f>
        <v/>
      </c>
      <c r="BS117" s="10"/>
      <c r="BT117" s="10"/>
      <c r="BU117" s="10"/>
      <c r="BV117" s="10"/>
      <c r="BW117" s="10"/>
      <c r="BX117" s="9" t="str">
        <f t="array" ref="BX117">IF(ISNA(INDEX($DC$201:$DC$770,MATCH($BI116&amp;BX$3,$DB$201:$DB$770&amp;$DC$201:$DC$770,0))),IF(ISNA(INDEX($DC$1:$DC$200,MATCH($BI117&amp;BX$3,$DB$1:$DB$200&amp;$DC$1:$DC$200,0))),"",IF(INDEX($DC$1:$DC$200,MATCH($BI117&amp;BX$3,$DB$1:$DB$200&amp;$DC$1:$DC$200,0))=BX$3,1,"")),IF(INDEX($DC$201:$DC$770,MATCH($BI116&amp;BX$3,$DB$201:$DB$770&amp;$DC$201:$DC$770,0))=BX$3,2,""))</f>
        <v/>
      </c>
      <c r="BY117" s="10" t="str">
        <f t="array" ref="BY117">IF(ISNA(INDEX($DC$201:$DC$770,MATCH($BI116&amp;BY$3,$DB$201:$DB$770&amp;$DC$201:$DC$770,0))),IF(ISNA(INDEX($DC$1:$DC$200,MATCH($BI117&amp;BY$3,$DB$1:$DB$200&amp;$DC$1:$DC$200,0))),"",IF(INDEX($DC$1:$DC$200,MATCH($BI117&amp;BY$3,$DB$1:$DB$200&amp;$DC$1:$DC$200,0))=BY$3,1,"")),IF(INDEX($DC$201:$DC$770,MATCH($BI116&amp;BY$3,$DB$201:$DB$770&amp;$DC$201:$DC$770,0))=BY$3,2,""))</f>
        <v/>
      </c>
      <c r="BZ117" s="10" t="str">
        <f t="array" ref="BZ117">IF(ISNA(INDEX($DC$201:$DC$770,MATCH($BI116&amp;BZ$3,$DB$201:$DB$770&amp;$DC$201:$DC$770,0))),IF(ISNA(INDEX($DC$1:$DC$200,MATCH($BI117&amp;BZ$3,$DB$1:$DB$200&amp;$DC$1:$DC$200,0))),"",IF(INDEX($DC$1:$DC$200,MATCH($BI117&amp;BZ$3,$DB$1:$DB$200&amp;$DC$1:$DC$200,0))=BZ$3,1,"")),IF(INDEX($DC$201:$DC$770,MATCH($BI116&amp;BZ$3,$DB$201:$DB$770&amp;$DC$201:$DC$770,0))=BZ$3,2,""))</f>
        <v/>
      </c>
      <c r="CA117" s="9" t="str">
        <f t="array" ref="CA117">IF(ISNA(INDEX($DC$201:$DC$770,MATCH($BI116&amp;CA$3,$DB$201:$DB$770&amp;$DC$201:$DC$770,0))),IF(ISNA(INDEX($DC$1:$DC$200,MATCH($BI117&amp;CA$3,$DB$1:$DB$200&amp;$DC$1:$DC$200,0))),"",IF(INDEX($DC$1:$DC$200,MATCH($BI117&amp;CA$3,$DB$1:$DB$200&amp;$DC$1:$DC$200,0))=CA$3,1,"")),IF(INDEX($DC$201:$DC$770,MATCH($BI116&amp;CA$3,$DB$201:$DB$770&amp;$DC$201:$DC$770,0))=CA$3,2,""))</f>
        <v/>
      </c>
      <c r="CB117" s="10" t="str">
        <f t="array" ref="CB117">IF(ISNA(INDEX($DC$201:$DC$770,MATCH($BI116&amp;CB$3,$DB$201:$DB$770&amp;$DC$201:$DC$770,0))),IF(ISNA(INDEX($DC$1:$DC$200,MATCH($BI117&amp;CB$3,$DB$1:$DB$200&amp;$DC$1:$DC$200,0))),"",IF(INDEX($DC$1:$DC$200,MATCH($BI117&amp;CB$3,$DB$1:$DB$200&amp;$DC$1:$DC$200,0))=CB$3,1,"")),IF(INDEX($DC$201:$DC$770,MATCH($BI116&amp;CB$3,$DB$201:$DB$770&amp;$DC$201:$DC$770,0))=CB$3,2,""))</f>
        <v/>
      </c>
      <c r="CC117" s="8" t="str">
        <f t="array" ref="CC117">IF(ISNA(INDEX($DC$201:$DC$770,MATCH($BI116&amp;CC$3,$DB$201:$DB$770&amp;$DC$201:$DC$770,0))),IF(ISNA(INDEX($DC$1:$DC$200,MATCH($BI117&amp;CC$3,$DB$1:$DB$200&amp;$DC$1:$DC$200,0))),"",IF(INDEX($DC$1:$DC$200,MATCH($BI117&amp;CC$3,$DB$1:$DB$200&amp;$DC$1:$DC$200,0))=CC$3,1,"")),IF(INDEX($DC$201:$DC$770,MATCH($BI116&amp;CC$3,$DB$201:$DB$770&amp;$DC$201:$DC$770,0))=CC$3,2,""))</f>
        <v/>
      </c>
      <c r="CD117" s="10" t="str">
        <f t="array" ref="CD117">IF(ISNA(INDEX($DC$201:$DC$770,MATCH($BI116&amp;CD$3,$DB$201:$DB$770&amp;$DC$201:$DC$770,0))),IF(ISNA(INDEX($DC$1:$DC$200,MATCH($BI117&amp;CD$3,$DB$1:$DB$200&amp;$DC$1:$DC$200,0))),"",IF(INDEX($DC$1:$DC$200,MATCH($BI117&amp;CD$3,$DB$1:$DB$200&amp;$DC$1:$DC$200,0))=CD$3,1,"")),IF(INDEX($DC$201:$DC$770,MATCH($BI116&amp;CD$3,$DB$201:$DB$770&amp;$DC$201:$DC$770,0))=CD$3,2,""))</f>
        <v/>
      </c>
      <c r="CE117" s="10" t="str">
        <f t="array" ref="CE117">IF(ISNA(INDEX($DC$201:$DC$770,MATCH($BI116&amp;CE$3,$DB$201:$DB$770&amp;$DC$201:$DC$770,0))),IF(ISNA(INDEX($DC$1:$DC$200,MATCH($BI117&amp;CE$3,$DB$1:$DB$200&amp;$DC$1:$DC$200,0))),"",IF(INDEX($DC$1:$DC$200,MATCH($BI117&amp;CE$3,$DB$1:$DB$200&amp;$DC$1:$DC$200,0))=CE$3,1,"")),IF(INDEX($DC$201:$DC$770,MATCH($BI116&amp;CE$3,$DB$201:$DB$770&amp;$DC$201:$DC$770,0))=CE$3,2,""))</f>
        <v/>
      </c>
      <c r="CF117" s="10" t="str">
        <f t="array" ref="CF117">IF(ISNA(INDEX($DC$201:$DC$770,MATCH($BI116&amp;CF$3,$DB$201:$DB$770&amp;$DC$201:$DC$770,0))),IF(ISNA(INDEX($DC$1:$DC$200,MATCH($BI117&amp;CF$3,$DB$1:$DB$200&amp;$DC$1:$DC$200,0))),"",IF(INDEX($DC$1:$DC$200,MATCH($BI117&amp;CF$3,$DB$1:$DB$200&amp;$DC$1:$DC$200,0))=CF$3,1,"")),IF(INDEX($DC$201:$DC$770,MATCH($BI116&amp;CF$3,$DB$201:$DB$770&amp;$DC$201:$DC$770,0))=CF$3,2,""))</f>
        <v/>
      </c>
      <c r="CG117" s="9" t="str">
        <f t="array" ref="CG117">IF(ISNA(INDEX($DC$201:$DC$770,MATCH($BI116&amp;CG$3,$DB$201:$DB$770&amp;$DC$201:$DC$770,0))),IF(ISNA(INDEX($DC$1:$DC$200,MATCH($BI117&amp;CG$3,$DB$1:$DB$200&amp;$DC$1:$DC$200,0))),"",IF(INDEX($DC$1:$DC$200,MATCH($BI117&amp;CG$3,$DB$1:$DB$200&amp;$DC$1:$DC$200,0))=CG$3,1,"")),IF(INDEX($DC$201:$DC$770,MATCH($BI116&amp;CG$3,$DB$201:$DB$770&amp;$DC$201:$DC$770,0))=CG$3,2,""))</f>
        <v/>
      </c>
      <c r="CH117" s="10" t="str">
        <f t="array" ref="CH117">IF(ISNA(INDEX($DC$201:$DC$770,MATCH($BI116&amp;CH$3,$DB$201:$DB$770&amp;$DC$201:$DC$770,0))),IF(ISNA(INDEX($DC$1:$DC$200,MATCH($BI117&amp;CH$3,$DB$1:$DB$200&amp;$DC$1:$DC$200,0))),"",IF(INDEX($DC$1:$DC$200,MATCH($BI117&amp;CH$3,$DB$1:$DB$200&amp;$DC$1:$DC$200,0))=CH$3,1,"")),IF(INDEX($DC$201:$DC$770,MATCH($BI116&amp;CH$3,$DB$201:$DB$770&amp;$DC$201:$DC$770,0))=CH$3,2,""))</f>
        <v/>
      </c>
      <c r="CI117" s="8" t="str">
        <f t="array" ref="CI117">IF(ISNA(INDEX($DC$201:$DC$770,MATCH($BI116&amp;CI$3,$DB$201:$DB$770&amp;$DC$201:$DC$770,0))),IF(ISNA(INDEX($DC$1:$DC$200,MATCH($BI117&amp;CI$3,$DB$1:$DB$200&amp;$DC$1:$DC$200,0))),"",IF(INDEX($DC$1:$DC$200,MATCH($BI117&amp;CI$3,$DB$1:$DB$200&amp;$DC$1:$DC$200,0))=CI$3,1,"")),IF(INDEX($DC$201:$DC$770,MATCH($BI116&amp;CI$3,$DB$201:$DB$770&amp;$DC$201:$DC$770,0))=CI$3,2,""))</f>
        <v/>
      </c>
      <c r="CJ117" s="10" t="str">
        <f t="array" ref="CJ117">IF(ISNA(INDEX($DC$201:$DC$770,MATCH($BI116&amp;CJ$3,$DB$201:$DB$770&amp;$DC$201:$DC$770,0))),IF(ISNA(INDEX($DC$1:$DC$200,MATCH($BI117&amp;CJ$3,$DB$1:$DB$200&amp;$DC$1:$DC$200,0))),"",IF(INDEX($DC$1:$DC$200,MATCH($BI117&amp;CJ$3,$DB$1:$DB$200&amp;$DC$1:$DC$200,0))=CJ$3,1,"")),IF(INDEX($DC$201:$DC$770,MATCH($BI116&amp;CJ$3,$DB$201:$DB$770&amp;$DC$201:$DC$770,0))=CJ$3,2,""))</f>
        <v/>
      </c>
      <c r="CK117" s="10" t="str">
        <f t="array" ref="CK117">IF(ISNA(INDEX($DC$201:$DC$770,MATCH($BI116&amp;CK$3,$DB$201:$DB$770&amp;$DC$201:$DC$770,0))),IF(ISNA(INDEX($DC$1:$DC$200,MATCH($BI117&amp;CK$3,$DB$1:$DB$200&amp;$DC$1:$DC$200,0))),"",IF(INDEX($DC$1:$DC$200,MATCH($BI117&amp;CK$3,$DB$1:$DB$200&amp;$DC$1:$DC$200,0))=CK$3,1,"")),IF(INDEX($DC$201:$DC$770,MATCH($BI116&amp;CK$3,$DB$201:$DB$770&amp;$DC$201:$DC$770,0))=CK$3,2,""))</f>
        <v/>
      </c>
      <c r="CL117" s="8" t="str">
        <f t="array" ref="CL117">IF(ISNA(INDEX($DC$201:$DC$770,MATCH($BI116&amp;CL$3,$DB$201:$DB$770&amp;$DC$201:$DC$770,0))),IF(ISNA(INDEX($DC$1:$DC$200,MATCH($BI117&amp;CL$3,$DB$1:$DB$200&amp;$DC$1:$DC$200,0))),"",IF(INDEX($DC$1:$DC$200,MATCH($BI117&amp;CL$3,$DB$1:$DB$200&amp;$DC$1:$DC$200,0))=CL$3,1,"")),IF(INDEX($DC$201:$DC$770,MATCH($BI116&amp;CL$3,$DB$201:$DB$770&amp;$DC$201:$DC$770,0))=CL$3,2,""))</f>
        <v/>
      </c>
      <c r="CO117" s="58">
        <f t="shared" ref="CO117" si="1022">VLOOKUP(CQ117,$CQ$194:$CR$208,2,FALSE)</f>
        <v>12</v>
      </c>
      <c r="CP117" s="23">
        <f t="shared" si="764"/>
        <v>0</v>
      </c>
      <c r="CQ117" s="160" t="s">
        <v>204</v>
      </c>
      <c r="CR117" s="13" t="s">
        <v>136</v>
      </c>
      <c r="CT117" s="13" t="s">
        <v>151</v>
      </c>
      <c r="CU117" s="63"/>
      <c r="CV117" s="63"/>
      <c r="CW117" s="13">
        <f t="shared" si="765"/>
        <v>2016</v>
      </c>
      <c r="CX117" s="13" t="str">
        <f t="shared" si="766"/>
        <v>Mo</v>
      </c>
      <c r="CY117" s="22">
        <f t="shared" si="767"/>
        <v>40876</v>
      </c>
      <c r="CZ117" s="13">
        <f>IF(COUNTIF(DL405:DL414,1)&gt;0,"F3",0)</f>
        <v>0</v>
      </c>
      <c r="DB117" s="19"/>
      <c r="DD117" s="163" t="s">
        <v>106</v>
      </c>
      <c r="DE117" s="163"/>
      <c r="DG117" s="81" t="s">
        <v>149</v>
      </c>
      <c r="DH117" s="81" t="s">
        <v>229</v>
      </c>
      <c r="DK117" s="22"/>
    </row>
    <row r="118" spans="1:117" ht="12.75" customHeight="1">
      <c r="A118" s="13">
        <f t="shared" ref="A118" si="1023">A116+1</f>
        <v>113</v>
      </c>
      <c r="B118" s="174">
        <f>TRUNC((DATE($CR$2,C$75,C118)-WEEKDAY(DATE($CR$2,C$75,C118),2)-DATE(YEAR(DATE($CR$2,C$75,C118)+4-WEEKDAY(DATE($CR$2,C$75,C118),2)),1,-10))/7)</f>
        <v>16</v>
      </c>
      <c r="C118" s="172">
        <v>22</v>
      </c>
      <c r="D118" s="176" t="str">
        <f t="shared" si="567"/>
        <v>Fr</v>
      </c>
      <c r="E118" s="2"/>
      <c r="F118" s="164" t="str">
        <f t="shared" ref="F118" si="1024">IF(OR(OR(B118=$CR$7,B122=$CR$7,B118=$CS$7,B122=$CS$7,B118=$CT$7,B122=$CT$7,B118=$CR$8,B122=$CR$8,B118=$CR$9,B122=$CR$9,B118=$CR$10,B122=$CR$10,B118=$CS$10,B122=$CS$10,B118=$CR$11,B122=$CR$11,B118=$CS$11,B122=$CS$11,B118=$CT$11,B122=$CT$11,B118=$CU$11,B122=$CU$11,B118=$CV$11,B122=$CV$11,B118=$CR$12,B122=$CR$12,B118=$CS$12,B122=$CS$12),OR($A119=$CP$30,$A119=$CP$31,$A119=$CP$32,$A119=$CP$33,$A119=$CP$34,$A119=$CP$35,$A119=$CP$36,$A119=$CP$37,$A119=$CP$38,$A119=$CP$39,$A119=$CP$40,$A119=$CP$41),OR($A119=$CP$44,$A119=$CP$45,$A119=$CP$46,$A119=$CP$47,$A119=$CP$48,$A119=$CP$49,$A119=$CP$50)),1,"")</f>
        <v/>
      </c>
      <c r="G118" s="164" t="str">
        <f t="shared" ref="G118" si="1025">IF(OR(OR(B118=$CR$15,B122=$CR$15,B118=$CS$15,B122=$CS$15,B118=$CT$15,B122=$CT$15,B118=$CR$16,B122=$CR$16,B118=$CS$16,B122=$CS$16,B118=$CR$17,B122=$CR$17,B118=$CS$17,B122=$CS$17,B118=$CR$18,B122=$CR$18,B118=$CS$18,B122=$CS$18,B118=$CT$18,B122=$CT$18,B118=$CU$18,B122=$CU$18,B118=$CV$18,B122=$CV$18,B118=$CR$19,B122=$CR$19,B118=$CS$19,B122=$CS$19),OR($A119=$CP$30,$A119=$CP$31,$A119=$CP$32,$A119=$CP$33,$A119=$CP$34,$A119=$CP$35,$A119=$CP$36,$A119=$CP$37,$A119=$CP$38,$A119=$CP$39,$A119=$CP$40,$A119=$CP$41),OR($A119=$CP$44,$A119=$CP$45,$A119=$CP$46,$A119=$CP$47,$A119=$CP$48,$A119=$CP$49,$A119=$CP$50)),1,"")</f>
        <v/>
      </c>
      <c r="H118" s="164" t="str">
        <f t="shared" ref="H118" si="1026">IF(OR(OR(B118=$CR$22,B122=$CR$22,B118=$CS$22,B122=$CS$22,B118=$CT$22,B122=$CT$22,B118=$CR$23,B122=$CR$23,B118=$CS$23,B122=$CS$23,B118=$CR$24,B122=$CR$24,B118=$CS$24,B122=$CS$24,B118=$CR$25,B122=$CR$25,B118=$CS$25,B122=$CS$25,B118=$CT$25,B122=$CT$25,B118=$CU$25,B122=$CU$25,B118=$CV$25,B122=$CV$25,B118=$CR$26,B122=$CR$26,B118=$CS$26,B122=$CS$26),OR($A119=$CP$30,$A119=$CP$31,$A119=$CP$32,$A119=$CP$33,$A119=$CP$34,$A119=$CP$35,$A119=$CP$36,$A119=$CP$37,$A119=$CP$38,$A119=$CP$39,$A119=$CP$40,$A119=$CP$41),OR($A119=$CP$44,$A119=$CP$45,$A119=$CP$46,$A119=$CP$47,$A119=$CP$48,$A119=$CP$49,$A119=$CP$50)),1,"")</f>
        <v/>
      </c>
      <c r="I118" s="2"/>
      <c r="J118" s="6" t="str">
        <f t="shared" ref="J118" si="1027">IF(ISNA(VLOOKUP(A118,$DB$1:$DE$200,4,FALSE)),"",VLOOKUP(A118,$DB$1:$DE$200,4,FALSE))</f>
        <v/>
      </c>
      <c r="K118" s="6"/>
      <c r="L118" s="6"/>
      <c r="M118" s="6"/>
      <c r="N118" s="6"/>
      <c r="O118" s="6"/>
      <c r="P118" s="5" t="str">
        <f t="array" ref="P118">IF(ISNA(INDEX($DC$1:$DC$770,MATCH($A118&amp;P$3,$DB$1:$DB$770&amp;$DC$1:$DC$770,0))),"",IF(ISNA(INDEX($DC$1:$DC$200,MATCH($A118&amp;P$3,$DB$1:$DB$200&amp;$DC$1:$DC$200,0))),IF(INDEX($DC$201:$DC$770,MATCH($A118&amp;P$3,$DB$201:$DB$770&amp;$DC$201:$DC$770,0))=P$3,2,""),IF(INDEX($DC$1:$DC$200,MATCH($A118&amp;P$3,$DB$1:$DB$200&amp;$DC$1:$DC$200,0))=P$3,1,"")))</f>
        <v/>
      </c>
      <c r="Q118" s="6" t="str">
        <f t="array" ref="Q118">IF(ISNA(INDEX($DC$1:$DC$770,MATCH($A118&amp;Q$3,$DB$1:$DB$770&amp;$DC$1:$DC$770,0))),"",IF(ISNA(INDEX($DC$1:$DC$200,MATCH($A118&amp;Q$3,$DB$1:$DB$200&amp;$DC$1:$DC$200,0))),IF(INDEX($DC$201:$DC$770,MATCH($A118&amp;Q$3,$DB$201:$DB$770&amp;$DC$201:$DC$770,0))=Q$3,2,""),IF(INDEX($DC$1:$DC$200,MATCH($A118&amp;Q$3,$DB$1:$DB$200&amp;$DC$1:$DC$200,0))=Q$3,1,"")))</f>
        <v/>
      </c>
      <c r="R118" s="6" t="str">
        <f t="array" ref="R118">IF(ISNA(INDEX($DC$1:$DC$770,MATCH($A118&amp;R$3,$DB$1:$DB$770&amp;$DC$1:$DC$770,0))),"",IF(ISNA(INDEX($DC$1:$DC$200,MATCH($A118&amp;R$3,$DB$1:$DB$200&amp;$DC$1:$DC$200,0))),IF(INDEX($DC$201:$DC$770,MATCH($A118&amp;R$3,$DB$201:$DB$770&amp;$DC$201:$DC$770,0))=R$3,2,""),IF(INDEX($DC$1:$DC$200,MATCH($A118&amp;R$3,$DB$1:$DB$200&amp;$DC$1:$DC$200,0))=R$3,1,"")))</f>
        <v/>
      </c>
      <c r="S118" s="5" t="str">
        <f t="array" ref="S118">IF(ISNA(INDEX($DC$1:$DC$770,MATCH($A118&amp;S$3,$DB$1:$DB$770&amp;$DC$1:$DC$770,0))),"",IF(ISNA(INDEX($DC$1:$DC$200,MATCH($A118&amp;S$3,$DB$1:$DB$200&amp;$DC$1:$DC$200,0))),IF(INDEX($DC$201:$DC$770,MATCH($A118&amp;S$3,$DB$201:$DB$770&amp;$DC$201:$DC$770,0))=S$3,2,""),IF(INDEX($DC$1:$DC$200,MATCH($A118&amp;S$3,$DB$1:$DB$200&amp;$DC$1:$DC$200,0))=S$3,1,"")))</f>
        <v/>
      </c>
      <c r="T118" s="6" t="str">
        <f t="array" ref="T118">IF(ISNA(INDEX($DC$1:$DC$770,MATCH($A118&amp;T$3,$DB$1:$DB$770&amp;$DC$1:$DC$770,0))),"",IF(ISNA(INDEX($DC$1:$DC$200,MATCH($A118&amp;T$3,$DB$1:$DB$200&amp;$DC$1:$DC$200,0))),IF(INDEX($DC$201:$DC$770,MATCH($A118&amp;T$3,$DB$201:$DB$770&amp;$DC$201:$DC$770,0))=T$3,2,""),IF(INDEX($DC$1:$DC$200,MATCH($A118&amp;T$3,$DB$1:$DB$200&amp;$DC$1:$DC$200,0))=T$3,1,"")))</f>
        <v/>
      </c>
      <c r="U118" s="7" t="str">
        <f t="array" ref="U118">IF(ISNA(INDEX($DC$1:$DC$770,MATCH($A118&amp;U$3,$DB$1:$DB$770&amp;$DC$1:$DC$770,0))),"",IF(ISNA(INDEX($DC$1:$DC$200,MATCH($A118&amp;U$3,$DB$1:$DB$200&amp;$DC$1:$DC$200,0))),IF(INDEX($DC$201:$DC$770,MATCH($A118&amp;U$3,$DB$201:$DB$770&amp;$DC$201:$DC$770,0))=U$3,2,""),IF(INDEX($DC$1:$DC$200,MATCH($A118&amp;U$3,$DB$1:$DB$200&amp;$DC$1:$DC$200,0))=U$3,1,"")))</f>
        <v/>
      </c>
      <c r="V118" s="6" t="str">
        <f t="array" ref="V118">IF(ISNA(INDEX($DC$1:$DC$770,MATCH($A118&amp;V$3,$DB$1:$DB$770&amp;$DC$1:$DC$770,0))),"",IF(ISNA(INDEX($DC$1:$DC$200,MATCH($A118&amp;V$3,$DB$1:$DB$200&amp;$DC$1:$DC$200,0))),IF(INDEX($DC$201:$DC$770,MATCH($A118&amp;V$3,$DB$201:$DB$770&amp;$DC$201:$DC$770,0))=V$3,2,""),IF(INDEX($DC$1:$DC$200,MATCH($A118&amp;V$3,$DB$1:$DB$200&amp;$DC$1:$DC$200,0))=V$3,1,"")))</f>
        <v/>
      </c>
      <c r="W118" s="6" t="str">
        <f t="array" ref="W118">IF(ISNA(INDEX($DC$1:$DC$770,MATCH($A118&amp;W$3,$DB$1:$DB$770&amp;$DC$1:$DC$770,0))),"",IF(ISNA(INDEX($DC$1:$DC$200,MATCH($A118&amp;W$3,$DB$1:$DB$200&amp;$DC$1:$DC$200,0))),IF(INDEX($DC$201:$DC$770,MATCH($A118&amp;W$3,$DB$201:$DB$770&amp;$DC$201:$DC$770,0))=W$3,2,""),IF(INDEX($DC$1:$DC$200,MATCH($A118&amp;W$3,$DB$1:$DB$200&amp;$DC$1:$DC$200,0))=W$3,1,"")))</f>
        <v/>
      </c>
      <c r="X118" s="6" t="str">
        <f t="array" ref="X118">IF(ISNA(INDEX($DC$1:$DC$770,MATCH($A118&amp;X$3,$DB$1:$DB$770&amp;$DC$1:$DC$770,0))),"",IF(ISNA(INDEX($DC$1:$DC$200,MATCH($A118&amp;X$3,$DB$1:$DB$200&amp;$DC$1:$DC$200,0))),IF(INDEX($DC$201:$DC$770,MATCH($A118&amp;X$3,$DB$201:$DB$770&amp;$DC$201:$DC$770,0))=X$3,2,""),IF(INDEX($DC$1:$DC$200,MATCH($A118&amp;X$3,$DB$1:$DB$200&amp;$DC$1:$DC$200,0))=X$3,1,"")))</f>
        <v/>
      </c>
      <c r="Y118" s="5" t="str">
        <f t="array" ref="Y118">IF(ISNA(INDEX($DC$1:$DC$770,MATCH($A118&amp;Y$3,$DB$1:$DB$770&amp;$DC$1:$DC$770,0))),"",IF(ISNA(INDEX($DC$1:$DC$200,MATCH($A118&amp;Y$3,$DB$1:$DB$200&amp;$DC$1:$DC$200,0))),IF(INDEX($DC$201:$DC$770,MATCH($A118&amp;Y$3,$DB$201:$DB$770&amp;$DC$201:$DC$770,0))=Y$3,2,""),IF(INDEX($DC$1:$DC$200,MATCH($A118&amp;Y$3,$DB$1:$DB$200&amp;$DC$1:$DC$200,0))=Y$3,1,"")))</f>
        <v/>
      </c>
      <c r="Z118" s="6" t="str">
        <f t="array" ref="Z118">IF(ISNA(INDEX($DC$1:$DC$770,MATCH($A118&amp;Z$3,$DB$1:$DB$770&amp;$DC$1:$DC$770,0))),"",IF(ISNA(INDEX($DC$1:$DC$200,MATCH($A118&amp;Z$3,$DB$1:$DB$200&amp;$DC$1:$DC$200,0))),IF(INDEX($DC$201:$DC$770,MATCH($A118&amp;Z$3,$DB$201:$DB$770&amp;$DC$201:$DC$770,0))=Z$3,2,""),IF(INDEX($DC$1:$DC$200,MATCH($A118&amp;Z$3,$DB$1:$DB$200&amp;$DC$1:$DC$200,0))=Z$3,1,"")))</f>
        <v/>
      </c>
      <c r="AA118" s="7" t="str">
        <f t="array" ref="AA118">IF(ISNA(INDEX($DC$1:$DC$770,MATCH($A118&amp;AA$3,$DB$1:$DB$770&amp;$DC$1:$DC$770,0))),"",IF(ISNA(INDEX($DC$1:$DC$200,MATCH($A118&amp;AA$3,$DB$1:$DB$200&amp;$DC$1:$DC$200,0))),IF(INDEX($DC$201:$DC$770,MATCH($A118&amp;AA$3,$DB$201:$DB$770&amp;$DC$201:$DC$770,0))=AA$3,2,""),IF(INDEX($DC$1:$DC$200,MATCH($A118&amp;AA$3,$DB$1:$DB$200&amp;$DC$1:$DC$200,0))=AA$3,1,"")))</f>
        <v/>
      </c>
      <c r="AB118" s="6" t="str">
        <f t="array" ref="AB118">IF(ISNA(INDEX($DC$1:$DC$770,MATCH($A118&amp;AB$3,$DB$1:$DB$770&amp;$DC$1:$DC$770,0))),"",IF(ISNA(INDEX($DC$1:$DC$200,MATCH($A118&amp;AB$3,$DB$1:$DB$200&amp;$DC$1:$DC$200,0))),IF(INDEX($DC$201:$DC$770,MATCH($A118&amp;AB$3,$DB$201:$DB$770&amp;$DC$201:$DC$770,0))=AB$3,2,""),IF(INDEX($DC$1:$DC$200,MATCH($A118&amp;AB$3,$DB$1:$DB$200&amp;$DC$1:$DC$200,0))=AB$3,1,"")))</f>
        <v/>
      </c>
      <c r="AC118" s="6" t="str">
        <f t="array" ref="AC118">IF(ISNA(INDEX($DC$1:$DC$770,MATCH($A118&amp;AC$3,$DB$1:$DB$770&amp;$DC$1:$DC$770,0))),"",IF(ISNA(INDEX($DC$1:$DC$200,MATCH($A118&amp;AC$3,$DB$1:$DB$200&amp;$DC$1:$DC$200,0))),IF(INDEX($DC$201:$DC$770,MATCH($A118&amp;AC$3,$DB$201:$DB$770&amp;$DC$201:$DC$770,0))=AC$3,2,""),IF(INDEX($DC$1:$DC$200,MATCH($A118&amp;AC$3,$DB$1:$DB$200&amp;$DC$1:$DC$200,0))=AC$3,1,"")))</f>
        <v/>
      </c>
      <c r="AD118" s="7" t="str">
        <f t="array" ref="AD118">IF(ISNA(INDEX($DC$1:$DC$770,MATCH($A118&amp;AD$3,$DB$1:$DB$770&amp;$DC$1:$DC$770,0))),"",IF(ISNA(INDEX($DC$1:$DC$200,MATCH($A118&amp;AD$3,$DB$1:$DB$200&amp;$DC$1:$DC$200,0))),IF(INDEX($DC$201:$DC$770,MATCH($A118&amp;AD$3,$DB$201:$DB$770&amp;$DC$201:$DC$770,0))=AD$3,2,""),IF(INDEX($DC$1:$DC$200,MATCH($A118&amp;AD$3,$DB$1:$DB$200&amp;$DC$1:$DC$200,0))=AD$3,1,"")))</f>
        <v/>
      </c>
      <c r="AE118" s="4">
        <f t="shared" ref="AE118" si="1028">AE116+1</f>
        <v>143</v>
      </c>
      <c r="AF118" s="174">
        <f>TRUNC((DATE($CR$2,AG$75,AG118)-WEEKDAY(DATE($CR$2,AG$75,AG118),2)-DATE(YEAR(DATE($CR$2,AG$75,AG118)+4-WEEKDAY(DATE($CR$2,AG$75,AG118),2)),1,-10))/7)</f>
        <v>20</v>
      </c>
      <c r="AG118" s="181">
        <v>22</v>
      </c>
      <c r="AH118" s="176" t="str">
        <f t="shared" si="572"/>
        <v>So</v>
      </c>
      <c r="AI118" s="2"/>
      <c r="AJ118" s="164" t="str">
        <f t="shared" ref="AJ118" si="1029">IF(OR(OR(AF118=$CR$7,AF122=$CR$7,AF118=$CS$7,AF122=$CS$7,AF118=$CT$7,AF122=$CT$7,AF118=$CR$8,AF122=$CR$8,AF118=$CR$9,AF122=$CR$9,AF118=$CR$10,AF122=$CR$10,AF118=$CS$10,AF122=$CS$10,AF118=$CR$11,AF122=$CR$11,AF118=$CS$11,AF122=$CS$11,AF118=$CT$11,AF122=$CT$11,AF118=$CU$11,AF122=$CU$11,AF118=$CV$11,AF122=$CV$11,AF118=$CR$12,AF122=$CR$12,AF118=$CS$12,AF122=$CS$12),OR($AE119=$CP$30,$AE119=$CP$31,$AE119=$CP$32,$AE119=$CP$33,$AE119=$CP$34,$AE119=$CP$35,$AE119=$CP$36,$AE119=$CP$37,$AE119=$CP$38,$AE119=$CP$39,$AE119=$CP$40,$AE119=$CP$41),OR($AE119=$CP$44,$AE119=$CP$45,$AE119=$CP$46,$AE119=$CP$47,$AE119=$CP$48,$AE119=$CP$49,$AE119=$CP$50)),1,"")</f>
        <v/>
      </c>
      <c r="AK118" s="164" t="str">
        <f t="shared" ref="AK118" si="1030">IF(OR(OR(AF118=$CR$15,AF122=$CR$15,AF118=$CS$15,AF122=$CS$15,AF118=$CT$15,AF122=$CT$15,AF118=$CR$16,AF122=$CR$16,AF118=$CS$16,AF122=$CS$16,AF118=$CR$17,AF122=$CR$17,AF118=$CS$17,AF122=$CS$17,AF118=$CR$18,AF122=$CR$18,AF118=$CS$18,AF122=$CS$18,AF118=$CT$18,AF122=$CT$18,AF118=$CU$18,AF122=$CU$18,AF118=$CV$18,AF122=$CV$18,AF118=$CR$19,AF122=$CR$19,AF118=$CS$19,AF122=$CS$19),OR($AE119=$CP$30,$AE119=$CP$31,$AE119=$CP$32,$AE119=$CP$33,$AE119=$CP$34,$AE119=$CP$35,$AE119=$CP$36,$AE119=$CP$37,$AE119=$CP$38,$AE119=$CP$39,$AE119=$CP$40,$AE119=$CP$41),OR($AE119=$CP$44,$AE119=$CP$45,$AE119=$CP$46,$AE119=$CP$47,$AE119=$CP$48,$AE119=$CP$49,$AE119=$CP$50)),1,"")</f>
        <v/>
      </c>
      <c r="AL118" s="164" t="str">
        <f t="shared" ref="AL118" si="1031">IF(OR(OR(AF118=$CR$22,AF122=$CR$22,AF118=$CS$22,AF122=$CS$22,AF118=$CT$22,AF122=$CT$22,AF118=$CR$23,AF122=$CR$23,AF118=$CS$23,AF122=$CS$23,AF118=$CR$24,AF122=$CR$24,AF118=$CS$24,AF122=$CS$24,AF118=$CR$25,AF122=$CR$25,AF118=$CS$25,AF122=$CS$25,AF118=$CT$25,AF122=$CT$25,AF118=$CU$25,AF122=$CU$25,AF118=$CV$25,AF122=$CV$25,AF118=$CR$26,AF122=$CR$26,AF118=$CS$26,AF122=$CS$26),OR($AE119=$CP$30,$AE119=$CP$31,$AE119=$CP$32,$AE119=$CP$33,$AE119=$CP$34,$AE119=$CP$35,$AE119=$CP$36,$AE119=$CP$37,$AE119=$CP$38,$AE119=$CP$39,$AE119=$CP$40,$AE119=$CP$41),OR($AE119=$CP$44,$AE119=$CP$45,$AE119=$CP$46,$AE119=$CP$47,$AE119=$CP$48,$AE119=$CP$49,$AE119=$CP$50)),1,"")</f>
        <v/>
      </c>
      <c r="AM118" s="2"/>
      <c r="AN118" s="6" t="str">
        <f t="shared" ref="AN118" si="1032">IF(ISNA(VLOOKUP(AE118,$DB$1:$DE$200,4,FALSE)),"",VLOOKUP(AE118,$DB$1:$DE$200,4,FALSE))</f>
        <v/>
      </c>
      <c r="AO118" s="6"/>
      <c r="AP118" s="6"/>
      <c r="AQ118" s="6"/>
      <c r="AR118" s="6"/>
      <c r="AS118" s="6"/>
      <c r="AT118" s="5" t="str">
        <f t="array" ref="AT118">IF(ISNA(INDEX($DC$1:$DC$770,MATCH($AE118&amp;AT$3,$DB$1:$DB$770&amp;$DC$1:$DC$770,0))),"",IF(ISNA(INDEX($DC$1:$DC$200,MATCH($AE118&amp;AT$3,$DB$1:$DB$200&amp;$DC$1:$DC$200,0))),IF(INDEX($DC$201:$DC$770,MATCH($AE118&amp;AT$3,$DB$201:$DB$770&amp;$DC$201:$DC$770,0))=AT$3,2,""),IF(INDEX($DC$1:$DC$200,MATCH($AE118&amp;AT$3,$DB$1:$DB$200&amp;$DC$1:$DC$200,0))=AT$3,1,"")))</f>
        <v/>
      </c>
      <c r="AU118" s="6" t="str">
        <f t="array" ref="AU118">IF(ISNA(INDEX($DC$1:$DC$770,MATCH($AE118&amp;AU$3,$DB$1:$DB$770&amp;$DC$1:$DC$770,0))),"",IF(ISNA(INDEX($DC$1:$DC$200,MATCH($AE118&amp;AU$3,$DB$1:$DB$200&amp;$DC$1:$DC$200,0))),IF(INDEX($DC$201:$DC$770,MATCH($AE118&amp;AU$3,$DB$201:$DB$770&amp;$DC$201:$DC$770,0))=AU$3,2,""),IF(INDEX($DC$1:$DC$200,MATCH($AE118&amp;AU$3,$DB$1:$DB$200&amp;$DC$1:$DC$200,0))=AU$3,1,"")))</f>
        <v/>
      </c>
      <c r="AV118" s="6" t="str">
        <f t="array" ref="AV118">IF(ISNA(INDEX($DC$1:$DC$770,MATCH($AE118&amp;AV$3,$DB$1:$DB$770&amp;$DC$1:$DC$770,0))),"",IF(ISNA(INDEX($DC$1:$DC$200,MATCH($AE118&amp;AV$3,$DB$1:$DB$200&amp;$DC$1:$DC$200,0))),IF(INDEX($DC$201:$DC$770,MATCH($AE118&amp;AV$3,$DB$201:$DB$770&amp;$DC$201:$DC$770,0))=AV$3,2,""),IF(INDEX($DC$1:$DC$200,MATCH($AE118&amp;AV$3,$DB$1:$DB$200&amp;$DC$1:$DC$200,0))=AV$3,1,"")))</f>
        <v/>
      </c>
      <c r="AW118" s="5" t="str">
        <f t="array" ref="AW118">IF(ISNA(INDEX($DC$1:$DC$770,MATCH($AE118&amp;AW$3,$DB$1:$DB$770&amp;$DC$1:$DC$770,0))),"",IF(ISNA(INDEX($DC$1:$DC$200,MATCH($AE118&amp;AW$3,$DB$1:$DB$200&amp;$DC$1:$DC$200,0))),IF(INDEX($DC$201:$DC$770,MATCH($AE118&amp;AW$3,$DB$201:$DB$770&amp;$DC$201:$DC$770,0))=AW$3,2,""),IF(INDEX($DC$1:$DC$200,MATCH($AE118&amp;AW$3,$DB$1:$DB$200&amp;$DC$1:$DC$200,0))=AW$3,1,"")))</f>
        <v/>
      </c>
      <c r="AX118" s="6" t="str">
        <f t="array" ref="AX118">IF(ISNA(INDEX($DC$1:$DC$770,MATCH($AE118&amp;AX$3,$DB$1:$DB$770&amp;$DC$1:$DC$770,0))),"",IF(ISNA(INDEX($DC$1:$DC$200,MATCH($AE118&amp;AX$3,$DB$1:$DB$200&amp;$DC$1:$DC$200,0))),IF(INDEX($DC$201:$DC$770,MATCH($AE118&amp;AX$3,$DB$201:$DB$770&amp;$DC$201:$DC$770,0))=AX$3,2,""),IF(INDEX($DC$1:$DC$200,MATCH($AE118&amp;AX$3,$DB$1:$DB$200&amp;$DC$1:$DC$200,0))=AX$3,1,"")))</f>
        <v/>
      </c>
      <c r="AY118" s="7" t="str">
        <f t="array" ref="AY118">IF(ISNA(INDEX($DC$1:$DC$770,MATCH($AE118&amp;AY$3,$DB$1:$DB$770&amp;$DC$1:$DC$770,0))),"",IF(ISNA(INDEX($DC$1:$DC$200,MATCH($AE118&amp;AY$3,$DB$1:$DB$200&amp;$DC$1:$DC$200,0))),IF(INDEX($DC$201:$DC$770,MATCH($AE118&amp;AY$3,$DB$201:$DB$770&amp;$DC$201:$DC$770,0))=AY$3,2,""),IF(INDEX($DC$1:$DC$200,MATCH($AE118&amp;AY$3,$DB$1:$DB$200&amp;$DC$1:$DC$200,0))=AY$3,1,"")))</f>
        <v/>
      </c>
      <c r="AZ118" s="6" t="str">
        <f t="array" ref="AZ118">IF(ISNA(INDEX($DC$1:$DC$770,MATCH($AE118&amp;AZ$3,$DB$1:$DB$770&amp;$DC$1:$DC$770,0))),"",IF(ISNA(INDEX($DC$1:$DC$200,MATCH($AE118&amp;AZ$3,$DB$1:$DB$200&amp;$DC$1:$DC$200,0))),IF(INDEX($DC$201:$DC$770,MATCH($AE118&amp;AZ$3,$DB$201:$DB$770&amp;$DC$201:$DC$770,0))=AZ$3,2,""),IF(INDEX($DC$1:$DC$200,MATCH($AE118&amp;AZ$3,$DB$1:$DB$200&amp;$DC$1:$DC$200,0))=AZ$3,1,"")))</f>
        <v/>
      </c>
      <c r="BA118" s="6" t="str">
        <f t="array" ref="BA118">IF(ISNA(INDEX($DC$1:$DC$770,MATCH($AE118&amp;BA$3,$DB$1:$DB$770&amp;$DC$1:$DC$770,0))),"",IF(ISNA(INDEX($DC$1:$DC$200,MATCH($AE118&amp;BA$3,$DB$1:$DB$200&amp;$DC$1:$DC$200,0))),IF(INDEX($DC$201:$DC$770,MATCH($AE118&amp;BA$3,$DB$201:$DB$770&amp;$DC$201:$DC$770,0))=BA$3,2,""),IF(INDEX($DC$1:$DC$200,MATCH($AE118&amp;BA$3,$DB$1:$DB$200&amp;$DC$1:$DC$200,0))=BA$3,1,"")))</f>
        <v/>
      </c>
      <c r="BB118" s="6" t="str">
        <f t="array" ref="BB118">IF(ISNA(INDEX($DC$1:$DC$770,MATCH($AE118&amp;BB$3,$DB$1:$DB$770&amp;$DC$1:$DC$770,0))),"",IF(ISNA(INDEX($DC$1:$DC$200,MATCH($AE118&amp;BB$3,$DB$1:$DB$200&amp;$DC$1:$DC$200,0))),IF(INDEX($DC$201:$DC$770,MATCH($AE118&amp;BB$3,$DB$201:$DB$770&amp;$DC$201:$DC$770,0))=BB$3,2,""),IF(INDEX($DC$1:$DC$200,MATCH($AE118&amp;BB$3,$DB$1:$DB$200&amp;$DC$1:$DC$200,0))=BB$3,1,"")))</f>
        <v/>
      </c>
      <c r="BC118" s="5" t="str">
        <f t="array" ref="BC118">IF(ISNA(INDEX($DC$1:$DC$770,MATCH($AE118&amp;BC$3,$DB$1:$DB$770&amp;$DC$1:$DC$770,0))),"",IF(ISNA(INDEX($DC$1:$DC$200,MATCH($AE118&amp;BC$3,$DB$1:$DB$200&amp;$DC$1:$DC$200,0))),IF(INDEX($DC$201:$DC$770,MATCH($AE118&amp;BC$3,$DB$201:$DB$770&amp;$DC$201:$DC$770,0))=BC$3,2,""),IF(INDEX($DC$1:$DC$200,MATCH($AE118&amp;BC$3,$DB$1:$DB$200&amp;$DC$1:$DC$200,0))=BC$3,1,"")))</f>
        <v/>
      </c>
      <c r="BD118" s="6" t="str">
        <f t="array" ref="BD118">IF(ISNA(INDEX($DC$1:$DC$770,MATCH($AE118&amp;BD$3,$DB$1:$DB$770&amp;$DC$1:$DC$770,0))),"",IF(ISNA(INDEX($DC$1:$DC$200,MATCH($AE118&amp;BD$3,$DB$1:$DB$200&amp;$DC$1:$DC$200,0))),IF(INDEX($DC$201:$DC$770,MATCH($AE118&amp;BD$3,$DB$201:$DB$770&amp;$DC$201:$DC$770,0))=BD$3,2,""),IF(INDEX($DC$1:$DC$200,MATCH($AE118&amp;BD$3,$DB$1:$DB$200&amp;$DC$1:$DC$200,0))=BD$3,1,"")))</f>
        <v/>
      </c>
      <c r="BE118" s="7" t="str">
        <f t="array" ref="BE118">IF(ISNA(INDEX($DC$1:$DC$770,MATCH($AE118&amp;BE$3,$DB$1:$DB$770&amp;$DC$1:$DC$770,0))),"",IF(ISNA(INDEX($DC$1:$DC$200,MATCH($AE118&amp;BE$3,$DB$1:$DB$200&amp;$DC$1:$DC$200,0))),IF(INDEX($DC$201:$DC$770,MATCH($AE118&amp;BE$3,$DB$201:$DB$770&amp;$DC$201:$DC$770,0))=BE$3,2,""),IF(INDEX($DC$1:$DC$200,MATCH($AE118&amp;BE$3,$DB$1:$DB$200&amp;$DC$1:$DC$200,0))=BE$3,1,"")))</f>
        <v/>
      </c>
      <c r="BF118" s="6" t="str">
        <f t="array" ref="BF118">IF(ISNA(INDEX($DC$1:$DC$770,MATCH($AE118&amp;BF$3,$DB$1:$DB$770&amp;$DC$1:$DC$770,0))),"",IF(ISNA(INDEX($DC$1:$DC$200,MATCH($AE118&amp;BF$3,$DB$1:$DB$200&amp;$DC$1:$DC$200,0))),IF(INDEX($DC$201:$DC$770,MATCH($AE118&amp;BF$3,$DB$201:$DB$770&amp;$DC$201:$DC$770,0))=BF$3,2,""),IF(INDEX($DC$1:$DC$200,MATCH($AE118&amp;BF$3,$DB$1:$DB$200&amp;$DC$1:$DC$200,0))=BF$3,1,"")))</f>
        <v/>
      </c>
      <c r="BG118" s="6" t="str">
        <f t="array" ref="BG118">IF(ISNA(INDEX($DC$1:$DC$770,MATCH($AE118&amp;BG$3,$DB$1:$DB$770&amp;$DC$1:$DC$770,0))),"",IF(ISNA(INDEX($DC$1:$DC$200,MATCH($AE118&amp;BG$3,$DB$1:$DB$200&amp;$DC$1:$DC$200,0))),IF(INDEX($DC$201:$DC$770,MATCH($AE118&amp;BG$3,$DB$201:$DB$770&amp;$DC$201:$DC$770,0))=BG$3,2,""),IF(INDEX($DC$1:$DC$200,MATCH($AE118&amp;BG$3,$DB$1:$DB$200&amp;$DC$1:$DC$200,0))=BG$3,1,"")))</f>
        <v/>
      </c>
      <c r="BH118" s="7" t="str">
        <f t="array" ref="BH118">IF(ISNA(INDEX($DC$1:$DC$770,MATCH($AE118&amp;BH$3,$DB$1:$DB$770&amp;$DC$1:$DC$770,0))),"",IF(ISNA(INDEX($DC$1:$DC$200,MATCH($AE118&amp;BH$3,$DB$1:$DB$200&amp;$DC$1:$DC$200,0))),IF(INDEX($DC$201:$DC$770,MATCH($AE118&amp;BH$3,$DB$201:$DB$770&amp;$DC$201:$DC$770,0))=BH$3,2,""),IF(INDEX($DC$1:$DC$200,MATCH($AE118&amp;BH$3,$DB$1:$DB$200&amp;$DC$1:$DC$200,0))=BH$3,1,"")))</f>
        <v/>
      </c>
      <c r="BI118" s="4">
        <f t="shared" ref="BI118" si="1033">BI116+1</f>
        <v>174</v>
      </c>
      <c r="BJ118" s="174">
        <f>TRUNC((DATE($CR$2,BK$75,BK118)-WEEKDAY(DATE($CR$2,BK$75,BK118),2)-DATE(YEAR(DATE($CR$2,BK$75,BK118)+4-WEEKDAY(DATE($CR$2,BK$75,BK118),2)),1,-10))/7)</f>
        <v>25</v>
      </c>
      <c r="BK118" s="181">
        <v>22</v>
      </c>
      <c r="BL118" s="176" t="str">
        <f t="shared" si="577"/>
        <v>Mi</v>
      </c>
      <c r="BM118" s="2"/>
      <c r="BN118" s="164" t="str">
        <f t="shared" ref="BN118" si="1034">IF(OR(OR(BJ118=$CR$7,BJ122=$CR$7,BJ118=$CS$7,BJ122=$CS$7,BJ118=$CT$7,BJ122=$CT$7,BJ118=$CR$8,BJ122=$CR$8,BJ118=$CR$9,BJ122=$CR$9,BJ118=$CR$10,BJ122=$CR$10,BJ118=$CS$10,BJ122=$CS$10,BJ118=$CR$11,BJ122=$CR$11,BJ118=$CS$11,BJ122=$CS$11,BJ118=$CT$11,BJ122=$CT$11,BJ118=$CU$11,BJ122=$CU$11,BJ118=$CV$11,BJ122=$CV$11,BJ118=$CR$12,BJ122=$CR$12,BJ118=$CS$12,BJ122=$CS$12),OR($BI119=$CP$30,$BI119=$CP$31,$BI119=$CP$32,$BI119=$CP$33,$BI119=$CP$34,$BI119=$CP$35,$BI119=$CP$36,$BI119=$CP$37,$BI119=$CP$38,$BI119=$CP$39,$BI119=$CP$40,$BI119=$CP$41),OR($BI119=$CP$44,$BI119=$CP$45,$BI119=$CP$46,$BI119=$CP$47,$BI119=$CP$48,$BI119=$CP$49,$BI119=$CP$50)),1,"")</f>
        <v/>
      </c>
      <c r="BO118" s="164" t="str">
        <f t="shared" ref="BO118" si="1035">IF(OR(OR(BJ118=$CR$15,BJ122=$CR$15,BJ118=$CS$15,BJ122=$CS$15,BJ118=$CT$15,BJ122=$CT$15,BJ118=$CR$16,BJ122=$CR$16,BJ118=$CS$16,BJ122=$CS$16,BJ118=$CR$17,BJ122=$CR$17,BJ118=$CS$17,BJ122=$CS$17,BJ118=$CR$18,BJ122=$CR$18,BJ118=$CS$18,BJ122=$CS$18,BJ118=$CT$18,BJ122=$CT$18,BJ118=$CU$18,BJ122=$CU$18,BJ118=$CV$18,BJ122=$CV$18,BJ118=$CR$19,BJ122=$CR$19,BJ118=$CS$19,BJ122=$CS$19),OR($BI119=$CP$30,$BI119=$CP$31,$BI119=$CP$32,$BI119=$CP$33,$BI119=$CP$34,$BI119=$CP$35,$BI119=$CP$36,$BI119=$CP$37,$BI119=$CP$38,$BI119=$CP$39,$BI119=$CP$40,$BI119=$CP$41),OR($BI119=$CP$44,$BI119=$CP$45,$BI119=$CP$46,$BI119=$CP$47,$BI119=$CP$48,$BI119=$CP$49,$BI119=$CP$50)),1,"")</f>
        <v/>
      </c>
      <c r="BP118" s="164" t="str">
        <f t="shared" ref="BP118" si="1036">IF(OR(OR(BJ118=$CR$22,BJ122=$CR$22,BJ118=$CS$22,BJ122=$CS$22,BJ118=$CT$22,BJ122=$CT$22,BJ118=$CR$23,BJ122=$CR$23,BJ118=$CS$23,BJ122=$CS$23,BJ118=$CR$24,BJ122=$CR$24,BJ118=$CS$24,BJ122=$CS$24,BJ118=$CR$25,BJ122=$CR$25,BJ118=$CS$25,BJ122=$CS$25,BJ118=$CT$25,BJ122=$CT$25,BJ118=$CU$25,BJ122=$CU$25,BJ118=$CV$25,BJ122=$CV$25,BJ118=$CR$26,BJ122=$CR$26,BJ118=$CS$26,BJ122=$CS$26),OR($BI119=$CP$30,$BI119=$CP$31,$BI119=$CP$32,$BI119=$CP$33,$BI119=$CP$34,$BI119=$CP$35,$BI119=$CP$36,$BI119=$CP$37,$BI119=$CP$38,$BI119=$CP$39,$BI119=$CP$40,$BI119=$CP$41),OR($BI119=$CP$44,$BI119=$CP$45,$BI119=$CP$46,$BI119=$CP$47,$BI119=$CP$48,$BI119=$CP$49,$BI119=$CP$50)),1,"")</f>
        <v/>
      </c>
      <c r="BQ118" s="2"/>
      <c r="BR118" s="1" t="str">
        <f t="shared" ref="BR118" si="1037">IF(ISNA(VLOOKUP(BI118,$DB$1:$DE$200,4,FALSE)),"",VLOOKUP(BI118,$DB$1:$DE$200,4,FALSE))</f>
        <v/>
      </c>
      <c r="BS118" s="1"/>
      <c r="BT118" s="1"/>
      <c r="BU118" s="1"/>
      <c r="BV118" s="1"/>
      <c r="BW118" s="1"/>
      <c r="BX118" s="5" t="str">
        <f t="array" ref="BX118">IF(ISNA(INDEX($DC$1:$DC$770,MATCH($BI118&amp;BX$3,$DB$1:$DB$770&amp;$DC$1:$DC$770,0))),"",IF(ISNA(INDEX($DC$1:$DC$200,MATCH($BI118&amp;BX$3,$DB$1:$DB$200&amp;$DC$1:$DC$200,0))),IF(INDEX($DC$201:$DC$770,MATCH($BI118&amp;BX$3,$DB$201:$DB$770&amp;$DC$201:$DC$770,0))=BX$3,2,""),IF(INDEX($DC$1:$DC$200,MATCH($BI118&amp;BX$3,$DB$1:$DB$200&amp;$DC$1:$DC$200,0))=BX$3,1,"")))</f>
        <v/>
      </c>
      <c r="BY118" s="6" t="str">
        <f t="array" ref="BY118">IF(ISNA(INDEX($DC$1:$DC$770,MATCH($BI118&amp;BY$3,$DB$1:$DB$770&amp;$DC$1:$DC$770,0))),"",IF(ISNA(INDEX($DC$1:$DC$200,MATCH($BI118&amp;BY$3,$DB$1:$DB$200&amp;$DC$1:$DC$200,0))),IF(INDEX($DC$201:$DC$770,MATCH($BI118&amp;BY$3,$DB$201:$DB$770&amp;$DC$201:$DC$770,0))=BY$3,2,""),IF(INDEX($DC$1:$DC$200,MATCH($BI118&amp;BY$3,$DB$1:$DB$200&amp;$DC$1:$DC$200,0))=BY$3,1,"")))</f>
        <v/>
      </c>
      <c r="BZ118" s="6" t="str">
        <f t="array" ref="BZ118">IF(ISNA(INDEX($DC$1:$DC$770,MATCH($BI118&amp;BZ$3,$DB$1:$DB$770&amp;$DC$1:$DC$770,0))),"",IF(ISNA(INDEX($DC$1:$DC$200,MATCH($BI118&amp;BZ$3,$DB$1:$DB$200&amp;$DC$1:$DC$200,0))),IF(INDEX($DC$201:$DC$770,MATCH($BI118&amp;BZ$3,$DB$201:$DB$770&amp;$DC$201:$DC$770,0))=BZ$3,2,""),IF(INDEX($DC$1:$DC$200,MATCH($BI118&amp;BZ$3,$DB$1:$DB$200&amp;$DC$1:$DC$200,0))=BZ$3,1,"")))</f>
        <v/>
      </c>
      <c r="CA118" s="5" t="str">
        <f t="array" ref="CA118">IF(ISNA(INDEX($DC$1:$DC$770,MATCH($BI118&amp;CA$3,$DB$1:$DB$770&amp;$DC$1:$DC$770,0))),"",IF(ISNA(INDEX($DC$1:$DC$200,MATCH($BI118&amp;CA$3,$DB$1:$DB$200&amp;$DC$1:$DC$200,0))),IF(INDEX($DC$201:$DC$770,MATCH($BI118&amp;CA$3,$DB$201:$DB$770&amp;$DC$201:$DC$770,0))=CA$3,2,""),IF(INDEX($DC$1:$DC$200,MATCH($BI118&amp;CA$3,$DB$1:$DB$200&amp;$DC$1:$DC$200,0))=CA$3,1,"")))</f>
        <v/>
      </c>
      <c r="CB118" s="6" t="str">
        <f t="array" ref="CB118">IF(ISNA(INDEX($DC$1:$DC$770,MATCH($BI118&amp;CB$3,$DB$1:$DB$770&amp;$DC$1:$DC$770,0))),"",IF(ISNA(INDEX($DC$1:$DC$200,MATCH($BI118&amp;CB$3,$DB$1:$DB$200&amp;$DC$1:$DC$200,0))),IF(INDEX($DC$201:$DC$770,MATCH($BI118&amp;CB$3,$DB$201:$DB$770&amp;$DC$201:$DC$770,0))=CB$3,2,""),IF(INDEX($DC$1:$DC$200,MATCH($BI118&amp;CB$3,$DB$1:$DB$200&amp;$DC$1:$DC$200,0))=CB$3,1,"")))</f>
        <v/>
      </c>
      <c r="CC118" s="7" t="str">
        <f t="array" ref="CC118">IF(ISNA(INDEX($DC$1:$DC$770,MATCH($BI118&amp;CC$3,$DB$1:$DB$770&amp;$DC$1:$DC$770,0))),"",IF(ISNA(INDEX($DC$1:$DC$200,MATCH($BI118&amp;CC$3,$DB$1:$DB$200&amp;$DC$1:$DC$200,0))),IF(INDEX($DC$201:$DC$770,MATCH($BI118&amp;CC$3,$DB$201:$DB$770&amp;$DC$201:$DC$770,0))=CC$3,2,""),IF(INDEX($DC$1:$DC$200,MATCH($BI118&amp;CC$3,$DB$1:$DB$200&amp;$DC$1:$DC$200,0))=CC$3,1,"")))</f>
        <v/>
      </c>
      <c r="CD118" s="6" t="str">
        <f t="array" ref="CD118">IF(ISNA(INDEX($DC$1:$DC$770,MATCH($BI118&amp;CD$3,$DB$1:$DB$770&amp;$DC$1:$DC$770,0))),"",IF(ISNA(INDEX($DC$1:$DC$200,MATCH($BI118&amp;CD$3,$DB$1:$DB$200&amp;$DC$1:$DC$200,0))),IF(INDEX($DC$201:$DC$770,MATCH($BI118&amp;CD$3,$DB$201:$DB$770&amp;$DC$201:$DC$770,0))=CD$3,2,""),IF(INDEX($DC$1:$DC$200,MATCH($BI118&amp;CD$3,$DB$1:$DB$200&amp;$DC$1:$DC$200,0))=CD$3,1,"")))</f>
        <v/>
      </c>
      <c r="CE118" s="6" t="str">
        <f t="array" ref="CE118">IF(ISNA(INDEX($DC$1:$DC$770,MATCH($BI118&amp;CE$3,$DB$1:$DB$770&amp;$DC$1:$DC$770,0))),"",IF(ISNA(INDEX($DC$1:$DC$200,MATCH($BI118&amp;CE$3,$DB$1:$DB$200&amp;$DC$1:$DC$200,0))),IF(INDEX($DC$201:$DC$770,MATCH($BI118&amp;CE$3,$DB$201:$DB$770&amp;$DC$201:$DC$770,0))=CE$3,2,""),IF(INDEX($DC$1:$DC$200,MATCH($BI118&amp;CE$3,$DB$1:$DB$200&amp;$DC$1:$DC$200,0))=CE$3,1,"")))</f>
        <v/>
      </c>
      <c r="CF118" s="6" t="str">
        <f t="array" ref="CF118">IF(ISNA(INDEX($DC$1:$DC$770,MATCH($BI118&amp;CF$3,$DB$1:$DB$770&amp;$DC$1:$DC$770,0))),"",IF(ISNA(INDEX($DC$1:$DC$200,MATCH($BI118&amp;CF$3,$DB$1:$DB$200&amp;$DC$1:$DC$200,0))),IF(INDEX($DC$201:$DC$770,MATCH($BI118&amp;CF$3,$DB$201:$DB$770&amp;$DC$201:$DC$770,0))=CF$3,2,""),IF(INDEX($DC$1:$DC$200,MATCH($BI118&amp;CF$3,$DB$1:$DB$200&amp;$DC$1:$DC$200,0))=CF$3,1,"")))</f>
        <v/>
      </c>
      <c r="CG118" s="5" t="str">
        <f t="array" ref="CG118">IF(ISNA(INDEX($DC$1:$DC$770,MATCH($BI118&amp;CG$3,$DB$1:$DB$770&amp;$DC$1:$DC$770,0))),"",IF(ISNA(INDEX($DC$1:$DC$200,MATCH($BI118&amp;CG$3,$DB$1:$DB$200&amp;$DC$1:$DC$200,0))),IF(INDEX($DC$201:$DC$770,MATCH($BI118&amp;CG$3,$DB$201:$DB$770&amp;$DC$201:$DC$770,0))=CG$3,2,""),IF(INDEX($DC$1:$DC$200,MATCH($BI118&amp;CG$3,$DB$1:$DB$200&amp;$DC$1:$DC$200,0))=CG$3,1,"")))</f>
        <v/>
      </c>
      <c r="CH118" s="6" t="str">
        <f t="array" ref="CH118">IF(ISNA(INDEX($DC$1:$DC$770,MATCH($BI118&amp;CH$3,$DB$1:$DB$770&amp;$DC$1:$DC$770,0))),"",IF(ISNA(INDEX($DC$1:$DC$200,MATCH($BI118&amp;CH$3,$DB$1:$DB$200&amp;$DC$1:$DC$200,0))),IF(INDEX($DC$201:$DC$770,MATCH($BI118&amp;CH$3,$DB$201:$DB$770&amp;$DC$201:$DC$770,0))=CH$3,2,""),IF(INDEX($DC$1:$DC$200,MATCH($BI118&amp;CH$3,$DB$1:$DB$200&amp;$DC$1:$DC$200,0))=CH$3,1,"")))</f>
        <v/>
      </c>
      <c r="CI118" s="7" t="str">
        <f t="array" ref="CI118">IF(ISNA(INDEX($DC$1:$DC$770,MATCH($BI118&amp;CI$3,$DB$1:$DB$770&amp;$DC$1:$DC$770,0))),"",IF(ISNA(INDEX($DC$1:$DC$200,MATCH($BI118&amp;CI$3,$DB$1:$DB$200&amp;$DC$1:$DC$200,0))),IF(INDEX($DC$201:$DC$770,MATCH($BI118&amp;CI$3,$DB$201:$DB$770&amp;$DC$201:$DC$770,0))=CI$3,2,""),IF(INDEX($DC$1:$DC$200,MATCH($BI118&amp;CI$3,$DB$1:$DB$200&amp;$DC$1:$DC$200,0))=CI$3,1,"")))</f>
        <v/>
      </c>
      <c r="CJ118" s="6" t="str">
        <f t="array" ref="CJ118">IF(ISNA(INDEX($DC$1:$DC$770,MATCH($BI118&amp;CJ$3,$DB$1:$DB$770&amp;$DC$1:$DC$770,0))),"",IF(ISNA(INDEX($DC$1:$DC$200,MATCH($BI118&amp;CJ$3,$DB$1:$DB$200&amp;$DC$1:$DC$200,0))),IF(INDEX($DC$201:$DC$770,MATCH($BI118&amp;CJ$3,$DB$201:$DB$770&amp;$DC$201:$DC$770,0))=CJ$3,2,""),IF(INDEX($DC$1:$DC$200,MATCH($BI118&amp;CJ$3,$DB$1:$DB$200&amp;$DC$1:$DC$200,0))=CJ$3,1,"")))</f>
        <v/>
      </c>
      <c r="CK118" s="6" t="str">
        <f t="array" ref="CK118">IF(ISNA(INDEX($DC$1:$DC$770,MATCH($BI118&amp;CK$3,$DB$1:$DB$770&amp;$DC$1:$DC$770,0))),"",IF(ISNA(INDEX($DC$1:$DC$200,MATCH($BI118&amp;CK$3,$DB$1:$DB$200&amp;$DC$1:$DC$200,0))),IF(INDEX($DC$201:$DC$770,MATCH($BI118&amp;CK$3,$DB$201:$DB$770&amp;$DC$201:$DC$770,0))=CK$3,2,""),IF(INDEX($DC$1:$DC$200,MATCH($BI118&amp;CK$3,$DB$1:$DB$200&amp;$DC$1:$DC$200,0))=CK$3,1,"")))</f>
        <v/>
      </c>
      <c r="CL118" s="7" t="str">
        <f t="array" ref="CL118">IF(ISNA(INDEX($DC$1:$DC$770,MATCH($BI118&amp;CL$3,$DB$1:$DB$770&amp;$DC$1:$DC$770,0))),"",IF(ISNA(INDEX($DC$1:$DC$200,MATCH($BI118&amp;CL$3,$DB$1:$DB$200&amp;$DC$1:$DC$200,0))),IF(INDEX($DC$201:$DC$770,MATCH($BI118&amp;CL$3,$DB$201:$DB$770&amp;$DC$201:$DC$770,0))=CL$3,2,""),IF(INDEX($DC$1:$DC$200,MATCH($BI118&amp;CL$3,$DB$1:$DB$200&amp;$DC$1:$DC$200,0))=CL$3,1,"")))</f>
        <v/>
      </c>
      <c r="CN118" s="10"/>
      <c r="CO118" s="14">
        <f t="shared" ref="CO118" si="1038">CO117</f>
        <v>12</v>
      </c>
      <c r="CP118" s="24">
        <f t="shared" si="764"/>
        <v>0</v>
      </c>
      <c r="CQ118" s="161"/>
      <c r="CR118" s="10"/>
      <c r="CS118" s="10"/>
      <c r="CT118" s="10" t="s">
        <v>152</v>
      </c>
      <c r="CU118" s="69"/>
      <c r="CV118" s="69"/>
      <c r="CW118" s="10">
        <f t="shared" si="765"/>
        <v>2016</v>
      </c>
      <c r="CX118" s="10" t="str">
        <f t="shared" si="766"/>
        <v>Mo</v>
      </c>
      <c r="CY118" s="36">
        <f t="shared" si="767"/>
        <v>40876</v>
      </c>
      <c r="CZ118" s="10">
        <f>CZ117</f>
        <v>0</v>
      </c>
      <c r="DB118" s="19">
        <f>IF(DM118=0,0,IF(COUNTIF($DM$1:$DM$200,DM118)=1,DM118,IF(COUNTIF($DM$1:$DM$200,DM118)=2,IF(COUNTIF($DM$1:$DM104,DM118)=0,DM118,DM118+0.5),"Terminkollision 1")))</f>
        <v>0</v>
      </c>
      <c r="DC118" s="42">
        <f>IF(DD118&lt;&gt;0,VLOOKUP(DD118,$CQ$194:$CR$208,2,FALSE),0)</f>
        <v>3</v>
      </c>
      <c r="DD118" s="168" t="s">
        <v>195</v>
      </c>
      <c r="DE118" s="13" t="s">
        <v>169</v>
      </c>
      <c r="DF118" s="13" t="s">
        <v>113</v>
      </c>
      <c r="DG118" s="64"/>
      <c r="DH118" s="64"/>
      <c r="DI118" s="13">
        <f t="shared" ref="DI118:DI140" si="1039">$CR$2</f>
        <v>2016</v>
      </c>
      <c r="DJ118" s="13" t="str">
        <f t="shared" ref="DJ118:DJ140" si="1040">IF(WEEKDAY(DK118,2)=1,"Mo",IF(WEEKDAY(DK118,2)=2,"Di",IF(WEEKDAY(DK118,2)=3,"Mi",IF(WEEKDAY(DK118,2)=4,"Do",IF(WEEKDAY(DK118,2)=5,"Fr",IF(WEEKDAY(DK118,2)=6,"Sa","So"))))))</f>
        <v>Mo</v>
      </c>
      <c r="DK118" s="22">
        <f t="shared" ref="DK118:DK125" si="1041">DATE(DI118,DH118,DG118)</f>
        <v>40876</v>
      </c>
      <c r="DL118" s="19">
        <f t="shared" ref="DL118:DL140" si="1042">IF(DB118&lt;&gt;0,IF(COUNTIF(DB$1:DB$200,DB118)&gt;1,"F1",IF(COUNTIF($CP$30:$CP$56,DB118)&gt;0,"F2","0")),0)</f>
        <v>0</v>
      </c>
      <c r="DM118" s="13">
        <f t="shared" ref="DM118:DM125" si="1043">IF(OR(DG118=0,DH118=0),0,1+DK118-$CP$29)</f>
        <v>0</v>
      </c>
    </row>
    <row r="119" spans="1:117" ht="12.75" customHeight="1">
      <c r="A119" s="13">
        <f t="shared" ref="A119" si="1044">A118+0.5</f>
        <v>113.5</v>
      </c>
      <c r="B119" s="174"/>
      <c r="C119" s="173"/>
      <c r="D119" s="177"/>
      <c r="E119" s="2"/>
      <c r="F119" s="165"/>
      <c r="G119" s="165"/>
      <c r="H119" s="165"/>
      <c r="I119" s="2"/>
      <c r="J119" s="10" t="str">
        <f t="shared" ref="J119" si="1045">IF(ISNA(VLOOKUP(A119,$CP$30:$CQ$56,2,FALSE)),IF(ISNA(VLOOKUP(A119,$DB$1:$DE$200,4,FALSE)),"",VLOOKUP(A119,$DB$1:$DE$200,4,FALSE)),VLOOKUP(A119,$CP$30:$CQ$56,2,FALSE))</f>
        <v/>
      </c>
      <c r="K119" s="10"/>
      <c r="L119" s="10"/>
      <c r="M119" s="10"/>
      <c r="N119" s="10"/>
      <c r="O119" s="10"/>
      <c r="P119" s="9" t="str">
        <f t="array" ref="P119">IF(ISNA(INDEX($DC$201:$DC$770,MATCH($A118&amp;P$3,$DB$201:$DB$770&amp;$DC$201:$DC$770,0))),IF(ISNA(INDEX($DC$1:$DC$200,MATCH($A119&amp;P$3,$DB$1:$DB$200&amp;$DC$1:$DC$200,0))),"",IF(INDEX($DC$1:$DC$200,MATCH($A119&amp;P$3,$DB$1:$DB$200&amp;$DC$1:$DC$200,0))=P$3,1,"")),IF(INDEX($DC$201:$DC$770,MATCH($A118&amp;P$3,$DB$201:$DB$770&amp;$DC$201:$DC$770,0))=P$3,2,""))</f>
        <v/>
      </c>
      <c r="Q119" s="10" t="str">
        <f t="array" ref="Q119">IF(ISNA(INDEX($DC$201:$DC$770,MATCH($A118&amp;Q$3,$DB$201:$DB$770&amp;$DC$201:$DC$770,0))),IF(ISNA(INDEX($DC$1:$DC$200,MATCH($A119&amp;Q$3,$DB$1:$DB$200&amp;$DC$1:$DC$200,0))),"",IF(INDEX($DC$1:$DC$200,MATCH($A119&amp;Q$3,$DB$1:$DB$200&amp;$DC$1:$DC$200,0))=Q$3,1,"")),IF(INDEX($DC$201:$DC$770,MATCH($A118&amp;Q$3,$DB$201:$DB$770&amp;$DC$201:$DC$770,0))=Q$3,2,""))</f>
        <v/>
      </c>
      <c r="R119" s="10" t="str">
        <f t="array" ref="R119">IF(ISNA(INDEX($DC$201:$DC$770,MATCH($A118&amp;R$3,$DB$201:$DB$770&amp;$DC$201:$DC$770,0))),IF(ISNA(INDEX($DC$1:$DC$200,MATCH($A119&amp;R$3,$DB$1:$DB$200&amp;$DC$1:$DC$200,0))),"",IF(INDEX($DC$1:$DC$200,MATCH($A119&amp;R$3,$DB$1:$DB$200&amp;$DC$1:$DC$200,0))=R$3,1,"")),IF(INDEX($DC$201:$DC$770,MATCH($A118&amp;R$3,$DB$201:$DB$770&amp;$DC$201:$DC$770,0))=R$3,2,""))</f>
        <v/>
      </c>
      <c r="S119" s="9" t="str">
        <f t="array" ref="S119">IF(ISNA(INDEX($DC$201:$DC$770,MATCH($A118&amp;S$3,$DB$201:$DB$770&amp;$DC$201:$DC$770,0))),IF(ISNA(INDEX($DC$1:$DC$200,MATCH($A119&amp;S$3,$DB$1:$DB$200&amp;$DC$1:$DC$200,0))),"",IF(INDEX($DC$1:$DC$200,MATCH($A119&amp;S$3,$DB$1:$DB$200&amp;$DC$1:$DC$200,0))=S$3,1,"")),IF(INDEX($DC$201:$DC$770,MATCH($A118&amp;S$3,$DB$201:$DB$770&amp;$DC$201:$DC$770,0))=S$3,2,""))</f>
        <v/>
      </c>
      <c r="T119" s="10" t="str">
        <f t="array" ref="T119">IF(ISNA(INDEX($DC$201:$DC$770,MATCH($A118&amp;T$3,$DB$201:$DB$770&amp;$DC$201:$DC$770,0))),IF(ISNA(INDEX($DC$1:$DC$200,MATCH($A119&amp;T$3,$DB$1:$DB$200&amp;$DC$1:$DC$200,0))),"",IF(INDEX($DC$1:$DC$200,MATCH($A119&amp;T$3,$DB$1:$DB$200&amp;$DC$1:$DC$200,0))=T$3,1,"")),IF(INDEX($DC$201:$DC$770,MATCH($A118&amp;T$3,$DB$201:$DB$770&amp;$DC$201:$DC$770,0))=T$3,2,""))</f>
        <v/>
      </c>
      <c r="U119" s="8" t="str">
        <f t="array" ref="U119">IF(ISNA(INDEX($DC$201:$DC$770,MATCH($A118&amp;U$3,$DB$201:$DB$770&amp;$DC$201:$DC$770,0))),IF(ISNA(INDEX($DC$1:$DC$200,MATCH($A119&amp;U$3,$DB$1:$DB$200&amp;$DC$1:$DC$200,0))),"",IF(INDEX($DC$1:$DC$200,MATCH($A119&amp;U$3,$DB$1:$DB$200&amp;$DC$1:$DC$200,0))=U$3,1,"")),IF(INDEX($DC$201:$DC$770,MATCH($A118&amp;U$3,$DB$201:$DB$770&amp;$DC$201:$DC$770,0))=U$3,2,""))</f>
        <v/>
      </c>
      <c r="V119" s="10" t="str">
        <f t="array" ref="V119">IF(ISNA(INDEX($DC$201:$DC$770,MATCH($A118&amp;V$3,$DB$201:$DB$770&amp;$DC$201:$DC$770,0))),IF(ISNA(INDEX($DC$1:$DC$200,MATCH($A119&amp;V$3,$DB$1:$DB$200&amp;$DC$1:$DC$200,0))),"",IF(INDEX($DC$1:$DC$200,MATCH($A119&amp;V$3,$DB$1:$DB$200&amp;$DC$1:$DC$200,0))=V$3,1,"")),IF(INDEX($DC$201:$DC$770,MATCH($A118&amp;V$3,$DB$201:$DB$770&amp;$DC$201:$DC$770,0))=V$3,2,""))</f>
        <v/>
      </c>
      <c r="W119" s="10" t="str">
        <f t="array" ref="W119">IF(ISNA(INDEX($DC$201:$DC$770,MATCH($A118&amp;W$3,$DB$201:$DB$770&amp;$DC$201:$DC$770,0))),IF(ISNA(INDEX($DC$1:$DC$200,MATCH($A119&amp;W$3,$DB$1:$DB$200&amp;$DC$1:$DC$200,0))),"",IF(INDEX($DC$1:$DC$200,MATCH($A119&amp;W$3,$DB$1:$DB$200&amp;$DC$1:$DC$200,0))=W$3,1,"")),IF(INDEX($DC$201:$DC$770,MATCH($A118&amp;W$3,$DB$201:$DB$770&amp;$DC$201:$DC$770,0))=W$3,2,""))</f>
        <v/>
      </c>
      <c r="X119" s="10" t="str">
        <f t="array" ref="X119">IF(ISNA(INDEX($DC$201:$DC$770,MATCH($A118&amp;X$3,$DB$201:$DB$770&amp;$DC$201:$DC$770,0))),IF(ISNA(INDEX($DC$1:$DC$200,MATCH($A119&amp;X$3,$DB$1:$DB$200&amp;$DC$1:$DC$200,0))),"",IF(INDEX($DC$1:$DC$200,MATCH($A119&amp;X$3,$DB$1:$DB$200&amp;$DC$1:$DC$200,0))=X$3,1,"")),IF(INDEX($DC$201:$DC$770,MATCH($A118&amp;X$3,$DB$201:$DB$770&amp;$DC$201:$DC$770,0))=X$3,2,""))</f>
        <v/>
      </c>
      <c r="Y119" s="9" t="str">
        <f t="array" ref="Y119">IF(ISNA(INDEX($DC$201:$DC$770,MATCH($A118&amp;Y$3,$DB$201:$DB$770&amp;$DC$201:$DC$770,0))),IF(ISNA(INDEX($DC$1:$DC$200,MATCH($A119&amp;Y$3,$DB$1:$DB$200&amp;$DC$1:$DC$200,0))),"",IF(INDEX($DC$1:$DC$200,MATCH($A119&amp;Y$3,$DB$1:$DB$200&amp;$DC$1:$DC$200,0))=Y$3,1,"")),IF(INDEX($DC$201:$DC$770,MATCH($A118&amp;Y$3,$DB$201:$DB$770&amp;$DC$201:$DC$770,0))=Y$3,2,""))</f>
        <v/>
      </c>
      <c r="Z119" s="10" t="str">
        <f t="array" ref="Z119">IF(ISNA(INDEX($DC$201:$DC$770,MATCH($A118&amp;Z$3,$DB$201:$DB$770&amp;$DC$201:$DC$770,0))),IF(ISNA(INDEX($DC$1:$DC$200,MATCH($A119&amp;Z$3,$DB$1:$DB$200&amp;$DC$1:$DC$200,0))),"",IF(INDEX($DC$1:$DC$200,MATCH($A119&amp;Z$3,$DB$1:$DB$200&amp;$DC$1:$DC$200,0))=Z$3,1,"")),IF(INDEX($DC$201:$DC$770,MATCH($A118&amp;Z$3,$DB$201:$DB$770&amp;$DC$201:$DC$770,0))=Z$3,2,""))</f>
        <v/>
      </c>
      <c r="AA119" s="8" t="str">
        <f t="array" ref="AA119">IF(ISNA(INDEX($DC$201:$DC$770,MATCH($A118&amp;AA$3,$DB$201:$DB$770&amp;$DC$201:$DC$770,0))),IF(ISNA(INDEX($DC$1:$DC$200,MATCH($A119&amp;AA$3,$DB$1:$DB$200&amp;$DC$1:$DC$200,0))),"",IF(INDEX($DC$1:$DC$200,MATCH($A119&amp;AA$3,$DB$1:$DB$200&amp;$DC$1:$DC$200,0))=AA$3,1,"")),IF(INDEX($DC$201:$DC$770,MATCH($A118&amp;AA$3,$DB$201:$DB$770&amp;$DC$201:$DC$770,0))=AA$3,2,""))</f>
        <v/>
      </c>
      <c r="AB119" s="10" t="str">
        <f t="array" ref="AB119">IF(ISNA(INDEX($DC$201:$DC$770,MATCH($A118&amp;AB$3,$DB$201:$DB$770&amp;$DC$201:$DC$770,0))),IF(ISNA(INDEX($DC$1:$DC$200,MATCH($A119&amp;AB$3,$DB$1:$DB$200&amp;$DC$1:$DC$200,0))),"",IF(INDEX($DC$1:$DC$200,MATCH($A119&amp;AB$3,$DB$1:$DB$200&amp;$DC$1:$DC$200,0))=AB$3,1,"")),IF(INDEX($DC$201:$DC$770,MATCH($A118&amp;AB$3,$DB$201:$DB$770&amp;$DC$201:$DC$770,0))=AB$3,2,""))</f>
        <v/>
      </c>
      <c r="AC119" s="10" t="str">
        <f t="array" ref="AC119">IF(ISNA(INDEX($DC$201:$DC$770,MATCH($A118&amp;AC$3,$DB$201:$DB$770&amp;$DC$201:$DC$770,0))),IF(ISNA(INDEX($DC$1:$DC$200,MATCH($A119&amp;AC$3,$DB$1:$DB$200&amp;$DC$1:$DC$200,0))),"",IF(INDEX($DC$1:$DC$200,MATCH($A119&amp;AC$3,$DB$1:$DB$200&amp;$DC$1:$DC$200,0))=AC$3,1,"")),IF(INDEX($DC$201:$DC$770,MATCH($A118&amp;AC$3,$DB$201:$DB$770&amp;$DC$201:$DC$770,0))=AC$3,2,""))</f>
        <v/>
      </c>
      <c r="AD119" s="8" t="str">
        <f t="array" ref="AD119">IF(ISNA(INDEX($DC$201:$DC$770,MATCH($A118&amp;AD$3,$DB$201:$DB$770&amp;$DC$201:$DC$770,0))),IF(ISNA(INDEX($DC$1:$DC$200,MATCH($A119&amp;AD$3,$DB$1:$DB$200&amp;$DC$1:$DC$200,0))),"",IF(INDEX($DC$1:$DC$200,MATCH($A119&amp;AD$3,$DB$1:$DB$200&amp;$DC$1:$DC$200,0))=AD$3,1,"")),IF(INDEX($DC$201:$DC$770,MATCH($A118&amp;AD$3,$DB$201:$DB$770&amp;$DC$201:$DC$770,0))=AD$3,2,""))</f>
        <v/>
      </c>
      <c r="AE119" s="4">
        <f t="shared" ref="AE119" si="1046">0.5+AE118</f>
        <v>143.5</v>
      </c>
      <c r="AF119" s="174"/>
      <c r="AG119" s="183"/>
      <c r="AH119" s="177"/>
      <c r="AI119" s="2"/>
      <c r="AJ119" s="165"/>
      <c r="AK119" s="165"/>
      <c r="AL119" s="165"/>
      <c r="AM119" s="2"/>
      <c r="AN119" s="10" t="str">
        <f t="shared" ref="AN119" si="1047">IF(ISNA(VLOOKUP(AE119,$CP$30:$CQ$56,2,FALSE)),IF(ISNA(VLOOKUP(AE119,$DB$1:$DE$200,4,FALSE)),"",VLOOKUP(AE119,$DB$1:$DE$200,4,FALSE)),VLOOKUP(AE119,$CP$30:$CQ$56,2,FALSE))</f>
        <v/>
      </c>
      <c r="AO119" s="10"/>
      <c r="AP119" s="10"/>
      <c r="AQ119" s="10"/>
      <c r="AR119" s="10"/>
      <c r="AS119" s="10"/>
      <c r="AT119" s="9" t="str">
        <f t="array" ref="AT119">IF(ISNA(INDEX($DC$201:$DC$770,MATCH($AE118&amp;AT$3,$DB$201:$DB$770&amp;$DC$201:$DC$770,0))),IF(ISNA(INDEX($DC$1:$DC$200,MATCH($AE119&amp;AT$3,$DB$1:$DB$200&amp;$DC$1:$DC$200,0))),"",IF(INDEX($DC$1:$DC$200,MATCH($AE119&amp;AT$3,$DB$1:$DB$200&amp;$DC$1:$DC$200,0))=AT$3,1,"")),IF(INDEX($DC$201:$DC$770,MATCH($AE118&amp;AT$3,$DB$201:$DB$770&amp;$DC$201:$DC$770,0))=AT$3,2,""))</f>
        <v/>
      </c>
      <c r="AU119" s="10" t="str">
        <f t="array" ref="AU119">IF(ISNA(INDEX($DC$201:$DC$770,MATCH($AE118&amp;AU$3,$DB$201:$DB$770&amp;$DC$201:$DC$770,0))),IF(ISNA(INDEX($DC$1:$DC$200,MATCH($AE119&amp;AU$3,$DB$1:$DB$200&amp;$DC$1:$DC$200,0))),"",IF(INDEX($DC$1:$DC$200,MATCH($AE119&amp;AU$3,$DB$1:$DB$200&amp;$DC$1:$DC$200,0))=AU$3,1,"")),IF(INDEX($DC$201:$DC$770,MATCH($AE118&amp;AU$3,$DB$201:$DB$770&amp;$DC$201:$DC$770,0))=AU$3,2,""))</f>
        <v/>
      </c>
      <c r="AV119" s="10" t="str">
        <f t="array" ref="AV119">IF(ISNA(INDEX($DC$201:$DC$770,MATCH($AE118&amp;AV$3,$DB$201:$DB$770&amp;$DC$201:$DC$770,0))),IF(ISNA(INDEX($DC$1:$DC$200,MATCH($AE119&amp;AV$3,$DB$1:$DB$200&amp;$DC$1:$DC$200,0))),"",IF(INDEX($DC$1:$DC$200,MATCH($AE119&amp;AV$3,$DB$1:$DB$200&amp;$DC$1:$DC$200,0))=AV$3,1,"")),IF(INDEX($DC$201:$DC$770,MATCH($AE118&amp;AV$3,$DB$201:$DB$770&amp;$DC$201:$DC$770,0))=AV$3,2,""))</f>
        <v/>
      </c>
      <c r="AW119" s="9" t="str">
        <f t="array" ref="AW119">IF(ISNA(INDEX($DC$201:$DC$770,MATCH($AE118&amp;AW$3,$DB$201:$DB$770&amp;$DC$201:$DC$770,0))),IF(ISNA(INDEX($DC$1:$DC$200,MATCH($AE119&amp;AW$3,$DB$1:$DB$200&amp;$DC$1:$DC$200,0))),"",IF(INDEX($DC$1:$DC$200,MATCH($AE119&amp;AW$3,$DB$1:$DB$200&amp;$DC$1:$DC$200,0))=AW$3,1,"")),IF(INDEX($DC$201:$DC$770,MATCH($AE118&amp;AW$3,$DB$201:$DB$770&amp;$DC$201:$DC$770,0))=AW$3,2,""))</f>
        <v/>
      </c>
      <c r="AX119" s="10" t="str">
        <f t="array" ref="AX119">IF(ISNA(INDEX($DC$201:$DC$770,MATCH($AE118&amp;AX$3,$DB$201:$DB$770&amp;$DC$201:$DC$770,0))),IF(ISNA(INDEX($DC$1:$DC$200,MATCH($AE119&amp;AX$3,$DB$1:$DB$200&amp;$DC$1:$DC$200,0))),"",IF(INDEX($DC$1:$DC$200,MATCH($AE119&amp;AX$3,$DB$1:$DB$200&amp;$DC$1:$DC$200,0))=AX$3,1,"")),IF(INDEX($DC$201:$DC$770,MATCH($AE118&amp;AX$3,$DB$201:$DB$770&amp;$DC$201:$DC$770,0))=AX$3,2,""))</f>
        <v/>
      </c>
      <c r="AY119" s="8" t="str">
        <f t="array" ref="AY119">IF(ISNA(INDEX($DC$201:$DC$770,MATCH($AE118&amp;AY$3,$DB$201:$DB$770&amp;$DC$201:$DC$770,0))),IF(ISNA(INDEX($DC$1:$DC$200,MATCH($AE119&amp;AY$3,$DB$1:$DB$200&amp;$DC$1:$DC$200,0))),"",IF(INDEX($DC$1:$DC$200,MATCH($AE119&amp;AY$3,$DB$1:$DB$200&amp;$DC$1:$DC$200,0))=AY$3,1,"")),IF(INDEX($DC$201:$DC$770,MATCH($AE118&amp;AY$3,$DB$201:$DB$770&amp;$DC$201:$DC$770,0))=AY$3,2,""))</f>
        <v/>
      </c>
      <c r="AZ119" s="10" t="str">
        <f t="array" ref="AZ119">IF(ISNA(INDEX($DC$201:$DC$770,MATCH($AE118&amp;AZ$3,$DB$201:$DB$770&amp;$DC$201:$DC$770,0))),IF(ISNA(INDEX($DC$1:$DC$200,MATCH($AE119&amp;AZ$3,$DB$1:$DB$200&amp;$DC$1:$DC$200,0))),"",IF(INDEX($DC$1:$DC$200,MATCH($AE119&amp;AZ$3,$DB$1:$DB$200&amp;$DC$1:$DC$200,0))=AZ$3,1,"")),IF(INDEX($DC$201:$DC$770,MATCH($AE118&amp;AZ$3,$DB$201:$DB$770&amp;$DC$201:$DC$770,0))=AZ$3,2,""))</f>
        <v/>
      </c>
      <c r="BA119" s="10" t="str">
        <f t="array" ref="BA119">IF(ISNA(INDEX($DC$201:$DC$770,MATCH($AE118&amp;BA$3,$DB$201:$DB$770&amp;$DC$201:$DC$770,0))),IF(ISNA(INDEX($DC$1:$DC$200,MATCH($AE119&amp;BA$3,$DB$1:$DB$200&amp;$DC$1:$DC$200,0))),"",IF(INDEX($DC$1:$DC$200,MATCH($AE119&amp;BA$3,$DB$1:$DB$200&amp;$DC$1:$DC$200,0))=BA$3,1,"")),IF(INDEX($DC$201:$DC$770,MATCH($AE118&amp;BA$3,$DB$201:$DB$770&amp;$DC$201:$DC$770,0))=BA$3,2,""))</f>
        <v/>
      </c>
      <c r="BB119" s="10" t="str">
        <f t="array" ref="BB119">IF(ISNA(INDEX($DC$201:$DC$770,MATCH($AE118&amp;BB$3,$DB$201:$DB$770&amp;$DC$201:$DC$770,0))),IF(ISNA(INDEX($DC$1:$DC$200,MATCH($AE119&amp;BB$3,$DB$1:$DB$200&amp;$DC$1:$DC$200,0))),"",IF(INDEX($DC$1:$DC$200,MATCH($AE119&amp;BB$3,$DB$1:$DB$200&amp;$DC$1:$DC$200,0))=BB$3,1,"")),IF(INDEX($DC$201:$DC$770,MATCH($AE118&amp;BB$3,$DB$201:$DB$770&amp;$DC$201:$DC$770,0))=BB$3,2,""))</f>
        <v/>
      </c>
      <c r="BC119" s="9" t="str">
        <f t="array" ref="BC119">IF(ISNA(INDEX($DC$201:$DC$770,MATCH($AE118&amp;BC$3,$DB$201:$DB$770&amp;$DC$201:$DC$770,0))),IF(ISNA(INDEX($DC$1:$DC$200,MATCH($AE119&amp;BC$3,$DB$1:$DB$200&amp;$DC$1:$DC$200,0))),"",IF(INDEX($DC$1:$DC$200,MATCH($AE119&amp;BC$3,$DB$1:$DB$200&amp;$DC$1:$DC$200,0))=BC$3,1,"")),IF(INDEX($DC$201:$DC$770,MATCH($AE118&amp;BC$3,$DB$201:$DB$770&amp;$DC$201:$DC$770,0))=BC$3,2,""))</f>
        <v/>
      </c>
      <c r="BD119" s="10" t="str">
        <f t="array" ref="BD119">IF(ISNA(INDEX($DC$201:$DC$770,MATCH($AE118&amp;BD$3,$DB$201:$DB$770&amp;$DC$201:$DC$770,0))),IF(ISNA(INDEX($DC$1:$DC$200,MATCH($AE119&amp;BD$3,$DB$1:$DB$200&amp;$DC$1:$DC$200,0))),"",IF(INDEX($DC$1:$DC$200,MATCH($AE119&amp;BD$3,$DB$1:$DB$200&amp;$DC$1:$DC$200,0))=BD$3,1,"")),IF(INDEX($DC$201:$DC$770,MATCH($AE118&amp;BD$3,$DB$201:$DB$770&amp;$DC$201:$DC$770,0))=BD$3,2,""))</f>
        <v/>
      </c>
      <c r="BE119" s="8" t="str">
        <f t="array" ref="BE119">IF(ISNA(INDEX($DC$201:$DC$770,MATCH($AE118&amp;BE$3,$DB$201:$DB$770&amp;$DC$201:$DC$770,0))),IF(ISNA(INDEX($DC$1:$DC$200,MATCH($AE119&amp;BE$3,$DB$1:$DB$200&amp;$DC$1:$DC$200,0))),"",IF(INDEX($DC$1:$DC$200,MATCH($AE119&amp;BE$3,$DB$1:$DB$200&amp;$DC$1:$DC$200,0))=BE$3,1,"")),IF(INDEX($DC$201:$DC$770,MATCH($AE118&amp;BE$3,$DB$201:$DB$770&amp;$DC$201:$DC$770,0))=BE$3,2,""))</f>
        <v/>
      </c>
      <c r="BF119" s="10" t="str">
        <f t="array" ref="BF119">IF(ISNA(INDEX($DC$201:$DC$770,MATCH($AE118&amp;BF$3,$DB$201:$DB$770&amp;$DC$201:$DC$770,0))),IF(ISNA(INDEX($DC$1:$DC$200,MATCH($AE119&amp;BF$3,$DB$1:$DB$200&amp;$DC$1:$DC$200,0))),"",IF(INDEX($DC$1:$DC$200,MATCH($AE119&amp;BF$3,$DB$1:$DB$200&amp;$DC$1:$DC$200,0))=BF$3,1,"")),IF(INDEX($DC$201:$DC$770,MATCH($AE118&amp;BF$3,$DB$201:$DB$770&amp;$DC$201:$DC$770,0))=BF$3,2,""))</f>
        <v/>
      </c>
      <c r="BG119" s="10" t="str">
        <f t="array" ref="BG119">IF(ISNA(INDEX($DC$201:$DC$770,MATCH($AE118&amp;BG$3,$DB$201:$DB$770&amp;$DC$201:$DC$770,0))),IF(ISNA(INDEX($DC$1:$DC$200,MATCH($AE119&amp;BG$3,$DB$1:$DB$200&amp;$DC$1:$DC$200,0))),"",IF(INDEX($DC$1:$DC$200,MATCH($AE119&amp;BG$3,$DB$1:$DB$200&amp;$DC$1:$DC$200,0))=BG$3,1,"")),IF(INDEX($DC$201:$DC$770,MATCH($AE118&amp;BG$3,$DB$201:$DB$770&amp;$DC$201:$DC$770,0))=BG$3,2,""))</f>
        <v/>
      </c>
      <c r="BH119" s="8" t="str">
        <f t="array" ref="BH119">IF(ISNA(INDEX($DC$201:$DC$770,MATCH($AE118&amp;BH$3,$DB$201:$DB$770&amp;$DC$201:$DC$770,0))),IF(ISNA(INDEX($DC$1:$DC$200,MATCH($AE119&amp;BH$3,$DB$1:$DB$200&amp;$DC$1:$DC$200,0))),"",IF(INDEX($DC$1:$DC$200,MATCH($AE119&amp;BH$3,$DB$1:$DB$200&amp;$DC$1:$DC$200,0))=BH$3,1,"")),IF(INDEX($DC$201:$DC$770,MATCH($AE118&amp;BH$3,$DB$201:$DB$770&amp;$DC$201:$DC$770,0))=BH$3,2,""))</f>
        <v/>
      </c>
      <c r="BI119" s="4">
        <f t="shared" ref="BI119" si="1048">BI118+0.5</f>
        <v>174.5</v>
      </c>
      <c r="BJ119" s="174"/>
      <c r="BK119" s="183"/>
      <c r="BL119" s="177"/>
      <c r="BM119" s="2"/>
      <c r="BN119" s="165"/>
      <c r="BO119" s="165"/>
      <c r="BP119" s="165"/>
      <c r="BQ119" s="2"/>
      <c r="BR119" s="9" t="str">
        <f t="shared" ref="BR119" si="1049">IF(ISNA(VLOOKUP(BI119,$CP$30:$CQ$56,2,FALSE)),IF(ISNA(VLOOKUP(BI119,$DB$1:$DE$200,4,FALSE)),"",VLOOKUP(BI119,$DB$1:$DE$200,4,FALSE)),VLOOKUP(BI119,$CP$30:$CQ$56,2,FALSE))</f>
        <v/>
      </c>
      <c r="BS119" s="10"/>
      <c r="BT119" s="10"/>
      <c r="BU119" s="10"/>
      <c r="BV119" s="10"/>
      <c r="BW119" s="10"/>
      <c r="BX119" s="9" t="str">
        <f t="array" ref="BX119">IF(ISNA(INDEX($DC$201:$DC$770,MATCH($BI118&amp;BX$3,$DB$201:$DB$770&amp;$DC$201:$DC$770,0))),IF(ISNA(INDEX($DC$1:$DC$200,MATCH($BI119&amp;BX$3,$DB$1:$DB$200&amp;$DC$1:$DC$200,0))),"",IF(INDEX($DC$1:$DC$200,MATCH($BI119&amp;BX$3,$DB$1:$DB$200&amp;$DC$1:$DC$200,0))=BX$3,1,"")),IF(INDEX($DC$201:$DC$770,MATCH($BI118&amp;BX$3,$DB$201:$DB$770&amp;$DC$201:$DC$770,0))=BX$3,2,""))</f>
        <v/>
      </c>
      <c r="BY119" s="10" t="str">
        <f t="array" ref="BY119">IF(ISNA(INDEX($DC$201:$DC$770,MATCH($BI118&amp;BY$3,$DB$201:$DB$770&amp;$DC$201:$DC$770,0))),IF(ISNA(INDEX($DC$1:$DC$200,MATCH($BI119&amp;BY$3,$DB$1:$DB$200&amp;$DC$1:$DC$200,0))),"",IF(INDEX($DC$1:$DC$200,MATCH($BI119&amp;BY$3,$DB$1:$DB$200&amp;$DC$1:$DC$200,0))=BY$3,1,"")),IF(INDEX($DC$201:$DC$770,MATCH($BI118&amp;BY$3,$DB$201:$DB$770&amp;$DC$201:$DC$770,0))=BY$3,2,""))</f>
        <v/>
      </c>
      <c r="BZ119" s="10" t="str">
        <f t="array" ref="BZ119">IF(ISNA(INDEX($DC$201:$DC$770,MATCH($BI118&amp;BZ$3,$DB$201:$DB$770&amp;$DC$201:$DC$770,0))),IF(ISNA(INDEX($DC$1:$DC$200,MATCH($BI119&amp;BZ$3,$DB$1:$DB$200&amp;$DC$1:$DC$200,0))),"",IF(INDEX($DC$1:$DC$200,MATCH($BI119&amp;BZ$3,$DB$1:$DB$200&amp;$DC$1:$DC$200,0))=BZ$3,1,"")),IF(INDEX($DC$201:$DC$770,MATCH($BI118&amp;BZ$3,$DB$201:$DB$770&amp;$DC$201:$DC$770,0))=BZ$3,2,""))</f>
        <v/>
      </c>
      <c r="CA119" s="9" t="str">
        <f t="array" ref="CA119">IF(ISNA(INDEX($DC$201:$DC$770,MATCH($BI118&amp;CA$3,$DB$201:$DB$770&amp;$DC$201:$DC$770,0))),IF(ISNA(INDEX($DC$1:$DC$200,MATCH($BI119&amp;CA$3,$DB$1:$DB$200&amp;$DC$1:$DC$200,0))),"",IF(INDEX($DC$1:$DC$200,MATCH($BI119&amp;CA$3,$DB$1:$DB$200&amp;$DC$1:$DC$200,0))=CA$3,1,"")),IF(INDEX($DC$201:$DC$770,MATCH($BI118&amp;CA$3,$DB$201:$DB$770&amp;$DC$201:$DC$770,0))=CA$3,2,""))</f>
        <v/>
      </c>
      <c r="CB119" s="10" t="str">
        <f t="array" ref="CB119">IF(ISNA(INDEX($DC$201:$DC$770,MATCH($BI118&amp;CB$3,$DB$201:$DB$770&amp;$DC$201:$DC$770,0))),IF(ISNA(INDEX($DC$1:$DC$200,MATCH($BI119&amp;CB$3,$DB$1:$DB$200&amp;$DC$1:$DC$200,0))),"",IF(INDEX($DC$1:$DC$200,MATCH($BI119&amp;CB$3,$DB$1:$DB$200&amp;$DC$1:$DC$200,0))=CB$3,1,"")),IF(INDEX($DC$201:$DC$770,MATCH($BI118&amp;CB$3,$DB$201:$DB$770&amp;$DC$201:$DC$770,0))=CB$3,2,""))</f>
        <v/>
      </c>
      <c r="CC119" s="8" t="str">
        <f t="array" ref="CC119">IF(ISNA(INDEX($DC$201:$DC$770,MATCH($BI118&amp;CC$3,$DB$201:$DB$770&amp;$DC$201:$DC$770,0))),IF(ISNA(INDEX($DC$1:$DC$200,MATCH($BI119&amp;CC$3,$DB$1:$DB$200&amp;$DC$1:$DC$200,0))),"",IF(INDEX($DC$1:$DC$200,MATCH($BI119&amp;CC$3,$DB$1:$DB$200&amp;$DC$1:$DC$200,0))=CC$3,1,"")),IF(INDEX($DC$201:$DC$770,MATCH($BI118&amp;CC$3,$DB$201:$DB$770&amp;$DC$201:$DC$770,0))=CC$3,2,""))</f>
        <v/>
      </c>
      <c r="CD119" s="10" t="str">
        <f t="array" ref="CD119">IF(ISNA(INDEX($DC$201:$DC$770,MATCH($BI118&amp;CD$3,$DB$201:$DB$770&amp;$DC$201:$DC$770,0))),IF(ISNA(INDEX($DC$1:$DC$200,MATCH($BI119&amp;CD$3,$DB$1:$DB$200&amp;$DC$1:$DC$200,0))),"",IF(INDEX($DC$1:$DC$200,MATCH($BI119&amp;CD$3,$DB$1:$DB$200&amp;$DC$1:$DC$200,0))=CD$3,1,"")),IF(INDEX($DC$201:$DC$770,MATCH($BI118&amp;CD$3,$DB$201:$DB$770&amp;$DC$201:$DC$770,0))=CD$3,2,""))</f>
        <v/>
      </c>
      <c r="CE119" s="10" t="str">
        <f t="array" ref="CE119">IF(ISNA(INDEX($DC$201:$DC$770,MATCH($BI118&amp;CE$3,$DB$201:$DB$770&amp;$DC$201:$DC$770,0))),IF(ISNA(INDEX($DC$1:$DC$200,MATCH($BI119&amp;CE$3,$DB$1:$DB$200&amp;$DC$1:$DC$200,0))),"",IF(INDEX($DC$1:$DC$200,MATCH($BI119&amp;CE$3,$DB$1:$DB$200&amp;$DC$1:$DC$200,0))=CE$3,1,"")),IF(INDEX($DC$201:$DC$770,MATCH($BI118&amp;CE$3,$DB$201:$DB$770&amp;$DC$201:$DC$770,0))=CE$3,2,""))</f>
        <v/>
      </c>
      <c r="CF119" s="10" t="str">
        <f t="array" ref="CF119">IF(ISNA(INDEX($DC$201:$DC$770,MATCH($BI118&amp;CF$3,$DB$201:$DB$770&amp;$DC$201:$DC$770,0))),IF(ISNA(INDEX($DC$1:$DC$200,MATCH($BI119&amp;CF$3,$DB$1:$DB$200&amp;$DC$1:$DC$200,0))),"",IF(INDEX($DC$1:$DC$200,MATCH($BI119&amp;CF$3,$DB$1:$DB$200&amp;$DC$1:$DC$200,0))=CF$3,1,"")),IF(INDEX($DC$201:$DC$770,MATCH($BI118&amp;CF$3,$DB$201:$DB$770&amp;$DC$201:$DC$770,0))=CF$3,2,""))</f>
        <v/>
      </c>
      <c r="CG119" s="9" t="str">
        <f t="array" ref="CG119">IF(ISNA(INDEX($DC$201:$DC$770,MATCH($BI118&amp;CG$3,$DB$201:$DB$770&amp;$DC$201:$DC$770,0))),IF(ISNA(INDEX($DC$1:$DC$200,MATCH($BI119&amp;CG$3,$DB$1:$DB$200&amp;$DC$1:$DC$200,0))),"",IF(INDEX($DC$1:$DC$200,MATCH($BI119&amp;CG$3,$DB$1:$DB$200&amp;$DC$1:$DC$200,0))=CG$3,1,"")),IF(INDEX($DC$201:$DC$770,MATCH($BI118&amp;CG$3,$DB$201:$DB$770&amp;$DC$201:$DC$770,0))=CG$3,2,""))</f>
        <v/>
      </c>
      <c r="CH119" s="10" t="str">
        <f t="array" ref="CH119">IF(ISNA(INDEX($DC$201:$DC$770,MATCH($BI118&amp;CH$3,$DB$201:$DB$770&amp;$DC$201:$DC$770,0))),IF(ISNA(INDEX($DC$1:$DC$200,MATCH($BI119&amp;CH$3,$DB$1:$DB$200&amp;$DC$1:$DC$200,0))),"",IF(INDEX($DC$1:$DC$200,MATCH($BI119&amp;CH$3,$DB$1:$DB$200&amp;$DC$1:$DC$200,0))=CH$3,1,"")),IF(INDEX($DC$201:$DC$770,MATCH($BI118&amp;CH$3,$DB$201:$DB$770&amp;$DC$201:$DC$770,0))=CH$3,2,""))</f>
        <v/>
      </c>
      <c r="CI119" s="8" t="str">
        <f t="array" ref="CI119">IF(ISNA(INDEX($DC$201:$DC$770,MATCH($BI118&amp;CI$3,$DB$201:$DB$770&amp;$DC$201:$DC$770,0))),IF(ISNA(INDEX($DC$1:$DC$200,MATCH($BI119&amp;CI$3,$DB$1:$DB$200&amp;$DC$1:$DC$200,0))),"",IF(INDEX($DC$1:$DC$200,MATCH($BI119&amp;CI$3,$DB$1:$DB$200&amp;$DC$1:$DC$200,0))=CI$3,1,"")),IF(INDEX($DC$201:$DC$770,MATCH($BI118&amp;CI$3,$DB$201:$DB$770&amp;$DC$201:$DC$770,0))=CI$3,2,""))</f>
        <v/>
      </c>
      <c r="CJ119" s="10" t="str">
        <f t="array" ref="CJ119">IF(ISNA(INDEX($DC$201:$DC$770,MATCH($BI118&amp;CJ$3,$DB$201:$DB$770&amp;$DC$201:$DC$770,0))),IF(ISNA(INDEX($DC$1:$DC$200,MATCH($BI119&amp;CJ$3,$DB$1:$DB$200&amp;$DC$1:$DC$200,0))),"",IF(INDEX($DC$1:$DC$200,MATCH($BI119&amp;CJ$3,$DB$1:$DB$200&amp;$DC$1:$DC$200,0))=CJ$3,1,"")),IF(INDEX($DC$201:$DC$770,MATCH($BI118&amp;CJ$3,$DB$201:$DB$770&amp;$DC$201:$DC$770,0))=CJ$3,2,""))</f>
        <v/>
      </c>
      <c r="CK119" s="10" t="str">
        <f t="array" ref="CK119">IF(ISNA(INDEX($DC$201:$DC$770,MATCH($BI118&amp;CK$3,$DB$201:$DB$770&amp;$DC$201:$DC$770,0))),IF(ISNA(INDEX($DC$1:$DC$200,MATCH($BI119&amp;CK$3,$DB$1:$DB$200&amp;$DC$1:$DC$200,0))),"",IF(INDEX($DC$1:$DC$200,MATCH($BI119&amp;CK$3,$DB$1:$DB$200&amp;$DC$1:$DC$200,0))=CK$3,1,"")),IF(INDEX($DC$201:$DC$770,MATCH($BI118&amp;CK$3,$DB$201:$DB$770&amp;$DC$201:$DC$770,0))=CK$3,2,""))</f>
        <v/>
      </c>
      <c r="CL119" s="8" t="str">
        <f t="array" ref="CL119">IF(ISNA(INDEX($DC$201:$DC$770,MATCH($BI118&amp;CL$3,$DB$201:$DB$770&amp;$DC$201:$DC$770,0))),IF(ISNA(INDEX($DC$1:$DC$200,MATCH($BI119&amp;CL$3,$DB$1:$DB$200&amp;$DC$1:$DC$200,0))),"",IF(INDEX($DC$1:$DC$200,MATCH($BI119&amp;CL$3,$DB$1:$DB$200&amp;$DC$1:$DC$200,0))=CL$3,1,"")),IF(INDEX($DC$201:$DC$770,MATCH($BI118&amp;CL$3,$DB$201:$DB$770&amp;$DC$201:$DC$770,0))=CL$3,2,""))</f>
        <v/>
      </c>
      <c r="CO119" s="58">
        <f t="shared" ref="CO119" si="1050">VLOOKUP(CQ119,$CQ$194:$CR$208,2,FALSE)</f>
        <v>12</v>
      </c>
      <c r="CP119" s="23">
        <f t="shared" si="764"/>
        <v>0</v>
      </c>
      <c r="CQ119" s="160" t="s">
        <v>204</v>
      </c>
      <c r="CR119" s="13" t="s">
        <v>117</v>
      </c>
      <c r="CT119" s="13" t="s">
        <v>151</v>
      </c>
      <c r="CU119" s="63"/>
      <c r="CV119" s="63"/>
      <c r="CW119" s="13">
        <f t="shared" si="765"/>
        <v>2016</v>
      </c>
      <c r="CX119" s="13" t="str">
        <f t="shared" si="766"/>
        <v>Mo</v>
      </c>
      <c r="CY119" s="22">
        <f t="shared" si="767"/>
        <v>40876</v>
      </c>
      <c r="CZ119" s="13">
        <f>IF(COUNTIF(DL415:DL424,1)&gt;0,"F3",0)</f>
        <v>0</v>
      </c>
      <c r="DB119" s="19">
        <f>IF(DM119=0,0,IF(COUNTIF($DM$1:$DM$200,DM119)=1,DM119,IF(COUNTIF($DM$1:$DM$200,DM119)=2,IF(COUNTIF($DM$1:$DM104,DM119)=0,DM119,DM119+0.5),"Terminkollision 1")))</f>
        <v>0</v>
      </c>
      <c r="DC119" s="42">
        <f>DC118</f>
        <v>3</v>
      </c>
      <c r="DD119" s="168"/>
      <c r="DE119" s="33" t="s">
        <v>168</v>
      </c>
      <c r="DF119" s="13" t="s">
        <v>114</v>
      </c>
      <c r="DG119" s="64"/>
      <c r="DH119" s="64"/>
      <c r="DI119" s="13">
        <f t="shared" si="1039"/>
        <v>2016</v>
      </c>
      <c r="DJ119" s="13" t="str">
        <f t="shared" si="1040"/>
        <v>Mo</v>
      </c>
      <c r="DK119" s="22">
        <f t="shared" si="1041"/>
        <v>40876</v>
      </c>
      <c r="DL119" s="19">
        <f t="shared" si="1042"/>
        <v>0</v>
      </c>
      <c r="DM119" s="13">
        <f t="shared" si="1043"/>
        <v>0</v>
      </c>
    </row>
    <row r="120" spans="1:117" ht="12.75" customHeight="1">
      <c r="A120" s="13">
        <f t="shared" ref="A120" si="1051">A118+1</f>
        <v>114</v>
      </c>
      <c r="B120" s="174">
        <f>TRUNC((DATE($CR$2,C$75,C120)-WEEKDAY(DATE($CR$2,C$75,C120),2)-DATE(YEAR(DATE($CR$2,C$75,C120)+4-WEEKDAY(DATE($CR$2,C$75,C120),2)),1,-10))/7)</f>
        <v>16</v>
      </c>
      <c r="C120" s="172">
        <v>23</v>
      </c>
      <c r="D120" s="176" t="str">
        <f t="shared" si="567"/>
        <v>Sa</v>
      </c>
      <c r="E120" s="2"/>
      <c r="F120" s="164">
        <f t="shared" ref="F120" si="1052">IF(OR(OR(B120=$CR$7,B124=$CR$7,B120=$CS$7,B124=$CS$7,B120=$CT$7,B124=$CT$7,B120=$CR$8,B124=$CR$8,B120=$CR$9,B124=$CR$9,B120=$CR$10,B124=$CR$10,B120=$CS$10,B124=$CS$10,B120=$CR$11,B124=$CR$11,B120=$CS$11,B124=$CS$11,B120=$CT$11,B124=$CT$11,B120=$CU$11,B124=$CU$11,B120=$CV$11,B124=$CV$11,B120=$CR$12,B124=$CR$12,B120=$CS$12,B124=$CS$12),OR($A121=$CP$30,$A121=$CP$31,$A121=$CP$32,$A121=$CP$33,$A121=$CP$34,$A121=$CP$35,$A121=$CP$36,$A121=$CP$37,$A121=$CP$38,$A121=$CP$39,$A121=$CP$40,$A121=$CP$41),OR($A121=$CP$44,$A121=$CP$45,$A121=$CP$46,$A121=$CP$47,$A121=$CP$48,$A121=$CP$49,$A121=$CP$50)),1,"")</f>
        <v>1</v>
      </c>
      <c r="G120" s="164">
        <f t="shared" ref="G120" si="1053">IF(OR(OR(B120=$CR$15,B124=$CR$15,B120=$CS$15,B124=$CS$15,B120=$CT$15,B124=$CT$15,B120=$CR$16,B124=$CR$16,B120=$CS$16,B124=$CS$16,B120=$CR$17,B124=$CR$17,B120=$CS$17,B124=$CS$17,B120=$CR$18,B124=$CR$18,B120=$CS$18,B124=$CS$18,B120=$CT$18,B124=$CT$18,B120=$CU$18,B124=$CU$18,B120=$CV$18,B124=$CV$18,B120=$CR$19,B124=$CR$19,B120=$CS$19,B124=$CS$19),OR($A121=$CP$30,$A121=$CP$31,$A121=$CP$32,$A121=$CP$33,$A121=$CP$34,$A121=$CP$35,$A121=$CP$36,$A121=$CP$37,$A121=$CP$38,$A121=$CP$39,$A121=$CP$40,$A121=$CP$41),OR($A121=$CP$44,$A121=$CP$45,$A121=$CP$46,$A121=$CP$47,$A121=$CP$48,$A121=$CP$49,$A121=$CP$50)),1,"")</f>
        <v>1</v>
      </c>
      <c r="H120" s="164">
        <f t="shared" ref="H120" si="1054">IF(OR(OR(B120=$CR$22,B124=$CR$22,B120=$CS$22,B124=$CS$22,B120=$CT$22,B124=$CT$22,B120=$CR$23,B124=$CR$23,B120=$CS$23,B124=$CS$23,B120=$CR$24,B124=$CR$24,B120=$CS$24,B124=$CS$24,B120=$CR$25,B124=$CR$25,B120=$CS$25,B124=$CS$25,B120=$CT$25,B124=$CT$25,B120=$CU$25,B124=$CU$25,B120=$CV$25,B124=$CV$25,B120=$CR$26,B124=$CR$26,B120=$CS$26,B124=$CS$26),OR($A121=$CP$30,$A121=$CP$31,$A121=$CP$32,$A121=$CP$33,$A121=$CP$34,$A121=$CP$35,$A121=$CP$36,$A121=$CP$37,$A121=$CP$38,$A121=$CP$39,$A121=$CP$40,$A121=$CP$41),OR($A121=$CP$44,$A121=$CP$45,$A121=$CP$46,$A121=$CP$47,$A121=$CP$48,$A121=$CP$49,$A121=$CP$50)),1,"")</f>
        <v>1</v>
      </c>
      <c r="I120" s="2"/>
      <c r="J120" s="6" t="str">
        <f t="shared" ref="J120" si="1055">IF(ISNA(VLOOKUP(A120,$DB$1:$DE$200,4,FALSE)),"",VLOOKUP(A120,$DB$1:$DE$200,4,FALSE))</f>
        <v/>
      </c>
      <c r="K120" s="6"/>
      <c r="L120" s="6"/>
      <c r="M120" s="6"/>
      <c r="N120" s="6"/>
      <c r="O120" s="6"/>
      <c r="P120" s="5" t="str">
        <f t="array" ref="P120">IF(ISNA(INDEX($DC$1:$DC$770,MATCH($A120&amp;P$3,$DB$1:$DB$770&amp;$DC$1:$DC$770,0))),"",IF(ISNA(INDEX($DC$1:$DC$200,MATCH($A120&amp;P$3,$DB$1:$DB$200&amp;$DC$1:$DC$200,0))),IF(INDEX($DC$201:$DC$770,MATCH($A120&amp;P$3,$DB$201:$DB$770&amp;$DC$201:$DC$770,0))=P$3,2,""),IF(INDEX($DC$1:$DC$200,MATCH($A120&amp;P$3,$DB$1:$DB$200&amp;$DC$1:$DC$200,0))=P$3,1,"")))</f>
        <v/>
      </c>
      <c r="Q120" s="6" t="str">
        <f t="array" ref="Q120">IF(ISNA(INDEX($DC$1:$DC$770,MATCH($A120&amp;Q$3,$DB$1:$DB$770&amp;$DC$1:$DC$770,0))),"",IF(ISNA(INDEX($DC$1:$DC$200,MATCH($A120&amp;Q$3,$DB$1:$DB$200&amp;$DC$1:$DC$200,0))),IF(INDEX($DC$201:$DC$770,MATCH($A120&amp;Q$3,$DB$201:$DB$770&amp;$DC$201:$DC$770,0))=Q$3,2,""),IF(INDEX($DC$1:$DC$200,MATCH($A120&amp;Q$3,$DB$1:$DB$200&amp;$DC$1:$DC$200,0))=Q$3,1,"")))</f>
        <v/>
      </c>
      <c r="R120" s="6" t="str">
        <f t="array" ref="R120">IF(ISNA(INDEX($DC$1:$DC$770,MATCH($A120&amp;R$3,$DB$1:$DB$770&amp;$DC$1:$DC$770,0))),"",IF(ISNA(INDEX($DC$1:$DC$200,MATCH($A120&amp;R$3,$DB$1:$DB$200&amp;$DC$1:$DC$200,0))),IF(INDEX($DC$201:$DC$770,MATCH($A120&amp;R$3,$DB$201:$DB$770&amp;$DC$201:$DC$770,0))=R$3,2,""),IF(INDEX($DC$1:$DC$200,MATCH($A120&amp;R$3,$DB$1:$DB$200&amp;$DC$1:$DC$200,0))=R$3,1,"")))</f>
        <v/>
      </c>
      <c r="S120" s="5" t="str">
        <f t="array" ref="S120">IF(ISNA(INDEX($DC$1:$DC$770,MATCH($A120&amp;S$3,$DB$1:$DB$770&amp;$DC$1:$DC$770,0))),"",IF(ISNA(INDEX($DC$1:$DC$200,MATCH($A120&amp;S$3,$DB$1:$DB$200&amp;$DC$1:$DC$200,0))),IF(INDEX($DC$201:$DC$770,MATCH($A120&amp;S$3,$DB$201:$DB$770&amp;$DC$201:$DC$770,0))=S$3,2,""),IF(INDEX($DC$1:$DC$200,MATCH($A120&amp;S$3,$DB$1:$DB$200&amp;$DC$1:$DC$200,0))=S$3,1,"")))</f>
        <v/>
      </c>
      <c r="T120" s="6" t="str">
        <f t="array" ref="T120">IF(ISNA(INDEX($DC$1:$DC$770,MATCH($A120&amp;T$3,$DB$1:$DB$770&amp;$DC$1:$DC$770,0))),"",IF(ISNA(INDEX($DC$1:$DC$200,MATCH($A120&amp;T$3,$DB$1:$DB$200&amp;$DC$1:$DC$200,0))),IF(INDEX($DC$201:$DC$770,MATCH($A120&amp;T$3,$DB$201:$DB$770&amp;$DC$201:$DC$770,0))=T$3,2,""),IF(INDEX($DC$1:$DC$200,MATCH($A120&amp;T$3,$DB$1:$DB$200&amp;$DC$1:$DC$200,0))=T$3,1,"")))</f>
        <v/>
      </c>
      <c r="U120" s="7">
        <f t="array" ref="U120">IF(ISNA(INDEX($DC$1:$DC$770,MATCH($A120&amp;U$3,$DB$1:$DB$770&amp;$DC$1:$DC$770,0))),"",IF(ISNA(INDEX($DC$1:$DC$200,MATCH($A120&amp;U$3,$DB$1:$DB$200&amp;$DC$1:$DC$200,0))),IF(INDEX($DC$201:$DC$770,MATCH($A120&amp;U$3,$DB$201:$DB$770&amp;$DC$201:$DC$770,0))=U$3,2,""),IF(INDEX($DC$1:$DC$200,MATCH($A120&amp;U$3,$DB$1:$DB$200&amp;$DC$1:$DC$200,0))=U$3,1,"")))</f>
        <v>2</v>
      </c>
      <c r="V120" s="6" t="str">
        <f t="array" ref="V120">IF(ISNA(INDEX($DC$1:$DC$770,MATCH($A120&amp;V$3,$DB$1:$DB$770&amp;$DC$1:$DC$770,0))),"",IF(ISNA(INDEX($DC$1:$DC$200,MATCH($A120&amp;V$3,$DB$1:$DB$200&amp;$DC$1:$DC$200,0))),IF(INDEX($DC$201:$DC$770,MATCH($A120&amp;V$3,$DB$201:$DB$770&amp;$DC$201:$DC$770,0))=V$3,2,""),IF(INDEX($DC$1:$DC$200,MATCH($A120&amp;V$3,$DB$1:$DB$200&amp;$DC$1:$DC$200,0))=V$3,1,"")))</f>
        <v/>
      </c>
      <c r="W120" s="6" t="str">
        <f t="array" ref="W120">IF(ISNA(INDEX($DC$1:$DC$770,MATCH($A120&amp;W$3,$DB$1:$DB$770&amp;$DC$1:$DC$770,0))),"",IF(ISNA(INDEX($DC$1:$DC$200,MATCH($A120&amp;W$3,$DB$1:$DB$200&amp;$DC$1:$DC$200,0))),IF(INDEX($DC$201:$DC$770,MATCH($A120&amp;W$3,$DB$201:$DB$770&amp;$DC$201:$DC$770,0))=W$3,2,""),IF(INDEX($DC$1:$DC$200,MATCH($A120&amp;W$3,$DB$1:$DB$200&amp;$DC$1:$DC$200,0))=W$3,1,"")))</f>
        <v/>
      </c>
      <c r="X120" s="6">
        <f t="array" ref="X120">IF(ISNA(INDEX($DC$1:$DC$770,MATCH($A120&amp;X$3,$DB$1:$DB$770&amp;$DC$1:$DC$770,0))),"",IF(ISNA(INDEX($DC$1:$DC$200,MATCH($A120&amp;X$3,$DB$1:$DB$200&amp;$DC$1:$DC$200,0))),IF(INDEX($DC$201:$DC$770,MATCH($A120&amp;X$3,$DB$201:$DB$770&amp;$DC$201:$DC$770,0))=X$3,2,""),IF(INDEX($DC$1:$DC$200,MATCH($A120&amp;X$3,$DB$1:$DB$200&amp;$DC$1:$DC$200,0))=X$3,1,"")))</f>
        <v>2</v>
      </c>
      <c r="Y120" s="5" t="str">
        <f t="array" ref="Y120">IF(ISNA(INDEX($DC$1:$DC$770,MATCH($A120&amp;Y$3,$DB$1:$DB$770&amp;$DC$1:$DC$770,0))),"",IF(ISNA(INDEX($DC$1:$DC$200,MATCH($A120&amp;Y$3,$DB$1:$DB$200&amp;$DC$1:$DC$200,0))),IF(INDEX($DC$201:$DC$770,MATCH($A120&amp;Y$3,$DB$201:$DB$770&amp;$DC$201:$DC$770,0))=Y$3,2,""),IF(INDEX($DC$1:$DC$200,MATCH($A120&amp;Y$3,$DB$1:$DB$200&amp;$DC$1:$DC$200,0))=Y$3,1,"")))</f>
        <v/>
      </c>
      <c r="Z120" s="6" t="str">
        <f t="array" ref="Z120">IF(ISNA(INDEX($DC$1:$DC$770,MATCH($A120&amp;Z$3,$DB$1:$DB$770&amp;$DC$1:$DC$770,0))),"",IF(ISNA(INDEX($DC$1:$DC$200,MATCH($A120&amp;Z$3,$DB$1:$DB$200&amp;$DC$1:$DC$200,0))),IF(INDEX($DC$201:$DC$770,MATCH($A120&amp;Z$3,$DB$201:$DB$770&amp;$DC$201:$DC$770,0))=Z$3,2,""),IF(INDEX($DC$1:$DC$200,MATCH($A120&amp;Z$3,$DB$1:$DB$200&amp;$DC$1:$DC$200,0))=Z$3,1,"")))</f>
        <v/>
      </c>
      <c r="AA120" s="7">
        <f t="array" ref="AA120">IF(ISNA(INDEX($DC$1:$DC$770,MATCH($A120&amp;AA$3,$DB$1:$DB$770&amp;$DC$1:$DC$770,0))),"",IF(ISNA(INDEX($DC$1:$DC$200,MATCH($A120&amp;AA$3,$DB$1:$DB$200&amp;$DC$1:$DC$200,0))),IF(INDEX($DC$201:$DC$770,MATCH($A120&amp;AA$3,$DB$201:$DB$770&amp;$DC$201:$DC$770,0))=AA$3,2,""),IF(INDEX($DC$1:$DC$200,MATCH($A120&amp;AA$3,$DB$1:$DB$200&amp;$DC$1:$DC$200,0))=AA$3,1,"")))</f>
        <v>2</v>
      </c>
      <c r="AB120" s="6" t="str">
        <f t="array" ref="AB120">IF(ISNA(INDEX($DC$1:$DC$770,MATCH($A120&amp;AB$3,$DB$1:$DB$770&amp;$DC$1:$DC$770,0))),"",IF(ISNA(INDEX($DC$1:$DC$200,MATCH($A120&amp;AB$3,$DB$1:$DB$200&amp;$DC$1:$DC$200,0))),IF(INDEX($DC$201:$DC$770,MATCH($A120&amp;AB$3,$DB$201:$DB$770&amp;$DC$201:$DC$770,0))=AB$3,2,""),IF(INDEX($DC$1:$DC$200,MATCH($A120&amp;AB$3,$DB$1:$DB$200&amp;$DC$1:$DC$200,0))=AB$3,1,"")))</f>
        <v/>
      </c>
      <c r="AC120" s="6" t="str">
        <f t="array" ref="AC120">IF(ISNA(INDEX($DC$1:$DC$770,MATCH($A120&amp;AC$3,$DB$1:$DB$770&amp;$DC$1:$DC$770,0))),"",IF(ISNA(INDEX($DC$1:$DC$200,MATCH($A120&amp;AC$3,$DB$1:$DB$200&amp;$DC$1:$DC$200,0))),IF(INDEX($DC$201:$DC$770,MATCH($A120&amp;AC$3,$DB$201:$DB$770&amp;$DC$201:$DC$770,0))=AC$3,2,""),IF(INDEX($DC$1:$DC$200,MATCH($A120&amp;AC$3,$DB$1:$DB$200&amp;$DC$1:$DC$200,0))=AC$3,1,"")))</f>
        <v/>
      </c>
      <c r="AD120" s="7" t="str">
        <f t="array" ref="AD120">IF(ISNA(INDEX($DC$1:$DC$770,MATCH($A120&amp;AD$3,$DB$1:$DB$770&amp;$DC$1:$DC$770,0))),"",IF(ISNA(INDEX($DC$1:$DC$200,MATCH($A120&amp;AD$3,$DB$1:$DB$200&amp;$DC$1:$DC$200,0))),IF(INDEX($DC$201:$DC$770,MATCH($A120&amp;AD$3,$DB$201:$DB$770&amp;$DC$201:$DC$770,0))=AD$3,2,""),IF(INDEX($DC$1:$DC$200,MATCH($A120&amp;AD$3,$DB$1:$DB$200&amp;$DC$1:$DC$200,0))=AD$3,1,"")))</f>
        <v/>
      </c>
      <c r="AE120" s="4">
        <f t="shared" ref="AE120" si="1056">AE118+1</f>
        <v>144</v>
      </c>
      <c r="AF120" s="174">
        <f>TRUNC((DATE($CR$2,AG$75,AG120)-WEEKDAY(DATE($CR$2,AG$75,AG120),2)-DATE(YEAR(DATE($CR$2,AG$75,AG120)+4-WEEKDAY(DATE($CR$2,AG$75,AG120),2)),1,-10))/7)</f>
        <v>21</v>
      </c>
      <c r="AG120" s="181">
        <v>23</v>
      </c>
      <c r="AH120" s="176" t="str">
        <f t="shared" si="572"/>
        <v>Mo</v>
      </c>
      <c r="AI120" s="2"/>
      <c r="AJ120" s="164" t="str">
        <f t="shared" ref="AJ120" si="1057">IF(OR(OR(AF120=$CR$7,AF124=$CR$7,AF120=$CS$7,AF124=$CS$7,AF120=$CT$7,AF124=$CT$7,AF120=$CR$8,AF124=$CR$8,AF120=$CR$9,AF124=$CR$9,AF120=$CR$10,AF124=$CR$10,AF120=$CS$10,AF124=$CS$10,AF120=$CR$11,AF124=$CR$11,AF120=$CS$11,AF124=$CS$11,AF120=$CT$11,AF124=$CT$11,AF120=$CU$11,AF124=$CU$11,AF120=$CV$11,AF124=$CV$11,AF120=$CR$12,AF124=$CR$12,AF120=$CS$12,AF124=$CS$12),OR($AE121=$CP$30,$AE121=$CP$31,$AE121=$CP$32,$AE121=$CP$33,$AE121=$CP$34,$AE121=$CP$35,$AE121=$CP$36,$AE121=$CP$37,$AE121=$CP$38,$AE121=$CP$39,$AE121=$CP$40,$AE121=$CP$41),OR($AE121=$CP$44,$AE121=$CP$45,$AE121=$CP$46,$AE121=$CP$47,$AE121=$CP$48,$AE121=$CP$49,$AE121=$CP$50)),1,"")</f>
        <v/>
      </c>
      <c r="AK120" s="164" t="str">
        <f t="shared" ref="AK120" si="1058">IF(OR(OR(AF120=$CR$15,AF124=$CR$15,AF120=$CS$15,AF124=$CS$15,AF120=$CT$15,AF124=$CT$15,AF120=$CR$16,AF124=$CR$16,AF120=$CS$16,AF124=$CS$16,AF120=$CR$17,AF124=$CR$17,AF120=$CS$17,AF124=$CS$17,AF120=$CR$18,AF124=$CR$18,AF120=$CS$18,AF124=$CS$18,AF120=$CT$18,AF124=$CT$18,AF120=$CU$18,AF124=$CU$18,AF120=$CV$18,AF124=$CV$18,AF120=$CR$19,AF124=$CR$19,AF120=$CS$19,AF124=$CS$19),OR($AE121=$CP$30,$AE121=$CP$31,$AE121=$CP$32,$AE121=$CP$33,$AE121=$CP$34,$AE121=$CP$35,$AE121=$CP$36,$AE121=$CP$37,$AE121=$CP$38,$AE121=$CP$39,$AE121=$CP$40,$AE121=$CP$41),OR($AE121=$CP$44,$AE121=$CP$45,$AE121=$CP$46,$AE121=$CP$47,$AE121=$CP$48,$AE121=$CP$49,$AE121=$CP$50)),1,"")</f>
        <v/>
      </c>
      <c r="AL120" s="164" t="str">
        <f t="shared" ref="AL120" si="1059">IF(OR(OR(AF120=$CR$22,AF124=$CR$22,AF120=$CS$22,AF124=$CS$22,AF120=$CT$22,AF124=$CT$22,AF120=$CR$23,AF124=$CR$23,AF120=$CS$23,AF124=$CS$23,AF120=$CR$24,AF124=$CR$24,AF120=$CS$24,AF124=$CS$24,AF120=$CR$25,AF124=$CR$25,AF120=$CS$25,AF124=$CS$25,AF120=$CT$25,AF124=$CT$25,AF120=$CU$25,AF124=$CU$25,AF120=$CV$25,AF124=$CV$25,AF120=$CR$26,AF124=$CR$26,AF120=$CS$26,AF124=$CS$26),OR($AE121=$CP$30,$AE121=$CP$31,$AE121=$CP$32,$AE121=$CP$33,$AE121=$CP$34,$AE121=$CP$35,$AE121=$CP$36,$AE121=$CP$37,$AE121=$CP$38,$AE121=$CP$39,$AE121=$CP$40,$AE121=$CP$41),OR($AE121=$CP$44,$AE121=$CP$45,$AE121=$CP$46,$AE121=$CP$47,$AE121=$CP$48,$AE121=$CP$49,$AE121=$CP$50)),1,"")</f>
        <v/>
      </c>
      <c r="AM120" s="2"/>
      <c r="AN120" s="6" t="str">
        <f t="shared" ref="AN120" si="1060">IF(ISNA(VLOOKUP(AE120,$DB$1:$DE$200,4,FALSE)),"",VLOOKUP(AE120,$DB$1:$DE$200,4,FALSE))</f>
        <v>Cevi-Turnen</v>
      </c>
      <c r="AO120" s="6"/>
      <c r="AP120" s="6"/>
      <c r="AQ120" s="6"/>
      <c r="AR120" s="6"/>
      <c r="AS120" s="6"/>
      <c r="AT120" s="5" t="str">
        <f t="array" ref="AT120">IF(ISNA(INDEX($DC$1:$DC$770,MATCH($AE120&amp;AT$3,$DB$1:$DB$770&amp;$DC$1:$DC$770,0))),"",IF(ISNA(INDEX($DC$1:$DC$200,MATCH($AE120&amp;AT$3,$DB$1:$DB$200&amp;$DC$1:$DC$200,0))),IF(INDEX($DC$201:$DC$770,MATCH($AE120&amp;AT$3,$DB$201:$DB$770&amp;$DC$201:$DC$770,0))=AT$3,2,""),IF(INDEX($DC$1:$DC$200,MATCH($AE120&amp;AT$3,$DB$1:$DB$200&amp;$DC$1:$DC$200,0))=AT$3,1,"")))</f>
        <v/>
      </c>
      <c r="AU120" s="6" t="str">
        <f t="array" ref="AU120">IF(ISNA(INDEX($DC$1:$DC$770,MATCH($AE120&amp;AU$3,$DB$1:$DB$770&amp;$DC$1:$DC$770,0))),"",IF(ISNA(INDEX($DC$1:$DC$200,MATCH($AE120&amp;AU$3,$DB$1:$DB$200&amp;$DC$1:$DC$200,0))),IF(INDEX($DC$201:$DC$770,MATCH($AE120&amp;AU$3,$DB$201:$DB$770&amp;$DC$201:$DC$770,0))=AU$3,2,""),IF(INDEX($DC$1:$DC$200,MATCH($AE120&amp;AU$3,$DB$1:$DB$200&amp;$DC$1:$DC$200,0))=AU$3,1,"")))</f>
        <v/>
      </c>
      <c r="AV120" s="6">
        <f t="array" ref="AV120">IF(ISNA(INDEX($DC$1:$DC$770,MATCH($AE120&amp;AV$3,$DB$1:$DB$770&amp;$DC$1:$DC$770,0))),"",IF(ISNA(INDEX($DC$1:$DC$200,MATCH($AE120&amp;AV$3,$DB$1:$DB$200&amp;$DC$1:$DC$200,0))),IF(INDEX($DC$201:$DC$770,MATCH($AE120&amp;AV$3,$DB$201:$DB$770&amp;$DC$201:$DC$770,0))=AV$3,2,""),IF(INDEX($DC$1:$DC$200,MATCH($AE120&amp;AV$3,$DB$1:$DB$200&amp;$DC$1:$DC$200,0))=AV$3,1,"")))</f>
        <v>1</v>
      </c>
      <c r="AW120" s="5" t="str">
        <f t="array" ref="AW120">IF(ISNA(INDEX($DC$1:$DC$770,MATCH($AE120&amp;AW$3,$DB$1:$DB$770&amp;$DC$1:$DC$770,0))),"",IF(ISNA(INDEX($DC$1:$DC$200,MATCH($AE120&amp;AW$3,$DB$1:$DB$200&amp;$DC$1:$DC$200,0))),IF(INDEX($DC$201:$DC$770,MATCH($AE120&amp;AW$3,$DB$201:$DB$770&amp;$DC$201:$DC$770,0))=AW$3,2,""),IF(INDEX($DC$1:$DC$200,MATCH($AE120&amp;AW$3,$DB$1:$DB$200&amp;$DC$1:$DC$200,0))=AW$3,1,"")))</f>
        <v/>
      </c>
      <c r="AX120" s="6" t="str">
        <f t="array" ref="AX120">IF(ISNA(INDEX($DC$1:$DC$770,MATCH($AE120&amp;AX$3,$DB$1:$DB$770&amp;$DC$1:$DC$770,0))),"",IF(ISNA(INDEX($DC$1:$DC$200,MATCH($AE120&amp;AX$3,$DB$1:$DB$200&amp;$DC$1:$DC$200,0))),IF(INDEX($DC$201:$DC$770,MATCH($AE120&amp;AX$3,$DB$201:$DB$770&amp;$DC$201:$DC$770,0))=AX$3,2,""),IF(INDEX($DC$1:$DC$200,MATCH($AE120&amp;AX$3,$DB$1:$DB$200&amp;$DC$1:$DC$200,0))=AX$3,1,"")))</f>
        <v/>
      </c>
      <c r="AY120" s="7" t="str">
        <f t="array" ref="AY120">IF(ISNA(INDEX($DC$1:$DC$770,MATCH($AE120&amp;AY$3,$DB$1:$DB$770&amp;$DC$1:$DC$770,0))),"",IF(ISNA(INDEX($DC$1:$DC$200,MATCH($AE120&amp;AY$3,$DB$1:$DB$200&amp;$DC$1:$DC$200,0))),IF(INDEX($DC$201:$DC$770,MATCH($AE120&amp;AY$3,$DB$201:$DB$770&amp;$DC$201:$DC$770,0))=AY$3,2,""),IF(INDEX($DC$1:$DC$200,MATCH($AE120&amp;AY$3,$DB$1:$DB$200&amp;$DC$1:$DC$200,0))=AY$3,1,"")))</f>
        <v/>
      </c>
      <c r="AZ120" s="6" t="str">
        <f t="array" ref="AZ120">IF(ISNA(INDEX($DC$1:$DC$770,MATCH($AE120&amp;AZ$3,$DB$1:$DB$770&amp;$DC$1:$DC$770,0))),"",IF(ISNA(INDEX($DC$1:$DC$200,MATCH($AE120&amp;AZ$3,$DB$1:$DB$200&amp;$DC$1:$DC$200,0))),IF(INDEX($DC$201:$DC$770,MATCH($AE120&amp;AZ$3,$DB$201:$DB$770&amp;$DC$201:$DC$770,0))=AZ$3,2,""),IF(INDEX($DC$1:$DC$200,MATCH($AE120&amp;AZ$3,$DB$1:$DB$200&amp;$DC$1:$DC$200,0))=AZ$3,1,"")))</f>
        <v/>
      </c>
      <c r="BA120" s="6" t="str">
        <f t="array" ref="BA120">IF(ISNA(INDEX($DC$1:$DC$770,MATCH($AE120&amp;BA$3,$DB$1:$DB$770&amp;$DC$1:$DC$770,0))),"",IF(ISNA(INDEX($DC$1:$DC$200,MATCH($AE120&amp;BA$3,$DB$1:$DB$200&amp;$DC$1:$DC$200,0))),IF(INDEX($DC$201:$DC$770,MATCH($AE120&amp;BA$3,$DB$201:$DB$770&amp;$DC$201:$DC$770,0))=BA$3,2,""),IF(INDEX($DC$1:$DC$200,MATCH($AE120&amp;BA$3,$DB$1:$DB$200&amp;$DC$1:$DC$200,0))=BA$3,1,"")))</f>
        <v/>
      </c>
      <c r="BB120" s="6" t="str">
        <f t="array" ref="BB120">IF(ISNA(INDEX($DC$1:$DC$770,MATCH($AE120&amp;BB$3,$DB$1:$DB$770&amp;$DC$1:$DC$770,0))),"",IF(ISNA(INDEX($DC$1:$DC$200,MATCH($AE120&amp;BB$3,$DB$1:$DB$200&amp;$DC$1:$DC$200,0))),IF(INDEX($DC$201:$DC$770,MATCH($AE120&amp;BB$3,$DB$201:$DB$770&amp;$DC$201:$DC$770,0))=BB$3,2,""),IF(INDEX($DC$1:$DC$200,MATCH($AE120&amp;BB$3,$DB$1:$DB$200&amp;$DC$1:$DC$200,0))=BB$3,1,"")))</f>
        <v/>
      </c>
      <c r="BC120" s="5" t="str">
        <f t="array" ref="BC120">IF(ISNA(INDEX($DC$1:$DC$770,MATCH($AE120&amp;BC$3,$DB$1:$DB$770&amp;$DC$1:$DC$770,0))),"",IF(ISNA(INDEX($DC$1:$DC$200,MATCH($AE120&amp;BC$3,$DB$1:$DB$200&amp;$DC$1:$DC$200,0))),IF(INDEX($DC$201:$DC$770,MATCH($AE120&amp;BC$3,$DB$201:$DB$770&amp;$DC$201:$DC$770,0))=BC$3,2,""),IF(INDEX($DC$1:$DC$200,MATCH($AE120&amp;BC$3,$DB$1:$DB$200&amp;$DC$1:$DC$200,0))=BC$3,1,"")))</f>
        <v/>
      </c>
      <c r="BD120" s="6" t="str">
        <f t="array" ref="BD120">IF(ISNA(INDEX($DC$1:$DC$770,MATCH($AE120&amp;BD$3,$DB$1:$DB$770&amp;$DC$1:$DC$770,0))),"",IF(ISNA(INDEX($DC$1:$DC$200,MATCH($AE120&amp;BD$3,$DB$1:$DB$200&amp;$DC$1:$DC$200,0))),IF(INDEX($DC$201:$DC$770,MATCH($AE120&amp;BD$3,$DB$201:$DB$770&amp;$DC$201:$DC$770,0))=BD$3,2,""),IF(INDEX($DC$1:$DC$200,MATCH($AE120&amp;BD$3,$DB$1:$DB$200&amp;$DC$1:$DC$200,0))=BD$3,1,"")))</f>
        <v/>
      </c>
      <c r="BE120" s="7" t="str">
        <f t="array" ref="BE120">IF(ISNA(INDEX($DC$1:$DC$770,MATCH($AE120&amp;BE$3,$DB$1:$DB$770&amp;$DC$1:$DC$770,0))),"",IF(ISNA(INDEX($DC$1:$DC$200,MATCH($AE120&amp;BE$3,$DB$1:$DB$200&amp;$DC$1:$DC$200,0))),IF(INDEX($DC$201:$DC$770,MATCH($AE120&amp;BE$3,$DB$201:$DB$770&amp;$DC$201:$DC$770,0))=BE$3,2,""),IF(INDEX($DC$1:$DC$200,MATCH($AE120&amp;BE$3,$DB$1:$DB$200&amp;$DC$1:$DC$200,0))=BE$3,1,"")))</f>
        <v/>
      </c>
      <c r="BF120" s="6" t="str">
        <f t="array" ref="BF120">IF(ISNA(INDEX($DC$1:$DC$770,MATCH($AE120&amp;BF$3,$DB$1:$DB$770&amp;$DC$1:$DC$770,0))),"",IF(ISNA(INDEX($DC$1:$DC$200,MATCH($AE120&amp;BF$3,$DB$1:$DB$200&amp;$DC$1:$DC$200,0))),IF(INDEX($DC$201:$DC$770,MATCH($AE120&amp;BF$3,$DB$201:$DB$770&amp;$DC$201:$DC$770,0))=BF$3,2,""),IF(INDEX($DC$1:$DC$200,MATCH($AE120&amp;BF$3,$DB$1:$DB$200&amp;$DC$1:$DC$200,0))=BF$3,1,"")))</f>
        <v/>
      </c>
      <c r="BG120" s="6" t="str">
        <f t="array" ref="BG120">IF(ISNA(INDEX($DC$1:$DC$770,MATCH($AE120&amp;BG$3,$DB$1:$DB$770&amp;$DC$1:$DC$770,0))),"",IF(ISNA(INDEX($DC$1:$DC$200,MATCH($AE120&amp;BG$3,$DB$1:$DB$200&amp;$DC$1:$DC$200,0))),IF(INDEX($DC$201:$DC$770,MATCH($AE120&amp;BG$3,$DB$201:$DB$770&amp;$DC$201:$DC$770,0))=BG$3,2,""),IF(INDEX($DC$1:$DC$200,MATCH($AE120&amp;BG$3,$DB$1:$DB$200&amp;$DC$1:$DC$200,0))=BG$3,1,"")))</f>
        <v/>
      </c>
      <c r="BH120" s="7" t="str">
        <f t="array" ref="BH120">IF(ISNA(INDEX($DC$1:$DC$770,MATCH($AE120&amp;BH$3,$DB$1:$DB$770&amp;$DC$1:$DC$770,0))),"",IF(ISNA(INDEX($DC$1:$DC$200,MATCH($AE120&amp;BH$3,$DB$1:$DB$200&amp;$DC$1:$DC$200,0))),IF(INDEX($DC$201:$DC$770,MATCH($AE120&amp;BH$3,$DB$201:$DB$770&amp;$DC$201:$DC$770,0))=BH$3,2,""),IF(INDEX($DC$1:$DC$200,MATCH($AE120&amp;BH$3,$DB$1:$DB$200&amp;$DC$1:$DC$200,0))=BH$3,1,"")))</f>
        <v/>
      </c>
      <c r="BI120" s="4">
        <f t="shared" ref="BI120" si="1061">BI118+1</f>
        <v>175</v>
      </c>
      <c r="BJ120" s="174">
        <f>TRUNC((DATE($CR$2,BK$75,BK120)-WEEKDAY(DATE($CR$2,BK$75,BK120),2)-DATE(YEAR(DATE($CR$2,BK$75,BK120)+4-WEEKDAY(DATE($CR$2,BK$75,BK120),2)),1,-10))/7)</f>
        <v>25</v>
      </c>
      <c r="BK120" s="181">
        <v>23</v>
      </c>
      <c r="BL120" s="176" t="str">
        <f t="shared" si="577"/>
        <v>Do</v>
      </c>
      <c r="BM120" s="2"/>
      <c r="BN120" s="164" t="str">
        <f t="shared" ref="BN120" si="1062">IF(OR(OR(BJ120=$CR$7,BJ124=$CR$7,BJ120=$CS$7,BJ124=$CS$7,BJ120=$CT$7,BJ124=$CT$7,BJ120=$CR$8,BJ124=$CR$8,BJ120=$CR$9,BJ124=$CR$9,BJ120=$CR$10,BJ124=$CR$10,BJ120=$CS$10,BJ124=$CS$10,BJ120=$CR$11,BJ124=$CR$11,BJ120=$CS$11,BJ124=$CS$11,BJ120=$CT$11,BJ124=$CT$11,BJ120=$CU$11,BJ124=$CU$11,BJ120=$CV$11,BJ124=$CV$11,BJ120=$CR$12,BJ124=$CR$12,BJ120=$CS$12,BJ124=$CS$12),OR($BI121=$CP$30,$BI121=$CP$31,$BI121=$CP$32,$BI121=$CP$33,$BI121=$CP$34,$BI121=$CP$35,$BI121=$CP$36,$BI121=$CP$37,$BI121=$CP$38,$BI121=$CP$39,$BI121=$CP$40,$BI121=$CP$41),OR($BI121=$CP$44,$BI121=$CP$45,$BI121=$CP$46,$BI121=$CP$47,$BI121=$CP$48,$BI121=$CP$49,$BI121=$CP$50)),1,"")</f>
        <v/>
      </c>
      <c r="BO120" s="164" t="str">
        <f t="shared" ref="BO120" si="1063">IF(OR(OR(BJ120=$CR$15,BJ124=$CR$15,BJ120=$CS$15,BJ124=$CS$15,BJ120=$CT$15,BJ124=$CT$15,BJ120=$CR$16,BJ124=$CR$16,BJ120=$CS$16,BJ124=$CS$16,BJ120=$CR$17,BJ124=$CR$17,BJ120=$CS$17,BJ124=$CS$17,BJ120=$CR$18,BJ124=$CR$18,BJ120=$CS$18,BJ124=$CS$18,BJ120=$CT$18,BJ124=$CT$18,BJ120=$CU$18,BJ124=$CU$18,BJ120=$CV$18,BJ124=$CV$18,BJ120=$CR$19,BJ124=$CR$19,BJ120=$CS$19,BJ124=$CS$19),OR($BI121=$CP$30,$BI121=$CP$31,$BI121=$CP$32,$BI121=$CP$33,$BI121=$CP$34,$BI121=$CP$35,$BI121=$CP$36,$BI121=$CP$37,$BI121=$CP$38,$BI121=$CP$39,$BI121=$CP$40,$BI121=$CP$41),OR($BI121=$CP$44,$BI121=$CP$45,$BI121=$CP$46,$BI121=$CP$47,$BI121=$CP$48,$BI121=$CP$49,$BI121=$CP$50)),1,"")</f>
        <v/>
      </c>
      <c r="BP120" s="164" t="str">
        <f t="shared" ref="BP120" si="1064">IF(OR(OR(BJ120=$CR$22,BJ124=$CR$22,BJ120=$CS$22,BJ124=$CS$22,BJ120=$CT$22,BJ124=$CT$22,BJ120=$CR$23,BJ124=$CR$23,BJ120=$CS$23,BJ124=$CS$23,BJ120=$CR$24,BJ124=$CR$24,BJ120=$CS$24,BJ124=$CS$24,BJ120=$CR$25,BJ124=$CR$25,BJ120=$CS$25,BJ124=$CS$25,BJ120=$CT$25,BJ124=$CT$25,BJ120=$CU$25,BJ124=$CU$25,BJ120=$CV$25,BJ124=$CV$25,BJ120=$CR$26,BJ124=$CR$26,BJ120=$CS$26,BJ124=$CS$26),OR($BI121=$CP$30,$BI121=$CP$31,$BI121=$CP$32,$BI121=$CP$33,$BI121=$CP$34,$BI121=$CP$35,$BI121=$CP$36,$BI121=$CP$37,$BI121=$CP$38,$BI121=$CP$39,$BI121=$CP$40,$BI121=$CP$41),OR($BI121=$CP$44,$BI121=$CP$45,$BI121=$CP$46,$BI121=$CP$47,$BI121=$CP$48,$BI121=$CP$49,$BI121=$CP$50)),1,"")</f>
        <v/>
      </c>
      <c r="BQ120" s="2"/>
      <c r="BR120" s="1" t="str">
        <f t="shared" ref="BR120" si="1065">IF(ISNA(VLOOKUP(BI120,$DB$1:$DE$200,4,FALSE)),"",VLOOKUP(BI120,$DB$1:$DE$200,4,FALSE))</f>
        <v/>
      </c>
      <c r="BS120" s="1"/>
      <c r="BT120" s="1"/>
      <c r="BU120" s="1"/>
      <c r="BV120" s="1"/>
      <c r="BW120" s="1"/>
      <c r="BX120" s="5" t="str">
        <f t="array" ref="BX120">IF(ISNA(INDEX($DC$1:$DC$770,MATCH($BI120&amp;BX$3,$DB$1:$DB$770&amp;$DC$1:$DC$770,0))),"",IF(ISNA(INDEX($DC$1:$DC$200,MATCH($BI120&amp;BX$3,$DB$1:$DB$200&amp;$DC$1:$DC$200,0))),IF(INDEX($DC$201:$DC$770,MATCH($BI120&amp;BX$3,$DB$201:$DB$770&amp;$DC$201:$DC$770,0))=BX$3,2,""),IF(INDEX($DC$1:$DC$200,MATCH($BI120&amp;BX$3,$DB$1:$DB$200&amp;$DC$1:$DC$200,0))=BX$3,1,"")))</f>
        <v/>
      </c>
      <c r="BY120" s="6" t="str">
        <f t="array" ref="BY120">IF(ISNA(INDEX($DC$1:$DC$770,MATCH($BI120&amp;BY$3,$DB$1:$DB$770&amp;$DC$1:$DC$770,0))),"",IF(ISNA(INDEX($DC$1:$DC$200,MATCH($BI120&amp;BY$3,$DB$1:$DB$200&amp;$DC$1:$DC$200,0))),IF(INDEX($DC$201:$DC$770,MATCH($BI120&amp;BY$3,$DB$201:$DB$770&amp;$DC$201:$DC$770,0))=BY$3,2,""),IF(INDEX($DC$1:$DC$200,MATCH($BI120&amp;BY$3,$DB$1:$DB$200&amp;$DC$1:$DC$200,0))=BY$3,1,"")))</f>
        <v/>
      </c>
      <c r="BZ120" s="6" t="str">
        <f t="array" ref="BZ120">IF(ISNA(INDEX($DC$1:$DC$770,MATCH($BI120&amp;BZ$3,$DB$1:$DB$770&amp;$DC$1:$DC$770,0))),"",IF(ISNA(INDEX($DC$1:$DC$200,MATCH($BI120&amp;BZ$3,$DB$1:$DB$200&amp;$DC$1:$DC$200,0))),IF(INDEX($DC$201:$DC$770,MATCH($BI120&amp;BZ$3,$DB$201:$DB$770&amp;$DC$201:$DC$770,0))=BZ$3,2,""),IF(INDEX($DC$1:$DC$200,MATCH($BI120&amp;BZ$3,$DB$1:$DB$200&amp;$DC$1:$DC$200,0))=BZ$3,1,"")))</f>
        <v/>
      </c>
      <c r="CA120" s="5" t="str">
        <f t="array" ref="CA120">IF(ISNA(INDEX($DC$1:$DC$770,MATCH($BI120&amp;CA$3,$DB$1:$DB$770&amp;$DC$1:$DC$770,0))),"",IF(ISNA(INDEX($DC$1:$DC$200,MATCH($BI120&amp;CA$3,$DB$1:$DB$200&amp;$DC$1:$DC$200,0))),IF(INDEX($DC$201:$DC$770,MATCH($BI120&amp;CA$3,$DB$201:$DB$770&amp;$DC$201:$DC$770,0))=CA$3,2,""),IF(INDEX($DC$1:$DC$200,MATCH($BI120&amp;CA$3,$DB$1:$DB$200&amp;$DC$1:$DC$200,0))=CA$3,1,"")))</f>
        <v/>
      </c>
      <c r="CB120" s="6" t="str">
        <f t="array" ref="CB120">IF(ISNA(INDEX($DC$1:$DC$770,MATCH($BI120&amp;CB$3,$DB$1:$DB$770&amp;$DC$1:$DC$770,0))),"",IF(ISNA(INDEX($DC$1:$DC$200,MATCH($BI120&amp;CB$3,$DB$1:$DB$200&amp;$DC$1:$DC$200,0))),IF(INDEX($DC$201:$DC$770,MATCH($BI120&amp;CB$3,$DB$201:$DB$770&amp;$DC$201:$DC$770,0))=CB$3,2,""),IF(INDEX($DC$1:$DC$200,MATCH($BI120&amp;CB$3,$DB$1:$DB$200&amp;$DC$1:$DC$200,0))=CB$3,1,"")))</f>
        <v/>
      </c>
      <c r="CC120" s="7" t="str">
        <f t="array" ref="CC120">IF(ISNA(INDEX($DC$1:$DC$770,MATCH($BI120&amp;CC$3,$DB$1:$DB$770&amp;$DC$1:$DC$770,0))),"",IF(ISNA(INDEX($DC$1:$DC$200,MATCH($BI120&amp;CC$3,$DB$1:$DB$200&amp;$DC$1:$DC$200,0))),IF(INDEX($DC$201:$DC$770,MATCH($BI120&amp;CC$3,$DB$201:$DB$770&amp;$DC$201:$DC$770,0))=CC$3,2,""),IF(INDEX($DC$1:$DC$200,MATCH($BI120&amp;CC$3,$DB$1:$DB$200&amp;$DC$1:$DC$200,0))=CC$3,1,"")))</f>
        <v/>
      </c>
      <c r="CD120" s="6" t="str">
        <f t="array" ref="CD120">IF(ISNA(INDEX($DC$1:$DC$770,MATCH($BI120&amp;CD$3,$DB$1:$DB$770&amp;$DC$1:$DC$770,0))),"",IF(ISNA(INDEX($DC$1:$DC$200,MATCH($BI120&amp;CD$3,$DB$1:$DB$200&amp;$DC$1:$DC$200,0))),IF(INDEX($DC$201:$DC$770,MATCH($BI120&amp;CD$3,$DB$201:$DB$770&amp;$DC$201:$DC$770,0))=CD$3,2,""),IF(INDEX($DC$1:$DC$200,MATCH($BI120&amp;CD$3,$DB$1:$DB$200&amp;$DC$1:$DC$200,0))=CD$3,1,"")))</f>
        <v/>
      </c>
      <c r="CE120" s="6" t="str">
        <f t="array" ref="CE120">IF(ISNA(INDEX($DC$1:$DC$770,MATCH($BI120&amp;CE$3,$DB$1:$DB$770&amp;$DC$1:$DC$770,0))),"",IF(ISNA(INDEX($DC$1:$DC$200,MATCH($BI120&amp;CE$3,$DB$1:$DB$200&amp;$DC$1:$DC$200,0))),IF(INDEX($DC$201:$DC$770,MATCH($BI120&amp;CE$3,$DB$201:$DB$770&amp;$DC$201:$DC$770,0))=CE$3,2,""),IF(INDEX($DC$1:$DC$200,MATCH($BI120&amp;CE$3,$DB$1:$DB$200&amp;$DC$1:$DC$200,0))=CE$3,1,"")))</f>
        <v/>
      </c>
      <c r="CF120" s="6" t="str">
        <f t="array" ref="CF120">IF(ISNA(INDEX($DC$1:$DC$770,MATCH($BI120&amp;CF$3,$DB$1:$DB$770&amp;$DC$1:$DC$770,0))),"",IF(ISNA(INDEX($DC$1:$DC$200,MATCH($BI120&amp;CF$3,$DB$1:$DB$200&amp;$DC$1:$DC$200,0))),IF(INDEX($DC$201:$DC$770,MATCH($BI120&amp;CF$3,$DB$201:$DB$770&amp;$DC$201:$DC$770,0))=CF$3,2,""),IF(INDEX($DC$1:$DC$200,MATCH($BI120&amp;CF$3,$DB$1:$DB$200&amp;$DC$1:$DC$200,0))=CF$3,1,"")))</f>
        <v/>
      </c>
      <c r="CG120" s="5" t="str">
        <f t="array" ref="CG120">IF(ISNA(INDEX($DC$1:$DC$770,MATCH($BI120&amp;CG$3,$DB$1:$DB$770&amp;$DC$1:$DC$770,0))),"",IF(ISNA(INDEX($DC$1:$DC$200,MATCH($BI120&amp;CG$3,$DB$1:$DB$200&amp;$DC$1:$DC$200,0))),IF(INDEX($DC$201:$DC$770,MATCH($BI120&amp;CG$3,$DB$201:$DB$770&amp;$DC$201:$DC$770,0))=CG$3,2,""),IF(INDEX($DC$1:$DC$200,MATCH($BI120&amp;CG$3,$DB$1:$DB$200&amp;$DC$1:$DC$200,0))=CG$3,1,"")))</f>
        <v/>
      </c>
      <c r="CH120" s="6" t="str">
        <f t="array" ref="CH120">IF(ISNA(INDEX($DC$1:$DC$770,MATCH($BI120&amp;CH$3,$DB$1:$DB$770&amp;$DC$1:$DC$770,0))),"",IF(ISNA(INDEX($DC$1:$DC$200,MATCH($BI120&amp;CH$3,$DB$1:$DB$200&amp;$DC$1:$DC$200,0))),IF(INDEX($DC$201:$DC$770,MATCH($BI120&amp;CH$3,$DB$201:$DB$770&amp;$DC$201:$DC$770,0))=CH$3,2,""),IF(INDEX($DC$1:$DC$200,MATCH($BI120&amp;CH$3,$DB$1:$DB$200&amp;$DC$1:$DC$200,0))=CH$3,1,"")))</f>
        <v/>
      </c>
      <c r="CI120" s="7" t="str">
        <f t="array" ref="CI120">IF(ISNA(INDEX($DC$1:$DC$770,MATCH($BI120&amp;CI$3,$DB$1:$DB$770&amp;$DC$1:$DC$770,0))),"",IF(ISNA(INDEX($DC$1:$DC$200,MATCH($BI120&amp;CI$3,$DB$1:$DB$200&amp;$DC$1:$DC$200,0))),IF(INDEX($DC$201:$DC$770,MATCH($BI120&amp;CI$3,$DB$201:$DB$770&amp;$DC$201:$DC$770,0))=CI$3,2,""),IF(INDEX($DC$1:$DC$200,MATCH($BI120&amp;CI$3,$DB$1:$DB$200&amp;$DC$1:$DC$200,0))=CI$3,1,"")))</f>
        <v/>
      </c>
      <c r="CJ120" s="6" t="str">
        <f t="array" ref="CJ120">IF(ISNA(INDEX($DC$1:$DC$770,MATCH($BI120&amp;CJ$3,$DB$1:$DB$770&amp;$DC$1:$DC$770,0))),"",IF(ISNA(INDEX($DC$1:$DC$200,MATCH($BI120&amp;CJ$3,$DB$1:$DB$200&amp;$DC$1:$DC$200,0))),IF(INDEX($DC$201:$DC$770,MATCH($BI120&amp;CJ$3,$DB$201:$DB$770&amp;$DC$201:$DC$770,0))=CJ$3,2,""),IF(INDEX($DC$1:$DC$200,MATCH($BI120&amp;CJ$3,$DB$1:$DB$200&amp;$DC$1:$DC$200,0))=CJ$3,1,"")))</f>
        <v/>
      </c>
      <c r="CK120" s="6" t="str">
        <f t="array" ref="CK120">IF(ISNA(INDEX($DC$1:$DC$770,MATCH($BI120&amp;CK$3,$DB$1:$DB$770&amp;$DC$1:$DC$770,0))),"",IF(ISNA(INDEX($DC$1:$DC$200,MATCH($BI120&amp;CK$3,$DB$1:$DB$200&amp;$DC$1:$DC$200,0))),IF(INDEX($DC$201:$DC$770,MATCH($BI120&amp;CK$3,$DB$201:$DB$770&amp;$DC$201:$DC$770,0))=CK$3,2,""),IF(INDEX($DC$1:$DC$200,MATCH($BI120&amp;CK$3,$DB$1:$DB$200&amp;$DC$1:$DC$200,0))=CK$3,1,"")))</f>
        <v/>
      </c>
      <c r="CL120" s="7" t="str">
        <f t="array" ref="CL120">IF(ISNA(INDEX($DC$1:$DC$770,MATCH($BI120&amp;CL$3,$DB$1:$DB$770&amp;$DC$1:$DC$770,0))),"",IF(ISNA(INDEX($DC$1:$DC$200,MATCH($BI120&amp;CL$3,$DB$1:$DB$200&amp;$DC$1:$DC$200,0))),IF(INDEX($DC$201:$DC$770,MATCH($BI120&amp;CL$3,$DB$201:$DB$770&amp;$DC$201:$DC$770,0))=CL$3,2,""),IF(INDEX($DC$1:$DC$200,MATCH($BI120&amp;CL$3,$DB$1:$DB$200&amp;$DC$1:$DC$200,0))=CL$3,1,"")))</f>
        <v/>
      </c>
      <c r="CN120" s="10"/>
      <c r="CO120" s="14">
        <f t="shared" ref="CO120" si="1066">CO119</f>
        <v>12</v>
      </c>
      <c r="CP120" s="24">
        <f t="shared" si="764"/>
        <v>0</v>
      </c>
      <c r="CQ120" s="161"/>
      <c r="CR120" s="10"/>
      <c r="CS120" s="10"/>
      <c r="CT120" s="10" t="s">
        <v>152</v>
      </c>
      <c r="CU120" s="69"/>
      <c r="CV120" s="69"/>
      <c r="CW120" s="10">
        <f t="shared" si="765"/>
        <v>2016</v>
      </c>
      <c r="CX120" s="10" t="str">
        <f t="shared" si="766"/>
        <v>Mo</v>
      </c>
      <c r="CY120" s="36">
        <f t="shared" si="767"/>
        <v>40876</v>
      </c>
      <c r="CZ120" s="10">
        <f>CZ119</f>
        <v>0</v>
      </c>
      <c r="DB120" s="19">
        <f>IF(DM120=0,0,IF(COUNTIF($DM$1:$DM$200,DM120)=1,DM120,IF(COUNTIF($DM$1:$DM$200,DM120)=2,IF(COUNTIF($DM$1:$DM104,DM120)=0,DM120,DM120+0.5),"Terminkollision 1")))</f>
        <v>0</v>
      </c>
      <c r="DC120" s="42">
        <f>DC119</f>
        <v>3</v>
      </c>
      <c r="DD120" s="168"/>
      <c r="DE120" s="33" t="s">
        <v>94</v>
      </c>
      <c r="DF120" s="13" t="s">
        <v>115</v>
      </c>
      <c r="DG120" s="64"/>
      <c r="DH120" s="64"/>
      <c r="DI120" s="13">
        <f t="shared" si="1039"/>
        <v>2016</v>
      </c>
      <c r="DJ120" s="13" t="str">
        <f t="shared" si="1040"/>
        <v>Mo</v>
      </c>
      <c r="DK120" s="22">
        <f t="shared" si="1041"/>
        <v>40876</v>
      </c>
      <c r="DL120" s="19">
        <f t="shared" si="1042"/>
        <v>0</v>
      </c>
      <c r="DM120" s="13">
        <f t="shared" si="1043"/>
        <v>0</v>
      </c>
    </row>
    <row r="121" spans="1:117" ht="12.75" customHeight="1">
      <c r="A121" s="13">
        <f t="shared" ref="A121" si="1067">A120+0.5</f>
        <v>114.5</v>
      </c>
      <c r="B121" s="174"/>
      <c r="C121" s="173"/>
      <c r="D121" s="177"/>
      <c r="E121" s="2"/>
      <c r="F121" s="165"/>
      <c r="G121" s="165"/>
      <c r="H121" s="165"/>
      <c r="I121" s="2"/>
      <c r="J121" s="10" t="str">
        <f t="shared" ref="J121" si="1068">IF(ISNA(VLOOKUP(A121,$CP$30:$CQ$56,2,FALSE)),IF(ISNA(VLOOKUP(A121,$DB$1:$DE$200,4,FALSE)),"",VLOOKUP(A121,$DB$1:$DE$200,4,FALSE)),VLOOKUP(A121,$CP$30:$CQ$56,2,FALSE))</f>
        <v/>
      </c>
      <c r="K121" s="10"/>
      <c r="L121" s="10"/>
      <c r="M121" s="10"/>
      <c r="N121" s="10"/>
      <c r="O121" s="10"/>
      <c r="P121" s="9" t="str">
        <f t="array" ref="P121">IF(ISNA(INDEX($DC$201:$DC$770,MATCH($A120&amp;P$3,$DB$201:$DB$770&amp;$DC$201:$DC$770,0))),IF(ISNA(INDEX($DC$1:$DC$200,MATCH($A121&amp;P$3,$DB$1:$DB$200&amp;$DC$1:$DC$200,0))),"",IF(INDEX($DC$1:$DC$200,MATCH($A121&amp;P$3,$DB$1:$DB$200&amp;$DC$1:$DC$200,0))=P$3,1,"")),IF(INDEX($DC$201:$DC$770,MATCH($A120&amp;P$3,$DB$201:$DB$770&amp;$DC$201:$DC$770,0))=P$3,2,""))</f>
        <v/>
      </c>
      <c r="Q121" s="10" t="str">
        <f t="array" ref="Q121">IF(ISNA(INDEX($DC$201:$DC$770,MATCH($A120&amp;Q$3,$DB$201:$DB$770&amp;$DC$201:$DC$770,0))),IF(ISNA(INDEX($DC$1:$DC$200,MATCH($A121&amp;Q$3,$DB$1:$DB$200&amp;$DC$1:$DC$200,0))),"",IF(INDEX($DC$1:$DC$200,MATCH($A121&amp;Q$3,$DB$1:$DB$200&amp;$DC$1:$DC$200,0))=Q$3,1,"")),IF(INDEX($DC$201:$DC$770,MATCH($A120&amp;Q$3,$DB$201:$DB$770&amp;$DC$201:$DC$770,0))=Q$3,2,""))</f>
        <v/>
      </c>
      <c r="R121" s="10" t="str">
        <f t="array" ref="R121">IF(ISNA(INDEX($DC$201:$DC$770,MATCH($A120&amp;R$3,$DB$201:$DB$770&amp;$DC$201:$DC$770,0))),IF(ISNA(INDEX($DC$1:$DC$200,MATCH($A121&amp;R$3,$DB$1:$DB$200&amp;$DC$1:$DC$200,0))),"",IF(INDEX($DC$1:$DC$200,MATCH($A121&amp;R$3,$DB$1:$DB$200&amp;$DC$1:$DC$200,0))=R$3,1,"")),IF(INDEX($DC$201:$DC$770,MATCH($A120&amp;R$3,$DB$201:$DB$770&amp;$DC$201:$DC$770,0))=R$3,2,""))</f>
        <v/>
      </c>
      <c r="S121" s="9" t="str">
        <f t="array" ref="S121">IF(ISNA(INDEX($DC$201:$DC$770,MATCH($A120&amp;S$3,$DB$201:$DB$770&amp;$DC$201:$DC$770,0))),IF(ISNA(INDEX($DC$1:$DC$200,MATCH($A121&amp;S$3,$DB$1:$DB$200&amp;$DC$1:$DC$200,0))),"",IF(INDEX($DC$1:$DC$200,MATCH($A121&amp;S$3,$DB$1:$DB$200&amp;$DC$1:$DC$200,0))=S$3,1,"")),IF(INDEX($DC$201:$DC$770,MATCH($A120&amp;S$3,$DB$201:$DB$770&amp;$DC$201:$DC$770,0))=S$3,2,""))</f>
        <v/>
      </c>
      <c r="T121" s="10" t="str">
        <f t="array" ref="T121">IF(ISNA(INDEX($DC$201:$DC$770,MATCH($A120&amp;T$3,$DB$201:$DB$770&amp;$DC$201:$DC$770,0))),IF(ISNA(INDEX($DC$1:$DC$200,MATCH($A121&amp;T$3,$DB$1:$DB$200&amp;$DC$1:$DC$200,0))),"",IF(INDEX($DC$1:$DC$200,MATCH($A121&amp;T$3,$DB$1:$DB$200&amp;$DC$1:$DC$200,0))=T$3,1,"")),IF(INDEX($DC$201:$DC$770,MATCH($A120&amp;T$3,$DB$201:$DB$770&amp;$DC$201:$DC$770,0))=T$3,2,""))</f>
        <v/>
      </c>
      <c r="U121" s="8">
        <f t="array" ref="U121">IF(ISNA(INDEX($DC$201:$DC$770,MATCH($A120&amp;U$3,$DB$201:$DB$770&amp;$DC$201:$DC$770,0))),IF(ISNA(INDEX($DC$1:$DC$200,MATCH($A121&amp;U$3,$DB$1:$DB$200&amp;$DC$1:$DC$200,0))),"",IF(INDEX($DC$1:$DC$200,MATCH($A121&amp;U$3,$DB$1:$DB$200&amp;$DC$1:$DC$200,0))=U$3,1,"")),IF(INDEX($DC$201:$DC$770,MATCH($A120&amp;U$3,$DB$201:$DB$770&amp;$DC$201:$DC$770,0))=U$3,2,""))</f>
        <v>2</v>
      </c>
      <c r="V121" s="10" t="str">
        <f t="array" ref="V121">IF(ISNA(INDEX($DC$201:$DC$770,MATCH($A120&amp;V$3,$DB$201:$DB$770&amp;$DC$201:$DC$770,0))),IF(ISNA(INDEX($DC$1:$DC$200,MATCH($A121&amp;V$3,$DB$1:$DB$200&amp;$DC$1:$DC$200,0))),"",IF(INDEX($DC$1:$DC$200,MATCH($A121&amp;V$3,$DB$1:$DB$200&amp;$DC$1:$DC$200,0))=V$3,1,"")),IF(INDEX($DC$201:$DC$770,MATCH($A120&amp;V$3,$DB$201:$DB$770&amp;$DC$201:$DC$770,0))=V$3,2,""))</f>
        <v/>
      </c>
      <c r="W121" s="10" t="str">
        <f t="array" ref="W121">IF(ISNA(INDEX($DC$201:$DC$770,MATCH($A120&amp;W$3,$DB$201:$DB$770&amp;$DC$201:$DC$770,0))),IF(ISNA(INDEX($DC$1:$DC$200,MATCH($A121&amp;W$3,$DB$1:$DB$200&amp;$DC$1:$DC$200,0))),"",IF(INDEX($DC$1:$DC$200,MATCH($A121&amp;W$3,$DB$1:$DB$200&amp;$DC$1:$DC$200,0))=W$3,1,"")),IF(INDEX($DC$201:$DC$770,MATCH($A120&amp;W$3,$DB$201:$DB$770&amp;$DC$201:$DC$770,0))=W$3,2,""))</f>
        <v/>
      </c>
      <c r="X121" s="10">
        <f t="array" ref="X121">IF(ISNA(INDEX($DC$201:$DC$770,MATCH($A120&amp;X$3,$DB$201:$DB$770&amp;$DC$201:$DC$770,0))),IF(ISNA(INDEX($DC$1:$DC$200,MATCH($A121&amp;X$3,$DB$1:$DB$200&amp;$DC$1:$DC$200,0))),"",IF(INDEX($DC$1:$DC$200,MATCH($A121&amp;X$3,$DB$1:$DB$200&amp;$DC$1:$DC$200,0))=X$3,1,"")),IF(INDEX($DC$201:$DC$770,MATCH($A120&amp;X$3,$DB$201:$DB$770&amp;$DC$201:$DC$770,0))=X$3,2,""))</f>
        <v>2</v>
      </c>
      <c r="Y121" s="9" t="str">
        <f t="array" ref="Y121">IF(ISNA(INDEX($DC$201:$DC$770,MATCH($A120&amp;Y$3,$DB$201:$DB$770&amp;$DC$201:$DC$770,0))),IF(ISNA(INDEX($DC$1:$DC$200,MATCH($A121&amp;Y$3,$DB$1:$DB$200&amp;$DC$1:$DC$200,0))),"",IF(INDEX($DC$1:$DC$200,MATCH($A121&amp;Y$3,$DB$1:$DB$200&amp;$DC$1:$DC$200,0))=Y$3,1,"")),IF(INDEX($DC$201:$DC$770,MATCH($A120&amp;Y$3,$DB$201:$DB$770&amp;$DC$201:$DC$770,0))=Y$3,2,""))</f>
        <v/>
      </c>
      <c r="Z121" s="10" t="str">
        <f t="array" ref="Z121">IF(ISNA(INDEX($DC$201:$DC$770,MATCH($A120&amp;Z$3,$DB$201:$DB$770&amp;$DC$201:$DC$770,0))),IF(ISNA(INDEX($DC$1:$DC$200,MATCH($A121&amp;Z$3,$DB$1:$DB$200&amp;$DC$1:$DC$200,0))),"",IF(INDEX($DC$1:$DC$200,MATCH($A121&amp;Z$3,$DB$1:$DB$200&amp;$DC$1:$DC$200,0))=Z$3,1,"")),IF(INDEX($DC$201:$DC$770,MATCH($A120&amp;Z$3,$DB$201:$DB$770&amp;$DC$201:$DC$770,0))=Z$3,2,""))</f>
        <v/>
      </c>
      <c r="AA121" s="8">
        <f t="array" ref="AA121">IF(ISNA(INDEX($DC$201:$DC$770,MATCH($A120&amp;AA$3,$DB$201:$DB$770&amp;$DC$201:$DC$770,0))),IF(ISNA(INDEX($DC$1:$DC$200,MATCH($A121&amp;AA$3,$DB$1:$DB$200&amp;$DC$1:$DC$200,0))),"",IF(INDEX($DC$1:$DC$200,MATCH($A121&amp;AA$3,$DB$1:$DB$200&amp;$DC$1:$DC$200,0))=AA$3,1,"")),IF(INDEX($DC$201:$DC$770,MATCH($A120&amp;AA$3,$DB$201:$DB$770&amp;$DC$201:$DC$770,0))=AA$3,2,""))</f>
        <v>2</v>
      </c>
      <c r="AB121" s="10" t="str">
        <f t="array" ref="AB121">IF(ISNA(INDEX($DC$201:$DC$770,MATCH($A120&amp;AB$3,$DB$201:$DB$770&amp;$DC$201:$DC$770,0))),IF(ISNA(INDEX($DC$1:$DC$200,MATCH($A121&amp;AB$3,$DB$1:$DB$200&amp;$DC$1:$DC$200,0))),"",IF(INDEX($DC$1:$DC$200,MATCH($A121&amp;AB$3,$DB$1:$DB$200&amp;$DC$1:$DC$200,0))=AB$3,1,"")),IF(INDEX($DC$201:$DC$770,MATCH($A120&amp;AB$3,$DB$201:$DB$770&amp;$DC$201:$DC$770,0))=AB$3,2,""))</f>
        <v/>
      </c>
      <c r="AC121" s="10" t="str">
        <f t="array" ref="AC121">IF(ISNA(INDEX($DC$201:$DC$770,MATCH($A120&amp;AC$3,$DB$201:$DB$770&amp;$DC$201:$DC$770,0))),IF(ISNA(INDEX($DC$1:$DC$200,MATCH($A121&amp;AC$3,$DB$1:$DB$200&amp;$DC$1:$DC$200,0))),"",IF(INDEX($DC$1:$DC$200,MATCH($A121&amp;AC$3,$DB$1:$DB$200&amp;$DC$1:$DC$200,0))=AC$3,1,"")),IF(INDEX($DC$201:$DC$770,MATCH($A120&amp;AC$3,$DB$201:$DB$770&amp;$DC$201:$DC$770,0))=AC$3,2,""))</f>
        <v/>
      </c>
      <c r="AD121" s="8" t="str">
        <f t="array" ref="AD121">IF(ISNA(INDEX($DC$201:$DC$770,MATCH($A120&amp;AD$3,$DB$201:$DB$770&amp;$DC$201:$DC$770,0))),IF(ISNA(INDEX($DC$1:$DC$200,MATCH($A121&amp;AD$3,$DB$1:$DB$200&amp;$DC$1:$DC$200,0))),"",IF(INDEX($DC$1:$DC$200,MATCH($A121&amp;AD$3,$DB$1:$DB$200&amp;$DC$1:$DC$200,0))=AD$3,1,"")),IF(INDEX($DC$201:$DC$770,MATCH($A120&amp;AD$3,$DB$201:$DB$770&amp;$DC$201:$DC$770,0))=AD$3,2,""))</f>
        <v/>
      </c>
      <c r="AE121" s="4">
        <f t="shared" ref="AE121" si="1069">AE120+0.5</f>
        <v>144.5</v>
      </c>
      <c r="AF121" s="174"/>
      <c r="AG121" s="183"/>
      <c r="AH121" s="177"/>
      <c r="AI121" s="2"/>
      <c r="AJ121" s="165"/>
      <c r="AK121" s="165"/>
      <c r="AL121" s="165"/>
      <c r="AM121" s="2"/>
      <c r="AN121" s="10" t="str">
        <f t="shared" ref="AN121" si="1070">IF(ISNA(VLOOKUP(AE121,$CP$30:$CQ$56,2,FALSE)),IF(ISNA(VLOOKUP(AE121,$DB$1:$DE$200,4,FALSE)),"",VLOOKUP(AE121,$DB$1:$DE$200,4,FALSE)),VLOOKUP(AE121,$CP$30:$CQ$56,2,FALSE))</f>
        <v/>
      </c>
      <c r="AO121" s="10"/>
      <c r="AP121" s="10"/>
      <c r="AQ121" s="10"/>
      <c r="AR121" s="10"/>
      <c r="AS121" s="10"/>
      <c r="AT121" s="9" t="str">
        <f t="array" ref="AT121">IF(ISNA(INDEX($DC$201:$DC$770,MATCH($AE120&amp;AT$3,$DB$201:$DB$770&amp;$DC$201:$DC$770,0))),IF(ISNA(INDEX($DC$1:$DC$200,MATCH($AE121&amp;AT$3,$DB$1:$DB$200&amp;$DC$1:$DC$200,0))),"",IF(INDEX($DC$1:$DC$200,MATCH($AE121&amp;AT$3,$DB$1:$DB$200&amp;$DC$1:$DC$200,0))=AT$3,1,"")),IF(INDEX($DC$201:$DC$770,MATCH($AE120&amp;AT$3,$DB$201:$DB$770&amp;$DC$201:$DC$770,0))=AT$3,2,""))</f>
        <v/>
      </c>
      <c r="AU121" s="10" t="str">
        <f t="array" ref="AU121">IF(ISNA(INDEX($DC$201:$DC$770,MATCH($AE120&amp;AU$3,$DB$201:$DB$770&amp;$DC$201:$DC$770,0))),IF(ISNA(INDEX($DC$1:$DC$200,MATCH($AE121&amp;AU$3,$DB$1:$DB$200&amp;$DC$1:$DC$200,0))),"",IF(INDEX($DC$1:$DC$200,MATCH($AE121&amp;AU$3,$DB$1:$DB$200&amp;$DC$1:$DC$200,0))=AU$3,1,"")),IF(INDEX($DC$201:$DC$770,MATCH($AE120&amp;AU$3,$DB$201:$DB$770&amp;$DC$201:$DC$770,0))=AU$3,2,""))</f>
        <v/>
      </c>
      <c r="AV121" s="10" t="str">
        <f t="array" ref="AV121">IF(ISNA(INDEX($DC$201:$DC$770,MATCH($AE120&amp;AV$3,$DB$201:$DB$770&amp;$DC$201:$DC$770,0))),IF(ISNA(INDEX($DC$1:$DC$200,MATCH($AE121&amp;AV$3,$DB$1:$DB$200&amp;$DC$1:$DC$200,0))),"",IF(INDEX($DC$1:$DC$200,MATCH($AE121&amp;AV$3,$DB$1:$DB$200&amp;$DC$1:$DC$200,0))=AV$3,1,"")),IF(INDEX($DC$201:$DC$770,MATCH($AE120&amp;AV$3,$DB$201:$DB$770&amp;$DC$201:$DC$770,0))=AV$3,2,""))</f>
        <v/>
      </c>
      <c r="AW121" s="9" t="str">
        <f t="array" ref="AW121">IF(ISNA(INDEX($DC$201:$DC$770,MATCH($AE120&amp;AW$3,$DB$201:$DB$770&amp;$DC$201:$DC$770,0))),IF(ISNA(INDEX($DC$1:$DC$200,MATCH($AE121&amp;AW$3,$DB$1:$DB$200&amp;$DC$1:$DC$200,0))),"",IF(INDEX($DC$1:$DC$200,MATCH($AE121&amp;AW$3,$DB$1:$DB$200&amp;$DC$1:$DC$200,0))=AW$3,1,"")),IF(INDEX($DC$201:$DC$770,MATCH($AE120&amp;AW$3,$DB$201:$DB$770&amp;$DC$201:$DC$770,0))=AW$3,2,""))</f>
        <v/>
      </c>
      <c r="AX121" s="10" t="str">
        <f t="array" ref="AX121">IF(ISNA(INDEX($DC$201:$DC$770,MATCH($AE120&amp;AX$3,$DB$201:$DB$770&amp;$DC$201:$DC$770,0))),IF(ISNA(INDEX($DC$1:$DC$200,MATCH($AE121&amp;AX$3,$DB$1:$DB$200&amp;$DC$1:$DC$200,0))),"",IF(INDEX($DC$1:$DC$200,MATCH($AE121&amp;AX$3,$DB$1:$DB$200&amp;$DC$1:$DC$200,0))=AX$3,1,"")),IF(INDEX($DC$201:$DC$770,MATCH($AE120&amp;AX$3,$DB$201:$DB$770&amp;$DC$201:$DC$770,0))=AX$3,2,""))</f>
        <v/>
      </c>
      <c r="AY121" s="8" t="str">
        <f t="array" ref="AY121">IF(ISNA(INDEX($DC$201:$DC$770,MATCH($AE120&amp;AY$3,$DB$201:$DB$770&amp;$DC$201:$DC$770,0))),IF(ISNA(INDEX($DC$1:$DC$200,MATCH($AE121&amp;AY$3,$DB$1:$DB$200&amp;$DC$1:$DC$200,0))),"",IF(INDEX($DC$1:$DC$200,MATCH($AE121&amp;AY$3,$DB$1:$DB$200&amp;$DC$1:$DC$200,0))=AY$3,1,"")),IF(INDEX($DC$201:$DC$770,MATCH($AE120&amp;AY$3,$DB$201:$DB$770&amp;$DC$201:$DC$770,0))=AY$3,2,""))</f>
        <v/>
      </c>
      <c r="AZ121" s="10" t="str">
        <f t="array" ref="AZ121">IF(ISNA(INDEX($DC$201:$DC$770,MATCH($AE120&amp;AZ$3,$DB$201:$DB$770&amp;$DC$201:$DC$770,0))),IF(ISNA(INDEX($DC$1:$DC$200,MATCH($AE121&amp;AZ$3,$DB$1:$DB$200&amp;$DC$1:$DC$200,0))),"",IF(INDEX($DC$1:$DC$200,MATCH($AE121&amp;AZ$3,$DB$1:$DB$200&amp;$DC$1:$DC$200,0))=AZ$3,1,"")),IF(INDEX($DC$201:$DC$770,MATCH($AE120&amp;AZ$3,$DB$201:$DB$770&amp;$DC$201:$DC$770,0))=AZ$3,2,""))</f>
        <v/>
      </c>
      <c r="BA121" s="10" t="str">
        <f t="array" ref="BA121">IF(ISNA(INDEX($DC$201:$DC$770,MATCH($AE120&amp;BA$3,$DB$201:$DB$770&amp;$DC$201:$DC$770,0))),IF(ISNA(INDEX($DC$1:$DC$200,MATCH($AE121&amp;BA$3,$DB$1:$DB$200&amp;$DC$1:$DC$200,0))),"",IF(INDEX($DC$1:$DC$200,MATCH($AE121&amp;BA$3,$DB$1:$DB$200&amp;$DC$1:$DC$200,0))=BA$3,1,"")),IF(INDEX($DC$201:$DC$770,MATCH($AE120&amp;BA$3,$DB$201:$DB$770&amp;$DC$201:$DC$770,0))=BA$3,2,""))</f>
        <v/>
      </c>
      <c r="BB121" s="10" t="str">
        <f t="array" ref="BB121">IF(ISNA(INDEX($DC$201:$DC$770,MATCH($AE120&amp;BB$3,$DB$201:$DB$770&amp;$DC$201:$DC$770,0))),IF(ISNA(INDEX($DC$1:$DC$200,MATCH($AE121&amp;BB$3,$DB$1:$DB$200&amp;$DC$1:$DC$200,0))),"",IF(INDEX($DC$1:$DC$200,MATCH($AE121&amp;BB$3,$DB$1:$DB$200&amp;$DC$1:$DC$200,0))=BB$3,1,"")),IF(INDEX($DC$201:$DC$770,MATCH($AE120&amp;BB$3,$DB$201:$DB$770&amp;$DC$201:$DC$770,0))=BB$3,2,""))</f>
        <v/>
      </c>
      <c r="BC121" s="9" t="str">
        <f t="array" ref="BC121">IF(ISNA(INDEX($DC$201:$DC$770,MATCH($AE120&amp;BC$3,$DB$201:$DB$770&amp;$DC$201:$DC$770,0))),IF(ISNA(INDEX($DC$1:$DC$200,MATCH($AE121&amp;BC$3,$DB$1:$DB$200&amp;$DC$1:$DC$200,0))),"",IF(INDEX($DC$1:$DC$200,MATCH($AE121&amp;BC$3,$DB$1:$DB$200&amp;$DC$1:$DC$200,0))=BC$3,1,"")),IF(INDEX($DC$201:$DC$770,MATCH($AE120&amp;BC$3,$DB$201:$DB$770&amp;$DC$201:$DC$770,0))=BC$3,2,""))</f>
        <v/>
      </c>
      <c r="BD121" s="10" t="str">
        <f t="array" ref="BD121">IF(ISNA(INDEX($DC$201:$DC$770,MATCH($AE120&amp;BD$3,$DB$201:$DB$770&amp;$DC$201:$DC$770,0))),IF(ISNA(INDEX($DC$1:$DC$200,MATCH($AE121&amp;BD$3,$DB$1:$DB$200&amp;$DC$1:$DC$200,0))),"",IF(INDEX($DC$1:$DC$200,MATCH($AE121&amp;BD$3,$DB$1:$DB$200&amp;$DC$1:$DC$200,0))=BD$3,1,"")),IF(INDEX($DC$201:$DC$770,MATCH($AE120&amp;BD$3,$DB$201:$DB$770&amp;$DC$201:$DC$770,0))=BD$3,2,""))</f>
        <v/>
      </c>
      <c r="BE121" s="8" t="str">
        <f t="array" ref="BE121">IF(ISNA(INDEX($DC$201:$DC$770,MATCH($AE120&amp;BE$3,$DB$201:$DB$770&amp;$DC$201:$DC$770,0))),IF(ISNA(INDEX($DC$1:$DC$200,MATCH($AE121&amp;BE$3,$DB$1:$DB$200&amp;$DC$1:$DC$200,0))),"",IF(INDEX($DC$1:$DC$200,MATCH($AE121&amp;BE$3,$DB$1:$DB$200&amp;$DC$1:$DC$200,0))=BE$3,1,"")),IF(INDEX($DC$201:$DC$770,MATCH($AE120&amp;BE$3,$DB$201:$DB$770&amp;$DC$201:$DC$770,0))=BE$3,2,""))</f>
        <v/>
      </c>
      <c r="BF121" s="10" t="str">
        <f t="array" ref="BF121">IF(ISNA(INDEX($DC$201:$DC$770,MATCH($AE120&amp;BF$3,$DB$201:$DB$770&amp;$DC$201:$DC$770,0))),IF(ISNA(INDEX($DC$1:$DC$200,MATCH($AE121&amp;BF$3,$DB$1:$DB$200&amp;$DC$1:$DC$200,0))),"",IF(INDEX($DC$1:$DC$200,MATCH($AE121&amp;BF$3,$DB$1:$DB$200&amp;$DC$1:$DC$200,0))=BF$3,1,"")),IF(INDEX($DC$201:$DC$770,MATCH($AE120&amp;BF$3,$DB$201:$DB$770&amp;$DC$201:$DC$770,0))=BF$3,2,""))</f>
        <v/>
      </c>
      <c r="BG121" s="10" t="str">
        <f t="array" ref="BG121">IF(ISNA(INDEX($DC$201:$DC$770,MATCH($AE120&amp;BG$3,$DB$201:$DB$770&amp;$DC$201:$DC$770,0))),IF(ISNA(INDEX($DC$1:$DC$200,MATCH($AE121&amp;BG$3,$DB$1:$DB$200&amp;$DC$1:$DC$200,0))),"",IF(INDEX($DC$1:$DC$200,MATCH($AE121&amp;BG$3,$DB$1:$DB$200&amp;$DC$1:$DC$200,0))=BG$3,1,"")),IF(INDEX($DC$201:$DC$770,MATCH($AE120&amp;BG$3,$DB$201:$DB$770&amp;$DC$201:$DC$770,0))=BG$3,2,""))</f>
        <v/>
      </c>
      <c r="BH121" s="8" t="str">
        <f t="array" ref="BH121">IF(ISNA(INDEX($DC$201:$DC$770,MATCH($AE120&amp;BH$3,$DB$201:$DB$770&amp;$DC$201:$DC$770,0))),IF(ISNA(INDEX($DC$1:$DC$200,MATCH($AE121&amp;BH$3,$DB$1:$DB$200&amp;$DC$1:$DC$200,0))),"",IF(INDEX($DC$1:$DC$200,MATCH($AE121&amp;BH$3,$DB$1:$DB$200&amp;$DC$1:$DC$200,0))=BH$3,1,"")),IF(INDEX($DC$201:$DC$770,MATCH($AE120&amp;BH$3,$DB$201:$DB$770&amp;$DC$201:$DC$770,0))=BH$3,2,""))</f>
        <v/>
      </c>
      <c r="BI121" s="4">
        <f t="shared" ref="BI121" si="1071">BI120+0.5</f>
        <v>175.5</v>
      </c>
      <c r="BJ121" s="174"/>
      <c r="BK121" s="183"/>
      <c r="BL121" s="177"/>
      <c r="BM121" s="2"/>
      <c r="BN121" s="165"/>
      <c r="BO121" s="165"/>
      <c r="BP121" s="165"/>
      <c r="BQ121" s="2"/>
      <c r="BR121" s="9" t="str">
        <f t="shared" ref="BR121" si="1072">IF(ISNA(VLOOKUP(BI121,$CP$30:$CQ$56,2,FALSE)),IF(ISNA(VLOOKUP(BI121,$DB$1:$DE$200,4,FALSE)),"",VLOOKUP(BI121,$DB$1:$DE$200,4,FALSE)),VLOOKUP(BI121,$CP$30:$CQ$56,2,FALSE))</f>
        <v/>
      </c>
      <c r="BS121" s="10"/>
      <c r="BT121" s="10"/>
      <c r="BU121" s="10"/>
      <c r="BV121" s="10"/>
      <c r="BW121" s="10"/>
      <c r="BX121" s="9" t="str">
        <f t="array" ref="BX121">IF(ISNA(INDEX($DC$201:$DC$770,MATCH($BI120&amp;BX$3,$DB$201:$DB$770&amp;$DC$201:$DC$770,0))),IF(ISNA(INDEX($DC$1:$DC$200,MATCH($BI121&amp;BX$3,$DB$1:$DB$200&amp;$DC$1:$DC$200,0))),"",IF(INDEX($DC$1:$DC$200,MATCH($BI121&amp;BX$3,$DB$1:$DB$200&amp;$DC$1:$DC$200,0))=BX$3,1,"")),IF(INDEX($DC$201:$DC$770,MATCH($BI120&amp;BX$3,$DB$201:$DB$770&amp;$DC$201:$DC$770,0))=BX$3,2,""))</f>
        <v/>
      </c>
      <c r="BY121" s="10" t="str">
        <f t="array" ref="BY121">IF(ISNA(INDEX($DC$201:$DC$770,MATCH($BI120&amp;BY$3,$DB$201:$DB$770&amp;$DC$201:$DC$770,0))),IF(ISNA(INDEX($DC$1:$DC$200,MATCH($BI121&amp;BY$3,$DB$1:$DB$200&amp;$DC$1:$DC$200,0))),"",IF(INDEX($DC$1:$DC$200,MATCH($BI121&amp;BY$3,$DB$1:$DB$200&amp;$DC$1:$DC$200,0))=BY$3,1,"")),IF(INDEX($DC$201:$DC$770,MATCH($BI120&amp;BY$3,$DB$201:$DB$770&amp;$DC$201:$DC$770,0))=BY$3,2,""))</f>
        <v/>
      </c>
      <c r="BZ121" s="10" t="str">
        <f t="array" ref="BZ121">IF(ISNA(INDEX($DC$201:$DC$770,MATCH($BI120&amp;BZ$3,$DB$201:$DB$770&amp;$DC$201:$DC$770,0))),IF(ISNA(INDEX($DC$1:$DC$200,MATCH($BI121&amp;BZ$3,$DB$1:$DB$200&amp;$DC$1:$DC$200,0))),"",IF(INDEX($DC$1:$DC$200,MATCH($BI121&amp;BZ$3,$DB$1:$DB$200&amp;$DC$1:$DC$200,0))=BZ$3,1,"")),IF(INDEX($DC$201:$DC$770,MATCH($BI120&amp;BZ$3,$DB$201:$DB$770&amp;$DC$201:$DC$770,0))=BZ$3,2,""))</f>
        <v/>
      </c>
      <c r="CA121" s="9" t="str">
        <f t="array" ref="CA121">IF(ISNA(INDEX($DC$201:$DC$770,MATCH($BI120&amp;CA$3,$DB$201:$DB$770&amp;$DC$201:$DC$770,0))),IF(ISNA(INDEX($DC$1:$DC$200,MATCH($BI121&amp;CA$3,$DB$1:$DB$200&amp;$DC$1:$DC$200,0))),"",IF(INDEX($DC$1:$DC$200,MATCH($BI121&amp;CA$3,$DB$1:$DB$200&amp;$DC$1:$DC$200,0))=CA$3,1,"")),IF(INDEX($DC$201:$DC$770,MATCH($BI120&amp;CA$3,$DB$201:$DB$770&amp;$DC$201:$DC$770,0))=CA$3,2,""))</f>
        <v/>
      </c>
      <c r="CB121" s="10" t="str">
        <f t="array" ref="CB121">IF(ISNA(INDEX($DC$201:$DC$770,MATCH($BI120&amp;CB$3,$DB$201:$DB$770&amp;$DC$201:$DC$770,0))),IF(ISNA(INDEX($DC$1:$DC$200,MATCH($BI121&amp;CB$3,$DB$1:$DB$200&amp;$DC$1:$DC$200,0))),"",IF(INDEX($DC$1:$DC$200,MATCH($BI121&amp;CB$3,$DB$1:$DB$200&amp;$DC$1:$DC$200,0))=CB$3,1,"")),IF(INDEX($DC$201:$DC$770,MATCH($BI120&amp;CB$3,$DB$201:$DB$770&amp;$DC$201:$DC$770,0))=CB$3,2,""))</f>
        <v/>
      </c>
      <c r="CC121" s="8" t="str">
        <f t="array" ref="CC121">IF(ISNA(INDEX($DC$201:$DC$770,MATCH($BI120&amp;CC$3,$DB$201:$DB$770&amp;$DC$201:$DC$770,0))),IF(ISNA(INDEX($DC$1:$DC$200,MATCH($BI121&amp;CC$3,$DB$1:$DB$200&amp;$DC$1:$DC$200,0))),"",IF(INDEX($DC$1:$DC$200,MATCH($BI121&amp;CC$3,$DB$1:$DB$200&amp;$DC$1:$DC$200,0))=CC$3,1,"")),IF(INDEX($DC$201:$DC$770,MATCH($BI120&amp;CC$3,$DB$201:$DB$770&amp;$DC$201:$DC$770,0))=CC$3,2,""))</f>
        <v/>
      </c>
      <c r="CD121" s="10" t="str">
        <f t="array" ref="CD121">IF(ISNA(INDEX($DC$201:$DC$770,MATCH($BI120&amp;CD$3,$DB$201:$DB$770&amp;$DC$201:$DC$770,0))),IF(ISNA(INDEX($DC$1:$DC$200,MATCH($BI121&amp;CD$3,$DB$1:$DB$200&amp;$DC$1:$DC$200,0))),"",IF(INDEX($DC$1:$DC$200,MATCH($BI121&amp;CD$3,$DB$1:$DB$200&amp;$DC$1:$DC$200,0))=CD$3,1,"")),IF(INDEX($DC$201:$DC$770,MATCH($BI120&amp;CD$3,$DB$201:$DB$770&amp;$DC$201:$DC$770,0))=CD$3,2,""))</f>
        <v/>
      </c>
      <c r="CE121" s="10" t="str">
        <f t="array" ref="CE121">IF(ISNA(INDEX($DC$201:$DC$770,MATCH($BI120&amp;CE$3,$DB$201:$DB$770&amp;$DC$201:$DC$770,0))),IF(ISNA(INDEX($DC$1:$DC$200,MATCH($BI121&amp;CE$3,$DB$1:$DB$200&amp;$DC$1:$DC$200,0))),"",IF(INDEX($DC$1:$DC$200,MATCH($BI121&amp;CE$3,$DB$1:$DB$200&amp;$DC$1:$DC$200,0))=CE$3,1,"")),IF(INDEX($DC$201:$DC$770,MATCH($BI120&amp;CE$3,$DB$201:$DB$770&amp;$DC$201:$DC$770,0))=CE$3,2,""))</f>
        <v/>
      </c>
      <c r="CF121" s="10" t="str">
        <f t="array" ref="CF121">IF(ISNA(INDEX($DC$201:$DC$770,MATCH($BI120&amp;CF$3,$DB$201:$DB$770&amp;$DC$201:$DC$770,0))),IF(ISNA(INDEX($DC$1:$DC$200,MATCH($BI121&amp;CF$3,$DB$1:$DB$200&amp;$DC$1:$DC$200,0))),"",IF(INDEX($DC$1:$DC$200,MATCH($BI121&amp;CF$3,$DB$1:$DB$200&amp;$DC$1:$DC$200,0))=CF$3,1,"")),IF(INDEX($DC$201:$DC$770,MATCH($BI120&amp;CF$3,$DB$201:$DB$770&amp;$DC$201:$DC$770,0))=CF$3,2,""))</f>
        <v/>
      </c>
      <c r="CG121" s="9" t="str">
        <f t="array" ref="CG121">IF(ISNA(INDEX($DC$201:$DC$770,MATCH($BI120&amp;CG$3,$DB$201:$DB$770&amp;$DC$201:$DC$770,0))),IF(ISNA(INDEX($DC$1:$DC$200,MATCH($BI121&amp;CG$3,$DB$1:$DB$200&amp;$DC$1:$DC$200,0))),"",IF(INDEX($DC$1:$DC$200,MATCH($BI121&amp;CG$3,$DB$1:$DB$200&amp;$DC$1:$DC$200,0))=CG$3,1,"")),IF(INDEX($DC$201:$DC$770,MATCH($BI120&amp;CG$3,$DB$201:$DB$770&amp;$DC$201:$DC$770,0))=CG$3,2,""))</f>
        <v/>
      </c>
      <c r="CH121" s="10" t="str">
        <f t="array" ref="CH121">IF(ISNA(INDEX($DC$201:$DC$770,MATCH($BI120&amp;CH$3,$DB$201:$DB$770&amp;$DC$201:$DC$770,0))),IF(ISNA(INDEX($DC$1:$DC$200,MATCH($BI121&amp;CH$3,$DB$1:$DB$200&amp;$DC$1:$DC$200,0))),"",IF(INDEX($DC$1:$DC$200,MATCH($BI121&amp;CH$3,$DB$1:$DB$200&amp;$DC$1:$DC$200,0))=CH$3,1,"")),IF(INDEX($DC$201:$DC$770,MATCH($BI120&amp;CH$3,$DB$201:$DB$770&amp;$DC$201:$DC$770,0))=CH$3,2,""))</f>
        <v/>
      </c>
      <c r="CI121" s="8" t="str">
        <f t="array" ref="CI121">IF(ISNA(INDEX($DC$201:$DC$770,MATCH($BI120&amp;CI$3,$DB$201:$DB$770&amp;$DC$201:$DC$770,0))),IF(ISNA(INDEX($DC$1:$DC$200,MATCH($BI121&amp;CI$3,$DB$1:$DB$200&amp;$DC$1:$DC$200,0))),"",IF(INDEX($DC$1:$DC$200,MATCH($BI121&amp;CI$3,$DB$1:$DB$200&amp;$DC$1:$DC$200,0))=CI$3,1,"")),IF(INDEX($DC$201:$DC$770,MATCH($BI120&amp;CI$3,$DB$201:$DB$770&amp;$DC$201:$DC$770,0))=CI$3,2,""))</f>
        <v/>
      </c>
      <c r="CJ121" s="10" t="str">
        <f t="array" ref="CJ121">IF(ISNA(INDEX($DC$201:$DC$770,MATCH($BI120&amp;CJ$3,$DB$201:$DB$770&amp;$DC$201:$DC$770,0))),IF(ISNA(INDEX($DC$1:$DC$200,MATCH($BI121&amp;CJ$3,$DB$1:$DB$200&amp;$DC$1:$DC$200,0))),"",IF(INDEX($DC$1:$DC$200,MATCH($BI121&amp;CJ$3,$DB$1:$DB$200&amp;$DC$1:$DC$200,0))=CJ$3,1,"")),IF(INDEX($DC$201:$DC$770,MATCH($BI120&amp;CJ$3,$DB$201:$DB$770&amp;$DC$201:$DC$770,0))=CJ$3,2,""))</f>
        <v/>
      </c>
      <c r="CK121" s="10" t="str">
        <f t="array" ref="CK121">IF(ISNA(INDEX($DC$201:$DC$770,MATCH($BI120&amp;CK$3,$DB$201:$DB$770&amp;$DC$201:$DC$770,0))),IF(ISNA(INDEX($DC$1:$DC$200,MATCH($BI121&amp;CK$3,$DB$1:$DB$200&amp;$DC$1:$DC$200,0))),"",IF(INDEX($DC$1:$DC$200,MATCH($BI121&amp;CK$3,$DB$1:$DB$200&amp;$DC$1:$DC$200,0))=CK$3,1,"")),IF(INDEX($DC$201:$DC$770,MATCH($BI120&amp;CK$3,$DB$201:$DB$770&amp;$DC$201:$DC$770,0))=CK$3,2,""))</f>
        <v/>
      </c>
      <c r="CL121" s="8" t="str">
        <f t="array" ref="CL121">IF(ISNA(INDEX($DC$201:$DC$770,MATCH($BI120&amp;CL$3,$DB$201:$DB$770&amp;$DC$201:$DC$770,0))),IF(ISNA(INDEX($DC$1:$DC$200,MATCH($BI121&amp;CL$3,$DB$1:$DB$200&amp;$DC$1:$DC$200,0))),"",IF(INDEX($DC$1:$DC$200,MATCH($BI121&amp;CL$3,$DB$1:$DB$200&amp;$DC$1:$DC$200,0))=CL$3,1,"")),IF(INDEX($DC$201:$DC$770,MATCH($BI120&amp;CL$3,$DB$201:$DB$770&amp;$DC$201:$DC$770,0))=CL$3,2,""))</f>
        <v/>
      </c>
      <c r="CO121" s="58">
        <f t="shared" ref="CO121" si="1073">VLOOKUP(CQ121,$CQ$194:$CR$208,2,FALSE)</f>
        <v>12</v>
      </c>
      <c r="CP121" s="23">
        <f t="shared" si="764"/>
        <v>0</v>
      </c>
      <c r="CQ121" s="160" t="s">
        <v>204</v>
      </c>
      <c r="CR121" s="13" t="s">
        <v>145</v>
      </c>
      <c r="CT121" s="13" t="s">
        <v>151</v>
      </c>
      <c r="CU121" s="63"/>
      <c r="CV121" s="63"/>
      <c r="CW121" s="13">
        <f t="shared" si="765"/>
        <v>2016</v>
      </c>
      <c r="CX121" s="13" t="str">
        <f t="shared" si="766"/>
        <v>Mo</v>
      </c>
      <c r="CY121" s="22">
        <f t="shared" si="767"/>
        <v>40876</v>
      </c>
      <c r="CZ121" s="13">
        <f>IF(COUNTIF(DL425:DL434,1)&gt;0,"F3",0)</f>
        <v>0</v>
      </c>
      <c r="DB121" s="19">
        <f>IF(DM121=0,0,IF(COUNTIF($DM$1:$DM$200,DM121)=1,DM121,IF(COUNTIF($DM$1:$DM$200,DM121)=2,IF(COUNTIF($DM$1:$DM104,DM121)=0,DM121,DM121+0.5),"Terminkollision 1")))</f>
        <v>273</v>
      </c>
      <c r="DC121" s="40">
        <f>IF(DD121&lt;&gt;0,VLOOKUP(DD121,$CQ$194:$CR$208,2,FALSE),0)</f>
        <v>3</v>
      </c>
      <c r="DD121" s="168" t="s">
        <v>195</v>
      </c>
      <c r="DE121" s="13" t="s">
        <v>167</v>
      </c>
      <c r="DF121" s="13" t="s">
        <v>108</v>
      </c>
      <c r="DG121" s="13">
        <f>IF(DG122&gt;1,DG122-1,31)</f>
        <v>29</v>
      </c>
      <c r="DH121" s="13">
        <f>IF(DG121&gt;10,9,10)</f>
        <v>9</v>
      </c>
      <c r="DI121" s="13">
        <f t="shared" si="1039"/>
        <v>2016</v>
      </c>
      <c r="DJ121" s="13" t="str">
        <f t="shared" si="1040"/>
        <v>Do</v>
      </c>
      <c r="DK121" s="22">
        <f t="shared" si="1041"/>
        <v>41180</v>
      </c>
      <c r="DL121" s="19" t="str">
        <f t="shared" si="1042"/>
        <v>0</v>
      </c>
      <c r="DM121" s="13">
        <f t="shared" si="1043"/>
        <v>273</v>
      </c>
    </row>
    <row r="122" spans="1:117" ht="12.75" customHeight="1">
      <c r="A122" s="13">
        <f t="shared" ref="A122" si="1074">A120+1</f>
        <v>115</v>
      </c>
      <c r="B122" s="174">
        <f>TRUNC((DATE($CR$2,C$75,C122)-WEEKDAY(DATE($CR$2,C$75,C122),2)-DATE(YEAR(DATE($CR$2,C$75,C122)+4-WEEKDAY(DATE($CR$2,C$75,C122),2)),1,-10))/7)</f>
        <v>16</v>
      </c>
      <c r="C122" s="172">
        <v>24</v>
      </c>
      <c r="D122" s="176" t="str">
        <f t="shared" si="567"/>
        <v>So</v>
      </c>
      <c r="E122" s="2"/>
      <c r="F122" s="164">
        <f t="shared" ref="F122" si="1075">IF(OR(OR(B122=$CR$7,B126=$CR$7,B122=$CS$7,B126=$CS$7,B122=$CT$7,B126=$CT$7,B122=$CR$8,B126=$CR$8,B122=$CR$9,B126=$CR$9,B122=$CR$10,B126=$CR$10,B122=$CS$10,B126=$CS$10,B122=$CR$11,B126=$CR$11,B122=$CS$11,B126=$CS$11,B122=$CT$11,B126=$CT$11,B122=$CU$11,B126=$CU$11,B122=$CV$11,B126=$CV$11,B122=$CR$12,B126=$CR$12,B122=$CS$12,B126=$CS$12),OR($A123=$CP$30,$A123=$CP$31,$A123=$CP$32,$A123=$CP$33,$A123=$CP$34,$A123=$CP$35,$A123=$CP$36,$A123=$CP$37,$A123=$CP$38,$A123=$CP$39,$A123=$CP$40,$A123=$CP$41),OR($A123=$CP$44,$A123=$CP$45,$A123=$CP$46,$A123=$CP$47,$A123=$CP$48,$A123=$CP$49,$A123=$CP$50)),1,"")</f>
        <v>1</v>
      </c>
      <c r="G122" s="164">
        <f t="shared" ref="G122" si="1076">IF(OR(OR(B122=$CR$15,B126=$CR$15,B122=$CS$15,B126=$CS$15,B122=$CT$15,B126=$CT$15,B122=$CR$16,B126=$CR$16,B122=$CS$16,B126=$CS$16,B122=$CR$17,B126=$CR$17,B122=$CS$17,B126=$CS$17,B122=$CR$18,B126=$CR$18,B122=$CS$18,B126=$CS$18,B122=$CT$18,B126=$CT$18,B122=$CU$18,B126=$CU$18,B122=$CV$18,B126=$CV$18,B122=$CR$19,B126=$CR$19,B122=$CS$19,B126=$CS$19),OR($A123=$CP$30,$A123=$CP$31,$A123=$CP$32,$A123=$CP$33,$A123=$CP$34,$A123=$CP$35,$A123=$CP$36,$A123=$CP$37,$A123=$CP$38,$A123=$CP$39,$A123=$CP$40,$A123=$CP$41),OR($A123=$CP$44,$A123=$CP$45,$A123=$CP$46,$A123=$CP$47,$A123=$CP$48,$A123=$CP$49,$A123=$CP$50)),1,"")</f>
        <v>1</v>
      </c>
      <c r="H122" s="164">
        <f t="shared" ref="H122" si="1077">IF(OR(OR(B122=$CR$22,B126=$CR$22,B122=$CS$22,B126=$CS$22,B122=$CT$22,B126=$CT$22,B122=$CR$23,B126=$CR$23,B122=$CS$23,B126=$CS$23,B122=$CR$24,B126=$CR$24,B122=$CS$24,B126=$CS$24,B122=$CR$25,B126=$CR$25,B122=$CS$25,B126=$CS$25,B122=$CT$25,B126=$CT$25,B122=$CU$25,B126=$CU$25,B122=$CV$25,B126=$CV$25,B122=$CR$26,B126=$CR$26,B122=$CS$26,B126=$CS$26),OR($A123=$CP$30,$A123=$CP$31,$A123=$CP$32,$A123=$CP$33,$A123=$CP$34,$A123=$CP$35,$A123=$CP$36,$A123=$CP$37,$A123=$CP$38,$A123=$CP$39,$A123=$CP$40,$A123=$CP$41),OR($A123=$CP$44,$A123=$CP$45,$A123=$CP$46,$A123=$CP$47,$A123=$CP$48,$A123=$CP$49,$A123=$CP$50)),1,"")</f>
        <v>1</v>
      </c>
      <c r="I122" s="2"/>
      <c r="J122" s="6" t="str">
        <f t="shared" ref="J122" si="1078">IF(ISNA(VLOOKUP(A122,$DB$1:$DE$200,4,FALSE)),"",VLOOKUP(A122,$DB$1:$DE$200,4,FALSE))</f>
        <v/>
      </c>
      <c r="K122" s="6"/>
      <c r="L122" s="6"/>
      <c r="M122" s="6"/>
      <c r="N122" s="6"/>
      <c r="O122" s="6"/>
      <c r="P122" s="5" t="str">
        <f t="array" ref="P122">IF(ISNA(INDEX($DC$1:$DC$770,MATCH($A122&amp;P$3,$DB$1:$DB$770&amp;$DC$1:$DC$770,0))),"",IF(ISNA(INDEX($DC$1:$DC$200,MATCH($A122&amp;P$3,$DB$1:$DB$200&amp;$DC$1:$DC$200,0))),IF(INDEX($DC$201:$DC$770,MATCH($A122&amp;P$3,$DB$201:$DB$770&amp;$DC$201:$DC$770,0))=P$3,2,""),IF(INDEX($DC$1:$DC$200,MATCH($A122&amp;P$3,$DB$1:$DB$200&amp;$DC$1:$DC$200,0))=P$3,1,"")))</f>
        <v/>
      </c>
      <c r="Q122" s="6" t="str">
        <f t="array" ref="Q122">IF(ISNA(INDEX($DC$1:$DC$770,MATCH($A122&amp;Q$3,$DB$1:$DB$770&amp;$DC$1:$DC$770,0))),"",IF(ISNA(INDEX($DC$1:$DC$200,MATCH($A122&amp;Q$3,$DB$1:$DB$200&amp;$DC$1:$DC$200,0))),IF(INDEX($DC$201:$DC$770,MATCH($A122&amp;Q$3,$DB$201:$DB$770&amp;$DC$201:$DC$770,0))=Q$3,2,""),IF(INDEX($DC$1:$DC$200,MATCH($A122&amp;Q$3,$DB$1:$DB$200&amp;$DC$1:$DC$200,0))=Q$3,1,"")))</f>
        <v/>
      </c>
      <c r="R122" s="6" t="str">
        <f t="array" ref="R122">IF(ISNA(INDEX($DC$1:$DC$770,MATCH($A122&amp;R$3,$DB$1:$DB$770&amp;$DC$1:$DC$770,0))),"",IF(ISNA(INDEX($DC$1:$DC$200,MATCH($A122&amp;R$3,$DB$1:$DB$200&amp;$DC$1:$DC$200,0))),IF(INDEX($DC$201:$DC$770,MATCH($A122&amp;R$3,$DB$201:$DB$770&amp;$DC$201:$DC$770,0))=R$3,2,""),IF(INDEX($DC$1:$DC$200,MATCH($A122&amp;R$3,$DB$1:$DB$200&amp;$DC$1:$DC$200,0))=R$3,1,"")))</f>
        <v/>
      </c>
      <c r="S122" s="5" t="str">
        <f t="array" ref="S122">IF(ISNA(INDEX($DC$1:$DC$770,MATCH($A122&amp;S$3,$DB$1:$DB$770&amp;$DC$1:$DC$770,0))),"",IF(ISNA(INDEX($DC$1:$DC$200,MATCH($A122&amp;S$3,$DB$1:$DB$200&amp;$DC$1:$DC$200,0))),IF(INDEX($DC$201:$DC$770,MATCH($A122&amp;S$3,$DB$201:$DB$770&amp;$DC$201:$DC$770,0))=S$3,2,""),IF(INDEX($DC$1:$DC$200,MATCH($A122&amp;S$3,$DB$1:$DB$200&amp;$DC$1:$DC$200,0))=S$3,1,"")))</f>
        <v/>
      </c>
      <c r="T122" s="6" t="str">
        <f t="array" ref="T122">IF(ISNA(INDEX($DC$1:$DC$770,MATCH($A122&amp;T$3,$DB$1:$DB$770&amp;$DC$1:$DC$770,0))),"",IF(ISNA(INDEX($DC$1:$DC$200,MATCH($A122&amp;T$3,$DB$1:$DB$200&amp;$DC$1:$DC$200,0))),IF(INDEX($DC$201:$DC$770,MATCH($A122&amp;T$3,$DB$201:$DB$770&amp;$DC$201:$DC$770,0))=T$3,2,""),IF(INDEX($DC$1:$DC$200,MATCH($A122&amp;T$3,$DB$1:$DB$200&amp;$DC$1:$DC$200,0))=T$3,1,"")))</f>
        <v/>
      </c>
      <c r="U122" s="7">
        <f t="array" ref="U122">IF(ISNA(INDEX($DC$1:$DC$770,MATCH($A122&amp;U$3,$DB$1:$DB$770&amp;$DC$1:$DC$770,0))),"",IF(ISNA(INDEX($DC$1:$DC$200,MATCH($A122&amp;U$3,$DB$1:$DB$200&amp;$DC$1:$DC$200,0))),IF(INDEX($DC$201:$DC$770,MATCH($A122&amp;U$3,$DB$201:$DB$770&amp;$DC$201:$DC$770,0))=U$3,2,""),IF(INDEX($DC$1:$DC$200,MATCH($A122&amp;U$3,$DB$1:$DB$200&amp;$DC$1:$DC$200,0))=U$3,1,"")))</f>
        <v>2</v>
      </c>
      <c r="V122" s="6" t="str">
        <f t="array" ref="V122">IF(ISNA(INDEX($DC$1:$DC$770,MATCH($A122&amp;V$3,$DB$1:$DB$770&amp;$DC$1:$DC$770,0))),"",IF(ISNA(INDEX($DC$1:$DC$200,MATCH($A122&amp;V$3,$DB$1:$DB$200&amp;$DC$1:$DC$200,0))),IF(INDEX($DC$201:$DC$770,MATCH($A122&amp;V$3,$DB$201:$DB$770&amp;$DC$201:$DC$770,0))=V$3,2,""),IF(INDEX($DC$1:$DC$200,MATCH($A122&amp;V$3,$DB$1:$DB$200&amp;$DC$1:$DC$200,0))=V$3,1,"")))</f>
        <v/>
      </c>
      <c r="W122" s="6" t="str">
        <f t="array" ref="W122">IF(ISNA(INDEX($DC$1:$DC$770,MATCH($A122&amp;W$3,$DB$1:$DB$770&amp;$DC$1:$DC$770,0))),"",IF(ISNA(INDEX($DC$1:$DC$200,MATCH($A122&amp;W$3,$DB$1:$DB$200&amp;$DC$1:$DC$200,0))),IF(INDEX($DC$201:$DC$770,MATCH($A122&amp;W$3,$DB$201:$DB$770&amp;$DC$201:$DC$770,0))=W$3,2,""),IF(INDEX($DC$1:$DC$200,MATCH($A122&amp;W$3,$DB$1:$DB$200&amp;$DC$1:$DC$200,0))=W$3,1,"")))</f>
        <v/>
      </c>
      <c r="X122" s="6">
        <f t="array" ref="X122">IF(ISNA(INDEX($DC$1:$DC$770,MATCH($A122&amp;X$3,$DB$1:$DB$770&amp;$DC$1:$DC$770,0))),"",IF(ISNA(INDEX($DC$1:$DC$200,MATCH($A122&amp;X$3,$DB$1:$DB$200&amp;$DC$1:$DC$200,0))),IF(INDEX($DC$201:$DC$770,MATCH($A122&amp;X$3,$DB$201:$DB$770&amp;$DC$201:$DC$770,0))=X$3,2,""),IF(INDEX($DC$1:$DC$200,MATCH($A122&amp;X$3,$DB$1:$DB$200&amp;$DC$1:$DC$200,0))=X$3,1,"")))</f>
        <v>2</v>
      </c>
      <c r="Y122" s="5" t="str">
        <f t="array" ref="Y122">IF(ISNA(INDEX($DC$1:$DC$770,MATCH($A122&amp;Y$3,$DB$1:$DB$770&amp;$DC$1:$DC$770,0))),"",IF(ISNA(INDEX($DC$1:$DC$200,MATCH($A122&amp;Y$3,$DB$1:$DB$200&amp;$DC$1:$DC$200,0))),IF(INDEX($DC$201:$DC$770,MATCH($A122&amp;Y$3,$DB$201:$DB$770&amp;$DC$201:$DC$770,0))=Y$3,2,""),IF(INDEX($DC$1:$DC$200,MATCH($A122&amp;Y$3,$DB$1:$DB$200&amp;$DC$1:$DC$200,0))=Y$3,1,"")))</f>
        <v/>
      </c>
      <c r="Z122" s="6" t="str">
        <f t="array" ref="Z122">IF(ISNA(INDEX($DC$1:$DC$770,MATCH($A122&amp;Z$3,$DB$1:$DB$770&amp;$DC$1:$DC$770,0))),"",IF(ISNA(INDEX($DC$1:$DC$200,MATCH($A122&amp;Z$3,$DB$1:$DB$200&amp;$DC$1:$DC$200,0))),IF(INDEX($DC$201:$DC$770,MATCH($A122&amp;Z$3,$DB$201:$DB$770&amp;$DC$201:$DC$770,0))=Z$3,2,""),IF(INDEX($DC$1:$DC$200,MATCH($A122&amp;Z$3,$DB$1:$DB$200&amp;$DC$1:$DC$200,0))=Z$3,1,"")))</f>
        <v/>
      </c>
      <c r="AA122" s="7">
        <f t="array" ref="AA122">IF(ISNA(INDEX($DC$1:$DC$770,MATCH($A122&amp;AA$3,$DB$1:$DB$770&amp;$DC$1:$DC$770,0))),"",IF(ISNA(INDEX($DC$1:$DC$200,MATCH($A122&amp;AA$3,$DB$1:$DB$200&amp;$DC$1:$DC$200,0))),IF(INDEX($DC$201:$DC$770,MATCH($A122&amp;AA$3,$DB$201:$DB$770&amp;$DC$201:$DC$770,0))=AA$3,2,""),IF(INDEX($DC$1:$DC$200,MATCH($A122&amp;AA$3,$DB$1:$DB$200&amp;$DC$1:$DC$200,0))=AA$3,1,"")))</f>
        <v>2</v>
      </c>
      <c r="AB122" s="6" t="str">
        <f t="array" ref="AB122">IF(ISNA(INDEX($DC$1:$DC$770,MATCH($A122&amp;AB$3,$DB$1:$DB$770&amp;$DC$1:$DC$770,0))),"",IF(ISNA(INDEX($DC$1:$DC$200,MATCH($A122&amp;AB$3,$DB$1:$DB$200&amp;$DC$1:$DC$200,0))),IF(INDEX($DC$201:$DC$770,MATCH($A122&amp;AB$3,$DB$201:$DB$770&amp;$DC$201:$DC$770,0))=AB$3,2,""),IF(INDEX($DC$1:$DC$200,MATCH($A122&amp;AB$3,$DB$1:$DB$200&amp;$DC$1:$DC$200,0))=AB$3,1,"")))</f>
        <v/>
      </c>
      <c r="AC122" s="6" t="str">
        <f t="array" ref="AC122">IF(ISNA(INDEX($DC$1:$DC$770,MATCH($A122&amp;AC$3,$DB$1:$DB$770&amp;$DC$1:$DC$770,0))),"",IF(ISNA(INDEX($DC$1:$DC$200,MATCH($A122&amp;AC$3,$DB$1:$DB$200&amp;$DC$1:$DC$200,0))),IF(INDEX($DC$201:$DC$770,MATCH($A122&amp;AC$3,$DB$201:$DB$770&amp;$DC$201:$DC$770,0))=AC$3,2,""),IF(INDEX($DC$1:$DC$200,MATCH($A122&amp;AC$3,$DB$1:$DB$200&amp;$DC$1:$DC$200,0))=AC$3,1,"")))</f>
        <v/>
      </c>
      <c r="AD122" s="7" t="str">
        <f t="array" ref="AD122">IF(ISNA(INDEX($DC$1:$DC$770,MATCH($A122&amp;AD$3,$DB$1:$DB$770&amp;$DC$1:$DC$770,0))),"",IF(ISNA(INDEX($DC$1:$DC$200,MATCH($A122&amp;AD$3,$DB$1:$DB$200&amp;$DC$1:$DC$200,0))),IF(INDEX($DC$201:$DC$770,MATCH($A122&amp;AD$3,$DB$201:$DB$770&amp;$DC$201:$DC$770,0))=AD$3,2,""),IF(INDEX($DC$1:$DC$200,MATCH($A122&amp;AD$3,$DB$1:$DB$200&amp;$DC$1:$DC$200,0))=AD$3,1,"")))</f>
        <v/>
      </c>
      <c r="AE122" s="4">
        <f t="shared" ref="AE122" si="1079">AE120+1</f>
        <v>145</v>
      </c>
      <c r="AF122" s="174">
        <f>TRUNC((DATE($CR$2,AG$75,AG122)-WEEKDAY(DATE($CR$2,AG$75,AG122),2)-DATE(YEAR(DATE($CR$2,AG$75,AG122)+4-WEEKDAY(DATE($CR$2,AG$75,AG122),2)),1,-10))/7)</f>
        <v>21</v>
      </c>
      <c r="AG122" s="181">
        <v>24</v>
      </c>
      <c r="AH122" s="176" t="str">
        <f t="shared" si="572"/>
        <v>Di</v>
      </c>
      <c r="AI122" s="2"/>
      <c r="AJ122" s="164" t="str">
        <f t="shared" ref="AJ122" si="1080">IF(OR(OR(AF122=$CR$7,AF126=$CR$7,AF122=$CS$7,AF126=$CS$7,AF122=$CT$7,AF126=$CT$7,AF122=$CR$8,AF126=$CR$8,AF122=$CR$9,AF126=$CR$9,AF122=$CR$10,AF126=$CR$10,AF122=$CS$10,AF126=$CS$10,AF122=$CR$11,AF126=$CR$11,AF122=$CS$11,AF126=$CS$11,AF122=$CT$11,AF126=$CT$11,AF122=$CU$11,AF126=$CU$11,AF122=$CV$11,AF126=$CV$11,AF122=$CR$12,AF126=$CR$12,AF122=$CS$12,AF126=$CS$12),OR($AE123=$CP$30,$AE123=$CP$31,$AE123=$CP$32,$AE123=$CP$33,$AE123=$CP$34,$AE123=$CP$35,$AE123=$CP$36,$AE123=$CP$37,$AE123=$CP$38,$AE123=$CP$39,$AE123=$CP$40,$AE123=$CP$41),OR($AE123=$CP$44,$AE123=$CP$45,$AE123=$CP$46,$AE123=$CP$47,$AE123=$CP$48,$AE123=$CP$49,$AE123=$CP$50)),1,"")</f>
        <v/>
      </c>
      <c r="AK122" s="164" t="str">
        <f t="shared" ref="AK122" si="1081">IF(OR(OR(AF122=$CR$15,AF126=$CR$15,AF122=$CS$15,AF126=$CS$15,AF122=$CT$15,AF126=$CT$15,AF122=$CR$16,AF126=$CR$16,AF122=$CS$16,AF126=$CS$16,AF122=$CR$17,AF126=$CR$17,AF122=$CS$17,AF126=$CS$17,AF122=$CR$18,AF126=$CR$18,AF122=$CS$18,AF126=$CS$18,AF122=$CT$18,AF126=$CT$18,AF122=$CU$18,AF126=$CU$18,AF122=$CV$18,AF126=$CV$18,AF122=$CR$19,AF126=$CR$19,AF122=$CS$19,AF126=$CS$19),OR($AE123=$CP$30,$AE123=$CP$31,$AE123=$CP$32,$AE123=$CP$33,$AE123=$CP$34,$AE123=$CP$35,$AE123=$CP$36,$AE123=$CP$37,$AE123=$CP$38,$AE123=$CP$39,$AE123=$CP$40,$AE123=$CP$41),OR($AE123=$CP$44,$AE123=$CP$45,$AE123=$CP$46,$AE123=$CP$47,$AE123=$CP$48,$AE123=$CP$49,$AE123=$CP$50)),1,"")</f>
        <v/>
      </c>
      <c r="AL122" s="164" t="str">
        <f t="shared" ref="AL122" si="1082">IF(OR(OR(AF122=$CR$22,AF126=$CR$22,AF122=$CS$22,AF126=$CS$22,AF122=$CT$22,AF126=$CT$22,AF122=$CR$23,AF126=$CR$23,AF122=$CS$23,AF126=$CS$23,AF122=$CR$24,AF126=$CR$24,AF122=$CS$24,AF126=$CS$24,AF122=$CR$25,AF126=$CR$25,AF122=$CS$25,AF126=$CS$25,AF122=$CT$25,AF126=$CT$25,AF122=$CU$25,AF126=$CU$25,AF122=$CV$25,AF126=$CV$25,AF122=$CR$26,AF126=$CR$26,AF122=$CS$26,AF126=$CS$26),OR($AE123=$CP$30,$AE123=$CP$31,$AE123=$CP$32,$AE123=$CP$33,$AE123=$CP$34,$AE123=$CP$35,$AE123=$CP$36,$AE123=$CP$37,$AE123=$CP$38,$AE123=$CP$39,$AE123=$CP$40,$AE123=$CP$41),OR($AE123=$CP$44,$AE123=$CP$45,$AE123=$CP$46,$AE123=$CP$47,$AE123=$CP$48,$AE123=$CP$49,$AE123=$CP$50)),1,"")</f>
        <v/>
      </c>
      <c r="AM122" s="2"/>
      <c r="AN122" s="6" t="str">
        <f t="shared" ref="AN122" si="1083">IF(ISNA(VLOOKUP(AE122,$DB$1:$DE$200,4,FALSE)),"",VLOOKUP(AE122,$DB$1:$DE$200,4,FALSE))</f>
        <v/>
      </c>
      <c r="AO122" s="6"/>
      <c r="AP122" s="6"/>
      <c r="AQ122" s="6"/>
      <c r="AR122" s="6"/>
      <c r="AS122" s="6"/>
      <c r="AT122" s="5" t="str">
        <f t="array" ref="AT122">IF(ISNA(INDEX($DC$1:$DC$770,MATCH($AE122&amp;AT$3,$DB$1:$DB$770&amp;$DC$1:$DC$770,0))),"",IF(ISNA(INDEX($DC$1:$DC$200,MATCH($AE122&amp;AT$3,$DB$1:$DB$200&amp;$DC$1:$DC$200,0))),IF(INDEX($DC$201:$DC$770,MATCH($AE122&amp;AT$3,$DB$201:$DB$770&amp;$DC$201:$DC$770,0))=AT$3,2,""),IF(INDEX($DC$1:$DC$200,MATCH($AE122&amp;AT$3,$DB$1:$DB$200&amp;$DC$1:$DC$200,0))=AT$3,1,"")))</f>
        <v/>
      </c>
      <c r="AU122" s="6" t="str">
        <f t="array" ref="AU122">IF(ISNA(INDEX($DC$1:$DC$770,MATCH($AE122&amp;AU$3,$DB$1:$DB$770&amp;$DC$1:$DC$770,0))),"",IF(ISNA(INDEX($DC$1:$DC$200,MATCH($AE122&amp;AU$3,$DB$1:$DB$200&amp;$DC$1:$DC$200,0))),IF(INDEX($DC$201:$DC$770,MATCH($AE122&amp;AU$3,$DB$201:$DB$770&amp;$DC$201:$DC$770,0))=AU$3,2,""),IF(INDEX($DC$1:$DC$200,MATCH($AE122&amp;AU$3,$DB$1:$DB$200&amp;$DC$1:$DC$200,0))=AU$3,1,"")))</f>
        <v/>
      </c>
      <c r="AV122" s="6" t="str">
        <f t="array" ref="AV122">IF(ISNA(INDEX($DC$1:$DC$770,MATCH($AE122&amp;AV$3,$DB$1:$DB$770&amp;$DC$1:$DC$770,0))),"",IF(ISNA(INDEX($DC$1:$DC$200,MATCH($AE122&amp;AV$3,$DB$1:$DB$200&amp;$DC$1:$DC$200,0))),IF(INDEX($DC$201:$DC$770,MATCH($AE122&amp;AV$3,$DB$201:$DB$770&amp;$DC$201:$DC$770,0))=AV$3,2,""),IF(INDEX($DC$1:$DC$200,MATCH($AE122&amp;AV$3,$DB$1:$DB$200&amp;$DC$1:$DC$200,0))=AV$3,1,"")))</f>
        <v/>
      </c>
      <c r="AW122" s="5" t="str">
        <f t="array" ref="AW122">IF(ISNA(INDEX($DC$1:$DC$770,MATCH($AE122&amp;AW$3,$DB$1:$DB$770&amp;$DC$1:$DC$770,0))),"",IF(ISNA(INDEX($DC$1:$DC$200,MATCH($AE122&amp;AW$3,$DB$1:$DB$200&amp;$DC$1:$DC$200,0))),IF(INDEX($DC$201:$DC$770,MATCH($AE122&amp;AW$3,$DB$201:$DB$770&amp;$DC$201:$DC$770,0))=AW$3,2,""),IF(INDEX($DC$1:$DC$200,MATCH($AE122&amp;AW$3,$DB$1:$DB$200&amp;$DC$1:$DC$200,0))=AW$3,1,"")))</f>
        <v/>
      </c>
      <c r="AX122" s="6" t="str">
        <f t="array" ref="AX122">IF(ISNA(INDEX($DC$1:$DC$770,MATCH($AE122&amp;AX$3,$DB$1:$DB$770&amp;$DC$1:$DC$770,0))),"",IF(ISNA(INDEX($DC$1:$DC$200,MATCH($AE122&amp;AX$3,$DB$1:$DB$200&amp;$DC$1:$DC$200,0))),IF(INDEX($DC$201:$DC$770,MATCH($AE122&amp;AX$3,$DB$201:$DB$770&amp;$DC$201:$DC$770,0))=AX$3,2,""),IF(INDEX($DC$1:$DC$200,MATCH($AE122&amp;AX$3,$DB$1:$DB$200&amp;$DC$1:$DC$200,0))=AX$3,1,"")))</f>
        <v/>
      </c>
      <c r="AY122" s="7" t="str">
        <f t="array" ref="AY122">IF(ISNA(INDEX($DC$1:$DC$770,MATCH($AE122&amp;AY$3,$DB$1:$DB$770&amp;$DC$1:$DC$770,0))),"",IF(ISNA(INDEX($DC$1:$DC$200,MATCH($AE122&amp;AY$3,$DB$1:$DB$200&amp;$DC$1:$DC$200,0))),IF(INDEX($DC$201:$DC$770,MATCH($AE122&amp;AY$3,$DB$201:$DB$770&amp;$DC$201:$DC$770,0))=AY$3,2,""),IF(INDEX($DC$1:$DC$200,MATCH($AE122&amp;AY$3,$DB$1:$DB$200&amp;$DC$1:$DC$200,0))=AY$3,1,"")))</f>
        <v/>
      </c>
      <c r="AZ122" s="6" t="str">
        <f t="array" ref="AZ122">IF(ISNA(INDEX($DC$1:$DC$770,MATCH($AE122&amp;AZ$3,$DB$1:$DB$770&amp;$DC$1:$DC$770,0))),"",IF(ISNA(INDEX($DC$1:$DC$200,MATCH($AE122&amp;AZ$3,$DB$1:$DB$200&amp;$DC$1:$DC$200,0))),IF(INDEX($DC$201:$DC$770,MATCH($AE122&amp;AZ$3,$DB$201:$DB$770&amp;$DC$201:$DC$770,0))=AZ$3,2,""),IF(INDEX($DC$1:$DC$200,MATCH($AE122&amp;AZ$3,$DB$1:$DB$200&amp;$DC$1:$DC$200,0))=AZ$3,1,"")))</f>
        <v/>
      </c>
      <c r="BA122" s="6" t="str">
        <f t="array" ref="BA122">IF(ISNA(INDEX($DC$1:$DC$770,MATCH($AE122&amp;BA$3,$DB$1:$DB$770&amp;$DC$1:$DC$770,0))),"",IF(ISNA(INDEX($DC$1:$DC$200,MATCH($AE122&amp;BA$3,$DB$1:$DB$200&amp;$DC$1:$DC$200,0))),IF(INDEX($DC$201:$DC$770,MATCH($AE122&amp;BA$3,$DB$201:$DB$770&amp;$DC$201:$DC$770,0))=BA$3,2,""),IF(INDEX($DC$1:$DC$200,MATCH($AE122&amp;BA$3,$DB$1:$DB$200&amp;$DC$1:$DC$200,0))=BA$3,1,"")))</f>
        <v/>
      </c>
      <c r="BB122" s="6" t="str">
        <f t="array" ref="BB122">IF(ISNA(INDEX($DC$1:$DC$770,MATCH($AE122&amp;BB$3,$DB$1:$DB$770&amp;$DC$1:$DC$770,0))),"",IF(ISNA(INDEX($DC$1:$DC$200,MATCH($AE122&amp;BB$3,$DB$1:$DB$200&amp;$DC$1:$DC$200,0))),IF(INDEX($DC$201:$DC$770,MATCH($AE122&amp;BB$3,$DB$201:$DB$770&amp;$DC$201:$DC$770,0))=BB$3,2,""),IF(INDEX($DC$1:$DC$200,MATCH($AE122&amp;BB$3,$DB$1:$DB$200&amp;$DC$1:$DC$200,0))=BB$3,1,"")))</f>
        <v/>
      </c>
      <c r="BC122" s="5" t="str">
        <f t="array" ref="BC122">IF(ISNA(INDEX($DC$1:$DC$770,MATCH($AE122&amp;BC$3,$DB$1:$DB$770&amp;$DC$1:$DC$770,0))),"",IF(ISNA(INDEX($DC$1:$DC$200,MATCH($AE122&amp;BC$3,$DB$1:$DB$200&amp;$DC$1:$DC$200,0))),IF(INDEX($DC$201:$DC$770,MATCH($AE122&amp;BC$3,$DB$201:$DB$770&amp;$DC$201:$DC$770,0))=BC$3,2,""),IF(INDEX($DC$1:$DC$200,MATCH($AE122&amp;BC$3,$DB$1:$DB$200&amp;$DC$1:$DC$200,0))=BC$3,1,"")))</f>
        <v/>
      </c>
      <c r="BD122" s="6" t="str">
        <f t="array" ref="BD122">IF(ISNA(INDEX($DC$1:$DC$770,MATCH($AE122&amp;BD$3,$DB$1:$DB$770&amp;$DC$1:$DC$770,0))),"",IF(ISNA(INDEX($DC$1:$DC$200,MATCH($AE122&amp;BD$3,$DB$1:$DB$200&amp;$DC$1:$DC$200,0))),IF(INDEX($DC$201:$DC$770,MATCH($AE122&amp;BD$3,$DB$201:$DB$770&amp;$DC$201:$DC$770,0))=BD$3,2,""),IF(INDEX($DC$1:$DC$200,MATCH($AE122&amp;BD$3,$DB$1:$DB$200&amp;$DC$1:$DC$200,0))=BD$3,1,"")))</f>
        <v/>
      </c>
      <c r="BE122" s="7" t="str">
        <f t="array" ref="BE122">IF(ISNA(INDEX($DC$1:$DC$770,MATCH($AE122&amp;BE$3,$DB$1:$DB$770&amp;$DC$1:$DC$770,0))),"",IF(ISNA(INDEX($DC$1:$DC$200,MATCH($AE122&amp;BE$3,$DB$1:$DB$200&amp;$DC$1:$DC$200,0))),IF(INDEX($DC$201:$DC$770,MATCH($AE122&amp;BE$3,$DB$201:$DB$770&amp;$DC$201:$DC$770,0))=BE$3,2,""),IF(INDEX($DC$1:$DC$200,MATCH($AE122&amp;BE$3,$DB$1:$DB$200&amp;$DC$1:$DC$200,0))=BE$3,1,"")))</f>
        <v/>
      </c>
      <c r="BF122" s="6" t="str">
        <f t="array" ref="BF122">IF(ISNA(INDEX($DC$1:$DC$770,MATCH($AE122&amp;BF$3,$DB$1:$DB$770&amp;$DC$1:$DC$770,0))),"",IF(ISNA(INDEX($DC$1:$DC$200,MATCH($AE122&amp;BF$3,$DB$1:$DB$200&amp;$DC$1:$DC$200,0))),IF(INDEX($DC$201:$DC$770,MATCH($AE122&amp;BF$3,$DB$201:$DB$770&amp;$DC$201:$DC$770,0))=BF$3,2,""),IF(INDEX($DC$1:$DC$200,MATCH($AE122&amp;BF$3,$DB$1:$DB$200&amp;$DC$1:$DC$200,0))=BF$3,1,"")))</f>
        <v/>
      </c>
      <c r="BG122" s="6" t="str">
        <f t="array" ref="BG122">IF(ISNA(INDEX($DC$1:$DC$770,MATCH($AE122&amp;BG$3,$DB$1:$DB$770&amp;$DC$1:$DC$770,0))),"",IF(ISNA(INDEX($DC$1:$DC$200,MATCH($AE122&amp;BG$3,$DB$1:$DB$200&amp;$DC$1:$DC$200,0))),IF(INDEX($DC$201:$DC$770,MATCH($AE122&amp;BG$3,$DB$201:$DB$770&amp;$DC$201:$DC$770,0))=BG$3,2,""),IF(INDEX($DC$1:$DC$200,MATCH($AE122&amp;BG$3,$DB$1:$DB$200&amp;$DC$1:$DC$200,0))=BG$3,1,"")))</f>
        <v/>
      </c>
      <c r="BH122" s="7" t="str">
        <f t="array" ref="BH122">IF(ISNA(INDEX($DC$1:$DC$770,MATCH($AE122&amp;BH$3,$DB$1:$DB$770&amp;$DC$1:$DC$770,0))),"",IF(ISNA(INDEX($DC$1:$DC$200,MATCH($AE122&amp;BH$3,$DB$1:$DB$200&amp;$DC$1:$DC$200,0))),IF(INDEX($DC$201:$DC$770,MATCH($AE122&amp;BH$3,$DB$201:$DB$770&amp;$DC$201:$DC$770,0))=BH$3,2,""),IF(INDEX($DC$1:$DC$200,MATCH($AE122&amp;BH$3,$DB$1:$DB$200&amp;$DC$1:$DC$200,0))=BH$3,1,"")))</f>
        <v/>
      </c>
      <c r="BI122" s="4">
        <f t="shared" ref="BI122" si="1084">BI120+1</f>
        <v>176</v>
      </c>
      <c r="BJ122" s="174">
        <f>TRUNC((DATE($CR$2,BK$75,BK122)-WEEKDAY(DATE($CR$2,BK$75,BK122),2)-DATE(YEAR(DATE($CR$2,BK$75,BK122)+4-WEEKDAY(DATE($CR$2,BK$75,BK122),2)),1,-10))/7)</f>
        <v>25</v>
      </c>
      <c r="BK122" s="181">
        <v>24</v>
      </c>
      <c r="BL122" s="176" t="str">
        <f t="shared" si="577"/>
        <v>Fr</v>
      </c>
      <c r="BM122" s="2"/>
      <c r="BN122" s="164" t="str">
        <f t="shared" ref="BN122" si="1085">IF(OR(OR(BJ122=$CR$7,BJ126=$CR$7,BJ122=$CS$7,BJ126=$CS$7,BJ122=$CT$7,BJ126=$CT$7,BJ122=$CR$8,BJ126=$CR$8,BJ122=$CR$9,BJ126=$CR$9,BJ122=$CR$10,BJ126=$CR$10,BJ122=$CS$10,BJ126=$CS$10,BJ122=$CR$11,BJ126=$CR$11,BJ122=$CS$11,BJ126=$CS$11,BJ122=$CT$11,BJ126=$CT$11,BJ122=$CU$11,BJ126=$CU$11,BJ122=$CV$11,BJ126=$CV$11,BJ122=$CR$12,BJ126=$CR$12,BJ122=$CS$12,BJ126=$CS$12),OR($BI123=$CP$30,$BI123=$CP$31,$BI123=$CP$32,$BI123=$CP$33,$BI123=$CP$34,$BI123=$CP$35,$BI123=$CP$36,$BI123=$CP$37,$BI123=$CP$38,$BI123=$CP$39,$BI123=$CP$40,$BI123=$CP$41),OR($BI123=$CP$44,$BI123=$CP$45,$BI123=$CP$46,$BI123=$CP$47,$BI123=$CP$48,$BI123=$CP$49,$BI123=$CP$50)),1,"")</f>
        <v/>
      </c>
      <c r="BO122" s="164" t="str">
        <f t="shared" ref="BO122" si="1086">IF(OR(OR(BJ122=$CR$15,BJ126=$CR$15,BJ122=$CS$15,BJ126=$CS$15,BJ122=$CT$15,BJ126=$CT$15,BJ122=$CR$16,BJ126=$CR$16,BJ122=$CS$16,BJ126=$CS$16,BJ122=$CR$17,BJ126=$CR$17,BJ122=$CS$17,BJ126=$CS$17,BJ122=$CR$18,BJ126=$CR$18,BJ122=$CS$18,BJ126=$CS$18,BJ122=$CT$18,BJ126=$CT$18,BJ122=$CU$18,BJ126=$CU$18,BJ122=$CV$18,BJ126=$CV$18,BJ122=$CR$19,BJ126=$CR$19,BJ122=$CS$19,BJ126=$CS$19),OR($BI123=$CP$30,$BI123=$CP$31,$BI123=$CP$32,$BI123=$CP$33,$BI123=$CP$34,$BI123=$CP$35,$BI123=$CP$36,$BI123=$CP$37,$BI123=$CP$38,$BI123=$CP$39,$BI123=$CP$40,$BI123=$CP$41),OR($BI123=$CP$44,$BI123=$CP$45,$BI123=$CP$46,$BI123=$CP$47,$BI123=$CP$48,$BI123=$CP$49,$BI123=$CP$50)),1,"")</f>
        <v/>
      </c>
      <c r="BP122" s="164" t="str">
        <f t="shared" ref="BP122" si="1087">IF(OR(OR(BJ122=$CR$22,BJ126=$CR$22,BJ122=$CS$22,BJ126=$CS$22,BJ122=$CT$22,BJ126=$CT$22,BJ122=$CR$23,BJ126=$CR$23,BJ122=$CS$23,BJ126=$CS$23,BJ122=$CR$24,BJ126=$CR$24,BJ122=$CS$24,BJ126=$CS$24,BJ122=$CR$25,BJ126=$CR$25,BJ122=$CS$25,BJ126=$CS$25,BJ122=$CT$25,BJ126=$CT$25,BJ122=$CU$25,BJ126=$CU$25,BJ122=$CV$25,BJ126=$CV$25,BJ122=$CR$26,BJ126=$CR$26,BJ122=$CS$26,BJ126=$CS$26),OR($BI123=$CP$30,$BI123=$CP$31,$BI123=$CP$32,$BI123=$CP$33,$BI123=$CP$34,$BI123=$CP$35,$BI123=$CP$36,$BI123=$CP$37,$BI123=$CP$38,$BI123=$CP$39,$BI123=$CP$40,$BI123=$CP$41),OR($BI123=$CP$44,$BI123=$CP$45,$BI123=$CP$46,$BI123=$CP$47,$BI123=$CP$48,$BI123=$CP$49,$BI123=$CP$50)),1,"")</f>
        <v/>
      </c>
      <c r="BQ122" s="2"/>
      <c r="BR122" s="1" t="str">
        <f t="shared" ref="BR122" si="1088">IF(ISNA(VLOOKUP(BI122,$DB$1:$DE$200,4,FALSE)),"",VLOOKUP(BI122,$DB$1:$DE$200,4,FALSE))</f>
        <v>Albani</v>
      </c>
      <c r="BS122" s="1"/>
      <c r="BT122" s="1"/>
      <c r="BU122" s="1"/>
      <c r="BV122" s="1"/>
      <c r="BW122" s="1"/>
      <c r="BX122" s="5" t="str">
        <f t="array" ref="BX122">IF(ISNA(INDEX($DC$1:$DC$770,MATCH($BI122&amp;BX$3,$DB$1:$DB$770&amp;$DC$1:$DC$770,0))),"",IF(ISNA(INDEX($DC$1:$DC$200,MATCH($BI122&amp;BX$3,$DB$1:$DB$200&amp;$DC$1:$DC$200,0))),IF(INDEX($DC$201:$DC$770,MATCH($BI122&amp;BX$3,$DB$201:$DB$770&amp;$DC$201:$DC$770,0))=BX$3,2,""),IF(INDEX($DC$1:$DC$200,MATCH($BI122&amp;BX$3,$DB$1:$DB$200&amp;$DC$1:$DC$200,0))=BX$3,1,"")))</f>
        <v/>
      </c>
      <c r="BY122" s="6" t="str">
        <f t="array" ref="BY122">IF(ISNA(INDEX($DC$1:$DC$770,MATCH($BI122&amp;BY$3,$DB$1:$DB$770&amp;$DC$1:$DC$770,0))),"",IF(ISNA(INDEX($DC$1:$DC$200,MATCH($BI122&amp;BY$3,$DB$1:$DB$200&amp;$DC$1:$DC$200,0))),IF(INDEX($DC$201:$DC$770,MATCH($BI122&amp;BY$3,$DB$201:$DB$770&amp;$DC$201:$DC$770,0))=BY$3,2,""),IF(INDEX($DC$1:$DC$200,MATCH($BI122&amp;BY$3,$DB$1:$DB$200&amp;$DC$1:$DC$200,0))=BY$3,1,"")))</f>
        <v/>
      </c>
      <c r="BZ122" s="6" t="str">
        <f t="array" ref="BZ122">IF(ISNA(INDEX($DC$1:$DC$770,MATCH($BI122&amp;BZ$3,$DB$1:$DB$770&amp;$DC$1:$DC$770,0))),"",IF(ISNA(INDEX($DC$1:$DC$200,MATCH($BI122&amp;BZ$3,$DB$1:$DB$200&amp;$DC$1:$DC$200,0))),IF(INDEX($DC$201:$DC$770,MATCH($BI122&amp;BZ$3,$DB$201:$DB$770&amp;$DC$201:$DC$770,0))=BZ$3,2,""),IF(INDEX($DC$1:$DC$200,MATCH($BI122&amp;BZ$3,$DB$1:$DB$200&amp;$DC$1:$DC$200,0))=BZ$3,1,"")))</f>
        <v/>
      </c>
      <c r="CA122" s="5" t="str">
        <f t="array" ref="CA122">IF(ISNA(INDEX($DC$1:$DC$770,MATCH($BI122&amp;CA$3,$DB$1:$DB$770&amp;$DC$1:$DC$770,0))),"",IF(ISNA(INDEX($DC$1:$DC$200,MATCH($BI122&amp;CA$3,$DB$1:$DB$200&amp;$DC$1:$DC$200,0))),IF(INDEX($DC$201:$DC$770,MATCH($BI122&amp;CA$3,$DB$201:$DB$770&amp;$DC$201:$DC$770,0))=CA$3,2,""),IF(INDEX($DC$1:$DC$200,MATCH($BI122&amp;CA$3,$DB$1:$DB$200&amp;$DC$1:$DC$200,0))=CA$3,1,"")))</f>
        <v/>
      </c>
      <c r="CB122" s="6" t="str">
        <f t="array" ref="CB122">IF(ISNA(INDEX($DC$1:$DC$770,MATCH($BI122&amp;CB$3,$DB$1:$DB$770&amp;$DC$1:$DC$770,0))),"",IF(ISNA(INDEX($DC$1:$DC$200,MATCH($BI122&amp;CB$3,$DB$1:$DB$200&amp;$DC$1:$DC$200,0))),IF(INDEX($DC$201:$DC$770,MATCH($BI122&amp;CB$3,$DB$201:$DB$770&amp;$DC$201:$DC$770,0))=CB$3,2,""),IF(INDEX($DC$1:$DC$200,MATCH($BI122&amp;CB$3,$DB$1:$DB$200&amp;$DC$1:$DC$200,0))=CB$3,1,"")))</f>
        <v/>
      </c>
      <c r="CC122" s="7" t="str">
        <f t="array" ref="CC122">IF(ISNA(INDEX($DC$1:$DC$770,MATCH($BI122&amp;CC$3,$DB$1:$DB$770&amp;$DC$1:$DC$770,0))),"",IF(ISNA(INDEX($DC$1:$DC$200,MATCH($BI122&amp;CC$3,$DB$1:$DB$200&amp;$DC$1:$DC$200,0))),IF(INDEX($DC$201:$DC$770,MATCH($BI122&amp;CC$3,$DB$201:$DB$770&amp;$DC$201:$DC$770,0))=CC$3,2,""),IF(INDEX($DC$1:$DC$200,MATCH($BI122&amp;CC$3,$DB$1:$DB$200&amp;$DC$1:$DC$200,0))=CC$3,1,"")))</f>
        <v/>
      </c>
      <c r="CD122" s="6" t="str">
        <f t="array" ref="CD122">IF(ISNA(INDEX($DC$1:$DC$770,MATCH($BI122&amp;CD$3,$DB$1:$DB$770&amp;$DC$1:$DC$770,0))),"",IF(ISNA(INDEX($DC$1:$DC$200,MATCH($BI122&amp;CD$3,$DB$1:$DB$200&amp;$DC$1:$DC$200,0))),IF(INDEX($DC$201:$DC$770,MATCH($BI122&amp;CD$3,$DB$201:$DB$770&amp;$DC$201:$DC$770,0))=CD$3,2,""),IF(INDEX($DC$1:$DC$200,MATCH($BI122&amp;CD$3,$DB$1:$DB$200&amp;$DC$1:$DC$200,0))=CD$3,1,"")))</f>
        <v/>
      </c>
      <c r="CE122" s="6" t="str">
        <f t="array" ref="CE122">IF(ISNA(INDEX($DC$1:$DC$770,MATCH($BI122&amp;CE$3,$DB$1:$DB$770&amp;$DC$1:$DC$770,0))),"",IF(ISNA(INDEX($DC$1:$DC$200,MATCH($BI122&amp;CE$3,$DB$1:$DB$200&amp;$DC$1:$DC$200,0))),IF(INDEX($DC$201:$DC$770,MATCH($BI122&amp;CE$3,$DB$201:$DB$770&amp;$DC$201:$DC$770,0))=CE$3,2,""),IF(INDEX($DC$1:$DC$200,MATCH($BI122&amp;CE$3,$DB$1:$DB$200&amp;$DC$1:$DC$200,0))=CE$3,1,"")))</f>
        <v/>
      </c>
      <c r="CF122" s="6" t="str">
        <f t="array" ref="CF122">IF(ISNA(INDEX($DC$1:$DC$770,MATCH($BI122&amp;CF$3,$DB$1:$DB$770&amp;$DC$1:$DC$770,0))),"",IF(ISNA(INDEX($DC$1:$DC$200,MATCH($BI122&amp;CF$3,$DB$1:$DB$200&amp;$DC$1:$DC$200,0))),IF(INDEX($DC$201:$DC$770,MATCH($BI122&amp;CF$3,$DB$201:$DB$770&amp;$DC$201:$DC$770,0))=CF$3,2,""),IF(INDEX($DC$1:$DC$200,MATCH($BI122&amp;CF$3,$DB$1:$DB$200&amp;$DC$1:$DC$200,0))=CF$3,1,"")))</f>
        <v/>
      </c>
      <c r="CG122" s="5" t="str">
        <f t="array" ref="CG122">IF(ISNA(INDEX($DC$1:$DC$770,MATCH($BI122&amp;CG$3,$DB$1:$DB$770&amp;$DC$1:$DC$770,0))),"",IF(ISNA(INDEX($DC$1:$DC$200,MATCH($BI122&amp;CG$3,$DB$1:$DB$200&amp;$DC$1:$DC$200,0))),IF(INDEX($DC$201:$DC$770,MATCH($BI122&amp;CG$3,$DB$201:$DB$770&amp;$DC$201:$DC$770,0))=CG$3,2,""),IF(INDEX($DC$1:$DC$200,MATCH($BI122&amp;CG$3,$DB$1:$DB$200&amp;$DC$1:$DC$200,0))=CG$3,1,"")))</f>
        <v/>
      </c>
      <c r="CH122" s="6" t="str">
        <f t="array" ref="CH122">IF(ISNA(INDEX($DC$1:$DC$770,MATCH($BI122&amp;CH$3,$DB$1:$DB$770&amp;$DC$1:$DC$770,0))),"",IF(ISNA(INDEX($DC$1:$DC$200,MATCH($BI122&amp;CH$3,$DB$1:$DB$200&amp;$DC$1:$DC$200,0))),IF(INDEX($DC$201:$DC$770,MATCH($BI122&amp;CH$3,$DB$201:$DB$770&amp;$DC$201:$DC$770,0))=CH$3,2,""),IF(INDEX($DC$1:$DC$200,MATCH($BI122&amp;CH$3,$DB$1:$DB$200&amp;$DC$1:$DC$200,0))=CH$3,1,"")))</f>
        <v/>
      </c>
      <c r="CI122" s="7" t="str">
        <f t="array" ref="CI122">IF(ISNA(INDEX($DC$1:$DC$770,MATCH($BI122&amp;CI$3,$DB$1:$DB$770&amp;$DC$1:$DC$770,0))),"",IF(ISNA(INDEX($DC$1:$DC$200,MATCH($BI122&amp;CI$3,$DB$1:$DB$200&amp;$DC$1:$DC$200,0))),IF(INDEX($DC$201:$DC$770,MATCH($BI122&amp;CI$3,$DB$201:$DB$770&amp;$DC$201:$DC$770,0))=CI$3,2,""),IF(INDEX($DC$1:$DC$200,MATCH($BI122&amp;CI$3,$DB$1:$DB$200&amp;$DC$1:$DC$200,0))=CI$3,1,"")))</f>
        <v/>
      </c>
      <c r="CJ122" s="6" t="str">
        <f t="array" ref="CJ122">IF(ISNA(INDEX($DC$1:$DC$770,MATCH($BI122&amp;CJ$3,$DB$1:$DB$770&amp;$DC$1:$DC$770,0))),"",IF(ISNA(INDEX($DC$1:$DC$200,MATCH($BI122&amp;CJ$3,$DB$1:$DB$200&amp;$DC$1:$DC$200,0))),IF(INDEX($DC$201:$DC$770,MATCH($BI122&amp;CJ$3,$DB$201:$DB$770&amp;$DC$201:$DC$770,0))=CJ$3,2,""),IF(INDEX($DC$1:$DC$200,MATCH($BI122&amp;CJ$3,$DB$1:$DB$200&amp;$DC$1:$DC$200,0))=CJ$3,1,"")))</f>
        <v/>
      </c>
      <c r="CK122" s="6" t="str">
        <f t="array" ref="CK122">IF(ISNA(INDEX($DC$1:$DC$770,MATCH($BI122&amp;CK$3,$DB$1:$DB$770&amp;$DC$1:$DC$770,0))),"",IF(ISNA(INDEX($DC$1:$DC$200,MATCH($BI122&amp;CK$3,$DB$1:$DB$200&amp;$DC$1:$DC$200,0))),IF(INDEX($DC$201:$DC$770,MATCH($BI122&amp;CK$3,$DB$201:$DB$770&amp;$DC$201:$DC$770,0))=CK$3,2,""),IF(INDEX($DC$1:$DC$200,MATCH($BI122&amp;CK$3,$DB$1:$DB$200&amp;$DC$1:$DC$200,0))=CK$3,1,"")))</f>
        <v/>
      </c>
      <c r="CL122" s="7">
        <f t="array" ref="CL122">IF(ISNA(INDEX($DC$1:$DC$770,MATCH($BI122&amp;CL$3,$DB$1:$DB$770&amp;$DC$1:$DC$770,0))),"",IF(ISNA(INDEX($DC$1:$DC$200,MATCH($BI122&amp;CL$3,$DB$1:$DB$200&amp;$DC$1:$DC$200,0))),IF(INDEX($DC$201:$DC$770,MATCH($BI122&amp;CL$3,$DB$201:$DB$770&amp;$DC$201:$DC$770,0))=CL$3,2,""),IF(INDEX($DC$1:$DC$200,MATCH($BI122&amp;CL$3,$DB$1:$DB$200&amp;$DC$1:$DC$200,0))=CL$3,1,"")))</f>
        <v>1</v>
      </c>
      <c r="CN122" s="10"/>
      <c r="CO122" s="14">
        <f t="shared" ref="CO122" si="1089">CO121</f>
        <v>12</v>
      </c>
      <c r="CP122" s="24">
        <f t="shared" si="764"/>
        <v>0</v>
      </c>
      <c r="CQ122" s="161"/>
      <c r="CR122" s="10"/>
      <c r="CS122" s="10"/>
      <c r="CT122" s="10" t="s">
        <v>152</v>
      </c>
      <c r="CU122" s="69"/>
      <c r="CV122" s="69"/>
      <c r="CW122" s="10">
        <f t="shared" si="765"/>
        <v>2016</v>
      </c>
      <c r="CX122" s="10" t="str">
        <f t="shared" si="766"/>
        <v>Mo</v>
      </c>
      <c r="CY122" s="36">
        <f t="shared" si="767"/>
        <v>40876</v>
      </c>
      <c r="CZ122" s="10">
        <f>CZ121</f>
        <v>0</v>
      </c>
      <c r="DB122" s="19">
        <f>IF(DM122=0,0,IF(COUNTIF($DM$1:$DM$200,DM122)=1,DM122,IF(COUNTIF($DM$1:$DM$200,DM122)=2,IF(COUNTIF($DM$1:$DM104,DM122)=0,DM122,DM122+0.5),"Terminkollision 1")))</f>
        <v>274</v>
      </c>
      <c r="DC122" s="40">
        <f>DC121</f>
        <v>3</v>
      </c>
      <c r="DD122" s="168"/>
      <c r="DE122" s="33" t="s">
        <v>166</v>
      </c>
      <c r="DF122" s="13" t="s">
        <v>108</v>
      </c>
      <c r="DG122" s="13">
        <f>IF(DG123&gt;1,DG123-1,30)</f>
        <v>30</v>
      </c>
      <c r="DH122" s="13">
        <f>IF(DG122&gt;10,9,10)</f>
        <v>9</v>
      </c>
      <c r="DI122" s="13">
        <f t="shared" si="1039"/>
        <v>2016</v>
      </c>
      <c r="DJ122" s="13" t="str">
        <f t="shared" si="1040"/>
        <v>Fr</v>
      </c>
      <c r="DK122" s="22">
        <f t="shared" si="1041"/>
        <v>41181</v>
      </c>
      <c r="DL122" s="19" t="str">
        <f t="shared" si="1042"/>
        <v>0</v>
      </c>
      <c r="DM122" s="13">
        <f t="shared" si="1043"/>
        <v>274</v>
      </c>
    </row>
    <row r="123" spans="1:117" ht="12.75" customHeight="1">
      <c r="A123" s="13">
        <f t="shared" ref="A123" si="1090">A122+0.5</f>
        <v>115.5</v>
      </c>
      <c r="B123" s="174"/>
      <c r="C123" s="173"/>
      <c r="D123" s="177"/>
      <c r="E123" s="2"/>
      <c r="F123" s="165"/>
      <c r="G123" s="165"/>
      <c r="H123" s="165"/>
      <c r="I123" s="2"/>
      <c r="J123" s="10" t="str">
        <f t="shared" ref="J123" si="1091">IF(ISNA(VLOOKUP(A123,$CP$30:$CQ$56,2,FALSE)),IF(ISNA(VLOOKUP(A123,$DB$1:$DE$200,4,FALSE)),"",VLOOKUP(A123,$DB$1:$DE$200,4,FALSE)),VLOOKUP(A123,$CP$30:$CQ$56,2,FALSE))</f>
        <v/>
      </c>
      <c r="K123" s="10"/>
      <c r="L123" s="10"/>
      <c r="M123" s="10"/>
      <c r="N123" s="10"/>
      <c r="O123" s="10"/>
      <c r="P123" s="9" t="str">
        <f t="array" ref="P123">IF(ISNA(INDEX($DC$201:$DC$770,MATCH($A122&amp;P$3,$DB$201:$DB$770&amp;$DC$201:$DC$770,0))),IF(ISNA(INDEX($DC$1:$DC$200,MATCH($A123&amp;P$3,$DB$1:$DB$200&amp;$DC$1:$DC$200,0))),"",IF(INDEX($DC$1:$DC$200,MATCH($A123&amp;P$3,$DB$1:$DB$200&amp;$DC$1:$DC$200,0))=P$3,1,"")),IF(INDEX($DC$201:$DC$770,MATCH($A122&amp;P$3,$DB$201:$DB$770&amp;$DC$201:$DC$770,0))=P$3,2,""))</f>
        <v/>
      </c>
      <c r="Q123" s="10" t="str">
        <f t="array" ref="Q123">IF(ISNA(INDEX($DC$201:$DC$770,MATCH($A122&amp;Q$3,$DB$201:$DB$770&amp;$DC$201:$DC$770,0))),IF(ISNA(INDEX($DC$1:$DC$200,MATCH($A123&amp;Q$3,$DB$1:$DB$200&amp;$DC$1:$DC$200,0))),"",IF(INDEX($DC$1:$DC$200,MATCH($A123&amp;Q$3,$DB$1:$DB$200&amp;$DC$1:$DC$200,0))=Q$3,1,"")),IF(INDEX($DC$201:$DC$770,MATCH($A122&amp;Q$3,$DB$201:$DB$770&amp;$DC$201:$DC$770,0))=Q$3,2,""))</f>
        <v/>
      </c>
      <c r="R123" s="10" t="str">
        <f t="array" ref="R123">IF(ISNA(INDEX($DC$201:$DC$770,MATCH($A122&amp;R$3,$DB$201:$DB$770&amp;$DC$201:$DC$770,0))),IF(ISNA(INDEX($DC$1:$DC$200,MATCH($A123&amp;R$3,$DB$1:$DB$200&amp;$DC$1:$DC$200,0))),"",IF(INDEX($DC$1:$DC$200,MATCH($A123&amp;R$3,$DB$1:$DB$200&amp;$DC$1:$DC$200,0))=R$3,1,"")),IF(INDEX($DC$201:$DC$770,MATCH($A122&amp;R$3,$DB$201:$DB$770&amp;$DC$201:$DC$770,0))=R$3,2,""))</f>
        <v/>
      </c>
      <c r="S123" s="9" t="str">
        <f t="array" ref="S123">IF(ISNA(INDEX($DC$201:$DC$770,MATCH($A122&amp;S$3,$DB$201:$DB$770&amp;$DC$201:$DC$770,0))),IF(ISNA(INDEX($DC$1:$DC$200,MATCH($A123&amp;S$3,$DB$1:$DB$200&amp;$DC$1:$DC$200,0))),"",IF(INDEX($DC$1:$DC$200,MATCH($A123&amp;S$3,$DB$1:$DB$200&amp;$DC$1:$DC$200,0))=S$3,1,"")),IF(INDEX($DC$201:$DC$770,MATCH($A122&amp;S$3,$DB$201:$DB$770&amp;$DC$201:$DC$770,0))=S$3,2,""))</f>
        <v/>
      </c>
      <c r="T123" s="10" t="str">
        <f t="array" ref="T123">IF(ISNA(INDEX($DC$201:$DC$770,MATCH($A122&amp;T$3,$DB$201:$DB$770&amp;$DC$201:$DC$770,0))),IF(ISNA(INDEX($DC$1:$DC$200,MATCH($A123&amp;T$3,$DB$1:$DB$200&amp;$DC$1:$DC$200,0))),"",IF(INDEX($DC$1:$DC$200,MATCH($A123&amp;T$3,$DB$1:$DB$200&amp;$DC$1:$DC$200,0))=T$3,1,"")),IF(INDEX($DC$201:$DC$770,MATCH($A122&amp;T$3,$DB$201:$DB$770&amp;$DC$201:$DC$770,0))=T$3,2,""))</f>
        <v/>
      </c>
      <c r="U123" s="8">
        <f t="array" ref="U123">IF(ISNA(INDEX($DC$201:$DC$770,MATCH($A122&amp;U$3,$DB$201:$DB$770&amp;$DC$201:$DC$770,0))),IF(ISNA(INDEX($DC$1:$DC$200,MATCH($A123&amp;U$3,$DB$1:$DB$200&amp;$DC$1:$DC$200,0))),"",IF(INDEX($DC$1:$DC$200,MATCH($A123&amp;U$3,$DB$1:$DB$200&amp;$DC$1:$DC$200,0))=U$3,1,"")),IF(INDEX($DC$201:$DC$770,MATCH($A122&amp;U$3,$DB$201:$DB$770&amp;$DC$201:$DC$770,0))=U$3,2,""))</f>
        <v>2</v>
      </c>
      <c r="V123" s="10" t="str">
        <f t="array" ref="V123">IF(ISNA(INDEX($DC$201:$DC$770,MATCH($A122&amp;V$3,$DB$201:$DB$770&amp;$DC$201:$DC$770,0))),IF(ISNA(INDEX($DC$1:$DC$200,MATCH($A123&amp;V$3,$DB$1:$DB$200&amp;$DC$1:$DC$200,0))),"",IF(INDEX($DC$1:$DC$200,MATCH($A123&amp;V$3,$DB$1:$DB$200&amp;$DC$1:$DC$200,0))=V$3,1,"")),IF(INDEX($DC$201:$DC$770,MATCH($A122&amp;V$3,$DB$201:$DB$770&amp;$DC$201:$DC$770,0))=V$3,2,""))</f>
        <v/>
      </c>
      <c r="W123" s="10" t="str">
        <f t="array" ref="W123">IF(ISNA(INDEX($DC$201:$DC$770,MATCH($A122&amp;W$3,$DB$201:$DB$770&amp;$DC$201:$DC$770,0))),IF(ISNA(INDEX($DC$1:$DC$200,MATCH($A123&amp;W$3,$DB$1:$DB$200&amp;$DC$1:$DC$200,0))),"",IF(INDEX($DC$1:$DC$200,MATCH($A123&amp;W$3,$DB$1:$DB$200&amp;$DC$1:$DC$200,0))=W$3,1,"")),IF(INDEX($DC$201:$DC$770,MATCH($A122&amp;W$3,$DB$201:$DB$770&amp;$DC$201:$DC$770,0))=W$3,2,""))</f>
        <v/>
      </c>
      <c r="X123" s="10">
        <f t="array" ref="X123">IF(ISNA(INDEX($DC$201:$DC$770,MATCH($A122&amp;X$3,$DB$201:$DB$770&amp;$DC$201:$DC$770,0))),IF(ISNA(INDEX($DC$1:$DC$200,MATCH($A123&amp;X$3,$DB$1:$DB$200&amp;$DC$1:$DC$200,0))),"",IF(INDEX($DC$1:$DC$200,MATCH($A123&amp;X$3,$DB$1:$DB$200&amp;$DC$1:$DC$200,0))=X$3,1,"")),IF(INDEX($DC$201:$DC$770,MATCH($A122&amp;X$3,$DB$201:$DB$770&amp;$DC$201:$DC$770,0))=X$3,2,""))</f>
        <v>2</v>
      </c>
      <c r="Y123" s="9" t="str">
        <f t="array" ref="Y123">IF(ISNA(INDEX($DC$201:$DC$770,MATCH($A122&amp;Y$3,$DB$201:$DB$770&amp;$DC$201:$DC$770,0))),IF(ISNA(INDEX($DC$1:$DC$200,MATCH($A123&amp;Y$3,$DB$1:$DB$200&amp;$DC$1:$DC$200,0))),"",IF(INDEX($DC$1:$DC$200,MATCH($A123&amp;Y$3,$DB$1:$DB$200&amp;$DC$1:$DC$200,0))=Y$3,1,"")),IF(INDEX($DC$201:$DC$770,MATCH($A122&amp;Y$3,$DB$201:$DB$770&amp;$DC$201:$DC$770,0))=Y$3,2,""))</f>
        <v/>
      </c>
      <c r="Z123" s="10" t="str">
        <f t="array" ref="Z123">IF(ISNA(INDEX($DC$201:$DC$770,MATCH($A122&amp;Z$3,$DB$201:$DB$770&amp;$DC$201:$DC$770,0))),IF(ISNA(INDEX($DC$1:$DC$200,MATCH($A123&amp;Z$3,$DB$1:$DB$200&amp;$DC$1:$DC$200,0))),"",IF(INDEX($DC$1:$DC$200,MATCH($A123&amp;Z$3,$DB$1:$DB$200&amp;$DC$1:$DC$200,0))=Z$3,1,"")),IF(INDEX($DC$201:$DC$770,MATCH($A122&amp;Z$3,$DB$201:$DB$770&amp;$DC$201:$DC$770,0))=Z$3,2,""))</f>
        <v/>
      </c>
      <c r="AA123" s="8">
        <f t="array" ref="AA123">IF(ISNA(INDEX($DC$201:$DC$770,MATCH($A122&amp;AA$3,$DB$201:$DB$770&amp;$DC$201:$DC$770,0))),IF(ISNA(INDEX($DC$1:$DC$200,MATCH($A123&amp;AA$3,$DB$1:$DB$200&amp;$DC$1:$DC$200,0))),"",IF(INDEX($DC$1:$DC$200,MATCH($A123&amp;AA$3,$DB$1:$DB$200&amp;$DC$1:$DC$200,0))=AA$3,1,"")),IF(INDEX($DC$201:$DC$770,MATCH($A122&amp;AA$3,$DB$201:$DB$770&amp;$DC$201:$DC$770,0))=AA$3,2,""))</f>
        <v>2</v>
      </c>
      <c r="AB123" s="10" t="str">
        <f t="array" ref="AB123">IF(ISNA(INDEX($DC$201:$DC$770,MATCH($A122&amp;AB$3,$DB$201:$DB$770&amp;$DC$201:$DC$770,0))),IF(ISNA(INDEX($DC$1:$DC$200,MATCH($A123&amp;AB$3,$DB$1:$DB$200&amp;$DC$1:$DC$200,0))),"",IF(INDEX($DC$1:$DC$200,MATCH($A123&amp;AB$3,$DB$1:$DB$200&amp;$DC$1:$DC$200,0))=AB$3,1,"")),IF(INDEX($DC$201:$DC$770,MATCH($A122&amp;AB$3,$DB$201:$DB$770&amp;$DC$201:$DC$770,0))=AB$3,2,""))</f>
        <v/>
      </c>
      <c r="AC123" s="10" t="str">
        <f t="array" ref="AC123">IF(ISNA(INDEX($DC$201:$DC$770,MATCH($A122&amp;AC$3,$DB$201:$DB$770&amp;$DC$201:$DC$770,0))),IF(ISNA(INDEX($DC$1:$DC$200,MATCH($A123&amp;AC$3,$DB$1:$DB$200&amp;$DC$1:$DC$200,0))),"",IF(INDEX($DC$1:$DC$200,MATCH($A123&amp;AC$3,$DB$1:$DB$200&amp;$DC$1:$DC$200,0))=AC$3,1,"")),IF(INDEX($DC$201:$DC$770,MATCH($A122&amp;AC$3,$DB$201:$DB$770&amp;$DC$201:$DC$770,0))=AC$3,2,""))</f>
        <v/>
      </c>
      <c r="AD123" s="8" t="str">
        <f t="array" ref="AD123">IF(ISNA(INDEX($DC$201:$DC$770,MATCH($A122&amp;AD$3,$DB$201:$DB$770&amp;$DC$201:$DC$770,0))),IF(ISNA(INDEX($DC$1:$DC$200,MATCH($A123&amp;AD$3,$DB$1:$DB$200&amp;$DC$1:$DC$200,0))),"",IF(INDEX($DC$1:$DC$200,MATCH($A123&amp;AD$3,$DB$1:$DB$200&amp;$DC$1:$DC$200,0))=AD$3,1,"")),IF(INDEX($DC$201:$DC$770,MATCH($A122&amp;AD$3,$DB$201:$DB$770&amp;$DC$201:$DC$770,0))=AD$3,2,""))</f>
        <v/>
      </c>
      <c r="AE123" s="4">
        <f t="shared" ref="AE123" si="1092">0.5+AE122</f>
        <v>145.5</v>
      </c>
      <c r="AF123" s="174"/>
      <c r="AG123" s="183"/>
      <c r="AH123" s="177"/>
      <c r="AI123" s="2"/>
      <c r="AJ123" s="165"/>
      <c r="AK123" s="165"/>
      <c r="AL123" s="165"/>
      <c r="AM123" s="2"/>
      <c r="AN123" s="10" t="str">
        <f t="shared" ref="AN123" si="1093">IF(ISNA(VLOOKUP(AE123,$CP$30:$CQ$56,2,FALSE)),IF(ISNA(VLOOKUP(AE123,$DB$1:$DE$200,4,FALSE)),"",VLOOKUP(AE123,$DB$1:$DE$200,4,FALSE)),VLOOKUP(AE123,$CP$30:$CQ$56,2,FALSE))</f>
        <v/>
      </c>
      <c r="AO123" s="10"/>
      <c r="AP123" s="10"/>
      <c r="AQ123" s="10"/>
      <c r="AR123" s="10"/>
      <c r="AS123" s="10"/>
      <c r="AT123" s="9" t="str">
        <f t="array" ref="AT123">IF(ISNA(INDEX($DC$201:$DC$770,MATCH($AE122&amp;AT$3,$DB$201:$DB$770&amp;$DC$201:$DC$770,0))),IF(ISNA(INDEX($DC$1:$DC$200,MATCH($AE123&amp;AT$3,$DB$1:$DB$200&amp;$DC$1:$DC$200,0))),"",IF(INDEX($DC$1:$DC$200,MATCH($AE123&amp;AT$3,$DB$1:$DB$200&amp;$DC$1:$DC$200,0))=AT$3,1,"")),IF(INDEX($DC$201:$DC$770,MATCH($AE122&amp;AT$3,$DB$201:$DB$770&amp;$DC$201:$DC$770,0))=AT$3,2,""))</f>
        <v/>
      </c>
      <c r="AU123" s="10" t="str">
        <f t="array" ref="AU123">IF(ISNA(INDEX($DC$201:$DC$770,MATCH($AE122&amp;AU$3,$DB$201:$DB$770&amp;$DC$201:$DC$770,0))),IF(ISNA(INDEX($DC$1:$DC$200,MATCH($AE123&amp;AU$3,$DB$1:$DB$200&amp;$DC$1:$DC$200,0))),"",IF(INDEX($DC$1:$DC$200,MATCH($AE123&amp;AU$3,$DB$1:$DB$200&amp;$DC$1:$DC$200,0))=AU$3,1,"")),IF(INDEX($DC$201:$DC$770,MATCH($AE122&amp;AU$3,$DB$201:$DB$770&amp;$DC$201:$DC$770,0))=AU$3,2,""))</f>
        <v/>
      </c>
      <c r="AV123" s="10" t="str">
        <f t="array" ref="AV123">IF(ISNA(INDEX($DC$201:$DC$770,MATCH($AE122&amp;AV$3,$DB$201:$DB$770&amp;$DC$201:$DC$770,0))),IF(ISNA(INDEX($DC$1:$DC$200,MATCH($AE123&amp;AV$3,$DB$1:$DB$200&amp;$DC$1:$DC$200,0))),"",IF(INDEX($DC$1:$DC$200,MATCH($AE123&amp;AV$3,$DB$1:$DB$200&amp;$DC$1:$DC$200,0))=AV$3,1,"")),IF(INDEX($DC$201:$DC$770,MATCH($AE122&amp;AV$3,$DB$201:$DB$770&amp;$DC$201:$DC$770,0))=AV$3,2,""))</f>
        <v/>
      </c>
      <c r="AW123" s="9" t="str">
        <f t="array" ref="AW123">IF(ISNA(INDEX($DC$201:$DC$770,MATCH($AE122&amp;AW$3,$DB$201:$DB$770&amp;$DC$201:$DC$770,0))),IF(ISNA(INDEX($DC$1:$DC$200,MATCH($AE123&amp;AW$3,$DB$1:$DB$200&amp;$DC$1:$DC$200,0))),"",IF(INDEX($DC$1:$DC$200,MATCH($AE123&amp;AW$3,$DB$1:$DB$200&amp;$DC$1:$DC$200,0))=AW$3,1,"")),IF(INDEX($DC$201:$DC$770,MATCH($AE122&amp;AW$3,$DB$201:$DB$770&amp;$DC$201:$DC$770,0))=AW$3,2,""))</f>
        <v/>
      </c>
      <c r="AX123" s="10" t="str">
        <f t="array" ref="AX123">IF(ISNA(INDEX($DC$201:$DC$770,MATCH($AE122&amp;AX$3,$DB$201:$DB$770&amp;$DC$201:$DC$770,0))),IF(ISNA(INDEX($DC$1:$DC$200,MATCH($AE123&amp;AX$3,$DB$1:$DB$200&amp;$DC$1:$DC$200,0))),"",IF(INDEX($DC$1:$DC$200,MATCH($AE123&amp;AX$3,$DB$1:$DB$200&amp;$DC$1:$DC$200,0))=AX$3,1,"")),IF(INDEX($DC$201:$DC$770,MATCH($AE122&amp;AX$3,$DB$201:$DB$770&amp;$DC$201:$DC$770,0))=AX$3,2,""))</f>
        <v/>
      </c>
      <c r="AY123" s="8" t="str">
        <f t="array" ref="AY123">IF(ISNA(INDEX($DC$201:$DC$770,MATCH($AE122&amp;AY$3,$DB$201:$DB$770&amp;$DC$201:$DC$770,0))),IF(ISNA(INDEX($DC$1:$DC$200,MATCH($AE123&amp;AY$3,$DB$1:$DB$200&amp;$DC$1:$DC$200,0))),"",IF(INDEX($DC$1:$DC$200,MATCH($AE123&amp;AY$3,$DB$1:$DB$200&amp;$DC$1:$DC$200,0))=AY$3,1,"")),IF(INDEX($DC$201:$DC$770,MATCH($AE122&amp;AY$3,$DB$201:$DB$770&amp;$DC$201:$DC$770,0))=AY$3,2,""))</f>
        <v/>
      </c>
      <c r="AZ123" s="10" t="str">
        <f t="array" ref="AZ123">IF(ISNA(INDEX($DC$201:$DC$770,MATCH($AE122&amp;AZ$3,$DB$201:$DB$770&amp;$DC$201:$DC$770,0))),IF(ISNA(INDEX($DC$1:$DC$200,MATCH($AE123&amp;AZ$3,$DB$1:$DB$200&amp;$DC$1:$DC$200,0))),"",IF(INDEX($DC$1:$DC$200,MATCH($AE123&amp;AZ$3,$DB$1:$DB$200&amp;$DC$1:$DC$200,0))=AZ$3,1,"")),IF(INDEX($DC$201:$DC$770,MATCH($AE122&amp;AZ$3,$DB$201:$DB$770&amp;$DC$201:$DC$770,0))=AZ$3,2,""))</f>
        <v/>
      </c>
      <c r="BA123" s="10" t="str">
        <f t="array" ref="BA123">IF(ISNA(INDEX($DC$201:$DC$770,MATCH($AE122&amp;BA$3,$DB$201:$DB$770&amp;$DC$201:$DC$770,0))),IF(ISNA(INDEX($DC$1:$DC$200,MATCH($AE123&amp;BA$3,$DB$1:$DB$200&amp;$DC$1:$DC$200,0))),"",IF(INDEX($DC$1:$DC$200,MATCH($AE123&amp;BA$3,$DB$1:$DB$200&amp;$DC$1:$DC$200,0))=BA$3,1,"")),IF(INDEX($DC$201:$DC$770,MATCH($AE122&amp;BA$3,$DB$201:$DB$770&amp;$DC$201:$DC$770,0))=BA$3,2,""))</f>
        <v/>
      </c>
      <c r="BB123" s="10" t="str">
        <f t="array" ref="BB123">IF(ISNA(INDEX($DC$201:$DC$770,MATCH($AE122&amp;BB$3,$DB$201:$DB$770&amp;$DC$201:$DC$770,0))),IF(ISNA(INDEX($DC$1:$DC$200,MATCH($AE123&amp;BB$3,$DB$1:$DB$200&amp;$DC$1:$DC$200,0))),"",IF(INDEX($DC$1:$DC$200,MATCH($AE123&amp;BB$3,$DB$1:$DB$200&amp;$DC$1:$DC$200,0))=BB$3,1,"")),IF(INDEX($DC$201:$DC$770,MATCH($AE122&amp;BB$3,$DB$201:$DB$770&amp;$DC$201:$DC$770,0))=BB$3,2,""))</f>
        <v/>
      </c>
      <c r="BC123" s="9" t="str">
        <f t="array" ref="BC123">IF(ISNA(INDEX($DC$201:$DC$770,MATCH($AE122&amp;BC$3,$DB$201:$DB$770&amp;$DC$201:$DC$770,0))),IF(ISNA(INDEX($DC$1:$DC$200,MATCH($AE123&amp;BC$3,$DB$1:$DB$200&amp;$DC$1:$DC$200,0))),"",IF(INDEX($DC$1:$DC$200,MATCH($AE123&amp;BC$3,$DB$1:$DB$200&amp;$DC$1:$DC$200,0))=BC$3,1,"")),IF(INDEX($DC$201:$DC$770,MATCH($AE122&amp;BC$3,$DB$201:$DB$770&amp;$DC$201:$DC$770,0))=BC$3,2,""))</f>
        <v/>
      </c>
      <c r="BD123" s="10" t="str">
        <f t="array" ref="BD123">IF(ISNA(INDEX($DC$201:$DC$770,MATCH($AE122&amp;BD$3,$DB$201:$DB$770&amp;$DC$201:$DC$770,0))),IF(ISNA(INDEX($DC$1:$DC$200,MATCH($AE123&amp;BD$3,$DB$1:$DB$200&amp;$DC$1:$DC$200,0))),"",IF(INDEX($DC$1:$DC$200,MATCH($AE123&amp;BD$3,$DB$1:$DB$200&amp;$DC$1:$DC$200,0))=BD$3,1,"")),IF(INDEX($DC$201:$DC$770,MATCH($AE122&amp;BD$3,$DB$201:$DB$770&amp;$DC$201:$DC$770,0))=BD$3,2,""))</f>
        <v/>
      </c>
      <c r="BE123" s="8" t="str">
        <f t="array" ref="BE123">IF(ISNA(INDEX($DC$201:$DC$770,MATCH($AE122&amp;BE$3,$DB$201:$DB$770&amp;$DC$201:$DC$770,0))),IF(ISNA(INDEX($DC$1:$DC$200,MATCH($AE123&amp;BE$3,$DB$1:$DB$200&amp;$DC$1:$DC$200,0))),"",IF(INDEX($DC$1:$DC$200,MATCH($AE123&amp;BE$3,$DB$1:$DB$200&amp;$DC$1:$DC$200,0))=BE$3,1,"")),IF(INDEX($DC$201:$DC$770,MATCH($AE122&amp;BE$3,$DB$201:$DB$770&amp;$DC$201:$DC$770,0))=BE$3,2,""))</f>
        <v/>
      </c>
      <c r="BF123" s="10" t="str">
        <f t="array" ref="BF123">IF(ISNA(INDEX($DC$201:$DC$770,MATCH($AE122&amp;BF$3,$DB$201:$DB$770&amp;$DC$201:$DC$770,0))),IF(ISNA(INDEX($DC$1:$DC$200,MATCH($AE123&amp;BF$3,$DB$1:$DB$200&amp;$DC$1:$DC$200,0))),"",IF(INDEX($DC$1:$DC$200,MATCH($AE123&amp;BF$3,$DB$1:$DB$200&amp;$DC$1:$DC$200,0))=BF$3,1,"")),IF(INDEX($DC$201:$DC$770,MATCH($AE122&amp;BF$3,$DB$201:$DB$770&amp;$DC$201:$DC$770,0))=BF$3,2,""))</f>
        <v/>
      </c>
      <c r="BG123" s="10" t="str">
        <f t="array" ref="BG123">IF(ISNA(INDEX($DC$201:$DC$770,MATCH($AE122&amp;BG$3,$DB$201:$DB$770&amp;$DC$201:$DC$770,0))),IF(ISNA(INDEX($DC$1:$DC$200,MATCH($AE123&amp;BG$3,$DB$1:$DB$200&amp;$DC$1:$DC$200,0))),"",IF(INDEX($DC$1:$DC$200,MATCH($AE123&amp;BG$3,$DB$1:$DB$200&amp;$DC$1:$DC$200,0))=BG$3,1,"")),IF(INDEX($DC$201:$DC$770,MATCH($AE122&amp;BG$3,$DB$201:$DB$770&amp;$DC$201:$DC$770,0))=BG$3,2,""))</f>
        <v/>
      </c>
      <c r="BH123" s="8" t="str">
        <f t="array" ref="BH123">IF(ISNA(INDEX($DC$201:$DC$770,MATCH($AE122&amp;BH$3,$DB$201:$DB$770&amp;$DC$201:$DC$770,0))),IF(ISNA(INDEX($DC$1:$DC$200,MATCH($AE123&amp;BH$3,$DB$1:$DB$200&amp;$DC$1:$DC$200,0))),"",IF(INDEX($DC$1:$DC$200,MATCH($AE123&amp;BH$3,$DB$1:$DB$200&amp;$DC$1:$DC$200,0))=BH$3,1,"")),IF(INDEX($DC$201:$DC$770,MATCH($AE122&amp;BH$3,$DB$201:$DB$770&amp;$DC$201:$DC$770,0))=BH$3,2,""))</f>
        <v/>
      </c>
      <c r="BI123" s="4">
        <f t="shared" ref="BI123" si="1094">BI122+0.5</f>
        <v>176.5</v>
      </c>
      <c r="BJ123" s="174"/>
      <c r="BK123" s="183"/>
      <c r="BL123" s="177"/>
      <c r="BM123" s="2"/>
      <c r="BN123" s="165"/>
      <c r="BO123" s="165"/>
      <c r="BP123" s="165"/>
      <c r="BQ123" s="2"/>
      <c r="BR123" s="9" t="str">
        <f t="shared" ref="BR123" si="1095">IF(ISNA(VLOOKUP(BI123,$CP$30:$CQ$56,2,FALSE)),IF(ISNA(VLOOKUP(BI123,$DB$1:$DE$200,4,FALSE)),"",VLOOKUP(BI123,$DB$1:$DE$200,4,FALSE)),VLOOKUP(BI123,$CP$30:$CQ$56,2,FALSE))</f>
        <v/>
      </c>
      <c r="BS123" s="10"/>
      <c r="BT123" s="10"/>
      <c r="BU123" s="10"/>
      <c r="BV123" s="10"/>
      <c r="BW123" s="10"/>
      <c r="BX123" s="9" t="str">
        <f t="array" ref="BX123">IF(ISNA(INDEX($DC$201:$DC$770,MATCH($BI122&amp;BX$3,$DB$201:$DB$770&amp;$DC$201:$DC$770,0))),IF(ISNA(INDEX($DC$1:$DC$200,MATCH($BI123&amp;BX$3,$DB$1:$DB$200&amp;$DC$1:$DC$200,0))),"",IF(INDEX($DC$1:$DC$200,MATCH($BI123&amp;BX$3,$DB$1:$DB$200&amp;$DC$1:$DC$200,0))=BX$3,1,"")),IF(INDEX($DC$201:$DC$770,MATCH($BI122&amp;BX$3,$DB$201:$DB$770&amp;$DC$201:$DC$770,0))=BX$3,2,""))</f>
        <v/>
      </c>
      <c r="BY123" s="10" t="str">
        <f t="array" ref="BY123">IF(ISNA(INDEX($DC$201:$DC$770,MATCH($BI122&amp;BY$3,$DB$201:$DB$770&amp;$DC$201:$DC$770,0))),IF(ISNA(INDEX($DC$1:$DC$200,MATCH($BI123&amp;BY$3,$DB$1:$DB$200&amp;$DC$1:$DC$200,0))),"",IF(INDEX($DC$1:$DC$200,MATCH($BI123&amp;BY$3,$DB$1:$DB$200&amp;$DC$1:$DC$200,0))=BY$3,1,"")),IF(INDEX($DC$201:$DC$770,MATCH($BI122&amp;BY$3,$DB$201:$DB$770&amp;$DC$201:$DC$770,0))=BY$3,2,""))</f>
        <v/>
      </c>
      <c r="BZ123" s="10" t="str">
        <f t="array" ref="BZ123">IF(ISNA(INDEX($DC$201:$DC$770,MATCH($BI122&amp;BZ$3,$DB$201:$DB$770&amp;$DC$201:$DC$770,0))),IF(ISNA(INDEX($DC$1:$DC$200,MATCH($BI123&amp;BZ$3,$DB$1:$DB$200&amp;$DC$1:$DC$200,0))),"",IF(INDEX($DC$1:$DC$200,MATCH($BI123&amp;BZ$3,$DB$1:$DB$200&amp;$DC$1:$DC$200,0))=BZ$3,1,"")),IF(INDEX($DC$201:$DC$770,MATCH($BI122&amp;BZ$3,$DB$201:$DB$770&amp;$DC$201:$DC$770,0))=BZ$3,2,""))</f>
        <v/>
      </c>
      <c r="CA123" s="9" t="str">
        <f t="array" ref="CA123">IF(ISNA(INDEX($DC$201:$DC$770,MATCH($BI122&amp;CA$3,$DB$201:$DB$770&amp;$DC$201:$DC$770,0))),IF(ISNA(INDEX($DC$1:$DC$200,MATCH($BI123&amp;CA$3,$DB$1:$DB$200&amp;$DC$1:$DC$200,0))),"",IF(INDEX($DC$1:$DC$200,MATCH($BI123&amp;CA$3,$DB$1:$DB$200&amp;$DC$1:$DC$200,0))=CA$3,1,"")),IF(INDEX($DC$201:$DC$770,MATCH($BI122&amp;CA$3,$DB$201:$DB$770&amp;$DC$201:$DC$770,0))=CA$3,2,""))</f>
        <v/>
      </c>
      <c r="CB123" s="10" t="str">
        <f t="array" ref="CB123">IF(ISNA(INDEX($DC$201:$DC$770,MATCH($BI122&amp;CB$3,$DB$201:$DB$770&amp;$DC$201:$DC$770,0))),IF(ISNA(INDEX($DC$1:$DC$200,MATCH($BI123&amp;CB$3,$DB$1:$DB$200&amp;$DC$1:$DC$200,0))),"",IF(INDEX($DC$1:$DC$200,MATCH($BI123&amp;CB$3,$DB$1:$DB$200&amp;$DC$1:$DC$200,0))=CB$3,1,"")),IF(INDEX($DC$201:$DC$770,MATCH($BI122&amp;CB$3,$DB$201:$DB$770&amp;$DC$201:$DC$770,0))=CB$3,2,""))</f>
        <v/>
      </c>
      <c r="CC123" s="8" t="str">
        <f t="array" ref="CC123">IF(ISNA(INDEX($DC$201:$DC$770,MATCH($BI122&amp;CC$3,$DB$201:$DB$770&amp;$DC$201:$DC$770,0))),IF(ISNA(INDEX($DC$1:$DC$200,MATCH($BI123&amp;CC$3,$DB$1:$DB$200&amp;$DC$1:$DC$200,0))),"",IF(INDEX($DC$1:$DC$200,MATCH($BI123&amp;CC$3,$DB$1:$DB$200&amp;$DC$1:$DC$200,0))=CC$3,1,"")),IF(INDEX($DC$201:$DC$770,MATCH($BI122&amp;CC$3,$DB$201:$DB$770&amp;$DC$201:$DC$770,0))=CC$3,2,""))</f>
        <v/>
      </c>
      <c r="CD123" s="10" t="str">
        <f t="array" ref="CD123">IF(ISNA(INDEX($DC$201:$DC$770,MATCH($BI122&amp;CD$3,$DB$201:$DB$770&amp;$DC$201:$DC$770,0))),IF(ISNA(INDEX($DC$1:$DC$200,MATCH($BI123&amp;CD$3,$DB$1:$DB$200&amp;$DC$1:$DC$200,0))),"",IF(INDEX($DC$1:$DC$200,MATCH($BI123&amp;CD$3,$DB$1:$DB$200&amp;$DC$1:$DC$200,0))=CD$3,1,"")),IF(INDEX($DC$201:$DC$770,MATCH($BI122&amp;CD$3,$DB$201:$DB$770&amp;$DC$201:$DC$770,0))=CD$3,2,""))</f>
        <v/>
      </c>
      <c r="CE123" s="10" t="str">
        <f t="array" ref="CE123">IF(ISNA(INDEX($DC$201:$DC$770,MATCH($BI122&amp;CE$3,$DB$201:$DB$770&amp;$DC$201:$DC$770,0))),IF(ISNA(INDEX($DC$1:$DC$200,MATCH($BI123&amp;CE$3,$DB$1:$DB$200&amp;$DC$1:$DC$200,0))),"",IF(INDEX($DC$1:$DC$200,MATCH($BI123&amp;CE$3,$DB$1:$DB$200&amp;$DC$1:$DC$200,0))=CE$3,1,"")),IF(INDEX($DC$201:$DC$770,MATCH($BI122&amp;CE$3,$DB$201:$DB$770&amp;$DC$201:$DC$770,0))=CE$3,2,""))</f>
        <v/>
      </c>
      <c r="CF123" s="10" t="str">
        <f t="array" ref="CF123">IF(ISNA(INDEX($DC$201:$DC$770,MATCH($BI122&amp;CF$3,$DB$201:$DB$770&amp;$DC$201:$DC$770,0))),IF(ISNA(INDEX($DC$1:$DC$200,MATCH($BI123&amp;CF$3,$DB$1:$DB$200&amp;$DC$1:$DC$200,0))),"",IF(INDEX($DC$1:$DC$200,MATCH($BI123&amp;CF$3,$DB$1:$DB$200&amp;$DC$1:$DC$200,0))=CF$3,1,"")),IF(INDEX($DC$201:$DC$770,MATCH($BI122&amp;CF$3,$DB$201:$DB$770&amp;$DC$201:$DC$770,0))=CF$3,2,""))</f>
        <v/>
      </c>
      <c r="CG123" s="9" t="str">
        <f t="array" ref="CG123">IF(ISNA(INDEX($DC$201:$DC$770,MATCH($BI122&amp;CG$3,$DB$201:$DB$770&amp;$DC$201:$DC$770,0))),IF(ISNA(INDEX($DC$1:$DC$200,MATCH($BI123&amp;CG$3,$DB$1:$DB$200&amp;$DC$1:$DC$200,0))),"",IF(INDEX($DC$1:$DC$200,MATCH($BI123&amp;CG$3,$DB$1:$DB$200&amp;$DC$1:$DC$200,0))=CG$3,1,"")),IF(INDEX($DC$201:$DC$770,MATCH($BI122&amp;CG$3,$DB$201:$DB$770&amp;$DC$201:$DC$770,0))=CG$3,2,""))</f>
        <v/>
      </c>
      <c r="CH123" s="10" t="str">
        <f t="array" ref="CH123">IF(ISNA(INDEX($DC$201:$DC$770,MATCH($BI122&amp;CH$3,$DB$201:$DB$770&amp;$DC$201:$DC$770,0))),IF(ISNA(INDEX($DC$1:$DC$200,MATCH($BI123&amp;CH$3,$DB$1:$DB$200&amp;$DC$1:$DC$200,0))),"",IF(INDEX($DC$1:$DC$200,MATCH($BI123&amp;CH$3,$DB$1:$DB$200&amp;$DC$1:$DC$200,0))=CH$3,1,"")),IF(INDEX($DC$201:$DC$770,MATCH($BI122&amp;CH$3,$DB$201:$DB$770&amp;$DC$201:$DC$770,0))=CH$3,2,""))</f>
        <v/>
      </c>
      <c r="CI123" s="8" t="str">
        <f t="array" ref="CI123">IF(ISNA(INDEX($DC$201:$DC$770,MATCH($BI122&amp;CI$3,$DB$201:$DB$770&amp;$DC$201:$DC$770,0))),IF(ISNA(INDEX($DC$1:$DC$200,MATCH($BI123&amp;CI$3,$DB$1:$DB$200&amp;$DC$1:$DC$200,0))),"",IF(INDEX($DC$1:$DC$200,MATCH($BI123&amp;CI$3,$DB$1:$DB$200&amp;$DC$1:$DC$200,0))=CI$3,1,"")),IF(INDEX($DC$201:$DC$770,MATCH($BI122&amp;CI$3,$DB$201:$DB$770&amp;$DC$201:$DC$770,0))=CI$3,2,""))</f>
        <v/>
      </c>
      <c r="CJ123" s="10" t="str">
        <f t="array" ref="CJ123">IF(ISNA(INDEX($DC$201:$DC$770,MATCH($BI122&amp;CJ$3,$DB$201:$DB$770&amp;$DC$201:$DC$770,0))),IF(ISNA(INDEX($DC$1:$DC$200,MATCH($BI123&amp;CJ$3,$DB$1:$DB$200&amp;$DC$1:$DC$200,0))),"",IF(INDEX($DC$1:$DC$200,MATCH($BI123&amp;CJ$3,$DB$1:$DB$200&amp;$DC$1:$DC$200,0))=CJ$3,1,"")),IF(INDEX($DC$201:$DC$770,MATCH($BI122&amp;CJ$3,$DB$201:$DB$770&amp;$DC$201:$DC$770,0))=CJ$3,2,""))</f>
        <v/>
      </c>
      <c r="CK123" s="10" t="str">
        <f t="array" ref="CK123">IF(ISNA(INDEX($DC$201:$DC$770,MATCH($BI122&amp;CK$3,$DB$201:$DB$770&amp;$DC$201:$DC$770,0))),IF(ISNA(INDEX($DC$1:$DC$200,MATCH($BI123&amp;CK$3,$DB$1:$DB$200&amp;$DC$1:$DC$200,0))),"",IF(INDEX($DC$1:$DC$200,MATCH($BI123&amp;CK$3,$DB$1:$DB$200&amp;$DC$1:$DC$200,0))=CK$3,1,"")),IF(INDEX($DC$201:$DC$770,MATCH($BI122&amp;CK$3,$DB$201:$DB$770&amp;$DC$201:$DC$770,0))=CK$3,2,""))</f>
        <v/>
      </c>
      <c r="CL123" s="8" t="str">
        <f t="array" ref="CL123">IF(ISNA(INDEX($DC$201:$DC$770,MATCH($BI122&amp;CL$3,$DB$201:$DB$770&amp;$DC$201:$DC$770,0))),IF(ISNA(INDEX($DC$1:$DC$200,MATCH($BI123&amp;CL$3,$DB$1:$DB$200&amp;$DC$1:$DC$200,0))),"",IF(INDEX($DC$1:$DC$200,MATCH($BI123&amp;CL$3,$DB$1:$DB$200&amp;$DC$1:$DC$200,0))=CL$3,1,"")),IF(INDEX($DC$201:$DC$770,MATCH($BI122&amp;CL$3,$DB$201:$DB$770&amp;$DC$201:$DC$770,0))=CL$3,2,""))</f>
        <v/>
      </c>
      <c r="CO123" s="58">
        <f t="shared" ref="CO123" si="1096">VLOOKUP(CQ123,$CQ$194:$CR$208,2,FALSE)</f>
        <v>12</v>
      </c>
      <c r="CP123" s="23">
        <f t="shared" si="764"/>
        <v>0</v>
      </c>
      <c r="CQ123" s="160" t="s">
        <v>204</v>
      </c>
      <c r="CR123" s="13" t="s">
        <v>163</v>
      </c>
      <c r="CT123" s="13" t="s">
        <v>151</v>
      </c>
      <c r="CU123" s="63"/>
      <c r="CV123" s="63"/>
      <c r="CW123" s="13">
        <f t="shared" si="765"/>
        <v>2016</v>
      </c>
      <c r="CX123" s="13" t="str">
        <f t="shared" si="766"/>
        <v>Mo</v>
      </c>
      <c r="CY123" s="22">
        <f t="shared" si="767"/>
        <v>40876</v>
      </c>
      <c r="CZ123" s="13">
        <f>IF(COUNTIF(DL435:DL444,1)&gt;0,"F3",0)</f>
        <v>0</v>
      </c>
      <c r="DB123" s="19">
        <f>IF(DM123=0,0,IF(COUNTIF($DM$1:$DM$200,DM123)=1,DM123,IF(COUNTIF($DM$1:$DM$200,DM123)=2,IF(COUNTIF($DM$1:$DM104,DM123)=0,DM123,DM123+0.5),"Terminkollision 1")))</f>
        <v>275</v>
      </c>
      <c r="DC123" s="40">
        <f>DC122</f>
        <v>3</v>
      </c>
      <c r="DD123" s="168"/>
      <c r="DE123" s="33" t="s">
        <v>62</v>
      </c>
      <c r="DF123" s="13" t="s">
        <v>109</v>
      </c>
      <c r="DG123" s="13">
        <f>IF(D206="Sa",C206,IF(D208="Sa",C208,IF(D210="Sa",C210,IF(D212="Sa",C212,IF(D214="Sa",C214,IF(D216="Sa",C216,IF(D218="Sa",C218)))))))</f>
        <v>1</v>
      </c>
      <c r="DH123" s="13">
        <v>10</v>
      </c>
      <c r="DI123" s="13">
        <f t="shared" si="1039"/>
        <v>2016</v>
      </c>
      <c r="DJ123" s="13" t="str">
        <f t="shared" si="1040"/>
        <v>Sa</v>
      </c>
      <c r="DK123" s="22">
        <f t="shared" si="1041"/>
        <v>41182</v>
      </c>
      <c r="DL123" s="19" t="str">
        <f t="shared" si="1042"/>
        <v>0</v>
      </c>
      <c r="DM123" s="13">
        <f t="shared" si="1043"/>
        <v>275</v>
      </c>
    </row>
    <row r="124" spans="1:117" ht="12.75" customHeight="1">
      <c r="A124" s="13">
        <f t="shared" ref="A124" si="1097">A122+1</f>
        <v>116</v>
      </c>
      <c r="B124" s="174">
        <f>TRUNC((DATE($CR$2,C$75,C124)-WEEKDAY(DATE($CR$2,C$75,C124),2)-DATE(YEAR(DATE($CR$2,C$75,C124)+4-WEEKDAY(DATE($CR$2,C$75,C124),2)),1,-10))/7)</f>
        <v>17</v>
      </c>
      <c r="C124" s="172">
        <v>25</v>
      </c>
      <c r="D124" s="176" t="str">
        <f t="shared" si="567"/>
        <v>Mo</v>
      </c>
      <c r="E124" s="2"/>
      <c r="F124" s="164">
        <f t="shared" ref="F124" si="1098">IF(OR(OR(B124=$CR$7,B128=$CR$7,B124=$CS$7,B128=$CS$7,B124=$CT$7,B128=$CT$7,B124=$CR$8,B128=$CR$8,B124=$CR$9,B128=$CR$9,B124=$CR$10,B128=$CR$10,B124=$CS$10,B128=$CS$10,B124=$CR$11,B128=$CR$11,B124=$CS$11,B128=$CS$11,B124=$CT$11,B128=$CT$11,B124=$CU$11,B128=$CU$11,B124=$CV$11,B128=$CV$11,B124=$CR$12,B128=$CR$12,B124=$CS$12,B128=$CS$12),OR($A125=$CP$30,$A125=$CP$31,$A125=$CP$32,$A125=$CP$33,$A125=$CP$34,$A125=$CP$35,$A125=$CP$36,$A125=$CP$37,$A125=$CP$38,$A125=$CP$39,$A125=$CP$40,$A125=$CP$41),OR($A125=$CP$44,$A125=$CP$45,$A125=$CP$46,$A125=$CP$47,$A125=$CP$48,$A125=$CP$49,$A125=$CP$50)),1,"")</f>
        <v>1</v>
      </c>
      <c r="G124" s="164">
        <f t="shared" ref="G124" si="1099">IF(OR(OR(B124=$CR$15,B128=$CR$15,B124=$CS$15,B128=$CS$15,B124=$CT$15,B128=$CT$15,B124=$CR$16,B128=$CR$16,B124=$CS$16,B128=$CS$16,B124=$CR$17,B128=$CR$17,B124=$CS$17,B128=$CS$17,B124=$CR$18,B128=$CR$18,B124=$CS$18,B128=$CS$18,B124=$CT$18,B128=$CT$18,B124=$CU$18,B128=$CU$18,B124=$CV$18,B128=$CV$18,B124=$CR$19,B128=$CR$19,B124=$CS$19,B128=$CS$19),OR($A125=$CP$30,$A125=$CP$31,$A125=$CP$32,$A125=$CP$33,$A125=$CP$34,$A125=$CP$35,$A125=$CP$36,$A125=$CP$37,$A125=$CP$38,$A125=$CP$39,$A125=$CP$40,$A125=$CP$41),OR($A125=$CP$44,$A125=$CP$45,$A125=$CP$46,$A125=$CP$47,$A125=$CP$48,$A125=$CP$49,$A125=$CP$50)),1,"")</f>
        <v>1</v>
      </c>
      <c r="H124" s="164">
        <f t="shared" ref="H124" si="1100">IF(OR(OR(B124=$CR$22,B128=$CR$22,B124=$CS$22,B128=$CS$22,B124=$CT$22,B128=$CT$22,B124=$CR$23,B128=$CR$23,B124=$CS$23,B128=$CS$23,B124=$CR$24,B128=$CR$24,B124=$CS$24,B128=$CS$24,B124=$CR$25,B128=$CR$25,B124=$CS$25,B128=$CS$25,B124=$CT$25,B128=$CT$25,B124=$CU$25,B128=$CU$25,B124=$CV$25,B128=$CV$25,B124=$CR$26,B128=$CR$26,B124=$CS$26,B128=$CS$26),OR($A125=$CP$30,$A125=$CP$31,$A125=$CP$32,$A125=$CP$33,$A125=$CP$34,$A125=$CP$35,$A125=$CP$36,$A125=$CP$37,$A125=$CP$38,$A125=$CP$39,$A125=$CP$40,$A125=$CP$41),OR($A125=$CP$44,$A125=$CP$45,$A125=$CP$46,$A125=$CP$47,$A125=$CP$48,$A125=$CP$49,$A125=$CP$50)),1,"")</f>
        <v>1</v>
      </c>
      <c r="I124" s="2"/>
      <c r="J124" s="6" t="str">
        <f t="shared" ref="J124" si="1101">IF(ISNA(VLOOKUP(A124,$DB$1:$DE$200,4,FALSE)),"",VLOOKUP(A124,$DB$1:$DE$200,4,FALSE))</f>
        <v/>
      </c>
      <c r="K124" s="6"/>
      <c r="L124" s="6"/>
      <c r="M124" s="6"/>
      <c r="N124" s="6"/>
      <c r="O124" s="6"/>
      <c r="P124" s="5" t="str">
        <f t="array" ref="P124">IF(ISNA(INDEX($DC$1:$DC$770,MATCH($A124&amp;P$3,$DB$1:$DB$770&amp;$DC$1:$DC$770,0))),"",IF(ISNA(INDEX($DC$1:$DC$200,MATCH($A124&amp;P$3,$DB$1:$DB$200&amp;$DC$1:$DC$200,0))),IF(INDEX($DC$201:$DC$770,MATCH($A124&amp;P$3,$DB$201:$DB$770&amp;$DC$201:$DC$770,0))=P$3,2,""),IF(INDEX($DC$1:$DC$200,MATCH($A124&amp;P$3,$DB$1:$DB$200&amp;$DC$1:$DC$200,0))=P$3,1,"")))</f>
        <v/>
      </c>
      <c r="Q124" s="6" t="str">
        <f t="array" ref="Q124">IF(ISNA(INDEX($DC$1:$DC$770,MATCH($A124&amp;Q$3,$DB$1:$DB$770&amp;$DC$1:$DC$770,0))),"",IF(ISNA(INDEX($DC$1:$DC$200,MATCH($A124&amp;Q$3,$DB$1:$DB$200&amp;$DC$1:$DC$200,0))),IF(INDEX($DC$201:$DC$770,MATCH($A124&amp;Q$3,$DB$201:$DB$770&amp;$DC$201:$DC$770,0))=Q$3,2,""),IF(INDEX($DC$1:$DC$200,MATCH($A124&amp;Q$3,$DB$1:$DB$200&amp;$DC$1:$DC$200,0))=Q$3,1,"")))</f>
        <v/>
      </c>
      <c r="R124" s="6" t="str">
        <f t="array" ref="R124">IF(ISNA(INDEX($DC$1:$DC$770,MATCH($A124&amp;R$3,$DB$1:$DB$770&amp;$DC$1:$DC$770,0))),"",IF(ISNA(INDEX($DC$1:$DC$200,MATCH($A124&amp;R$3,$DB$1:$DB$200&amp;$DC$1:$DC$200,0))),IF(INDEX($DC$201:$DC$770,MATCH($A124&amp;R$3,$DB$201:$DB$770&amp;$DC$201:$DC$770,0))=R$3,2,""),IF(INDEX($DC$1:$DC$200,MATCH($A124&amp;R$3,$DB$1:$DB$200&amp;$DC$1:$DC$200,0))=R$3,1,"")))</f>
        <v/>
      </c>
      <c r="S124" s="5" t="str">
        <f t="array" ref="S124">IF(ISNA(INDEX($DC$1:$DC$770,MATCH($A124&amp;S$3,$DB$1:$DB$770&amp;$DC$1:$DC$770,0))),"",IF(ISNA(INDEX($DC$1:$DC$200,MATCH($A124&amp;S$3,$DB$1:$DB$200&amp;$DC$1:$DC$200,0))),IF(INDEX($DC$201:$DC$770,MATCH($A124&amp;S$3,$DB$201:$DB$770&amp;$DC$201:$DC$770,0))=S$3,2,""),IF(INDEX($DC$1:$DC$200,MATCH($A124&amp;S$3,$DB$1:$DB$200&amp;$DC$1:$DC$200,0))=S$3,1,"")))</f>
        <v/>
      </c>
      <c r="T124" s="6" t="str">
        <f t="array" ref="T124">IF(ISNA(INDEX($DC$1:$DC$770,MATCH($A124&amp;T$3,$DB$1:$DB$770&amp;$DC$1:$DC$770,0))),"",IF(ISNA(INDEX($DC$1:$DC$200,MATCH($A124&amp;T$3,$DB$1:$DB$200&amp;$DC$1:$DC$200,0))),IF(INDEX($DC$201:$DC$770,MATCH($A124&amp;T$3,$DB$201:$DB$770&amp;$DC$201:$DC$770,0))=T$3,2,""),IF(INDEX($DC$1:$DC$200,MATCH($A124&amp;T$3,$DB$1:$DB$200&amp;$DC$1:$DC$200,0))=T$3,1,"")))</f>
        <v/>
      </c>
      <c r="U124" s="7">
        <f t="array" ref="U124">IF(ISNA(INDEX($DC$1:$DC$770,MATCH($A124&amp;U$3,$DB$1:$DB$770&amp;$DC$1:$DC$770,0))),"",IF(ISNA(INDEX($DC$1:$DC$200,MATCH($A124&amp;U$3,$DB$1:$DB$200&amp;$DC$1:$DC$200,0))),IF(INDEX($DC$201:$DC$770,MATCH($A124&amp;U$3,$DB$201:$DB$770&amp;$DC$201:$DC$770,0))=U$3,2,""),IF(INDEX($DC$1:$DC$200,MATCH($A124&amp;U$3,$DB$1:$DB$200&amp;$DC$1:$DC$200,0))=U$3,1,"")))</f>
        <v>2</v>
      </c>
      <c r="V124" s="6" t="str">
        <f t="array" ref="V124">IF(ISNA(INDEX($DC$1:$DC$770,MATCH($A124&amp;V$3,$DB$1:$DB$770&amp;$DC$1:$DC$770,0))),"",IF(ISNA(INDEX($DC$1:$DC$200,MATCH($A124&amp;V$3,$DB$1:$DB$200&amp;$DC$1:$DC$200,0))),IF(INDEX($DC$201:$DC$770,MATCH($A124&amp;V$3,$DB$201:$DB$770&amp;$DC$201:$DC$770,0))=V$3,2,""),IF(INDEX($DC$1:$DC$200,MATCH($A124&amp;V$3,$DB$1:$DB$200&amp;$DC$1:$DC$200,0))=V$3,1,"")))</f>
        <v/>
      </c>
      <c r="W124" s="6" t="str">
        <f t="array" ref="W124">IF(ISNA(INDEX($DC$1:$DC$770,MATCH($A124&amp;W$3,$DB$1:$DB$770&amp;$DC$1:$DC$770,0))),"",IF(ISNA(INDEX($DC$1:$DC$200,MATCH($A124&amp;W$3,$DB$1:$DB$200&amp;$DC$1:$DC$200,0))),IF(INDEX($DC$201:$DC$770,MATCH($A124&amp;W$3,$DB$201:$DB$770&amp;$DC$201:$DC$770,0))=W$3,2,""),IF(INDEX($DC$1:$DC$200,MATCH($A124&amp;W$3,$DB$1:$DB$200&amp;$DC$1:$DC$200,0))=W$3,1,"")))</f>
        <v/>
      </c>
      <c r="X124" s="6">
        <f t="array" ref="X124">IF(ISNA(INDEX($DC$1:$DC$770,MATCH($A124&amp;X$3,$DB$1:$DB$770&amp;$DC$1:$DC$770,0))),"",IF(ISNA(INDEX($DC$1:$DC$200,MATCH($A124&amp;X$3,$DB$1:$DB$200&amp;$DC$1:$DC$200,0))),IF(INDEX($DC$201:$DC$770,MATCH($A124&amp;X$3,$DB$201:$DB$770&amp;$DC$201:$DC$770,0))=X$3,2,""),IF(INDEX($DC$1:$DC$200,MATCH($A124&amp;X$3,$DB$1:$DB$200&amp;$DC$1:$DC$200,0))=X$3,1,"")))</f>
        <v>2</v>
      </c>
      <c r="Y124" s="5" t="str">
        <f t="array" ref="Y124">IF(ISNA(INDEX($DC$1:$DC$770,MATCH($A124&amp;Y$3,$DB$1:$DB$770&amp;$DC$1:$DC$770,0))),"",IF(ISNA(INDEX($DC$1:$DC$200,MATCH($A124&amp;Y$3,$DB$1:$DB$200&amp;$DC$1:$DC$200,0))),IF(INDEX($DC$201:$DC$770,MATCH($A124&amp;Y$3,$DB$201:$DB$770&amp;$DC$201:$DC$770,0))=Y$3,2,""),IF(INDEX($DC$1:$DC$200,MATCH($A124&amp;Y$3,$DB$1:$DB$200&amp;$DC$1:$DC$200,0))=Y$3,1,"")))</f>
        <v/>
      </c>
      <c r="Z124" s="6" t="str">
        <f t="array" ref="Z124">IF(ISNA(INDEX($DC$1:$DC$770,MATCH($A124&amp;Z$3,$DB$1:$DB$770&amp;$DC$1:$DC$770,0))),"",IF(ISNA(INDEX($DC$1:$DC$200,MATCH($A124&amp;Z$3,$DB$1:$DB$200&amp;$DC$1:$DC$200,0))),IF(INDEX($DC$201:$DC$770,MATCH($A124&amp;Z$3,$DB$201:$DB$770&amp;$DC$201:$DC$770,0))=Z$3,2,""),IF(INDEX($DC$1:$DC$200,MATCH($A124&amp;Z$3,$DB$1:$DB$200&amp;$DC$1:$DC$200,0))=Z$3,1,"")))</f>
        <v/>
      </c>
      <c r="AA124" s="7">
        <f t="array" ref="AA124">IF(ISNA(INDEX($DC$1:$DC$770,MATCH($A124&amp;AA$3,$DB$1:$DB$770&amp;$DC$1:$DC$770,0))),"",IF(ISNA(INDEX($DC$1:$DC$200,MATCH($A124&amp;AA$3,$DB$1:$DB$200&amp;$DC$1:$DC$200,0))),IF(INDEX($DC$201:$DC$770,MATCH($A124&amp;AA$3,$DB$201:$DB$770&amp;$DC$201:$DC$770,0))=AA$3,2,""),IF(INDEX($DC$1:$DC$200,MATCH($A124&amp;AA$3,$DB$1:$DB$200&amp;$DC$1:$DC$200,0))=AA$3,1,"")))</f>
        <v>2</v>
      </c>
      <c r="AB124" s="6" t="str">
        <f t="array" ref="AB124">IF(ISNA(INDEX($DC$1:$DC$770,MATCH($A124&amp;AB$3,$DB$1:$DB$770&amp;$DC$1:$DC$770,0))),"",IF(ISNA(INDEX($DC$1:$DC$200,MATCH($A124&amp;AB$3,$DB$1:$DB$200&amp;$DC$1:$DC$200,0))),IF(INDEX($DC$201:$DC$770,MATCH($A124&amp;AB$3,$DB$201:$DB$770&amp;$DC$201:$DC$770,0))=AB$3,2,""),IF(INDEX($DC$1:$DC$200,MATCH($A124&amp;AB$3,$DB$1:$DB$200&amp;$DC$1:$DC$200,0))=AB$3,1,"")))</f>
        <v/>
      </c>
      <c r="AC124" s="6" t="str">
        <f t="array" ref="AC124">IF(ISNA(INDEX($DC$1:$DC$770,MATCH($A124&amp;AC$3,$DB$1:$DB$770&amp;$DC$1:$DC$770,0))),"",IF(ISNA(INDEX($DC$1:$DC$200,MATCH($A124&amp;AC$3,$DB$1:$DB$200&amp;$DC$1:$DC$200,0))),IF(INDEX($DC$201:$DC$770,MATCH($A124&amp;AC$3,$DB$201:$DB$770&amp;$DC$201:$DC$770,0))=AC$3,2,""),IF(INDEX($DC$1:$DC$200,MATCH($A124&amp;AC$3,$DB$1:$DB$200&amp;$DC$1:$DC$200,0))=AC$3,1,"")))</f>
        <v/>
      </c>
      <c r="AD124" s="7" t="str">
        <f t="array" ref="AD124">IF(ISNA(INDEX($DC$1:$DC$770,MATCH($A124&amp;AD$3,$DB$1:$DB$770&amp;$DC$1:$DC$770,0))),"",IF(ISNA(INDEX($DC$1:$DC$200,MATCH($A124&amp;AD$3,$DB$1:$DB$200&amp;$DC$1:$DC$200,0))),IF(INDEX($DC$201:$DC$770,MATCH($A124&amp;AD$3,$DB$201:$DB$770&amp;$DC$201:$DC$770,0))=AD$3,2,""),IF(INDEX($DC$1:$DC$200,MATCH($A124&amp;AD$3,$DB$1:$DB$200&amp;$DC$1:$DC$200,0))=AD$3,1,"")))</f>
        <v/>
      </c>
      <c r="AE124" s="4">
        <f t="shared" ref="AE124" si="1102">AE122+1</f>
        <v>146</v>
      </c>
      <c r="AF124" s="174">
        <f>TRUNC((DATE($CR$2,AG$75,AG124)-WEEKDAY(DATE($CR$2,AG$75,AG124),2)-DATE(YEAR(DATE($CR$2,AG$75,AG124)+4-WEEKDAY(DATE($CR$2,AG$75,AG124),2)),1,-10))/7)</f>
        <v>21</v>
      </c>
      <c r="AG124" s="181">
        <v>25</v>
      </c>
      <c r="AH124" s="176" t="str">
        <f t="shared" si="572"/>
        <v>Mi</v>
      </c>
      <c r="AI124" s="2"/>
      <c r="AJ124" s="164" t="str">
        <f t="shared" ref="AJ124" si="1103">IF(OR(OR(AF124=$CR$7,AF128=$CR$7,AF124=$CS$7,AF128=$CS$7,AF124=$CT$7,AF128=$CT$7,AF124=$CR$8,AF128=$CR$8,AF124=$CR$9,AF128=$CR$9,AF124=$CR$10,AF128=$CR$10,AF124=$CS$10,AF128=$CS$10,AF124=$CR$11,AF128=$CR$11,AF124=$CS$11,AF128=$CS$11,AF124=$CT$11,AF128=$CT$11,AF124=$CU$11,AF128=$CU$11,AF124=$CV$11,AF128=$CV$11,AF124=$CR$12,AF128=$CR$12,AF124=$CS$12,AF128=$CS$12),OR($AE125=$CP$30,$AE125=$CP$31,$AE125=$CP$32,$AE125=$CP$33,$AE125=$CP$34,$AE125=$CP$35,$AE125=$CP$36,$AE125=$CP$37,$AE125=$CP$38,$AE125=$CP$39,$AE125=$CP$40,$AE125=$CP$41),OR($AE125=$CP$44,$AE125=$CP$45,$AE125=$CP$46,$AE125=$CP$47,$AE125=$CP$48,$AE125=$CP$49,$AE125=$CP$50)),1,"")</f>
        <v/>
      </c>
      <c r="AK124" s="164" t="str">
        <f t="shared" ref="AK124" si="1104">IF(OR(OR(AF124=$CR$15,AF128=$CR$15,AF124=$CS$15,AF128=$CS$15,AF124=$CT$15,AF128=$CT$15,AF124=$CR$16,AF128=$CR$16,AF124=$CS$16,AF128=$CS$16,AF124=$CR$17,AF128=$CR$17,AF124=$CS$17,AF128=$CS$17,AF124=$CR$18,AF128=$CR$18,AF124=$CS$18,AF128=$CS$18,AF124=$CT$18,AF128=$CT$18,AF124=$CU$18,AF128=$CU$18,AF124=$CV$18,AF128=$CV$18,AF124=$CR$19,AF128=$CR$19,AF124=$CS$19,AF128=$CS$19),OR($AE125=$CP$30,$AE125=$CP$31,$AE125=$CP$32,$AE125=$CP$33,$AE125=$CP$34,$AE125=$CP$35,$AE125=$CP$36,$AE125=$CP$37,$AE125=$CP$38,$AE125=$CP$39,$AE125=$CP$40,$AE125=$CP$41),OR($AE125=$CP$44,$AE125=$CP$45,$AE125=$CP$46,$AE125=$CP$47,$AE125=$CP$48,$AE125=$CP$49,$AE125=$CP$50)),1,"")</f>
        <v/>
      </c>
      <c r="AL124" s="164" t="str">
        <f t="shared" ref="AL124" si="1105">IF(OR(OR(AF124=$CR$22,AF128=$CR$22,AF124=$CS$22,AF128=$CS$22,AF124=$CT$22,AF128=$CT$22,AF124=$CR$23,AF128=$CR$23,AF124=$CS$23,AF128=$CS$23,AF124=$CR$24,AF128=$CR$24,AF124=$CS$24,AF128=$CS$24,AF124=$CR$25,AF128=$CR$25,AF124=$CS$25,AF128=$CS$25,AF124=$CT$25,AF128=$CT$25,AF124=$CU$25,AF128=$CU$25,AF124=$CV$25,AF128=$CV$25,AF124=$CR$26,AF128=$CR$26,AF124=$CS$26,AF128=$CS$26),OR($AE125=$CP$30,$AE125=$CP$31,$AE125=$CP$32,$AE125=$CP$33,$AE125=$CP$34,$AE125=$CP$35,$AE125=$CP$36,$AE125=$CP$37,$AE125=$CP$38,$AE125=$CP$39,$AE125=$CP$40,$AE125=$CP$41),OR($AE125=$CP$44,$AE125=$CP$45,$AE125=$CP$46,$AE125=$CP$47,$AE125=$CP$48,$AE125=$CP$49,$AE125=$CP$50)),1,"")</f>
        <v/>
      </c>
      <c r="AM124" s="2"/>
      <c r="AN124" s="6" t="str">
        <f t="shared" ref="AN124" si="1106">IF(ISNA(VLOOKUP(AE124,$DB$1:$DE$200,4,FALSE)),"",VLOOKUP(AE124,$DB$1:$DE$200,4,FALSE))</f>
        <v/>
      </c>
      <c r="AO124" s="6"/>
      <c r="AP124" s="6"/>
      <c r="AQ124" s="6"/>
      <c r="AR124" s="6"/>
      <c r="AS124" s="6"/>
      <c r="AT124" s="5" t="str">
        <f t="array" ref="AT124">IF(ISNA(INDEX($DC$1:$DC$770,MATCH($AE124&amp;AT$3,$DB$1:$DB$770&amp;$DC$1:$DC$770,0))),"",IF(ISNA(INDEX($DC$1:$DC$200,MATCH($AE124&amp;AT$3,$DB$1:$DB$200&amp;$DC$1:$DC$200,0))),IF(INDEX($DC$201:$DC$770,MATCH($AE124&amp;AT$3,$DB$201:$DB$770&amp;$DC$201:$DC$770,0))=AT$3,2,""),IF(INDEX($DC$1:$DC$200,MATCH($AE124&amp;AT$3,$DB$1:$DB$200&amp;$DC$1:$DC$200,0))=AT$3,1,"")))</f>
        <v/>
      </c>
      <c r="AU124" s="6" t="str">
        <f t="array" ref="AU124">IF(ISNA(INDEX($DC$1:$DC$770,MATCH($AE124&amp;AU$3,$DB$1:$DB$770&amp;$DC$1:$DC$770,0))),"",IF(ISNA(INDEX($DC$1:$DC$200,MATCH($AE124&amp;AU$3,$DB$1:$DB$200&amp;$DC$1:$DC$200,0))),IF(INDEX($DC$201:$DC$770,MATCH($AE124&amp;AU$3,$DB$201:$DB$770&amp;$DC$201:$DC$770,0))=AU$3,2,""),IF(INDEX($DC$1:$DC$200,MATCH($AE124&amp;AU$3,$DB$1:$DB$200&amp;$DC$1:$DC$200,0))=AU$3,1,"")))</f>
        <v/>
      </c>
      <c r="AV124" s="6" t="str">
        <f t="array" ref="AV124">IF(ISNA(INDEX($DC$1:$DC$770,MATCH($AE124&amp;AV$3,$DB$1:$DB$770&amp;$DC$1:$DC$770,0))),"",IF(ISNA(INDEX($DC$1:$DC$200,MATCH($AE124&amp;AV$3,$DB$1:$DB$200&amp;$DC$1:$DC$200,0))),IF(INDEX($DC$201:$DC$770,MATCH($AE124&amp;AV$3,$DB$201:$DB$770&amp;$DC$201:$DC$770,0))=AV$3,2,""),IF(INDEX($DC$1:$DC$200,MATCH($AE124&amp;AV$3,$DB$1:$DB$200&amp;$DC$1:$DC$200,0))=AV$3,1,"")))</f>
        <v/>
      </c>
      <c r="AW124" s="5" t="str">
        <f t="array" ref="AW124">IF(ISNA(INDEX($DC$1:$DC$770,MATCH($AE124&amp;AW$3,$DB$1:$DB$770&amp;$DC$1:$DC$770,0))),"",IF(ISNA(INDEX($DC$1:$DC$200,MATCH($AE124&amp;AW$3,$DB$1:$DB$200&amp;$DC$1:$DC$200,0))),IF(INDEX($DC$201:$DC$770,MATCH($AE124&amp;AW$3,$DB$201:$DB$770&amp;$DC$201:$DC$770,0))=AW$3,2,""),IF(INDEX($DC$1:$DC$200,MATCH($AE124&amp;AW$3,$DB$1:$DB$200&amp;$DC$1:$DC$200,0))=AW$3,1,"")))</f>
        <v/>
      </c>
      <c r="AX124" s="6" t="str">
        <f t="array" ref="AX124">IF(ISNA(INDEX($DC$1:$DC$770,MATCH($AE124&amp;AX$3,$DB$1:$DB$770&amp;$DC$1:$DC$770,0))),"",IF(ISNA(INDEX($DC$1:$DC$200,MATCH($AE124&amp;AX$3,$DB$1:$DB$200&amp;$DC$1:$DC$200,0))),IF(INDEX($DC$201:$DC$770,MATCH($AE124&amp;AX$3,$DB$201:$DB$770&amp;$DC$201:$DC$770,0))=AX$3,2,""),IF(INDEX($DC$1:$DC$200,MATCH($AE124&amp;AX$3,$DB$1:$DB$200&amp;$DC$1:$DC$200,0))=AX$3,1,"")))</f>
        <v/>
      </c>
      <c r="AY124" s="7" t="str">
        <f t="array" ref="AY124">IF(ISNA(INDEX($DC$1:$DC$770,MATCH($AE124&amp;AY$3,$DB$1:$DB$770&amp;$DC$1:$DC$770,0))),"",IF(ISNA(INDEX($DC$1:$DC$200,MATCH($AE124&amp;AY$3,$DB$1:$DB$200&amp;$DC$1:$DC$200,0))),IF(INDEX($DC$201:$DC$770,MATCH($AE124&amp;AY$3,$DB$201:$DB$770&amp;$DC$201:$DC$770,0))=AY$3,2,""),IF(INDEX($DC$1:$DC$200,MATCH($AE124&amp;AY$3,$DB$1:$DB$200&amp;$DC$1:$DC$200,0))=AY$3,1,"")))</f>
        <v/>
      </c>
      <c r="AZ124" s="6" t="str">
        <f t="array" ref="AZ124">IF(ISNA(INDEX($DC$1:$DC$770,MATCH($AE124&amp;AZ$3,$DB$1:$DB$770&amp;$DC$1:$DC$770,0))),"",IF(ISNA(INDEX($DC$1:$DC$200,MATCH($AE124&amp;AZ$3,$DB$1:$DB$200&amp;$DC$1:$DC$200,0))),IF(INDEX($DC$201:$DC$770,MATCH($AE124&amp;AZ$3,$DB$201:$DB$770&amp;$DC$201:$DC$770,0))=AZ$3,2,""),IF(INDEX($DC$1:$DC$200,MATCH($AE124&amp;AZ$3,$DB$1:$DB$200&amp;$DC$1:$DC$200,0))=AZ$3,1,"")))</f>
        <v/>
      </c>
      <c r="BA124" s="6" t="str">
        <f t="array" ref="BA124">IF(ISNA(INDEX($DC$1:$DC$770,MATCH($AE124&amp;BA$3,$DB$1:$DB$770&amp;$DC$1:$DC$770,0))),"",IF(ISNA(INDEX($DC$1:$DC$200,MATCH($AE124&amp;BA$3,$DB$1:$DB$200&amp;$DC$1:$DC$200,0))),IF(INDEX($DC$201:$DC$770,MATCH($AE124&amp;BA$3,$DB$201:$DB$770&amp;$DC$201:$DC$770,0))=BA$3,2,""),IF(INDEX($DC$1:$DC$200,MATCH($AE124&amp;BA$3,$DB$1:$DB$200&amp;$DC$1:$DC$200,0))=BA$3,1,"")))</f>
        <v/>
      </c>
      <c r="BB124" s="6" t="str">
        <f t="array" ref="BB124">IF(ISNA(INDEX($DC$1:$DC$770,MATCH($AE124&amp;BB$3,$DB$1:$DB$770&amp;$DC$1:$DC$770,0))),"",IF(ISNA(INDEX($DC$1:$DC$200,MATCH($AE124&amp;BB$3,$DB$1:$DB$200&amp;$DC$1:$DC$200,0))),IF(INDEX($DC$201:$DC$770,MATCH($AE124&amp;BB$3,$DB$201:$DB$770&amp;$DC$201:$DC$770,0))=BB$3,2,""),IF(INDEX($DC$1:$DC$200,MATCH($AE124&amp;BB$3,$DB$1:$DB$200&amp;$DC$1:$DC$200,0))=BB$3,1,"")))</f>
        <v/>
      </c>
      <c r="BC124" s="5" t="str">
        <f t="array" ref="BC124">IF(ISNA(INDEX($DC$1:$DC$770,MATCH($AE124&amp;BC$3,$DB$1:$DB$770&amp;$DC$1:$DC$770,0))),"",IF(ISNA(INDEX($DC$1:$DC$200,MATCH($AE124&amp;BC$3,$DB$1:$DB$200&amp;$DC$1:$DC$200,0))),IF(INDEX($DC$201:$DC$770,MATCH($AE124&amp;BC$3,$DB$201:$DB$770&amp;$DC$201:$DC$770,0))=BC$3,2,""),IF(INDEX($DC$1:$DC$200,MATCH($AE124&amp;BC$3,$DB$1:$DB$200&amp;$DC$1:$DC$200,0))=BC$3,1,"")))</f>
        <v/>
      </c>
      <c r="BD124" s="6" t="str">
        <f t="array" ref="BD124">IF(ISNA(INDEX($DC$1:$DC$770,MATCH($AE124&amp;BD$3,$DB$1:$DB$770&amp;$DC$1:$DC$770,0))),"",IF(ISNA(INDEX($DC$1:$DC$200,MATCH($AE124&amp;BD$3,$DB$1:$DB$200&amp;$DC$1:$DC$200,0))),IF(INDEX($DC$201:$DC$770,MATCH($AE124&amp;BD$3,$DB$201:$DB$770&amp;$DC$201:$DC$770,0))=BD$3,2,""),IF(INDEX($DC$1:$DC$200,MATCH($AE124&amp;BD$3,$DB$1:$DB$200&amp;$DC$1:$DC$200,0))=BD$3,1,"")))</f>
        <v/>
      </c>
      <c r="BE124" s="7" t="str">
        <f t="array" ref="BE124">IF(ISNA(INDEX($DC$1:$DC$770,MATCH($AE124&amp;BE$3,$DB$1:$DB$770&amp;$DC$1:$DC$770,0))),"",IF(ISNA(INDEX($DC$1:$DC$200,MATCH($AE124&amp;BE$3,$DB$1:$DB$200&amp;$DC$1:$DC$200,0))),IF(INDEX($DC$201:$DC$770,MATCH($AE124&amp;BE$3,$DB$201:$DB$770&amp;$DC$201:$DC$770,0))=BE$3,2,""),IF(INDEX($DC$1:$DC$200,MATCH($AE124&amp;BE$3,$DB$1:$DB$200&amp;$DC$1:$DC$200,0))=BE$3,1,"")))</f>
        <v/>
      </c>
      <c r="BF124" s="6" t="str">
        <f t="array" ref="BF124">IF(ISNA(INDEX($DC$1:$DC$770,MATCH($AE124&amp;BF$3,$DB$1:$DB$770&amp;$DC$1:$DC$770,0))),"",IF(ISNA(INDEX($DC$1:$DC$200,MATCH($AE124&amp;BF$3,$DB$1:$DB$200&amp;$DC$1:$DC$200,0))),IF(INDEX($DC$201:$DC$770,MATCH($AE124&amp;BF$3,$DB$201:$DB$770&amp;$DC$201:$DC$770,0))=BF$3,2,""),IF(INDEX($DC$1:$DC$200,MATCH($AE124&amp;BF$3,$DB$1:$DB$200&amp;$DC$1:$DC$200,0))=BF$3,1,"")))</f>
        <v/>
      </c>
      <c r="BG124" s="6" t="str">
        <f t="array" ref="BG124">IF(ISNA(INDEX($DC$1:$DC$770,MATCH($AE124&amp;BG$3,$DB$1:$DB$770&amp;$DC$1:$DC$770,0))),"",IF(ISNA(INDEX($DC$1:$DC$200,MATCH($AE124&amp;BG$3,$DB$1:$DB$200&amp;$DC$1:$DC$200,0))),IF(INDEX($DC$201:$DC$770,MATCH($AE124&amp;BG$3,$DB$201:$DB$770&amp;$DC$201:$DC$770,0))=BG$3,2,""),IF(INDEX($DC$1:$DC$200,MATCH($AE124&amp;BG$3,$DB$1:$DB$200&amp;$DC$1:$DC$200,0))=BG$3,1,"")))</f>
        <v/>
      </c>
      <c r="BH124" s="7" t="str">
        <f t="array" ref="BH124">IF(ISNA(INDEX($DC$1:$DC$770,MATCH($AE124&amp;BH$3,$DB$1:$DB$770&amp;$DC$1:$DC$770,0))),"",IF(ISNA(INDEX($DC$1:$DC$200,MATCH($AE124&amp;BH$3,$DB$1:$DB$200&amp;$DC$1:$DC$200,0))),IF(INDEX($DC$201:$DC$770,MATCH($AE124&amp;BH$3,$DB$201:$DB$770&amp;$DC$201:$DC$770,0))=BH$3,2,""),IF(INDEX($DC$1:$DC$200,MATCH($AE124&amp;BH$3,$DB$1:$DB$200&amp;$DC$1:$DC$200,0))=BH$3,1,"")))</f>
        <v/>
      </c>
      <c r="BI124" s="4">
        <f t="shared" ref="BI124" si="1107">BI122+1</f>
        <v>177</v>
      </c>
      <c r="BJ124" s="174">
        <f>TRUNC((DATE($CR$2,BK$75,BK124)-WEEKDAY(DATE($CR$2,BK$75,BK124),2)-DATE(YEAR(DATE($CR$2,BK$75,BK124)+4-WEEKDAY(DATE($CR$2,BK$75,BK124),2)),1,-10))/7)</f>
        <v>25</v>
      </c>
      <c r="BK124" s="181">
        <v>25</v>
      </c>
      <c r="BL124" s="176" t="str">
        <f t="shared" si="577"/>
        <v>Sa</v>
      </c>
      <c r="BM124" s="2"/>
      <c r="BN124" s="164" t="str">
        <f t="shared" ref="BN124" si="1108">IF(OR(OR(BJ124=$CR$7,BJ128=$CR$7,BJ124=$CS$7,BJ128=$CS$7,BJ124=$CT$7,BJ128=$CT$7,BJ124=$CR$8,BJ128=$CR$8,BJ124=$CR$9,BJ128=$CR$9,BJ124=$CR$10,BJ128=$CR$10,BJ124=$CS$10,BJ128=$CS$10,BJ124=$CR$11,BJ128=$CR$11,BJ124=$CS$11,BJ128=$CS$11,BJ124=$CT$11,BJ128=$CT$11,BJ124=$CU$11,BJ128=$CU$11,BJ124=$CV$11,BJ128=$CV$11,BJ124=$CR$12,BJ128=$CR$12,BJ124=$CS$12,BJ128=$CS$12),OR($BI125=$CP$30,$BI125=$CP$31,$BI125=$CP$32,$BI125=$CP$33,$BI125=$CP$34,$BI125=$CP$35,$BI125=$CP$36,$BI125=$CP$37,$BI125=$CP$38,$BI125=$CP$39,$BI125=$CP$40,$BI125=$CP$41),OR($BI125=$CP$44,$BI125=$CP$45,$BI125=$CP$46,$BI125=$CP$47,$BI125=$CP$48,$BI125=$CP$49,$BI125=$CP$50)),1,"")</f>
        <v/>
      </c>
      <c r="BO124" s="164" t="str">
        <f t="shared" ref="BO124" si="1109">IF(OR(OR(BJ124=$CR$15,BJ128=$CR$15,BJ124=$CS$15,BJ128=$CS$15,BJ124=$CT$15,BJ128=$CT$15,BJ124=$CR$16,BJ128=$CR$16,BJ124=$CS$16,BJ128=$CS$16,BJ124=$CR$17,BJ128=$CR$17,BJ124=$CS$17,BJ128=$CS$17,BJ124=$CR$18,BJ128=$CR$18,BJ124=$CS$18,BJ128=$CS$18,BJ124=$CT$18,BJ128=$CT$18,BJ124=$CU$18,BJ128=$CU$18,BJ124=$CV$18,BJ128=$CV$18,BJ124=$CR$19,BJ128=$CR$19,BJ124=$CS$19,BJ128=$CS$19),OR($BI125=$CP$30,$BI125=$CP$31,$BI125=$CP$32,$BI125=$CP$33,$BI125=$CP$34,$BI125=$CP$35,$BI125=$CP$36,$BI125=$CP$37,$BI125=$CP$38,$BI125=$CP$39,$BI125=$CP$40,$BI125=$CP$41),OR($BI125=$CP$44,$BI125=$CP$45,$BI125=$CP$46,$BI125=$CP$47,$BI125=$CP$48,$BI125=$CP$49,$BI125=$CP$50)),1,"")</f>
        <v/>
      </c>
      <c r="BP124" s="164" t="str">
        <f t="shared" ref="BP124" si="1110">IF(OR(OR(BJ124=$CR$22,BJ128=$CR$22,BJ124=$CS$22,BJ128=$CS$22,BJ124=$CT$22,BJ128=$CT$22,BJ124=$CR$23,BJ128=$CR$23,BJ124=$CS$23,BJ128=$CS$23,BJ124=$CR$24,BJ128=$CR$24,BJ124=$CS$24,BJ128=$CS$24,BJ124=$CR$25,BJ128=$CR$25,BJ124=$CS$25,BJ128=$CS$25,BJ124=$CT$25,BJ128=$CT$25,BJ124=$CU$25,BJ128=$CU$25,BJ124=$CV$25,BJ128=$CV$25,BJ124=$CR$26,BJ128=$CR$26,BJ124=$CS$26,BJ128=$CS$26),OR($BI125=$CP$30,$BI125=$CP$31,$BI125=$CP$32,$BI125=$CP$33,$BI125=$CP$34,$BI125=$CP$35,$BI125=$CP$36,$BI125=$CP$37,$BI125=$CP$38,$BI125=$CP$39,$BI125=$CP$40,$BI125=$CP$41),OR($BI125=$CP$44,$BI125=$CP$45,$BI125=$CP$46,$BI125=$CP$47,$BI125=$CP$48,$BI125=$CP$49,$BI125=$CP$50)),1,"")</f>
        <v/>
      </c>
      <c r="BQ124" s="2"/>
      <c r="BR124" s="1" t="str">
        <f t="shared" ref="BR124" si="1111">IF(ISNA(VLOOKUP(BI124,$DB$1:$DE$200,4,FALSE)),"",VLOOKUP(BI124,$DB$1:$DE$200,4,FALSE))</f>
        <v>Albani</v>
      </c>
      <c r="BS124" s="1"/>
      <c r="BT124" s="1"/>
      <c r="BU124" s="1"/>
      <c r="BV124" s="1"/>
      <c r="BW124" s="1"/>
      <c r="BX124" s="5" t="str">
        <f t="array" ref="BX124">IF(ISNA(INDEX($DC$1:$DC$770,MATCH($BI124&amp;BX$3,$DB$1:$DB$770&amp;$DC$1:$DC$770,0))),"",IF(ISNA(INDEX($DC$1:$DC$200,MATCH($BI124&amp;BX$3,$DB$1:$DB$200&amp;$DC$1:$DC$200,0))),IF(INDEX($DC$201:$DC$770,MATCH($BI124&amp;BX$3,$DB$201:$DB$770&amp;$DC$201:$DC$770,0))=BX$3,2,""),IF(INDEX($DC$1:$DC$200,MATCH($BI124&amp;BX$3,$DB$1:$DB$200&amp;$DC$1:$DC$200,0))=BX$3,1,"")))</f>
        <v/>
      </c>
      <c r="BY124" s="6" t="str">
        <f t="array" ref="BY124">IF(ISNA(INDEX($DC$1:$DC$770,MATCH($BI124&amp;BY$3,$DB$1:$DB$770&amp;$DC$1:$DC$770,0))),"",IF(ISNA(INDEX($DC$1:$DC$200,MATCH($BI124&amp;BY$3,$DB$1:$DB$200&amp;$DC$1:$DC$200,0))),IF(INDEX($DC$201:$DC$770,MATCH($BI124&amp;BY$3,$DB$201:$DB$770&amp;$DC$201:$DC$770,0))=BY$3,2,""),IF(INDEX($DC$1:$DC$200,MATCH($BI124&amp;BY$3,$DB$1:$DB$200&amp;$DC$1:$DC$200,0))=BY$3,1,"")))</f>
        <v/>
      </c>
      <c r="BZ124" s="6" t="str">
        <f t="array" ref="BZ124">IF(ISNA(INDEX($DC$1:$DC$770,MATCH($BI124&amp;BZ$3,$DB$1:$DB$770&amp;$DC$1:$DC$770,0))),"",IF(ISNA(INDEX($DC$1:$DC$200,MATCH($BI124&amp;BZ$3,$DB$1:$DB$200&amp;$DC$1:$DC$200,0))),IF(INDEX($DC$201:$DC$770,MATCH($BI124&amp;BZ$3,$DB$201:$DB$770&amp;$DC$201:$DC$770,0))=BZ$3,2,""),IF(INDEX($DC$1:$DC$200,MATCH($BI124&amp;BZ$3,$DB$1:$DB$200&amp;$DC$1:$DC$200,0))=BZ$3,1,"")))</f>
        <v/>
      </c>
      <c r="CA124" s="5" t="str">
        <f t="array" ref="CA124">IF(ISNA(INDEX($DC$1:$DC$770,MATCH($BI124&amp;CA$3,$DB$1:$DB$770&amp;$DC$1:$DC$770,0))),"",IF(ISNA(INDEX($DC$1:$DC$200,MATCH($BI124&amp;CA$3,$DB$1:$DB$200&amp;$DC$1:$DC$200,0))),IF(INDEX($DC$201:$DC$770,MATCH($BI124&amp;CA$3,$DB$201:$DB$770&amp;$DC$201:$DC$770,0))=CA$3,2,""),IF(INDEX($DC$1:$DC$200,MATCH($BI124&amp;CA$3,$DB$1:$DB$200&amp;$DC$1:$DC$200,0))=CA$3,1,"")))</f>
        <v/>
      </c>
      <c r="CB124" s="6" t="str">
        <f t="array" ref="CB124">IF(ISNA(INDEX($DC$1:$DC$770,MATCH($BI124&amp;CB$3,$DB$1:$DB$770&amp;$DC$1:$DC$770,0))),"",IF(ISNA(INDEX($DC$1:$DC$200,MATCH($BI124&amp;CB$3,$DB$1:$DB$200&amp;$DC$1:$DC$200,0))),IF(INDEX($DC$201:$DC$770,MATCH($BI124&amp;CB$3,$DB$201:$DB$770&amp;$DC$201:$DC$770,0))=CB$3,2,""),IF(INDEX($DC$1:$DC$200,MATCH($BI124&amp;CB$3,$DB$1:$DB$200&amp;$DC$1:$DC$200,0))=CB$3,1,"")))</f>
        <v/>
      </c>
      <c r="CC124" s="7" t="str">
        <f t="array" ref="CC124">IF(ISNA(INDEX($DC$1:$DC$770,MATCH($BI124&amp;CC$3,$DB$1:$DB$770&amp;$DC$1:$DC$770,0))),"",IF(ISNA(INDEX($DC$1:$DC$200,MATCH($BI124&amp;CC$3,$DB$1:$DB$200&amp;$DC$1:$DC$200,0))),IF(INDEX($DC$201:$DC$770,MATCH($BI124&amp;CC$3,$DB$201:$DB$770&amp;$DC$201:$DC$770,0))=CC$3,2,""),IF(INDEX($DC$1:$DC$200,MATCH($BI124&amp;CC$3,$DB$1:$DB$200&amp;$DC$1:$DC$200,0))=CC$3,1,"")))</f>
        <v/>
      </c>
      <c r="CD124" s="6" t="str">
        <f t="array" ref="CD124">IF(ISNA(INDEX($DC$1:$DC$770,MATCH($BI124&amp;CD$3,$DB$1:$DB$770&amp;$DC$1:$DC$770,0))),"",IF(ISNA(INDEX($DC$1:$DC$200,MATCH($BI124&amp;CD$3,$DB$1:$DB$200&amp;$DC$1:$DC$200,0))),IF(INDEX($DC$201:$DC$770,MATCH($BI124&amp;CD$3,$DB$201:$DB$770&amp;$DC$201:$DC$770,0))=CD$3,2,""),IF(INDEX($DC$1:$DC$200,MATCH($BI124&amp;CD$3,$DB$1:$DB$200&amp;$DC$1:$DC$200,0))=CD$3,1,"")))</f>
        <v/>
      </c>
      <c r="CE124" s="6" t="str">
        <f t="array" ref="CE124">IF(ISNA(INDEX($DC$1:$DC$770,MATCH($BI124&amp;CE$3,$DB$1:$DB$770&amp;$DC$1:$DC$770,0))),"",IF(ISNA(INDEX($DC$1:$DC$200,MATCH($BI124&amp;CE$3,$DB$1:$DB$200&amp;$DC$1:$DC$200,0))),IF(INDEX($DC$201:$DC$770,MATCH($BI124&amp;CE$3,$DB$201:$DB$770&amp;$DC$201:$DC$770,0))=CE$3,2,""),IF(INDEX($DC$1:$DC$200,MATCH($BI124&amp;CE$3,$DB$1:$DB$200&amp;$DC$1:$DC$200,0))=CE$3,1,"")))</f>
        <v/>
      </c>
      <c r="CF124" s="6" t="str">
        <f t="array" ref="CF124">IF(ISNA(INDEX($DC$1:$DC$770,MATCH($BI124&amp;CF$3,$DB$1:$DB$770&amp;$DC$1:$DC$770,0))),"",IF(ISNA(INDEX($DC$1:$DC$200,MATCH($BI124&amp;CF$3,$DB$1:$DB$200&amp;$DC$1:$DC$200,0))),IF(INDEX($DC$201:$DC$770,MATCH($BI124&amp;CF$3,$DB$201:$DB$770&amp;$DC$201:$DC$770,0))=CF$3,2,""),IF(INDEX($DC$1:$DC$200,MATCH($BI124&amp;CF$3,$DB$1:$DB$200&amp;$DC$1:$DC$200,0))=CF$3,1,"")))</f>
        <v/>
      </c>
      <c r="CG124" s="5" t="str">
        <f t="array" ref="CG124">IF(ISNA(INDEX($DC$1:$DC$770,MATCH($BI124&amp;CG$3,$DB$1:$DB$770&amp;$DC$1:$DC$770,0))),"",IF(ISNA(INDEX($DC$1:$DC$200,MATCH($BI124&amp;CG$3,$DB$1:$DB$200&amp;$DC$1:$DC$200,0))),IF(INDEX($DC$201:$DC$770,MATCH($BI124&amp;CG$3,$DB$201:$DB$770&amp;$DC$201:$DC$770,0))=CG$3,2,""),IF(INDEX($DC$1:$DC$200,MATCH($BI124&amp;CG$3,$DB$1:$DB$200&amp;$DC$1:$DC$200,0))=CG$3,1,"")))</f>
        <v/>
      </c>
      <c r="CH124" s="6" t="str">
        <f t="array" ref="CH124">IF(ISNA(INDEX($DC$1:$DC$770,MATCH($BI124&amp;CH$3,$DB$1:$DB$770&amp;$DC$1:$DC$770,0))),"",IF(ISNA(INDEX($DC$1:$DC$200,MATCH($BI124&amp;CH$3,$DB$1:$DB$200&amp;$DC$1:$DC$200,0))),IF(INDEX($DC$201:$DC$770,MATCH($BI124&amp;CH$3,$DB$201:$DB$770&amp;$DC$201:$DC$770,0))=CH$3,2,""),IF(INDEX($DC$1:$DC$200,MATCH($BI124&amp;CH$3,$DB$1:$DB$200&amp;$DC$1:$DC$200,0))=CH$3,1,"")))</f>
        <v/>
      </c>
      <c r="CI124" s="7" t="str">
        <f t="array" ref="CI124">IF(ISNA(INDEX($DC$1:$DC$770,MATCH($BI124&amp;CI$3,$DB$1:$DB$770&amp;$DC$1:$DC$770,0))),"",IF(ISNA(INDEX($DC$1:$DC$200,MATCH($BI124&amp;CI$3,$DB$1:$DB$200&amp;$DC$1:$DC$200,0))),IF(INDEX($DC$201:$DC$770,MATCH($BI124&amp;CI$3,$DB$201:$DB$770&amp;$DC$201:$DC$770,0))=CI$3,2,""),IF(INDEX($DC$1:$DC$200,MATCH($BI124&amp;CI$3,$DB$1:$DB$200&amp;$DC$1:$DC$200,0))=CI$3,1,"")))</f>
        <v/>
      </c>
      <c r="CJ124" s="6" t="str">
        <f t="array" ref="CJ124">IF(ISNA(INDEX($DC$1:$DC$770,MATCH($BI124&amp;CJ$3,$DB$1:$DB$770&amp;$DC$1:$DC$770,0))),"",IF(ISNA(INDEX($DC$1:$DC$200,MATCH($BI124&amp;CJ$3,$DB$1:$DB$200&amp;$DC$1:$DC$200,0))),IF(INDEX($DC$201:$DC$770,MATCH($BI124&amp;CJ$3,$DB$201:$DB$770&amp;$DC$201:$DC$770,0))=CJ$3,2,""),IF(INDEX($DC$1:$DC$200,MATCH($BI124&amp;CJ$3,$DB$1:$DB$200&amp;$DC$1:$DC$200,0))=CJ$3,1,"")))</f>
        <v/>
      </c>
      <c r="CK124" s="6" t="str">
        <f t="array" ref="CK124">IF(ISNA(INDEX($DC$1:$DC$770,MATCH($BI124&amp;CK$3,$DB$1:$DB$770&amp;$DC$1:$DC$770,0))),"",IF(ISNA(INDEX($DC$1:$DC$200,MATCH($BI124&amp;CK$3,$DB$1:$DB$200&amp;$DC$1:$DC$200,0))),IF(INDEX($DC$201:$DC$770,MATCH($BI124&amp;CK$3,$DB$201:$DB$770&amp;$DC$201:$DC$770,0))=CK$3,2,""),IF(INDEX($DC$1:$DC$200,MATCH($BI124&amp;CK$3,$DB$1:$DB$200&amp;$DC$1:$DC$200,0))=CK$3,1,"")))</f>
        <v/>
      </c>
      <c r="CL124" s="7">
        <f t="array" ref="CL124">IF(ISNA(INDEX($DC$1:$DC$770,MATCH($BI124&amp;CL$3,$DB$1:$DB$770&amp;$DC$1:$DC$770,0))),"",IF(ISNA(INDEX($DC$1:$DC$200,MATCH($BI124&amp;CL$3,$DB$1:$DB$200&amp;$DC$1:$DC$200,0))),IF(INDEX($DC$201:$DC$770,MATCH($BI124&amp;CL$3,$DB$201:$DB$770&amp;$DC$201:$DC$770,0))=CL$3,2,""),IF(INDEX($DC$1:$DC$200,MATCH($BI124&amp;CL$3,$DB$1:$DB$200&amp;$DC$1:$DC$200,0))=CL$3,1,"")))</f>
        <v>1</v>
      </c>
      <c r="CN124" s="10"/>
      <c r="CO124" s="14">
        <f t="shared" ref="CO124" si="1112">CO123</f>
        <v>12</v>
      </c>
      <c r="CP124" s="24">
        <f t="shared" si="764"/>
        <v>0</v>
      </c>
      <c r="CQ124" s="161"/>
      <c r="CR124" s="10"/>
      <c r="CS124" s="10"/>
      <c r="CT124" s="10" t="s">
        <v>152</v>
      </c>
      <c r="CU124" s="69"/>
      <c r="CV124" s="69"/>
      <c r="CW124" s="10">
        <f t="shared" si="765"/>
        <v>2016</v>
      </c>
      <c r="CX124" s="10" t="str">
        <f t="shared" si="766"/>
        <v>Mo</v>
      </c>
      <c r="CY124" s="36">
        <f t="shared" si="767"/>
        <v>40876</v>
      </c>
      <c r="CZ124" s="10">
        <f>CZ123</f>
        <v>0</v>
      </c>
      <c r="DB124" s="19">
        <f>IF(DM124=0,0,IF(COUNTIF($DM$1:$DM$200,DM124)=1,DM124,IF(COUNTIF($DM$1:$DM$200,DM124)=2,IF(COUNTIF($DM$1:$DM104,DM124)=0,DM124,DM124+0.5),"Terminkollision 1")))</f>
        <v>276</v>
      </c>
      <c r="DC124" s="40">
        <f>DC123</f>
        <v>3</v>
      </c>
      <c r="DD124" s="168"/>
      <c r="DE124" s="33" t="s">
        <v>62</v>
      </c>
      <c r="DF124" s="13" t="s">
        <v>110</v>
      </c>
      <c r="DG124" s="13">
        <f>DG123+1</f>
        <v>2</v>
      </c>
      <c r="DH124" s="13">
        <v>10</v>
      </c>
      <c r="DI124" s="13">
        <f t="shared" si="1039"/>
        <v>2016</v>
      </c>
      <c r="DJ124" s="13" t="str">
        <f t="shared" si="1040"/>
        <v>So</v>
      </c>
      <c r="DK124" s="22">
        <f t="shared" si="1041"/>
        <v>41183</v>
      </c>
      <c r="DL124" s="19" t="str">
        <f t="shared" si="1042"/>
        <v>0</v>
      </c>
      <c r="DM124" s="13">
        <f t="shared" si="1043"/>
        <v>276</v>
      </c>
    </row>
    <row r="125" spans="1:117" ht="12.75" customHeight="1">
      <c r="A125" s="13">
        <f t="shared" ref="A125" si="1113">A124+0.5</f>
        <v>116.5</v>
      </c>
      <c r="B125" s="174"/>
      <c r="C125" s="173"/>
      <c r="D125" s="177"/>
      <c r="E125" s="2"/>
      <c r="F125" s="165"/>
      <c r="G125" s="165"/>
      <c r="H125" s="165"/>
      <c r="I125" s="2"/>
      <c r="J125" s="10" t="str">
        <f t="shared" ref="J125" si="1114">IF(ISNA(VLOOKUP(A125,$CP$30:$CQ$56,2,FALSE)),IF(ISNA(VLOOKUP(A125,$DB$1:$DE$200,4,FALSE)),"",VLOOKUP(A125,$DB$1:$DE$200,4,FALSE)),VLOOKUP(A125,$CP$30:$CQ$56,2,FALSE))</f>
        <v/>
      </c>
      <c r="K125" s="10"/>
      <c r="L125" s="10"/>
      <c r="M125" s="10"/>
      <c r="N125" s="10"/>
      <c r="O125" s="10"/>
      <c r="P125" s="9" t="str">
        <f t="array" ref="P125">IF(ISNA(INDEX($DC$201:$DC$770,MATCH($A124&amp;P$3,$DB$201:$DB$770&amp;$DC$201:$DC$770,0))),IF(ISNA(INDEX($DC$1:$DC$200,MATCH($A125&amp;P$3,$DB$1:$DB$200&amp;$DC$1:$DC$200,0))),"",IF(INDEX($DC$1:$DC$200,MATCH($A125&amp;P$3,$DB$1:$DB$200&amp;$DC$1:$DC$200,0))=P$3,1,"")),IF(INDEX($DC$201:$DC$770,MATCH($A124&amp;P$3,$DB$201:$DB$770&amp;$DC$201:$DC$770,0))=P$3,2,""))</f>
        <v/>
      </c>
      <c r="Q125" s="10" t="str">
        <f t="array" ref="Q125">IF(ISNA(INDEX($DC$201:$DC$770,MATCH($A124&amp;Q$3,$DB$201:$DB$770&amp;$DC$201:$DC$770,0))),IF(ISNA(INDEX($DC$1:$DC$200,MATCH($A125&amp;Q$3,$DB$1:$DB$200&amp;$DC$1:$DC$200,0))),"",IF(INDEX($DC$1:$DC$200,MATCH($A125&amp;Q$3,$DB$1:$DB$200&amp;$DC$1:$DC$200,0))=Q$3,1,"")),IF(INDEX($DC$201:$DC$770,MATCH($A124&amp;Q$3,$DB$201:$DB$770&amp;$DC$201:$DC$770,0))=Q$3,2,""))</f>
        <v/>
      </c>
      <c r="R125" s="10" t="str">
        <f t="array" ref="R125">IF(ISNA(INDEX($DC$201:$DC$770,MATCH($A124&amp;R$3,$DB$201:$DB$770&amp;$DC$201:$DC$770,0))),IF(ISNA(INDEX($DC$1:$DC$200,MATCH($A125&amp;R$3,$DB$1:$DB$200&amp;$DC$1:$DC$200,0))),"",IF(INDEX($DC$1:$DC$200,MATCH($A125&amp;R$3,$DB$1:$DB$200&amp;$DC$1:$DC$200,0))=R$3,1,"")),IF(INDEX($DC$201:$DC$770,MATCH($A124&amp;R$3,$DB$201:$DB$770&amp;$DC$201:$DC$770,0))=R$3,2,""))</f>
        <v/>
      </c>
      <c r="S125" s="9" t="str">
        <f t="array" ref="S125">IF(ISNA(INDEX($DC$201:$DC$770,MATCH($A124&amp;S$3,$DB$201:$DB$770&amp;$DC$201:$DC$770,0))),IF(ISNA(INDEX($DC$1:$DC$200,MATCH($A125&amp;S$3,$DB$1:$DB$200&amp;$DC$1:$DC$200,0))),"",IF(INDEX($DC$1:$DC$200,MATCH($A125&amp;S$3,$DB$1:$DB$200&amp;$DC$1:$DC$200,0))=S$3,1,"")),IF(INDEX($DC$201:$DC$770,MATCH($A124&amp;S$3,$DB$201:$DB$770&amp;$DC$201:$DC$770,0))=S$3,2,""))</f>
        <v/>
      </c>
      <c r="T125" s="10" t="str">
        <f t="array" ref="T125">IF(ISNA(INDEX($DC$201:$DC$770,MATCH($A124&amp;T$3,$DB$201:$DB$770&amp;$DC$201:$DC$770,0))),IF(ISNA(INDEX($DC$1:$DC$200,MATCH($A125&amp;T$3,$DB$1:$DB$200&amp;$DC$1:$DC$200,0))),"",IF(INDEX($DC$1:$DC$200,MATCH($A125&amp;T$3,$DB$1:$DB$200&amp;$DC$1:$DC$200,0))=T$3,1,"")),IF(INDEX($DC$201:$DC$770,MATCH($A124&amp;T$3,$DB$201:$DB$770&amp;$DC$201:$DC$770,0))=T$3,2,""))</f>
        <v/>
      </c>
      <c r="U125" s="8">
        <f t="array" ref="U125">IF(ISNA(INDEX($DC$201:$DC$770,MATCH($A124&amp;U$3,$DB$201:$DB$770&amp;$DC$201:$DC$770,0))),IF(ISNA(INDEX($DC$1:$DC$200,MATCH($A125&amp;U$3,$DB$1:$DB$200&amp;$DC$1:$DC$200,0))),"",IF(INDEX($DC$1:$DC$200,MATCH($A125&amp;U$3,$DB$1:$DB$200&amp;$DC$1:$DC$200,0))=U$3,1,"")),IF(INDEX($DC$201:$DC$770,MATCH($A124&amp;U$3,$DB$201:$DB$770&amp;$DC$201:$DC$770,0))=U$3,2,""))</f>
        <v>2</v>
      </c>
      <c r="V125" s="10" t="str">
        <f t="array" ref="V125">IF(ISNA(INDEX($DC$201:$DC$770,MATCH($A124&amp;V$3,$DB$201:$DB$770&amp;$DC$201:$DC$770,0))),IF(ISNA(INDEX($DC$1:$DC$200,MATCH($A125&amp;V$3,$DB$1:$DB$200&amp;$DC$1:$DC$200,0))),"",IF(INDEX($DC$1:$DC$200,MATCH($A125&amp;V$3,$DB$1:$DB$200&amp;$DC$1:$DC$200,0))=V$3,1,"")),IF(INDEX($DC$201:$DC$770,MATCH($A124&amp;V$3,$DB$201:$DB$770&amp;$DC$201:$DC$770,0))=V$3,2,""))</f>
        <v/>
      </c>
      <c r="W125" s="10" t="str">
        <f t="array" ref="W125">IF(ISNA(INDEX($DC$201:$DC$770,MATCH($A124&amp;W$3,$DB$201:$DB$770&amp;$DC$201:$DC$770,0))),IF(ISNA(INDEX($DC$1:$DC$200,MATCH($A125&amp;W$3,$DB$1:$DB$200&amp;$DC$1:$DC$200,0))),"",IF(INDEX($DC$1:$DC$200,MATCH($A125&amp;W$3,$DB$1:$DB$200&amp;$DC$1:$DC$200,0))=W$3,1,"")),IF(INDEX($DC$201:$DC$770,MATCH($A124&amp;W$3,$DB$201:$DB$770&amp;$DC$201:$DC$770,0))=W$3,2,""))</f>
        <v/>
      </c>
      <c r="X125" s="10">
        <f t="array" ref="X125">IF(ISNA(INDEX($DC$201:$DC$770,MATCH($A124&amp;X$3,$DB$201:$DB$770&amp;$DC$201:$DC$770,0))),IF(ISNA(INDEX($DC$1:$DC$200,MATCH($A125&amp;X$3,$DB$1:$DB$200&amp;$DC$1:$DC$200,0))),"",IF(INDEX($DC$1:$DC$200,MATCH($A125&amp;X$3,$DB$1:$DB$200&amp;$DC$1:$DC$200,0))=X$3,1,"")),IF(INDEX($DC$201:$DC$770,MATCH($A124&amp;X$3,$DB$201:$DB$770&amp;$DC$201:$DC$770,0))=X$3,2,""))</f>
        <v>2</v>
      </c>
      <c r="Y125" s="9" t="str">
        <f t="array" ref="Y125">IF(ISNA(INDEX($DC$201:$DC$770,MATCH($A124&amp;Y$3,$DB$201:$DB$770&amp;$DC$201:$DC$770,0))),IF(ISNA(INDEX($DC$1:$DC$200,MATCH($A125&amp;Y$3,$DB$1:$DB$200&amp;$DC$1:$DC$200,0))),"",IF(INDEX($DC$1:$DC$200,MATCH($A125&amp;Y$3,$DB$1:$DB$200&amp;$DC$1:$DC$200,0))=Y$3,1,"")),IF(INDEX($DC$201:$DC$770,MATCH($A124&amp;Y$3,$DB$201:$DB$770&amp;$DC$201:$DC$770,0))=Y$3,2,""))</f>
        <v/>
      </c>
      <c r="Z125" s="10" t="str">
        <f t="array" ref="Z125">IF(ISNA(INDEX($DC$201:$DC$770,MATCH($A124&amp;Z$3,$DB$201:$DB$770&amp;$DC$201:$DC$770,0))),IF(ISNA(INDEX($DC$1:$DC$200,MATCH($A125&amp;Z$3,$DB$1:$DB$200&amp;$DC$1:$DC$200,0))),"",IF(INDEX($DC$1:$DC$200,MATCH($A125&amp;Z$3,$DB$1:$DB$200&amp;$DC$1:$DC$200,0))=Z$3,1,"")),IF(INDEX($DC$201:$DC$770,MATCH($A124&amp;Z$3,$DB$201:$DB$770&amp;$DC$201:$DC$770,0))=Z$3,2,""))</f>
        <v/>
      </c>
      <c r="AA125" s="8">
        <f t="array" ref="AA125">IF(ISNA(INDEX($DC$201:$DC$770,MATCH($A124&amp;AA$3,$DB$201:$DB$770&amp;$DC$201:$DC$770,0))),IF(ISNA(INDEX($DC$1:$DC$200,MATCH($A125&amp;AA$3,$DB$1:$DB$200&amp;$DC$1:$DC$200,0))),"",IF(INDEX($DC$1:$DC$200,MATCH($A125&amp;AA$3,$DB$1:$DB$200&amp;$DC$1:$DC$200,0))=AA$3,1,"")),IF(INDEX($DC$201:$DC$770,MATCH($A124&amp;AA$3,$DB$201:$DB$770&amp;$DC$201:$DC$770,0))=AA$3,2,""))</f>
        <v>2</v>
      </c>
      <c r="AB125" s="10" t="str">
        <f t="array" ref="AB125">IF(ISNA(INDEX($DC$201:$DC$770,MATCH($A124&amp;AB$3,$DB$201:$DB$770&amp;$DC$201:$DC$770,0))),IF(ISNA(INDEX($DC$1:$DC$200,MATCH($A125&amp;AB$3,$DB$1:$DB$200&amp;$DC$1:$DC$200,0))),"",IF(INDEX($DC$1:$DC$200,MATCH($A125&amp;AB$3,$DB$1:$DB$200&amp;$DC$1:$DC$200,0))=AB$3,1,"")),IF(INDEX($DC$201:$DC$770,MATCH($A124&amp;AB$3,$DB$201:$DB$770&amp;$DC$201:$DC$770,0))=AB$3,2,""))</f>
        <v/>
      </c>
      <c r="AC125" s="10" t="str">
        <f t="array" ref="AC125">IF(ISNA(INDEX($DC$201:$DC$770,MATCH($A124&amp;AC$3,$DB$201:$DB$770&amp;$DC$201:$DC$770,0))),IF(ISNA(INDEX($DC$1:$DC$200,MATCH($A125&amp;AC$3,$DB$1:$DB$200&amp;$DC$1:$DC$200,0))),"",IF(INDEX($DC$1:$DC$200,MATCH($A125&amp;AC$3,$DB$1:$DB$200&amp;$DC$1:$DC$200,0))=AC$3,1,"")),IF(INDEX($DC$201:$DC$770,MATCH($A124&amp;AC$3,$DB$201:$DB$770&amp;$DC$201:$DC$770,0))=AC$3,2,""))</f>
        <v/>
      </c>
      <c r="AD125" s="8" t="str">
        <f t="array" ref="AD125">IF(ISNA(INDEX($DC$201:$DC$770,MATCH($A124&amp;AD$3,$DB$201:$DB$770&amp;$DC$201:$DC$770,0))),IF(ISNA(INDEX($DC$1:$DC$200,MATCH($A125&amp;AD$3,$DB$1:$DB$200&amp;$DC$1:$DC$200,0))),"",IF(INDEX($DC$1:$DC$200,MATCH($A125&amp;AD$3,$DB$1:$DB$200&amp;$DC$1:$DC$200,0))=AD$3,1,"")),IF(INDEX($DC$201:$DC$770,MATCH($A124&amp;AD$3,$DB$201:$DB$770&amp;$DC$201:$DC$770,0))=AD$3,2,""))</f>
        <v/>
      </c>
      <c r="AE125" s="4">
        <f t="shared" ref="AE125" si="1115">AE124+0.5</f>
        <v>146.5</v>
      </c>
      <c r="AF125" s="174"/>
      <c r="AG125" s="183"/>
      <c r="AH125" s="177"/>
      <c r="AI125" s="2"/>
      <c r="AJ125" s="165"/>
      <c r="AK125" s="165"/>
      <c r="AL125" s="165"/>
      <c r="AM125" s="2"/>
      <c r="AN125" s="10" t="str">
        <f t="shared" ref="AN125" si="1116">IF(ISNA(VLOOKUP(AE125,$CP$30:$CQ$56,2,FALSE)),IF(ISNA(VLOOKUP(AE125,$DB$1:$DE$200,4,FALSE)),"",VLOOKUP(AE125,$DB$1:$DE$200,4,FALSE)),VLOOKUP(AE125,$CP$30:$CQ$56,2,FALSE))</f>
        <v/>
      </c>
      <c r="AO125" s="10"/>
      <c r="AP125" s="10"/>
      <c r="AQ125" s="10"/>
      <c r="AR125" s="10"/>
      <c r="AS125" s="10"/>
      <c r="AT125" s="9" t="str">
        <f t="array" ref="AT125">IF(ISNA(INDEX($DC$201:$DC$770,MATCH($AE124&amp;AT$3,$DB$201:$DB$770&amp;$DC$201:$DC$770,0))),IF(ISNA(INDEX($DC$1:$DC$200,MATCH($AE125&amp;AT$3,$DB$1:$DB$200&amp;$DC$1:$DC$200,0))),"",IF(INDEX($DC$1:$DC$200,MATCH($AE125&amp;AT$3,$DB$1:$DB$200&amp;$DC$1:$DC$200,0))=AT$3,1,"")),IF(INDEX($DC$201:$DC$770,MATCH($AE124&amp;AT$3,$DB$201:$DB$770&amp;$DC$201:$DC$770,0))=AT$3,2,""))</f>
        <v/>
      </c>
      <c r="AU125" s="10" t="str">
        <f t="array" ref="AU125">IF(ISNA(INDEX($DC$201:$DC$770,MATCH($AE124&amp;AU$3,$DB$201:$DB$770&amp;$DC$201:$DC$770,0))),IF(ISNA(INDEX($DC$1:$DC$200,MATCH($AE125&amp;AU$3,$DB$1:$DB$200&amp;$DC$1:$DC$200,0))),"",IF(INDEX($DC$1:$DC$200,MATCH($AE125&amp;AU$3,$DB$1:$DB$200&amp;$DC$1:$DC$200,0))=AU$3,1,"")),IF(INDEX($DC$201:$DC$770,MATCH($AE124&amp;AU$3,$DB$201:$DB$770&amp;$DC$201:$DC$770,0))=AU$3,2,""))</f>
        <v/>
      </c>
      <c r="AV125" s="10" t="str">
        <f t="array" ref="AV125">IF(ISNA(INDEX($DC$201:$DC$770,MATCH($AE124&amp;AV$3,$DB$201:$DB$770&amp;$DC$201:$DC$770,0))),IF(ISNA(INDEX($DC$1:$DC$200,MATCH($AE125&amp;AV$3,$DB$1:$DB$200&amp;$DC$1:$DC$200,0))),"",IF(INDEX($DC$1:$DC$200,MATCH($AE125&amp;AV$3,$DB$1:$DB$200&amp;$DC$1:$DC$200,0))=AV$3,1,"")),IF(INDEX($DC$201:$DC$770,MATCH($AE124&amp;AV$3,$DB$201:$DB$770&amp;$DC$201:$DC$770,0))=AV$3,2,""))</f>
        <v/>
      </c>
      <c r="AW125" s="9" t="str">
        <f t="array" ref="AW125">IF(ISNA(INDEX($DC$201:$DC$770,MATCH($AE124&amp;AW$3,$DB$201:$DB$770&amp;$DC$201:$DC$770,0))),IF(ISNA(INDEX($DC$1:$DC$200,MATCH($AE125&amp;AW$3,$DB$1:$DB$200&amp;$DC$1:$DC$200,0))),"",IF(INDEX($DC$1:$DC$200,MATCH($AE125&amp;AW$3,$DB$1:$DB$200&amp;$DC$1:$DC$200,0))=AW$3,1,"")),IF(INDEX($DC$201:$DC$770,MATCH($AE124&amp;AW$3,$DB$201:$DB$770&amp;$DC$201:$DC$770,0))=AW$3,2,""))</f>
        <v/>
      </c>
      <c r="AX125" s="10" t="str">
        <f t="array" ref="AX125">IF(ISNA(INDEX($DC$201:$DC$770,MATCH($AE124&amp;AX$3,$DB$201:$DB$770&amp;$DC$201:$DC$770,0))),IF(ISNA(INDEX($DC$1:$DC$200,MATCH($AE125&amp;AX$3,$DB$1:$DB$200&amp;$DC$1:$DC$200,0))),"",IF(INDEX($DC$1:$DC$200,MATCH($AE125&amp;AX$3,$DB$1:$DB$200&amp;$DC$1:$DC$200,0))=AX$3,1,"")),IF(INDEX($DC$201:$DC$770,MATCH($AE124&amp;AX$3,$DB$201:$DB$770&amp;$DC$201:$DC$770,0))=AX$3,2,""))</f>
        <v/>
      </c>
      <c r="AY125" s="8" t="str">
        <f t="array" ref="AY125">IF(ISNA(INDEX($DC$201:$DC$770,MATCH($AE124&amp;AY$3,$DB$201:$DB$770&amp;$DC$201:$DC$770,0))),IF(ISNA(INDEX($DC$1:$DC$200,MATCH($AE125&amp;AY$3,$DB$1:$DB$200&amp;$DC$1:$DC$200,0))),"",IF(INDEX($DC$1:$DC$200,MATCH($AE125&amp;AY$3,$DB$1:$DB$200&amp;$DC$1:$DC$200,0))=AY$3,1,"")),IF(INDEX($DC$201:$DC$770,MATCH($AE124&amp;AY$3,$DB$201:$DB$770&amp;$DC$201:$DC$770,0))=AY$3,2,""))</f>
        <v/>
      </c>
      <c r="AZ125" s="10" t="str">
        <f t="array" ref="AZ125">IF(ISNA(INDEX($DC$201:$DC$770,MATCH($AE124&amp;AZ$3,$DB$201:$DB$770&amp;$DC$201:$DC$770,0))),IF(ISNA(INDEX($DC$1:$DC$200,MATCH($AE125&amp;AZ$3,$DB$1:$DB$200&amp;$DC$1:$DC$200,0))),"",IF(INDEX($DC$1:$DC$200,MATCH($AE125&amp;AZ$3,$DB$1:$DB$200&amp;$DC$1:$DC$200,0))=AZ$3,1,"")),IF(INDEX($DC$201:$DC$770,MATCH($AE124&amp;AZ$3,$DB$201:$DB$770&amp;$DC$201:$DC$770,0))=AZ$3,2,""))</f>
        <v/>
      </c>
      <c r="BA125" s="10" t="str">
        <f t="array" ref="BA125">IF(ISNA(INDEX($DC$201:$DC$770,MATCH($AE124&amp;BA$3,$DB$201:$DB$770&amp;$DC$201:$DC$770,0))),IF(ISNA(INDEX($DC$1:$DC$200,MATCH($AE125&amp;BA$3,$DB$1:$DB$200&amp;$DC$1:$DC$200,0))),"",IF(INDEX($DC$1:$DC$200,MATCH($AE125&amp;BA$3,$DB$1:$DB$200&amp;$DC$1:$DC$200,0))=BA$3,1,"")),IF(INDEX($DC$201:$DC$770,MATCH($AE124&amp;BA$3,$DB$201:$DB$770&amp;$DC$201:$DC$770,0))=BA$3,2,""))</f>
        <v/>
      </c>
      <c r="BB125" s="10" t="str">
        <f t="array" ref="BB125">IF(ISNA(INDEX($DC$201:$DC$770,MATCH($AE124&amp;BB$3,$DB$201:$DB$770&amp;$DC$201:$DC$770,0))),IF(ISNA(INDEX($DC$1:$DC$200,MATCH($AE125&amp;BB$3,$DB$1:$DB$200&amp;$DC$1:$DC$200,0))),"",IF(INDEX($DC$1:$DC$200,MATCH($AE125&amp;BB$3,$DB$1:$DB$200&amp;$DC$1:$DC$200,0))=BB$3,1,"")),IF(INDEX($DC$201:$DC$770,MATCH($AE124&amp;BB$3,$DB$201:$DB$770&amp;$DC$201:$DC$770,0))=BB$3,2,""))</f>
        <v/>
      </c>
      <c r="BC125" s="9" t="str">
        <f t="array" ref="BC125">IF(ISNA(INDEX($DC$201:$DC$770,MATCH($AE124&amp;BC$3,$DB$201:$DB$770&amp;$DC$201:$DC$770,0))),IF(ISNA(INDEX($DC$1:$DC$200,MATCH($AE125&amp;BC$3,$DB$1:$DB$200&amp;$DC$1:$DC$200,0))),"",IF(INDEX($DC$1:$DC$200,MATCH($AE125&amp;BC$3,$DB$1:$DB$200&amp;$DC$1:$DC$200,0))=BC$3,1,"")),IF(INDEX($DC$201:$DC$770,MATCH($AE124&amp;BC$3,$DB$201:$DB$770&amp;$DC$201:$DC$770,0))=BC$3,2,""))</f>
        <v/>
      </c>
      <c r="BD125" s="10" t="str">
        <f t="array" ref="BD125">IF(ISNA(INDEX($DC$201:$DC$770,MATCH($AE124&amp;BD$3,$DB$201:$DB$770&amp;$DC$201:$DC$770,0))),IF(ISNA(INDEX($DC$1:$DC$200,MATCH($AE125&amp;BD$3,$DB$1:$DB$200&amp;$DC$1:$DC$200,0))),"",IF(INDEX($DC$1:$DC$200,MATCH($AE125&amp;BD$3,$DB$1:$DB$200&amp;$DC$1:$DC$200,0))=BD$3,1,"")),IF(INDEX($DC$201:$DC$770,MATCH($AE124&amp;BD$3,$DB$201:$DB$770&amp;$DC$201:$DC$770,0))=BD$3,2,""))</f>
        <v/>
      </c>
      <c r="BE125" s="8" t="str">
        <f t="array" ref="BE125">IF(ISNA(INDEX($DC$201:$DC$770,MATCH($AE124&amp;BE$3,$DB$201:$DB$770&amp;$DC$201:$DC$770,0))),IF(ISNA(INDEX($DC$1:$DC$200,MATCH($AE125&amp;BE$3,$DB$1:$DB$200&amp;$DC$1:$DC$200,0))),"",IF(INDEX($DC$1:$DC$200,MATCH($AE125&amp;BE$3,$DB$1:$DB$200&amp;$DC$1:$DC$200,0))=BE$3,1,"")),IF(INDEX($DC$201:$DC$770,MATCH($AE124&amp;BE$3,$DB$201:$DB$770&amp;$DC$201:$DC$770,0))=BE$3,2,""))</f>
        <v/>
      </c>
      <c r="BF125" s="10" t="str">
        <f t="array" ref="BF125">IF(ISNA(INDEX($DC$201:$DC$770,MATCH($AE124&amp;BF$3,$DB$201:$DB$770&amp;$DC$201:$DC$770,0))),IF(ISNA(INDEX($DC$1:$DC$200,MATCH($AE125&amp;BF$3,$DB$1:$DB$200&amp;$DC$1:$DC$200,0))),"",IF(INDEX($DC$1:$DC$200,MATCH($AE125&amp;BF$3,$DB$1:$DB$200&amp;$DC$1:$DC$200,0))=BF$3,1,"")),IF(INDEX($DC$201:$DC$770,MATCH($AE124&amp;BF$3,$DB$201:$DB$770&amp;$DC$201:$DC$770,0))=BF$3,2,""))</f>
        <v/>
      </c>
      <c r="BG125" s="10" t="str">
        <f t="array" ref="BG125">IF(ISNA(INDEX($DC$201:$DC$770,MATCH($AE124&amp;BG$3,$DB$201:$DB$770&amp;$DC$201:$DC$770,0))),IF(ISNA(INDEX($DC$1:$DC$200,MATCH($AE125&amp;BG$3,$DB$1:$DB$200&amp;$DC$1:$DC$200,0))),"",IF(INDEX($DC$1:$DC$200,MATCH($AE125&amp;BG$3,$DB$1:$DB$200&amp;$DC$1:$DC$200,0))=BG$3,1,"")),IF(INDEX($DC$201:$DC$770,MATCH($AE124&amp;BG$3,$DB$201:$DB$770&amp;$DC$201:$DC$770,0))=BG$3,2,""))</f>
        <v/>
      </c>
      <c r="BH125" s="8" t="str">
        <f t="array" ref="BH125">IF(ISNA(INDEX($DC$201:$DC$770,MATCH($AE124&amp;BH$3,$DB$201:$DB$770&amp;$DC$201:$DC$770,0))),IF(ISNA(INDEX($DC$1:$DC$200,MATCH($AE125&amp;BH$3,$DB$1:$DB$200&amp;$DC$1:$DC$200,0))),"",IF(INDEX($DC$1:$DC$200,MATCH($AE125&amp;BH$3,$DB$1:$DB$200&amp;$DC$1:$DC$200,0))=BH$3,1,"")),IF(INDEX($DC$201:$DC$770,MATCH($AE124&amp;BH$3,$DB$201:$DB$770&amp;$DC$201:$DC$770,0))=BH$3,2,""))</f>
        <v/>
      </c>
      <c r="BI125" s="4">
        <f t="shared" ref="BI125" si="1117">BI124+0.5</f>
        <v>177.5</v>
      </c>
      <c r="BJ125" s="174"/>
      <c r="BK125" s="183"/>
      <c r="BL125" s="177"/>
      <c r="BM125" s="2"/>
      <c r="BN125" s="165"/>
      <c r="BO125" s="165"/>
      <c r="BP125" s="165"/>
      <c r="BQ125" s="2"/>
      <c r="BR125" s="9" t="str">
        <f t="shared" ref="BR125" si="1118">IF(ISNA(VLOOKUP(BI125,$CP$30:$CQ$56,2,FALSE)),IF(ISNA(VLOOKUP(BI125,$DB$1:$DE$200,4,FALSE)),"",VLOOKUP(BI125,$DB$1:$DE$200,4,FALSE)),VLOOKUP(BI125,$CP$30:$CQ$56,2,FALSE))</f>
        <v/>
      </c>
      <c r="BS125" s="10"/>
      <c r="BT125" s="10"/>
      <c r="BU125" s="10"/>
      <c r="BV125" s="10"/>
      <c r="BW125" s="10"/>
      <c r="BX125" s="9" t="str">
        <f t="array" ref="BX125">IF(ISNA(INDEX($DC$201:$DC$770,MATCH($BI124&amp;BX$3,$DB$201:$DB$770&amp;$DC$201:$DC$770,0))),IF(ISNA(INDEX($DC$1:$DC$200,MATCH($BI125&amp;BX$3,$DB$1:$DB$200&amp;$DC$1:$DC$200,0))),"",IF(INDEX($DC$1:$DC$200,MATCH($BI125&amp;BX$3,$DB$1:$DB$200&amp;$DC$1:$DC$200,0))=BX$3,1,"")),IF(INDEX($DC$201:$DC$770,MATCH($BI124&amp;BX$3,$DB$201:$DB$770&amp;$DC$201:$DC$770,0))=BX$3,2,""))</f>
        <v/>
      </c>
      <c r="BY125" s="10" t="str">
        <f t="array" ref="BY125">IF(ISNA(INDEX($DC$201:$DC$770,MATCH($BI124&amp;BY$3,$DB$201:$DB$770&amp;$DC$201:$DC$770,0))),IF(ISNA(INDEX($DC$1:$DC$200,MATCH($BI125&amp;BY$3,$DB$1:$DB$200&amp;$DC$1:$DC$200,0))),"",IF(INDEX($DC$1:$DC$200,MATCH($BI125&amp;BY$3,$DB$1:$DB$200&amp;$DC$1:$DC$200,0))=BY$3,1,"")),IF(INDEX($DC$201:$DC$770,MATCH($BI124&amp;BY$3,$DB$201:$DB$770&amp;$DC$201:$DC$770,0))=BY$3,2,""))</f>
        <v/>
      </c>
      <c r="BZ125" s="10" t="str">
        <f t="array" ref="BZ125">IF(ISNA(INDEX($DC$201:$DC$770,MATCH($BI124&amp;BZ$3,$DB$201:$DB$770&amp;$DC$201:$DC$770,0))),IF(ISNA(INDEX($DC$1:$DC$200,MATCH($BI125&amp;BZ$3,$DB$1:$DB$200&amp;$DC$1:$DC$200,0))),"",IF(INDEX($DC$1:$DC$200,MATCH($BI125&amp;BZ$3,$DB$1:$DB$200&amp;$DC$1:$DC$200,0))=BZ$3,1,"")),IF(INDEX($DC$201:$DC$770,MATCH($BI124&amp;BZ$3,$DB$201:$DB$770&amp;$DC$201:$DC$770,0))=BZ$3,2,""))</f>
        <v/>
      </c>
      <c r="CA125" s="9" t="str">
        <f t="array" ref="CA125">IF(ISNA(INDEX($DC$201:$DC$770,MATCH($BI124&amp;CA$3,$DB$201:$DB$770&amp;$DC$201:$DC$770,0))),IF(ISNA(INDEX($DC$1:$DC$200,MATCH($BI125&amp;CA$3,$DB$1:$DB$200&amp;$DC$1:$DC$200,0))),"",IF(INDEX($DC$1:$DC$200,MATCH($BI125&amp;CA$3,$DB$1:$DB$200&amp;$DC$1:$DC$200,0))=CA$3,1,"")),IF(INDEX($DC$201:$DC$770,MATCH($BI124&amp;CA$3,$DB$201:$DB$770&amp;$DC$201:$DC$770,0))=CA$3,2,""))</f>
        <v/>
      </c>
      <c r="CB125" s="10" t="str">
        <f t="array" ref="CB125">IF(ISNA(INDEX($DC$201:$DC$770,MATCH($BI124&amp;CB$3,$DB$201:$DB$770&amp;$DC$201:$DC$770,0))),IF(ISNA(INDEX($DC$1:$DC$200,MATCH($BI125&amp;CB$3,$DB$1:$DB$200&amp;$DC$1:$DC$200,0))),"",IF(INDEX($DC$1:$DC$200,MATCH($BI125&amp;CB$3,$DB$1:$DB$200&amp;$DC$1:$DC$200,0))=CB$3,1,"")),IF(INDEX($DC$201:$DC$770,MATCH($BI124&amp;CB$3,$DB$201:$DB$770&amp;$DC$201:$DC$770,0))=CB$3,2,""))</f>
        <v/>
      </c>
      <c r="CC125" s="8" t="str">
        <f t="array" ref="CC125">IF(ISNA(INDEX($DC$201:$DC$770,MATCH($BI124&amp;CC$3,$DB$201:$DB$770&amp;$DC$201:$DC$770,0))),IF(ISNA(INDEX($DC$1:$DC$200,MATCH($BI125&amp;CC$3,$DB$1:$DB$200&amp;$DC$1:$DC$200,0))),"",IF(INDEX($DC$1:$DC$200,MATCH($BI125&amp;CC$3,$DB$1:$DB$200&amp;$DC$1:$DC$200,0))=CC$3,1,"")),IF(INDEX($DC$201:$DC$770,MATCH($BI124&amp;CC$3,$DB$201:$DB$770&amp;$DC$201:$DC$770,0))=CC$3,2,""))</f>
        <v/>
      </c>
      <c r="CD125" s="10" t="str">
        <f t="array" ref="CD125">IF(ISNA(INDEX($DC$201:$DC$770,MATCH($BI124&amp;CD$3,$DB$201:$DB$770&amp;$DC$201:$DC$770,0))),IF(ISNA(INDEX($DC$1:$DC$200,MATCH($BI125&amp;CD$3,$DB$1:$DB$200&amp;$DC$1:$DC$200,0))),"",IF(INDEX($DC$1:$DC$200,MATCH($BI125&amp;CD$3,$DB$1:$DB$200&amp;$DC$1:$DC$200,0))=CD$3,1,"")),IF(INDEX($DC$201:$DC$770,MATCH($BI124&amp;CD$3,$DB$201:$DB$770&amp;$DC$201:$DC$770,0))=CD$3,2,""))</f>
        <v/>
      </c>
      <c r="CE125" s="10" t="str">
        <f t="array" ref="CE125">IF(ISNA(INDEX($DC$201:$DC$770,MATCH($BI124&amp;CE$3,$DB$201:$DB$770&amp;$DC$201:$DC$770,0))),IF(ISNA(INDEX($DC$1:$DC$200,MATCH($BI125&amp;CE$3,$DB$1:$DB$200&amp;$DC$1:$DC$200,0))),"",IF(INDEX($DC$1:$DC$200,MATCH($BI125&amp;CE$3,$DB$1:$DB$200&amp;$DC$1:$DC$200,0))=CE$3,1,"")),IF(INDEX($DC$201:$DC$770,MATCH($BI124&amp;CE$3,$DB$201:$DB$770&amp;$DC$201:$DC$770,0))=CE$3,2,""))</f>
        <v/>
      </c>
      <c r="CF125" s="10" t="str">
        <f t="array" ref="CF125">IF(ISNA(INDEX($DC$201:$DC$770,MATCH($BI124&amp;CF$3,$DB$201:$DB$770&amp;$DC$201:$DC$770,0))),IF(ISNA(INDEX($DC$1:$DC$200,MATCH($BI125&amp;CF$3,$DB$1:$DB$200&amp;$DC$1:$DC$200,0))),"",IF(INDEX($DC$1:$DC$200,MATCH($BI125&amp;CF$3,$DB$1:$DB$200&amp;$DC$1:$DC$200,0))=CF$3,1,"")),IF(INDEX($DC$201:$DC$770,MATCH($BI124&amp;CF$3,$DB$201:$DB$770&amp;$DC$201:$DC$770,0))=CF$3,2,""))</f>
        <v/>
      </c>
      <c r="CG125" s="9" t="str">
        <f t="array" ref="CG125">IF(ISNA(INDEX($DC$201:$DC$770,MATCH($BI124&amp;CG$3,$DB$201:$DB$770&amp;$DC$201:$DC$770,0))),IF(ISNA(INDEX($DC$1:$DC$200,MATCH($BI125&amp;CG$3,$DB$1:$DB$200&amp;$DC$1:$DC$200,0))),"",IF(INDEX($DC$1:$DC$200,MATCH($BI125&amp;CG$3,$DB$1:$DB$200&amp;$DC$1:$DC$200,0))=CG$3,1,"")),IF(INDEX($DC$201:$DC$770,MATCH($BI124&amp;CG$3,$DB$201:$DB$770&amp;$DC$201:$DC$770,0))=CG$3,2,""))</f>
        <v/>
      </c>
      <c r="CH125" s="10" t="str">
        <f t="array" ref="CH125">IF(ISNA(INDEX($DC$201:$DC$770,MATCH($BI124&amp;CH$3,$DB$201:$DB$770&amp;$DC$201:$DC$770,0))),IF(ISNA(INDEX($DC$1:$DC$200,MATCH($BI125&amp;CH$3,$DB$1:$DB$200&amp;$DC$1:$DC$200,0))),"",IF(INDEX($DC$1:$DC$200,MATCH($BI125&amp;CH$3,$DB$1:$DB$200&amp;$DC$1:$DC$200,0))=CH$3,1,"")),IF(INDEX($DC$201:$DC$770,MATCH($BI124&amp;CH$3,$DB$201:$DB$770&amp;$DC$201:$DC$770,0))=CH$3,2,""))</f>
        <v/>
      </c>
      <c r="CI125" s="8" t="str">
        <f t="array" ref="CI125">IF(ISNA(INDEX($DC$201:$DC$770,MATCH($BI124&amp;CI$3,$DB$201:$DB$770&amp;$DC$201:$DC$770,0))),IF(ISNA(INDEX($DC$1:$DC$200,MATCH($BI125&amp;CI$3,$DB$1:$DB$200&amp;$DC$1:$DC$200,0))),"",IF(INDEX($DC$1:$DC$200,MATCH($BI125&amp;CI$3,$DB$1:$DB$200&amp;$DC$1:$DC$200,0))=CI$3,1,"")),IF(INDEX($DC$201:$DC$770,MATCH($BI124&amp;CI$3,$DB$201:$DB$770&amp;$DC$201:$DC$770,0))=CI$3,2,""))</f>
        <v/>
      </c>
      <c r="CJ125" s="10" t="str">
        <f t="array" ref="CJ125">IF(ISNA(INDEX($DC$201:$DC$770,MATCH($BI124&amp;CJ$3,$DB$201:$DB$770&amp;$DC$201:$DC$770,0))),IF(ISNA(INDEX($DC$1:$DC$200,MATCH($BI125&amp;CJ$3,$DB$1:$DB$200&amp;$DC$1:$DC$200,0))),"",IF(INDEX($DC$1:$DC$200,MATCH($BI125&amp;CJ$3,$DB$1:$DB$200&amp;$DC$1:$DC$200,0))=CJ$3,1,"")),IF(INDEX($DC$201:$DC$770,MATCH($BI124&amp;CJ$3,$DB$201:$DB$770&amp;$DC$201:$DC$770,0))=CJ$3,2,""))</f>
        <v/>
      </c>
      <c r="CK125" s="10" t="str">
        <f t="array" ref="CK125">IF(ISNA(INDEX($DC$201:$DC$770,MATCH($BI124&amp;CK$3,$DB$201:$DB$770&amp;$DC$201:$DC$770,0))),IF(ISNA(INDEX($DC$1:$DC$200,MATCH($BI125&amp;CK$3,$DB$1:$DB$200&amp;$DC$1:$DC$200,0))),"",IF(INDEX($DC$1:$DC$200,MATCH($BI125&amp;CK$3,$DB$1:$DB$200&amp;$DC$1:$DC$200,0))=CK$3,1,"")),IF(INDEX($DC$201:$DC$770,MATCH($BI124&amp;CK$3,$DB$201:$DB$770&amp;$DC$201:$DC$770,0))=CK$3,2,""))</f>
        <v/>
      </c>
      <c r="CL125" s="8" t="str">
        <f t="array" ref="CL125">IF(ISNA(INDEX($DC$201:$DC$770,MATCH($BI124&amp;CL$3,$DB$201:$DB$770&amp;$DC$201:$DC$770,0))),IF(ISNA(INDEX($DC$1:$DC$200,MATCH($BI125&amp;CL$3,$DB$1:$DB$200&amp;$DC$1:$DC$200,0))),"",IF(INDEX($DC$1:$DC$200,MATCH($BI125&amp;CL$3,$DB$1:$DB$200&amp;$DC$1:$DC$200,0))=CL$3,1,"")),IF(INDEX($DC$201:$DC$770,MATCH($BI124&amp;CL$3,$DB$201:$DB$770&amp;$DC$201:$DC$770,0))=CL$3,2,""))</f>
        <v/>
      </c>
      <c r="CO125" s="58">
        <f t="shared" ref="CO125" si="1119">VLOOKUP(CQ125,$CQ$194:$CR$208,2,FALSE)</f>
        <v>12</v>
      </c>
      <c r="CP125" s="23">
        <f t="shared" si="764"/>
        <v>0</v>
      </c>
      <c r="CQ125" s="160" t="s">
        <v>204</v>
      </c>
      <c r="CR125" s="67" t="s">
        <v>175</v>
      </c>
      <c r="CT125" s="13" t="s">
        <v>151</v>
      </c>
      <c r="CU125" s="67"/>
      <c r="CV125" s="67"/>
      <c r="CW125" s="13">
        <f t="shared" si="765"/>
        <v>2016</v>
      </c>
      <c r="CX125" s="13" t="str">
        <f t="shared" si="766"/>
        <v>Mo</v>
      </c>
      <c r="CY125" s="22">
        <f t="shared" si="767"/>
        <v>40876</v>
      </c>
      <c r="CZ125" s="13">
        <f>IF(COUNTIF(DL445:DL454,1)&gt;0,"F3",0)</f>
        <v>0</v>
      </c>
      <c r="DB125" s="19">
        <f>IF(DM125=0,0,IF(COUNTIF($DM$1:$DM$200,DM125)=1,DM125,IF(COUNTIF($DM$1:$DM$200,DM125)=2,IF(COUNTIF($DM$1:$DM104,DM125)=0,DM125,DM125+0.5),"Terminkollision 1")))</f>
        <v>0</v>
      </c>
      <c r="DC125" s="40">
        <f>IF(DD125&lt;&gt;0,VLOOKUP(DD125,$CQ$194:$CR$208,2,FALSE),0)</f>
        <v>3</v>
      </c>
      <c r="DD125" s="71" t="s">
        <v>195</v>
      </c>
      <c r="DE125" s="13" t="s">
        <v>100</v>
      </c>
      <c r="DG125" s="63"/>
      <c r="DH125" s="63"/>
      <c r="DI125" s="13">
        <f t="shared" si="1039"/>
        <v>2016</v>
      </c>
      <c r="DJ125" s="13" t="str">
        <f t="shared" si="1040"/>
        <v>Mo</v>
      </c>
      <c r="DK125" s="22">
        <f t="shared" si="1041"/>
        <v>40876</v>
      </c>
      <c r="DL125" s="19">
        <f t="shared" si="1042"/>
        <v>0</v>
      </c>
      <c r="DM125" s="13">
        <f t="shared" si="1043"/>
        <v>0</v>
      </c>
    </row>
    <row r="126" spans="1:117" ht="12.75" customHeight="1">
      <c r="A126" s="13">
        <f t="shared" ref="A126" si="1120">A124+1</f>
        <v>117</v>
      </c>
      <c r="B126" s="174">
        <f>TRUNC((DATE($CR$2,C$75,C126)-WEEKDAY(DATE($CR$2,C$75,C126),2)-DATE(YEAR(DATE($CR$2,C$75,C126)+4-WEEKDAY(DATE($CR$2,C$75,C126),2)),1,-10))/7)</f>
        <v>17</v>
      </c>
      <c r="C126" s="172">
        <v>26</v>
      </c>
      <c r="D126" s="176" t="str">
        <f t="shared" si="567"/>
        <v>Di</v>
      </c>
      <c r="E126" s="2"/>
      <c r="F126" s="164">
        <f t="shared" ref="F126" si="1121">IF(OR(OR(B126=$CR$7,B130=$CR$7,B126=$CS$7,B130=$CS$7,B126=$CT$7,B130=$CT$7,B126=$CR$8,B130=$CR$8,B126=$CR$9,B130=$CR$9,B126=$CR$10,B130=$CR$10,B126=$CS$10,B130=$CS$10,B126=$CR$11,B130=$CR$11,B126=$CS$11,B130=$CS$11,B126=$CT$11,B130=$CT$11,B126=$CU$11,B130=$CU$11,B126=$CV$11,B130=$CV$11,B126=$CR$12,B130=$CR$12,B126=$CS$12,B130=$CS$12),OR($A127=$CP$30,$A127=$CP$31,$A127=$CP$32,$A127=$CP$33,$A127=$CP$34,$A127=$CP$35,$A127=$CP$36,$A127=$CP$37,$A127=$CP$38,$A127=$CP$39,$A127=$CP$40,$A127=$CP$41),OR($A127=$CP$44,$A127=$CP$45,$A127=$CP$46,$A127=$CP$47,$A127=$CP$48,$A127=$CP$49,$A127=$CP$50)),1,"")</f>
        <v>1</v>
      </c>
      <c r="G126" s="164">
        <f t="shared" ref="G126" si="1122">IF(OR(OR(B126=$CR$15,B130=$CR$15,B126=$CS$15,B130=$CS$15,B126=$CT$15,B130=$CT$15,B126=$CR$16,B130=$CR$16,B126=$CS$16,B130=$CS$16,B126=$CR$17,B130=$CR$17,B126=$CS$17,B130=$CS$17,B126=$CR$18,B130=$CR$18,B126=$CS$18,B130=$CS$18,B126=$CT$18,B130=$CT$18,B126=$CU$18,B130=$CU$18,B126=$CV$18,B130=$CV$18,B126=$CR$19,B130=$CR$19,B126=$CS$19,B130=$CS$19),OR($A127=$CP$30,$A127=$CP$31,$A127=$CP$32,$A127=$CP$33,$A127=$CP$34,$A127=$CP$35,$A127=$CP$36,$A127=$CP$37,$A127=$CP$38,$A127=$CP$39,$A127=$CP$40,$A127=$CP$41),OR($A127=$CP$44,$A127=$CP$45,$A127=$CP$46,$A127=$CP$47,$A127=$CP$48,$A127=$CP$49,$A127=$CP$50)),1,"")</f>
        <v>1</v>
      </c>
      <c r="H126" s="164">
        <f t="shared" ref="H126" si="1123">IF(OR(OR(B126=$CR$22,B130=$CR$22,B126=$CS$22,B130=$CS$22,B126=$CT$22,B130=$CT$22,B126=$CR$23,B130=$CR$23,B126=$CS$23,B130=$CS$23,B126=$CR$24,B130=$CR$24,B126=$CS$24,B130=$CS$24,B126=$CR$25,B130=$CR$25,B126=$CS$25,B130=$CS$25,B126=$CT$25,B130=$CT$25,B126=$CU$25,B130=$CU$25,B126=$CV$25,B130=$CV$25,B126=$CR$26,B130=$CR$26,B126=$CS$26,B130=$CS$26),OR($A127=$CP$30,$A127=$CP$31,$A127=$CP$32,$A127=$CP$33,$A127=$CP$34,$A127=$CP$35,$A127=$CP$36,$A127=$CP$37,$A127=$CP$38,$A127=$CP$39,$A127=$CP$40,$A127=$CP$41),OR($A127=$CP$44,$A127=$CP$45,$A127=$CP$46,$A127=$CP$47,$A127=$CP$48,$A127=$CP$49,$A127=$CP$50)),1,"")</f>
        <v>1</v>
      </c>
      <c r="I126" s="2"/>
      <c r="J126" s="6" t="str">
        <f t="shared" ref="J126" si="1124">IF(ISNA(VLOOKUP(A126,$DB$1:$DE$200,4,FALSE)),"",VLOOKUP(A126,$DB$1:$DE$200,4,FALSE))</f>
        <v/>
      </c>
      <c r="K126" s="6"/>
      <c r="L126" s="6"/>
      <c r="M126" s="6"/>
      <c r="N126" s="6"/>
      <c r="O126" s="6"/>
      <c r="P126" s="5" t="str">
        <f t="array" ref="P126">IF(ISNA(INDEX($DC$1:$DC$770,MATCH($A126&amp;P$3,$DB$1:$DB$770&amp;$DC$1:$DC$770,0))),"",IF(ISNA(INDEX($DC$1:$DC$200,MATCH($A126&amp;P$3,$DB$1:$DB$200&amp;$DC$1:$DC$200,0))),IF(INDEX($DC$201:$DC$770,MATCH($A126&amp;P$3,$DB$201:$DB$770&amp;$DC$201:$DC$770,0))=P$3,2,""),IF(INDEX($DC$1:$DC$200,MATCH($A126&amp;P$3,$DB$1:$DB$200&amp;$DC$1:$DC$200,0))=P$3,1,"")))</f>
        <v/>
      </c>
      <c r="Q126" s="6" t="str">
        <f t="array" ref="Q126">IF(ISNA(INDEX($DC$1:$DC$770,MATCH($A126&amp;Q$3,$DB$1:$DB$770&amp;$DC$1:$DC$770,0))),"",IF(ISNA(INDEX($DC$1:$DC$200,MATCH($A126&amp;Q$3,$DB$1:$DB$200&amp;$DC$1:$DC$200,0))),IF(INDEX($DC$201:$DC$770,MATCH($A126&amp;Q$3,$DB$201:$DB$770&amp;$DC$201:$DC$770,0))=Q$3,2,""),IF(INDEX($DC$1:$DC$200,MATCH($A126&amp;Q$3,$DB$1:$DB$200&amp;$DC$1:$DC$200,0))=Q$3,1,"")))</f>
        <v/>
      </c>
      <c r="R126" s="6" t="str">
        <f t="array" ref="R126">IF(ISNA(INDEX($DC$1:$DC$770,MATCH($A126&amp;R$3,$DB$1:$DB$770&amp;$DC$1:$DC$770,0))),"",IF(ISNA(INDEX($DC$1:$DC$200,MATCH($A126&amp;R$3,$DB$1:$DB$200&amp;$DC$1:$DC$200,0))),IF(INDEX($DC$201:$DC$770,MATCH($A126&amp;R$3,$DB$201:$DB$770&amp;$DC$201:$DC$770,0))=R$3,2,""),IF(INDEX($DC$1:$DC$200,MATCH($A126&amp;R$3,$DB$1:$DB$200&amp;$DC$1:$DC$200,0))=R$3,1,"")))</f>
        <v/>
      </c>
      <c r="S126" s="5" t="str">
        <f t="array" ref="S126">IF(ISNA(INDEX($DC$1:$DC$770,MATCH($A126&amp;S$3,$DB$1:$DB$770&amp;$DC$1:$DC$770,0))),"",IF(ISNA(INDEX($DC$1:$DC$200,MATCH($A126&amp;S$3,$DB$1:$DB$200&amp;$DC$1:$DC$200,0))),IF(INDEX($DC$201:$DC$770,MATCH($A126&amp;S$3,$DB$201:$DB$770&amp;$DC$201:$DC$770,0))=S$3,2,""),IF(INDEX($DC$1:$DC$200,MATCH($A126&amp;S$3,$DB$1:$DB$200&amp;$DC$1:$DC$200,0))=S$3,1,"")))</f>
        <v/>
      </c>
      <c r="T126" s="6" t="str">
        <f t="array" ref="T126">IF(ISNA(INDEX($DC$1:$DC$770,MATCH($A126&amp;T$3,$DB$1:$DB$770&amp;$DC$1:$DC$770,0))),"",IF(ISNA(INDEX($DC$1:$DC$200,MATCH($A126&amp;T$3,$DB$1:$DB$200&amp;$DC$1:$DC$200,0))),IF(INDEX($DC$201:$DC$770,MATCH($A126&amp;T$3,$DB$201:$DB$770&amp;$DC$201:$DC$770,0))=T$3,2,""),IF(INDEX($DC$1:$DC$200,MATCH($A126&amp;T$3,$DB$1:$DB$200&amp;$DC$1:$DC$200,0))=T$3,1,"")))</f>
        <v/>
      </c>
      <c r="U126" s="7">
        <f t="array" ref="U126">IF(ISNA(INDEX($DC$1:$DC$770,MATCH($A126&amp;U$3,$DB$1:$DB$770&amp;$DC$1:$DC$770,0))),"",IF(ISNA(INDEX($DC$1:$DC$200,MATCH($A126&amp;U$3,$DB$1:$DB$200&amp;$DC$1:$DC$200,0))),IF(INDEX($DC$201:$DC$770,MATCH($A126&amp;U$3,$DB$201:$DB$770&amp;$DC$201:$DC$770,0))=U$3,2,""),IF(INDEX($DC$1:$DC$200,MATCH($A126&amp;U$3,$DB$1:$DB$200&amp;$DC$1:$DC$200,0))=U$3,1,"")))</f>
        <v>2</v>
      </c>
      <c r="V126" s="6" t="str">
        <f t="array" ref="V126">IF(ISNA(INDEX($DC$1:$DC$770,MATCH($A126&amp;V$3,$DB$1:$DB$770&amp;$DC$1:$DC$770,0))),"",IF(ISNA(INDEX($DC$1:$DC$200,MATCH($A126&amp;V$3,$DB$1:$DB$200&amp;$DC$1:$DC$200,0))),IF(INDEX($DC$201:$DC$770,MATCH($A126&amp;V$3,$DB$201:$DB$770&amp;$DC$201:$DC$770,0))=V$3,2,""),IF(INDEX($DC$1:$DC$200,MATCH($A126&amp;V$3,$DB$1:$DB$200&amp;$DC$1:$DC$200,0))=V$3,1,"")))</f>
        <v/>
      </c>
      <c r="W126" s="6" t="str">
        <f t="array" ref="W126">IF(ISNA(INDEX($DC$1:$DC$770,MATCH($A126&amp;W$3,$DB$1:$DB$770&amp;$DC$1:$DC$770,0))),"",IF(ISNA(INDEX($DC$1:$DC$200,MATCH($A126&amp;W$3,$DB$1:$DB$200&amp;$DC$1:$DC$200,0))),IF(INDEX($DC$201:$DC$770,MATCH($A126&amp;W$3,$DB$201:$DB$770&amp;$DC$201:$DC$770,0))=W$3,2,""),IF(INDEX($DC$1:$DC$200,MATCH($A126&amp;W$3,$DB$1:$DB$200&amp;$DC$1:$DC$200,0))=W$3,1,"")))</f>
        <v/>
      </c>
      <c r="X126" s="6">
        <f t="array" ref="X126">IF(ISNA(INDEX($DC$1:$DC$770,MATCH($A126&amp;X$3,$DB$1:$DB$770&amp;$DC$1:$DC$770,0))),"",IF(ISNA(INDEX($DC$1:$DC$200,MATCH($A126&amp;X$3,$DB$1:$DB$200&amp;$DC$1:$DC$200,0))),IF(INDEX($DC$201:$DC$770,MATCH($A126&amp;X$3,$DB$201:$DB$770&amp;$DC$201:$DC$770,0))=X$3,2,""),IF(INDEX($DC$1:$DC$200,MATCH($A126&amp;X$3,$DB$1:$DB$200&amp;$DC$1:$DC$200,0))=X$3,1,"")))</f>
        <v>2</v>
      </c>
      <c r="Y126" s="5" t="str">
        <f t="array" ref="Y126">IF(ISNA(INDEX($DC$1:$DC$770,MATCH($A126&amp;Y$3,$DB$1:$DB$770&amp;$DC$1:$DC$770,0))),"",IF(ISNA(INDEX($DC$1:$DC$200,MATCH($A126&amp;Y$3,$DB$1:$DB$200&amp;$DC$1:$DC$200,0))),IF(INDEX($DC$201:$DC$770,MATCH($A126&amp;Y$3,$DB$201:$DB$770&amp;$DC$201:$DC$770,0))=Y$3,2,""),IF(INDEX($DC$1:$DC$200,MATCH($A126&amp;Y$3,$DB$1:$DB$200&amp;$DC$1:$DC$200,0))=Y$3,1,"")))</f>
        <v/>
      </c>
      <c r="Z126" s="6" t="str">
        <f t="array" ref="Z126">IF(ISNA(INDEX($DC$1:$DC$770,MATCH($A126&amp;Z$3,$DB$1:$DB$770&amp;$DC$1:$DC$770,0))),"",IF(ISNA(INDEX($DC$1:$DC$200,MATCH($A126&amp;Z$3,$DB$1:$DB$200&amp;$DC$1:$DC$200,0))),IF(INDEX($DC$201:$DC$770,MATCH($A126&amp;Z$3,$DB$201:$DB$770&amp;$DC$201:$DC$770,0))=Z$3,2,""),IF(INDEX($DC$1:$DC$200,MATCH($A126&amp;Z$3,$DB$1:$DB$200&amp;$DC$1:$DC$200,0))=Z$3,1,"")))</f>
        <v/>
      </c>
      <c r="AA126" s="7">
        <f t="array" ref="AA126">IF(ISNA(INDEX($DC$1:$DC$770,MATCH($A126&amp;AA$3,$DB$1:$DB$770&amp;$DC$1:$DC$770,0))),"",IF(ISNA(INDEX($DC$1:$DC$200,MATCH($A126&amp;AA$3,$DB$1:$DB$200&amp;$DC$1:$DC$200,0))),IF(INDEX($DC$201:$DC$770,MATCH($A126&amp;AA$3,$DB$201:$DB$770&amp;$DC$201:$DC$770,0))=AA$3,2,""),IF(INDEX($DC$1:$DC$200,MATCH($A126&amp;AA$3,$DB$1:$DB$200&amp;$DC$1:$DC$200,0))=AA$3,1,"")))</f>
        <v>2</v>
      </c>
      <c r="AB126" s="6" t="str">
        <f t="array" ref="AB126">IF(ISNA(INDEX($DC$1:$DC$770,MATCH($A126&amp;AB$3,$DB$1:$DB$770&amp;$DC$1:$DC$770,0))),"",IF(ISNA(INDEX($DC$1:$DC$200,MATCH($A126&amp;AB$3,$DB$1:$DB$200&amp;$DC$1:$DC$200,0))),IF(INDEX($DC$201:$DC$770,MATCH($A126&amp;AB$3,$DB$201:$DB$770&amp;$DC$201:$DC$770,0))=AB$3,2,""),IF(INDEX($DC$1:$DC$200,MATCH($A126&amp;AB$3,$DB$1:$DB$200&amp;$DC$1:$DC$200,0))=AB$3,1,"")))</f>
        <v/>
      </c>
      <c r="AC126" s="6" t="str">
        <f t="array" ref="AC126">IF(ISNA(INDEX($DC$1:$DC$770,MATCH($A126&amp;AC$3,$DB$1:$DB$770&amp;$DC$1:$DC$770,0))),"",IF(ISNA(INDEX($DC$1:$DC$200,MATCH($A126&amp;AC$3,$DB$1:$DB$200&amp;$DC$1:$DC$200,0))),IF(INDEX($DC$201:$DC$770,MATCH($A126&amp;AC$3,$DB$201:$DB$770&amp;$DC$201:$DC$770,0))=AC$3,2,""),IF(INDEX($DC$1:$DC$200,MATCH($A126&amp;AC$3,$DB$1:$DB$200&amp;$DC$1:$DC$200,0))=AC$3,1,"")))</f>
        <v/>
      </c>
      <c r="AD126" s="7" t="str">
        <f t="array" ref="AD126">IF(ISNA(INDEX($DC$1:$DC$770,MATCH($A126&amp;AD$3,$DB$1:$DB$770&amp;$DC$1:$DC$770,0))),"",IF(ISNA(INDEX($DC$1:$DC$200,MATCH($A126&amp;AD$3,$DB$1:$DB$200&amp;$DC$1:$DC$200,0))),IF(INDEX($DC$201:$DC$770,MATCH($A126&amp;AD$3,$DB$201:$DB$770&amp;$DC$201:$DC$770,0))=AD$3,2,""),IF(INDEX($DC$1:$DC$200,MATCH($A126&amp;AD$3,$DB$1:$DB$200&amp;$DC$1:$DC$200,0))=AD$3,1,"")))</f>
        <v/>
      </c>
      <c r="AE126" s="4">
        <f t="shared" ref="AE126" si="1125">AE124+1</f>
        <v>147</v>
      </c>
      <c r="AF126" s="174">
        <f>TRUNC((DATE($CR$2,AG$75,AG126)-WEEKDAY(DATE($CR$2,AG$75,AG126),2)-DATE(YEAR(DATE($CR$2,AG$75,AG126)+4-WEEKDAY(DATE($CR$2,AG$75,AG126),2)),1,-10))/7)</f>
        <v>21</v>
      </c>
      <c r="AG126" s="181">
        <v>26</v>
      </c>
      <c r="AH126" s="176" t="str">
        <f t="shared" si="572"/>
        <v>Do</v>
      </c>
      <c r="AI126" s="2"/>
      <c r="AJ126" s="164" t="str">
        <f t="shared" ref="AJ126" si="1126">IF(OR(OR(AF126=$CR$7,AF130=$CR$7,AF126=$CS$7,AF130=$CS$7,AF126=$CT$7,AF130=$CT$7,AF126=$CR$8,AF130=$CR$8,AF126=$CR$9,AF130=$CR$9,AF126=$CR$10,AF130=$CR$10,AF126=$CS$10,AF130=$CS$10,AF126=$CR$11,AF130=$CR$11,AF126=$CS$11,AF130=$CS$11,AF126=$CT$11,AF130=$CT$11,AF126=$CU$11,AF130=$CU$11,AF126=$CV$11,AF130=$CV$11,AF126=$CR$12,AF130=$CR$12,AF126=$CS$12,AF130=$CS$12),OR($AE127=$CP$30,$AE127=$CP$31,$AE127=$CP$32,$AE127=$CP$33,$AE127=$CP$34,$AE127=$CP$35,$AE127=$CP$36,$AE127=$CP$37,$AE127=$CP$38,$AE127=$CP$39,$AE127=$CP$40,$AE127=$CP$41),OR($AE127=$CP$44,$AE127=$CP$45,$AE127=$CP$46,$AE127=$CP$47,$AE127=$CP$48,$AE127=$CP$49,$AE127=$CP$50)),1,"")</f>
        <v/>
      </c>
      <c r="AK126" s="164" t="str">
        <f t="shared" ref="AK126" si="1127">IF(OR(OR(AF126=$CR$15,AF130=$CR$15,AF126=$CS$15,AF130=$CS$15,AF126=$CT$15,AF130=$CT$15,AF126=$CR$16,AF130=$CR$16,AF126=$CS$16,AF130=$CS$16,AF126=$CR$17,AF130=$CR$17,AF126=$CS$17,AF130=$CS$17,AF126=$CR$18,AF130=$CR$18,AF126=$CS$18,AF130=$CS$18,AF126=$CT$18,AF130=$CT$18,AF126=$CU$18,AF130=$CU$18,AF126=$CV$18,AF130=$CV$18,AF126=$CR$19,AF130=$CR$19,AF126=$CS$19,AF130=$CS$19),OR($AE127=$CP$30,$AE127=$CP$31,$AE127=$CP$32,$AE127=$CP$33,$AE127=$CP$34,$AE127=$CP$35,$AE127=$CP$36,$AE127=$CP$37,$AE127=$CP$38,$AE127=$CP$39,$AE127=$CP$40,$AE127=$CP$41),OR($AE127=$CP$44,$AE127=$CP$45,$AE127=$CP$46,$AE127=$CP$47,$AE127=$CP$48,$AE127=$CP$49,$AE127=$CP$50)),1,"")</f>
        <v/>
      </c>
      <c r="AL126" s="164" t="str">
        <f t="shared" ref="AL126" si="1128">IF(OR(OR(AF126=$CR$22,AF130=$CR$22,AF126=$CS$22,AF130=$CS$22,AF126=$CT$22,AF130=$CT$22,AF126=$CR$23,AF130=$CR$23,AF126=$CS$23,AF130=$CS$23,AF126=$CR$24,AF130=$CR$24,AF126=$CS$24,AF130=$CS$24,AF126=$CR$25,AF130=$CR$25,AF126=$CS$25,AF130=$CS$25,AF126=$CT$25,AF130=$CT$25,AF126=$CU$25,AF130=$CU$25,AF126=$CV$25,AF130=$CV$25,AF126=$CR$26,AF130=$CR$26,AF126=$CS$26,AF130=$CS$26),OR($AE127=$CP$30,$AE127=$CP$31,$AE127=$CP$32,$AE127=$CP$33,$AE127=$CP$34,$AE127=$CP$35,$AE127=$CP$36,$AE127=$CP$37,$AE127=$CP$38,$AE127=$CP$39,$AE127=$CP$40,$AE127=$CP$41),OR($AE127=$CP$44,$AE127=$CP$45,$AE127=$CP$46,$AE127=$CP$47,$AE127=$CP$48,$AE127=$CP$49,$AE127=$CP$50)),1,"")</f>
        <v/>
      </c>
      <c r="AM126" s="2"/>
      <c r="AN126" s="6" t="str">
        <f t="shared" ref="AN126" si="1129">IF(ISNA(VLOOKUP(AE126,$DB$1:$DE$200,4,FALSE)),"",VLOOKUP(AE126,$DB$1:$DE$200,4,FALSE))</f>
        <v/>
      </c>
      <c r="AO126" s="6"/>
      <c r="AP126" s="6"/>
      <c r="AQ126" s="6"/>
      <c r="AR126" s="6"/>
      <c r="AS126" s="6"/>
      <c r="AT126" s="5" t="str">
        <f t="array" ref="AT126">IF(ISNA(INDEX($DC$1:$DC$770,MATCH($AE126&amp;AT$3,$DB$1:$DB$770&amp;$DC$1:$DC$770,0))),"",IF(ISNA(INDEX($DC$1:$DC$200,MATCH($AE126&amp;AT$3,$DB$1:$DB$200&amp;$DC$1:$DC$200,0))),IF(INDEX($DC$201:$DC$770,MATCH($AE126&amp;AT$3,$DB$201:$DB$770&amp;$DC$201:$DC$770,0))=AT$3,2,""),IF(INDEX($DC$1:$DC$200,MATCH($AE126&amp;AT$3,$DB$1:$DB$200&amp;$DC$1:$DC$200,0))=AT$3,1,"")))</f>
        <v/>
      </c>
      <c r="AU126" s="6" t="str">
        <f t="array" ref="AU126">IF(ISNA(INDEX($DC$1:$DC$770,MATCH($AE126&amp;AU$3,$DB$1:$DB$770&amp;$DC$1:$DC$770,0))),"",IF(ISNA(INDEX($DC$1:$DC$200,MATCH($AE126&amp;AU$3,$DB$1:$DB$200&amp;$DC$1:$DC$200,0))),IF(INDEX($DC$201:$DC$770,MATCH($AE126&amp;AU$3,$DB$201:$DB$770&amp;$DC$201:$DC$770,0))=AU$3,2,""),IF(INDEX($DC$1:$DC$200,MATCH($AE126&amp;AU$3,$DB$1:$DB$200&amp;$DC$1:$DC$200,0))=AU$3,1,"")))</f>
        <v/>
      </c>
      <c r="AV126" s="6" t="str">
        <f t="array" ref="AV126">IF(ISNA(INDEX($DC$1:$DC$770,MATCH($AE126&amp;AV$3,$DB$1:$DB$770&amp;$DC$1:$DC$770,0))),"",IF(ISNA(INDEX($DC$1:$DC$200,MATCH($AE126&amp;AV$3,$DB$1:$DB$200&amp;$DC$1:$DC$200,0))),IF(INDEX($DC$201:$DC$770,MATCH($AE126&amp;AV$3,$DB$201:$DB$770&amp;$DC$201:$DC$770,0))=AV$3,2,""),IF(INDEX($DC$1:$DC$200,MATCH($AE126&amp;AV$3,$DB$1:$DB$200&amp;$DC$1:$DC$200,0))=AV$3,1,"")))</f>
        <v/>
      </c>
      <c r="AW126" s="5" t="str">
        <f t="array" ref="AW126">IF(ISNA(INDEX($DC$1:$DC$770,MATCH($AE126&amp;AW$3,$DB$1:$DB$770&amp;$DC$1:$DC$770,0))),"",IF(ISNA(INDEX($DC$1:$DC$200,MATCH($AE126&amp;AW$3,$DB$1:$DB$200&amp;$DC$1:$DC$200,0))),IF(INDEX($DC$201:$DC$770,MATCH($AE126&amp;AW$3,$DB$201:$DB$770&amp;$DC$201:$DC$770,0))=AW$3,2,""),IF(INDEX($DC$1:$DC$200,MATCH($AE126&amp;AW$3,$DB$1:$DB$200&amp;$DC$1:$DC$200,0))=AW$3,1,"")))</f>
        <v/>
      </c>
      <c r="AX126" s="6" t="str">
        <f t="array" ref="AX126">IF(ISNA(INDEX($DC$1:$DC$770,MATCH($AE126&amp;AX$3,$DB$1:$DB$770&amp;$DC$1:$DC$770,0))),"",IF(ISNA(INDEX($DC$1:$DC$200,MATCH($AE126&amp;AX$3,$DB$1:$DB$200&amp;$DC$1:$DC$200,0))),IF(INDEX($DC$201:$DC$770,MATCH($AE126&amp;AX$3,$DB$201:$DB$770&amp;$DC$201:$DC$770,0))=AX$3,2,""),IF(INDEX($DC$1:$DC$200,MATCH($AE126&amp;AX$3,$DB$1:$DB$200&amp;$DC$1:$DC$200,0))=AX$3,1,"")))</f>
        <v/>
      </c>
      <c r="AY126" s="7" t="str">
        <f t="array" ref="AY126">IF(ISNA(INDEX($DC$1:$DC$770,MATCH($AE126&amp;AY$3,$DB$1:$DB$770&amp;$DC$1:$DC$770,0))),"",IF(ISNA(INDEX($DC$1:$DC$200,MATCH($AE126&amp;AY$3,$DB$1:$DB$200&amp;$DC$1:$DC$200,0))),IF(INDEX($DC$201:$DC$770,MATCH($AE126&amp;AY$3,$DB$201:$DB$770&amp;$DC$201:$DC$770,0))=AY$3,2,""),IF(INDEX($DC$1:$DC$200,MATCH($AE126&amp;AY$3,$DB$1:$DB$200&amp;$DC$1:$DC$200,0))=AY$3,1,"")))</f>
        <v/>
      </c>
      <c r="AZ126" s="6" t="str">
        <f t="array" ref="AZ126">IF(ISNA(INDEX($DC$1:$DC$770,MATCH($AE126&amp;AZ$3,$DB$1:$DB$770&amp;$DC$1:$DC$770,0))),"",IF(ISNA(INDEX($DC$1:$DC$200,MATCH($AE126&amp;AZ$3,$DB$1:$DB$200&amp;$DC$1:$DC$200,0))),IF(INDEX($DC$201:$DC$770,MATCH($AE126&amp;AZ$3,$DB$201:$DB$770&amp;$DC$201:$DC$770,0))=AZ$3,2,""),IF(INDEX($DC$1:$DC$200,MATCH($AE126&amp;AZ$3,$DB$1:$DB$200&amp;$DC$1:$DC$200,0))=AZ$3,1,"")))</f>
        <v/>
      </c>
      <c r="BA126" s="6" t="str">
        <f t="array" ref="BA126">IF(ISNA(INDEX($DC$1:$DC$770,MATCH($AE126&amp;BA$3,$DB$1:$DB$770&amp;$DC$1:$DC$770,0))),"",IF(ISNA(INDEX($DC$1:$DC$200,MATCH($AE126&amp;BA$3,$DB$1:$DB$200&amp;$DC$1:$DC$200,0))),IF(INDEX($DC$201:$DC$770,MATCH($AE126&amp;BA$3,$DB$201:$DB$770&amp;$DC$201:$DC$770,0))=BA$3,2,""),IF(INDEX($DC$1:$DC$200,MATCH($AE126&amp;BA$3,$DB$1:$DB$200&amp;$DC$1:$DC$200,0))=BA$3,1,"")))</f>
        <v/>
      </c>
      <c r="BB126" s="6" t="str">
        <f t="array" ref="BB126">IF(ISNA(INDEX($DC$1:$DC$770,MATCH($AE126&amp;BB$3,$DB$1:$DB$770&amp;$DC$1:$DC$770,0))),"",IF(ISNA(INDEX($DC$1:$DC$200,MATCH($AE126&amp;BB$3,$DB$1:$DB$200&amp;$DC$1:$DC$200,0))),IF(INDEX($DC$201:$DC$770,MATCH($AE126&amp;BB$3,$DB$201:$DB$770&amp;$DC$201:$DC$770,0))=BB$3,2,""),IF(INDEX($DC$1:$DC$200,MATCH($AE126&amp;BB$3,$DB$1:$DB$200&amp;$DC$1:$DC$200,0))=BB$3,1,"")))</f>
        <v/>
      </c>
      <c r="BC126" s="5" t="str">
        <f t="array" ref="BC126">IF(ISNA(INDEX($DC$1:$DC$770,MATCH($AE126&amp;BC$3,$DB$1:$DB$770&amp;$DC$1:$DC$770,0))),"",IF(ISNA(INDEX($DC$1:$DC$200,MATCH($AE126&amp;BC$3,$DB$1:$DB$200&amp;$DC$1:$DC$200,0))),IF(INDEX($DC$201:$DC$770,MATCH($AE126&amp;BC$3,$DB$201:$DB$770&amp;$DC$201:$DC$770,0))=BC$3,2,""),IF(INDEX($DC$1:$DC$200,MATCH($AE126&amp;BC$3,$DB$1:$DB$200&amp;$DC$1:$DC$200,0))=BC$3,1,"")))</f>
        <v/>
      </c>
      <c r="BD126" s="6" t="str">
        <f t="array" ref="BD126">IF(ISNA(INDEX($DC$1:$DC$770,MATCH($AE126&amp;BD$3,$DB$1:$DB$770&amp;$DC$1:$DC$770,0))),"",IF(ISNA(INDEX($DC$1:$DC$200,MATCH($AE126&amp;BD$3,$DB$1:$DB$200&amp;$DC$1:$DC$200,0))),IF(INDEX($DC$201:$DC$770,MATCH($AE126&amp;BD$3,$DB$201:$DB$770&amp;$DC$201:$DC$770,0))=BD$3,2,""),IF(INDEX($DC$1:$DC$200,MATCH($AE126&amp;BD$3,$DB$1:$DB$200&amp;$DC$1:$DC$200,0))=BD$3,1,"")))</f>
        <v/>
      </c>
      <c r="BE126" s="7" t="str">
        <f t="array" ref="BE126">IF(ISNA(INDEX($DC$1:$DC$770,MATCH($AE126&amp;BE$3,$DB$1:$DB$770&amp;$DC$1:$DC$770,0))),"",IF(ISNA(INDEX($DC$1:$DC$200,MATCH($AE126&amp;BE$3,$DB$1:$DB$200&amp;$DC$1:$DC$200,0))),IF(INDEX($DC$201:$DC$770,MATCH($AE126&amp;BE$3,$DB$201:$DB$770&amp;$DC$201:$DC$770,0))=BE$3,2,""),IF(INDEX($DC$1:$DC$200,MATCH($AE126&amp;BE$3,$DB$1:$DB$200&amp;$DC$1:$DC$200,0))=BE$3,1,"")))</f>
        <v/>
      </c>
      <c r="BF126" s="6" t="str">
        <f t="array" ref="BF126">IF(ISNA(INDEX($DC$1:$DC$770,MATCH($AE126&amp;BF$3,$DB$1:$DB$770&amp;$DC$1:$DC$770,0))),"",IF(ISNA(INDEX($DC$1:$DC$200,MATCH($AE126&amp;BF$3,$DB$1:$DB$200&amp;$DC$1:$DC$200,0))),IF(INDEX($DC$201:$DC$770,MATCH($AE126&amp;BF$3,$DB$201:$DB$770&amp;$DC$201:$DC$770,0))=BF$3,2,""),IF(INDEX($DC$1:$DC$200,MATCH($AE126&amp;BF$3,$DB$1:$DB$200&amp;$DC$1:$DC$200,0))=BF$3,1,"")))</f>
        <v/>
      </c>
      <c r="BG126" s="6" t="str">
        <f t="array" ref="BG126">IF(ISNA(INDEX($DC$1:$DC$770,MATCH($AE126&amp;BG$3,$DB$1:$DB$770&amp;$DC$1:$DC$770,0))),"",IF(ISNA(INDEX($DC$1:$DC$200,MATCH($AE126&amp;BG$3,$DB$1:$DB$200&amp;$DC$1:$DC$200,0))),IF(INDEX($DC$201:$DC$770,MATCH($AE126&amp;BG$3,$DB$201:$DB$770&amp;$DC$201:$DC$770,0))=BG$3,2,""),IF(INDEX($DC$1:$DC$200,MATCH($AE126&amp;BG$3,$DB$1:$DB$200&amp;$DC$1:$DC$200,0))=BG$3,1,"")))</f>
        <v/>
      </c>
      <c r="BH126" s="7" t="str">
        <f t="array" ref="BH126">IF(ISNA(INDEX($DC$1:$DC$770,MATCH($AE126&amp;BH$3,$DB$1:$DB$770&amp;$DC$1:$DC$770,0))),"",IF(ISNA(INDEX($DC$1:$DC$200,MATCH($AE126&amp;BH$3,$DB$1:$DB$200&amp;$DC$1:$DC$200,0))),IF(INDEX($DC$201:$DC$770,MATCH($AE126&amp;BH$3,$DB$201:$DB$770&amp;$DC$201:$DC$770,0))=BH$3,2,""),IF(INDEX($DC$1:$DC$200,MATCH($AE126&amp;BH$3,$DB$1:$DB$200&amp;$DC$1:$DC$200,0))=BH$3,1,"")))</f>
        <v/>
      </c>
      <c r="BI126" s="4">
        <f t="shared" ref="BI126" si="1130">BI124+1</f>
        <v>178</v>
      </c>
      <c r="BJ126" s="174">
        <f>TRUNC((DATE($CR$2,BK$75,BK126)-WEEKDAY(DATE($CR$2,BK$75,BK126),2)-DATE(YEAR(DATE($CR$2,BK$75,BK126)+4-WEEKDAY(DATE($CR$2,BK$75,BK126),2)),1,-10))/7)</f>
        <v>25</v>
      </c>
      <c r="BK126" s="181">
        <v>26</v>
      </c>
      <c r="BL126" s="176" t="str">
        <f t="shared" si="577"/>
        <v>So</v>
      </c>
      <c r="BM126" s="2"/>
      <c r="BN126" s="164" t="str">
        <f t="shared" ref="BN126" si="1131">IF(OR(OR(BJ126=$CR$7,BJ130=$CR$7,BJ126=$CS$7,BJ130=$CS$7,BJ126=$CT$7,BJ130=$CT$7,BJ126=$CR$8,BJ130=$CR$8,BJ126=$CR$9,BJ130=$CR$9,BJ126=$CR$10,BJ130=$CR$10,BJ126=$CS$10,BJ130=$CS$10,BJ126=$CR$11,BJ130=$CR$11,BJ126=$CS$11,BJ130=$CS$11,BJ126=$CT$11,BJ130=$CT$11,BJ126=$CU$11,BJ130=$CU$11,BJ126=$CV$11,BJ130=$CV$11,BJ126=$CR$12,BJ130=$CR$12,BJ126=$CS$12,BJ130=$CS$12),OR($BI127=$CP$30,$BI127=$CP$31,$BI127=$CP$32,$BI127=$CP$33,$BI127=$CP$34,$BI127=$CP$35,$BI127=$CP$36,$BI127=$CP$37,$BI127=$CP$38,$BI127=$CP$39,$BI127=$CP$40,$BI127=$CP$41),OR($BI127=$CP$44,$BI127=$CP$45,$BI127=$CP$46,$BI127=$CP$47,$BI127=$CP$48,$BI127=$CP$49,$BI127=$CP$50)),1,"")</f>
        <v/>
      </c>
      <c r="BO126" s="164" t="str">
        <f t="shared" ref="BO126" si="1132">IF(OR(OR(BJ126=$CR$15,BJ130=$CR$15,BJ126=$CS$15,BJ130=$CS$15,BJ126=$CT$15,BJ130=$CT$15,BJ126=$CR$16,BJ130=$CR$16,BJ126=$CS$16,BJ130=$CS$16,BJ126=$CR$17,BJ130=$CR$17,BJ126=$CS$17,BJ130=$CS$17,BJ126=$CR$18,BJ130=$CR$18,BJ126=$CS$18,BJ130=$CS$18,BJ126=$CT$18,BJ130=$CT$18,BJ126=$CU$18,BJ130=$CU$18,BJ126=$CV$18,BJ130=$CV$18,BJ126=$CR$19,BJ130=$CR$19,BJ126=$CS$19,BJ130=$CS$19),OR($BI127=$CP$30,$BI127=$CP$31,$BI127=$CP$32,$BI127=$CP$33,$BI127=$CP$34,$BI127=$CP$35,$BI127=$CP$36,$BI127=$CP$37,$BI127=$CP$38,$BI127=$CP$39,$BI127=$CP$40,$BI127=$CP$41),OR($BI127=$CP$44,$BI127=$CP$45,$BI127=$CP$46,$BI127=$CP$47,$BI127=$CP$48,$BI127=$CP$49,$BI127=$CP$50)),1,"")</f>
        <v/>
      </c>
      <c r="BP126" s="164" t="str">
        <f t="shared" ref="BP126" si="1133">IF(OR(OR(BJ126=$CR$22,BJ130=$CR$22,BJ126=$CS$22,BJ130=$CS$22,BJ126=$CT$22,BJ130=$CT$22,BJ126=$CR$23,BJ130=$CR$23,BJ126=$CS$23,BJ130=$CS$23,BJ126=$CR$24,BJ130=$CR$24,BJ126=$CS$24,BJ130=$CS$24,BJ126=$CR$25,BJ130=$CR$25,BJ126=$CS$25,BJ130=$CS$25,BJ126=$CT$25,BJ130=$CT$25,BJ126=$CU$25,BJ130=$CU$25,BJ126=$CV$25,BJ130=$CV$25,BJ126=$CR$26,BJ130=$CR$26,BJ126=$CS$26,BJ130=$CS$26),OR($BI127=$CP$30,$BI127=$CP$31,$BI127=$CP$32,$BI127=$CP$33,$BI127=$CP$34,$BI127=$CP$35,$BI127=$CP$36,$BI127=$CP$37,$BI127=$CP$38,$BI127=$CP$39,$BI127=$CP$40,$BI127=$CP$41),OR($BI127=$CP$44,$BI127=$CP$45,$BI127=$CP$46,$BI127=$CP$47,$BI127=$CP$48,$BI127=$CP$49,$BI127=$CP$50)),1,"")</f>
        <v/>
      </c>
      <c r="BQ126" s="2"/>
      <c r="BR126" s="1" t="str">
        <f t="shared" ref="BR126" si="1134">IF(ISNA(VLOOKUP(BI126,$DB$1:$DE$200,4,FALSE)),"",VLOOKUP(BI126,$DB$1:$DE$200,4,FALSE))</f>
        <v>Albani</v>
      </c>
      <c r="BS126" s="1"/>
      <c r="BT126" s="1"/>
      <c r="BU126" s="1"/>
      <c r="BV126" s="1"/>
      <c r="BW126" s="1"/>
      <c r="BX126" s="5" t="str">
        <f t="array" ref="BX126">IF(ISNA(INDEX($DC$1:$DC$770,MATCH($BI126&amp;BX$3,$DB$1:$DB$770&amp;$DC$1:$DC$770,0))),"",IF(ISNA(INDEX($DC$1:$DC$200,MATCH($BI126&amp;BX$3,$DB$1:$DB$200&amp;$DC$1:$DC$200,0))),IF(INDEX($DC$201:$DC$770,MATCH($BI126&amp;BX$3,$DB$201:$DB$770&amp;$DC$201:$DC$770,0))=BX$3,2,""),IF(INDEX($DC$1:$DC$200,MATCH($BI126&amp;BX$3,$DB$1:$DB$200&amp;$DC$1:$DC$200,0))=BX$3,1,"")))</f>
        <v/>
      </c>
      <c r="BY126" s="6" t="str">
        <f t="array" ref="BY126">IF(ISNA(INDEX($DC$1:$DC$770,MATCH($BI126&amp;BY$3,$DB$1:$DB$770&amp;$DC$1:$DC$770,0))),"",IF(ISNA(INDEX($DC$1:$DC$200,MATCH($BI126&amp;BY$3,$DB$1:$DB$200&amp;$DC$1:$DC$200,0))),IF(INDEX($DC$201:$DC$770,MATCH($BI126&amp;BY$3,$DB$201:$DB$770&amp;$DC$201:$DC$770,0))=BY$3,2,""),IF(INDEX($DC$1:$DC$200,MATCH($BI126&amp;BY$3,$DB$1:$DB$200&amp;$DC$1:$DC$200,0))=BY$3,1,"")))</f>
        <v/>
      </c>
      <c r="BZ126" s="6" t="str">
        <f t="array" ref="BZ126">IF(ISNA(INDEX($DC$1:$DC$770,MATCH($BI126&amp;BZ$3,$DB$1:$DB$770&amp;$DC$1:$DC$770,0))),"",IF(ISNA(INDEX($DC$1:$DC$200,MATCH($BI126&amp;BZ$3,$DB$1:$DB$200&amp;$DC$1:$DC$200,0))),IF(INDEX($DC$201:$DC$770,MATCH($BI126&amp;BZ$3,$DB$201:$DB$770&amp;$DC$201:$DC$770,0))=BZ$3,2,""),IF(INDEX($DC$1:$DC$200,MATCH($BI126&amp;BZ$3,$DB$1:$DB$200&amp;$DC$1:$DC$200,0))=BZ$3,1,"")))</f>
        <v/>
      </c>
      <c r="CA126" s="5" t="str">
        <f t="array" ref="CA126">IF(ISNA(INDEX($DC$1:$DC$770,MATCH($BI126&amp;CA$3,$DB$1:$DB$770&amp;$DC$1:$DC$770,0))),"",IF(ISNA(INDEX($DC$1:$DC$200,MATCH($BI126&amp;CA$3,$DB$1:$DB$200&amp;$DC$1:$DC$200,0))),IF(INDEX($DC$201:$DC$770,MATCH($BI126&amp;CA$3,$DB$201:$DB$770&amp;$DC$201:$DC$770,0))=CA$3,2,""),IF(INDEX($DC$1:$DC$200,MATCH($BI126&amp;CA$3,$DB$1:$DB$200&amp;$DC$1:$DC$200,0))=CA$3,1,"")))</f>
        <v/>
      </c>
      <c r="CB126" s="6" t="str">
        <f t="array" ref="CB126">IF(ISNA(INDEX($DC$1:$DC$770,MATCH($BI126&amp;CB$3,$DB$1:$DB$770&amp;$DC$1:$DC$770,0))),"",IF(ISNA(INDEX($DC$1:$DC$200,MATCH($BI126&amp;CB$3,$DB$1:$DB$200&amp;$DC$1:$DC$200,0))),IF(INDEX($DC$201:$DC$770,MATCH($BI126&amp;CB$3,$DB$201:$DB$770&amp;$DC$201:$DC$770,0))=CB$3,2,""),IF(INDEX($DC$1:$DC$200,MATCH($BI126&amp;CB$3,$DB$1:$DB$200&amp;$DC$1:$DC$200,0))=CB$3,1,"")))</f>
        <v/>
      </c>
      <c r="CC126" s="7" t="str">
        <f t="array" ref="CC126">IF(ISNA(INDEX($DC$1:$DC$770,MATCH($BI126&amp;CC$3,$DB$1:$DB$770&amp;$DC$1:$DC$770,0))),"",IF(ISNA(INDEX($DC$1:$DC$200,MATCH($BI126&amp;CC$3,$DB$1:$DB$200&amp;$DC$1:$DC$200,0))),IF(INDEX($DC$201:$DC$770,MATCH($BI126&amp;CC$3,$DB$201:$DB$770&amp;$DC$201:$DC$770,0))=CC$3,2,""),IF(INDEX($DC$1:$DC$200,MATCH($BI126&amp;CC$3,$DB$1:$DB$200&amp;$DC$1:$DC$200,0))=CC$3,1,"")))</f>
        <v/>
      </c>
      <c r="CD126" s="6" t="str">
        <f t="array" ref="CD126">IF(ISNA(INDEX($DC$1:$DC$770,MATCH($BI126&amp;CD$3,$DB$1:$DB$770&amp;$DC$1:$DC$770,0))),"",IF(ISNA(INDEX($DC$1:$DC$200,MATCH($BI126&amp;CD$3,$DB$1:$DB$200&amp;$DC$1:$DC$200,0))),IF(INDEX($DC$201:$DC$770,MATCH($BI126&amp;CD$3,$DB$201:$DB$770&amp;$DC$201:$DC$770,0))=CD$3,2,""),IF(INDEX($DC$1:$DC$200,MATCH($BI126&amp;CD$3,$DB$1:$DB$200&amp;$DC$1:$DC$200,0))=CD$3,1,"")))</f>
        <v/>
      </c>
      <c r="CE126" s="6" t="str">
        <f t="array" ref="CE126">IF(ISNA(INDEX($DC$1:$DC$770,MATCH($BI126&amp;CE$3,$DB$1:$DB$770&amp;$DC$1:$DC$770,0))),"",IF(ISNA(INDEX($DC$1:$DC$200,MATCH($BI126&amp;CE$3,$DB$1:$DB$200&amp;$DC$1:$DC$200,0))),IF(INDEX($DC$201:$DC$770,MATCH($BI126&amp;CE$3,$DB$201:$DB$770&amp;$DC$201:$DC$770,0))=CE$3,2,""),IF(INDEX($DC$1:$DC$200,MATCH($BI126&amp;CE$3,$DB$1:$DB$200&amp;$DC$1:$DC$200,0))=CE$3,1,"")))</f>
        <v/>
      </c>
      <c r="CF126" s="6" t="str">
        <f t="array" ref="CF126">IF(ISNA(INDEX($DC$1:$DC$770,MATCH($BI126&amp;CF$3,$DB$1:$DB$770&amp;$DC$1:$DC$770,0))),"",IF(ISNA(INDEX($DC$1:$DC$200,MATCH($BI126&amp;CF$3,$DB$1:$DB$200&amp;$DC$1:$DC$200,0))),IF(INDEX($DC$201:$DC$770,MATCH($BI126&amp;CF$3,$DB$201:$DB$770&amp;$DC$201:$DC$770,0))=CF$3,2,""),IF(INDEX($DC$1:$DC$200,MATCH($BI126&amp;CF$3,$DB$1:$DB$200&amp;$DC$1:$DC$200,0))=CF$3,1,"")))</f>
        <v/>
      </c>
      <c r="CG126" s="5" t="str">
        <f t="array" ref="CG126">IF(ISNA(INDEX($DC$1:$DC$770,MATCH($BI126&amp;CG$3,$DB$1:$DB$770&amp;$DC$1:$DC$770,0))),"",IF(ISNA(INDEX($DC$1:$DC$200,MATCH($BI126&amp;CG$3,$DB$1:$DB$200&amp;$DC$1:$DC$200,0))),IF(INDEX($DC$201:$DC$770,MATCH($BI126&amp;CG$3,$DB$201:$DB$770&amp;$DC$201:$DC$770,0))=CG$3,2,""),IF(INDEX($DC$1:$DC$200,MATCH($BI126&amp;CG$3,$DB$1:$DB$200&amp;$DC$1:$DC$200,0))=CG$3,1,"")))</f>
        <v/>
      </c>
      <c r="CH126" s="6" t="str">
        <f t="array" ref="CH126">IF(ISNA(INDEX($DC$1:$DC$770,MATCH($BI126&amp;CH$3,$DB$1:$DB$770&amp;$DC$1:$DC$770,0))),"",IF(ISNA(INDEX($DC$1:$DC$200,MATCH($BI126&amp;CH$3,$DB$1:$DB$200&amp;$DC$1:$DC$200,0))),IF(INDEX($DC$201:$DC$770,MATCH($BI126&amp;CH$3,$DB$201:$DB$770&amp;$DC$201:$DC$770,0))=CH$3,2,""),IF(INDEX($DC$1:$DC$200,MATCH($BI126&amp;CH$3,$DB$1:$DB$200&amp;$DC$1:$DC$200,0))=CH$3,1,"")))</f>
        <v/>
      </c>
      <c r="CI126" s="7" t="str">
        <f t="array" ref="CI126">IF(ISNA(INDEX($DC$1:$DC$770,MATCH($BI126&amp;CI$3,$DB$1:$DB$770&amp;$DC$1:$DC$770,0))),"",IF(ISNA(INDEX($DC$1:$DC$200,MATCH($BI126&amp;CI$3,$DB$1:$DB$200&amp;$DC$1:$DC$200,0))),IF(INDEX($DC$201:$DC$770,MATCH($BI126&amp;CI$3,$DB$201:$DB$770&amp;$DC$201:$DC$770,0))=CI$3,2,""),IF(INDEX($DC$1:$DC$200,MATCH($BI126&amp;CI$3,$DB$1:$DB$200&amp;$DC$1:$DC$200,0))=CI$3,1,"")))</f>
        <v/>
      </c>
      <c r="CJ126" s="6" t="str">
        <f t="array" ref="CJ126">IF(ISNA(INDEX($DC$1:$DC$770,MATCH($BI126&amp;CJ$3,$DB$1:$DB$770&amp;$DC$1:$DC$770,0))),"",IF(ISNA(INDEX($DC$1:$DC$200,MATCH($BI126&amp;CJ$3,$DB$1:$DB$200&amp;$DC$1:$DC$200,0))),IF(INDEX($DC$201:$DC$770,MATCH($BI126&amp;CJ$3,$DB$201:$DB$770&amp;$DC$201:$DC$770,0))=CJ$3,2,""),IF(INDEX($DC$1:$DC$200,MATCH($BI126&amp;CJ$3,$DB$1:$DB$200&amp;$DC$1:$DC$200,0))=CJ$3,1,"")))</f>
        <v/>
      </c>
      <c r="CK126" s="6" t="str">
        <f t="array" ref="CK126">IF(ISNA(INDEX($DC$1:$DC$770,MATCH($BI126&amp;CK$3,$DB$1:$DB$770&amp;$DC$1:$DC$770,0))),"",IF(ISNA(INDEX($DC$1:$DC$200,MATCH($BI126&amp;CK$3,$DB$1:$DB$200&amp;$DC$1:$DC$200,0))),IF(INDEX($DC$201:$DC$770,MATCH($BI126&amp;CK$3,$DB$201:$DB$770&amp;$DC$201:$DC$770,0))=CK$3,2,""),IF(INDEX($DC$1:$DC$200,MATCH($BI126&amp;CK$3,$DB$1:$DB$200&amp;$DC$1:$DC$200,0))=CK$3,1,"")))</f>
        <v/>
      </c>
      <c r="CL126" s="7">
        <f t="array" ref="CL126">IF(ISNA(INDEX($DC$1:$DC$770,MATCH($BI126&amp;CL$3,$DB$1:$DB$770&amp;$DC$1:$DC$770,0))),"",IF(ISNA(INDEX($DC$1:$DC$200,MATCH($BI126&amp;CL$3,$DB$1:$DB$200&amp;$DC$1:$DC$200,0))),IF(INDEX($DC$201:$DC$770,MATCH($BI126&amp;CL$3,$DB$201:$DB$770&amp;$DC$201:$DC$770,0))=CL$3,2,""),IF(INDEX($DC$1:$DC$200,MATCH($BI126&amp;CL$3,$DB$1:$DB$200&amp;$DC$1:$DC$200,0))=CL$3,1,"")))</f>
        <v>1</v>
      </c>
      <c r="CN126" s="10"/>
      <c r="CO126" s="14">
        <f t="shared" ref="CO126" si="1135">CO125</f>
        <v>12</v>
      </c>
      <c r="CP126" s="24">
        <f t="shared" si="764"/>
        <v>0</v>
      </c>
      <c r="CQ126" s="161"/>
      <c r="CR126" s="47"/>
      <c r="CS126" s="10"/>
      <c r="CT126" s="10" t="s">
        <v>152</v>
      </c>
      <c r="CU126" s="68"/>
      <c r="CV126" s="68"/>
      <c r="CW126" s="10">
        <f t="shared" si="765"/>
        <v>2016</v>
      </c>
      <c r="CX126" s="10" t="str">
        <f t="shared" si="766"/>
        <v>Mo</v>
      </c>
      <c r="CY126" s="36">
        <f t="shared" si="767"/>
        <v>40876</v>
      </c>
      <c r="CZ126" s="10">
        <f>CZ125</f>
        <v>0</v>
      </c>
      <c r="DB126" s="19">
        <f>IF(DM126=0,0,IF(COUNTIF($DM$1:$DM$200,DM126)=1,DM126,IF(COUNTIF($DM$1:$DM$200,DM126)=2,IF(COUNTIF($DM$1:$DM104,DM126)=0,DM126,DM126+0.5),"Terminkollision 1")))</f>
        <v>0</v>
      </c>
      <c r="DC126" s="40">
        <f>IF(DD126&lt;&gt;0,VLOOKUP(DD126,$CQ$194:$CR$208,2,FALSE),0)</f>
        <v>3</v>
      </c>
      <c r="DD126" s="168" t="s">
        <v>195</v>
      </c>
      <c r="DE126" s="13" t="s">
        <v>171</v>
      </c>
      <c r="DF126" s="13" t="s">
        <v>111</v>
      </c>
      <c r="DG126" s="13">
        <f>IF(DI126&lt;&gt;0,DAY(DK126),0)</f>
        <v>0</v>
      </c>
      <c r="DH126" s="13">
        <f>IF(DI126&lt;&gt;0,MONTH(DK126),0)</f>
        <v>0</v>
      </c>
      <c r="DI126" s="13">
        <f>IF(YEAR(DK126)=$CR$2,$CR$2,0)</f>
        <v>0</v>
      </c>
      <c r="DJ126" s="13" t="str">
        <f t="shared" si="1040"/>
        <v>Sa</v>
      </c>
      <c r="DK126" s="22">
        <f>DK127-1</f>
        <v>40874</v>
      </c>
      <c r="DL126" s="19">
        <f t="shared" si="1042"/>
        <v>0</v>
      </c>
      <c r="DM126" s="13">
        <f t="shared" ref="DM126:DM189" si="1136">IF(OR(DG126=0,DH126=0),0,1+DK126-$CP$29)</f>
        <v>0</v>
      </c>
    </row>
    <row r="127" spans="1:117" ht="12.75" customHeight="1">
      <c r="A127" s="13">
        <f t="shared" ref="A127" si="1137">A126+0.5</f>
        <v>117.5</v>
      </c>
      <c r="B127" s="174"/>
      <c r="C127" s="173"/>
      <c r="D127" s="177"/>
      <c r="E127" s="2"/>
      <c r="F127" s="165"/>
      <c r="G127" s="165"/>
      <c r="H127" s="165"/>
      <c r="I127" s="2"/>
      <c r="J127" s="10" t="str">
        <f t="shared" ref="J127" si="1138">IF(ISNA(VLOOKUP(A127,$CP$30:$CQ$56,2,FALSE)),IF(ISNA(VLOOKUP(A127,$DB$1:$DE$200,4,FALSE)),"",VLOOKUP(A127,$DB$1:$DE$200,4,FALSE)),VLOOKUP(A127,$CP$30:$CQ$56,2,FALSE))</f>
        <v/>
      </c>
      <c r="K127" s="10"/>
      <c r="L127" s="10"/>
      <c r="M127" s="10"/>
      <c r="N127" s="10"/>
      <c r="O127" s="10"/>
      <c r="P127" s="9" t="str">
        <f t="array" ref="P127">IF(ISNA(INDEX($DC$201:$DC$770,MATCH($A126&amp;P$3,$DB$201:$DB$770&amp;$DC$201:$DC$770,0))),IF(ISNA(INDEX($DC$1:$DC$200,MATCH($A127&amp;P$3,$DB$1:$DB$200&amp;$DC$1:$DC$200,0))),"",IF(INDEX($DC$1:$DC$200,MATCH($A127&amp;P$3,$DB$1:$DB$200&amp;$DC$1:$DC$200,0))=P$3,1,"")),IF(INDEX($DC$201:$DC$770,MATCH($A126&amp;P$3,$DB$201:$DB$770&amp;$DC$201:$DC$770,0))=P$3,2,""))</f>
        <v/>
      </c>
      <c r="Q127" s="10" t="str">
        <f t="array" ref="Q127">IF(ISNA(INDEX($DC$201:$DC$770,MATCH($A126&amp;Q$3,$DB$201:$DB$770&amp;$DC$201:$DC$770,0))),IF(ISNA(INDEX($DC$1:$DC$200,MATCH($A127&amp;Q$3,$DB$1:$DB$200&amp;$DC$1:$DC$200,0))),"",IF(INDEX($DC$1:$DC$200,MATCH($A127&amp;Q$3,$DB$1:$DB$200&amp;$DC$1:$DC$200,0))=Q$3,1,"")),IF(INDEX($DC$201:$DC$770,MATCH($A126&amp;Q$3,$DB$201:$DB$770&amp;$DC$201:$DC$770,0))=Q$3,2,""))</f>
        <v/>
      </c>
      <c r="R127" s="10" t="str">
        <f t="array" ref="R127">IF(ISNA(INDEX($DC$201:$DC$770,MATCH($A126&amp;R$3,$DB$201:$DB$770&amp;$DC$201:$DC$770,0))),IF(ISNA(INDEX($DC$1:$DC$200,MATCH($A127&amp;R$3,$DB$1:$DB$200&amp;$DC$1:$DC$200,0))),"",IF(INDEX($DC$1:$DC$200,MATCH($A127&amp;R$3,$DB$1:$DB$200&amp;$DC$1:$DC$200,0))=R$3,1,"")),IF(INDEX($DC$201:$DC$770,MATCH($A126&amp;R$3,$DB$201:$DB$770&amp;$DC$201:$DC$770,0))=R$3,2,""))</f>
        <v/>
      </c>
      <c r="S127" s="9" t="str">
        <f t="array" ref="S127">IF(ISNA(INDEX($DC$201:$DC$770,MATCH($A126&amp;S$3,$DB$201:$DB$770&amp;$DC$201:$DC$770,0))),IF(ISNA(INDEX($DC$1:$DC$200,MATCH($A127&amp;S$3,$DB$1:$DB$200&amp;$DC$1:$DC$200,0))),"",IF(INDEX($DC$1:$DC$200,MATCH($A127&amp;S$3,$DB$1:$DB$200&amp;$DC$1:$DC$200,0))=S$3,1,"")),IF(INDEX($DC$201:$DC$770,MATCH($A126&amp;S$3,$DB$201:$DB$770&amp;$DC$201:$DC$770,0))=S$3,2,""))</f>
        <v/>
      </c>
      <c r="T127" s="10" t="str">
        <f t="array" ref="T127">IF(ISNA(INDEX($DC$201:$DC$770,MATCH($A126&amp;T$3,$DB$201:$DB$770&amp;$DC$201:$DC$770,0))),IF(ISNA(INDEX($DC$1:$DC$200,MATCH($A127&amp;T$3,$DB$1:$DB$200&amp;$DC$1:$DC$200,0))),"",IF(INDEX($DC$1:$DC$200,MATCH($A127&amp;T$3,$DB$1:$DB$200&amp;$DC$1:$DC$200,0))=T$3,1,"")),IF(INDEX($DC$201:$DC$770,MATCH($A126&amp;T$3,$DB$201:$DB$770&amp;$DC$201:$DC$770,0))=T$3,2,""))</f>
        <v/>
      </c>
      <c r="U127" s="8">
        <f t="array" ref="U127">IF(ISNA(INDEX($DC$201:$DC$770,MATCH($A126&amp;U$3,$DB$201:$DB$770&amp;$DC$201:$DC$770,0))),IF(ISNA(INDEX($DC$1:$DC$200,MATCH($A127&amp;U$3,$DB$1:$DB$200&amp;$DC$1:$DC$200,0))),"",IF(INDEX($DC$1:$DC$200,MATCH($A127&amp;U$3,$DB$1:$DB$200&amp;$DC$1:$DC$200,0))=U$3,1,"")),IF(INDEX($DC$201:$DC$770,MATCH($A126&amp;U$3,$DB$201:$DB$770&amp;$DC$201:$DC$770,0))=U$3,2,""))</f>
        <v>2</v>
      </c>
      <c r="V127" s="10" t="str">
        <f t="array" ref="V127">IF(ISNA(INDEX($DC$201:$DC$770,MATCH($A126&amp;V$3,$DB$201:$DB$770&amp;$DC$201:$DC$770,0))),IF(ISNA(INDEX($DC$1:$DC$200,MATCH($A127&amp;V$3,$DB$1:$DB$200&amp;$DC$1:$DC$200,0))),"",IF(INDEX($DC$1:$DC$200,MATCH($A127&amp;V$3,$DB$1:$DB$200&amp;$DC$1:$DC$200,0))=V$3,1,"")),IF(INDEX($DC$201:$DC$770,MATCH($A126&amp;V$3,$DB$201:$DB$770&amp;$DC$201:$DC$770,0))=V$3,2,""))</f>
        <v/>
      </c>
      <c r="W127" s="10" t="str">
        <f t="array" ref="W127">IF(ISNA(INDEX($DC$201:$DC$770,MATCH($A126&amp;W$3,$DB$201:$DB$770&amp;$DC$201:$DC$770,0))),IF(ISNA(INDEX($DC$1:$DC$200,MATCH($A127&amp;W$3,$DB$1:$DB$200&amp;$DC$1:$DC$200,0))),"",IF(INDEX($DC$1:$DC$200,MATCH($A127&amp;W$3,$DB$1:$DB$200&amp;$DC$1:$DC$200,0))=W$3,1,"")),IF(INDEX($DC$201:$DC$770,MATCH($A126&amp;W$3,$DB$201:$DB$770&amp;$DC$201:$DC$770,0))=W$3,2,""))</f>
        <v/>
      </c>
      <c r="X127" s="10">
        <f t="array" ref="X127">IF(ISNA(INDEX($DC$201:$DC$770,MATCH($A126&amp;X$3,$DB$201:$DB$770&amp;$DC$201:$DC$770,0))),IF(ISNA(INDEX($DC$1:$DC$200,MATCH($A127&amp;X$3,$DB$1:$DB$200&amp;$DC$1:$DC$200,0))),"",IF(INDEX($DC$1:$DC$200,MATCH($A127&amp;X$3,$DB$1:$DB$200&amp;$DC$1:$DC$200,0))=X$3,1,"")),IF(INDEX($DC$201:$DC$770,MATCH($A126&amp;X$3,$DB$201:$DB$770&amp;$DC$201:$DC$770,0))=X$3,2,""))</f>
        <v>2</v>
      </c>
      <c r="Y127" s="9" t="str">
        <f t="array" ref="Y127">IF(ISNA(INDEX($DC$201:$DC$770,MATCH($A126&amp;Y$3,$DB$201:$DB$770&amp;$DC$201:$DC$770,0))),IF(ISNA(INDEX($DC$1:$DC$200,MATCH($A127&amp;Y$3,$DB$1:$DB$200&amp;$DC$1:$DC$200,0))),"",IF(INDEX($DC$1:$DC$200,MATCH($A127&amp;Y$3,$DB$1:$DB$200&amp;$DC$1:$DC$200,0))=Y$3,1,"")),IF(INDEX($DC$201:$DC$770,MATCH($A126&amp;Y$3,$DB$201:$DB$770&amp;$DC$201:$DC$770,0))=Y$3,2,""))</f>
        <v/>
      </c>
      <c r="Z127" s="10" t="str">
        <f t="array" ref="Z127">IF(ISNA(INDEX($DC$201:$DC$770,MATCH($A126&amp;Z$3,$DB$201:$DB$770&amp;$DC$201:$DC$770,0))),IF(ISNA(INDEX($DC$1:$DC$200,MATCH($A127&amp;Z$3,$DB$1:$DB$200&amp;$DC$1:$DC$200,0))),"",IF(INDEX($DC$1:$DC$200,MATCH($A127&amp;Z$3,$DB$1:$DB$200&amp;$DC$1:$DC$200,0))=Z$3,1,"")),IF(INDEX($DC$201:$DC$770,MATCH($A126&amp;Z$3,$DB$201:$DB$770&amp;$DC$201:$DC$770,0))=Z$3,2,""))</f>
        <v/>
      </c>
      <c r="AA127" s="8">
        <f t="array" ref="AA127">IF(ISNA(INDEX($DC$201:$DC$770,MATCH($A126&amp;AA$3,$DB$201:$DB$770&amp;$DC$201:$DC$770,0))),IF(ISNA(INDEX($DC$1:$DC$200,MATCH($A127&amp;AA$3,$DB$1:$DB$200&amp;$DC$1:$DC$200,0))),"",IF(INDEX($DC$1:$DC$200,MATCH($A127&amp;AA$3,$DB$1:$DB$200&amp;$DC$1:$DC$200,0))=AA$3,1,"")),IF(INDEX($DC$201:$DC$770,MATCH($A126&amp;AA$3,$DB$201:$DB$770&amp;$DC$201:$DC$770,0))=AA$3,2,""))</f>
        <v>2</v>
      </c>
      <c r="AB127" s="10" t="str">
        <f t="array" ref="AB127">IF(ISNA(INDEX($DC$201:$DC$770,MATCH($A126&amp;AB$3,$DB$201:$DB$770&amp;$DC$201:$DC$770,0))),IF(ISNA(INDEX($DC$1:$DC$200,MATCH($A127&amp;AB$3,$DB$1:$DB$200&amp;$DC$1:$DC$200,0))),"",IF(INDEX($DC$1:$DC$200,MATCH($A127&amp;AB$3,$DB$1:$DB$200&amp;$DC$1:$DC$200,0))=AB$3,1,"")),IF(INDEX($DC$201:$DC$770,MATCH($A126&amp;AB$3,$DB$201:$DB$770&amp;$DC$201:$DC$770,0))=AB$3,2,""))</f>
        <v/>
      </c>
      <c r="AC127" s="10" t="str">
        <f t="array" ref="AC127">IF(ISNA(INDEX($DC$201:$DC$770,MATCH($A126&amp;AC$3,$DB$201:$DB$770&amp;$DC$201:$DC$770,0))),IF(ISNA(INDEX($DC$1:$DC$200,MATCH($A127&amp;AC$3,$DB$1:$DB$200&amp;$DC$1:$DC$200,0))),"",IF(INDEX($DC$1:$DC$200,MATCH($A127&amp;AC$3,$DB$1:$DB$200&amp;$DC$1:$DC$200,0))=AC$3,1,"")),IF(INDEX($DC$201:$DC$770,MATCH($A126&amp;AC$3,$DB$201:$DB$770&amp;$DC$201:$DC$770,0))=AC$3,2,""))</f>
        <v/>
      </c>
      <c r="AD127" s="8" t="str">
        <f t="array" ref="AD127">IF(ISNA(INDEX($DC$201:$DC$770,MATCH($A126&amp;AD$3,$DB$201:$DB$770&amp;$DC$201:$DC$770,0))),IF(ISNA(INDEX($DC$1:$DC$200,MATCH($A127&amp;AD$3,$DB$1:$DB$200&amp;$DC$1:$DC$200,0))),"",IF(INDEX($DC$1:$DC$200,MATCH($A127&amp;AD$3,$DB$1:$DB$200&amp;$DC$1:$DC$200,0))=AD$3,1,"")),IF(INDEX($DC$201:$DC$770,MATCH($A126&amp;AD$3,$DB$201:$DB$770&amp;$DC$201:$DC$770,0))=AD$3,2,""))</f>
        <v/>
      </c>
      <c r="AE127" s="4">
        <f t="shared" ref="AE127" si="1139">0.5+AE126</f>
        <v>147.5</v>
      </c>
      <c r="AF127" s="174"/>
      <c r="AG127" s="183"/>
      <c r="AH127" s="177"/>
      <c r="AI127" s="2"/>
      <c r="AJ127" s="165"/>
      <c r="AK127" s="165"/>
      <c r="AL127" s="165"/>
      <c r="AM127" s="2"/>
      <c r="AN127" s="10" t="str">
        <f t="shared" ref="AN127" si="1140">IF(ISNA(VLOOKUP(AE127,$CP$30:$CQ$56,2,FALSE)),IF(ISNA(VLOOKUP(AE127,$DB$1:$DE$200,4,FALSE)),"",VLOOKUP(AE127,$DB$1:$DE$200,4,FALSE)),VLOOKUP(AE127,$CP$30:$CQ$56,2,FALSE))</f>
        <v/>
      </c>
      <c r="AO127" s="10"/>
      <c r="AP127" s="10"/>
      <c r="AQ127" s="10"/>
      <c r="AR127" s="10"/>
      <c r="AS127" s="10"/>
      <c r="AT127" s="9" t="str">
        <f t="array" ref="AT127">IF(ISNA(INDEX($DC$201:$DC$770,MATCH($AE126&amp;AT$3,$DB$201:$DB$770&amp;$DC$201:$DC$770,0))),IF(ISNA(INDEX($DC$1:$DC$200,MATCH($AE127&amp;AT$3,$DB$1:$DB$200&amp;$DC$1:$DC$200,0))),"",IF(INDEX($DC$1:$DC$200,MATCH($AE127&amp;AT$3,$DB$1:$DB$200&amp;$DC$1:$DC$200,0))=AT$3,1,"")),IF(INDEX($DC$201:$DC$770,MATCH($AE126&amp;AT$3,$DB$201:$DB$770&amp;$DC$201:$DC$770,0))=AT$3,2,""))</f>
        <v/>
      </c>
      <c r="AU127" s="10" t="str">
        <f t="array" ref="AU127">IF(ISNA(INDEX($DC$201:$DC$770,MATCH($AE126&amp;AU$3,$DB$201:$DB$770&amp;$DC$201:$DC$770,0))),IF(ISNA(INDEX($DC$1:$DC$200,MATCH($AE127&amp;AU$3,$DB$1:$DB$200&amp;$DC$1:$DC$200,0))),"",IF(INDEX($DC$1:$DC$200,MATCH($AE127&amp;AU$3,$DB$1:$DB$200&amp;$DC$1:$DC$200,0))=AU$3,1,"")),IF(INDEX($DC$201:$DC$770,MATCH($AE126&amp;AU$3,$DB$201:$DB$770&amp;$DC$201:$DC$770,0))=AU$3,2,""))</f>
        <v/>
      </c>
      <c r="AV127" s="10" t="str">
        <f t="array" ref="AV127">IF(ISNA(INDEX($DC$201:$DC$770,MATCH($AE126&amp;AV$3,$DB$201:$DB$770&amp;$DC$201:$DC$770,0))),IF(ISNA(INDEX($DC$1:$DC$200,MATCH($AE127&amp;AV$3,$DB$1:$DB$200&amp;$DC$1:$DC$200,0))),"",IF(INDEX($DC$1:$DC$200,MATCH($AE127&amp;AV$3,$DB$1:$DB$200&amp;$DC$1:$DC$200,0))=AV$3,1,"")),IF(INDEX($DC$201:$DC$770,MATCH($AE126&amp;AV$3,$DB$201:$DB$770&amp;$DC$201:$DC$770,0))=AV$3,2,""))</f>
        <v/>
      </c>
      <c r="AW127" s="9" t="str">
        <f t="array" ref="AW127">IF(ISNA(INDEX($DC$201:$DC$770,MATCH($AE126&amp;AW$3,$DB$201:$DB$770&amp;$DC$201:$DC$770,0))),IF(ISNA(INDEX($DC$1:$DC$200,MATCH($AE127&amp;AW$3,$DB$1:$DB$200&amp;$DC$1:$DC$200,0))),"",IF(INDEX($DC$1:$DC$200,MATCH($AE127&amp;AW$3,$DB$1:$DB$200&amp;$DC$1:$DC$200,0))=AW$3,1,"")),IF(INDEX($DC$201:$DC$770,MATCH($AE126&amp;AW$3,$DB$201:$DB$770&amp;$DC$201:$DC$770,0))=AW$3,2,""))</f>
        <v/>
      </c>
      <c r="AX127" s="10" t="str">
        <f t="array" ref="AX127">IF(ISNA(INDEX($DC$201:$DC$770,MATCH($AE126&amp;AX$3,$DB$201:$DB$770&amp;$DC$201:$DC$770,0))),IF(ISNA(INDEX($DC$1:$DC$200,MATCH($AE127&amp;AX$3,$DB$1:$DB$200&amp;$DC$1:$DC$200,0))),"",IF(INDEX($DC$1:$DC$200,MATCH($AE127&amp;AX$3,$DB$1:$DB$200&amp;$DC$1:$DC$200,0))=AX$3,1,"")),IF(INDEX($DC$201:$DC$770,MATCH($AE126&amp;AX$3,$DB$201:$DB$770&amp;$DC$201:$DC$770,0))=AX$3,2,""))</f>
        <v/>
      </c>
      <c r="AY127" s="8" t="str">
        <f t="array" ref="AY127">IF(ISNA(INDEX($DC$201:$DC$770,MATCH($AE126&amp;AY$3,$DB$201:$DB$770&amp;$DC$201:$DC$770,0))),IF(ISNA(INDEX($DC$1:$DC$200,MATCH($AE127&amp;AY$3,$DB$1:$DB$200&amp;$DC$1:$DC$200,0))),"",IF(INDEX($DC$1:$DC$200,MATCH($AE127&amp;AY$3,$DB$1:$DB$200&amp;$DC$1:$DC$200,0))=AY$3,1,"")),IF(INDEX($DC$201:$DC$770,MATCH($AE126&amp;AY$3,$DB$201:$DB$770&amp;$DC$201:$DC$770,0))=AY$3,2,""))</f>
        <v/>
      </c>
      <c r="AZ127" s="10" t="str">
        <f t="array" ref="AZ127">IF(ISNA(INDEX($DC$201:$DC$770,MATCH($AE126&amp;AZ$3,$DB$201:$DB$770&amp;$DC$201:$DC$770,0))),IF(ISNA(INDEX($DC$1:$DC$200,MATCH($AE127&amp;AZ$3,$DB$1:$DB$200&amp;$DC$1:$DC$200,0))),"",IF(INDEX($DC$1:$DC$200,MATCH($AE127&amp;AZ$3,$DB$1:$DB$200&amp;$DC$1:$DC$200,0))=AZ$3,1,"")),IF(INDEX($DC$201:$DC$770,MATCH($AE126&amp;AZ$3,$DB$201:$DB$770&amp;$DC$201:$DC$770,0))=AZ$3,2,""))</f>
        <v/>
      </c>
      <c r="BA127" s="10" t="str">
        <f t="array" ref="BA127">IF(ISNA(INDEX($DC$201:$DC$770,MATCH($AE126&amp;BA$3,$DB$201:$DB$770&amp;$DC$201:$DC$770,0))),IF(ISNA(INDEX($DC$1:$DC$200,MATCH($AE127&amp;BA$3,$DB$1:$DB$200&amp;$DC$1:$DC$200,0))),"",IF(INDEX($DC$1:$DC$200,MATCH($AE127&amp;BA$3,$DB$1:$DB$200&amp;$DC$1:$DC$200,0))=BA$3,1,"")),IF(INDEX($DC$201:$DC$770,MATCH($AE126&amp;BA$3,$DB$201:$DB$770&amp;$DC$201:$DC$770,0))=BA$3,2,""))</f>
        <v/>
      </c>
      <c r="BB127" s="10" t="str">
        <f t="array" ref="BB127">IF(ISNA(INDEX($DC$201:$DC$770,MATCH($AE126&amp;BB$3,$DB$201:$DB$770&amp;$DC$201:$DC$770,0))),IF(ISNA(INDEX($DC$1:$DC$200,MATCH($AE127&amp;BB$3,$DB$1:$DB$200&amp;$DC$1:$DC$200,0))),"",IF(INDEX($DC$1:$DC$200,MATCH($AE127&amp;BB$3,$DB$1:$DB$200&amp;$DC$1:$DC$200,0))=BB$3,1,"")),IF(INDEX($DC$201:$DC$770,MATCH($AE126&amp;BB$3,$DB$201:$DB$770&amp;$DC$201:$DC$770,0))=BB$3,2,""))</f>
        <v/>
      </c>
      <c r="BC127" s="9" t="str">
        <f t="array" ref="BC127">IF(ISNA(INDEX($DC$201:$DC$770,MATCH($AE126&amp;BC$3,$DB$201:$DB$770&amp;$DC$201:$DC$770,0))),IF(ISNA(INDEX($DC$1:$DC$200,MATCH($AE127&amp;BC$3,$DB$1:$DB$200&amp;$DC$1:$DC$200,0))),"",IF(INDEX($DC$1:$DC$200,MATCH($AE127&amp;BC$3,$DB$1:$DB$200&amp;$DC$1:$DC$200,0))=BC$3,1,"")),IF(INDEX($DC$201:$DC$770,MATCH($AE126&amp;BC$3,$DB$201:$DB$770&amp;$DC$201:$DC$770,0))=BC$3,2,""))</f>
        <v/>
      </c>
      <c r="BD127" s="10" t="str">
        <f t="array" ref="BD127">IF(ISNA(INDEX($DC$201:$DC$770,MATCH($AE126&amp;BD$3,$DB$201:$DB$770&amp;$DC$201:$DC$770,0))),IF(ISNA(INDEX($DC$1:$DC$200,MATCH($AE127&amp;BD$3,$DB$1:$DB$200&amp;$DC$1:$DC$200,0))),"",IF(INDEX($DC$1:$DC$200,MATCH($AE127&amp;BD$3,$DB$1:$DB$200&amp;$DC$1:$DC$200,0))=BD$3,1,"")),IF(INDEX($DC$201:$DC$770,MATCH($AE126&amp;BD$3,$DB$201:$DB$770&amp;$DC$201:$DC$770,0))=BD$3,2,""))</f>
        <v/>
      </c>
      <c r="BE127" s="8" t="str">
        <f t="array" ref="BE127">IF(ISNA(INDEX($DC$201:$DC$770,MATCH($AE126&amp;BE$3,$DB$201:$DB$770&amp;$DC$201:$DC$770,0))),IF(ISNA(INDEX($DC$1:$DC$200,MATCH($AE127&amp;BE$3,$DB$1:$DB$200&amp;$DC$1:$DC$200,0))),"",IF(INDEX($DC$1:$DC$200,MATCH($AE127&amp;BE$3,$DB$1:$DB$200&amp;$DC$1:$DC$200,0))=BE$3,1,"")),IF(INDEX($DC$201:$DC$770,MATCH($AE126&amp;BE$3,$DB$201:$DB$770&amp;$DC$201:$DC$770,0))=BE$3,2,""))</f>
        <v/>
      </c>
      <c r="BF127" s="10" t="str">
        <f t="array" ref="BF127">IF(ISNA(INDEX($DC$201:$DC$770,MATCH($AE126&amp;BF$3,$DB$201:$DB$770&amp;$DC$201:$DC$770,0))),IF(ISNA(INDEX($DC$1:$DC$200,MATCH($AE127&amp;BF$3,$DB$1:$DB$200&amp;$DC$1:$DC$200,0))),"",IF(INDEX($DC$1:$DC$200,MATCH($AE127&amp;BF$3,$DB$1:$DB$200&amp;$DC$1:$DC$200,0))=BF$3,1,"")),IF(INDEX($DC$201:$DC$770,MATCH($AE126&amp;BF$3,$DB$201:$DB$770&amp;$DC$201:$DC$770,0))=BF$3,2,""))</f>
        <v/>
      </c>
      <c r="BG127" s="10" t="str">
        <f t="array" ref="BG127">IF(ISNA(INDEX($DC$201:$DC$770,MATCH($AE126&amp;BG$3,$DB$201:$DB$770&amp;$DC$201:$DC$770,0))),IF(ISNA(INDEX($DC$1:$DC$200,MATCH($AE127&amp;BG$3,$DB$1:$DB$200&amp;$DC$1:$DC$200,0))),"",IF(INDEX($DC$1:$DC$200,MATCH($AE127&amp;BG$3,$DB$1:$DB$200&amp;$DC$1:$DC$200,0))=BG$3,1,"")),IF(INDEX($DC$201:$DC$770,MATCH($AE126&amp;BG$3,$DB$201:$DB$770&amp;$DC$201:$DC$770,0))=BG$3,2,""))</f>
        <v/>
      </c>
      <c r="BH127" s="8" t="str">
        <f t="array" ref="BH127">IF(ISNA(INDEX($DC$201:$DC$770,MATCH($AE126&amp;BH$3,$DB$201:$DB$770&amp;$DC$201:$DC$770,0))),IF(ISNA(INDEX($DC$1:$DC$200,MATCH($AE127&amp;BH$3,$DB$1:$DB$200&amp;$DC$1:$DC$200,0))),"",IF(INDEX($DC$1:$DC$200,MATCH($AE127&amp;BH$3,$DB$1:$DB$200&amp;$DC$1:$DC$200,0))=BH$3,1,"")),IF(INDEX($DC$201:$DC$770,MATCH($AE126&amp;BH$3,$DB$201:$DB$770&amp;$DC$201:$DC$770,0))=BH$3,2,""))</f>
        <v/>
      </c>
      <c r="BI127" s="4">
        <f t="shared" ref="BI127" si="1141">BI126+0.5</f>
        <v>178.5</v>
      </c>
      <c r="BJ127" s="174"/>
      <c r="BK127" s="183"/>
      <c r="BL127" s="177"/>
      <c r="BM127" s="2"/>
      <c r="BN127" s="165"/>
      <c r="BO127" s="165"/>
      <c r="BP127" s="165"/>
      <c r="BQ127" s="2"/>
      <c r="BR127" s="9" t="str">
        <f t="shared" ref="BR127" si="1142">IF(ISNA(VLOOKUP(BI127,$CP$30:$CQ$56,2,FALSE)),IF(ISNA(VLOOKUP(BI127,$DB$1:$DE$200,4,FALSE)),"",VLOOKUP(BI127,$DB$1:$DE$200,4,FALSE)),VLOOKUP(BI127,$CP$30:$CQ$56,2,FALSE))</f>
        <v/>
      </c>
      <c r="BS127" s="10"/>
      <c r="BT127" s="10"/>
      <c r="BU127" s="10"/>
      <c r="BV127" s="10"/>
      <c r="BW127" s="10"/>
      <c r="BX127" s="9" t="str">
        <f t="array" ref="BX127">IF(ISNA(INDEX($DC$201:$DC$770,MATCH($BI126&amp;BX$3,$DB$201:$DB$770&amp;$DC$201:$DC$770,0))),IF(ISNA(INDEX($DC$1:$DC$200,MATCH($BI127&amp;BX$3,$DB$1:$DB$200&amp;$DC$1:$DC$200,0))),"",IF(INDEX($DC$1:$DC$200,MATCH($BI127&amp;BX$3,$DB$1:$DB$200&amp;$DC$1:$DC$200,0))=BX$3,1,"")),IF(INDEX($DC$201:$DC$770,MATCH($BI126&amp;BX$3,$DB$201:$DB$770&amp;$DC$201:$DC$770,0))=BX$3,2,""))</f>
        <v/>
      </c>
      <c r="BY127" s="10" t="str">
        <f t="array" ref="BY127">IF(ISNA(INDEX($DC$201:$DC$770,MATCH($BI126&amp;BY$3,$DB$201:$DB$770&amp;$DC$201:$DC$770,0))),IF(ISNA(INDEX($DC$1:$DC$200,MATCH($BI127&amp;BY$3,$DB$1:$DB$200&amp;$DC$1:$DC$200,0))),"",IF(INDEX($DC$1:$DC$200,MATCH($BI127&amp;BY$3,$DB$1:$DB$200&amp;$DC$1:$DC$200,0))=BY$3,1,"")),IF(INDEX($DC$201:$DC$770,MATCH($BI126&amp;BY$3,$DB$201:$DB$770&amp;$DC$201:$DC$770,0))=BY$3,2,""))</f>
        <v/>
      </c>
      <c r="BZ127" s="10" t="str">
        <f t="array" ref="BZ127">IF(ISNA(INDEX($DC$201:$DC$770,MATCH($BI126&amp;BZ$3,$DB$201:$DB$770&amp;$DC$201:$DC$770,0))),IF(ISNA(INDEX($DC$1:$DC$200,MATCH($BI127&amp;BZ$3,$DB$1:$DB$200&amp;$DC$1:$DC$200,0))),"",IF(INDEX($DC$1:$DC$200,MATCH($BI127&amp;BZ$3,$DB$1:$DB$200&amp;$DC$1:$DC$200,0))=BZ$3,1,"")),IF(INDEX($DC$201:$DC$770,MATCH($BI126&amp;BZ$3,$DB$201:$DB$770&amp;$DC$201:$DC$770,0))=BZ$3,2,""))</f>
        <v/>
      </c>
      <c r="CA127" s="9" t="str">
        <f t="array" ref="CA127">IF(ISNA(INDEX($DC$201:$DC$770,MATCH($BI126&amp;CA$3,$DB$201:$DB$770&amp;$DC$201:$DC$770,0))),IF(ISNA(INDEX($DC$1:$DC$200,MATCH($BI127&amp;CA$3,$DB$1:$DB$200&amp;$DC$1:$DC$200,0))),"",IF(INDEX($DC$1:$DC$200,MATCH($BI127&amp;CA$3,$DB$1:$DB$200&amp;$DC$1:$DC$200,0))=CA$3,1,"")),IF(INDEX($DC$201:$DC$770,MATCH($BI126&amp;CA$3,$DB$201:$DB$770&amp;$DC$201:$DC$770,0))=CA$3,2,""))</f>
        <v/>
      </c>
      <c r="CB127" s="10" t="str">
        <f t="array" ref="CB127">IF(ISNA(INDEX($DC$201:$DC$770,MATCH($BI126&amp;CB$3,$DB$201:$DB$770&amp;$DC$201:$DC$770,0))),IF(ISNA(INDEX($DC$1:$DC$200,MATCH($BI127&amp;CB$3,$DB$1:$DB$200&amp;$DC$1:$DC$200,0))),"",IF(INDEX($DC$1:$DC$200,MATCH($BI127&amp;CB$3,$DB$1:$DB$200&amp;$DC$1:$DC$200,0))=CB$3,1,"")),IF(INDEX($DC$201:$DC$770,MATCH($BI126&amp;CB$3,$DB$201:$DB$770&amp;$DC$201:$DC$770,0))=CB$3,2,""))</f>
        <v/>
      </c>
      <c r="CC127" s="8" t="str">
        <f t="array" ref="CC127">IF(ISNA(INDEX($DC$201:$DC$770,MATCH($BI126&amp;CC$3,$DB$201:$DB$770&amp;$DC$201:$DC$770,0))),IF(ISNA(INDEX($DC$1:$DC$200,MATCH($BI127&amp;CC$3,$DB$1:$DB$200&amp;$DC$1:$DC$200,0))),"",IF(INDEX($DC$1:$DC$200,MATCH($BI127&amp;CC$3,$DB$1:$DB$200&amp;$DC$1:$DC$200,0))=CC$3,1,"")),IF(INDEX($DC$201:$DC$770,MATCH($BI126&amp;CC$3,$DB$201:$DB$770&amp;$DC$201:$DC$770,0))=CC$3,2,""))</f>
        <v/>
      </c>
      <c r="CD127" s="10" t="str">
        <f t="array" ref="CD127">IF(ISNA(INDEX($DC$201:$DC$770,MATCH($BI126&amp;CD$3,$DB$201:$DB$770&amp;$DC$201:$DC$770,0))),IF(ISNA(INDEX($DC$1:$DC$200,MATCH($BI127&amp;CD$3,$DB$1:$DB$200&amp;$DC$1:$DC$200,0))),"",IF(INDEX($DC$1:$DC$200,MATCH($BI127&amp;CD$3,$DB$1:$DB$200&amp;$DC$1:$DC$200,0))=CD$3,1,"")),IF(INDEX($DC$201:$DC$770,MATCH($BI126&amp;CD$3,$DB$201:$DB$770&amp;$DC$201:$DC$770,0))=CD$3,2,""))</f>
        <v/>
      </c>
      <c r="CE127" s="10" t="str">
        <f t="array" ref="CE127">IF(ISNA(INDEX($DC$201:$DC$770,MATCH($BI126&amp;CE$3,$DB$201:$DB$770&amp;$DC$201:$DC$770,0))),IF(ISNA(INDEX($DC$1:$DC$200,MATCH($BI127&amp;CE$3,$DB$1:$DB$200&amp;$DC$1:$DC$200,0))),"",IF(INDEX($DC$1:$DC$200,MATCH($BI127&amp;CE$3,$DB$1:$DB$200&amp;$DC$1:$DC$200,0))=CE$3,1,"")),IF(INDEX($DC$201:$DC$770,MATCH($BI126&amp;CE$3,$DB$201:$DB$770&amp;$DC$201:$DC$770,0))=CE$3,2,""))</f>
        <v/>
      </c>
      <c r="CF127" s="10" t="str">
        <f t="array" ref="CF127">IF(ISNA(INDEX($DC$201:$DC$770,MATCH($BI126&amp;CF$3,$DB$201:$DB$770&amp;$DC$201:$DC$770,0))),IF(ISNA(INDEX($DC$1:$DC$200,MATCH($BI127&amp;CF$3,$DB$1:$DB$200&amp;$DC$1:$DC$200,0))),"",IF(INDEX($DC$1:$DC$200,MATCH($BI127&amp;CF$3,$DB$1:$DB$200&amp;$DC$1:$DC$200,0))=CF$3,1,"")),IF(INDEX($DC$201:$DC$770,MATCH($BI126&amp;CF$3,$DB$201:$DB$770&amp;$DC$201:$DC$770,0))=CF$3,2,""))</f>
        <v/>
      </c>
      <c r="CG127" s="9" t="str">
        <f t="array" ref="CG127">IF(ISNA(INDEX($DC$201:$DC$770,MATCH($BI126&amp;CG$3,$DB$201:$DB$770&amp;$DC$201:$DC$770,0))),IF(ISNA(INDEX($DC$1:$DC$200,MATCH($BI127&amp;CG$3,$DB$1:$DB$200&amp;$DC$1:$DC$200,0))),"",IF(INDEX($DC$1:$DC$200,MATCH($BI127&amp;CG$3,$DB$1:$DB$200&amp;$DC$1:$DC$200,0))=CG$3,1,"")),IF(INDEX($DC$201:$DC$770,MATCH($BI126&amp;CG$3,$DB$201:$DB$770&amp;$DC$201:$DC$770,0))=CG$3,2,""))</f>
        <v/>
      </c>
      <c r="CH127" s="10" t="str">
        <f t="array" ref="CH127">IF(ISNA(INDEX($DC$201:$DC$770,MATCH($BI126&amp;CH$3,$DB$201:$DB$770&amp;$DC$201:$DC$770,0))),IF(ISNA(INDEX($DC$1:$DC$200,MATCH($BI127&amp;CH$3,$DB$1:$DB$200&amp;$DC$1:$DC$200,0))),"",IF(INDEX($DC$1:$DC$200,MATCH($BI127&amp;CH$3,$DB$1:$DB$200&amp;$DC$1:$DC$200,0))=CH$3,1,"")),IF(INDEX($DC$201:$DC$770,MATCH($BI126&amp;CH$3,$DB$201:$DB$770&amp;$DC$201:$DC$770,0))=CH$3,2,""))</f>
        <v/>
      </c>
      <c r="CI127" s="8" t="str">
        <f t="array" ref="CI127">IF(ISNA(INDEX($DC$201:$DC$770,MATCH($BI126&amp;CI$3,$DB$201:$DB$770&amp;$DC$201:$DC$770,0))),IF(ISNA(INDEX($DC$1:$DC$200,MATCH($BI127&amp;CI$3,$DB$1:$DB$200&amp;$DC$1:$DC$200,0))),"",IF(INDEX($DC$1:$DC$200,MATCH($BI127&amp;CI$3,$DB$1:$DB$200&amp;$DC$1:$DC$200,0))=CI$3,1,"")),IF(INDEX($DC$201:$DC$770,MATCH($BI126&amp;CI$3,$DB$201:$DB$770&amp;$DC$201:$DC$770,0))=CI$3,2,""))</f>
        <v/>
      </c>
      <c r="CJ127" s="10" t="str">
        <f t="array" ref="CJ127">IF(ISNA(INDEX($DC$201:$DC$770,MATCH($BI126&amp;CJ$3,$DB$201:$DB$770&amp;$DC$201:$DC$770,0))),IF(ISNA(INDEX($DC$1:$DC$200,MATCH($BI127&amp;CJ$3,$DB$1:$DB$200&amp;$DC$1:$DC$200,0))),"",IF(INDEX($DC$1:$DC$200,MATCH($BI127&amp;CJ$3,$DB$1:$DB$200&amp;$DC$1:$DC$200,0))=CJ$3,1,"")),IF(INDEX($DC$201:$DC$770,MATCH($BI126&amp;CJ$3,$DB$201:$DB$770&amp;$DC$201:$DC$770,0))=CJ$3,2,""))</f>
        <v/>
      </c>
      <c r="CK127" s="10" t="str">
        <f t="array" ref="CK127">IF(ISNA(INDEX($DC$201:$DC$770,MATCH($BI126&amp;CK$3,$DB$201:$DB$770&amp;$DC$201:$DC$770,0))),IF(ISNA(INDEX($DC$1:$DC$200,MATCH($BI127&amp;CK$3,$DB$1:$DB$200&amp;$DC$1:$DC$200,0))),"",IF(INDEX($DC$1:$DC$200,MATCH($BI127&amp;CK$3,$DB$1:$DB$200&amp;$DC$1:$DC$200,0))=CK$3,1,"")),IF(INDEX($DC$201:$DC$770,MATCH($BI126&amp;CK$3,$DB$201:$DB$770&amp;$DC$201:$DC$770,0))=CK$3,2,""))</f>
        <v/>
      </c>
      <c r="CL127" s="8" t="str">
        <f t="array" ref="CL127">IF(ISNA(INDEX($DC$201:$DC$770,MATCH($BI126&amp;CL$3,$DB$201:$DB$770&amp;$DC$201:$DC$770,0))),IF(ISNA(INDEX($DC$1:$DC$200,MATCH($BI127&amp;CL$3,$DB$1:$DB$200&amp;$DC$1:$DC$200,0))),"",IF(INDEX($DC$1:$DC$200,MATCH($BI127&amp;CL$3,$DB$1:$DB$200&amp;$DC$1:$DC$200,0))=CL$3,1,"")),IF(INDEX($DC$201:$DC$770,MATCH($BI126&amp;CL$3,$DB$201:$DB$770&amp;$DC$201:$DC$770,0))=CL$3,2,""))</f>
        <v/>
      </c>
      <c r="CO127" s="58">
        <f t="shared" ref="CO127" si="1143">VLOOKUP(CQ127,$CQ$194:$CR$208,2,FALSE)</f>
        <v>12</v>
      </c>
      <c r="CP127" s="23">
        <f t="shared" ref="CP127:CP144" si="1144">IF(OR(CU127=0,CV127=0),0,1+CY127-$CP$29)</f>
        <v>0</v>
      </c>
      <c r="CQ127" s="160" t="s">
        <v>204</v>
      </c>
      <c r="CR127" s="67" t="s">
        <v>176</v>
      </c>
      <c r="CT127" s="13" t="s">
        <v>151</v>
      </c>
      <c r="CU127" s="67"/>
      <c r="CV127" s="67"/>
      <c r="CW127" s="13">
        <f t="shared" si="765"/>
        <v>2016</v>
      </c>
      <c r="CX127" s="13" t="str">
        <f t="shared" ref="CX127:CX144" si="1145">IF(WEEKDAY(CY127,2)=1,"Mo",IF(WEEKDAY(CY127,2)=2,"Di",IF(WEEKDAY(CY127,2)=3,"Mi",IF(WEEKDAY(CY127,2)=4,"Do",IF(WEEKDAY(CY127,2)=5,"Fr",IF(WEEKDAY(CY127,2)=6,"Sa","So"))))))</f>
        <v>Mo</v>
      </c>
      <c r="CY127" s="22">
        <f t="shared" ref="CY127:CY144" si="1146">DATE(CW127,CV127,CU127)</f>
        <v>40876</v>
      </c>
      <c r="CZ127" s="13">
        <f>IF(COUNTIF(DL455:DL464,1)&gt;0,"F3",0)</f>
        <v>0</v>
      </c>
      <c r="DB127" s="19">
        <f>IF(DM127=0,0,IF(COUNTIF($DM$1:$DM$200,DM127)=1,DM127,IF(COUNTIF($DM$1:$DM$200,DM127)=2,IF(COUNTIF($DM$1:$DM104,DM127)=0,DM127,DM127+0.5),"Terminkollision 1")))</f>
        <v>0</v>
      </c>
      <c r="DC127" s="40">
        <f>DC126</f>
        <v>3</v>
      </c>
      <c r="DD127" s="168"/>
      <c r="DE127" s="33" t="s">
        <v>170</v>
      </c>
      <c r="DF127" s="13" t="s">
        <v>111</v>
      </c>
      <c r="DG127" s="13">
        <f>IF(DI127&lt;&gt;0,DAY(DK127),0)</f>
        <v>0</v>
      </c>
      <c r="DH127" s="13">
        <f>IF(DI127&lt;&gt;0,MONTH(DK127),0)</f>
        <v>0</v>
      </c>
      <c r="DI127" s="13">
        <f>IF(YEAR(DK127)=$CR$2,$CR$2,0)</f>
        <v>0</v>
      </c>
      <c r="DJ127" s="13" t="str">
        <f t="shared" si="1040"/>
        <v>So</v>
      </c>
      <c r="DK127" s="22">
        <f>DK128-1</f>
        <v>40875</v>
      </c>
      <c r="DL127" s="19">
        <f t="shared" si="1042"/>
        <v>0</v>
      </c>
      <c r="DM127" s="13">
        <f t="shared" si="1136"/>
        <v>0</v>
      </c>
    </row>
    <row r="128" spans="1:117" ht="12.75" customHeight="1">
      <c r="A128" s="13">
        <f t="shared" ref="A128" si="1147">A126+1</f>
        <v>118</v>
      </c>
      <c r="B128" s="174">
        <f>TRUNC((DATE($CR$2,C$75,C128)-WEEKDAY(DATE($CR$2,C$75,C128),2)-DATE(YEAR(DATE($CR$2,C$75,C128)+4-WEEKDAY(DATE($CR$2,C$75,C128),2)),1,-10))/7)</f>
        <v>17</v>
      </c>
      <c r="C128" s="172">
        <v>27</v>
      </c>
      <c r="D128" s="176" t="str">
        <f t="shared" si="567"/>
        <v>Mi</v>
      </c>
      <c r="E128" s="2"/>
      <c r="F128" s="164">
        <f t="shared" ref="F128" si="1148">IF(OR(OR(B128=$CR$7,B132=$CR$7,B128=$CS$7,B132=$CS$7,B128=$CT$7,B132=$CT$7,B128=$CR$8,B132=$CR$8,B128=$CR$9,B132=$CR$9,B128=$CR$10,B132=$CR$10,B128=$CS$10,B132=$CS$10,B128=$CR$11,B132=$CR$11,B128=$CS$11,B132=$CS$11,B128=$CT$11,B132=$CT$11,B128=$CU$11,B132=$CU$11,B128=$CV$11,B132=$CV$11,B128=$CR$12,B132=$CR$12,B128=$CS$12,B132=$CS$12),OR($A129=$CP$30,$A129=$CP$31,$A129=$CP$32,$A129=$CP$33,$A129=$CP$34,$A129=$CP$35,$A129=$CP$36,$A129=$CP$37,$A129=$CP$38,$A129=$CP$39,$A129=$CP$40,$A129=$CP$41),OR($A129=$CP$44,$A129=$CP$45,$A129=$CP$46,$A129=$CP$47,$A129=$CP$48,$A129=$CP$49,$A129=$CP$50)),1,"")</f>
        <v>1</v>
      </c>
      <c r="G128" s="164">
        <f t="shared" ref="G128" si="1149">IF(OR(OR(B128=$CR$15,B132=$CR$15,B128=$CS$15,B132=$CS$15,B128=$CT$15,B132=$CT$15,B128=$CR$16,B132=$CR$16,B128=$CS$16,B132=$CS$16,B128=$CR$17,B132=$CR$17,B128=$CS$17,B132=$CS$17,B128=$CR$18,B132=$CR$18,B128=$CS$18,B132=$CS$18,B128=$CT$18,B132=$CT$18,B128=$CU$18,B132=$CU$18,B128=$CV$18,B132=$CV$18,B128=$CR$19,B132=$CR$19,B128=$CS$19,B132=$CS$19),OR($A129=$CP$30,$A129=$CP$31,$A129=$CP$32,$A129=$CP$33,$A129=$CP$34,$A129=$CP$35,$A129=$CP$36,$A129=$CP$37,$A129=$CP$38,$A129=$CP$39,$A129=$CP$40,$A129=$CP$41),OR($A129=$CP$44,$A129=$CP$45,$A129=$CP$46,$A129=$CP$47,$A129=$CP$48,$A129=$CP$49,$A129=$CP$50)),1,"")</f>
        <v>1</v>
      </c>
      <c r="H128" s="164">
        <f t="shared" ref="H128" si="1150">IF(OR(OR(B128=$CR$22,B132=$CR$22,B128=$CS$22,B132=$CS$22,B128=$CT$22,B132=$CT$22,B128=$CR$23,B132=$CR$23,B128=$CS$23,B132=$CS$23,B128=$CR$24,B132=$CR$24,B128=$CS$24,B132=$CS$24,B128=$CR$25,B132=$CR$25,B128=$CS$25,B132=$CS$25,B128=$CT$25,B132=$CT$25,B128=$CU$25,B132=$CU$25,B128=$CV$25,B132=$CV$25,B128=$CR$26,B132=$CR$26,B128=$CS$26,B132=$CS$26),OR($A129=$CP$30,$A129=$CP$31,$A129=$CP$32,$A129=$CP$33,$A129=$CP$34,$A129=$CP$35,$A129=$CP$36,$A129=$CP$37,$A129=$CP$38,$A129=$CP$39,$A129=$CP$40,$A129=$CP$41),OR($A129=$CP$44,$A129=$CP$45,$A129=$CP$46,$A129=$CP$47,$A129=$CP$48,$A129=$CP$49,$A129=$CP$50)),1,"")</f>
        <v>1</v>
      </c>
      <c r="I128" s="2"/>
      <c r="J128" s="6" t="str">
        <f t="shared" ref="J128" si="1151">IF(ISNA(VLOOKUP(A128,$DB$1:$DE$200,4,FALSE)),"",VLOOKUP(A128,$DB$1:$DE$200,4,FALSE))</f>
        <v/>
      </c>
      <c r="K128" s="6"/>
      <c r="L128" s="6"/>
      <c r="M128" s="6"/>
      <c r="N128" s="6"/>
      <c r="O128" s="6"/>
      <c r="P128" s="5" t="str">
        <f t="array" ref="P128">IF(ISNA(INDEX($DC$1:$DC$770,MATCH($A128&amp;P$3,$DB$1:$DB$770&amp;$DC$1:$DC$770,0))),"",IF(ISNA(INDEX($DC$1:$DC$200,MATCH($A128&amp;P$3,$DB$1:$DB$200&amp;$DC$1:$DC$200,0))),IF(INDEX($DC$201:$DC$770,MATCH($A128&amp;P$3,$DB$201:$DB$770&amp;$DC$201:$DC$770,0))=P$3,2,""),IF(INDEX($DC$1:$DC$200,MATCH($A128&amp;P$3,$DB$1:$DB$200&amp;$DC$1:$DC$200,0))=P$3,1,"")))</f>
        <v/>
      </c>
      <c r="Q128" s="6" t="str">
        <f t="array" ref="Q128">IF(ISNA(INDEX($DC$1:$DC$770,MATCH($A128&amp;Q$3,$DB$1:$DB$770&amp;$DC$1:$DC$770,0))),"",IF(ISNA(INDEX($DC$1:$DC$200,MATCH($A128&amp;Q$3,$DB$1:$DB$200&amp;$DC$1:$DC$200,0))),IF(INDEX($DC$201:$DC$770,MATCH($A128&amp;Q$3,$DB$201:$DB$770&amp;$DC$201:$DC$770,0))=Q$3,2,""),IF(INDEX($DC$1:$DC$200,MATCH($A128&amp;Q$3,$DB$1:$DB$200&amp;$DC$1:$DC$200,0))=Q$3,1,"")))</f>
        <v/>
      </c>
      <c r="R128" s="6" t="str">
        <f t="array" ref="R128">IF(ISNA(INDEX($DC$1:$DC$770,MATCH($A128&amp;R$3,$DB$1:$DB$770&amp;$DC$1:$DC$770,0))),"",IF(ISNA(INDEX($DC$1:$DC$200,MATCH($A128&amp;R$3,$DB$1:$DB$200&amp;$DC$1:$DC$200,0))),IF(INDEX($DC$201:$DC$770,MATCH($A128&amp;R$3,$DB$201:$DB$770&amp;$DC$201:$DC$770,0))=R$3,2,""),IF(INDEX($DC$1:$DC$200,MATCH($A128&amp;R$3,$DB$1:$DB$200&amp;$DC$1:$DC$200,0))=R$3,1,"")))</f>
        <v/>
      </c>
      <c r="S128" s="5" t="str">
        <f t="array" ref="S128">IF(ISNA(INDEX($DC$1:$DC$770,MATCH($A128&amp;S$3,$DB$1:$DB$770&amp;$DC$1:$DC$770,0))),"",IF(ISNA(INDEX($DC$1:$DC$200,MATCH($A128&amp;S$3,$DB$1:$DB$200&amp;$DC$1:$DC$200,0))),IF(INDEX($DC$201:$DC$770,MATCH($A128&amp;S$3,$DB$201:$DB$770&amp;$DC$201:$DC$770,0))=S$3,2,""),IF(INDEX($DC$1:$DC$200,MATCH($A128&amp;S$3,$DB$1:$DB$200&amp;$DC$1:$DC$200,0))=S$3,1,"")))</f>
        <v/>
      </c>
      <c r="T128" s="6" t="str">
        <f t="array" ref="T128">IF(ISNA(INDEX($DC$1:$DC$770,MATCH($A128&amp;T$3,$DB$1:$DB$770&amp;$DC$1:$DC$770,0))),"",IF(ISNA(INDEX($DC$1:$DC$200,MATCH($A128&amp;T$3,$DB$1:$DB$200&amp;$DC$1:$DC$200,0))),IF(INDEX($DC$201:$DC$770,MATCH($A128&amp;T$3,$DB$201:$DB$770&amp;$DC$201:$DC$770,0))=T$3,2,""),IF(INDEX($DC$1:$DC$200,MATCH($A128&amp;T$3,$DB$1:$DB$200&amp;$DC$1:$DC$200,0))=T$3,1,"")))</f>
        <v/>
      </c>
      <c r="U128" s="7">
        <f t="array" ref="U128">IF(ISNA(INDEX($DC$1:$DC$770,MATCH($A128&amp;U$3,$DB$1:$DB$770&amp;$DC$1:$DC$770,0))),"",IF(ISNA(INDEX($DC$1:$DC$200,MATCH($A128&amp;U$3,$DB$1:$DB$200&amp;$DC$1:$DC$200,0))),IF(INDEX($DC$201:$DC$770,MATCH($A128&amp;U$3,$DB$201:$DB$770&amp;$DC$201:$DC$770,0))=U$3,2,""),IF(INDEX($DC$1:$DC$200,MATCH($A128&amp;U$3,$DB$1:$DB$200&amp;$DC$1:$DC$200,0))=U$3,1,"")))</f>
        <v>2</v>
      </c>
      <c r="V128" s="6" t="str">
        <f t="array" ref="V128">IF(ISNA(INDEX($DC$1:$DC$770,MATCH($A128&amp;V$3,$DB$1:$DB$770&amp;$DC$1:$DC$770,0))),"",IF(ISNA(INDEX($DC$1:$DC$200,MATCH($A128&amp;V$3,$DB$1:$DB$200&amp;$DC$1:$DC$200,0))),IF(INDEX($DC$201:$DC$770,MATCH($A128&amp;V$3,$DB$201:$DB$770&amp;$DC$201:$DC$770,0))=V$3,2,""),IF(INDEX($DC$1:$DC$200,MATCH($A128&amp;V$3,$DB$1:$DB$200&amp;$DC$1:$DC$200,0))=V$3,1,"")))</f>
        <v/>
      </c>
      <c r="W128" s="6" t="str">
        <f t="array" ref="W128">IF(ISNA(INDEX($DC$1:$DC$770,MATCH($A128&amp;W$3,$DB$1:$DB$770&amp;$DC$1:$DC$770,0))),"",IF(ISNA(INDEX($DC$1:$DC$200,MATCH($A128&amp;W$3,$DB$1:$DB$200&amp;$DC$1:$DC$200,0))),IF(INDEX($DC$201:$DC$770,MATCH($A128&amp;W$3,$DB$201:$DB$770&amp;$DC$201:$DC$770,0))=W$3,2,""),IF(INDEX($DC$1:$DC$200,MATCH($A128&amp;W$3,$DB$1:$DB$200&amp;$DC$1:$DC$200,0))=W$3,1,"")))</f>
        <v/>
      </c>
      <c r="X128" s="6">
        <f t="array" ref="X128">IF(ISNA(INDEX($DC$1:$DC$770,MATCH($A128&amp;X$3,$DB$1:$DB$770&amp;$DC$1:$DC$770,0))),"",IF(ISNA(INDEX($DC$1:$DC$200,MATCH($A128&amp;X$3,$DB$1:$DB$200&amp;$DC$1:$DC$200,0))),IF(INDEX($DC$201:$DC$770,MATCH($A128&amp;X$3,$DB$201:$DB$770&amp;$DC$201:$DC$770,0))=X$3,2,""),IF(INDEX($DC$1:$DC$200,MATCH($A128&amp;X$3,$DB$1:$DB$200&amp;$DC$1:$DC$200,0))=X$3,1,"")))</f>
        <v>2</v>
      </c>
      <c r="Y128" s="5" t="str">
        <f t="array" ref="Y128">IF(ISNA(INDEX($DC$1:$DC$770,MATCH($A128&amp;Y$3,$DB$1:$DB$770&amp;$DC$1:$DC$770,0))),"",IF(ISNA(INDEX($DC$1:$DC$200,MATCH($A128&amp;Y$3,$DB$1:$DB$200&amp;$DC$1:$DC$200,0))),IF(INDEX($DC$201:$DC$770,MATCH($A128&amp;Y$3,$DB$201:$DB$770&amp;$DC$201:$DC$770,0))=Y$3,2,""),IF(INDEX($DC$1:$DC$200,MATCH($A128&amp;Y$3,$DB$1:$DB$200&amp;$DC$1:$DC$200,0))=Y$3,1,"")))</f>
        <v/>
      </c>
      <c r="Z128" s="6" t="str">
        <f t="array" ref="Z128">IF(ISNA(INDEX($DC$1:$DC$770,MATCH($A128&amp;Z$3,$DB$1:$DB$770&amp;$DC$1:$DC$770,0))),"",IF(ISNA(INDEX($DC$1:$DC$200,MATCH($A128&amp;Z$3,$DB$1:$DB$200&amp;$DC$1:$DC$200,0))),IF(INDEX($DC$201:$DC$770,MATCH($A128&amp;Z$3,$DB$201:$DB$770&amp;$DC$201:$DC$770,0))=Z$3,2,""),IF(INDEX($DC$1:$DC$200,MATCH($A128&amp;Z$3,$DB$1:$DB$200&amp;$DC$1:$DC$200,0))=Z$3,1,"")))</f>
        <v/>
      </c>
      <c r="AA128" s="7">
        <f t="array" ref="AA128">IF(ISNA(INDEX($DC$1:$DC$770,MATCH($A128&amp;AA$3,$DB$1:$DB$770&amp;$DC$1:$DC$770,0))),"",IF(ISNA(INDEX($DC$1:$DC$200,MATCH($A128&amp;AA$3,$DB$1:$DB$200&amp;$DC$1:$DC$200,0))),IF(INDEX($DC$201:$DC$770,MATCH($A128&amp;AA$3,$DB$201:$DB$770&amp;$DC$201:$DC$770,0))=AA$3,2,""),IF(INDEX($DC$1:$DC$200,MATCH($A128&amp;AA$3,$DB$1:$DB$200&amp;$DC$1:$DC$200,0))=AA$3,1,"")))</f>
        <v>2</v>
      </c>
      <c r="AB128" s="6" t="str">
        <f t="array" ref="AB128">IF(ISNA(INDEX($DC$1:$DC$770,MATCH($A128&amp;AB$3,$DB$1:$DB$770&amp;$DC$1:$DC$770,0))),"",IF(ISNA(INDEX($DC$1:$DC$200,MATCH($A128&amp;AB$3,$DB$1:$DB$200&amp;$DC$1:$DC$200,0))),IF(INDEX($DC$201:$DC$770,MATCH($A128&amp;AB$3,$DB$201:$DB$770&amp;$DC$201:$DC$770,0))=AB$3,2,""),IF(INDEX($DC$1:$DC$200,MATCH($A128&amp;AB$3,$DB$1:$DB$200&amp;$DC$1:$DC$200,0))=AB$3,1,"")))</f>
        <v/>
      </c>
      <c r="AC128" s="6" t="str">
        <f t="array" ref="AC128">IF(ISNA(INDEX($DC$1:$DC$770,MATCH($A128&amp;AC$3,$DB$1:$DB$770&amp;$DC$1:$DC$770,0))),"",IF(ISNA(INDEX($DC$1:$DC$200,MATCH($A128&amp;AC$3,$DB$1:$DB$200&amp;$DC$1:$DC$200,0))),IF(INDEX($DC$201:$DC$770,MATCH($A128&amp;AC$3,$DB$201:$DB$770&amp;$DC$201:$DC$770,0))=AC$3,2,""),IF(INDEX($DC$1:$DC$200,MATCH($A128&amp;AC$3,$DB$1:$DB$200&amp;$DC$1:$DC$200,0))=AC$3,1,"")))</f>
        <v/>
      </c>
      <c r="AD128" s="7" t="str">
        <f t="array" ref="AD128">IF(ISNA(INDEX($DC$1:$DC$770,MATCH($A128&amp;AD$3,$DB$1:$DB$770&amp;$DC$1:$DC$770,0))),"",IF(ISNA(INDEX($DC$1:$DC$200,MATCH($A128&amp;AD$3,$DB$1:$DB$200&amp;$DC$1:$DC$200,0))),IF(INDEX($DC$201:$DC$770,MATCH($A128&amp;AD$3,$DB$201:$DB$770&amp;$DC$201:$DC$770,0))=AD$3,2,""),IF(INDEX($DC$1:$DC$200,MATCH($A128&amp;AD$3,$DB$1:$DB$200&amp;$DC$1:$DC$200,0))=AD$3,1,"")))</f>
        <v/>
      </c>
      <c r="AE128" s="4">
        <f t="shared" ref="AE128" si="1152">AE126+1</f>
        <v>148</v>
      </c>
      <c r="AF128" s="174">
        <f>TRUNC((DATE($CR$2,AG$75,AG128)-WEEKDAY(DATE($CR$2,AG$75,AG128),2)-DATE(YEAR(DATE($CR$2,AG$75,AG128)+4-WEEKDAY(DATE($CR$2,AG$75,AG128),2)),1,-10))/7)</f>
        <v>21</v>
      </c>
      <c r="AG128" s="181">
        <v>27</v>
      </c>
      <c r="AH128" s="176" t="str">
        <f t="shared" si="572"/>
        <v>Fr</v>
      </c>
      <c r="AI128" s="2"/>
      <c r="AJ128" s="164" t="str">
        <f t="shared" ref="AJ128" si="1153">IF(OR(OR(AF128=$CR$7,AF132=$CR$7,AF128=$CS$7,AF132=$CS$7,AF128=$CT$7,AF132=$CT$7,AF128=$CR$8,AF132=$CR$8,AF128=$CR$9,AF132=$CR$9,AF128=$CR$10,AF132=$CR$10,AF128=$CS$10,AF132=$CS$10,AF128=$CR$11,AF132=$CR$11,AF128=$CS$11,AF132=$CS$11,AF128=$CT$11,AF132=$CT$11,AF128=$CU$11,AF132=$CU$11,AF128=$CV$11,AF132=$CV$11,AF128=$CR$12,AF132=$CR$12,AF128=$CS$12,AF132=$CS$12),OR($AE129=$CP$30,$AE129=$CP$31,$AE129=$CP$32,$AE129=$CP$33,$AE129=$CP$34,$AE129=$CP$35,$AE129=$CP$36,$AE129=$CP$37,$AE129=$CP$38,$AE129=$CP$39,$AE129=$CP$40,$AE129=$CP$41),OR($AE129=$CP$44,$AE129=$CP$45,$AE129=$CP$46,$AE129=$CP$47,$AE129=$CP$48,$AE129=$CP$49,$AE129=$CP$50)),1,"")</f>
        <v/>
      </c>
      <c r="AK128" s="164" t="str">
        <f t="shared" ref="AK128" si="1154">IF(OR(OR(AF128=$CR$15,AF132=$CR$15,AF128=$CS$15,AF132=$CS$15,AF128=$CT$15,AF132=$CT$15,AF128=$CR$16,AF132=$CR$16,AF128=$CS$16,AF132=$CS$16,AF128=$CR$17,AF132=$CR$17,AF128=$CS$17,AF132=$CS$17,AF128=$CR$18,AF132=$CR$18,AF128=$CS$18,AF132=$CS$18,AF128=$CT$18,AF132=$CT$18,AF128=$CU$18,AF132=$CU$18,AF128=$CV$18,AF132=$CV$18,AF128=$CR$19,AF132=$CR$19,AF128=$CS$19,AF132=$CS$19),OR($AE129=$CP$30,$AE129=$CP$31,$AE129=$CP$32,$AE129=$CP$33,$AE129=$CP$34,$AE129=$CP$35,$AE129=$CP$36,$AE129=$CP$37,$AE129=$CP$38,$AE129=$CP$39,$AE129=$CP$40,$AE129=$CP$41),OR($AE129=$CP$44,$AE129=$CP$45,$AE129=$CP$46,$AE129=$CP$47,$AE129=$CP$48,$AE129=$CP$49,$AE129=$CP$50)),1,"")</f>
        <v/>
      </c>
      <c r="AL128" s="164" t="str">
        <f t="shared" ref="AL128" si="1155">IF(OR(OR(AF128=$CR$22,AF132=$CR$22,AF128=$CS$22,AF132=$CS$22,AF128=$CT$22,AF132=$CT$22,AF128=$CR$23,AF132=$CR$23,AF128=$CS$23,AF132=$CS$23,AF128=$CR$24,AF132=$CR$24,AF128=$CS$24,AF132=$CS$24,AF128=$CR$25,AF132=$CR$25,AF128=$CS$25,AF132=$CS$25,AF128=$CT$25,AF132=$CT$25,AF128=$CU$25,AF132=$CU$25,AF128=$CV$25,AF132=$CV$25,AF128=$CR$26,AF132=$CR$26,AF128=$CS$26,AF132=$CS$26),OR($AE129=$CP$30,$AE129=$CP$31,$AE129=$CP$32,$AE129=$CP$33,$AE129=$CP$34,$AE129=$CP$35,$AE129=$CP$36,$AE129=$CP$37,$AE129=$CP$38,$AE129=$CP$39,$AE129=$CP$40,$AE129=$CP$41),OR($AE129=$CP$44,$AE129=$CP$45,$AE129=$CP$46,$AE129=$CP$47,$AE129=$CP$48,$AE129=$CP$49,$AE129=$CP$50)),1,"")</f>
        <v/>
      </c>
      <c r="AM128" s="2"/>
      <c r="AN128" s="6" t="str">
        <f t="shared" ref="AN128" si="1156">IF(ISNA(VLOOKUP(AE128,$DB$1:$DE$200,4,FALSE)),"",VLOOKUP(AE128,$DB$1:$DE$200,4,FALSE))</f>
        <v/>
      </c>
      <c r="AO128" s="6"/>
      <c r="AP128" s="6"/>
      <c r="AQ128" s="6"/>
      <c r="AR128" s="6"/>
      <c r="AS128" s="6"/>
      <c r="AT128" s="5" t="str">
        <f t="array" ref="AT128">IF(ISNA(INDEX($DC$1:$DC$770,MATCH($AE128&amp;AT$3,$DB$1:$DB$770&amp;$DC$1:$DC$770,0))),"",IF(ISNA(INDEX($DC$1:$DC$200,MATCH($AE128&amp;AT$3,$DB$1:$DB$200&amp;$DC$1:$DC$200,0))),IF(INDEX($DC$201:$DC$770,MATCH($AE128&amp;AT$3,$DB$201:$DB$770&amp;$DC$201:$DC$770,0))=AT$3,2,""),IF(INDEX($DC$1:$DC$200,MATCH($AE128&amp;AT$3,$DB$1:$DB$200&amp;$DC$1:$DC$200,0))=AT$3,1,"")))</f>
        <v/>
      </c>
      <c r="AU128" s="6" t="str">
        <f t="array" ref="AU128">IF(ISNA(INDEX($DC$1:$DC$770,MATCH($AE128&amp;AU$3,$DB$1:$DB$770&amp;$DC$1:$DC$770,0))),"",IF(ISNA(INDEX($DC$1:$DC$200,MATCH($AE128&amp;AU$3,$DB$1:$DB$200&amp;$DC$1:$DC$200,0))),IF(INDEX($DC$201:$DC$770,MATCH($AE128&amp;AU$3,$DB$201:$DB$770&amp;$DC$201:$DC$770,0))=AU$3,2,""),IF(INDEX($DC$1:$DC$200,MATCH($AE128&amp;AU$3,$DB$1:$DB$200&amp;$DC$1:$DC$200,0))=AU$3,1,"")))</f>
        <v/>
      </c>
      <c r="AV128" s="6" t="str">
        <f t="array" ref="AV128">IF(ISNA(INDEX($DC$1:$DC$770,MATCH($AE128&amp;AV$3,$DB$1:$DB$770&amp;$DC$1:$DC$770,0))),"",IF(ISNA(INDEX($DC$1:$DC$200,MATCH($AE128&amp;AV$3,$DB$1:$DB$200&amp;$DC$1:$DC$200,0))),IF(INDEX($DC$201:$DC$770,MATCH($AE128&amp;AV$3,$DB$201:$DB$770&amp;$DC$201:$DC$770,0))=AV$3,2,""),IF(INDEX($DC$1:$DC$200,MATCH($AE128&amp;AV$3,$DB$1:$DB$200&amp;$DC$1:$DC$200,0))=AV$3,1,"")))</f>
        <v/>
      </c>
      <c r="AW128" s="5" t="str">
        <f t="array" ref="AW128">IF(ISNA(INDEX($DC$1:$DC$770,MATCH($AE128&amp;AW$3,$DB$1:$DB$770&amp;$DC$1:$DC$770,0))),"",IF(ISNA(INDEX($DC$1:$DC$200,MATCH($AE128&amp;AW$3,$DB$1:$DB$200&amp;$DC$1:$DC$200,0))),IF(INDEX($DC$201:$DC$770,MATCH($AE128&amp;AW$3,$DB$201:$DB$770&amp;$DC$201:$DC$770,0))=AW$3,2,""),IF(INDEX($DC$1:$DC$200,MATCH($AE128&amp;AW$3,$DB$1:$DB$200&amp;$DC$1:$DC$200,0))=AW$3,1,"")))</f>
        <v/>
      </c>
      <c r="AX128" s="6" t="str">
        <f t="array" ref="AX128">IF(ISNA(INDEX($DC$1:$DC$770,MATCH($AE128&amp;AX$3,$DB$1:$DB$770&amp;$DC$1:$DC$770,0))),"",IF(ISNA(INDEX($DC$1:$DC$200,MATCH($AE128&amp;AX$3,$DB$1:$DB$200&amp;$DC$1:$DC$200,0))),IF(INDEX($DC$201:$DC$770,MATCH($AE128&amp;AX$3,$DB$201:$DB$770&amp;$DC$201:$DC$770,0))=AX$3,2,""),IF(INDEX($DC$1:$DC$200,MATCH($AE128&amp;AX$3,$DB$1:$DB$200&amp;$DC$1:$DC$200,0))=AX$3,1,"")))</f>
        <v/>
      </c>
      <c r="AY128" s="7" t="str">
        <f t="array" ref="AY128">IF(ISNA(INDEX($DC$1:$DC$770,MATCH($AE128&amp;AY$3,$DB$1:$DB$770&amp;$DC$1:$DC$770,0))),"",IF(ISNA(INDEX($DC$1:$DC$200,MATCH($AE128&amp;AY$3,$DB$1:$DB$200&amp;$DC$1:$DC$200,0))),IF(INDEX($DC$201:$DC$770,MATCH($AE128&amp;AY$3,$DB$201:$DB$770&amp;$DC$201:$DC$770,0))=AY$3,2,""),IF(INDEX($DC$1:$DC$200,MATCH($AE128&amp;AY$3,$DB$1:$DB$200&amp;$DC$1:$DC$200,0))=AY$3,1,"")))</f>
        <v/>
      </c>
      <c r="AZ128" s="6" t="str">
        <f t="array" ref="AZ128">IF(ISNA(INDEX($DC$1:$DC$770,MATCH($AE128&amp;AZ$3,$DB$1:$DB$770&amp;$DC$1:$DC$770,0))),"",IF(ISNA(INDEX($DC$1:$DC$200,MATCH($AE128&amp;AZ$3,$DB$1:$DB$200&amp;$DC$1:$DC$200,0))),IF(INDEX($DC$201:$DC$770,MATCH($AE128&amp;AZ$3,$DB$201:$DB$770&amp;$DC$201:$DC$770,0))=AZ$3,2,""),IF(INDEX($DC$1:$DC$200,MATCH($AE128&amp;AZ$3,$DB$1:$DB$200&amp;$DC$1:$DC$200,0))=AZ$3,1,"")))</f>
        <v/>
      </c>
      <c r="BA128" s="6" t="str">
        <f t="array" ref="BA128">IF(ISNA(INDEX($DC$1:$DC$770,MATCH($AE128&amp;BA$3,$DB$1:$DB$770&amp;$DC$1:$DC$770,0))),"",IF(ISNA(INDEX($DC$1:$DC$200,MATCH($AE128&amp;BA$3,$DB$1:$DB$200&amp;$DC$1:$DC$200,0))),IF(INDEX($DC$201:$DC$770,MATCH($AE128&amp;BA$3,$DB$201:$DB$770&amp;$DC$201:$DC$770,0))=BA$3,2,""),IF(INDEX($DC$1:$DC$200,MATCH($AE128&amp;BA$3,$DB$1:$DB$200&amp;$DC$1:$DC$200,0))=BA$3,1,"")))</f>
        <v/>
      </c>
      <c r="BB128" s="6" t="str">
        <f t="array" ref="BB128">IF(ISNA(INDEX($DC$1:$DC$770,MATCH($AE128&amp;BB$3,$DB$1:$DB$770&amp;$DC$1:$DC$770,0))),"",IF(ISNA(INDEX($DC$1:$DC$200,MATCH($AE128&amp;BB$3,$DB$1:$DB$200&amp;$DC$1:$DC$200,0))),IF(INDEX($DC$201:$DC$770,MATCH($AE128&amp;BB$3,$DB$201:$DB$770&amp;$DC$201:$DC$770,0))=BB$3,2,""),IF(INDEX($DC$1:$DC$200,MATCH($AE128&amp;BB$3,$DB$1:$DB$200&amp;$DC$1:$DC$200,0))=BB$3,1,"")))</f>
        <v/>
      </c>
      <c r="BC128" s="5" t="str">
        <f t="array" ref="BC128">IF(ISNA(INDEX($DC$1:$DC$770,MATCH($AE128&amp;BC$3,$DB$1:$DB$770&amp;$DC$1:$DC$770,0))),"",IF(ISNA(INDEX($DC$1:$DC$200,MATCH($AE128&amp;BC$3,$DB$1:$DB$200&amp;$DC$1:$DC$200,0))),IF(INDEX($DC$201:$DC$770,MATCH($AE128&amp;BC$3,$DB$201:$DB$770&amp;$DC$201:$DC$770,0))=BC$3,2,""),IF(INDEX($DC$1:$DC$200,MATCH($AE128&amp;BC$3,$DB$1:$DB$200&amp;$DC$1:$DC$200,0))=BC$3,1,"")))</f>
        <v/>
      </c>
      <c r="BD128" s="6" t="str">
        <f t="array" ref="BD128">IF(ISNA(INDEX($DC$1:$DC$770,MATCH($AE128&amp;BD$3,$DB$1:$DB$770&amp;$DC$1:$DC$770,0))),"",IF(ISNA(INDEX($DC$1:$DC$200,MATCH($AE128&amp;BD$3,$DB$1:$DB$200&amp;$DC$1:$DC$200,0))),IF(INDEX($DC$201:$DC$770,MATCH($AE128&amp;BD$3,$DB$201:$DB$770&amp;$DC$201:$DC$770,0))=BD$3,2,""),IF(INDEX($DC$1:$DC$200,MATCH($AE128&amp;BD$3,$DB$1:$DB$200&amp;$DC$1:$DC$200,0))=BD$3,1,"")))</f>
        <v/>
      </c>
      <c r="BE128" s="7" t="str">
        <f t="array" ref="BE128">IF(ISNA(INDEX($DC$1:$DC$770,MATCH($AE128&amp;BE$3,$DB$1:$DB$770&amp;$DC$1:$DC$770,0))),"",IF(ISNA(INDEX($DC$1:$DC$200,MATCH($AE128&amp;BE$3,$DB$1:$DB$200&amp;$DC$1:$DC$200,0))),IF(INDEX($DC$201:$DC$770,MATCH($AE128&amp;BE$3,$DB$201:$DB$770&amp;$DC$201:$DC$770,0))=BE$3,2,""),IF(INDEX($DC$1:$DC$200,MATCH($AE128&amp;BE$3,$DB$1:$DB$200&amp;$DC$1:$DC$200,0))=BE$3,1,"")))</f>
        <v/>
      </c>
      <c r="BF128" s="6" t="str">
        <f t="array" ref="BF128">IF(ISNA(INDEX($DC$1:$DC$770,MATCH($AE128&amp;BF$3,$DB$1:$DB$770&amp;$DC$1:$DC$770,0))),"",IF(ISNA(INDEX($DC$1:$DC$200,MATCH($AE128&amp;BF$3,$DB$1:$DB$200&amp;$DC$1:$DC$200,0))),IF(INDEX($DC$201:$DC$770,MATCH($AE128&amp;BF$3,$DB$201:$DB$770&amp;$DC$201:$DC$770,0))=BF$3,2,""),IF(INDEX($DC$1:$DC$200,MATCH($AE128&amp;BF$3,$DB$1:$DB$200&amp;$DC$1:$DC$200,0))=BF$3,1,"")))</f>
        <v/>
      </c>
      <c r="BG128" s="6" t="str">
        <f t="array" ref="BG128">IF(ISNA(INDEX($DC$1:$DC$770,MATCH($AE128&amp;BG$3,$DB$1:$DB$770&amp;$DC$1:$DC$770,0))),"",IF(ISNA(INDEX($DC$1:$DC$200,MATCH($AE128&amp;BG$3,$DB$1:$DB$200&amp;$DC$1:$DC$200,0))),IF(INDEX($DC$201:$DC$770,MATCH($AE128&amp;BG$3,$DB$201:$DB$770&amp;$DC$201:$DC$770,0))=BG$3,2,""),IF(INDEX($DC$1:$DC$200,MATCH($AE128&amp;BG$3,$DB$1:$DB$200&amp;$DC$1:$DC$200,0))=BG$3,1,"")))</f>
        <v/>
      </c>
      <c r="BH128" s="7" t="str">
        <f t="array" ref="BH128">IF(ISNA(INDEX($DC$1:$DC$770,MATCH($AE128&amp;BH$3,$DB$1:$DB$770&amp;$DC$1:$DC$770,0))),"",IF(ISNA(INDEX($DC$1:$DC$200,MATCH($AE128&amp;BH$3,$DB$1:$DB$200&amp;$DC$1:$DC$200,0))),IF(INDEX($DC$201:$DC$770,MATCH($AE128&amp;BH$3,$DB$201:$DB$770&amp;$DC$201:$DC$770,0))=BH$3,2,""),IF(INDEX($DC$1:$DC$200,MATCH($AE128&amp;BH$3,$DB$1:$DB$200&amp;$DC$1:$DC$200,0))=BH$3,1,"")))</f>
        <v/>
      </c>
      <c r="BI128" s="4">
        <f t="shared" ref="BI128" si="1157">BI126+1</f>
        <v>179</v>
      </c>
      <c r="BJ128" s="174">
        <f>TRUNC((DATE($CR$2,BK$75,BK128)-WEEKDAY(DATE($CR$2,BK$75,BK128),2)-DATE(YEAR(DATE($CR$2,BK$75,BK128)+4-WEEKDAY(DATE($CR$2,BK$75,BK128),2)),1,-10))/7)</f>
        <v>26</v>
      </c>
      <c r="BK128" s="181">
        <v>27</v>
      </c>
      <c r="BL128" s="176" t="str">
        <f t="shared" si="577"/>
        <v>Mo</v>
      </c>
      <c r="BM128" s="2"/>
      <c r="BN128" s="164" t="str">
        <f t="shared" ref="BN128" si="1158">IF(OR(OR(BJ128=$CR$7,BJ132=$CR$7,BJ128=$CS$7,BJ132=$CS$7,BJ128=$CT$7,BJ132=$CT$7,BJ128=$CR$8,BJ132=$CR$8,BJ128=$CR$9,BJ132=$CR$9,BJ128=$CR$10,BJ132=$CR$10,BJ128=$CS$10,BJ132=$CS$10,BJ128=$CR$11,BJ132=$CR$11,BJ128=$CS$11,BJ132=$CS$11,BJ128=$CT$11,BJ132=$CT$11,BJ128=$CU$11,BJ132=$CU$11,BJ128=$CV$11,BJ132=$CV$11,BJ128=$CR$12,BJ132=$CR$12,BJ128=$CS$12,BJ132=$CS$12),OR($BI129=$CP$30,$BI129=$CP$31,$BI129=$CP$32,$BI129=$CP$33,$BI129=$CP$34,$BI129=$CP$35,$BI129=$CP$36,$BI129=$CP$37,$BI129=$CP$38,$BI129=$CP$39,$BI129=$CP$40,$BI129=$CP$41),OR($BI129=$CP$44,$BI129=$CP$45,$BI129=$CP$46,$BI129=$CP$47,$BI129=$CP$48,$BI129=$CP$49,$BI129=$CP$50)),1,"")</f>
        <v/>
      </c>
      <c r="BO128" s="164" t="str">
        <f t="shared" ref="BO128" si="1159">IF(OR(OR(BJ128=$CR$15,BJ132=$CR$15,BJ128=$CS$15,BJ132=$CS$15,BJ128=$CT$15,BJ132=$CT$15,BJ128=$CR$16,BJ132=$CR$16,BJ128=$CS$16,BJ132=$CS$16,BJ128=$CR$17,BJ132=$CR$17,BJ128=$CS$17,BJ132=$CS$17,BJ128=$CR$18,BJ132=$CR$18,BJ128=$CS$18,BJ132=$CS$18,BJ128=$CT$18,BJ132=$CT$18,BJ128=$CU$18,BJ132=$CU$18,BJ128=$CV$18,BJ132=$CV$18,BJ128=$CR$19,BJ132=$CR$19,BJ128=$CS$19,BJ132=$CS$19),OR($BI129=$CP$30,$BI129=$CP$31,$BI129=$CP$32,$BI129=$CP$33,$BI129=$CP$34,$BI129=$CP$35,$BI129=$CP$36,$BI129=$CP$37,$BI129=$CP$38,$BI129=$CP$39,$BI129=$CP$40,$BI129=$CP$41),OR($BI129=$CP$44,$BI129=$CP$45,$BI129=$CP$46,$BI129=$CP$47,$BI129=$CP$48,$BI129=$CP$49,$BI129=$CP$50)),1,"")</f>
        <v/>
      </c>
      <c r="BP128" s="164" t="str">
        <f t="shared" ref="BP128" si="1160">IF(OR(OR(BJ128=$CR$22,BJ132=$CR$22,BJ128=$CS$22,BJ132=$CS$22,BJ128=$CT$22,BJ132=$CT$22,BJ128=$CR$23,BJ132=$CR$23,BJ128=$CS$23,BJ132=$CS$23,BJ128=$CR$24,BJ132=$CR$24,BJ128=$CS$24,BJ132=$CS$24,BJ128=$CR$25,BJ132=$CR$25,BJ128=$CS$25,BJ132=$CS$25,BJ128=$CT$25,BJ132=$CT$25,BJ128=$CU$25,BJ132=$CU$25,BJ128=$CV$25,BJ132=$CV$25,BJ128=$CR$26,BJ132=$CR$26,BJ128=$CS$26,BJ132=$CS$26),OR($BI129=$CP$30,$BI129=$CP$31,$BI129=$CP$32,$BI129=$CP$33,$BI129=$CP$34,$BI129=$CP$35,$BI129=$CP$36,$BI129=$CP$37,$BI129=$CP$38,$BI129=$CP$39,$BI129=$CP$40,$BI129=$CP$41),OR($BI129=$CP$44,$BI129=$CP$45,$BI129=$CP$46,$BI129=$CP$47,$BI129=$CP$48,$BI129=$CP$49,$BI129=$CP$50)),1,"")</f>
        <v/>
      </c>
      <c r="BQ128" s="2"/>
      <c r="BR128" s="1" t="str">
        <f t="shared" ref="BR128" si="1161">IF(ISNA(VLOOKUP(BI128,$DB$1:$DE$200,4,FALSE)),"",VLOOKUP(BI128,$DB$1:$DE$200,4,FALSE))</f>
        <v>Cevi-Turnen</v>
      </c>
      <c r="BS128" s="1"/>
      <c r="BT128" s="1"/>
      <c r="BU128" s="1"/>
      <c r="BV128" s="1"/>
      <c r="BW128" s="1"/>
      <c r="BX128" s="5" t="str">
        <f t="array" ref="BX128">IF(ISNA(INDEX($DC$1:$DC$770,MATCH($BI128&amp;BX$3,$DB$1:$DB$770&amp;$DC$1:$DC$770,0))),"",IF(ISNA(INDEX($DC$1:$DC$200,MATCH($BI128&amp;BX$3,$DB$1:$DB$200&amp;$DC$1:$DC$200,0))),IF(INDEX($DC$201:$DC$770,MATCH($BI128&amp;BX$3,$DB$201:$DB$770&amp;$DC$201:$DC$770,0))=BX$3,2,""),IF(INDEX($DC$1:$DC$200,MATCH($BI128&amp;BX$3,$DB$1:$DB$200&amp;$DC$1:$DC$200,0))=BX$3,1,"")))</f>
        <v/>
      </c>
      <c r="BY128" s="6" t="str">
        <f t="array" ref="BY128">IF(ISNA(INDEX($DC$1:$DC$770,MATCH($BI128&amp;BY$3,$DB$1:$DB$770&amp;$DC$1:$DC$770,0))),"",IF(ISNA(INDEX($DC$1:$DC$200,MATCH($BI128&amp;BY$3,$DB$1:$DB$200&amp;$DC$1:$DC$200,0))),IF(INDEX($DC$201:$DC$770,MATCH($BI128&amp;BY$3,$DB$201:$DB$770&amp;$DC$201:$DC$770,0))=BY$3,2,""),IF(INDEX($DC$1:$DC$200,MATCH($BI128&amp;BY$3,$DB$1:$DB$200&amp;$DC$1:$DC$200,0))=BY$3,1,"")))</f>
        <v/>
      </c>
      <c r="BZ128" s="6">
        <f t="array" ref="BZ128">IF(ISNA(INDEX($DC$1:$DC$770,MATCH($BI128&amp;BZ$3,$DB$1:$DB$770&amp;$DC$1:$DC$770,0))),"",IF(ISNA(INDEX($DC$1:$DC$200,MATCH($BI128&amp;BZ$3,$DB$1:$DB$200&amp;$DC$1:$DC$200,0))),IF(INDEX($DC$201:$DC$770,MATCH($BI128&amp;BZ$3,$DB$201:$DB$770&amp;$DC$201:$DC$770,0))=BZ$3,2,""),IF(INDEX($DC$1:$DC$200,MATCH($BI128&amp;BZ$3,$DB$1:$DB$200&amp;$DC$1:$DC$200,0))=BZ$3,1,"")))</f>
        <v>1</v>
      </c>
      <c r="CA128" s="5" t="str">
        <f t="array" ref="CA128">IF(ISNA(INDEX($DC$1:$DC$770,MATCH($BI128&amp;CA$3,$DB$1:$DB$770&amp;$DC$1:$DC$770,0))),"",IF(ISNA(INDEX($DC$1:$DC$200,MATCH($BI128&amp;CA$3,$DB$1:$DB$200&amp;$DC$1:$DC$200,0))),IF(INDEX($DC$201:$DC$770,MATCH($BI128&amp;CA$3,$DB$201:$DB$770&amp;$DC$201:$DC$770,0))=CA$3,2,""),IF(INDEX($DC$1:$DC$200,MATCH($BI128&amp;CA$3,$DB$1:$DB$200&amp;$DC$1:$DC$200,0))=CA$3,1,"")))</f>
        <v/>
      </c>
      <c r="CB128" s="6" t="str">
        <f t="array" ref="CB128">IF(ISNA(INDEX($DC$1:$DC$770,MATCH($BI128&amp;CB$3,$DB$1:$DB$770&amp;$DC$1:$DC$770,0))),"",IF(ISNA(INDEX($DC$1:$DC$200,MATCH($BI128&amp;CB$3,$DB$1:$DB$200&amp;$DC$1:$DC$200,0))),IF(INDEX($DC$201:$DC$770,MATCH($BI128&amp;CB$3,$DB$201:$DB$770&amp;$DC$201:$DC$770,0))=CB$3,2,""),IF(INDEX($DC$1:$DC$200,MATCH($BI128&amp;CB$3,$DB$1:$DB$200&amp;$DC$1:$DC$200,0))=CB$3,1,"")))</f>
        <v/>
      </c>
      <c r="CC128" s="7" t="str">
        <f t="array" ref="CC128">IF(ISNA(INDEX($DC$1:$DC$770,MATCH($BI128&amp;CC$3,$DB$1:$DB$770&amp;$DC$1:$DC$770,0))),"",IF(ISNA(INDEX($DC$1:$DC$200,MATCH($BI128&amp;CC$3,$DB$1:$DB$200&amp;$DC$1:$DC$200,0))),IF(INDEX($DC$201:$DC$770,MATCH($BI128&amp;CC$3,$DB$201:$DB$770&amp;$DC$201:$DC$770,0))=CC$3,2,""),IF(INDEX($DC$1:$DC$200,MATCH($BI128&amp;CC$3,$DB$1:$DB$200&amp;$DC$1:$DC$200,0))=CC$3,1,"")))</f>
        <v/>
      </c>
      <c r="CD128" s="6" t="str">
        <f t="array" ref="CD128">IF(ISNA(INDEX($DC$1:$DC$770,MATCH($BI128&amp;CD$3,$DB$1:$DB$770&amp;$DC$1:$DC$770,0))),"",IF(ISNA(INDEX($DC$1:$DC$200,MATCH($BI128&amp;CD$3,$DB$1:$DB$200&amp;$DC$1:$DC$200,0))),IF(INDEX($DC$201:$DC$770,MATCH($BI128&amp;CD$3,$DB$201:$DB$770&amp;$DC$201:$DC$770,0))=CD$3,2,""),IF(INDEX($DC$1:$DC$200,MATCH($BI128&amp;CD$3,$DB$1:$DB$200&amp;$DC$1:$DC$200,0))=CD$3,1,"")))</f>
        <v/>
      </c>
      <c r="CE128" s="6" t="str">
        <f t="array" ref="CE128">IF(ISNA(INDEX($DC$1:$DC$770,MATCH($BI128&amp;CE$3,$DB$1:$DB$770&amp;$DC$1:$DC$770,0))),"",IF(ISNA(INDEX($DC$1:$DC$200,MATCH($BI128&amp;CE$3,$DB$1:$DB$200&amp;$DC$1:$DC$200,0))),IF(INDEX($DC$201:$DC$770,MATCH($BI128&amp;CE$3,$DB$201:$DB$770&amp;$DC$201:$DC$770,0))=CE$3,2,""),IF(INDEX($DC$1:$DC$200,MATCH($BI128&amp;CE$3,$DB$1:$DB$200&amp;$DC$1:$DC$200,0))=CE$3,1,"")))</f>
        <v/>
      </c>
      <c r="CF128" s="6" t="str">
        <f t="array" ref="CF128">IF(ISNA(INDEX($DC$1:$DC$770,MATCH($BI128&amp;CF$3,$DB$1:$DB$770&amp;$DC$1:$DC$770,0))),"",IF(ISNA(INDEX($DC$1:$DC$200,MATCH($BI128&amp;CF$3,$DB$1:$DB$200&amp;$DC$1:$DC$200,0))),IF(INDEX($DC$201:$DC$770,MATCH($BI128&amp;CF$3,$DB$201:$DB$770&amp;$DC$201:$DC$770,0))=CF$3,2,""),IF(INDEX($DC$1:$DC$200,MATCH($BI128&amp;CF$3,$DB$1:$DB$200&amp;$DC$1:$DC$200,0))=CF$3,1,"")))</f>
        <v/>
      </c>
      <c r="CG128" s="5" t="str">
        <f t="array" ref="CG128">IF(ISNA(INDEX($DC$1:$DC$770,MATCH($BI128&amp;CG$3,$DB$1:$DB$770&amp;$DC$1:$DC$770,0))),"",IF(ISNA(INDEX($DC$1:$DC$200,MATCH($BI128&amp;CG$3,$DB$1:$DB$200&amp;$DC$1:$DC$200,0))),IF(INDEX($DC$201:$DC$770,MATCH($BI128&amp;CG$3,$DB$201:$DB$770&amp;$DC$201:$DC$770,0))=CG$3,2,""),IF(INDEX($DC$1:$DC$200,MATCH($BI128&amp;CG$3,$DB$1:$DB$200&amp;$DC$1:$DC$200,0))=CG$3,1,"")))</f>
        <v/>
      </c>
      <c r="CH128" s="6" t="str">
        <f t="array" ref="CH128">IF(ISNA(INDEX($DC$1:$DC$770,MATCH($BI128&amp;CH$3,$DB$1:$DB$770&amp;$DC$1:$DC$770,0))),"",IF(ISNA(INDEX($DC$1:$DC$200,MATCH($BI128&amp;CH$3,$DB$1:$DB$200&amp;$DC$1:$DC$200,0))),IF(INDEX($DC$201:$DC$770,MATCH($BI128&amp;CH$3,$DB$201:$DB$770&amp;$DC$201:$DC$770,0))=CH$3,2,""),IF(INDEX($DC$1:$DC$200,MATCH($BI128&amp;CH$3,$DB$1:$DB$200&amp;$DC$1:$DC$200,0))=CH$3,1,"")))</f>
        <v/>
      </c>
      <c r="CI128" s="7" t="str">
        <f t="array" ref="CI128">IF(ISNA(INDEX($DC$1:$DC$770,MATCH($BI128&amp;CI$3,$DB$1:$DB$770&amp;$DC$1:$DC$770,0))),"",IF(ISNA(INDEX($DC$1:$DC$200,MATCH($BI128&amp;CI$3,$DB$1:$DB$200&amp;$DC$1:$DC$200,0))),IF(INDEX($DC$201:$DC$770,MATCH($BI128&amp;CI$3,$DB$201:$DB$770&amp;$DC$201:$DC$770,0))=CI$3,2,""),IF(INDEX($DC$1:$DC$200,MATCH($BI128&amp;CI$3,$DB$1:$DB$200&amp;$DC$1:$DC$200,0))=CI$3,1,"")))</f>
        <v/>
      </c>
      <c r="CJ128" s="6" t="str">
        <f t="array" ref="CJ128">IF(ISNA(INDEX($DC$1:$DC$770,MATCH($BI128&amp;CJ$3,$DB$1:$DB$770&amp;$DC$1:$DC$770,0))),"",IF(ISNA(INDEX($DC$1:$DC$200,MATCH($BI128&amp;CJ$3,$DB$1:$DB$200&amp;$DC$1:$DC$200,0))),IF(INDEX($DC$201:$DC$770,MATCH($BI128&amp;CJ$3,$DB$201:$DB$770&amp;$DC$201:$DC$770,0))=CJ$3,2,""),IF(INDEX($DC$1:$DC$200,MATCH($BI128&amp;CJ$3,$DB$1:$DB$200&amp;$DC$1:$DC$200,0))=CJ$3,1,"")))</f>
        <v/>
      </c>
      <c r="CK128" s="6" t="str">
        <f t="array" ref="CK128">IF(ISNA(INDEX($DC$1:$DC$770,MATCH($BI128&amp;CK$3,$DB$1:$DB$770&amp;$DC$1:$DC$770,0))),"",IF(ISNA(INDEX($DC$1:$DC$200,MATCH($BI128&amp;CK$3,$DB$1:$DB$200&amp;$DC$1:$DC$200,0))),IF(INDEX($DC$201:$DC$770,MATCH($BI128&amp;CK$3,$DB$201:$DB$770&amp;$DC$201:$DC$770,0))=CK$3,2,""),IF(INDEX($DC$1:$DC$200,MATCH($BI128&amp;CK$3,$DB$1:$DB$200&amp;$DC$1:$DC$200,0))=CK$3,1,"")))</f>
        <v/>
      </c>
      <c r="CL128" s="7" t="str">
        <f t="array" ref="CL128">IF(ISNA(INDEX($DC$1:$DC$770,MATCH($BI128&amp;CL$3,$DB$1:$DB$770&amp;$DC$1:$DC$770,0))),"",IF(ISNA(INDEX($DC$1:$DC$200,MATCH($BI128&amp;CL$3,$DB$1:$DB$200&amp;$DC$1:$DC$200,0))),IF(INDEX($DC$201:$DC$770,MATCH($BI128&amp;CL$3,$DB$201:$DB$770&amp;$DC$201:$DC$770,0))=CL$3,2,""),IF(INDEX($DC$1:$DC$200,MATCH($BI128&amp;CL$3,$DB$1:$DB$200&amp;$DC$1:$DC$200,0))=CL$3,1,"")))</f>
        <v/>
      </c>
      <c r="CN128" s="10"/>
      <c r="CO128" s="14">
        <f t="shared" ref="CO128" si="1162">CO127</f>
        <v>12</v>
      </c>
      <c r="CP128" s="24">
        <f t="shared" si="1144"/>
        <v>0</v>
      </c>
      <c r="CQ128" s="161"/>
      <c r="CR128" s="47"/>
      <c r="CS128" s="10"/>
      <c r="CT128" s="10" t="s">
        <v>152</v>
      </c>
      <c r="CU128" s="68"/>
      <c r="CV128" s="68"/>
      <c r="CW128" s="10">
        <f t="shared" si="765"/>
        <v>2016</v>
      </c>
      <c r="CX128" s="10" t="str">
        <f t="shared" si="1145"/>
        <v>Mo</v>
      </c>
      <c r="CY128" s="36">
        <f t="shared" si="1146"/>
        <v>40876</v>
      </c>
      <c r="CZ128" s="10">
        <f>CZ127</f>
        <v>0</v>
      </c>
      <c r="DB128" s="19">
        <f>IF(DM128=0,0,IF(COUNTIF($DM$1:$DM$200,DM128)=1,DM128,IF(COUNTIF($DM$1:$DM$200,DM128)=2,IF(COUNTIF($DM$1:$DM104,DM128)=0,DM128,DM128+0.5),"Terminkollision 1")))</f>
        <v>0</v>
      </c>
      <c r="DC128" s="40">
        <f>DC127</f>
        <v>3</v>
      </c>
      <c r="DD128" s="168"/>
      <c r="DE128" s="33" t="s">
        <v>65</v>
      </c>
      <c r="DF128" s="13" t="s">
        <v>112</v>
      </c>
      <c r="DG128" s="64"/>
      <c r="DH128" s="64"/>
      <c r="DI128" s="13">
        <f t="shared" si="1039"/>
        <v>2016</v>
      </c>
      <c r="DJ128" s="13" t="str">
        <f t="shared" si="1040"/>
        <v>Mo</v>
      </c>
      <c r="DK128" s="22">
        <f t="shared" ref="DK128:DK140" si="1163">DATE(DI128,DH128,DG128)</f>
        <v>40876</v>
      </c>
      <c r="DL128" s="19">
        <f t="shared" si="1042"/>
        <v>0</v>
      </c>
      <c r="DM128" s="13">
        <f t="shared" si="1136"/>
        <v>0</v>
      </c>
    </row>
    <row r="129" spans="1:117" ht="12.75" customHeight="1">
      <c r="A129" s="13">
        <f t="shared" ref="A129" si="1164">A128+0.5</f>
        <v>118.5</v>
      </c>
      <c r="B129" s="174"/>
      <c r="C129" s="173"/>
      <c r="D129" s="177"/>
      <c r="E129" s="2"/>
      <c r="F129" s="165"/>
      <c r="G129" s="165"/>
      <c r="H129" s="165"/>
      <c r="I129" s="2"/>
      <c r="J129" s="10" t="str">
        <f t="shared" ref="J129" si="1165">IF(ISNA(VLOOKUP(A129,$CP$30:$CQ$56,2,FALSE)),IF(ISNA(VLOOKUP(A129,$DB$1:$DE$200,4,FALSE)),"",VLOOKUP(A129,$DB$1:$DE$200,4,FALSE)),VLOOKUP(A129,$CP$30:$CQ$56,2,FALSE))</f>
        <v/>
      </c>
      <c r="K129" s="10"/>
      <c r="L129" s="10"/>
      <c r="M129" s="10"/>
      <c r="N129" s="10"/>
      <c r="O129" s="10"/>
      <c r="P129" s="9" t="str">
        <f t="array" ref="P129">IF(ISNA(INDEX($DC$201:$DC$770,MATCH($A128&amp;P$3,$DB$201:$DB$770&amp;$DC$201:$DC$770,0))),IF(ISNA(INDEX($DC$1:$DC$200,MATCH($A129&amp;P$3,$DB$1:$DB$200&amp;$DC$1:$DC$200,0))),"",IF(INDEX($DC$1:$DC$200,MATCH($A129&amp;P$3,$DB$1:$DB$200&amp;$DC$1:$DC$200,0))=P$3,1,"")),IF(INDEX($DC$201:$DC$770,MATCH($A128&amp;P$3,$DB$201:$DB$770&amp;$DC$201:$DC$770,0))=P$3,2,""))</f>
        <v/>
      </c>
      <c r="Q129" s="10" t="str">
        <f t="array" ref="Q129">IF(ISNA(INDEX($DC$201:$DC$770,MATCH($A128&amp;Q$3,$DB$201:$DB$770&amp;$DC$201:$DC$770,0))),IF(ISNA(INDEX($DC$1:$DC$200,MATCH($A129&amp;Q$3,$DB$1:$DB$200&amp;$DC$1:$DC$200,0))),"",IF(INDEX($DC$1:$DC$200,MATCH($A129&amp;Q$3,$DB$1:$DB$200&amp;$DC$1:$DC$200,0))=Q$3,1,"")),IF(INDEX($DC$201:$DC$770,MATCH($A128&amp;Q$3,$DB$201:$DB$770&amp;$DC$201:$DC$770,0))=Q$3,2,""))</f>
        <v/>
      </c>
      <c r="R129" s="10" t="str">
        <f t="array" ref="R129">IF(ISNA(INDEX($DC$201:$DC$770,MATCH($A128&amp;R$3,$DB$201:$DB$770&amp;$DC$201:$DC$770,0))),IF(ISNA(INDEX($DC$1:$DC$200,MATCH($A129&amp;R$3,$DB$1:$DB$200&amp;$DC$1:$DC$200,0))),"",IF(INDEX($DC$1:$DC$200,MATCH($A129&amp;R$3,$DB$1:$DB$200&amp;$DC$1:$DC$200,0))=R$3,1,"")),IF(INDEX($DC$201:$DC$770,MATCH($A128&amp;R$3,$DB$201:$DB$770&amp;$DC$201:$DC$770,0))=R$3,2,""))</f>
        <v/>
      </c>
      <c r="S129" s="9" t="str">
        <f t="array" ref="S129">IF(ISNA(INDEX($DC$201:$DC$770,MATCH($A128&amp;S$3,$DB$201:$DB$770&amp;$DC$201:$DC$770,0))),IF(ISNA(INDEX($DC$1:$DC$200,MATCH($A129&amp;S$3,$DB$1:$DB$200&amp;$DC$1:$DC$200,0))),"",IF(INDEX($DC$1:$DC$200,MATCH($A129&amp;S$3,$DB$1:$DB$200&amp;$DC$1:$DC$200,0))=S$3,1,"")),IF(INDEX($DC$201:$DC$770,MATCH($A128&amp;S$3,$DB$201:$DB$770&amp;$DC$201:$DC$770,0))=S$3,2,""))</f>
        <v/>
      </c>
      <c r="T129" s="10" t="str">
        <f t="array" ref="T129">IF(ISNA(INDEX($DC$201:$DC$770,MATCH($A128&amp;T$3,$DB$201:$DB$770&amp;$DC$201:$DC$770,0))),IF(ISNA(INDEX($DC$1:$DC$200,MATCH($A129&amp;T$3,$DB$1:$DB$200&amp;$DC$1:$DC$200,0))),"",IF(INDEX($DC$1:$DC$200,MATCH($A129&amp;T$3,$DB$1:$DB$200&amp;$DC$1:$DC$200,0))=T$3,1,"")),IF(INDEX($DC$201:$DC$770,MATCH($A128&amp;T$3,$DB$201:$DB$770&amp;$DC$201:$DC$770,0))=T$3,2,""))</f>
        <v/>
      </c>
      <c r="U129" s="8">
        <f t="array" ref="U129">IF(ISNA(INDEX($DC$201:$DC$770,MATCH($A128&amp;U$3,$DB$201:$DB$770&amp;$DC$201:$DC$770,0))),IF(ISNA(INDEX($DC$1:$DC$200,MATCH($A129&amp;U$3,$DB$1:$DB$200&amp;$DC$1:$DC$200,0))),"",IF(INDEX($DC$1:$DC$200,MATCH($A129&amp;U$3,$DB$1:$DB$200&amp;$DC$1:$DC$200,0))=U$3,1,"")),IF(INDEX($DC$201:$DC$770,MATCH($A128&amp;U$3,$DB$201:$DB$770&amp;$DC$201:$DC$770,0))=U$3,2,""))</f>
        <v>2</v>
      </c>
      <c r="V129" s="10" t="str">
        <f t="array" ref="V129">IF(ISNA(INDEX($DC$201:$DC$770,MATCH($A128&amp;V$3,$DB$201:$DB$770&amp;$DC$201:$DC$770,0))),IF(ISNA(INDEX($DC$1:$DC$200,MATCH($A129&amp;V$3,$DB$1:$DB$200&amp;$DC$1:$DC$200,0))),"",IF(INDEX($DC$1:$DC$200,MATCH($A129&amp;V$3,$DB$1:$DB$200&amp;$DC$1:$DC$200,0))=V$3,1,"")),IF(INDEX($DC$201:$DC$770,MATCH($A128&amp;V$3,$DB$201:$DB$770&amp;$DC$201:$DC$770,0))=V$3,2,""))</f>
        <v/>
      </c>
      <c r="W129" s="10" t="str">
        <f t="array" ref="W129">IF(ISNA(INDEX($DC$201:$DC$770,MATCH($A128&amp;W$3,$DB$201:$DB$770&amp;$DC$201:$DC$770,0))),IF(ISNA(INDEX($DC$1:$DC$200,MATCH($A129&amp;W$3,$DB$1:$DB$200&amp;$DC$1:$DC$200,0))),"",IF(INDEX($DC$1:$DC$200,MATCH($A129&amp;W$3,$DB$1:$DB$200&amp;$DC$1:$DC$200,0))=W$3,1,"")),IF(INDEX($DC$201:$DC$770,MATCH($A128&amp;W$3,$DB$201:$DB$770&amp;$DC$201:$DC$770,0))=W$3,2,""))</f>
        <v/>
      </c>
      <c r="X129" s="10">
        <f t="array" ref="X129">IF(ISNA(INDEX($DC$201:$DC$770,MATCH($A128&amp;X$3,$DB$201:$DB$770&amp;$DC$201:$DC$770,0))),IF(ISNA(INDEX($DC$1:$DC$200,MATCH($A129&amp;X$3,$DB$1:$DB$200&amp;$DC$1:$DC$200,0))),"",IF(INDEX($DC$1:$DC$200,MATCH($A129&amp;X$3,$DB$1:$DB$200&amp;$DC$1:$DC$200,0))=X$3,1,"")),IF(INDEX($DC$201:$DC$770,MATCH($A128&amp;X$3,$DB$201:$DB$770&amp;$DC$201:$DC$770,0))=X$3,2,""))</f>
        <v>2</v>
      </c>
      <c r="Y129" s="9" t="str">
        <f t="array" ref="Y129">IF(ISNA(INDEX($DC$201:$DC$770,MATCH($A128&amp;Y$3,$DB$201:$DB$770&amp;$DC$201:$DC$770,0))),IF(ISNA(INDEX($DC$1:$DC$200,MATCH($A129&amp;Y$3,$DB$1:$DB$200&amp;$DC$1:$DC$200,0))),"",IF(INDEX($DC$1:$DC$200,MATCH($A129&amp;Y$3,$DB$1:$DB$200&amp;$DC$1:$DC$200,0))=Y$3,1,"")),IF(INDEX($DC$201:$DC$770,MATCH($A128&amp;Y$3,$DB$201:$DB$770&amp;$DC$201:$DC$770,0))=Y$3,2,""))</f>
        <v/>
      </c>
      <c r="Z129" s="10" t="str">
        <f t="array" ref="Z129">IF(ISNA(INDEX($DC$201:$DC$770,MATCH($A128&amp;Z$3,$DB$201:$DB$770&amp;$DC$201:$DC$770,0))),IF(ISNA(INDEX($DC$1:$DC$200,MATCH($A129&amp;Z$3,$DB$1:$DB$200&amp;$DC$1:$DC$200,0))),"",IF(INDEX($DC$1:$DC$200,MATCH($A129&amp;Z$3,$DB$1:$DB$200&amp;$DC$1:$DC$200,0))=Z$3,1,"")),IF(INDEX($DC$201:$DC$770,MATCH($A128&amp;Z$3,$DB$201:$DB$770&amp;$DC$201:$DC$770,0))=Z$3,2,""))</f>
        <v/>
      </c>
      <c r="AA129" s="8">
        <f t="array" ref="AA129">IF(ISNA(INDEX($DC$201:$DC$770,MATCH($A128&amp;AA$3,$DB$201:$DB$770&amp;$DC$201:$DC$770,0))),IF(ISNA(INDEX($DC$1:$DC$200,MATCH($A129&amp;AA$3,$DB$1:$DB$200&amp;$DC$1:$DC$200,0))),"",IF(INDEX($DC$1:$DC$200,MATCH($A129&amp;AA$3,$DB$1:$DB$200&amp;$DC$1:$DC$200,0))=AA$3,1,"")),IF(INDEX($DC$201:$DC$770,MATCH($A128&amp;AA$3,$DB$201:$DB$770&amp;$DC$201:$DC$770,0))=AA$3,2,""))</f>
        <v>2</v>
      </c>
      <c r="AB129" s="10" t="str">
        <f t="array" ref="AB129">IF(ISNA(INDEX($DC$201:$DC$770,MATCH($A128&amp;AB$3,$DB$201:$DB$770&amp;$DC$201:$DC$770,0))),IF(ISNA(INDEX($DC$1:$DC$200,MATCH($A129&amp;AB$3,$DB$1:$DB$200&amp;$DC$1:$DC$200,0))),"",IF(INDEX($DC$1:$DC$200,MATCH($A129&amp;AB$3,$DB$1:$DB$200&amp;$DC$1:$DC$200,0))=AB$3,1,"")),IF(INDEX($DC$201:$DC$770,MATCH($A128&amp;AB$3,$DB$201:$DB$770&amp;$DC$201:$DC$770,0))=AB$3,2,""))</f>
        <v/>
      </c>
      <c r="AC129" s="10" t="str">
        <f t="array" ref="AC129">IF(ISNA(INDEX($DC$201:$DC$770,MATCH($A128&amp;AC$3,$DB$201:$DB$770&amp;$DC$201:$DC$770,0))),IF(ISNA(INDEX($DC$1:$DC$200,MATCH($A129&amp;AC$3,$DB$1:$DB$200&amp;$DC$1:$DC$200,0))),"",IF(INDEX($DC$1:$DC$200,MATCH($A129&amp;AC$3,$DB$1:$DB$200&amp;$DC$1:$DC$200,0))=AC$3,1,"")),IF(INDEX($DC$201:$DC$770,MATCH($A128&amp;AC$3,$DB$201:$DB$770&amp;$DC$201:$DC$770,0))=AC$3,2,""))</f>
        <v/>
      </c>
      <c r="AD129" s="8" t="str">
        <f t="array" ref="AD129">IF(ISNA(INDEX($DC$201:$DC$770,MATCH($A128&amp;AD$3,$DB$201:$DB$770&amp;$DC$201:$DC$770,0))),IF(ISNA(INDEX($DC$1:$DC$200,MATCH($A129&amp;AD$3,$DB$1:$DB$200&amp;$DC$1:$DC$200,0))),"",IF(INDEX($DC$1:$DC$200,MATCH($A129&amp;AD$3,$DB$1:$DB$200&amp;$DC$1:$DC$200,0))=AD$3,1,"")),IF(INDEX($DC$201:$DC$770,MATCH($A128&amp;AD$3,$DB$201:$DB$770&amp;$DC$201:$DC$770,0))=AD$3,2,""))</f>
        <v/>
      </c>
      <c r="AE129" s="4">
        <f t="shared" ref="AE129" si="1166">AE128+0.5</f>
        <v>148.5</v>
      </c>
      <c r="AF129" s="174"/>
      <c r="AG129" s="183"/>
      <c r="AH129" s="177"/>
      <c r="AI129" s="2"/>
      <c r="AJ129" s="165"/>
      <c r="AK129" s="165"/>
      <c r="AL129" s="165"/>
      <c r="AM129" s="2"/>
      <c r="AN129" s="10" t="str">
        <f t="shared" ref="AN129" si="1167">IF(ISNA(VLOOKUP(AE129,$CP$30:$CQ$56,2,FALSE)),IF(ISNA(VLOOKUP(AE129,$DB$1:$DE$200,4,FALSE)),"",VLOOKUP(AE129,$DB$1:$DE$200,4,FALSE)),VLOOKUP(AE129,$CP$30:$CQ$56,2,FALSE))</f>
        <v/>
      </c>
      <c r="AO129" s="10"/>
      <c r="AP129" s="10"/>
      <c r="AQ129" s="10"/>
      <c r="AR129" s="10"/>
      <c r="AS129" s="10"/>
      <c r="AT129" s="9" t="str">
        <f t="array" ref="AT129">IF(ISNA(INDEX($DC$201:$DC$770,MATCH($AE128&amp;AT$3,$DB$201:$DB$770&amp;$DC$201:$DC$770,0))),IF(ISNA(INDEX($DC$1:$DC$200,MATCH($AE129&amp;AT$3,$DB$1:$DB$200&amp;$DC$1:$DC$200,0))),"",IF(INDEX($DC$1:$DC$200,MATCH($AE129&amp;AT$3,$DB$1:$DB$200&amp;$DC$1:$DC$200,0))=AT$3,1,"")),IF(INDEX($DC$201:$DC$770,MATCH($AE128&amp;AT$3,$DB$201:$DB$770&amp;$DC$201:$DC$770,0))=AT$3,2,""))</f>
        <v/>
      </c>
      <c r="AU129" s="10" t="str">
        <f t="array" ref="AU129">IF(ISNA(INDEX($DC$201:$DC$770,MATCH($AE128&amp;AU$3,$DB$201:$DB$770&amp;$DC$201:$DC$770,0))),IF(ISNA(INDEX($DC$1:$DC$200,MATCH($AE129&amp;AU$3,$DB$1:$DB$200&amp;$DC$1:$DC$200,0))),"",IF(INDEX($DC$1:$DC$200,MATCH($AE129&amp;AU$3,$DB$1:$DB$200&amp;$DC$1:$DC$200,0))=AU$3,1,"")),IF(INDEX($DC$201:$DC$770,MATCH($AE128&amp;AU$3,$DB$201:$DB$770&amp;$DC$201:$DC$770,0))=AU$3,2,""))</f>
        <v/>
      </c>
      <c r="AV129" s="10" t="str">
        <f t="array" ref="AV129">IF(ISNA(INDEX($DC$201:$DC$770,MATCH($AE128&amp;AV$3,$DB$201:$DB$770&amp;$DC$201:$DC$770,0))),IF(ISNA(INDEX($DC$1:$DC$200,MATCH($AE129&amp;AV$3,$DB$1:$DB$200&amp;$DC$1:$DC$200,0))),"",IF(INDEX($DC$1:$DC$200,MATCH($AE129&amp;AV$3,$DB$1:$DB$200&amp;$DC$1:$DC$200,0))=AV$3,1,"")),IF(INDEX($DC$201:$DC$770,MATCH($AE128&amp;AV$3,$DB$201:$DB$770&amp;$DC$201:$DC$770,0))=AV$3,2,""))</f>
        <v/>
      </c>
      <c r="AW129" s="9" t="str">
        <f t="array" ref="AW129">IF(ISNA(INDEX($DC$201:$DC$770,MATCH($AE128&amp;AW$3,$DB$201:$DB$770&amp;$DC$201:$DC$770,0))),IF(ISNA(INDEX($DC$1:$DC$200,MATCH($AE129&amp;AW$3,$DB$1:$DB$200&amp;$DC$1:$DC$200,0))),"",IF(INDEX($DC$1:$DC$200,MATCH($AE129&amp;AW$3,$DB$1:$DB$200&amp;$DC$1:$DC$200,0))=AW$3,1,"")),IF(INDEX($DC$201:$DC$770,MATCH($AE128&amp;AW$3,$DB$201:$DB$770&amp;$DC$201:$DC$770,0))=AW$3,2,""))</f>
        <v/>
      </c>
      <c r="AX129" s="10" t="str">
        <f t="array" ref="AX129">IF(ISNA(INDEX($DC$201:$DC$770,MATCH($AE128&amp;AX$3,$DB$201:$DB$770&amp;$DC$201:$DC$770,0))),IF(ISNA(INDEX($DC$1:$DC$200,MATCH($AE129&amp;AX$3,$DB$1:$DB$200&amp;$DC$1:$DC$200,0))),"",IF(INDEX($DC$1:$DC$200,MATCH($AE129&amp;AX$3,$DB$1:$DB$200&amp;$DC$1:$DC$200,0))=AX$3,1,"")),IF(INDEX($DC$201:$DC$770,MATCH($AE128&amp;AX$3,$DB$201:$DB$770&amp;$DC$201:$DC$770,0))=AX$3,2,""))</f>
        <v/>
      </c>
      <c r="AY129" s="8" t="str">
        <f t="array" ref="AY129">IF(ISNA(INDEX($DC$201:$DC$770,MATCH($AE128&amp;AY$3,$DB$201:$DB$770&amp;$DC$201:$DC$770,0))),IF(ISNA(INDEX($DC$1:$DC$200,MATCH($AE129&amp;AY$3,$DB$1:$DB$200&amp;$DC$1:$DC$200,0))),"",IF(INDEX($DC$1:$DC$200,MATCH($AE129&amp;AY$3,$DB$1:$DB$200&amp;$DC$1:$DC$200,0))=AY$3,1,"")),IF(INDEX($DC$201:$DC$770,MATCH($AE128&amp;AY$3,$DB$201:$DB$770&amp;$DC$201:$DC$770,0))=AY$3,2,""))</f>
        <v/>
      </c>
      <c r="AZ129" s="10" t="str">
        <f t="array" ref="AZ129">IF(ISNA(INDEX($DC$201:$DC$770,MATCH($AE128&amp;AZ$3,$DB$201:$DB$770&amp;$DC$201:$DC$770,0))),IF(ISNA(INDEX($DC$1:$DC$200,MATCH($AE129&amp;AZ$3,$DB$1:$DB$200&amp;$DC$1:$DC$200,0))),"",IF(INDEX($DC$1:$DC$200,MATCH($AE129&amp;AZ$3,$DB$1:$DB$200&amp;$DC$1:$DC$200,0))=AZ$3,1,"")),IF(INDEX($DC$201:$DC$770,MATCH($AE128&amp;AZ$3,$DB$201:$DB$770&amp;$DC$201:$DC$770,0))=AZ$3,2,""))</f>
        <v/>
      </c>
      <c r="BA129" s="10" t="str">
        <f t="array" ref="BA129">IF(ISNA(INDEX($DC$201:$DC$770,MATCH($AE128&amp;BA$3,$DB$201:$DB$770&amp;$DC$201:$DC$770,0))),IF(ISNA(INDEX($DC$1:$DC$200,MATCH($AE129&amp;BA$3,$DB$1:$DB$200&amp;$DC$1:$DC$200,0))),"",IF(INDEX($DC$1:$DC$200,MATCH($AE129&amp;BA$3,$DB$1:$DB$200&amp;$DC$1:$DC$200,0))=BA$3,1,"")),IF(INDEX($DC$201:$DC$770,MATCH($AE128&amp;BA$3,$DB$201:$DB$770&amp;$DC$201:$DC$770,0))=BA$3,2,""))</f>
        <v/>
      </c>
      <c r="BB129" s="10" t="str">
        <f t="array" ref="BB129">IF(ISNA(INDEX($DC$201:$DC$770,MATCH($AE128&amp;BB$3,$DB$201:$DB$770&amp;$DC$201:$DC$770,0))),IF(ISNA(INDEX($DC$1:$DC$200,MATCH($AE129&amp;BB$3,$DB$1:$DB$200&amp;$DC$1:$DC$200,0))),"",IF(INDEX($DC$1:$DC$200,MATCH($AE129&amp;BB$3,$DB$1:$DB$200&amp;$DC$1:$DC$200,0))=BB$3,1,"")),IF(INDEX($DC$201:$DC$770,MATCH($AE128&amp;BB$3,$DB$201:$DB$770&amp;$DC$201:$DC$770,0))=BB$3,2,""))</f>
        <v/>
      </c>
      <c r="BC129" s="9" t="str">
        <f t="array" ref="BC129">IF(ISNA(INDEX($DC$201:$DC$770,MATCH($AE128&amp;BC$3,$DB$201:$DB$770&amp;$DC$201:$DC$770,0))),IF(ISNA(INDEX($DC$1:$DC$200,MATCH($AE129&amp;BC$3,$DB$1:$DB$200&amp;$DC$1:$DC$200,0))),"",IF(INDEX($DC$1:$DC$200,MATCH($AE129&amp;BC$3,$DB$1:$DB$200&amp;$DC$1:$DC$200,0))=BC$3,1,"")),IF(INDEX($DC$201:$DC$770,MATCH($AE128&amp;BC$3,$DB$201:$DB$770&amp;$DC$201:$DC$770,0))=BC$3,2,""))</f>
        <v/>
      </c>
      <c r="BD129" s="10" t="str">
        <f t="array" ref="BD129">IF(ISNA(INDEX($DC$201:$DC$770,MATCH($AE128&amp;BD$3,$DB$201:$DB$770&amp;$DC$201:$DC$770,0))),IF(ISNA(INDEX($DC$1:$DC$200,MATCH($AE129&amp;BD$3,$DB$1:$DB$200&amp;$DC$1:$DC$200,0))),"",IF(INDEX($DC$1:$DC$200,MATCH($AE129&amp;BD$3,$DB$1:$DB$200&amp;$DC$1:$DC$200,0))=BD$3,1,"")),IF(INDEX($DC$201:$DC$770,MATCH($AE128&amp;BD$3,$DB$201:$DB$770&amp;$DC$201:$DC$770,0))=BD$3,2,""))</f>
        <v/>
      </c>
      <c r="BE129" s="8" t="str">
        <f t="array" ref="BE129">IF(ISNA(INDEX($DC$201:$DC$770,MATCH($AE128&amp;BE$3,$DB$201:$DB$770&amp;$DC$201:$DC$770,0))),IF(ISNA(INDEX($DC$1:$DC$200,MATCH($AE129&amp;BE$3,$DB$1:$DB$200&amp;$DC$1:$DC$200,0))),"",IF(INDEX($DC$1:$DC$200,MATCH($AE129&amp;BE$3,$DB$1:$DB$200&amp;$DC$1:$DC$200,0))=BE$3,1,"")),IF(INDEX($DC$201:$DC$770,MATCH($AE128&amp;BE$3,$DB$201:$DB$770&amp;$DC$201:$DC$770,0))=BE$3,2,""))</f>
        <v/>
      </c>
      <c r="BF129" s="10" t="str">
        <f t="array" ref="BF129">IF(ISNA(INDEX($DC$201:$DC$770,MATCH($AE128&amp;BF$3,$DB$201:$DB$770&amp;$DC$201:$DC$770,0))),IF(ISNA(INDEX($DC$1:$DC$200,MATCH($AE129&amp;BF$3,$DB$1:$DB$200&amp;$DC$1:$DC$200,0))),"",IF(INDEX($DC$1:$DC$200,MATCH($AE129&amp;BF$3,$DB$1:$DB$200&amp;$DC$1:$DC$200,0))=BF$3,1,"")),IF(INDEX($DC$201:$DC$770,MATCH($AE128&amp;BF$3,$DB$201:$DB$770&amp;$DC$201:$DC$770,0))=BF$3,2,""))</f>
        <v/>
      </c>
      <c r="BG129" s="10" t="str">
        <f t="array" ref="BG129">IF(ISNA(INDEX($DC$201:$DC$770,MATCH($AE128&amp;BG$3,$DB$201:$DB$770&amp;$DC$201:$DC$770,0))),IF(ISNA(INDEX($DC$1:$DC$200,MATCH($AE129&amp;BG$3,$DB$1:$DB$200&amp;$DC$1:$DC$200,0))),"",IF(INDEX($DC$1:$DC$200,MATCH($AE129&amp;BG$3,$DB$1:$DB$200&amp;$DC$1:$DC$200,0))=BG$3,1,"")),IF(INDEX($DC$201:$DC$770,MATCH($AE128&amp;BG$3,$DB$201:$DB$770&amp;$DC$201:$DC$770,0))=BG$3,2,""))</f>
        <v/>
      </c>
      <c r="BH129" s="8" t="str">
        <f t="array" ref="BH129">IF(ISNA(INDEX($DC$201:$DC$770,MATCH($AE128&amp;BH$3,$DB$201:$DB$770&amp;$DC$201:$DC$770,0))),IF(ISNA(INDEX($DC$1:$DC$200,MATCH($AE129&amp;BH$3,$DB$1:$DB$200&amp;$DC$1:$DC$200,0))),"",IF(INDEX($DC$1:$DC$200,MATCH($AE129&amp;BH$3,$DB$1:$DB$200&amp;$DC$1:$DC$200,0))=BH$3,1,"")),IF(INDEX($DC$201:$DC$770,MATCH($AE128&amp;BH$3,$DB$201:$DB$770&amp;$DC$201:$DC$770,0))=BH$3,2,""))</f>
        <v/>
      </c>
      <c r="BI129" s="4">
        <f t="shared" ref="BI129" si="1168">BI128+0.5</f>
        <v>179.5</v>
      </c>
      <c r="BJ129" s="174"/>
      <c r="BK129" s="183"/>
      <c r="BL129" s="177"/>
      <c r="BM129" s="2"/>
      <c r="BN129" s="165"/>
      <c r="BO129" s="165"/>
      <c r="BP129" s="165"/>
      <c r="BQ129" s="2"/>
      <c r="BR129" s="9" t="str">
        <f t="shared" ref="BR129" si="1169">IF(ISNA(VLOOKUP(BI129,$CP$30:$CQ$56,2,FALSE)),IF(ISNA(VLOOKUP(BI129,$DB$1:$DE$200,4,FALSE)),"",VLOOKUP(BI129,$DB$1:$DE$200,4,FALSE)),VLOOKUP(BI129,$CP$30:$CQ$56,2,FALSE))</f>
        <v/>
      </c>
      <c r="BS129" s="10"/>
      <c r="BT129" s="10"/>
      <c r="BU129" s="10"/>
      <c r="BV129" s="10"/>
      <c r="BW129" s="10"/>
      <c r="BX129" s="9" t="str">
        <f t="array" ref="BX129">IF(ISNA(INDEX($DC$201:$DC$770,MATCH($BI128&amp;BX$3,$DB$201:$DB$770&amp;$DC$201:$DC$770,0))),IF(ISNA(INDEX($DC$1:$DC$200,MATCH($BI129&amp;BX$3,$DB$1:$DB$200&amp;$DC$1:$DC$200,0))),"",IF(INDEX($DC$1:$DC$200,MATCH($BI129&amp;BX$3,$DB$1:$DB$200&amp;$DC$1:$DC$200,0))=BX$3,1,"")),IF(INDEX($DC$201:$DC$770,MATCH($BI128&amp;BX$3,$DB$201:$DB$770&amp;$DC$201:$DC$770,0))=BX$3,2,""))</f>
        <v/>
      </c>
      <c r="BY129" s="10" t="str">
        <f t="array" ref="BY129">IF(ISNA(INDEX($DC$201:$DC$770,MATCH($BI128&amp;BY$3,$DB$201:$DB$770&amp;$DC$201:$DC$770,0))),IF(ISNA(INDEX($DC$1:$DC$200,MATCH($BI129&amp;BY$3,$DB$1:$DB$200&amp;$DC$1:$DC$200,0))),"",IF(INDEX($DC$1:$DC$200,MATCH($BI129&amp;BY$3,$DB$1:$DB$200&amp;$DC$1:$DC$200,0))=BY$3,1,"")),IF(INDEX($DC$201:$DC$770,MATCH($BI128&amp;BY$3,$DB$201:$DB$770&amp;$DC$201:$DC$770,0))=BY$3,2,""))</f>
        <v/>
      </c>
      <c r="BZ129" s="10" t="str">
        <f t="array" ref="BZ129">IF(ISNA(INDEX($DC$201:$DC$770,MATCH($BI128&amp;BZ$3,$DB$201:$DB$770&amp;$DC$201:$DC$770,0))),IF(ISNA(INDEX($DC$1:$DC$200,MATCH($BI129&amp;BZ$3,$DB$1:$DB$200&amp;$DC$1:$DC$200,0))),"",IF(INDEX($DC$1:$DC$200,MATCH($BI129&amp;BZ$3,$DB$1:$DB$200&amp;$DC$1:$DC$200,0))=BZ$3,1,"")),IF(INDEX($DC$201:$DC$770,MATCH($BI128&amp;BZ$3,$DB$201:$DB$770&amp;$DC$201:$DC$770,0))=BZ$3,2,""))</f>
        <v/>
      </c>
      <c r="CA129" s="9" t="str">
        <f t="array" ref="CA129">IF(ISNA(INDEX($DC$201:$DC$770,MATCH($BI128&amp;CA$3,$DB$201:$DB$770&amp;$DC$201:$DC$770,0))),IF(ISNA(INDEX($DC$1:$DC$200,MATCH($BI129&amp;CA$3,$DB$1:$DB$200&amp;$DC$1:$DC$200,0))),"",IF(INDEX($DC$1:$DC$200,MATCH($BI129&amp;CA$3,$DB$1:$DB$200&amp;$DC$1:$DC$200,0))=CA$3,1,"")),IF(INDEX($DC$201:$DC$770,MATCH($BI128&amp;CA$3,$DB$201:$DB$770&amp;$DC$201:$DC$770,0))=CA$3,2,""))</f>
        <v/>
      </c>
      <c r="CB129" s="10" t="str">
        <f t="array" ref="CB129">IF(ISNA(INDEX($DC$201:$DC$770,MATCH($BI128&amp;CB$3,$DB$201:$DB$770&amp;$DC$201:$DC$770,0))),IF(ISNA(INDEX($DC$1:$DC$200,MATCH($BI129&amp;CB$3,$DB$1:$DB$200&amp;$DC$1:$DC$200,0))),"",IF(INDEX($DC$1:$DC$200,MATCH($BI129&amp;CB$3,$DB$1:$DB$200&amp;$DC$1:$DC$200,0))=CB$3,1,"")),IF(INDEX($DC$201:$DC$770,MATCH($BI128&amp;CB$3,$DB$201:$DB$770&amp;$DC$201:$DC$770,0))=CB$3,2,""))</f>
        <v/>
      </c>
      <c r="CC129" s="8" t="str">
        <f t="array" ref="CC129">IF(ISNA(INDEX($DC$201:$DC$770,MATCH($BI128&amp;CC$3,$DB$201:$DB$770&amp;$DC$201:$DC$770,0))),IF(ISNA(INDEX($DC$1:$DC$200,MATCH($BI129&amp;CC$3,$DB$1:$DB$200&amp;$DC$1:$DC$200,0))),"",IF(INDEX($DC$1:$DC$200,MATCH($BI129&amp;CC$3,$DB$1:$DB$200&amp;$DC$1:$DC$200,0))=CC$3,1,"")),IF(INDEX($DC$201:$DC$770,MATCH($BI128&amp;CC$3,$DB$201:$DB$770&amp;$DC$201:$DC$770,0))=CC$3,2,""))</f>
        <v/>
      </c>
      <c r="CD129" s="10" t="str">
        <f t="array" ref="CD129">IF(ISNA(INDEX($DC$201:$DC$770,MATCH($BI128&amp;CD$3,$DB$201:$DB$770&amp;$DC$201:$DC$770,0))),IF(ISNA(INDEX($DC$1:$DC$200,MATCH($BI129&amp;CD$3,$DB$1:$DB$200&amp;$DC$1:$DC$200,0))),"",IF(INDEX($DC$1:$DC$200,MATCH($BI129&amp;CD$3,$DB$1:$DB$200&amp;$DC$1:$DC$200,0))=CD$3,1,"")),IF(INDEX($DC$201:$DC$770,MATCH($BI128&amp;CD$3,$DB$201:$DB$770&amp;$DC$201:$DC$770,0))=CD$3,2,""))</f>
        <v/>
      </c>
      <c r="CE129" s="10" t="str">
        <f t="array" ref="CE129">IF(ISNA(INDEX($DC$201:$DC$770,MATCH($BI128&amp;CE$3,$DB$201:$DB$770&amp;$DC$201:$DC$770,0))),IF(ISNA(INDEX($DC$1:$DC$200,MATCH($BI129&amp;CE$3,$DB$1:$DB$200&amp;$DC$1:$DC$200,0))),"",IF(INDEX($DC$1:$DC$200,MATCH($BI129&amp;CE$3,$DB$1:$DB$200&amp;$DC$1:$DC$200,0))=CE$3,1,"")),IF(INDEX($DC$201:$DC$770,MATCH($BI128&amp;CE$3,$DB$201:$DB$770&amp;$DC$201:$DC$770,0))=CE$3,2,""))</f>
        <v/>
      </c>
      <c r="CF129" s="10" t="str">
        <f t="array" ref="CF129">IF(ISNA(INDEX($DC$201:$DC$770,MATCH($BI128&amp;CF$3,$DB$201:$DB$770&amp;$DC$201:$DC$770,0))),IF(ISNA(INDEX($DC$1:$DC$200,MATCH($BI129&amp;CF$3,$DB$1:$DB$200&amp;$DC$1:$DC$200,0))),"",IF(INDEX($DC$1:$DC$200,MATCH($BI129&amp;CF$3,$DB$1:$DB$200&amp;$DC$1:$DC$200,0))=CF$3,1,"")),IF(INDEX($DC$201:$DC$770,MATCH($BI128&amp;CF$3,$DB$201:$DB$770&amp;$DC$201:$DC$770,0))=CF$3,2,""))</f>
        <v/>
      </c>
      <c r="CG129" s="9" t="str">
        <f t="array" ref="CG129">IF(ISNA(INDEX($DC$201:$DC$770,MATCH($BI128&amp;CG$3,$DB$201:$DB$770&amp;$DC$201:$DC$770,0))),IF(ISNA(INDEX($DC$1:$DC$200,MATCH($BI129&amp;CG$3,$DB$1:$DB$200&amp;$DC$1:$DC$200,0))),"",IF(INDEX($DC$1:$DC$200,MATCH($BI129&amp;CG$3,$DB$1:$DB$200&amp;$DC$1:$DC$200,0))=CG$3,1,"")),IF(INDEX($DC$201:$DC$770,MATCH($BI128&amp;CG$3,$DB$201:$DB$770&amp;$DC$201:$DC$770,0))=CG$3,2,""))</f>
        <v/>
      </c>
      <c r="CH129" s="10" t="str">
        <f t="array" ref="CH129">IF(ISNA(INDEX($DC$201:$DC$770,MATCH($BI128&amp;CH$3,$DB$201:$DB$770&amp;$DC$201:$DC$770,0))),IF(ISNA(INDEX($DC$1:$DC$200,MATCH($BI129&amp;CH$3,$DB$1:$DB$200&amp;$DC$1:$DC$200,0))),"",IF(INDEX($DC$1:$DC$200,MATCH($BI129&amp;CH$3,$DB$1:$DB$200&amp;$DC$1:$DC$200,0))=CH$3,1,"")),IF(INDEX($DC$201:$DC$770,MATCH($BI128&amp;CH$3,$DB$201:$DB$770&amp;$DC$201:$DC$770,0))=CH$3,2,""))</f>
        <v/>
      </c>
      <c r="CI129" s="8" t="str">
        <f t="array" ref="CI129">IF(ISNA(INDEX($DC$201:$DC$770,MATCH($BI128&amp;CI$3,$DB$201:$DB$770&amp;$DC$201:$DC$770,0))),IF(ISNA(INDEX($DC$1:$DC$200,MATCH($BI129&amp;CI$3,$DB$1:$DB$200&amp;$DC$1:$DC$200,0))),"",IF(INDEX($DC$1:$DC$200,MATCH($BI129&amp;CI$3,$DB$1:$DB$200&amp;$DC$1:$DC$200,0))=CI$3,1,"")),IF(INDEX($DC$201:$DC$770,MATCH($BI128&amp;CI$3,$DB$201:$DB$770&amp;$DC$201:$DC$770,0))=CI$3,2,""))</f>
        <v/>
      </c>
      <c r="CJ129" s="10" t="str">
        <f t="array" ref="CJ129">IF(ISNA(INDEX($DC$201:$DC$770,MATCH($BI128&amp;CJ$3,$DB$201:$DB$770&amp;$DC$201:$DC$770,0))),IF(ISNA(INDEX($DC$1:$DC$200,MATCH($BI129&amp;CJ$3,$DB$1:$DB$200&amp;$DC$1:$DC$200,0))),"",IF(INDEX($DC$1:$DC$200,MATCH($BI129&amp;CJ$3,$DB$1:$DB$200&amp;$DC$1:$DC$200,0))=CJ$3,1,"")),IF(INDEX($DC$201:$DC$770,MATCH($BI128&amp;CJ$3,$DB$201:$DB$770&amp;$DC$201:$DC$770,0))=CJ$3,2,""))</f>
        <v/>
      </c>
      <c r="CK129" s="10" t="str">
        <f t="array" ref="CK129">IF(ISNA(INDEX($DC$201:$DC$770,MATCH($BI128&amp;CK$3,$DB$201:$DB$770&amp;$DC$201:$DC$770,0))),IF(ISNA(INDEX($DC$1:$DC$200,MATCH($BI129&amp;CK$3,$DB$1:$DB$200&amp;$DC$1:$DC$200,0))),"",IF(INDEX($DC$1:$DC$200,MATCH($BI129&amp;CK$3,$DB$1:$DB$200&amp;$DC$1:$DC$200,0))=CK$3,1,"")),IF(INDEX($DC$201:$DC$770,MATCH($BI128&amp;CK$3,$DB$201:$DB$770&amp;$DC$201:$DC$770,0))=CK$3,2,""))</f>
        <v/>
      </c>
      <c r="CL129" s="8" t="str">
        <f t="array" ref="CL129">IF(ISNA(INDEX($DC$201:$DC$770,MATCH($BI128&amp;CL$3,$DB$201:$DB$770&amp;$DC$201:$DC$770,0))),IF(ISNA(INDEX($DC$1:$DC$200,MATCH($BI129&amp;CL$3,$DB$1:$DB$200&amp;$DC$1:$DC$200,0))),"",IF(INDEX($DC$1:$DC$200,MATCH($BI129&amp;CL$3,$DB$1:$DB$200&amp;$DC$1:$DC$200,0))=CL$3,1,"")),IF(INDEX($DC$201:$DC$770,MATCH($BI128&amp;CL$3,$DB$201:$DB$770&amp;$DC$201:$DC$770,0))=CL$3,2,""))</f>
        <v/>
      </c>
      <c r="CO129" s="58">
        <f t="shared" ref="CO129" si="1170">VLOOKUP(CQ129,$CQ$194:$CR$208,2,FALSE)</f>
        <v>12</v>
      </c>
      <c r="CP129" s="23">
        <f t="shared" si="1144"/>
        <v>0</v>
      </c>
      <c r="CQ129" s="160" t="s">
        <v>204</v>
      </c>
      <c r="CR129" s="67" t="s">
        <v>177</v>
      </c>
      <c r="CT129" s="13" t="s">
        <v>151</v>
      </c>
      <c r="CU129" s="67"/>
      <c r="CV129" s="67"/>
      <c r="CW129" s="13">
        <f t="shared" si="765"/>
        <v>2016</v>
      </c>
      <c r="CX129" s="13" t="str">
        <f t="shared" si="1145"/>
        <v>Mo</v>
      </c>
      <c r="CY129" s="22">
        <f t="shared" si="1146"/>
        <v>40876</v>
      </c>
      <c r="CZ129" s="13">
        <f>IF(COUNTIF(DL465:DL474,1)&gt;0,"F3",0)</f>
        <v>0</v>
      </c>
      <c r="DB129" s="19">
        <f>IF(DM129=0,0,IF(COUNTIF($DM$1:$DM$200,DM129)=1,DM129,IF(COUNTIF($DM$1:$DM$200,DM129)=2,IF(COUNTIF($DM$1:$DM104,DM129)=0,DM129,DM129+0.5),"Terminkollision 1")))</f>
        <v>0</v>
      </c>
      <c r="DC129" s="40">
        <f>IF(DD129&lt;&gt;0,VLOOKUP(DD129,$CQ$194:$CR$208,2,FALSE),0)</f>
        <v>15</v>
      </c>
      <c r="DD129" s="71" t="s">
        <v>207</v>
      </c>
      <c r="DE129" s="13" t="s">
        <v>96</v>
      </c>
      <c r="DG129" s="64"/>
      <c r="DH129" s="64"/>
      <c r="DI129" s="13">
        <f t="shared" si="1039"/>
        <v>2016</v>
      </c>
      <c r="DJ129" s="13" t="str">
        <f t="shared" si="1040"/>
        <v>Mo</v>
      </c>
      <c r="DK129" s="22">
        <f t="shared" si="1163"/>
        <v>40876</v>
      </c>
      <c r="DL129" s="19">
        <f t="shared" si="1042"/>
        <v>0</v>
      </c>
      <c r="DM129" s="13">
        <f t="shared" si="1136"/>
        <v>0</v>
      </c>
    </row>
    <row r="130" spans="1:117" ht="12.75" customHeight="1">
      <c r="A130" s="13">
        <f t="shared" ref="A130" si="1171">A128+1</f>
        <v>119</v>
      </c>
      <c r="B130" s="174">
        <f>TRUNC((DATE($CR$2,C$75,C130)-WEEKDAY(DATE($CR$2,C$75,C130),2)-DATE(YEAR(DATE($CR$2,C$75,C130)+4-WEEKDAY(DATE($CR$2,C$75,C130),2)),1,-10))/7)</f>
        <v>17</v>
      </c>
      <c r="C130" s="172">
        <v>28</v>
      </c>
      <c r="D130" s="176" t="str">
        <f t="shared" si="567"/>
        <v>Do</v>
      </c>
      <c r="E130" s="2"/>
      <c r="F130" s="164">
        <f t="shared" ref="F130" si="1172">IF(OR(OR(B130=$CR$7,B134=$CR$7,B130=$CS$7,B134=$CS$7,B130=$CT$7,B134=$CT$7,B130=$CR$8,B134=$CR$8,B130=$CR$9,B134=$CR$9,B130=$CR$10,B134=$CR$10,B130=$CS$10,B134=$CS$10,B130=$CR$11,B134=$CR$11,B130=$CS$11,B134=$CS$11,B130=$CT$11,B134=$CT$11,B130=$CU$11,B134=$CU$11,B130=$CV$11,B134=$CV$11,B130=$CR$12,B134=$CR$12,B130=$CS$12,B134=$CS$12),OR($A131=$CP$30,$A131=$CP$31,$A131=$CP$32,$A131=$CP$33,$A131=$CP$34,$A131=$CP$35,$A131=$CP$36,$A131=$CP$37,$A131=$CP$38,$A131=$CP$39,$A131=$CP$40,$A131=$CP$41),OR($A131=$CP$44,$A131=$CP$45,$A131=$CP$46,$A131=$CP$47,$A131=$CP$48,$A131=$CP$49,$A131=$CP$50)),1,"")</f>
        <v>1</v>
      </c>
      <c r="G130" s="164">
        <f t="shared" ref="G130" si="1173">IF(OR(OR(B130=$CR$15,B134=$CR$15,B130=$CS$15,B134=$CS$15,B130=$CT$15,B134=$CT$15,B130=$CR$16,B134=$CR$16,B130=$CS$16,B134=$CS$16,B130=$CR$17,B134=$CR$17,B130=$CS$17,B134=$CS$17,B130=$CR$18,B134=$CR$18,B130=$CS$18,B134=$CS$18,B130=$CT$18,B134=$CT$18,B130=$CU$18,B134=$CU$18,B130=$CV$18,B134=$CV$18,B130=$CR$19,B134=$CR$19,B130=$CS$19,B134=$CS$19),OR($A131=$CP$30,$A131=$CP$31,$A131=$CP$32,$A131=$CP$33,$A131=$CP$34,$A131=$CP$35,$A131=$CP$36,$A131=$CP$37,$A131=$CP$38,$A131=$CP$39,$A131=$CP$40,$A131=$CP$41),OR($A131=$CP$44,$A131=$CP$45,$A131=$CP$46,$A131=$CP$47,$A131=$CP$48,$A131=$CP$49,$A131=$CP$50)),1,"")</f>
        <v>1</v>
      </c>
      <c r="H130" s="164">
        <f t="shared" ref="H130" si="1174">IF(OR(OR(B130=$CR$22,B134=$CR$22,B130=$CS$22,B134=$CS$22,B130=$CT$22,B134=$CT$22,B130=$CR$23,B134=$CR$23,B130=$CS$23,B134=$CS$23,B130=$CR$24,B134=$CR$24,B130=$CS$24,B134=$CS$24,B130=$CR$25,B134=$CR$25,B130=$CS$25,B134=$CS$25,B130=$CT$25,B134=$CT$25,B130=$CU$25,B134=$CU$25,B130=$CV$25,B134=$CV$25,B130=$CR$26,B134=$CR$26,B130=$CS$26,B134=$CS$26),OR($A131=$CP$30,$A131=$CP$31,$A131=$CP$32,$A131=$CP$33,$A131=$CP$34,$A131=$CP$35,$A131=$CP$36,$A131=$CP$37,$A131=$CP$38,$A131=$CP$39,$A131=$CP$40,$A131=$CP$41),OR($A131=$CP$44,$A131=$CP$45,$A131=$CP$46,$A131=$CP$47,$A131=$CP$48,$A131=$CP$49,$A131=$CP$50)),1,"")</f>
        <v>1</v>
      </c>
      <c r="I130" s="2"/>
      <c r="J130" s="6" t="str">
        <f t="shared" ref="J130" si="1175">IF(ISNA(VLOOKUP(A130,$DB$1:$DE$200,4,FALSE)),"",VLOOKUP(A130,$DB$1:$DE$200,4,FALSE))</f>
        <v/>
      </c>
      <c r="K130" s="6"/>
      <c r="L130" s="6"/>
      <c r="M130" s="6"/>
      <c r="N130" s="6"/>
      <c r="O130" s="6"/>
      <c r="P130" s="5" t="str">
        <f t="array" ref="P130">IF(ISNA(INDEX($DC$1:$DC$770,MATCH($A130&amp;P$3,$DB$1:$DB$770&amp;$DC$1:$DC$770,0))),"",IF(ISNA(INDEX($DC$1:$DC$200,MATCH($A130&amp;P$3,$DB$1:$DB$200&amp;$DC$1:$DC$200,0))),IF(INDEX($DC$201:$DC$770,MATCH($A130&amp;P$3,$DB$201:$DB$770&amp;$DC$201:$DC$770,0))=P$3,2,""),IF(INDEX($DC$1:$DC$200,MATCH($A130&amp;P$3,$DB$1:$DB$200&amp;$DC$1:$DC$200,0))=P$3,1,"")))</f>
        <v/>
      </c>
      <c r="Q130" s="6" t="str">
        <f t="array" ref="Q130">IF(ISNA(INDEX($DC$1:$DC$770,MATCH($A130&amp;Q$3,$DB$1:$DB$770&amp;$DC$1:$DC$770,0))),"",IF(ISNA(INDEX($DC$1:$DC$200,MATCH($A130&amp;Q$3,$DB$1:$DB$200&amp;$DC$1:$DC$200,0))),IF(INDEX($DC$201:$DC$770,MATCH($A130&amp;Q$3,$DB$201:$DB$770&amp;$DC$201:$DC$770,0))=Q$3,2,""),IF(INDEX($DC$1:$DC$200,MATCH($A130&amp;Q$3,$DB$1:$DB$200&amp;$DC$1:$DC$200,0))=Q$3,1,"")))</f>
        <v/>
      </c>
      <c r="R130" s="6" t="str">
        <f t="array" ref="R130">IF(ISNA(INDEX($DC$1:$DC$770,MATCH($A130&amp;R$3,$DB$1:$DB$770&amp;$DC$1:$DC$770,0))),"",IF(ISNA(INDEX($DC$1:$DC$200,MATCH($A130&amp;R$3,$DB$1:$DB$200&amp;$DC$1:$DC$200,0))),IF(INDEX($DC$201:$DC$770,MATCH($A130&amp;R$3,$DB$201:$DB$770&amp;$DC$201:$DC$770,0))=R$3,2,""),IF(INDEX($DC$1:$DC$200,MATCH($A130&amp;R$3,$DB$1:$DB$200&amp;$DC$1:$DC$200,0))=R$3,1,"")))</f>
        <v/>
      </c>
      <c r="S130" s="5" t="str">
        <f t="array" ref="S130">IF(ISNA(INDEX($DC$1:$DC$770,MATCH($A130&amp;S$3,$DB$1:$DB$770&amp;$DC$1:$DC$770,0))),"",IF(ISNA(INDEX($DC$1:$DC$200,MATCH($A130&amp;S$3,$DB$1:$DB$200&amp;$DC$1:$DC$200,0))),IF(INDEX($DC$201:$DC$770,MATCH($A130&amp;S$3,$DB$201:$DB$770&amp;$DC$201:$DC$770,0))=S$3,2,""),IF(INDEX($DC$1:$DC$200,MATCH($A130&amp;S$3,$DB$1:$DB$200&amp;$DC$1:$DC$200,0))=S$3,1,"")))</f>
        <v/>
      </c>
      <c r="T130" s="6" t="str">
        <f t="array" ref="T130">IF(ISNA(INDEX($DC$1:$DC$770,MATCH($A130&amp;T$3,$DB$1:$DB$770&amp;$DC$1:$DC$770,0))),"",IF(ISNA(INDEX($DC$1:$DC$200,MATCH($A130&amp;T$3,$DB$1:$DB$200&amp;$DC$1:$DC$200,0))),IF(INDEX($DC$201:$DC$770,MATCH($A130&amp;T$3,$DB$201:$DB$770&amp;$DC$201:$DC$770,0))=T$3,2,""),IF(INDEX($DC$1:$DC$200,MATCH($A130&amp;T$3,$DB$1:$DB$200&amp;$DC$1:$DC$200,0))=T$3,1,"")))</f>
        <v/>
      </c>
      <c r="U130" s="7">
        <f t="array" ref="U130">IF(ISNA(INDEX($DC$1:$DC$770,MATCH($A130&amp;U$3,$DB$1:$DB$770&amp;$DC$1:$DC$770,0))),"",IF(ISNA(INDEX($DC$1:$DC$200,MATCH($A130&amp;U$3,$DB$1:$DB$200&amp;$DC$1:$DC$200,0))),IF(INDEX($DC$201:$DC$770,MATCH($A130&amp;U$3,$DB$201:$DB$770&amp;$DC$201:$DC$770,0))=U$3,2,""),IF(INDEX($DC$1:$DC$200,MATCH($A130&amp;U$3,$DB$1:$DB$200&amp;$DC$1:$DC$200,0))=U$3,1,"")))</f>
        <v>2</v>
      </c>
      <c r="V130" s="6" t="str">
        <f t="array" ref="V130">IF(ISNA(INDEX($DC$1:$DC$770,MATCH($A130&amp;V$3,$DB$1:$DB$770&amp;$DC$1:$DC$770,0))),"",IF(ISNA(INDEX($DC$1:$DC$200,MATCH($A130&amp;V$3,$DB$1:$DB$200&amp;$DC$1:$DC$200,0))),IF(INDEX($DC$201:$DC$770,MATCH($A130&amp;V$3,$DB$201:$DB$770&amp;$DC$201:$DC$770,0))=V$3,2,""),IF(INDEX($DC$1:$DC$200,MATCH($A130&amp;V$3,$DB$1:$DB$200&amp;$DC$1:$DC$200,0))=V$3,1,"")))</f>
        <v/>
      </c>
      <c r="W130" s="6" t="str">
        <f t="array" ref="W130">IF(ISNA(INDEX($DC$1:$DC$770,MATCH($A130&amp;W$3,$DB$1:$DB$770&amp;$DC$1:$DC$770,0))),"",IF(ISNA(INDEX($DC$1:$DC$200,MATCH($A130&amp;W$3,$DB$1:$DB$200&amp;$DC$1:$DC$200,0))),IF(INDEX($DC$201:$DC$770,MATCH($A130&amp;W$3,$DB$201:$DB$770&amp;$DC$201:$DC$770,0))=W$3,2,""),IF(INDEX($DC$1:$DC$200,MATCH($A130&amp;W$3,$DB$1:$DB$200&amp;$DC$1:$DC$200,0))=W$3,1,"")))</f>
        <v/>
      </c>
      <c r="X130" s="6">
        <f t="array" ref="X130">IF(ISNA(INDEX($DC$1:$DC$770,MATCH($A130&amp;X$3,$DB$1:$DB$770&amp;$DC$1:$DC$770,0))),"",IF(ISNA(INDEX($DC$1:$DC$200,MATCH($A130&amp;X$3,$DB$1:$DB$200&amp;$DC$1:$DC$200,0))),IF(INDEX($DC$201:$DC$770,MATCH($A130&amp;X$3,$DB$201:$DB$770&amp;$DC$201:$DC$770,0))=X$3,2,""),IF(INDEX($DC$1:$DC$200,MATCH($A130&amp;X$3,$DB$1:$DB$200&amp;$DC$1:$DC$200,0))=X$3,1,"")))</f>
        <v>2</v>
      </c>
      <c r="Y130" s="5" t="str">
        <f t="array" ref="Y130">IF(ISNA(INDEX($DC$1:$DC$770,MATCH($A130&amp;Y$3,$DB$1:$DB$770&amp;$DC$1:$DC$770,0))),"",IF(ISNA(INDEX($DC$1:$DC$200,MATCH($A130&amp;Y$3,$DB$1:$DB$200&amp;$DC$1:$DC$200,0))),IF(INDEX($DC$201:$DC$770,MATCH($A130&amp;Y$3,$DB$201:$DB$770&amp;$DC$201:$DC$770,0))=Y$3,2,""),IF(INDEX($DC$1:$DC$200,MATCH($A130&amp;Y$3,$DB$1:$DB$200&amp;$DC$1:$DC$200,0))=Y$3,1,"")))</f>
        <v/>
      </c>
      <c r="Z130" s="6" t="str">
        <f t="array" ref="Z130">IF(ISNA(INDEX($DC$1:$DC$770,MATCH($A130&amp;Z$3,$DB$1:$DB$770&amp;$DC$1:$DC$770,0))),"",IF(ISNA(INDEX($DC$1:$DC$200,MATCH($A130&amp;Z$3,$DB$1:$DB$200&amp;$DC$1:$DC$200,0))),IF(INDEX($DC$201:$DC$770,MATCH($A130&amp;Z$3,$DB$201:$DB$770&amp;$DC$201:$DC$770,0))=Z$3,2,""),IF(INDEX($DC$1:$DC$200,MATCH($A130&amp;Z$3,$DB$1:$DB$200&amp;$DC$1:$DC$200,0))=Z$3,1,"")))</f>
        <v/>
      </c>
      <c r="AA130" s="7">
        <f t="array" ref="AA130">IF(ISNA(INDEX($DC$1:$DC$770,MATCH($A130&amp;AA$3,$DB$1:$DB$770&amp;$DC$1:$DC$770,0))),"",IF(ISNA(INDEX($DC$1:$DC$200,MATCH($A130&amp;AA$3,$DB$1:$DB$200&amp;$DC$1:$DC$200,0))),IF(INDEX($DC$201:$DC$770,MATCH($A130&amp;AA$3,$DB$201:$DB$770&amp;$DC$201:$DC$770,0))=AA$3,2,""),IF(INDEX($DC$1:$DC$200,MATCH($A130&amp;AA$3,$DB$1:$DB$200&amp;$DC$1:$DC$200,0))=AA$3,1,"")))</f>
        <v>2</v>
      </c>
      <c r="AB130" s="6" t="str">
        <f t="array" ref="AB130">IF(ISNA(INDEX($DC$1:$DC$770,MATCH($A130&amp;AB$3,$DB$1:$DB$770&amp;$DC$1:$DC$770,0))),"",IF(ISNA(INDEX($DC$1:$DC$200,MATCH($A130&amp;AB$3,$DB$1:$DB$200&amp;$DC$1:$DC$200,0))),IF(INDEX($DC$201:$DC$770,MATCH($A130&amp;AB$3,$DB$201:$DB$770&amp;$DC$201:$DC$770,0))=AB$3,2,""),IF(INDEX($DC$1:$DC$200,MATCH($A130&amp;AB$3,$DB$1:$DB$200&amp;$DC$1:$DC$200,0))=AB$3,1,"")))</f>
        <v/>
      </c>
      <c r="AC130" s="6" t="str">
        <f t="array" ref="AC130">IF(ISNA(INDEX($DC$1:$DC$770,MATCH($A130&amp;AC$3,$DB$1:$DB$770&amp;$DC$1:$DC$770,0))),"",IF(ISNA(INDEX($DC$1:$DC$200,MATCH($A130&amp;AC$3,$DB$1:$DB$200&amp;$DC$1:$DC$200,0))),IF(INDEX($DC$201:$DC$770,MATCH($A130&amp;AC$3,$DB$201:$DB$770&amp;$DC$201:$DC$770,0))=AC$3,2,""),IF(INDEX($DC$1:$DC$200,MATCH($A130&amp;AC$3,$DB$1:$DB$200&amp;$DC$1:$DC$200,0))=AC$3,1,"")))</f>
        <v/>
      </c>
      <c r="AD130" s="7" t="str">
        <f t="array" ref="AD130">IF(ISNA(INDEX($DC$1:$DC$770,MATCH($A130&amp;AD$3,$DB$1:$DB$770&amp;$DC$1:$DC$770,0))),"",IF(ISNA(INDEX($DC$1:$DC$200,MATCH($A130&amp;AD$3,$DB$1:$DB$200&amp;$DC$1:$DC$200,0))),IF(INDEX($DC$201:$DC$770,MATCH($A130&amp;AD$3,$DB$201:$DB$770&amp;$DC$201:$DC$770,0))=AD$3,2,""),IF(INDEX($DC$1:$DC$200,MATCH($A130&amp;AD$3,$DB$1:$DB$200&amp;$DC$1:$DC$200,0))=AD$3,1,"")))</f>
        <v/>
      </c>
      <c r="AE130" s="4">
        <f t="shared" ref="AE130" si="1176">AE128+1</f>
        <v>149</v>
      </c>
      <c r="AF130" s="174">
        <f>TRUNC((DATE($CR$2,AG$75,AG130)-WEEKDAY(DATE($CR$2,AG$75,AG130),2)-DATE(YEAR(DATE($CR$2,AG$75,AG130)+4-WEEKDAY(DATE($CR$2,AG$75,AG130),2)),1,-10))/7)</f>
        <v>21</v>
      </c>
      <c r="AG130" s="181">
        <v>28</v>
      </c>
      <c r="AH130" s="176" t="str">
        <f t="shared" si="572"/>
        <v>Sa</v>
      </c>
      <c r="AI130" s="2"/>
      <c r="AJ130" s="164">
        <f t="shared" ref="AJ130" si="1177">IF(OR(OR(AF130=$CR$7,AF134=$CR$7,AF130=$CS$7,AF134=$CS$7,AF130=$CT$7,AF134=$CT$7,AF130=$CR$8,AF134=$CR$8,AF130=$CR$9,AF134=$CR$9,AF130=$CR$10,AF134=$CR$10,AF130=$CS$10,AF134=$CS$10,AF130=$CR$11,AF134=$CR$11,AF130=$CS$11,AF134=$CS$11,AF130=$CT$11,AF134=$CT$11,AF130=$CU$11,AF134=$CU$11,AF130=$CV$11,AF134=$CV$11,AF130=$CR$12,AF134=$CR$12,AF130=$CS$12,AF134=$CS$12),OR($AE131=$CP$30,$AE131=$CP$31,$AE131=$CP$32,$AE131=$CP$33,$AE131=$CP$34,$AE131=$CP$35,$AE131=$CP$36,$AE131=$CP$37,$AE131=$CP$38,$AE131=$CP$39,$AE131=$CP$40,$AE131=$CP$41),OR($AE131=$CP$44,$AE131=$CP$45,$AE131=$CP$46,$AE131=$CP$47,$AE131=$CP$48,$AE131=$CP$49,$AE131=$CP$50)),1,"")</f>
        <v>1</v>
      </c>
      <c r="AK130" s="164" t="str">
        <f t="shared" ref="AK130" si="1178">IF(OR(OR(AF130=$CR$15,AF134=$CR$15,AF130=$CS$15,AF134=$CS$15,AF130=$CT$15,AF134=$CT$15,AF130=$CR$16,AF134=$CR$16,AF130=$CS$16,AF134=$CS$16,AF130=$CR$17,AF134=$CR$17,AF130=$CS$17,AF134=$CS$17,AF130=$CR$18,AF134=$CR$18,AF130=$CS$18,AF134=$CS$18,AF130=$CT$18,AF134=$CT$18,AF130=$CU$18,AF134=$CU$18,AF130=$CV$18,AF134=$CV$18,AF130=$CR$19,AF134=$CR$19,AF130=$CS$19,AF134=$CS$19),OR($AE131=$CP$30,$AE131=$CP$31,$AE131=$CP$32,$AE131=$CP$33,$AE131=$CP$34,$AE131=$CP$35,$AE131=$CP$36,$AE131=$CP$37,$AE131=$CP$38,$AE131=$CP$39,$AE131=$CP$40,$AE131=$CP$41),OR($AE131=$CP$44,$AE131=$CP$45,$AE131=$CP$46,$AE131=$CP$47,$AE131=$CP$48,$AE131=$CP$49,$AE131=$CP$50)),1,"")</f>
        <v/>
      </c>
      <c r="AL130" s="164" t="str">
        <f t="shared" ref="AL130" si="1179">IF(OR(OR(AF130=$CR$22,AF134=$CR$22,AF130=$CS$22,AF134=$CS$22,AF130=$CT$22,AF134=$CT$22,AF130=$CR$23,AF134=$CR$23,AF130=$CS$23,AF134=$CS$23,AF130=$CR$24,AF134=$CR$24,AF130=$CS$24,AF134=$CS$24,AF130=$CR$25,AF134=$CR$25,AF130=$CS$25,AF134=$CS$25,AF130=$CT$25,AF134=$CT$25,AF130=$CU$25,AF134=$CU$25,AF130=$CV$25,AF134=$CV$25,AF130=$CR$26,AF134=$CR$26,AF130=$CS$26,AF134=$CS$26),OR($AE131=$CP$30,$AE131=$CP$31,$AE131=$CP$32,$AE131=$CP$33,$AE131=$CP$34,$AE131=$CP$35,$AE131=$CP$36,$AE131=$CP$37,$AE131=$CP$38,$AE131=$CP$39,$AE131=$CP$40,$AE131=$CP$41),OR($AE131=$CP$44,$AE131=$CP$45,$AE131=$CP$46,$AE131=$CP$47,$AE131=$CP$48,$AE131=$CP$49,$AE131=$CP$50)),1,"")</f>
        <v/>
      </c>
      <c r="AM130" s="2"/>
      <c r="AN130" s="6" t="str">
        <f t="shared" ref="AN130" si="1180">IF(ISNA(VLOOKUP(AE130,$DB$1:$DE$200,4,FALSE)),"",VLOOKUP(AE130,$DB$1:$DE$200,4,FALSE))</f>
        <v/>
      </c>
      <c r="AO130" s="6"/>
      <c r="AP130" s="6"/>
      <c r="AQ130" s="6"/>
      <c r="AR130" s="6"/>
      <c r="AS130" s="6"/>
      <c r="AT130" s="5" t="str">
        <f t="array" ref="AT130">IF(ISNA(INDEX($DC$1:$DC$770,MATCH($AE130&amp;AT$3,$DB$1:$DB$770&amp;$DC$1:$DC$770,0))),"",IF(ISNA(INDEX($DC$1:$DC$200,MATCH($AE130&amp;AT$3,$DB$1:$DB$200&amp;$DC$1:$DC$200,0))),IF(INDEX($DC$201:$DC$770,MATCH($AE130&amp;AT$3,$DB$201:$DB$770&amp;$DC$201:$DC$770,0))=AT$3,2,""),IF(INDEX($DC$1:$DC$200,MATCH($AE130&amp;AT$3,$DB$1:$DB$200&amp;$DC$1:$DC$200,0))=AT$3,1,"")))</f>
        <v/>
      </c>
      <c r="AU130" s="6" t="str">
        <f t="array" ref="AU130">IF(ISNA(INDEX($DC$1:$DC$770,MATCH($AE130&amp;AU$3,$DB$1:$DB$770&amp;$DC$1:$DC$770,0))),"",IF(ISNA(INDEX($DC$1:$DC$200,MATCH($AE130&amp;AU$3,$DB$1:$DB$200&amp;$DC$1:$DC$200,0))),IF(INDEX($DC$201:$DC$770,MATCH($AE130&amp;AU$3,$DB$201:$DB$770&amp;$DC$201:$DC$770,0))=AU$3,2,""),IF(INDEX($DC$1:$DC$200,MATCH($AE130&amp;AU$3,$DB$1:$DB$200&amp;$DC$1:$DC$200,0))=AU$3,1,"")))</f>
        <v/>
      </c>
      <c r="AV130" s="6" t="str">
        <f t="array" ref="AV130">IF(ISNA(INDEX($DC$1:$DC$770,MATCH($AE130&amp;AV$3,$DB$1:$DB$770&amp;$DC$1:$DC$770,0))),"",IF(ISNA(INDEX($DC$1:$DC$200,MATCH($AE130&amp;AV$3,$DB$1:$DB$200&amp;$DC$1:$DC$200,0))),IF(INDEX($DC$201:$DC$770,MATCH($AE130&amp;AV$3,$DB$201:$DB$770&amp;$DC$201:$DC$770,0))=AV$3,2,""),IF(INDEX($DC$1:$DC$200,MATCH($AE130&amp;AV$3,$DB$1:$DB$200&amp;$DC$1:$DC$200,0))=AV$3,1,"")))</f>
        <v/>
      </c>
      <c r="AW130" s="5" t="str">
        <f t="array" ref="AW130">IF(ISNA(INDEX($DC$1:$DC$770,MATCH($AE130&amp;AW$3,$DB$1:$DB$770&amp;$DC$1:$DC$770,0))),"",IF(ISNA(INDEX($DC$1:$DC$200,MATCH($AE130&amp;AW$3,$DB$1:$DB$200&amp;$DC$1:$DC$200,0))),IF(INDEX($DC$201:$DC$770,MATCH($AE130&amp;AW$3,$DB$201:$DB$770&amp;$DC$201:$DC$770,0))=AW$3,2,""),IF(INDEX($DC$1:$DC$200,MATCH($AE130&amp;AW$3,$DB$1:$DB$200&amp;$DC$1:$DC$200,0))=AW$3,1,"")))</f>
        <v/>
      </c>
      <c r="AX130" s="6" t="str">
        <f t="array" ref="AX130">IF(ISNA(INDEX($DC$1:$DC$770,MATCH($AE130&amp;AX$3,$DB$1:$DB$770&amp;$DC$1:$DC$770,0))),"",IF(ISNA(INDEX($DC$1:$DC$200,MATCH($AE130&amp;AX$3,$DB$1:$DB$200&amp;$DC$1:$DC$200,0))),IF(INDEX($DC$201:$DC$770,MATCH($AE130&amp;AX$3,$DB$201:$DB$770&amp;$DC$201:$DC$770,0))=AX$3,2,""),IF(INDEX($DC$1:$DC$200,MATCH($AE130&amp;AX$3,$DB$1:$DB$200&amp;$DC$1:$DC$200,0))=AX$3,1,"")))</f>
        <v/>
      </c>
      <c r="AY130" s="7" t="str">
        <f t="array" ref="AY130">IF(ISNA(INDEX($DC$1:$DC$770,MATCH($AE130&amp;AY$3,$DB$1:$DB$770&amp;$DC$1:$DC$770,0))),"",IF(ISNA(INDEX($DC$1:$DC$200,MATCH($AE130&amp;AY$3,$DB$1:$DB$200&amp;$DC$1:$DC$200,0))),IF(INDEX($DC$201:$DC$770,MATCH($AE130&amp;AY$3,$DB$201:$DB$770&amp;$DC$201:$DC$770,0))=AY$3,2,""),IF(INDEX($DC$1:$DC$200,MATCH($AE130&amp;AY$3,$DB$1:$DB$200&amp;$DC$1:$DC$200,0))=AY$3,1,"")))</f>
        <v/>
      </c>
      <c r="AZ130" s="6" t="str">
        <f t="array" ref="AZ130">IF(ISNA(INDEX($DC$1:$DC$770,MATCH($AE130&amp;AZ$3,$DB$1:$DB$770&amp;$DC$1:$DC$770,0))),"",IF(ISNA(INDEX($DC$1:$DC$200,MATCH($AE130&amp;AZ$3,$DB$1:$DB$200&amp;$DC$1:$DC$200,0))),IF(INDEX($DC$201:$DC$770,MATCH($AE130&amp;AZ$3,$DB$201:$DB$770&amp;$DC$201:$DC$770,0))=AZ$3,2,""),IF(INDEX($DC$1:$DC$200,MATCH($AE130&amp;AZ$3,$DB$1:$DB$200&amp;$DC$1:$DC$200,0))=AZ$3,1,"")))</f>
        <v/>
      </c>
      <c r="BA130" s="6" t="str">
        <f t="array" ref="BA130">IF(ISNA(INDEX($DC$1:$DC$770,MATCH($AE130&amp;BA$3,$DB$1:$DB$770&amp;$DC$1:$DC$770,0))),"",IF(ISNA(INDEX($DC$1:$DC$200,MATCH($AE130&amp;BA$3,$DB$1:$DB$200&amp;$DC$1:$DC$200,0))),IF(INDEX($DC$201:$DC$770,MATCH($AE130&amp;BA$3,$DB$201:$DB$770&amp;$DC$201:$DC$770,0))=BA$3,2,""),IF(INDEX($DC$1:$DC$200,MATCH($AE130&amp;BA$3,$DB$1:$DB$200&amp;$DC$1:$DC$200,0))=BA$3,1,"")))</f>
        <v/>
      </c>
      <c r="BB130" s="6" t="str">
        <f t="array" ref="BB130">IF(ISNA(INDEX($DC$1:$DC$770,MATCH($AE130&amp;BB$3,$DB$1:$DB$770&amp;$DC$1:$DC$770,0))),"",IF(ISNA(INDEX($DC$1:$DC$200,MATCH($AE130&amp;BB$3,$DB$1:$DB$200&amp;$DC$1:$DC$200,0))),IF(INDEX($DC$201:$DC$770,MATCH($AE130&amp;BB$3,$DB$201:$DB$770&amp;$DC$201:$DC$770,0))=BB$3,2,""),IF(INDEX($DC$1:$DC$200,MATCH($AE130&amp;BB$3,$DB$1:$DB$200&amp;$DC$1:$DC$200,0))=BB$3,1,"")))</f>
        <v/>
      </c>
      <c r="BC130" s="5" t="str">
        <f t="array" ref="BC130">IF(ISNA(INDEX($DC$1:$DC$770,MATCH($AE130&amp;BC$3,$DB$1:$DB$770&amp;$DC$1:$DC$770,0))),"",IF(ISNA(INDEX($DC$1:$DC$200,MATCH($AE130&amp;BC$3,$DB$1:$DB$200&amp;$DC$1:$DC$200,0))),IF(INDEX($DC$201:$DC$770,MATCH($AE130&amp;BC$3,$DB$201:$DB$770&amp;$DC$201:$DC$770,0))=BC$3,2,""),IF(INDEX($DC$1:$DC$200,MATCH($AE130&amp;BC$3,$DB$1:$DB$200&amp;$DC$1:$DC$200,0))=BC$3,1,"")))</f>
        <v/>
      </c>
      <c r="BD130" s="6" t="str">
        <f t="array" ref="BD130">IF(ISNA(INDEX($DC$1:$DC$770,MATCH($AE130&amp;BD$3,$DB$1:$DB$770&amp;$DC$1:$DC$770,0))),"",IF(ISNA(INDEX($DC$1:$DC$200,MATCH($AE130&amp;BD$3,$DB$1:$DB$200&amp;$DC$1:$DC$200,0))),IF(INDEX($DC$201:$DC$770,MATCH($AE130&amp;BD$3,$DB$201:$DB$770&amp;$DC$201:$DC$770,0))=BD$3,2,""),IF(INDEX($DC$1:$DC$200,MATCH($AE130&amp;BD$3,$DB$1:$DB$200&amp;$DC$1:$DC$200,0))=BD$3,1,"")))</f>
        <v/>
      </c>
      <c r="BE130" s="7" t="str">
        <f t="array" ref="BE130">IF(ISNA(INDEX($DC$1:$DC$770,MATCH($AE130&amp;BE$3,$DB$1:$DB$770&amp;$DC$1:$DC$770,0))),"",IF(ISNA(INDEX($DC$1:$DC$200,MATCH($AE130&amp;BE$3,$DB$1:$DB$200&amp;$DC$1:$DC$200,0))),IF(INDEX($DC$201:$DC$770,MATCH($AE130&amp;BE$3,$DB$201:$DB$770&amp;$DC$201:$DC$770,0))=BE$3,2,""),IF(INDEX($DC$1:$DC$200,MATCH($AE130&amp;BE$3,$DB$1:$DB$200&amp;$DC$1:$DC$200,0))=BE$3,1,"")))</f>
        <v/>
      </c>
      <c r="BF130" s="6" t="str">
        <f t="array" ref="BF130">IF(ISNA(INDEX($DC$1:$DC$770,MATCH($AE130&amp;BF$3,$DB$1:$DB$770&amp;$DC$1:$DC$770,0))),"",IF(ISNA(INDEX($DC$1:$DC$200,MATCH($AE130&amp;BF$3,$DB$1:$DB$200&amp;$DC$1:$DC$200,0))),IF(INDEX($DC$201:$DC$770,MATCH($AE130&amp;BF$3,$DB$201:$DB$770&amp;$DC$201:$DC$770,0))=BF$3,2,""),IF(INDEX($DC$1:$DC$200,MATCH($AE130&amp;BF$3,$DB$1:$DB$200&amp;$DC$1:$DC$200,0))=BF$3,1,"")))</f>
        <v/>
      </c>
      <c r="BG130" s="6" t="str">
        <f t="array" ref="BG130">IF(ISNA(INDEX($DC$1:$DC$770,MATCH($AE130&amp;BG$3,$DB$1:$DB$770&amp;$DC$1:$DC$770,0))),"",IF(ISNA(INDEX($DC$1:$DC$200,MATCH($AE130&amp;BG$3,$DB$1:$DB$200&amp;$DC$1:$DC$200,0))),IF(INDEX($DC$201:$DC$770,MATCH($AE130&amp;BG$3,$DB$201:$DB$770&amp;$DC$201:$DC$770,0))=BG$3,2,""),IF(INDEX($DC$1:$DC$200,MATCH($AE130&amp;BG$3,$DB$1:$DB$200&amp;$DC$1:$DC$200,0))=BG$3,1,"")))</f>
        <v/>
      </c>
      <c r="BH130" s="7" t="str">
        <f t="array" ref="BH130">IF(ISNA(INDEX($DC$1:$DC$770,MATCH($AE130&amp;BH$3,$DB$1:$DB$770&amp;$DC$1:$DC$770,0))),"",IF(ISNA(INDEX($DC$1:$DC$200,MATCH($AE130&amp;BH$3,$DB$1:$DB$200&amp;$DC$1:$DC$200,0))),IF(INDEX($DC$201:$DC$770,MATCH($AE130&amp;BH$3,$DB$201:$DB$770&amp;$DC$201:$DC$770,0))=BH$3,2,""),IF(INDEX($DC$1:$DC$200,MATCH($AE130&amp;BH$3,$DB$1:$DB$200&amp;$DC$1:$DC$200,0))=BH$3,1,"")))</f>
        <v/>
      </c>
      <c r="BI130" s="4">
        <f t="shared" ref="BI130" si="1181">BI128+1</f>
        <v>180</v>
      </c>
      <c r="BJ130" s="174">
        <f>TRUNC((DATE($CR$2,BK$75,BK130)-WEEKDAY(DATE($CR$2,BK$75,BK130),2)-DATE(YEAR(DATE($CR$2,BK$75,BK130)+4-WEEKDAY(DATE($CR$2,BK$75,BK130),2)),1,-10))/7)</f>
        <v>26</v>
      </c>
      <c r="BK130" s="181">
        <v>28</v>
      </c>
      <c r="BL130" s="176" t="str">
        <f t="shared" si="577"/>
        <v>Di</v>
      </c>
      <c r="BM130" s="2"/>
      <c r="BN130" s="164" t="str">
        <f t="shared" ref="BN130" si="1182">IF(OR(OR(BJ130=$CR$7,BJ134=$CR$7,BJ130=$CS$7,BJ134=$CS$7,BJ130=$CT$7,BJ134=$CT$7,BJ130=$CR$8,BJ134=$CR$8,BJ130=$CR$9,BJ134=$CR$9,BJ130=$CR$10,BJ134=$CR$10,BJ130=$CS$10,BJ134=$CS$10,BJ130=$CR$11,BJ134=$CR$11,BJ130=$CS$11,BJ134=$CS$11,BJ130=$CT$11,BJ134=$CT$11,BJ130=$CU$11,BJ134=$CU$11,BJ130=$CV$11,BJ134=$CV$11,BJ130=$CR$12,BJ134=$CR$12,BJ130=$CS$12,BJ134=$CS$12),OR($BI131=$CP$30,$BI131=$CP$31,$BI131=$CP$32,$BI131=$CP$33,$BI131=$CP$34,$BI131=$CP$35,$BI131=$CP$36,$BI131=$CP$37,$BI131=$CP$38,$BI131=$CP$39,$BI131=$CP$40,$BI131=$CP$41),OR($BI131=$CP$44,$BI131=$CP$45,$BI131=$CP$46,$BI131=$CP$47,$BI131=$CP$48,$BI131=$CP$49,$BI131=$CP$50)),1,"")</f>
        <v/>
      </c>
      <c r="BO130" s="164" t="str">
        <f t="shared" ref="BO130" si="1183">IF(OR(OR(BJ130=$CR$15,BJ134=$CR$15,BJ130=$CS$15,BJ134=$CS$15,BJ130=$CT$15,BJ134=$CT$15,BJ130=$CR$16,BJ134=$CR$16,BJ130=$CS$16,BJ134=$CS$16,BJ130=$CR$17,BJ134=$CR$17,BJ130=$CS$17,BJ134=$CS$17,BJ130=$CR$18,BJ134=$CR$18,BJ130=$CS$18,BJ134=$CS$18,BJ130=$CT$18,BJ134=$CT$18,BJ130=$CU$18,BJ134=$CU$18,BJ130=$CV$18,BJ134=$CV$18,BJ130=$CR$19,BJ134=$CR$19,BJ130=$CS$19,BJ134=$CS$19),OR($BI131=$CP$30,$BI131=$CP$31,$BI131=$CP$32,$BI131=$CP$33,$BI131=$CP$34,$BI131=$CP$35,$BI131=$CP$36,$BI131=$CP$37,$BI131=$CP$38,$BI131=$CP$39,$BI131=$CP$40,$BI131=$CP$41),OR($BI131=$CP$44,$BI131=$CP$45,$BI131=$CP$46,$BI131=$CP$47,$BI131=$CP$48,$BI131=$CP$49,$BI131=$CP$50)),1,"")</f>
        <v/>
      </c>
      <c r="BP130" s="164" t="str">
        <f t="shared" ref="BP130" si="1184">IF(OR(OR(BJ130=$CR$22,BJ134=$CR$22,BJ130=$CS$22,BJ134=$CS$22,BJ130=$CT$22,BJ134=$CT$22,BJ130=$CR$23,BJ134=$CR$23,BJ130=$CS$23,BJ134=$CS$23,BJ130=$CR$24,BJ134=$CR$24,BJ130=$CS$24,BJ134=$CS$24,BJ130=$CR$25,BJ134=$CR$25,BJ130=$CS$25,BJ134=$CS$25,BJ130=$CT$25,BJ134=$CT$25,BJ130=$CU$25,BJ134=$CU$25,BJ130=$CV$25,BJ134=$CV$25,BJ130=$CR$26,BJ134=$CR$26,BJ130=$CS$26,BJ134=$CS$26),OR($BI131=$CP$30,$BI131=$CP$31,$BI131=$CP$32,$BI131=$CP$33,$BI131=$CP$34,$BI131=$CP$35,$BI131=$CP$36,$BI131=$CP$37,$BI131=$CP$38,$BI131=$CP$39,$BI131=$CP$40,$BI131=$CP$41),OR($BI131=$CP$44,$BI131=$CP$45,$BI131=$CP$46,$BI131=$CP$47,$BI131=$CP$48,$BI131=$CP$49,$BI131=$CP$50)),1,"")</f>
        <v/>
      </c>
      <c r="BQ130" s="2"/>
      <c r="BR130" s="1" t="str">
        <f t="shared" ref="BR130" si="1185">IF(ISNA(VLOOKUP(BI130,$DB$1:$DE$200,4,FALSE)),"",VLOOKUP(BI130,$DB$1:$DE$200,4,FALSE))</f>
        <v/>
      </c>
      <c r="BS130" s="1"/>
      <c r="BT130" s="1"/>
      <c r="BU130" s="1"/>
      <c r="BV130" s="1"/>
      <c r="BW130" s="1"/>
      <c r="BX130" s="5" t="str">
        <f t="array" ref="BX130">IF(ISNA(INDEX($DC$1:$DC$770,MATCH($BI130&amp;BX$3,$DB$1:$DB$770&amp;$DC$1:$DC$770,0))),"",IF(ISNA(INDEX($DC$1:$DC$200,MATCH($BI130&amp;BX$3,$DB$1:$DB$200&amp;$DC$1:$DC$200,0))),IF(INDEX($DC$201:$DC$770,MATCH($BI130&amp;BX$3,$DB$201:$DB$770&amp;$DC$201:$DC$770,0))=BX$3,2,""),IF(INDEX($DC$1:$DC$200,MATCH($BI130&amp;BX$3,$DB$1:$DB$200&amp;$DC$1:$DC$200,0))=BX$3,1,"")))</f>
        <v/>
      </c>
      <c r="BY130" s="6" t="str">
        <f t="array" ref="BY130">IF(ISNA(INDEX($DC$1:$DC$770,MATCH($BI130&amp;BY$3,$DB$1:$DB$770&amp;$DC$1:$DC$770,0))),"",IF(ISNA(INDEX($DC$1:$DC$200,MATCH($BI130&amp;BY$3,$DB$1:$DB$200&amp;$DC$1:$DC$200,0))),IF(INDEX($DC$201:$DC$770,MATCH($BI130&amp;BY$3,$DB$201:$DB$770&amp;$DC$201:$DC$770,0))=BY$3,2,""),IF(INDEX($DC$1:$DC$200,MATCH($BI130&amp;BY$3,$DB$1:$DB$200&amp;$DC$1:$DC$200,0))=BY$3,1,"")))</f>
        <v/>
      </c>
      <c r="BZ130" s="6" t="str">
        <f t="array" ref="BZ130">IF(ISNA(INDEX($DC$1:$DC$770,MATCH($BI130&amp;BZ$3,$DB$1:$DB$770&amp;$DC$1:$DC$770,0))),"",IF(ISNA(INDEX($DC$1:$DC$200,MATCH($BI130&amp;BZ$3,$DB$1:$DB$200&amp;$DC$1:$DC$200,0))),IF(INDEX($DC$201:$DC$770,MATCH($BI130&amp;BZ$3,$DB$201:$DB$770&amp;$DC$201:$DC$770,0))=BZ$3,2,""),IF(INDEX($DC$1:$DC$200,MATCH($BI130&amp;BZ$3,$DB$1:$DB$200&amp;$DC$1:$DC$200,0))=BZ$3,1,"")))</f>
        <v/>
      </c>
      <c r="CA130" s="5" t="str">
        <f t="array" ref="CA130">IF(ISNA(INDEX($DC$1:$DC$770,MATCH($BI130&amp;CA$3,$DB$1:$DB$770&amp;$DC$1:$DC$770,0))),"",IF(ISNA(INDEX($DC$1:$DC$200,MATCH($BI130&amp;CA$3,$DB$1:$DB$200&amp;$DC$1:$DC$200,0))),IF(INDEX($DC$201:$DC$770,MATCH($BI130&amp;CA$3,$DB$201:$DB$770&amp;$DC$201:$DC$770,0))=CA$3,2,""),IF(INDEX($DC$1:$DC$200,MATCH($BI130&amp;CA$3,$DB$1:$DB$200&amp;$DC$1:$DC$200,0))=CA$3,1,"")))</f>
        <v/>
      </c>
      <c r="CB130" s="6" t="str">
        <f t="array" ref="CB130">IF(ISNA(INDEX($DC$1:$DC$770,MATCH($BI130&amp;CB$3,$DB$1:$DB$770&amp;$DC$1:$DC$770,0))),"",IF(ISNA(INDEX($DC$1:$DC$200,MATCH($BI130&amp;CB$3,$DB$1:$DB$200&amp;$DC$1:$DC$200,0))),IF(INDEX($DC$201:$DC$770,MATCH($BI130&amp;CB$3,$DB$201:$DB$770&amp;$DC$201:$DC$770,0))=CB$3,2,""),IF(INDEX($DC$1:$DC$200,MATCH($BI130&amp;CB$3,$DB$1:$DB$200&amp;$DC$1:$DC$200,0))=CB$3,1,"")))</f>
        <v/>
      </c>
      <c r="CC130" s="7" t="str">
        <f t="array" ref="CC130">IF(ISNA(INDEX($DC$1:$DC$770,MATCH($BI130&amp;CC$3,$DB$1:$DB$770&amp;$DC$1:$DC$770,0))),"",IF(ISNA(INDEX($DC$1:$DC$200,MATCH($BI130&amp;CC$3,$DB$1:$DB$200&amp;$DC$1:$DC$200,0))),IF(INDEX($DC$201:$DC$770,MATCH($BI130&amp;CC$3,$DB$201:$DB$770&amp;$DC$201:$DC$770,0))=CC$3,2,""),IF(INDEX($DC$1:$DC$200,MATCH($BI130&amp;CC$3,$DB$1:$DB$200&amp;$DC$1:$DC$200,0))=CC$3,1,"")))</f>
        <v/>
      </c>
      <c r="CD130" s="6" t="str">
        <f t="array" ref="CD130">IF(ISNA(INDEX($DC$1:$DC$770,MATCH($BI130&amp;CD$3,$DB$1:$DB$770&amp;$DC$1:$DC$770,0))),"",IF(ISNA(INDEX($DC$1:$DC$200,MATCH($BI130&amp;CD$3,$DB$1:$DB$200&amp;$DC$1:$DC$200,0))),IF(INDEX($DC$201:$DC$770,MATCH($BI130&amp;CD$3,$DB$201:$DB$770&amp;$DC$201:$DC$770,0))=CD$3,2,""),IF(INDEX($DC$1:$DC$200,MATCH($BI130&amp;CD$3,$DB$1:$DB$200&amp;$DC$1:$DC$200,0))=CD$3,1,"")))</f>
        <v/>
      </c>
      <c r="CE130" s="6" t="str">
        <f t="array" ref="CE130">IF(ISNA(INDEX($DC$1:$DC$770,MATCH($BI130&amp;CE$3,$DB$1:$DB$770&amp;$DC$1:$DC$770,0))),"",IF(ISNA(INDEX($DC$1:$DC$200,MATCH($BI130&amp;CE$3,$DB$1:$DB$200&amp;$DC$1:$DC$200,0))),IF(INDEX($DC$201:$DC$770,MATCH($BI130&amp;CE$3,$DB$201:$DB$770&amp;$DC$201:$DC$770,0))=CE$3,2,""),IF(INDEX($DC$1:$DC$200,MATCH($BI130&amp;CE$3,$DB$1:$DB$200&amp;$DC$1:$DC$200,0))=CE$3,1,"")))</f>
        <v/>
      </c>
      <c r="CF130" s="6" t="str">
        <f t="array" ref="CF130">IF(ISNA(INDEX($DC$1:$DC$770,MATCH($BI130&amp;CF$3,$DB$1:$DB$770&amp;$DC$1:$DC$770,0))),"",IF(ISNA(INDEX($DC$1:$DC$200,MATCH($BI130&amp;CF$3,$DB$1:$DB$200&amp;$DC$1:$DC$200,0))),IF(INDEX($DC$201:$DC$770,MATCH($BI130&amp;CF$3,$DB$201:$DB$770&amp;$DC$201:$DC$770,0))=CF$3,2,""),IF(INDEX($DC$1:$DC$200,MATCH($BI130&amp;CF$3,$DB$1:$DB$200&amp;$DC$1:$DC$200,0))=CF$3,1,"")))</f>
        <v/>
      </c>
      <c r="CG130" s="5" t="str">
        <f t="array" ref="CG130">IF(ISNA(INDEX($DC$1:$DC$770,MATCH($BI130&amp;CG$3,$DB$1:$DB$770&amp;$DC$1:$DC$770,0))),"",IF(ISNA(INDEX($DC$1:$DC$200,MATCH($BI130&amp;CG$3,$DB$1:$DB$200&amp;$DC$1:$DC$200,0))),IF(INDEX($DC$201:$DC$770,MATCH($BI130&amp;CG$3,$DB$201:$DB$770&amp;$DC$201:$DC$770,0))=CG$3,2,""),IF(INDEX($DC$1:$DC$200,MATCH($BI130&amp;CG$3,$DB$1:$DB$200&amp;$DC$1:$DC$200,0))=CG$3,1,"")))</f>
        <v/>
      </c>
      <c r="CH130" s="6" t="str">
        <f t="array" ref="CH130">IF(ISNA(INDEX($DC$1:$DC$770,MATCH($BI130&amp;CH$3,$DB$1:$DB$770&amp;$DC$1:$DC$770,0))),"",IF(ISNA(INDEX($DC$1:$DC$200,MATCH($BI130&amp;CH$3,$DB$1:$DB$200&amp;$DC$1:$DC$200,0))),IF(INDEX($DC$201:$DC$770,MATCH($BI130&amp;CH$3,$DB$201:$DB$770&amp;$DC$201:$DC$770,0))=CH$3,2,""),IF(INDEX($DC$1:$DC$200,MATCH($BI130&amp;CH$3,$DB$1:$DB$200&amp;$DC$1:$DC$200,0))=CH$3,1,"")))</f>
        <v/>
      </c>
      <c r="CI130" s="7" t="str">
        <f t="array" ref="CI130">IF(ISNA(INDEX($DC$1:$DC$770,MATCH($BI130&amp;CI$3,$DB$1:$DB$770&amp;$DC$1:$DC$770,0))),"",IF(ISNA(INDEX($DC$1:$DC$200,MATCH($BI130&amp;CI$3,$DB$1:$DB$200&amp;$DC$1:$DC$200,0))),IF(INDEX($DC$201:$DC$770,MATCH($BI130&amp;CI$3,$DB$201:$DB$770&amp;$DC$201:$DC$770,0))=CI$3,2,""),IF(INDEX($DC$1:$DC$200,MATCH($BI130&amp;CI$3,$DB$1:$DB$200&amp;$DC$1:$DC$200,0))=CI$3,1,"")))</f>
        <v/>
      </c>
      <c r="CJ130" s="6" t="str">
        <f t="array" ref="CJ130">IF(ISNA(INDEX($DC$1:$DC$770,MATCH($BI130&amp;CJ$3,$DB$1:$DB$770&amp;$DC$1:$DC$770,0))),"",IF(ISNA(INDEX($DC$1:$DC$200,MATCH($BI130&amp;CJ$3,$DB$1:$DB$200&amp;$DC$1:$DC$200,0))),IF(INDEX($DC$201:$DC$770,MATCH($BI130&amp;CJ$3,$DB$201:$DB$770&amp;$DC$201:$DC$770,0))=CJ$3,2,""),IF(INDEX($DC$1:$DC$200,MATCH($BI130&amp;CJ$3,$DB$1:$DB$200&amp;$DC$1:$DC$200,0))=CJ$3,1,"")))</f>
        <v/>
      </c>
      <c r="CK130" s="6" t="str">
        <f t="array" ref="CK130">IF(ISNA(INDEX($DC$1:$DC$770,MATCH($BI130&amp;CK$3,$DB$1:$DB$770&amp;$DC$1:$DC$770,0))),"",IF(ISNA(INDEX($DC$1:$DC$200,MATCH($BI130&amp;CK$3,$DB$1:$DB$200&amp;$DC$1:$DC$200,0))),IF(INDEX($DC$201:$DC$770,MATCH($BI130&amp;CK$3,$DB$201:$DB$770&amp;$DC$201:$DC$770,0))=CK$3,2,""),IF(INDEX($DC$1:$DC$200,MATCH($BI130&amp;CK$3,$DB$1:$DB$200&amp;$DC$1:$DC$200,0))=CK$3,1,"")))</f>
        <v/>
      </c>
      <c r="CL130" s="7" t="str">
        <f t="array" ref="CL130">IF(ISNA(INDEX($DC$1:$DC$770,MATCH($BI130&amp;CL$3,$DB$1:$DB$770&amp;$DC$1:$DC$770,0))),"",IF(ISNA(INDEX($DC$1:$DC$200,MATCH($BI130&amp;CL$3,$DB$1:$DB$200&amp;$DC$1:$DC$200,0))),IF(INDEX($DC$201:$DC$770,MATCH($BI130&amp;CL$3,$DB$201:$DB$770&amp;$DC$201:$DC$770,0))=CL$3,2,""),IF(INDEX($DC$1:$DC$200,MATCH($BI130&amp;CL$3,$DB$1:$DB$200&amp;$DC$1:$DC$200,0))=CL$3,1,"")))</f>
        <v/>
      </c>
      <c r="CN130" s="10"/>
      <c r="CO130" s="14">
        <f t="shared" ref="CO130" si="1186">CO129</f>
        <v>12</v>
      </c>
      <c r="CP130" s="24">
        <f t="shared" si="1144"/>
        <v>0</v>
      </c>
      <c r="CQ130" s="161"/>
      <c r="CR130" s="47"/>
      <c r="CS130" s="10"/>
      <c r="CT130" s="10" t="s">
        <v>152</v>
      </c>
      <c r="CU130" s="68"/>
      <c r="CV130" s="68"/>
      <c r="CW130" s="10">
        <f t="shared" si="765"/>
        <v>2016</v>
      </c>
      <c r="CX130" s="10" t="str">
        <f t="shared" si="1145"/>
        <v>Mo</v>
      </c>
      <c r="CY130" s="36">
        <f t="shared" si="1146"/>
        <v>40876</v>
      </c>
      <c r="CZ130" s="10">
        <f>CZ129</f>
        <v>0</v>
      </c>
      <c r="DB130" s="19">
        <f>IF(DM130=0,0,IF(COUNTIF($DM$1:$DM$200,DM130)=1,DM130,IF(COUNTIF($DM$1:$DM$200,DM130)=2,IF(COUNTIF($DM$1:$DM104,DM130)=0,DM130,DM130+0.5),"Terminkollision 1")))</f>
        <v>0</v>
      </c>
      <c r="DC130" s="42">
        <f t="shared" ref="DC130:DC186" si="1187">IF(DD130&lt;&gt;0,VLOOKUP(DD130,$CQ$194:$CR$208,2,FALSE),0)</f>
        <v>3</v>
      </c>
      <c r="DD130" s="71" t="s">
        <v>195</v>
      </c>
      <c r="DE130" s="13" t="s">
        <v>97</v>
      </c>
      <c r="DG130" s="64"/>
      <c r="DH130" s="64"/>
      <c r="DI130" s="13">
        <f t="shared" si="1039"/>
        <v>2016</v>
      </c>
      <c r="DJ130" s="13" t="str">
        <f t="shared" si="1040"/>
        <v>Mo</v>
      </c>
      <c r="DK130" s="22">
        <f t="shared" si="1163"/>
        <v>40876</v>
      </c>
      <c r="DL130" s="19">
        <f t="shared" si="1042"/>
        <v>0</v>
      </c>
      <c r="DM130" s="13">
        <f t="shared" si="1136"/>
        <v>0</v>
      </c>
    </row>
    <row r="131" spans="1:117" ht="12.75" customHeight="1">
      <c r="A131" s="13">
        <f t="shared" ref="A131" si="1188">A130+0.5</f>
        <v>119.5</v>
      </c>
      <c r="B131" s="174"/>
      <c r="C131" s="173"/>
      <c r="D131" s="177"/>
      <c r="E131" s="2"/>
      <c r="F131" s="165"/>
      <c r="G131" s="165"/>
      <c r="H131" s="165"/>
      <c r="I131" s="2"/>
      <c r="J131" s="10" t="str">
        <f t="shared" ref="J131" si="1189">IF(ISNA(VLOOKUP(A131,$CP$30:$CQ$56,2,FALSE)),IF(ISNA(VLOOKUP(A131,$DB$1:$DE$200,4,FALSE)),"",VLOOKUP(A131,$DB$1:$DE$200,4,FALSE)),VLOOKUP(A131,$CP$30:$CQ$56,2,FALSE))</f>
        <v/>
      </c>
      <c r="K131" s="10"/>
      <c r="L131" s="10"/>
      <c r="M131" s="10"/>
      <c r="N131" s="10"/>
      <c r="O131" s="10"/>
      <c r="P131" s="9" t="str">
        <f t="array" ref="P131">IF(ISNA(INDEX($DC$201:$DC$770,MATCH($A130&amp;P$3,$DB$201:$DB$770&amp;$DC$201:$DC$770,0))),IF(ISNA(INDEX($DC$1:$DC$200,MATCH($A131&amp;P$3,$DB$1:$DB$200&amp;$DC$1:$DC$200,0))),"",IF(INDEX($DC$1:$DC$200,MATCH($A131&amp;P$3,$DB$1:$DB$200&amp;$DC$1:$DC$200,0))=P$3,1,"")),IF(INDEX($DC$201:$DC$770,MATCH($A130&amp;P$3,$DB$201:$DB$770&amp;$DC$201:$DC$770,0))=P$3,2,""))</f>
        <v/>
      </c>
      <c r="Q131" s="10" t="str">
        <f t="array" ref="Q131">IF(ISNA(INDEX($DC$201:$DC$770,MATCH($A130&amp;Q$3,$DB$201:$DB$770&amp;$DC$201:$DC$770,0))),IF(ISNA(INDEX($DC$1:$DC$200,MATCH($A131&amp;Q$3,$DB$1:$DB$200&amp;$DC$1:$DC$200,0))),"",IF(INDEX($DC$1:$DC$200,MATCH($A131&amp;Q$3,$DB$1:$DB$200&amp;$DC$1:$DC$200,0))=Q$3,1,"")),IF(INDEX($DC$201:$DC$770,MATCH($A130&amp;Q$3,$DB$201:$DB$770&amp;$DC$201:$DC$770,0))=Q$3,2,""))</f>
        <v/>
      </c>
      <c r="R131" s="10" t="str">
        <f t="array" ref="R131">IF(ISNA(INDEX($DC$201:$DC$770,MATCH($A130&amp;R$3,$DB$201:$DB$770&amp;$DC$201:$DC$770,0))),IF(ISNA(INDEX($DC$1:$DC$200,MATCH($A131&amp;R$3,$DB$1:$DB$200&amp;$DC$1:$DC$200,0))),"",IF(INDEX($DC$1:$DC$200,MATCH($A131&amp;R$3,$DB$1:$DB$200&amp;$DC$1:$DC$200,0))=R$3,1,"")),IF(INDEX($DC$201:$DC$770,MATCH($A130&amp;R$3,$DB$201:$DB$770&amp;$DC$201:$DC$770,0))=R$3,2,""))</f>
        <v/>
      </c>
      <c r="S131" s="9" t="str">
        <f t="array" ref="S131">IF(ISNA(INDEX($DC$201:$DC$770,MATCH($A130&amp;S$3,$DB$201:$DB$770&amp;$DC$201:$DC$770,0))),IF(ISNA(INDEX($DC$1:$DC$200,MATCH($A131&amp;S$3,$DB$1:$DB$200&amp;$DC$1:$DC$200,0))),"",IF(INDEX($DC$1:$DC$200,MATCH($A131&amp;S$3,$DB$1:$DB$200&amp;$DC$1:$DC$200,0))=S$3,1,"")),IF(INDEX($DC$201:$DC$770,MATCH($A130&amp;S$3,$DB$201:$DB$770&amp;$DC$201:$DC$770,0))=S$3,2,""))</f>
        <v/>
      </c>
      <c r="T131" s="10" t="str">
        <f t="array" ref="T131">IF(ISNA(INDEX($DC$201:$DC$770,MATCH($A130&amp;T$3,$DB$201:$DB$770&amp;$DC$201:$DC$770,0))),IF(ISNA(INDEX($DC$1:$DC$200,MATCH($A131&amp;T$3,$DB$1:$DB$200&amp;$DC$1:$DC$200,0))),"",IF(INDEX($DC$1:$DC$200,MATCH($A131&amp;T$3,$DB$1:$DB$200&amp;$DC$1:$DC$200,0))=T$3,1,"")),IF(INDEX($DC$201:$DC$770,MATCH($A130&amp;T$3,$DB$201:$DB$770&amp;$DC$201:$DC$770,0))=T$3,2,""))</f>
        <v/>
      </c>
      <c r="U131" s="8">
        <f t="array" ref="U131">IF(ISNA(INDEX($DC$201:$DC$770,MATCH($A130&amp;U$3,$DB$201:$DB$770&amp;$DC$201:$DC$770,0))),IF(ISNA(INDEX($DC$1:$DC$200,MATCH($A131&amp;U$3,$DB$1:$DB$200&amp;$DC$1:$DC$200,0))),"",IF(INDEX($DC$1:$DC$200,MATCH($A131&amp;U$3,$DB$1:$DB$200&amp;$DC$1:$DC$200,0))=U$3,1,"")),IF(INDEX($DC$201:$DC$770,MATCH($A130&amp;U$3,$DB$201:$DB$770&amp;$DC$201:$DC$770,0))=U$3,2,""))</f>
        <v>2</v>
      </c>
      <c r="V131" s="10" t="str">
        <f t="array" ref="V131">IF(ISNA(INDEX($DC$201:$DC$770,MATCH($A130&amp;V$3,$DB$201:$DB$770&amp;$DC$201:$DC$770,0))),IF(ISNA(INDEX($DC$1:$DC$200,MATCH($A131&amp;V$3,$DB$1:$DB$200&amp;$DC$1:$DC$200,0))),"",IF(INDEX($DC$1:$DC$200,MATCH($A131&amp;V$3,$DB$1:$DB$200&amp;$DC$1:$DC$200,0))=V$3,1,"")),IF(INDEX($DC$201:$DC$770,MATCH($A130&amp;V$3,$DB$201:$DB$770&amp;$DC$201:$DC$770,0))=V$3,2,""))</f>
        <v/>
      </c>
      <c r="W131" s="10" t="str">
        <f t="array" ref="W131">IF(ISNA(INDEX($DC$201:$DC$770,MATCH($A130&amp;W$3,$DB$201:$DB$770&amp;$DC$201:$DC$770,0))),IF(ISNA(INDEX($DC$1:$DC$200,MATCH($A131&amp;W$3,$DB$1:$DB$200&amp;$DC$1:$DC$200,0))),"",IF(INDEX($DC$1:$DC$200,MATCH($A131&amp;W$3,$DB$1:$DB$200&amp;$DC$1:$DC$200,0))=W$3,1,"")),IF(INDEX($DC$201:$DC$770,MATCH($A130&amp;W$3,$DB$201:$DB$770&amp;$DC$201:$DC$770,0))=W$3,2,""))</f>
        <v/>
      </c>
      <c r="X131" s="10">
        <f t="array" ref="X131">IF(ISNA(INDEX($DC$201:$DC$770,MATCH($A130&amp;X$3,$DB$201:$DB$770&amp;$DC$201:$DC$770,0))),IF(ISNA(INDEX($DC$1:$DC$200,MATCH($A131&amp;X$3,$DB$1:$DB$200&amp;$DC$1:$DC$200,0))),"",IF(INDEX($DC$1:$DC$200,MATCH($A131&amp;X$3,$DB$1:$DB$200&amp;$DC$1:$DC$200,0))=X$3,1,"")),IF(INDEX($DC$201:$DC$770,MATCH($A130&amp;X$3,$DB$201:$DB$770&amp;$DC$201:$DC$770,0))=X$3,2,""))</f>
        <v>2</v>
      </c>
      <c r="Y131" s="9" t="str">
        <f t="array" ref="Y131">IF(ISNA(INDEX($DC$201:$DC$770,MATCH($A130&amp;Y$3,$DB$201:$DB$770&amp;$DC$201:$DC$770,0))),IF(ISNA(INDEX($DC$1:$DC$200,MATCH($A131&amp;Y$3,$DB$1:$DB$200&amp;$DC$1:$DC$200,0))),"",IF(INDEX($DC$1:$DC$200,MATCH($A131&amp;Y$3,$DB$1:$DB$200&amp;$DC$1:$DC$200,0))=Y$3,1,"")),IF(INDEX($DC$201:$DC$770,MATCH($A130&amp;Y$3,$DB$201:$DB$770&amp;$DC$201:$DC$770,0))=Y$3,2,""))</f>
        <v/>
      </c>
      <c r="Z131" s="10" t="str">
        <f t="array" ref="Z131">IF(ISNA(INDEX($DC$201:$DC$770,MATCH($A130&amp;Z$3,$DB$201:$DB$770&amp;$DC$201:$DC$770,0))),IF(ISNA(INDEX($DC$1:$DC$200,MATCH($A131&amp;Z$3,$DB$1:$DB$200&amp;$DC$1:$DC$200,0))),"",IF(INDEX($DC$1:$DC$200,MATCH($A131&amp;Z$3,$DB$1:$DB$200&amp;$DC$1:$DC$200,0))=Z$3,1,"")),IF(INDEX($DC$201:$DC$770,MATCH($A130&amp;Z$3,$DB$201:$DB$770&amp;$DC$201:$DC$770,0))=Z$3,2,""))</f>
        <v/>
      </c>
      <c r="AA131" s="8">
        <f t="array" ref="AA131">IF(ISNA(INDEX($DC$201:$DC$770,MATCH($A130&amp;AA$3,$DB$201:$DB$770&amp;$DC$201:$DC$770,0))),IF(ISNA(INDEX($DC$1:$DC$200,MATCH($A131&amp;AA$3,$DB$1:$DB$200&amp;$DC$1:$DC$200,0))),"",IF(INDEX($DC$1:$DC$200,MATCH($A131&amp;AA$3,$DB$1:$DB$200&amp;$DC$1:$DC$200,0))=AA$3,1,"")),IF(INDEX($DC$201:$DC$770,MATCH($A130&amp;AA$3,$DB$201:$DB$770&amp;$DC$201:$DC$770,0))=AA$3,2,""))</f>
        <v>2</v>
      </c>
      <c r="AB131" s="10" t="str">
        <f t="array" ref="AB131">IF(ISNA(INDEX($DC$201:$DC$770,MATCH($A130&amp;AB$3,$DB$201:$DB$770&amp;$DC$201:$DC$770,0))),IF(ISNA(INDEX($DC$1:$DC$200,MATCH($A131&amp;AB$3,$DB$1:$DB$200&amp;$DC$1:$DC$200,0))),"",IF(INDEX($DC$1:$DC$200,MATCH($A131&amp;AB$3,$DB$1:$DB$200&amp;$DC$1:$DC$200,0))=AB$3,1,"")),IF(INDEX($DC$201:$DC$770,MATCH($A130&amp;AB$3,$DB$201:$DB$770&amp;$DC$201:$DC$770,0))=AB$3,2,""))</f>
        <v/>
      </c>
      <c r="AC131" s="10" t="str">
        <f t="array" ref="AC131">IF(ISNA(INDEX($DC$201:$DC$770,MATCH($A130&amp;AC$3,$DB$201:$DB$770&amp;$DC$201:$DC$770,0))),IF(ISNA(INDEX($DC$1:$DC$200,MATCH($A131&amp;AC$3,$DB$1:$DB$200&amp;$DC$1:$DC$200,0))),"",IF(INDEX($DC$1:$DC$200,MATCH($A131&amp;AC$3,$DB$1:$DB$200&amp;$DC$1:$DC$200,0))=AC$3,1,"")),IF(INDEX($DC$201:$DC$770,MATCH($A130&amp;AC$3,$DB$201:$DB$770&amp;$DC$201:$DC$770,0))=AC$3,2,""))</f>
        <v/>
      </c>
      <c r="AD131" s="8" t="str">
        <f t="array" ref="AD131">IF(ISNA(INDEX($DC$201:$DC$770,MATCH($A130&amp;AD$3,$DB$201:$DB$770&amp;$DC$201:$DC$770,0))),IF(ISNA(INDEX($DC$1:$DC$200,MATCH($A131&amp;AD$3,$DB$1:$DB$200&amp;$DC$1:$DC$200,0))),"",IF(INDEX($DC$1:$DC$200,MATCH($A131&amp;AD$3,$DB$1:$DB$200&amp;$DC$1:$DC$200,0))=AD$3,1,"")),IF(INDEX($DC$201:$DC$770,MATCH($A130&amp;AD$3,$DB$201:$DB$770&amp;$DC$201:$DC$770,0))=AD$3,2,""))</f>
        <v/>
      </c>
      <c r="AE131" s="4">
        <f t="shared" ref="AE131" si="1190">0.5+AE130</f>
        <v>149.5</v>
      </c>
      <c r="AF131" s="174"/>
      <c r="AG131" s="183"/>
      <c r="AH131" s="177"/>
      <c r="AI131" s="2"/>
      <c r="AJ131" s="165"/>
      <c r="AK131" s="165"/>
      <c r="AL131" s="165"/>
      <c r="AM131" s="2"/>
      <c r="AN131" s="10" t="str">
        <f t="shared" ref="AN131" si="1191">IF(ISNA(VLOOKUP(AE131,$CP$30:$CQ$56,2,FALSE)),IF(ISNA(VLOOKUP(AE131,$DB$1:$DE$200,4,FALSE)),"",VLOOKUP(AE131,$DB$1:$DE$200,4,FALSE)),VLOOKUP(AE131,$CP$30:$CQ$56,2,FALSE))</f>
        <v/>
      </c>
      <c r="AO131" s="10"/>
      <c r="AP131" s="10"/>
      <c r="AQ131" s="10"/>
      <c r="AR131" s="10"/>
      <c r="AS131" s="10"/>
      <c r="AT131" s="9" t="str">
        <f t="array" ref="AT131">IF(ISNA(INDEX($DC$201:$DC$770,MATCH($AE130&amp;AT$3,$DB$201:$DB$770&amp;$DC$201:$DC$770,0))),IF(ISNA(INDEX($DC$1:$DC$200,MATCH($AE131&amp;AT$3,$DB$1:$DB$200&amp;$DC$1:$DC$200,0))),"",IF(INDEX($DC$1:$DC$200,MATCH($AE131&amp;AT$3,$DB$1:$DB$200&amp;$DC$1:$DC$200,0))=AT$3,1,"")),IF(INDEX($DC$201:$DC$770,MATCH($AE130&amp;AT$3,$DB$201:$DB$770&amp;$DC$201:$DC$770,0))=AT$3,2,""))</f>
        <v/>
      </c>
      <c r="AU131" s="10" t="str">
        <f t="array" ref="AU131">IF(ISNA(INDEX($DC$201:$DC$770,MATCH($AE130&amp;AU$3,$DB$201:$DB$770&amp;$DC$201:$DC$770,0))),IF(ISNA(INDEX($DC$1:$DC$200,MATCH($AE131&amp;AU$3,$DB$1:$DB$200&amp;$DC$1:$DC$200,0))),"",IF(INDEX($DC$1:$DC$200,MATCH($AE131&amp;AU$3,$DB$1:$DB$200&amp;$DC$1:$DC$200,0))=AU$3,1,"")),IF(INDEX($DC$201:$DC$770,MATCH($AE130&amp;AU$3,$DB$201:$DB$770&amp;$DC$201:$DC$770,0))=AU$3,2,""))</f>
        <v/>
      </c>
      <c r="AV131" s="10" t="str">
        <f t="array" ref="AV131">IF(ISNA(INDEX($DC$201:$DC$770,MATCH($AE130&amp;AV$3,$DB$201:$DB$770&amp;$DC$201:$DC$770,0))),IF(ISNA(INDEX($DC$1:$DC$200,MATCH($AE131&amp;AV$3,$DB$1:$DB$200&amp;$DC$1:$DC$200,0))),"",IF(INDEX($DC$1:$DC$200,MATCH($AE131&amp;AV$3,$DB$1:$DB$200&amp;$DC$1:$DC$200,0))=AV$3,1,"")),IF(INDEX($DC$201:$DC$770,MATCH($AE130&amp;AV$3,$DB$201:$DB$770&amp;$DC$201:$DC$770,0))=AV$3,2,""))</f>
        <v/>
      </c>
      <c r="AW131" s="9" t="str">
        <f t="array" ref="AW131">IF(ISNA(INDEX($DC$201:$DC$770,MATCH($AE130&amp;AW$3,$DB$201:$DB$770&amp;$DC$201:$DC$770,0))),IF(ISNA(INDEX($DC$1:$DC$200,MATCH($AE131&amp;AW$3,$DB$1:$DB$200&amp;$DC$1:$DC$200,0))),"",IF(INDEX($DC$1:$DC$200,MATCH($AE131&amp;AW$3,$DB$1:$DB$200&amp;$DC$1:$DC$200,0))=AW$3,1,"")),IF(INDEX($DC$201:$DC$770,MATCH($AE130&amp;AW$3,$DB$201:$DB$770&amp;$DC$201:$DC$770,0))=AW$3,2,""))</f>
        <v/>
      </c>
      <c r="AX131" s="10" t="str">
        <f t="array" ref="AX131">IF(ISNA(INDEX($DC$201:$DC$770,MATCH($AE130&amp;AX$3,$DB$201:$DB$770&amp;$DC$201:$DC$770,0))),IF(ISNA(INDEX($DC$1:$DC$200,MATCH($AE131&amp;AX$3,$DB$1:$DB$200&amp;$DC$1:$DC$200,0))),"",IF(INDEX($DC$1:$DC$200,MATCH($AE131&amp;AX$3,$DB$1:$DB$200&amp;$DC$1:$DC$200,0))=AX$3,1,"")),IF(INDEX($DC$201:$DC$770,MATCH($AE130&amp;AX$3,$DB$201:$DB$770&amp;$DC$201:$DC$770,0))=AX$3,2,""))</f>
        <v/>
      </c>
      <c r="AY131" s="8" t="str">
        <f t="array" ref="AY131">IF(ISNA(INDEX($DC$201:$DC$770,MATCH($AE130&amp;AY$3,$DB$201:$DB$770&amp;$DC$201:$DC$770,0))),IF(ISNA(INDEX($DC$1:$DC$200,MATCH($AE131&amp;AY$3,$DB$1:$DB$200&amp;$DC$1:$DC$200,0))),"",IF(INDEX($DC$1:$DC$200,MATCH($AE131&amp;AY$3,$DB$1:$DB$200&amp;$DC$1:$DC$200,0))=AY$3,1,"")),IF(INDEX($DC$201:$DC$770,MATCH($AE130&amp;AY$3,$DB$201:$DB$770&amp;$DC$201:$DC$770,0))=AY$3,2,""))</f>
        <v/>
      </c>
      <c r="AZ131" s="10" t="str">
        <f t="array" ref="AZ131">IF(ISNA(INDEX($DC$201:$DC$770,MATCH($AE130&amp;AZ$3,$DB$201:$DB$770&amp;$DC$201:$DC$770,0))),IF(ISNA(INDEX($DC$1:$DC$200,MATCH($AE131&amp;AZ$3,$DB$1:$DB$200&amp;$DC$1:$DC$200,0))),"",IF(INDEX($DC$1:$DC$200,MATCH($AE131&amp;AZ$3,$DB$1:$DB$200&amp;$DC$1:$DC$200,0))=AZ$3,1,"")),IF(INDEX($DC$201:$DC$770,MATCH($AE130&amp;AZ$3,$DB$201:$DB$770&amp;$DC$201:$DC$770,0))=AZ$3,2,""))</f>
        <v/>
      </c>
      <c r="BA131" s="10" t="str">
        <f t="array" ref="BA131">IF(ISNA(INDEX($DC$201:$DC$770,MATCH($AE130&amp;BA$3,$DB$201:$DB$770&amp;$DC$201:$DC$770,0))),IF(ISNA(INDEX($DC$1:$DC$200,MATCH($AE131&amp;BA$3,$DB$1:$DB$200&amp;$DC$1:$DC$200,0))),"",IF(INDEX($DC$1:$DC$200,MATCH($AE131&amp;BA$3,$DB$1:$DB$200&amp;$DC$1:$DC$200,0))=BA$3,1,"")),IF(INDEX($DC$201:$DC$770,MATCH($AE130&amp;BA$3,$DB$201:$DB$770&amp;$DC$201:$DC$770,0))=BA$3,2,""))</f>
        <v/>
      </c>
      <c r="BB131" s="10" t="str">
        <f t="array" ref="BB131">IF(ISNA(INDEX($DC$201:$DC$770,MATCH($AE130&amp;BB$3,$DB$201:$DB$770&amp;$DC$201:$DC$770,0))),IF(ISNA(INDEX($DC$1:$DC$200,MATCH($AE131&amp;BB$3,$DB$1:$DB$200&amp;$DC$1:$DC$200,0))),"",IF(INDEX($DC$1:$DC$200,MATCH($AE131&amp;BB$3,$DB$1:$DB$200&amp;$DC$1:$DC$200,0))=BB$3,1,"")),IF(INDEX($DC$201:$DC$770,MATCH($AE130&amp;BB$3,$DB$201:$DB$770&amp;$DC$201:$DC$770,0))=BB$3,2,""))</f>
        <v/>
      </c>
      <c r="BC131" s="9" t="str">
        <f t="array" ref="BC131">IF(ISNA(INDEX($DC$201:$DC$770,MATCH($AE130&amp;BC$3,$DB$201:$DB$770&amp;$DC$201:$DC$770,0))),IF(ISNA(INDEX($DC$1:$DC$200,MATCH($AE131&amp;BC$3,$DB$1:$DB$200&amp;$DC$1:$DC$200,0))),"",IF(INDEX($DC$1:$DC$200,MATCH($AE131&amp;BC$3,$DB$1:$DB$200&amp;$DC$1:$DC$200,0))=BC$3,1,"")),IF(INDEX($DC$201:$DC$770,MATCH($AE130&amp;BC$3,$DB$201:$DB$770&amp;$DC$201:$DC$770,0))=BC$3,2,""))</f>
        <v/>
      </c>
      <c r="BD131" s="10" t="str">
        <f t="array" ref="BD131">IF(ISNA(INDEX($DC$201:$DC$770,MATCH($AE130&amp;BD$3,$DB$201:$DB$770&amp;$DC$201:$DC$770,0))),IF(ISNA(INDEX($DC$1:$DC$200,MATCH($AE131&amp;BD$3,$DB$1:$DB$200&amp;$DC$1:$DC$200,0))),"",IF(INDEX($DC$1:$DC$200,MATCH($AE131&amp;BD$3,$DB$1:$DB$200&amp;$DC$1:$DC$200,0))=BD$3,1,"")),IF(INDEX($DC$201:$DC$770,MATCH($AE130&amp;BD$3,$DB$201:$DB$770&amp;$DC$201:$DC$770,0))=BD$3,2,""))</f>
        <v/>
      </c>
      <c r="BE131" s="8" t="str">
        <f t="array" ref="BE131">IF(ISNA(INDEX($DC$201:$DC$770,MATCH($AE130&amp;BE$3,$DB$201:$DB$770&amp;$DC$201:$DC$770,0))),IF(ISNA(INDEX($DC$1:$DC$200,MATCH($AE131&amp;BE$3,$DB$1:$DB$200&amp;$DC$1:$DC$200,0))),"",IF(INDEX($DC$1:$DC$200,MATCH($AE131&amp;BE$3,$DB$1:$DB$200&amp;$DC$1:$DC$200,0))=BE$3,1,"")),IF(INDEX($DC$201:$DC$770,MATCH($AE130&amp;BE$3,$DB$201:$DB$770&amp;$DC$201:$DC$770,0))=BE$3,2,""))</f>
        <v/>
      </c>
      <c r="BF131" s="10" t="str">
        <f t="array" ref="BF131">IF(ISNA(INDEX($DC$201:$DC$770,MATCH($AE130&amp;BF$3,$DB$201:$DB$770&amp;$DC$201:$DC$770,0))),IF(ISNA(INDEX($DC$1:$DC$200,MATCH($AE131&amp;BF$3,$DB$1:$DB$200&amp;$DC$1:$DC$200,0))),"",IF(INDEX($DC$1:$DC$200,MATCH($AE131&amp;BF$3,$DB$1:$DB$200&amp;$DC$1:$DC$200,0))=BF$3,1,"")),IF(INDEX($DC$201:$DC$770,MATCH($AE130&amp;BF$3,$DB$201:$DB$770&amp;$DC$201:$DC$770,0))=BF$3,2,""))</f>
        <v/>
      </c>
      <c r="BG131" s="10" t="str">
        <f t="array" ref="BG131">IF(ISNA(INDEX($DC$201:$DC$770,MATCH($AE130&amp;BG$3,$DB$201:$DB$770&amp;$DC$201:$DC$770,0))),IF(ISNA(INDEX($DC$1:$DC$200,MATCH($AE131&amp;BG$3,$DB$1:$DB$200&amp;$DC$1:$DC$200,0))),"",IF(INDEX($DC$1:$DC$200,MATCH($AE131&amp;BG$3,$DB$1:$DB$200&amp;$DC$1:$DC$200,0))=BG$3,1,"")),IF(INDEX($DC$201:$DC$770,MATCH($AE130&amp;BG$3,$DB$201:$DB$770&amp;$DC$201:$DC$770,0))=BG$3,2,""))</f>
        <v/>
      </c>
      <c r="BH131" s="8" t="str">
        <f t="array" ref="BH131">IF(ISNA(INDEX($DC$201:$DC$770,MATCH($AE130&amp;BH$3,$DB$201:$DB$770&amp;$DC$201:$DC$770,0))),IF(ISNA(INDEX($DC$1:$DC$200,MATCH($AE131&amp;BH$3,$DB$1:$DB$200&amp;$DC$1:$DC$200,0))),"",IF(INDEX($DC$1:$DC$200,MATCH($AE131&amp;BH$3,$DB$1:$DB$200&amp;$DC$1:$DC$200,0))=BH$3,1,"")),IF(INDEX($DC$201:$DC$770,MATCH($AE130&amp;BH$3,$DB$201:$DB$770&amp;$DC$201:$DC$770,0))=BH$3,2,""))</f>
        <v/>
      </c>
      <c r="BI131" s="4">
        <f t="shared" ref="BI131" si="1192">BI130+0.5</f>
        <v>180.5</v>
      </c>
      <c r="BJ131" s="174"/>
      <c r="BK131" s="183"/>
      <c r="BL131" s="177"/>
      <c r="BM131" s="2"/>
      <c r="BN131" s="165"/>
      <c r="BO131" s="165"/>
      <c r="BP131" s="165"/>
      <c r="BQ131" s="2"/>
      <c r="BR131" s="9" t="str">
        <f t="shared" ref="BR131" si="1193">IF(ISNA(VLOOKUP(BI131,$CP$30:$CQ$56,2,FALSE)),IF(ISNA(VLOOKUP(BI131,$DB$1:$DE$200,4,FALSE)),"",VLOOKUP(BI131,$DB$1:$DE$200,4,FALSE)),VLOOKUP(BI131,$CP$30:$CQ$56,2,FALSE))</f>
        <v/>
      </c>
      <c r="BS131" s="10"/>
      <c r="BT131" s="10"/>
      <c r="BU131" s="10"/>
      <c r="BV131" s="10"/>
      <c r="BW131" s="10"/>
      <c r="BX131" s="9" t="str">
        <f t="array" ref="BX131">IF(ISNA(INDEX($DC$201:$DC$770,MATCH($BI130&amp;BX$3,$DB$201:$DB$770&amp;$DC$201:$DC$770,0))),IF(ISNA(INDEX($DC$1:$DC$200,MATCH($BI131&amp;BX$3,$DB$1:$DB$200&amp;$DC$1:$DC$200,0))),"",IF(INDEX($DC$1:$DC$200,MATCH($BI131&amp;BX$3,$DB$1:$DB$200&amp;$DC$1:$DC$200,0))=BX$3,1,"")),IF(INDEX($DC$201:$DC$770,MATCH($BI130&amp;BX$3,$DB$201:$DB$770&amp;$DC$201:$DC$770,0))=BX$3,2,""))</f>
        <v/>
      </c>
      <c r="BY131" s="10" t="str">
        <f t="array" ref="BY131">IF(ISNA(INDEX($DC$201:$DC$770,MATCH($BI130&amp;BY$3,$DB$201:$DB$770&amp;$DC$201:$DC$770,0))),IF(ISNA(INDEX($DC$1:$DC$200,MATCH($BI131&amp;BY$3,$DB$1:$DB$200&amp;$DC$1:$DC$200,0))),"",IF(INDEX($DC$1:$DC$200,MATCH($BI131&amp;BY$3,$DB$1:$DB$200&amp;$DC$1:$DC$200,0))=BY$3,1,"")),IF(INDEX($DC$201:$DC$770,MATCH($BI130&amp;BY$3,$DB$201:$DB$770&amp;$DC$201:$DC$770,0))=BY$3,2,""))</f>
        <v/>
      </c>
      <c r="BZ131" s="10" t="str">
        <f t="array" ref="BZ131">IF(ISNA(INDEX($DC$201:$DC$770,MATCH($BI130&amp;BZ$3,$DB$201:$DB$770&amp;$DC$201:$DC$770,0))),IF(ISNA(INDEX($DC$1:$DC$200,MATCH($BI131&amp;BZ$3,$DB$1:$DB$200&amp;$DC$1:$DC$200,0))),"",IF(INDEX($DC$1:$DC$200,MATCH($BI131&amp;BZ$3,$DB$1:$DB$200&amp;$DC$1:$DC$200,0))=BZ$3,1,"")),IF(INDEX($DC$201:$DC$770,MATCH($BI130&amp;BZ$3,$DB$201:$DB$770&amp;$DC$201:$DC$770,0))=BZ$3,2,""))</f>
        <v/>
      </c>
      <c r="CA131" s="9" t="str">
        <f t="array" ref="CA131">IF(ISNA(INDEX($DC$201:$DC$770,MATCH($BI130&amp;CA$3,$DB$201:$DB$770&amp;$DC$201:$DC$770,0))),IF(ISNA(INDEX($DC$1:$DC$200,MATCH($BI131&amp;CA$3,$DB$1:$DB$200&amp;$DC$1:$DC$200,0))),"",IF(INDEX($DC$1:$DC$200,MATCH($BI131&amp;CA$3,$DB$1:$DB$200&amp;$DC$1:$DC$200,0))=CA$3,1,"")),IF(INDEX($DC$201:$DC$770,MATCH($BI130&amp;CA$3,$DB$201:$DB$770&amp;$DC$201:$DC$770,0))=CA$3,2,""))</f>
        <v/>
      </c>
      <c r="CB131" s="10" t="str">
        <f t="array" ref="CB131">IF(ISNA(INDEX($DC$201:$DC$770,MATCH($BI130&amp;CB$3,$DB$201:$DB$770&amp;$DC$201:$DC$770,0))),IF(ISNA(INDEX($DC$1:$DC$200,MATCH($BI131&amp;CB$3,$DB$1:$DB$200&amp;$DC$1:$DC$200,0))),"",IF(INDEX($DC$1:$DC$200,MATCH($BI131&amp;CB$3,$DB$1:$DB$200&amp;$DC$1:$DC$200,0))=CB$3,1,"")),IF(INDEX($DC$201:$DC$770,MATCH($BI130&amp;CB$3,$DB$201:$DB$770&amp;$DC$201:$DC$770,0))=CB$3,2,""))</f>
        <v/>
      </c>
      <c r="CC131" s="8" t="str">
        <f t="array" ref="CC131">IF(ISNA(INDEX($DC$201:$DC$770,MATCH($BI130&amp;CC$3,$DB$201:$DB$770&amp;$DC$201:$DC$770,0))),IF(ISNA(INDEX($DC$1:$DC$200,MATCH($BI131&amp;CC$3,$DB$1:$DB$200&amp;$DC$1:$DC$200,0))),"",IF(INDEX($DC$1:$DC$200,MATCH($BI131&amp;CC$3,$DB$1:$DB$200&amp;$DC$1:$DC$200,0))=CC$3,1,"")),IF(INDEX($DC$201:$DC$770,MATCH($BI130&amp;CC$3,$DB$201:$DB$770&amp;$DC$201:$DC$770,0))=CC$3,2,""))</f>
        <v/>
      </c>
      <c r="CD131" s="10" t="str">
        <f t="array" ref="CD131">IF(ISNA(INDEX($DC$201:$DC$770,MATCH($BI130&amp;CD$3,$DB$201:$DB$770&amp;$DC$201:$DC$770,0))),IF(ISNA(INDEX($DC$1:$DC$200,MATCH($BI131&amp;CD$3,$DB$1:$DB$200&amp;$DC$1:$DC$200,0))),"",IF(INDEX($DC$1:$DC$200,MATCH($BI131&amp;CD$3,$DB$1:$DB$200&amp;$DC$1:$DC$200,0))=CD$3,1,"")),IF(INDEX($DC$201:$DC$770,MATCH($BI130&amp;CD$3,$DB$201:$DB$770&amp;$DC$201:$DC$770,0))=CD$3,2,""))</f>
        <v/>
      </c>
      <c r="CE131" s="10" t="str">
        <f t="array" ref="CE131">IF(ISNA(INDEX($DC$201:$DC$770,MATCH($BI130&amp;CE$3,$DB$201:$DB$770&amp;$DC$201:$DC$770,0))),IF(ISNA(INDEX($DC$1:$DC$200,MATCH($BI131&amp;CE$3,$DB$1:$DB$200&amp;$DC$1:$DC$200,0))),"",IF(INDEX($DC$1:$DC$200,MATCH($BI131&amp;CE$3,$DB$1:$DB$200&amp;$DC$1:$DC$200,0))=CE$3,1,"")),IF(INDEX($DC$201:$DC$770,MATCH($BI130&amp;CE$3,$DB$201:$DB$770&amp;$DC$201:$DC$770,0))=CE$3,2,""))</f>
        <v/>
      </c>
      <c r="CF131" s="10" t="str">
        <f t="array" ref="CF131">IF(ISNA(INDEX($DC$201:$DC$770,MATCH($BI130&amp;CF$3,$DB$201:$DB$770&amp;$DC$201:$DC$770,0))),IF(ISNA(INDEX($DC$1:$DC$200,MATCH($BI131&amp;CF$3,$DB$1:$DB$200&amp;$DC$1:$DC$200,0))),"",IF(INDEX($DC$1:$DC$200,MATCH($BI131&amp;CF$3,$DB$1:$DB$200&amp;$DC$1:$DC$200,0))=CF$3,1,"")),IF(INDEX($DC$201:$DC$770,MATCH($BI130&amp;CF$3,$DB$201:$DB$770&amp;$DC$201:$DC$770,0))=CF$3,2,""))</f>
        <v/>
      </c>
      <c r="CG131" s="9" t="str">
        <f t="array" ref="CG131">IF(ISNA(INDEX($DC$201:$DC$770,MATCH($BI130&amp;CG$3,$DB$201:$DB$770&amp;$DC$201:$DC$770,0))),IF(ISNA(INDEX($DC$1:$DC$200,MATCH($BI131&amp;CG$3,$DB$1:$DB$200&amp;$DC$1:$DC$200,0))),"",IF(INDEX($DC$1:$DC$200,MATCH($BI131&amp;CG$3,$DB$1:$DB$200&amp;$DC$1:$DC$200,0))=CG$3,1,"")),IF(INDEX($DC$201:$DC$770,MATCH($BI130&amp;CG$3,$DB$201:$DB$770&amp;$DC$201:$DC$770,0))=CG$3,2,""))</f>
        <v/>
      </c>
      <c r="CH131" s="10" t="str">
        <f t="array" ref="CH131">IF(ISNA(INDEX($DC$201:$DC$770,MATCH($BI130&amp;CH$3,$DB$201:$DB$770&amp;$DC$201:$DC$770,0))),IF(ISNA(INDEX($DC$1:$DC$200,MATCH($BI131&amp;CH$3,$DB$1:$DB$200&amp;$DC$1:$DC$200,0))),"",IF(INDEX($DC$1:$DC$200,MATCH($BI131&amp;CH$3,$DB$1:$DB$200&amp;$DC$1:$DC$200,0))=CH$3,1,"")),IF(INDEX($DC$201:$DC$770,MATCH($BI130&amp;CH$3,$DB$201:$DB$770&amp;$DC$201:$DC$770,0))=CH$3,2,""))</f>
        <v/>
      </c>
      <c r="CI131" s="8" t="str">
        <f t="array" ref="CI131">IF(ISNA(INDEX($DC$201:$DC$770,MATCH($BI130&amp;CI$3,$DB$201:$DB$770&amp;$DC$201:$DC$770,0))),IF(ISNA(INDEX($DC$1:$DC$200,MATCH($BI131&amp;CI$3,$DB$1:$DB$200&amp;$DC$1:$DC$200,0))),"",IF(INDEX($DC$1:$DC$200,MATCH($BI131&amp;CI$3,$DB$1:$DB$200&amp;$DC$1:$DC$200,0))=CI$3,1,"")),IF(INDEX($DC$201:$DC$770,MATCH($BI130&amp;CI$3,$DB$201:$DB$770&amp;$DC$201:$DC$770,0))=CI$3,2,""))</f>
        <v/>
      </c>
      <c r="CJ131" s="10" t="str">
        <f t="array" ref="CJ131">IF(ISNA(INDEX($DC$201:$DC$770,MATCH($BI130&amp;CJ$3,$DB$201:$DB$770&amp;$DC$201:$DC$770,0))),IF(ISNA(INDEX($DC$1:$DC$200,MATCH($BI131&amp;CJ$3,$DB$1:$DB$200&amp;$DC$1:$DC$200,0))),"",IF(INDEX($DC$1:$DC$200,MATCH($BI131&amp;CJ$3,$DB$1:$DB$200&amp;$DC$1:$DC$200,0))=CJ$3,1,"")),IF(INDEX($DC$201:$DC$770,MATCH($BI130&amp;CJ$3,$DB$201:$DB$770&amp;$DC$201:$DC$770,0))=CJ$3,2,""))</f>
        <v/>
      </c>
      <c r="CK131" s="10" t="str">
        <f t="array" ref="CK131">IF(ISNA(INDEX($DC$201:$DC$770,MATCH($BI130&amp;CK$3,$DB$201:$DB$770&amp;$DC$201:$DC$770,0))),IF(ISNA(INDEX($DC$1:$DC$200,MATCH($BI131&amp;CK$3,$DB$1:$DB$200&amp;$DC$1:$DC$200,0))),"",IF(INDEX($DC$1:$DC$200,MATCH($BI131&amp;CK$3,$DB$1:$DB$200&amp;$DC$1:$DC$200,0))=CK$3,1,"")),IF(INDEX($DC$201:$DC$770,MATCH($BI130&amp;CK$3,$DB$201:$DB$770&amp;$DC$201:$DC$770,0))=CK$3,2,""))</f>
        <v/>
      </c>
      <c r="CL131" s="8" t="str">
        <f t="array" ref="CL131">IF(ISNA(INDEX($DC$201:$DC$770,MATCH($BI130&amp;CL$3,$DB$201:$DB$770&amp;$DC$201:$DC$770,0))),IF(ISNA(INDEX($DC$1:$DC$200,MATCH($BI131&amp;CL$3,$DB$1:$DB$200&amp;$DC$1:$DC$200,0))),"",IF(INDEX($DC$1:$DC$200,MATCH($BI131&amp;CL$3,$DB$1:$DB$200&amp;$DC$1:$DC$200,0))=CL$3,1,"")),IF(INDEX($DC$201:$DC$770,MATCH($BI130&amp;CL$3,$DB$201:$DB$770&amp;$DC$201:$DC$770,0))=CL$3,2,""))</f>
        <v/>
      </c>
      <c r="CO131" s="58">
        <f t="shared" ref="CO131" si="1194">VLOOKUP(CQ131,$CQ$194:$CR$208,2,FALSE)</f>
        <v>12</v>
      </c>
      <c r="CP131" s="23">
        <f t="shared" si="1144"/>
        <v>0</v>
      </c>
      <c r="CQ131" s="160" t="s">
        <v>204</v>
      </c>
      <c r="CR131" s="67" t="s">
        <v>178</v>
      </c>
      <c r="CT131" s="13" t="s">
        <v>151</v>
      </c>
      <c r="CU131" s="67"/>
      <c r="CV131" s="67"/>
      <c r="CW131" s="13">
        <f t="shared" si="765"/>
        <v>2016</v>
      </c>
      <c r="CX131" s="13" t="str">
        <f t="shared" si="1145"/>
        <v>Mo</v>
      </c>
      <c r="CY131" s="22">
        <f t="shared" si="1146"/>
        <v>40876</v>
      </c>
      <c r="CZ131" s="13">
        <f>IF(COUNTIF(DL475:DL484,1)&gt;0,"F3",0)</f>
        <v>0</v>
      </c>
      <c r="DB131" s="19">
        <f>IF(DM131=0,0,IF(COUNTIF($DM$1:$DM$200,DM131)=1,DM131,IF(COUNTIF($DM$1:$DM$200,DM131)=2,IF(COUNTIF($DM$1:$DM104,DM131)=0,DM131,DM131+0.5),"Terminkollision 1")))</f>
        <v>0</v>
      </c>
      <c r="DC131" s="42">
        <f t="shared" si="1187"/>
        <v>3</v>
      </c>
      <c r="DD131" s="71" t="s">
        <v>195</v>
      </c>
      <c r="DE131" s="67" t="s">
        <v>175</v>
      </c>
      <c r="DG131" s="67"/>
      <c r="DH131" s="67"/>
      <c r="DI131" s="13">
        <f t="shared" si="1039"/>
        <v>2016</v>
      </c>
      <c r="DJ131" s="13" t="str">
        <f t="shared" si="1040"/>
        <v>Mo</v>
      </c>
      <c r="DK131" s="22">
        <f t="shared" si="1163"/>
        <v>40876</v>
      </c>
      <c r="DL131" s="19">
        <f t="shared" si="1042"/>
        <v>0</v>
      </c>
      <c r="DM131" s="13">
        <f t="shared" si="1136"/>
        <v>0</v>
      </c>
    </row>
    <row r="132" spans="1:117" ht="12.75" customHeight="1">
      <c r="A132" s="13">
        <f t="shared" ref="A132" si="1195">A130+1</f>
        <v>120</v>
      </c>
      <c r="B132" s="174">
        <f>TRUNC((DATE($CR$2,C$75,C132)-WEEKDAY(DATE($CR$2,C$75,C132),2)-DATE(YEAR(DATE($CR$2,C$75,C132)+4-WEEKDAY(DATE($CR$2,C$75,C132),2)),1,-10))/7)</f>
        <v>17</v>
      </c>
      <c r="C132" s="172">
        <v>29</v>
      </c>
      <c r="D132" s="176" t="str">
        <f t="shared" si="567"/>
        <v>Fr</v>
      </c>
      <c r="E132" s="2"/>
      <c r="F132" s="164">
        <f t="shared" ref="F132" si="1196">IF(OR(OR(B132=$CR$7,B136=$CR$7,B132=$CS$7,B136=$CS$7,B132=$CT$7,B136=$CT$7,B132=$CR$8,B136=$CR$8,B132=$CR$9,B136=$CR$9,B132=$CR$10,B136=$CR$10,B132=$CS$10,B136=$CS$10,B132=$CR$11,B136=$CR$11,B132=$CS$11,B136=$CS$11,B132=$CT$11,B136=$CT$11,B132=$CU$11,B136=$CU$11,B132=$CV$11,B136=$CV$11,B132=$CR$12,B136=$CR$12,B132=$CS$12,B136=$CS$12),OR($A133=$CP$30,$A133=$CP$31,$A133=$CP$32,$A133=$CP$33,$A133=$CP$34,$A133=$CP$35,$A133=$CP$36,$A133=$CP$37,$A133=$CP$38,$A133=$CP$39,$A133=$CP$40,$A133=$CP$41),OR($A133=$CP$44,$A133=$CP$45,$A133=$CP$46,$A133=$CP$47,$A133=$CP$48,$A133=$CP$49,$A133=$CP$50)),1,"")</f>
        <v>1</v>
      </c>
      <c r="G132" s="164">
        <f t="shared" ref="G132" si="1197">IF(OR(OR(B132=$CR$15,B136=$CR$15,B132=$CS$15,B136=$CS$15,B132=$CT$15,B136=$CT$15,B132=$CR$16,B136=$CR$16,B132=$CS$16,B136=$CS$16,B132=$CR$17,B136=$CR$17,B132=$CS$17,B136=$CS$17,B132=$CR$18,B136=$CR$18,B132=$CS$18,B136=$CS$18,B132=$CT$18,B136=$CT$18,B132=$CU$18,B136=$CU$18,B132=$CV$18,B136=$CV$18,B132=$CR$19,B136=$CR$19,B132=$CS$19,B136=$CS$19),OR($A133=$CP$30,$A133=$CP$31,$A133=$CP$32,$A133=$CP$33,$A133=$CP$34,$A133=$CP$35,$A133=$CP$36,$A133=$CP$37,$A133=$CP$38,$A133=$CP$39,$A133=$CP$40,$A133=$CP$41),OR($A133=$CP$44,$A133=$CP$45,$A133=$CP$46,$A133=$CP$47,$A133=$CP$48,$A133=$CP$49,$A133=$CP$50)),1,"")</f>
        <v>1</v>
      </c>
      <c r="H132" s="164">
        <f t="shared" ref="H132" si="1198">IF(OR(OR(B132=$CR$22,B136=$CR$22,B132=$CS$22,B136=$CS$22,B132=$CT$22,B136=$CT$22,B132=$CR$23,B136=$CR$23,B132=$CS$23,B136=$CS$23,B132=$CR$24,B136=$CR$24,B132=$CS$24,B136=$CS$24,B132=$CR$25,B136=$CR$25,B132=$CS$25,B136=$CS$25,B132=$CT$25,B136=$CT$25,B132=$CU$25,B136=$CU$25,B132=$CV$25,B136=$CV$25,B132=$CR$26,B136=$CR$26,B132=$CS$26,B136=$CS$26),OR($A133=$CP$30,$A133=$CP$31,$A133=$CP$32,$A133=$CP$33,$A133=$CP$34,$A133=$CP$35,$A133=$CP$36,$A133=$CP$37,$A133=$CP$38,$A133=$CP$39,$A133=$CP$40,$A133=$CP$41),OR($A133=$CP$44,$A133=$CP$45,$A133=$CP$46,$A133=$CP$47,$A133=$CP$48,$A133=$CP$49,$A133=$CP$50)),1,"")</f>
        <v>1</v>
      </c>
      <c r="I132" s="2"/>
      <c r="J132" s="6" t="str">
        <f t="shared" ref="J132" si="1199">IF(ISNA(VLOOKUP(A132,$DB$1:$DE$200,4,FALSE)),"",VLOOKUP(A132,$DB$1:$DE$200,4,FALSE))</f>
        <v/>
      </c>
      <c r="K132" s="6"/>
      <c r="L132" s="6"/>
      <c r="M132" s="6"/>
      <c r="N132" s="6"/>
      <c r="O132" s="6"/>
      <c r="P132" s="5" t="str">
        <f t="array" ref="P132">IF(ISNA(INDEX($DC$1:$DC$770,MATCH($A132&amp;P$3,$DB$1:$DB$770&amp;$DC$1:$DC$770,0))),"",IF(ISNA(INDEX($DC$1:$DC$200,MATCH($A132&amp;P$3,$DB$1:$DB$200&amp;$DC$1:$DC$200,0))),IF(INDEX($DC$201:$DC$770,MATCH($A132&amp;P$3,$DB$201:$DB$770&amp;$DC$201:$DC$770,0))=P$3,2,""),IF(INDEX($DC$1:$DC$200,MATCH($A132&amp;P$3,$DB$1:$DB$200&amp;$DC$1:$DC$200,0))=P$3,1,"")))</f>
        <v/>
      </c>
      <c r="Q132" s="6" t="str">
        <f t="array" ref="Q132">IF(ISNA(INDEX($DC$1:$DC$770,MATCH($A132&amp;Q$3,$DB$1:$DB$770&amp;$DC$1:$DC$770,0))),"",IF(ISNA(INDEX($DC$1:$DC$200,MATCH($A132&amp;Q$3,$DB$1:$DB$200&amp;$DC$1:$DC$200,0))),IF(INDEX($DC$201:$DC$770,MATCH($A132&amp;Q$3,$DB$201:$DB$770&amp;$DC$201:$DC$770,0))=Q$3,2,""),IF(INDEX($DC$1:$DC$200,MATCH($A132&amp;Q$3,$DB$1:$DB$200&amp;$DC$1:$DC$200,0))=Q$3,1,"")))</f>
        <v/>
      </c>
      <c r="R132" s="6" t="str">
        <f t="array" ref="R132">IF(ISNA(INDEX($DC$1:$DC$770,MATCH($A132&amp;R$3,$DB$1:$DB$770&amp;$DC$1:$DC$770,0))),"",IF(ISNA(INDEX($DC$1:$DC$200,MATCH($A132&amp;R$3,$DB$1:$DB$200&amp;$DC$1:$DC$200,0))),IF(INDEX($DC$201:$DC$770,MATCH($A132&amp;R$3,$DB$201:$DB$770&amp;$DC$201:$DC$770,0))=R$3,2,""),IF(INDEX($DC$1:$DC$200,MATCH($A132&amp;R$3,$DB$1:$DB$200&amp;$DC$1:$DC$200,0))=R$3,1,"")))</f>
        <v/>
      </c>
      <c r="S132" s="5" t="str">
        <f t="array" ref="S132">IF(ISNA(INDEX($DC$1:$DC$770,MATCH($A132&amp;S$3,$DB$1:$DB$770&amp;$DC$1:$DC$770,0))),"",IF(ISNA(INDEX($DC$1:$DC$200,MATCH($A132&amp;S$3,$DB$1:$DB$200&amp;$DC$1:$DC$200,0))),IF(INDEX($DC$201:$DC$770,MATCH($A132&amp;S$3,$DB$201:$DB$770&amp;$DC$201:$DC$770,0))=S$3,2,""),IF(INDEX($DC$1:$DC$200,MATCH($A132&amp;S$3,$DB$1:$DB$200&amp;$DC$1:$DC$200,0))=S$3,1,"")))</f>
        <v/>
      </c>
      <c r="T132" s="6" t="str">
        <f t="array" ref="T132">IF(ISNA(INDEX($DC$1:$DC$770,MATCH($A132&amp;T$3,$DB$1:$DB$770&amp;$DC$1:$DC$770,0))),"",IF(ISNA(INDEX($DC$1:$DC$200,MATCH($A132&amp;T$3,$DB$1:$DB$200&amp;$DC$1:$DC$200,0))),IF(INDEX($DC$201:$DC$770,MATCH($A132&amp;T$3,$DB$201:$DB$770&amp;$DC$201:$DC$770,0))=T$3,2,""),IF(INDEX($DC$1:$DC$200,MATCH($A132&amp;T$3,$DB$1:$DB$200&amp;$DC$1:$DC$200,0))=T$3,1,"")))</f>
        <v/>
      </c>
      <c r="U132" s="7">
        <f t="array" ref="U132">IF(ISNA(INDEX($DC$1:$DC$770,MATCH($A132&amp;U$3,$DB$1:$DB$770&amp;$DC$1:$DC$770,0))),"",IF(ISNA(INDEX($DC$1:$DC$200,MATCH($A132&amp;U$3,$DB$1:$DB$200&amp;$DC$1:$DC$200,0))),IF(INDEX($DC$201:$DC$770,MATCH($A132&amp;U$3,$DB$201:$DB$770&amp;$DC$201:$DC$770,0))=U$3,2,""),IF(INDEX($DC$1:$DC$200,MATCH($A132&amp;U$3,$DB$1:$DB$200&amp;$DC$1:$DC$200,0))=U$3,1,"")))</f>
        <v>2</v>
      </c>
      <c r="V132" s="6" t="str">
        <f t="array" ref="V132">IF(ISNA(INDEX($DC$1:$DC$770,MATCH($A132&amp;V$3,$DB$1:$DB$770&amp;$DC$1:$DC$770,0))),"",IF(ISNA(INDEX($DC$1:$DC$200,MATCH($A132&amp;V$3,$DB$1:$DB$200&amp;$DC$1:$DC$200,0))),IF(INDEX($DC$201:$DC$770,MATCH($A132&amp;V$3,$DB$201:$DB$770&amp;$DC$201:$DC$770,0))=V$3,2,""),IF(INDEX($DC$1:$DC$200,MATCH($A132&amp;V$3,$DB$1:$DB$200&amp;$DC$1:$DC$200,0))=V$3,1,"")))</f>
        <v/>
      </c>
      <c r="W132" s="6" t="str">
        <f t="array" ref="W132">IF(ISNA(INDEX($DC$1:$DC$770,MATCH($A132&amp;W$3,$DB$1:$DB$770&amp;$DC$1:$DC$770,0))),"",IF(ISNA(INDEX($DC$1:$DC$200,MATCH($A132&amp;W$3,$DB$1:$DB$200&amp;$DC$1:$DC$200,0))),IF(INDEX($DC$201:$DC$770,MATCH($A132&amp;W$3,$DB$201:$DB$770&amp;$DC$201:$DC$770,0))=W$3,2,""),IF(INDEX($DC$1:$DC$200,MATCH($A132&amp;W$3,$DB$1:$DB$200&amp;$DC$1:$DC$200,0))=W$3,1,"")))</f>
        <v/>
      </c>
      <c r="X132" s="6">
        <f t="array" ref="X132">IF(ISNA(INDEX($DC$1:$DC$770,MATCH($A132&amp;X$3,$DB$1:$DB$770&amp;$DC$1:$DC$770,0))),"",IF(ISNA(INDEX($DC$1:$DC$200,MATCH($A132&amp;X$3,$DB$1:$DB$200&amp;$DC$1:$DC$200,0))),IF(INDEX($DC$201:$DC$770,MATCH($A132&amp;X$3,$DB$201:$DB$770&amp;$DC$201:$DC$770,0))=X$3,2,""),IF(INDEX($DC$1:$DC$200,MATCH($A132&amp;X$3,$DB$1:$DB$200&amp;$DC$1:$DC$200,0))=X$3,1,"")))</f>
        <v>2</v>
      </c>
      <c r="Y132" s="5" t="str">
        <f t="array" ref="Y132">IF(ISNA(INDEX($DC$1:$DC$770,MATCH($A132&amp;Y$3,$DB$1:$DB$770&amp;$DC$1:$DC$770,0))),"",IF(ISNA(INDEX($DC$1:$DC$200,MATCH($A132&amp;Y$3,$DB$1:$DB$200&amp;$DC$1:$DC$200,0))),IF(INDEX($DC$201:$DC$770,MATCH($A132&amp;Y$3,$DB$201:$DB$770&amp;$DC$201:$DC$770,0))=Y$3,2,""),IF(INDEX($DC$1:$DC$200,MATCH($A132&amp;Y$3,$DB$1:$DB$200&amp;$DC$1:$DC$200,0))=Y$3,1,"")))</f>
        <v/>
      </c>
      <c r="Z132" s="6" t="str">
        <f t="array" ref="Z132">IF(ISNA(INDEX($DC$1:$DC$770,MATCH($A132&amp;Z$3,$DB$1:$DB$770&amp;$DC$1:$DC$770,0))),"",IF(ISNA(INDEX($DC$1:$DC$200,MATCH($A132&amp;Z$3,$DB$1:$DB$200&amp;$DC$1:$DC$200,0))),IF(INDEX($DC$201:$DC$770,MATCH($A132&amp;Z$3,$DB$201:$DB$770&amp;$DC$201:$DC$770,0))=Z$3,2,""),IF(INDEX($DC$1:$DC$200,MATCH($A132&amp;Z$3,$DB$1:$DB$200&amp;$DC$1:$DC$200,0))=Z$3,1,"")))</f>
        <v/>
      </c>
      <c r="AA132" s="7">
        <f t="array" ref="AA132">IF(ISNA(INDEX($DC$1:$DC$770,MATCH($A132&amp;AA$3,$DB$1:$DB$770&amp;$DC$1:$DC$770,0))),"",IF(ISNA(INDEX($DC$1:$DC$200,MATCH($A132&amp;AA$3,$DB$1:$DB$200&amp;$DC$1:$DC$200,0))),IF(INDEX($DC$201:$DC$770,MATCH($A132&amp;AA$3,$DB$201:$DB$770&amp;$DC$201:$DC$770,0))=AA$3,2,""),IF(INDEX($DC$1:$DC$200,MATCH($A132&amp;AA$3,$DB$1:$DB$200&amp;$DC$1:$DC$200,0))=AA$3,1,"")))</f>
        <v>2</v>
      </c>
      <c r="AB132" s="6" t="str">
        <f t="array" ref="AB132">IF(ISNA(INDEX($DC$1:$DC$770,MATCH($A132&amp;AB$3,$DB$1:$DB$770&amp;$DC$1:$DC$770,0))),"",IF(ISNA(INDEX($DC$1:$DC$200,MATCH($A132&amp;AB$3,$DB$1:$DB$200&amp;$DC$1:$DC$200,0))),IF(INDEX($DC$201:$DC$770,MATCH($A132&amp;AB$3,$DB$201:$DB$770&amp;$DC$201:$DC$770,0))=AB$3,2,""),IF(INDEX($DC$1:$DC$200,MATCH($A132&amp;AB$3,$DB$1:$DB$200&amp;$DC$1:$DC$200,0))=AB$3,1,"")))</f>
        <v/>
      </c>
      <c r="AC132" s="6" t="str">
        <f t="array" ref="AC132">IF(ISNA(INDEX($DC$1:$DC$770,MATCH($A132&amp;AC$3,$DB$1:$DB$770&amp;$DC$1:$DC$770,0))),"",IF(ISNA(INDEX($DC$1:$DC$200,MATCH($A132&amp;AC$3,$DB$1:$DB$200&amp;$DC$1:$DC$200,0))),IF(INDEX($DC$201:$DC$770,MATCH($A132&amp;AC$3,$DB$201:$DB$770&amp;$DC$201:$DC$770,0))=AC$3,2,""),IF(INDEX($DC$1:$DC$200,MATCH($A132&amp;AC$3,$DB$1:$DB$200&amp;$DC$1:$DC$200,0))=AC$3,1,"")))</f>
        <v/>
      </c>
      <c r="AD132" s="7" t="str">
        <f t="array" ref="AD132">IF(ISNA(INDEX($DC$1:$DC$770,MATCH($A132&amp;AD$3,$DB$1:$DB$770&amp;$DC$1:$DC$770,0))),"",IF(ISNA(INDEX($DC$1:$DC$200,MATCH($A132&amp;AD$3,$DB$1:$DB$200&amp;$DC$1:$DC$200,0))),IF(INDEX($DC$201:$DC$770,MATCH($A132&amp;AD$3,$DB$201:$DB$770&amp;$DC$201:$DC$770,0))=AD$3,2,""),IF(INDEX($DC$1:$DC$200,MATCH($A132&amp;AD$3,$DB$1:$DB$200&amp;$DC$1:$DC$200,0))=AD$3,1,"")))</f>
        <v/>
      </c>
      <c r="AE132" s="4">
        <f t="shared" ref="AE132" si="1200">AE130+1</f>
        <v>150</v>
      </c>
      <c r="AF132" s="174">
        <f>TRUNC((DATE($CR$2,AG$75,AG132)-WEEKDAY(DATE($CR$2,AG$75,AG132),2)-DATE(YEAR(DATE($CR$2,AG$75,AG132)+4-WEEKDAY(DATE($CR$2,AG$75,AG132),2)),1,-10))/7)</f>
        <v>21</v>
      </c>
      <c r="AG132" s="181">
        <v>29</v>
      </c>
      <c r="AH132" s="176" t="str">
        <f t="shared" si="572"/>
        <v>So</v>
      </c>
      <c r="AI132" s="2"/>
      <c r="AJ132" s="164">
        <f t="shared" ref="AJ132" si="1201">IF(OR(OR(AF132=$CR$7,AF136=$CR$7,AF132=$CS$7,AF136=$CS$7,AF132=$CT$7,AF136=$CT$7,AF132=$CR$8,AF136=$CR$8,AF132=$CR$9,AF136=$CR$9,AF132=$CR$10,AF136=$CR$10,AF132=$CS$10,AF136=$CS$10,AF132=$CR$11,AF136=$CR$11,AF132=$CS$11,AF136=$CS$11,AF132=$CT$11,AF136=$CT$11,AF132=$CU$11,AF136=$CU$11,AF132=$CV$11,AF136=$CV$11,AF132=$CR$12,AF136=$CR$12,AF132=$CS$12,AF136=$CS$12),OR($AE133=$CP$30,$AE133=$CP$31,$AE133=$CP$32,$AE133=$CP$33,$AE133=$CP$34,$AE133=$CP$35,$AE133=$CP$36,$AE133=$CP$37,$AE133=$CP$38,$AE133=$CP$39,$AE133=$CP$40,$AE133=$CP$41),OR($AE133=$CP$44,$AE133=$CP$45,$AE133=$CP$46,$AE133=$CP$47,$AE133=$CP$48,$AE133=$CP$49,$AE133=$CP$50)),1,"")</f>
        <v>1</v>
      </c>
      <c r="AK132" s="164" t="str">
        <f t="shared" ref="AK132" si="1202">IF(OR(OR(AF132=$CR$15,AF136=$CR$15,AF132=$CS$15,AF136=$CS$15,AF132=$CT$15,AF136=$CT$15,AF132=$CR$16,AF136=$CR$16,AF132=$CS$16,AF136=$CS$16,AF132=$CR$17,AF136=$CR$17,AF132=$CS$17,AF136=$CS$17,AF132=$CR$18,AF136=$CR$18,AF132=$CS$18,AF136=$CS$18,AF132=$CT$18,AF136=$CT$18,AF132=$CU$18,AF136=$CU$18,AF132=$CV$18,AF136=$CV$18,AF132=$CR$19,AF136=$CR$19,AF132=$CS$19,AF136=$CS$19),OR($AE133=$CP$30,$AE133=$CP$31,$AE133=$CP$32,$AE133=$CP$33,$AE133=$CP$34,$AE133=$CP$35,$AE133=$CP$36,$AE133=$CP$37,$AE133=$CP$38,$AE133=$CP$39,$AE133=$CP$40,$AE133=$CP$41),OR($AE133=$CP$44,$AE133=$CP$45,$AE133=$CP$46,$AE133=$CP$47,$AE133=$CP$48,$AE133=$CP$49,$AE133=$CP$50)),1,"")</f>
        <v/>
      </c>
      <c r="AL132" s="164" t="str">
        <f t="shared" ref="AL132" si="1203">IF(OR(OR(AF132=$CR$22,AF136=$CR$22,AF132=$CS$22,AF136=$CS$22,AF132=$CT$22,AF136=$CT$22,AF132=$CR$23,AF136=$CR$23,AF132=$CS$23,AF136=$CS$23,AF132=$CR$24,AF136=$CR$24,AF132=$CS$24,AF136=$CS$24,AF132=$CR$25,AF136=$CR$25,AF132=$CS$25,AF136=$CS$25,AF132=$CT$25,AF136=$CT$25,AF132=$CU$25,AF136=$CU$25,AF132=$CV$25,AF136=$CV$25,AF132=$CR$26,AF136=$CR$26,AF132=$CS$26,AF136=$CS$26),OR($AE133=$CP$30,$AE133=$CP$31,$AE133=$CP$32,$AE133=$CP$33,$AE133=$CP$34,$AE133=$CP$35,$AE133=$CP$36,$AE133=$CP$37,$AE133=$CP$38,$AE133=$CP$39,$AE133=$CP$40,$AE133=$CP$41),OR($AE133=$CP$44,$AE133=$CP$45,$AE133=$CP$46,$AE133=$CP$47,$AE133=$CP$48,$AE133=$CP$49,$AE133=$CP$50)),1,"")</f>
        <v/>
      </c>
      <c r="AM132" s="2"/>
      <c r="AN132" s="6" t="str">
        <f t="shared" ref="AN132" si="1204">IF(ISNA(VLOOKUP(AE132,$DB$1:$DE$200,4,FALSE)),"",VLOOKUP(AE132,$DB$1:$DE$200,4,FALSE))</f>
        <v/>
      </c>
      <c r="AO132" s="6"/>
      <c r="AP132" s="6"/>
      <c r="AQ132" s="6"/>
      <c r="AR132" s="6"/>
      <c r="AS132" s="6"/>
      <c r="AT132" s="5" t="str">
        <f t="array" ref="AT132">IF(ISNA(INDEX($DC$1:$DC$770,MATCH($AE132&amp;AT$3,$DB$1:$DB$770&amp;$DC$1:$DC$770,0))),"",IF(ISNA(INDEX($DC$1:$DC$200,MATCH($AE132&amp;AT$3,$DB$1:$DB$200&amp;$DC$1:$DC$200,0))),IF(INDEX($DC$201:$DC$770,MATCH($AE132&amp;AT$3,$DB$201:$DB$770&amp;$DC$201:$DC$770,0))=AT$3,2,""),IF(INDEX($DC$1:$DC$200,MATCH($AE132&amp;AT$3,$DB$1:$DB$200&amp;$DC$1:$DC$200,0))=AT$3,1,"")))</f>
        <v/>
      </c>
      <c r="AU132" s="6" t="str">
        <f t="array" ref="AU132">IF(ISNA(INDEX($DC$1:$DC$770,MATCH($AE132&amp;AU$3,$DB$1:$DB$770&amp;$DC$1:$DC$770,0))),"",IF(ISNA(INDEX($DC$1:$DC$200,MATCH($AE132&amp;AU$3,$DB$1:$DB$200&amp;$DC$1:$DC$200,0))),IF(INDEX($DC$201:$DC$770,MATCH($AE132&amp;AU$3,$DB$201:$DB$770&amp;$DC$201:$DC$770,0))=AU$3,2,""),IF(INDEX($DC$1:$DC$200,MATCH($AE132&amp;AU$3,$DB$1:$DB$200&amp;$DC$1:$DC$200,0))=AU$3,1,"")))</f>
        <v/>
      </c>
      <c r="AV132" s="6" t="str">
        <f t="array" ref="AV132">IF(ISNA(INDEX($DC$1:$DC$770,MATCH($AE132&amp;AV$3,$DB$1:$DB$770&amp;$DC$1:$DC$770,0))),"",IF(ISNA(INDEX($DC$1:$DC$200,MATCH($AE132&amp;AV$3,$DB$1:$DB$200&amp;$DC$1:$DC$200,0))),IF(INDEX($DC$201:$DC$770,MATCH($AE132&amp;AV$3,$DB$201:$DB$770&amp;$DC$201:$DC$770,0))=AV$3,2,""),IF(INDEX($DC$1:$DC$200,MATCH($AE132&amp;AV$3,$DB$1:$DB$200&amp;$DC$1:$DC$200,0))=AV$3,1,"")))</f>
        <v/>
      </c>
      <c r="AW132" s="5" t="str">
        <f t="array" ref="AW132">IF(ISNA(INDEX($DC$1:$DC$770,MATCH($AE132&amp;AW$3,$DB$1:$DB$770&amp;$DC$1:$DC$770,0))),"",IF(ISNA(INDEX($DC$1:$DC$200,MATCH($AE132&amp;AW$3,$DB$1:$DB$200&amp;$DC$1:$DC$200,0))),IF(INDEX($DC$201:$DC$770,MATCH($AE132&amp;AW$3,$DB$201:$DB$770&amp;$DC$201:$DC$770,0))=AW$3,2,""),IF(INDEX($DC$1:$DC$200,MATCH($AE132&amp;AW$3,$DB$1:$DB$200&amp;$DC$1:$DC$200,0))=AW$3,1,"")))</f>
        <v/>
      </c>
      <c r="AX132" s="6" t="str">
        <f t="array" ref="AX132">IF(ISNA(INDEX($DC$1:$DC$770,MATCH($AE132&amp;AX$3,$DB$1:$DB$770&amp;$DC$1:$DC$770,0))),"",IF(ISNA(INDEX($DC$1:$DC$200,MATCH($AE132&amp;AX$3,$DB$1:$DB$200&amp;$DC$1:$DC$200,0))),IF(INDEX($DC$201:$DC$770,MATCH($AE132&amp;AX$3,$DB$201:$DB$770&amp;$DC$201:$DC$770,0))=AX$3,2,""),IF(INDEX($DC$1:$DC$200,MATCH($AE132&amp;AX$3,$DB$1:$DB$200&amp;$DC$1:$DC$200,0))=AX$3,1,"")))</f>
        <v/>
      </c>
      <c r="AY132" s="7" t="str">
        <f t="array" ref="AY132">IF(ISNA(INDEX($DC$1:$DC$770,MATCH($AE132&amp;AY$3,$DB$1:$DB$770&amp;$DC$1:$DC$770,0))),"",IF(ISNA(INDEX($DC$1:$DC$200,MATCH($AE132&amp;AY$3,$DB$1:$DB$200&amp;$DC$1:$DC$200,0))),IF(INDEX($DC$201:$DC$770,MATCH($AE132&amp;AY$3,$DB$201:$DB$770&amp;$DC$201:$DC$770,0))=AY$3,2,""),IF(INDEX($DC$1:$DC$200,MATCH($AE132&amp;AY$3,$DB$1:$DB$200&amp;$DC$1:$DC$200,0))=AY$3,1,"")))</f>
        <v/>
      </c>
      <c r="AZ132" s="6" t="str">
        <f t="array" ref="AZ132">IF(ISNA(INDEX($DC$1:$DC$770,MATCH($AE132&amp;AZ$3,$DB$1:$DB$770&amp;$DC$1:$DC$770,0))),"",IF(ISNA(INDEX($DC$1:$DC$200,MATCH($AE132&amp;AZ$3,$DB$1:$DB$200&amp;$DC$1:$DC$200,0))),IF(INDEX($DC$201:$DC$770,MATCH($AE132&amp;AZ$3,$DB$201:$DB$770&amp;$DC$201:$DC$770,0))=AZ$3,2,""),IF(INDEX($DC$1:$DC$200,MATCH($AE132&amp;AZ$3,$DB$1:$DB$200&amp;$DC$1:$DC$200,0))=AZ$3,1,"")))</f>
        <v/>
      </c>
      <c r="BA132" s="6" t="str">
        <f t="array" ref="BA132">IF(ISNA(INDEX($DC$1:$DC$770,MATCH($AE132&amp;BA$3,$DB$1:$DB$770&amp;$DC$1:$DC$770,0))),"",IF(ISNA(INDEX($DC$1:$DC$200,MATCH($AE132&amp;BA$3,$DB$1:$DB$200&amp;$DC$1:$DC$200,0))),IF(INDEX($DC$201:$DC$770,MATCH($AE132&amp;BA$3,$DB$201:$DB$770&amp;$DC$201:$DC$770,0))=BA$3,2,""),IF(INDEX($DC$1:$DC$200,MATCH($AE132&amp;BA$3,$DB$1:$DB$200&amp;$DC$1:$DC$200,0))=BA$3,1,"")))</f>
        <v/>
      </c>
      <c r="BB132" s="6" t="str">
        <f t="array" ref="BB132">IF(ISNA(INDEX($DC$1:$DC$770,MATCH($AE132&amp;BB$3,$DB$1:$DB$770&amp;$DC$1:$DC$770,0))),"",IF(ISNA(INDEX($DC$1:$DC$200,MATCH($AE132&amp;BB$3,$DB$1:$DB$200&amp;$DC$1:$DC$200,0))),IF(INDEX($DC$201:$DC$770,MATCH($AE132&amp;BB$3,$DB$201:$DB$770&amp;$DC$201:$DC$770,0))=BB$3,2,""),IF(INDEX($DC$1:$DC$200,MATCH($AE132&amp;BB$3,$DB$1:$DB$200&amp;$DC$1:$DC$200,0))=BB$3,1,"")))</f>
        <v/>
      </c>
      <c r="BC132" s="5" t="str">
        <f t="array" ref="BC132">IF(ISNA(INDEX($DC$1:$DC$770,MATCH($AE132&amp;BC$3,$DB$1:$DB$770&amp;$DC$1:$DC$770,0))),"",IF(ISNA(INDEX($DC$1:$DC$200,MATCH($AE132&amp;BC$3,$DB$1:$DB$200&amp;$DC$1:$DC$200,0))),IF(INDEX($DC$201:$DC$770,MATCH($AE132&amp;BC$3,$DB$201:$DB$770&amp;$DC$201:$DC$770,0))=BC$3,2,""),IF(INDEX($DC$1:$DC$200,MATCH($AE132&amp;BC$3,$DB$1:$DB$200&amp;$DC$1:$DC$200,0))=BC$3,1,"")))</f>
        <v/>
      </c>
      <c r="BD132" s="6" t="str">
        <f t="array" ref="BD132">IF(ISNA(INDEX($DC$1:$DC$770,MATCH($AE132&amp;BD$3,$DB$1:$DB$770&amp;$DC$1:$DC$770,0))),"",IF(ISNA(INDEX($DC$1:$DC$200,MATCH($AE132&amp;BD$3,$DB$1:$DB$200&amp;$DC$1:$DC$200,0))),IF(INDEX($DC$201:$DC$770,MATCH($AE132&amp;BD$3,$DB$201:$DB$770&amp;$DC$201:$DC$770,0))=BD$3,2,""),IF(INDEX($DC$1:$DC$200,MATCH($AE132&amp;BD$3,$DB$1:$DB$200&amp;$DC$1:$DC$200,0))=BD$3,1,"")))</f>
        <v/>
      </c>
      <c r="BE132" s="7" t="str">
        <f t="array" ref="BE132">IF(ISNA(INDEX($DC$1:$DC$770,MATCH($AE132&amp;BE$3,$DB$1:$DB$770&amp;$DC$1:$DC$770,0))),"",IF(ISNA(INDEX($DC$1:$DC$200,MATCH($AE132&amp;BE$3,$DB$1:$DB$200&amp;$DC$1:$DC$200,0))),IF(INDEX($DC$201:$DC$770,MATCH($AE132&amp;BE$3,$DB$201:$DB$770&amp;$DC$201:$DC$770,0))=BE$3,2,""),IF(INDEX($DC$1:$DC$200,MATCH($AE132&amp;BE$3,$DB$1:$DB$200&amp;$DC$1:$DC$200,0))=BE$3,1,"")))</f>
        <v/>
      </c>
      <c r="BF132" s="6" t="str">
        <f t="array" ref="BF132">IF(ISNA(INDEX($DC$1:$DC$770,MATCH($AE132&amp;BF$3,$DB$1:$DB$770&amp;$DC$1:$DC$770,0))),"",IF(ISNA(INDEX($DC$1:$DC$200,MATCH($AE132&amp;BF$3,$DB$1:$DB$200&amp;$DC$1:$DC$200,0))),IF(INDEX($DC$201:$DC$770,MATCH($AE132&amp;BF$3,$DB$201:$DB$770&amp;$DC$201:$DC$770,0))=BF$3,2,""),IF(INDEX($DC$1:$DC$200,MATCH($AE132&amp;BF$3,$DB$1:$DB$200&amp;$DC$1:$DC$200,0))=BF$3,1,"")))</f>
        <v/>
      </c>
      <c r="BG132" s="6" t="str">
        <f t="array" ref="BG132">IF(ISNA(INDEX($DC$1:$DC$770,MATCH($AE132&amp;BG$3,$DB$1:$DB$770&amp;$DC$1:$DC$770,0))),"",IF(ISNA(INDEX($DC$1:$DC$200,MATCH($AE132&amp;BG$3,$DB$1:$DB$200&amp;$DC$1:$DC$200,0))),IF(INDEX($DC$201:$DC$770,MATCH($AE132&amp;BG$3,$DB$201:$DB$770&amp;$DC$201:$DC$770,0))=BG$3,2,""),IF(INDEX($DC$1:$DC$200,MATCH($AE132&amp;BG$3,$DB$1:$DB$200&amp;$DC$1:$DC$200,0))=BG$3,1,"")))</f>
        <v/>
      </c>
      <c r="BH132" s="7" t="str">
        <f t="array" ref="BH132">IF(ISNA(INDEX($DC$1:$DC$770,MATCH($AE132&amp;BH$3,$DB$1:$DB$770&amp;$DC$1:$DC$770,0))),"",IF(ISNA(INDEX($DC$1:$DC$200,MATCH($AE132&amp;BH$3,$DB$1:$DB$200&amp;$DC$1:$DC$200,0))),IF(INDEX($DC$201:$DC$770,MATCH($AE132&amp;BH$3,$DB$201:$DB$770&amp;$DC$201:$DC$770,0))=BH$3,2,""),IF(INDEX($DC$1:$DC$200,MATCH($AE132&amp;BH$3,$DB$1:$DB$200&amp;$DC$1:$DC$200,0))=BH$3,1,"")))</f>
        <v/>
      </c>
      <c r="BI132" s="4">
        <f t="shared" ref="BI132" si="1205">BI130+1</f>
        <v>181</v>
      </c>
      <c r="BJ132" s="174">
        <f>TRUNC((DATE($CR$2,BK$75,BK132)-WEEKDAY(DATE($CR$2,BK$75,BK132),2)-DATE(YEAR(DATE($CR$2,BK$75,BK132)+4-WEEKDAY(DATE($CR$2,BK$75,BK132),2)),1,-10))/7)</f>
        <v>26</v>
      </c>
      <c r="BK132" s="181">
        <v>29</v>
      </c>
      <c r="BL132" s="176" t="str">
        <f t="shared" si="577"/>
        <v>Mi</v>
      </c>
      <c r="BM132" s="2"/>
      <c r="BN132" s="164" t="str">
        <f t="shared" ref="BN132" si="1206">IF(OR(OR(BJ132=$CR$7,BJ136=$CR$7,BJ132=$CS$7,BJ136=$CS$7,BJ132=$CT$7,BJ136=$CT$7,BJ132=$CR$8,BJ136=$CR$8,BJ132=$CR$9,BJ136=$CR$9,BJ132=$CR$10,BJ136=$CR$10,BJ132=$CS$10,BJ136=$CS$10,BJ132=$CR$11,BJ136=$CR$11,BJ132=$CS$11,BJ136=$CS$11,BJ132=$CT$11,BJ136=$CT$11,BJ132=$CU$11,BJ136=$CU$11,BJ132=$CV$11,BJ136=$CV$11,BJ132=$CR$12,BJ136=$CR$12,BJ132=$CS$12,BJ136=$CS$12),OR($BI133=$CP$30,$BI133=$CP$31,$BI133=$CP$32,$BI133=$CP$33,$BI133=$CP$34,$BI133=$CP$35,$BI133=$CP$36,$BI133=$CP$37,$BI133=$CP$38,$BI133=$CP$39,$BI133=$CP$40,$BI133=$CP$41),OR($BI133=$CP$44,$BI133=$CP$45,$BI133=$CP$46,$BI133=$CP$47,$BI133=$CP$48,$BI133=$CP$49,$BI133=$CP$50)),1,"")</f>
        <v/>
      </c>
      <c r="BO132" s="164" t="str">
        <f t="shared" ref="BO132" si="1207">IF(OR(OR(BJ132=$CR$15,BJ136=$CR$15,BJ132=$CS$15,BJ136=$CS$15,BJ132=$CT$15,BJ136=$CT$15,BJ132=$CR$16,BJ136=$CR$16,BJ132=$CS$16,BJ136=$CS$16,BJ132=$CR$17,BJ136=$CR$17,BJ132=$CS$17,BJ136=$CS$17,BJ132=$CR$18,BJ136=$CR$18,BJ132=$CS$18,BJ136=$CS$18,BJ132=$CT$18,BJ136=$CT$18,BJ132=$CU$18,BJ136=$CU$18,BJ132=$CV$18,BJ136=$CV$18,BJ132=$CR$19,BJ136=$CR$19,BJ132=$CS$19,BJ136=$CS$19),OR($BI133=$CP$30,$BI133=$CP$31,$BI133=$CP$32,$BI133=$CP$33,$BI133=$CP$34,$BI133=$CP$35,$BI133=$CP$36,$BI133=$CP$37,$BI133=$CP$38,$BI133=$CP$39,$BI133=$CP$40,$BI133=$CP$41),OR($BI133=$CP$44,$BI133=$CP$45,$BI133=$CP$46,$BI133=$CP$47,$BI133=$CP$48,$BI133=$CP$49,$BI133=$CP$50)),1,"")</f>
        <v/>
      </c>
      <c r="BP132" s="164" t="str">
        <f t="shared" ref="BP132" si="1208">IF(OR(OR(BJ132=$CR$22,BJ136=$CR$22,BJ132=$CS$22,BJ136=$CS$22,BJ132=$CT$22,BJ136=$CT$22,BJ132=$CR$23,BJ136=$CR$23,BJ132=$CS$23,BJ136=$CS$23,BJ132=$CR$24,BJ136=$CR$24,BJ132=$CS$24,BJ136=$CS$24,BJ132=$CR$25,BJ136=$CR$25,BJ132=$CS$25,BJ136=$CS$25,BJ132=$CT$25,BJ136=$CT$25,BJ132=$CU$25,BJ136=$CU$25,BJ132=$CV$25,BJ136=$CV$25,BJ132=$CR$26,BJ136=$CR$26,BJ132=$CS$26,BJ136=$CS$26),OR($BI133=$CP$30,$BI133=$CP$31,$BI133=$CP$32,$BI133=$CP$33,$BI133=$CP$34,$BI133=$CP$35,$BI133=$CP$36,$BI133=$CP$37,$BI133=$CP$38,$BI133=$CP$39,$BI133=$CP$40,$BI133=$CP$41),OR($BI133=$CP$44,$BI133=$CP$45,$BI133=$CP$46,$BI133=$CP$47,$BI133=$CP$48,$BI133=$CP$49,$BI133=$CP$50)),1,"")</f>
        <v/>
      </c>
      <c r="BQ132" s="2"/>
      <c r="BR132" s="1" t="str">
        <f t="shared" ref="BR132" si="1209">IF(ISNA(VLOOKUP(BI132,$DB$1:$DE$200,4,FALSE)),"",VLOOKUP(BI132,$DB$1:$DE$200,4,FALSE))</f>
        <v/>
      </c>
      <c r="BS132" s="1"/>
      <c r="BT132" s="1"/>
      <c r="BU132" s="1"/>
      <c r="BV132" s="1"/>
      <c r="BW132" s="1"/>
      <c r="BX132" s="5" t="str">
        <f t="array" ref="BX132">IF(ISNA(INDEX($DC$1:$DC$770,MATCH($BI132&amp;BX$3,$DB$1:$DB$770&amp;$DC$1:$DC$770,0))),"",IF(ISNA(INDEX($DC$1:$DC$200,MATCH($BI132&amp;BX$3,$DB$1:$DB$200&amp;$DC$1:$DC$200,0))),IF(INDEX($DC$201:$DC$770,MATCH($BI132&amp;BX$3,$DB$201:$DB$770&amp;$DC$201:$DC$770,0))=BX$3,2,""),IF(INDEX($DC$1:$DC$200,MATCH($BI132&amp;BX$3,$DB$1:$DB$200&amp;$DC$1:$DC$200,0))=BX$3,1,"")))</f>
        <v/>
      </c>
      <c r="BY132" s="6" t="str">
        <f t="array" ref="BY132">IF(ISNA(INDEX($DC$1:$DC$770,MATCH($BI132&amp;BY$3,$DB$1:$DB$770&amp;$DC$1:$DC$770,0))),"",IF(ISNA(INDEX($DC$1:$DC$200,MATCH($BI132&amp;BY$3,$DB$1:$DB$200&amp;$DC$1:$DC$200,0))),IF(INDEX($DC$201:$DC$770,MATCH($BI132&amp;BY$3,$DB$201:$DB$770&amp;$DC$201:$DC$770,0))=BY$3,2,""),IF(INDEX($DC$1:$DC$200,MATCH($BI132&amp;BY$3,$DB$1:$DB$200&amp;$DC$1:$DC$200,0))=BY$3,1,"")))</f>
        <v/>
      </c>
      <c r="BZ132" s="6" t="str">
        <f t="array" ref="BZ132">IF(ISNA(INDEX($DC$1:$DC$770,MATCH($BI132&amp;BZ$3,$DB$1:$DB$770&amp;$DC$1:$DC$770,0))),"",IF(ISNA(INDEX($DC$1:$DC$200,MATCH($BI132&amp;BZ$3,$DB$1:$DB$200&amp;$DC$1:$DC$200,0))),IF(INDEX($DC$201:$DC$770,MATCH($BI132&amp;BZ$3,$DB$201:$DB$770&amp;$DC$201:$DC$770,0))=BZ$3,2,""),IF(INDEX($DC$1:$DC$200,MATCH($BI132&amp;BZ$3,$DB$1:$DB$200&amp;$DC$1:$DC$200,0))=BZ$3,1,"")))</f>
        <v/>
      </c>
      <c r="CA132" s="5" t="str">
        <f t="array" ref="CA132">IF(ISNA(INDEX($DC$1:$DC$770,MATCH($BI132&amp;CA$3,$DB$1:$DB$770&amp;$DC$1:$DC$770,0))),"",IF(ISNA(INDEX($DC$1:$DC$200,MATCH($BI132&amp;CA$3,$DB$1:$DB$200&amp;$DC$1:$DC$200,0))),IF(INDEX($DC$201:$DC$770,MATCH($BI132&amp;CA$3,$DB$201:$DB$770&amp;$DC$201:$DC$770,0))=CA$3,2,""),IF(INDEX($DC$1:$DC$200,MATCH($BI132&amp;CA$3,$DB$1:$DB$200&amp;$DC$1:$DC$200,0))=CA$3,1,"")))</f>
        <v/>
      </c>
      <c r="CB132" s="6" t="str">
        <f t="array" ref="CB132">IF(ISNA(INDEX($DC$1:$DC$770,MATCH($BI132&amp;CB$3,$DB$1:$DB$770&amp;$DC$1:$DC$770,0))),"",IF(ISNA(INDEX($DC$1:$DC$200,MATCH($BI132&amp;CB$3,$DB$1:$DB$200&amp;$DC$1:$DC$200,0))),IF(INDEX($DC$201:$DC$770,MATCH($BI132&amp;CB$3,$DB$201:$DB$770&amp;$DC$201:$DC$770,0))=CB$3,2,""),IF(INDEX($DC$1:$DC$200,MATCH($BI132&amp;CB$3,$DB$1:$DB$200&amp;$DC$1:$DC$200,0))=CB$3,1,"")))</f>
        <v/>
      </c>
      <c r="CC132" s="7" t="str">
        <f t="array" ref="CC132">IF(ISNA(INDEX($DC$1:$DC$770,MATCH($BI132&amp;CC$3,$DB$1:$DB$770&amp;$DC$1:$DC$770,0))),"",IF(ISNA(INDEX($DC$1:$DC$200,MATCH($BI132&amp;CC$3,$DB$1:$DB$200&amp;$DC$1:$DC$200,0))),IF(INDEX($DC$201:$DC$770,MATCH($BI132&amp;CC$3,$DB$201:$DB$770&amp;$DC$201:$DC$770,0))=CC$3,2,""),IF(INDEX($DC$1:$DC$200,MATCH($BI132&amp;CC$3,$DB$1:$DB$200&amp;$DC$1:$DC$200,0))=CC$3,1,"")))</f>
        <v/>
      </c>
      <c r="CD132" s="6" t="str">
        <f t="array" ref="CD132">IF(ISNA(INDEX($DC$1:$DC$770,MATCH($BI132&amp;CD$3,$DB$1:$DB$770&amp;$DC$1:$DC$770,0))),"",IF(ISNA(INDEX($DC$1:$DC$200,MATCH($BI132&amp;CD$3,$DB$1:$DB$200&amp;$DC$1:$DC$200,0))),IF(INDEX($DC$201:$DC$770,MATCH($BI132&amp;CD$3,$DB$201:$DB$770&amp;$DC$201:$DC$770,0))=CD$3,2,""),IF(INDEX($DC$1:$DC$200,MATCH($BI132&amp;CD$3,$DB$1:$DB$200&amp;$DC$1:$DC$200,0))=CD$3,1,"")))</f>
        <v/>
      </c>
      <c r="CE132" s="6" t="str">
        <f t="array" ref="CE132">IF(ISNA(INDEX($DC$1:$DC$770,MATCH($BI132&amp;CE$3,$DB$1:$DB$770&amp;$DC$1:$DC$770,0))),"",IF(ISNA(INDEX($DC$1:$DC$200,MATCH($BI132&amp;CE$3,$DB$1:$DB$200&amp;$DC$1:$DC$200,0))),IF(INDEX($DC$201:$DC$770,MATCH($BI132&amp;CE$3,$DB$201:$DB$770&amp;$DC$201:$DC$770,0))=CE$3,2,""),IF(INDEX($DC$1:$DC$200,MATCH($BI132&amp;CE$3,$DB$1:$DB$200&amp;$DC$1:$DC$200,0))=CE$3,1,"")))</f>
        <v/>
      </c>
      <c r="CF132" s="6" t="str">
        <f t="array" ref="CF132">IF(ISNA(INDEX($DC$1:$DC$770,MATCH($BI132&amp;CF$3,$DB$1:$DB$770&amp;$DC$1:$DC$770,0))),"",IF(ISNA(INDEX($DC$1:$DC$200,MATCH($BI132&amp;CF$3,$DB$1:$DB$200&amp;$DC$1:$DC$200,0))),IF(INDEX($DC$201:$DC$770,MATCH($BI132&amp;CF$3,$DB$201:$DB$770&amp;$DC$201:$DC$770,0))=CF$3,2,""),IF(INDEX($DC$1:$DC$200,MATCH($BI132&amp;CF$3,$DB$1:$DB$200&amp;$DC$1:$DC$200,0))=CF$3,1,"")))</f>
        <v/>
      </c>
      <c r="CG132" s="5" t="str">
        <f t="array" ref="CG132">IF(ISNA(INDEX($DC$1:$DC$770,MATCH($BI132&amp;CG$3,$DB$1:$DB$770&amp;$DC$1:$DC$770,0))),"",IF(ISNA(INDEX($DC$1:$DC$200,MATCH($BI132&amp;CG$3,$DB$1:$DB$200&amp;$DC$1:$DC$200,0))),IF(INDEX($DC$201:$DC$770,MATCH($BI132&amp;CG$3,$DB$201:$DB$770&amp;$DC$201:$DC$770,0))=CG$3,2,""),IF(INDEX($DC$1:$DC$200,MATCH($BI132&amp;CG$3,$DB$1:$DB$200&amp;$DC$1:$DC$200,0))=CG$3,1,"")))</f>
        <v/>
      </c>
      <c r="CH132" s="6" t="str">
        <f t="array" ref="CH132">IF(ISNA(INDEX($DC$1:$DC$770,MATCH($BI132&amp;CH$3,$DB$1:$DB$770&amp;$DC$1:$DC$770,0))),"",IF(ISNA(INDEX($DC$1:$DC$200,MATCH($BI132&amp;CH$3,$DB$1:$DB$200&amp;$DC$1:$DC$200,0))),IF(INDEX($DC$201:$DC$770,MATCH($BI132&amp;CH$3,$DB$201:$DB$770&amp;$DC$201:$DC$770,0))=CH$3,2,""),IF(INDEX($DC$1:$DC$200,MATCH($BI132&amp;CH$3,$DB$1:$DB$200&amp;$DC$1:$DC$200,0))=CH$3,1,"")))</f>
        <v/>
      </c>
      <c r="CI132" s="7" t="str">
        <f t="array" ref="CI132">IF(ISNA(INDEX($DC$1:$DC$770,MATCH($BI132&amp;CI$3,$DB$1:$DB$770&amp;$DC$1:$DC$770,0))),"",IF(ISNA(INDEX($DC$1:$DC$200,MATCH($BI132&amp;CI$3,$DB$1:$DB$200&amp;$DC$1:$DC$200,0))),IF(INDEX($DC$201:$DC$770,MATCH($BI132&amp;CI$3,$DB$201:$DB$770&amp;$DC$201:$DC$770,0))=CI$3,2,""),IF(INDEX($DC$1:$DC$200,MATCH($BI132&amp;CI$3,$DB$1:$DB$200&amp;$DC$1:$DC$200,0))=CI$3,1,"")))</f>
        <v/>
      </c>
      <c r="CJ132" s="6" t="str">
        <f t="array" ref="CJ132">IF(ISNA(INDEX($DC$1:$DC$770,MATCH($BI132&amp;CJ$3,$DB$1:$DB$770&amp;$DC$1:$DC$770,0))),"",IF(ISNA(INDEX($DC$1:$DC$200,MATCH($BI132&amp;CJ$3,$DB$1:$DB$200&amp;$DC$1:$DC$200,0))),IF(INDEX($DC$201:$DC$770,MATCH($BI132&amp;CJ$3,$DB$201:$DB$770&amp;$DC$201:$DC$770,0))=CJ$3,2,""),IF(INDEX($DC$1:$DC$200,MATCH($BI132&amp;CJ$3,$DB$1:$DB$200&amp;$DC$1:$DC$200,0))=CJ$3,1,"")))</f>
        <v/>
      </c>
      <c r="CK132" s="6" t="str">
        <f t="array" ref="CK132">IF(ISNA(INDEX($DC$1:$DC$770,MATCH($BI132&amp;CK$3,$DB$1:$DB$770&amp;$DC$1:$DC$770,0))),"",IF(ISNA(INDEX($DC$1:$DC$200,MATCH($BI132&amp;CK$3,$DB$1:$DB$200&amp;$DC$1:$DC$200,0))),IF(INDEX($DC$201:$DC$770,MATCH($BI132&amp;CK$3,$DB$201:$DB$770&amp;$DC$201:$DC$770,0))=CK$3,2,""),IF(INDEX($DC$1:$DC$200,MATCH($BI132&amp;CK$3,$DB$1:$DB$200&amp;$DC$1:$DC$200,0))=CK$3,1,"")))</f>
        <v/>
      </c>
      <c r="CL132" s="7" t="str">
        <f t="array" ref="CL132">IF(ISNA(INDEX($DC$1:$DC$770,MATCH($BI132&amp;CL$3,$DB$1:$DB$770&amp;$DC$1:$DC$770,0))),"",IF(ISNA(INDEX($DC$1:$DC$200,MATCH($BI132&amp;CL$3,$DB$1:$DB$200&amp;$DC$1:$DC$200,0))),IF(INDEX($DC$201:$DC$770,MATCH($BI132&amp;CL$3,$DB$201:$DB$770&amp;$DC$201:$DC$770,0))=CL$3,2,""),IF(INDEX($DC$1:$DC$200,MATCH($BI132&amp;CL$3,$DB$1:$DB$200&amp;$DC$1:$DC$200,0))=CL$3,1,"")))</f>
        <v/>
      </c>
      <c r="CN132" s="10"/>
      <c r="CO132" s="14">
        <f t="shared" ref="CO132" si="1210">CO131</f>
        <v>12</v>
      </c>
      <c r="CP132" s="24">
        <f t="shared" si="1144"/>
        <v>0</v>
      </c>
      <c r="CQ132" s="161"/>
      <c r="CR132" s="47"/>
      <c r="CS132" s="10"/>
      <c r="CT132" s="10" t="s">
        <v>152</v>
      </c>
      <c r="CU132" s="68"/>
      <c r="CV132" s="68"/>
      <c r="CW132" s="10">
        <f t="shared" si="765"/>
        <v>2016</v>
      </c>
      <c r="CX132" s="10" t="str">
        <f t="shared" si="1145"/>
        <v>Mo</v>
      </c>
      <c r="CY132" s="36">
        <f t="shared" si="1146"/>
        <v>40876</v>
      </c>
      <c r="CZ132" s="10">
        <f>CZ131</f>
        <v>0</v>
      </c>
      <c r="DB132" s="19">
        <f>IF(DM132=0,0,IF(COUNTIF($DM$1:$DM$200,DM132)=1,DM132,IF(COUNTIF($DM$1:$DM$200,DM132)=2,IF(COUNTIF($DM$1:$DM104,DM132)=0,DM132,DM132+0.5),"Terminkollision 1")))</f>
        <v>0</v>
      </c>
      <c r="DC132" s="42">
        <f t="shared" si="1187"/>
        <v>3</v>
      </c>
      <c r="DD132" s="71" t="s">
        <v>195</v>
      </c>
      <c r="DE132" s="67" t="s">
        <v>176</v>
      </c>
      <c r="DG132" s="67"/>
      <c r="DH132" s="67"/>
      <c r="DI132" s="13">
        <f t="shared" si="1039"/>
        <v>2016</v>
      </c>
      <c r="DJ132" s="13" t="str">
        <f t="shared" si="1040"/>
        <v>Mo</v>
      </c>
      <c r="DK132" s="22">
        <f t="shared" si="1163"/>
        <v>40876</v>
      </c>
      <c r="DL132" s="19">
        <f t="shared" si="1042"/>
        <v>0</v>
      </c>
      <c r="DM132" s="13">
        <f t="shared" si="1136"/>
        <v>0</v>
      </c>
    </row>
    <row r="133" spans="1:117" ht="12.75" customHeight="1">
      <c r="A133" s="13">
        <f t="shared" ref="A133" si="1211">A132+0.5</f>
        <v>120.5</v>
      </c>
      <c r="B133" s="174"/>
      <c r="C133" s="173"/>
      <c r="D133" s="177"/>
      <c r="E133" s="2"/>
      <c r="F133" s="165"/>
      <c r="G133" s="165"/>
      <c r="H133" s="165"/>
      <c r="I133" s="2"/>
      <c r="J133" s="10" t="str">
        <f t="shared" ref="J133" si="1212">IF(ISNA(VLOOKUP(A133,$CP$30:$CQ$56,2,FALSE)),IF(ISNA(VLOOKUP(A133,$DB$1:$DE$200,4,FALSE)),"",VLOOKUP(A133,$DB$1:$DE$200,4,FALSE)),VLOOKUP(A133,$CP$30:$CQ$56,2,FALSE))</f>
        <v/>
      </c>
      <c r="K133" s="10"/>
      <c r="L133" s="10"/>
      <c r="M133" s="10"/>
      <c r="N133" s="10"/>
      <c r="O133" s="10"/>
      <c r="P133" s="9" t="str">
        <f t="array" ref="P133">IF(ISNA(INDEX($DC$201:$DC$770,MATCH($A132&amp;P$3,$DB$201:$DB$770&amp;$DC$201:$DC$770,0))),IF(ISNA(INDEX($DC$1:$DC$200,MATCH($A133&amp;P$3,$DB$1:$DB$200&amp;$DC$1:$DC$200,0))),"",IF(INDEX($DC$1:$DC$200,MATCH($A133&amp;P$3,$DB$1:$DB$200&amp;$DC$1:$DC$200,0))=P$3,1,"")),IF(INDEX($DC$201:$DC$770,MATCH($A132&amp;P$3,$DB$201:$DB$770&amp;$DC$201:$DC$770,0))=P$3,2,""))</f>
        <v/>
      </c>
      <c r="Q133" s="10" t="str">
        <f t="array" ref="Q133">IF(ISNA(INDEX($DC$201:$DC$770,MATCH($A132&amp;Q$3,$DB$201:$DB$770&amp;$DC$201:$DC$770,0))),IF(ISNA(INDEX($DC$1:$DC$200,MATCH($A133&amp;Q$3,$DB$1:$DB$200&amp;$DC$1:$DC$200,0))),"",IF(INDEX($DC$1:$DC$200,MATCH($A133&amp;Q$3,$DB$1:$DB$200&amp;$DC$1:$DC$200,0))=Q$3,1,"")),IF(INDEX($DC$201:$DC$770,MATCH($A132&amp;Q$3,$DB$201:$DB$770&amp;$DC$201:$DC$770,0))=Q$3,2,""))</f>
        <v/>
      </c>
      <c r="R133" s="10" t="str">
        <f t="array" ref="R133">IF(ISNA(INDEX($DC$201:$DC$770,MATCH($A132&amp;R$3,$DB$201:$DB$770&amp;$DC$201:$DC$770,0))),IF(ISNA(INDEX($DC$1:$DC$200,MATCH($A133&amp;R$3,$DB$1:$DB$200&amp;$DC$1:$DC$200,0))),"",IF(INDEX($DC$1:$DC$200,MATCH($A133&amp;R$3,$DB$1:$DB$200&amp;$DC$1:$DC$200,0))=R$3,1,"")),IF(INDEX($DC$201:$DC$770,MATCH($A132&amp;R$3,$DB$201:$DB$770&amp;$DC$201:$DC$770,0))=R$3,2,""))</f>
        <v/>
      </c>
      <c r="S133" s="9" t="str">
        <f t="array" ref="S133">IF(ISNA(INDEX($DC$201:$DC$770,MATCH($A132&amp;S$3,$DB$201:$DB$770&amp;$DC$201:$DC$770,0))),IF(ISNA(INDEX($DC$1:$DC$200,MATCH($A133&amp;S$3,$DB$1:$DB$200&amp;$DC$1:$DC$200,0))),"",IF(INDEX($DC$1:$DC$200,MATCH($A133&amp;S$3,$DB$1:$DB$200&amp;$DC$1:$DC$200,0))=S$3,1,"")),IF(INDEX($DC$201:$DC$770,MATCH($A132&amp;S$3,$DB$201:$DB$770&amp;$DC$201:$DC$770,0))=S$3,2,""))</f>
        <v/>
      </c>
      <c r="T133" s="10" t="str">
        <f t="array" ref="T133">IF(ISNA(INDEX($DC$201:$DC$770,MATCH($A132&amp;T$3,$DB$201:$DB$770&amp;$DC$201:$DC$770,0))),IF(ISNA(INDEX($DC$1:$DC$200,MATCH($A133&amp;T$3,$DB$1:$DB$200&amp;$DC$1:$DC$200,0))),"",IF(INDEX($DC$1:$DC$200,MATCH($A133&amp;T$3,$DB$1:$DB$200&amp;$DC$1:$DC$200,0))=T$3,1,"")),IF(INDEX($DC$201:$DC$770,MATCH($A132&amp;T$3,$DB$201:$DB$770&amp;$DC$201:$DC$770,0))=T$3,2,""))</f>
        <v/>
      </c>
      <c r="U133" s="8">
        <f t="array" ref="U133">IF(ISNA(INDEX($DC$201:$DC$770,MATCH($A132&amp;U$3,$DB$201:$DB$770&amp;$DC$201:$DC$770,0))),IF(ISNA(INDEX($DC$1:$DC$200,MATCH($A133&amp;U$3,$DB$1:$DB$200&amp;$DC$1:$DC$200,0))),"",IF(INDEX($DC$1:$DC$200,MATCH($A133&amp;U$3,$DB$1:$DB$200&amp;$DC$1:$DC$200,0))=U$3,1,"")),IF(INDEX($DC$201:$DC$770,MATCH($A132&amp;U$3,$DB$201:$DB$770&amp;$DC$201:$DC$770,0))=U$3,2,""))</f>
        <v>2</v>
      </c>
      <c r="V133" s="10" t="str">
        <f t="array" ref="V133">IF(ISNA(INDEX($DC$201:$DC$770,MATCH($A132&amp;V$3,$DB$201:$DB$770&amp;$DC$201:$DC$770,0))),IF(ISNA(INDEX($DC$1:$DC$200,MATCH($A133&amp;V$3,$DB$1:$DB$200&amp;$DC$1:$DC$200,0))),"",IF(INDEX($DC$1:$DC$200,MATCH($A133&amp;V$3,$DB$1:$DB$200&amp;$DC$1:$DC$200,0))=V$3,1,"")),IF(INDEX($DC$201:$DC$770,MATCH($A132&amp;V$3,$DB$201:$DB$770&amp;$DC$201:$DC$770,0))=V$3,2,""))</f>
        <v/>
      </c>
      <c r="W133" s="10" t="str">
        <f t="array" ref="W133">IF(ISNA(INDEX($DC$201:$DC$770,MATCH($A132&amp;W$3,$DB$201:$DB$770&amp;$DC$201:$DC$770,0))),IF(ISNA(INDEX($DC$1:$DC$200,MATCH($A133&amp;W$3,$DB$1:$DB$200&amp;$DC$1:$DC$200,0))),"",IF(INDEX($DC$1:$DC$200,MATCH($A133&amp;W$3,$DB$1:$DB$200&amp;$DC$1:$DC$200,0))=W$3,1,"")),IF(INDEX($DC$201:$DC$770,MATCH($A132&amp;W$3,$DB$201:$DB$770&amp;$DC$201:$DC$770,0))=W$3,2,""))</f>
        <v/>
      </c>
      <c r="X133" s="10">
        <f t="array" ref="X133">IF(ISNA(INDEX($DC$201:$DC$770,MATCH($A132&amp;X$3,$DB$201:$DB$770&amp;$DC$201:$DC$770,0))),IF(ISNA(INDEX($DC$1:$DC$200,MATCH($A133&amp;X$3,$DB$1:$DB$200&amp;$DC$1:$DC$200,0))),"",IF(INDEX($DC$1:$DC$200,MATCH($A133&amp;X$3,$DB$1:$DB$200&amp;$DC$1:$DC$200,0))=X$3,1,"")),IF(INDEX($DC$201:$DC$770,MATCH($A132&amp;X$3,$DB$201:$DB$770&amp;$DC$201:$DC$770,0))=X$3,2,""))</f>
        <v>2</v>
      </c>
      <c r="Y133" s="9" t="str">
        <f t="array" ref="Y133">IF(ISNA(INDEX($DC$201:$DC$770,MATCH($A132&amp;Y$3,$DB$201:$DB$770&amp;$DC$201:$DC$770,0))),IF(ISNA(INDEX($DC$1:$DC$200,MATCH($A133&amp;Y$3,$DB$1:$DB$200&amp;$DC$1:$DC$200,0))),"",IF(INDEX($DC$1:$DC$200,MATCH($A133&amp;Y$3,$DB$1:$DB$200&amp;$DC$1:$DC$200,0))=Y$3,1,"")),IF(INDEX($DC$201:$DC$770,MATCH($A132&amp;Y$3,$DB$201:$DB$770&amp;$DC$201:$DC$770,0))=Y$3,2,""))</f>
        <v/>
      </c>
      <c r="Z133" s="10" t="str">
        <f t="array" ref="Z133">IF(ISNA(INDEX($DC$201:$DC$770,MATCH($A132&amp;Z$3,$DB$201:$DB$770&amp;$DC$201:$DC$770,0))),IF(ISNA(INDEX($DC$1:$DC$200,MATCH($A133&amp;Z$3,$DB$1:$DB$200&amp;$DC$1:$DC$200,0))),"",IF(INDEX($DC$1:$DC$200,MATCH($A133&amp;Z$3,$DB$1:$DB$200&amp;$DC$1:$DC$200,0))=Z$3,1,"")),IF(INDEX($DC$201:$DC$770,MATCH($A132&amp;Z$3,$DB$201:$DB$770&amp;$DC$201:$DC$770,0))=Z$3,2,""))</f>
        <v/>
      </c>
      <c r="AA133" s="8">
        <f t="array" ref="AA133">IF(ISNA(INDEX($DC$201:$DC$770,MATCH($A132&amp;AA$3,$DB$201:$DB$770&amp;$DC$201:$DC$770,0))),IF(ISNA(INDEX($DC$1:$DC$200,MATCH($A133&amp;AA$3,$DB$1:$DB$200&amp;$DC$1:$DC$200,0))),"",IF(INDEX($DC$1:$DC$200,MATCH($A133&amp;AA$3,$DB$1:$DB$200&amp;$DC$1:$DC$200,0))=AA$3,1,"")),IF(INDEX($DC$201:$DC$770,MATCH($A132&amp;AA$3,$DB$201:$DB$770&amp;$DC$201:$DC$770,0))=AA$3,2,""))</f>
        <v>2</v>
      </c>
      <c r="AB133" s="10" t="str">
        <f t="array" ref="AB133">IF(ISNA(INDEX($DC$201:$DC$770,MATCH($A132&amp;AB$3,$DB$201:$DB$770&amp;$DC$201:$DC$770,0))),IF(ISNA(INDEX($DC$1:$DC$200,MATCH($A133&amp;AB$3,$DB$1:$DB$200&amp;$DC$1:$DC$200,0))),"",IF(INDEX($DC$1:$DC$200,MATCH($A133&amp;AB$3,$DB$1:$DB$200&amp;$DC$1:$DC$200,0))=AB$3,1,"")),IF(INDEX($DC$201:$DC$770,MATCH($A132&amp;AB$3,$DB$201:$DB$770&amp;$DC$201:$DC$770,0))=AB$3,2,""))</f>
        <v/>
      </c>
      <c r="AC133" s="10" t="str">
        <f t="array" ref="AC133">IF(ISNA(INDEX($DC$201:$DC$770,MATCH($A132&amp;AC$3,$DB$201:$DB$770&amp;$DC$201:$DC$770,0))),IF(ISNA(INDEX($DC$1:$DC$200,MATCH($A133&amp;AC$3,$DB$1:$DB$200&amp;$DC$1:$DC$200,0))),"",IF(INDEX($DC$1:$DC$200,MATCH($A133&amp;AC$3,$DB$1:$DB$200&amp;$DC$1:$DC$200,0))=AC$3,1,"")),IF(INDEX($DC$201:$DC$770,MATCH($A132&amp;AC$3,$DB$201:$DB$770&amp;$DC$201:$DC$770,0))=AC$3,2,""))</f>
        <v/>
      </c>
      <c r="AD133" s="8" t="str">
        <f t="array" ref="AD133">IF(ISNA(INDEX($DC$201:$DC$770,MATCH($A132&amp;AD$3,$DB$201:$DB$770&amp;$DC$201:$DC$770,0))),IF(ISNA(INDEX($DC$1:$DC$200,MATCH($A133&amp;AD$3,$DB$1:$DB$200&amp;$DC$1:$DC$200,0))),"",IF(INDEX($DC$1:$DC$200,MATCH($A133&amp;AD$3,$DB$1:$DB$200&amp;$DC$1:$DC$200,0))=AD$3,1,"")),IF(INDEX($DC$201:$DC$770,MATCH($A132&amp;AD$3,$DB$201:$DB$770&amp;$DC$201:$DC$770,0))=AD$3,2,""))</f>
        <v/>
      </c>
      <c r="AE133" s="4">
        <f t="shared" ref="AE133" si="1213">AE132+0.5</f>
        <v>150.5</v>
      </c>
      <c r="AF133" s="174"/>
      <c r="AG133" s="183"/>
      <c r="AH133" s="177"/>
      <c r="AI133" s="2"/>
      <c r="AJ133" s="165"/>
      <c r="AK133" s="165"/>
      <c r="AL133" s="165"/>
      <c r="AM133" s="2"/>
      <c r="AN133" s="10" t="str">
        <f t="shared" ref="AN133" si="1214">IF(ISNA(VLOOKUP(AE133,$CP$30:$CQ$56,2,FALSE)),IF(ISNA(VLOOKUP(AE133,$DB$1:$DE$200,4,FALSE)),"",VLOOKUP(AE133,$DB$1:$DE$200,4,FALSE)),VLOOKUP(AE133,$CP$30:$CQ$56,2,FALSE))</f>
        <v/>
      </c>
      <c r="AO133" s="10"/>
      <c r="AP133" s="10"/>
      <c r="AQ133" s="10"/>
      <c r="AR133" s="10"/>
      <c r="AS133" s="10"/>
      <c r="AT133" s="9" t="str">
        <f t="array" ref="AT133">IF(ISNA(INDEX($DC$201:$DC$770,MATCH($AE132&amp;AT$3,$DB$201:$DB$770&amp;$DC$201:$DC$770,0))),IF(ISNA(INDEX($DC$1:$DC$200,MATCH($AE133&amp;AT$3,$DB$1:$DB$200&amp;$DC$1:$DC$200,0))),"",IF(INDEX($DC$1:$DC$200,MATCH($AE133&amp;AT$3,$DB$1:$DB$200&amp;$DC$1:$DC$200,0))=AT$3,1,"")),IF(INDEX($DC$201:$DC$770,MATCH($AE132&amp;AT$3,$DB$201:$DB$770&amp;$DC$201:$DC$770,0))=AT$3,2,""))</f>
        <v/>
      </c>
      <c r="AU133" s="10" t="str">
        <f t="array" ref="AU133">IF(ISNA(INDEX($DC$201:$DC$770,MATCH($AE132&amp;AU$3,$DB$201:$DB$770&amp;$DC$201:$DC$770,0))),IF(ISNA(INDEX($DC$1:$DC$200,MATCH($AE133&amp;AU$3,$DB$1:$DB$200&amp;$DC$1:$DC$200,0))),"",IF(INDEX($DC$1:$DC$200,MATCH($AE133&amp;AU$3,$DB$1:$DB$200&amp;$DC$1:$DC$200,0))=AU$3,1,"")),IF(INDEX($DC$201:$DC$770,MATCH($AE132&amp;AU$3,$DB$201:$DB$770&amp;$DC$201:$DC$770,0))=AU$3,2,""))</f>
        <v/>
      </c>
      <c r="AV133" s="10" t="str">
        <f t="array" ref="AV133">IF(ISNA(INDEX($DC$201:$DC$770,MATCH($AE132&amp;AV$3,$DB$201:$DB$770&amp;$DC$201:$DC$770,0))),IF(ISNA(INDEX($DC$1:$DC$200,MATCH($AE133&amp;AV$3,$DB$1:$DB$200&amp;$DC$1:$DC$200,0))),"",IF(INDEX($DC$1:$DC$200,MATCH($AE133&amp;AV$3,$DB$1:$DB$200&amp;$DC$1:$DC$200,0))=AV$3,1,"")),IF(INDEX($DC$201:$DC$770,MATCH($AE132&amp;AV$3,$DB$201:$DB$770&amp;$DC$201:$DC$770,0))=AV$3,2,""))</f>
        <v/>
      </c>
      <c r="AW133" s="9" t="str">
        <f t="array" ref="AW133">IF(ISNA(INDEX($DC$201:$DC$770,MATCH($AE132&amp;AW$3,$DB$201:$DB$770&amp;$DC$201:$DC$770,0))),IF(ISNA(INDEX($DC$1:$DC$200,MATCH($AE133&amp;AW$3,$DB$1:$DB$200&amp;$DC$1:$DC$200,0))),"",IF(INDEX($DC$1:$DC$200,MATCH($AE133&amp;AW$3,$DB$1:$DB$200&amp;$DC$1:$DC$200,0))=AW$3,1,"")),IF(INDEX($DC$201:$DC$770,MATCH($AE132&amp;AW$3,$DB$201:$DB$770&amp;$DC$201:$DC$770,0))=AW$3,2,""))</f>
        <v/>
      </c>
      <c r="AX133" s="10" t="str">
        <f t="array" ref="AX133">IF(ISNA(INDEX($DC$201:$DC$770,MATCH($AE132&amp;AX$3,$DB$201:$DB$770&amp;$DC$201:$DC$770,0))),IF(ISNA(INDEX($DC$1:$DC$200,MATCH($AE133&amp;AX$3,$DB$1:$DB$200&amp;$DC$1:$DC$200,0))),"",IF(INDEX($DC$1:$DC$200,MATCH($AE133&amp;AX$3,$DB$1:$DB$200&amp;$DC$1:$DC$200,0))=AX$3,1,"")),IF(INDEX($DC$201:$DC$770,MATCH($AE132&amp;AX$3,$DB$201:$DB$770&amp;$DC$201:$DC$770,0))=AX$3,2,""))</f>
        <v/>
      </c>
      <c r="AY133" s="8" t="str">
        <f t="array" ref="AY133">IF(ISNA(INDEX($DC$201:$DC$770,MATCH($AE132&amp;AY$3,$DB$201:$DB$770&amp;$DC$201:$DC$770,0))),IF(ISNA(INDEX($DC$1:$DC$200,MATCH($AE133&amp;AY$3,$DB$1:$DB$200&amp;$DC$1:$DC$200,0))),"",IF(INDEX($DC$1:$DC$200,MATCH($AE133&amp;AY$3,$DB$1:$DB$200&amp;$DC$1:$DC$200,0))=AY$3,1,"")),IF(INDEX($DC$201:$DC$770,MATCH($AE132&amp;AY$3,$DB$201:$DB$770&amp;$DC$201:$DC$770,0))=AY$3,2,""))</f>
        <v/>
      </c>
      <c r="AZ133" s="10" t="str">
        <f t="array" ref="AZ133">IF(ISNA(INDEX($DC$201:$DC$770,MATCH($AE132&amp;AZ$3,$DB$201:$DB$770&amp;$DC$201:$DC$770,0))),IF(ISNA(INDEX($DC$1:$DC$200,MATCH($AE133&amp;AZ$3,$DB$1:$DB$200&amp;$DC$1:$DC$200,0))),"",IF(INDEX($DC$1:$DC$200,MATCH($AE133&amp;AZ$3,$DB$1:$DB$200&amp;$DC$1:$DC$200,0))=AZ$3,1,"")),IF(INDEX($DC$201:$DC$770,MATCH($AE132&amp;AZ$3,$DB$201:$DB$770&amp;$DC$201:$DC$770,0))=AZ$3,2,""))</f>
        <v/>
      </c>
      <c r="BA133" s="10" t="str">
        <f t="array" ref="BA133">IF(ISNA(INDEX($DC$201:$DC$770,MATCH($AE132&amp;BA$3,$DB$201:$DB$770&amp;$DC$201:$DC$770,0))),IF(ISNA(INDEX($DC$1:$DC$200,MATCH($AE133&amp;BA$3,$DB$1:$DB$200&amp;$DC$1:$DC$200,0))),"",IF(INDEX($DC$1:$DC$200,MATCH($AE133&amp;BA$3,$DB$1:$DB$200&amp;$DC$1:$DC$200,0))=BA$3,1,"")),IF(INDEX($DC$201:$DC$770,MATCH($AE132&amp;BA$3,$DB$201:$DB$770&amp;$DC$201:$DC$770,0))=BA$3,2,""))</f>
        <v/>
      </c>
      <c r="BB133" s="10" t="str">
        <f t="array" ref="BB133">IF(ISNA(INDEX($DC$201:$DC$770,MATCH($AE132&amp;BB$3,$DB$201:$DB$770&amp;$DC$201:$DC$770,0))),IF(ISNA(INDEX($DC$1:$DC$200,MATCH($AE133&amp;BB$3,$DB$1:$DB$200&amp;$DC$1:$DC$200,0))),"",IF(INDEX($DC$1:$DC$200,MATCH($AE133&amp;BB$3,$DB$1:$DB$200&amp;$DC$1:$DC$200,0))=BB$3,1,"")),IF(INDEX($DC$201:$DC$770,MATCH($AE132&amp;BB$3,$DB$201:$DB$770&amp;$DC$201:$DC$770,0))=BB$3,2,""))</f>
        <v/>
      </c>
      <c r="BC133" s="9" t="str">
        <f t="array" ref="BC133">IF(ISNA(INDEX($DC$201:$DC$770,MATCH($AE132&amp;BC$3,$DB$201:$DB$770&amp;$DC$201:$DC$770,0))),IF(ISNA(INDEX($DC$1:$DC$200,MATCH($AE133&amp;BC$3,$DB$1:$DB$200&amp;$DC$1:$DC$200,0))),"",IF(INDEX($DC$1:$DC$200,MATCH($AE133&amp;BC$3,$DB$1:$DB$200&amp;$DC$1:$DC$200,0))=BC$3,1,"")),IF(INDEX($DC$201:$DC$770,MATCH($AE132&amp;BC$3,$DB$201:$DB$770&amp;$DC$201:$DC$770,0))=BC$3,2,""))</f>
        <v/>
      </c>
      <c r="BD133" s="10" t="str">
        <f t="array" ref="BD133">IF(ISNA(INDEX($DC$201:$DC$770,MATCH($AE132&amp;BD$3,$DB$201:$DB$770&amp;$DC$201:$DC$770,0))),IF(ISNA(INDEX($DC$1:$DC$200,MATCH($AE133&amp;BD$3,$DB$1:$DB$200&amp;$DC$1:$DC$200,0))),"",IF(INDEX($DC$1:$DC$200,MATCH($AE133&amp;BD$3,$DB$1:$DB$200&amp;$DC$1:$DC$200,0))=BD$3,1,"")),IF(INDEX($DC$201:$DC$770,MATCH($AE132&amp;BD$3,$DB$201:$DB$770&amp;$DC$201:$DC$770,0))=BD$3,2,""))</f>
        <v/>
      </c>
      <c r="BE133" s="8" t="str">
        <f t="array" ref="BE133">IF(ISNA(INDEX($DC$201:$DC$770,MATCH($AE132&amp;BE$3,$DB$201:$DB$770&amp;$DC$201:$DC$770,0))),IF(ISNA(INDEX($DC$1:$DC$200,MATCH($AE133&amp;BE$3,$DB$1:$DB$200&amp;$DC$1:$DC$200,0))),"",IF(INDEX($DC$1:$DC$200,MATCH($AE133&amp;BE$3,$DB$1:$DB$200&amp;$DC$1:$DC$200,0))=BE$3,1,"")),IF(INDEX($DC$201:$DC$770,MATCH($AE132&amp;BE$3,$DB$201:$DB$770&amp;$DC$201:$DC$770,0))=BE$3,2,""))</f>
        <v/>
      </c>
      <c r="BF133" s="10" t="str">
        <f t="array" ref="BF133">IF(ISNA(INDEX($DC$201:$DC$770,MATCH($AE132&amp;BF$3,$DB$201:$DB$770&amp;$DC$201:$DC$770,0))),IF(ISNA(INDEX($DC$1:$DC$200,MATCH($AE133&amp;BF$3,$DB$1:$DB$200&amp;$DC$1:$DC$200,0))),"",IF(INDEX($DC$1:$DC$200,MATCH($AE133&amp;BF$3,$DB$1:$DB$200&amp;$DC$1:$DC$200,0))=BF$3,1,"")),IF(INDEX($DC$201:$DC$770,MATCH($AE132&amp;BF$3,$DB$201:$DB$770&amp;$DC$201:$DC$770,0))=BF$3,2,""))</f>
        <v/>
      </c>
      <c r="BG133" s="10" t="str">
        <f t="array" ref="BG133">IF(ISNA(INDEX($DC$201:$DC$770,MATCH($AE132&amp;BG$3,$DB$201:$DB$770&amp;$DC$201:$DC$770,0))),IF(ISNA(INDEX($DC$1:$DC$200,MATCH($AE133&amp;BG$3,$DB$1:$DB$200&amp;$DC$1:$DC$200,0))),"",IF(INDEX($DC$1:$DC$200,MATCH($AE133&amp;BG$3,$DB$1:$DB$200&amp;$DC$1:$DC$200,0))=BG$3,1,"")),IF(INDEX($DC$201:$DC$770,MATCH($AE132&amp;BG$3,$DB$201:$DB$770&amp;$DC$201:$DC$770,0))=BG$3,2,""))</f>
        <v/>
      </c>
      <c r="BH133" s="8" t="str">
        <f t="array" ref="BH133">IF(ISNA(INDEX($DC$201:$DC$770,MATCH($AE132&amp;BH$3,$DB$201:$DB$770&amp;$DC$201:$DC$770,0))),IF(ISNA(INDEX($DC$1:$DC$200,MATCH($AE133&amp;BH$3,$DB$1:$DB$200&amp;$DC$1:$DC$200,0))),"",IF(INDEX($DC$1:$DC$200,MATCH($AE133&amp;BH$3,$DB$1:$DB$200&amp;$DC$1:$DC$200,0))=BH$3,1,"")),IF(INDEX($DC$201:$DC$770,MATCH($AE132&amp;BH$3,$DB$201:$DB$770&amp;$DC$201:$DC$770,0))=BH$3,2,""))</f>
        <v/>
      </c>
      <c r="BI133" s="4">
        <f t="shared" ref="BI133" si="1215">BI132+0.5</f>
        <v>181.5</v>
      </c>
      <c r="BJ133" s="174"/>
      <c r="BK133" s="183"/>
      <c r="BL133" s="177"/>
      <c r="BM133" s="2"/>
      <c r="BN133" s="165"/>
      <c r="BO133" s="165"/>
      <c r="BP133" s="165"/>
      <c r="BQ133" s="2"/>
      <c r="BR133" s="9" t="str">
        <f t="shared" ref="BR133" si="1216">IF(ISNA(VLOOKUP(BI133,$CP$30:$CQ$56,2,FALSE)),IF(ISNA(VLOOKUP(BI133,$DB$1:$DE$200,4,FALSE)),"",VLOOKUP(BI133,$DB$1:$DE$200,4,FALSE)),VLOOKUP(BI133,$CP$30:$CQ$56,2,FALSE))</f>
        <v/>
      </c>
      <c r="BS133" s="10"/>
      <c r="BT133" s="10"/>
      <c r="BU133" s="10"/>
      <c r="BV133" s="10"/>
      <c r="BW133" s="10"/>
      <c r="BX133" s="9" t="str">
        <f t="array" ref="BX133">IF(ISNA(INDEX($DC$201:$DC$770,MATCH($BI132&amp;BX$3,$DB$201:$DB$770&amp;$DC$201:$DC$770,0))),IF(ISNA(INDEX($DC$1:$DC$200,MATCH($BI133&amp;BX$3,$DB$1:$DB$200&amp;$DC$1:$DC$200,0))),"",IF(INDEX($DC$1:$DC$200,MATCH($BI133&amp;BX$3,$DB$1:$DB$200&amp;$DC$1:$DC$200,0))=BX$3,1,"")),IF(INDEX($DC$201:$DC$770,MATCH($BI132&amp;BX$3,$DB$201:$DB$770&amp;$DC$201:$DC$770,0))=BX$3,2,""))</f>
        <v/>
      </c>
      <c r="BY133" s="10" t="str">
        <f t="array" ref="BY133">IF(ISNA(INDEX($DC$201:$DC$770,MATCH($BI132&amp;BY$3,$DB$201:$DB$770&amp;$DC$201:$DC$770,0))),IF(ISNA(INDEX($DC$1:$DC$200,MATCH($BI133&amp;BY$3,$DB$1:$DB$200&amp;$DC$1:$DC$200,0))),"",IF(INDEX($DC$1:$DC$200,MATCH($BI133&amp;BY$3,$DB$1:$DB$200&amp;$DC$1:$DC$200,0))=BY$3,1,"")),IF(INDEX($DC$201:$DC$770,MATCH($BI132&amp;BY$3,$DB$201:$DB$770&amp;$DC$201:$DC$770,0))=BY$3,2,""))</f>
        <v/>
      </c>
      <c r="BZ133" s="10" t="str">
        <f t="array" ref="BZ133">IF(ISNA(INDEX($DC$201:$DC$770,MATCH($BI132&amp;BZ$3,$DB$201:$DB$770&amp;$DC$201:$DC$770,0))),IF(ISNA(INDEX($DC$1:$DC$200,MATCH($BI133&amp;BZ$3,$DB$1:$DB$200&amp;$DC$1:$DC$200,0))),"",IF(INDEX($DC$1:$DC$200,MATCH($BI133&amp;BZ$3,$DB$1:$DB$200&amp;$DC$1:$DC$200,0))=BZ$3,1,"")),IF(INDEX($DC$201:$DC$770,MATCH($BI132&amp;BZ$3,$DB$201:$DB$770&amp;$DC$201:$DC$770,0))=BZ$3,2,""))</f>
        <v/>
      </c>
      <c r="CA133" s="9" t="str">
        <f t="array" ref="CA133">IF(ISNA(INDEX($DC$201:$DC$770,MATCH($BI132&amp;CA$3,$DB$201:$DB$770&amp;$DC$201:$DC$770,0))),IF(ISNA(INDEX($DC$1:$DC$200,MATCH($BI133&amp;CA$3,$DB$1:$DB$200&amp;$DC$1:$DC$200,0))),"",IF(INDEX($DC$1:$DC$200,MATCH($BI133&amp;CA$3,$DB$1:$DB$200&amp;$DC$1:$DC$200,0))=CA$3,1,"")),IF(INDEX($DC$201:$DC$770,MATCH($BI132&amp;CA$3,$DB$201:$DB$770&amp;$DC$201:$DC$770,0))=CA$3,2,""))</f>
        <v/>
      </c>
      <c r="CB133" s="10" t="str">
        <f t="array" ref="CB133">IF(ISNA(INDEX($DC$201:$DC$770,MATCH($BI132&amp;CB$3,$DB$201:$DB$770&amp;$DC$201:$DC$770,0))),IF(ISNA(INDEX($DC$1:$DC$200,MATCH($BI133&amp;CB$3,$DB$1:$DB$200&amp;$DC$1:$DC$200,0))),"",IF(INDEX($DC$1:$DC$200,MATCH($BI133&amp;CB$3,$DB$1:$DB$200&amp;$DC$1:$DC$200,0))=CB$3,1,"")),IF(INDEX($DC$201:$DC$770,MATCH($BI132&amp;CB$3,$DB$201:$DB$770&amp;$DC$201:$DC$770,0))=CB$3,2,""))</f>
        <v/>
      </c>
      <c r="CC133" s="8" t="str">
        <f t="array" ref="CC133">IF(ISNA(INDEX($DC$201:$DC$770,MATCH($BI132&amp;CC$3,$DB$201:$DB$770&amp;$DC$201:$DC$770,0))),IF(ISNA(INDEX($DC$1:$DC$200,MATCH($BI133&amp;CC$3,$DB$1:$DB$200&amp;$DC$1:$DC$200,0))),"",IF(INDEX($DC$1:$DC$200,MATCH($BI133&amp;CC$3,$DB$1:$DB$200&amp;$DC$1:$DC$200,0))=CC$3,1,"")),IF(INDEX($DC$201:$DC$770,MATCH($BI132&amp;CC$3,$DB$201:$DB$770&amp;$DC$201:$DC$770,0))=CC$3,2,""))</f>
        <v/>
      </c>
      <c r="CD133" s="10" t="str">
        <f t="array" ref="CD133">IF(ISNA(INDEX($DC$201:$DC$770,MATCH($BI132&amp;CD$3,$DB$201:$DB$770&amp;$DC$201:$DC$770,0))),IF(ISNA(INDEX($DC$1:$DC$200,MATCH($BI133&amp;CD$3,$DB$1:$DB$200&amp;$DC$1:$DC$200,0))),"",IF(INDEX($DC$1:$DC$200,MATCH($BI133&amp;CD$3,$DB$1:$DB$200&amp;$DC$1:$DC$200,0))=CD$3,1,"")),IF(INDEX($DC$201:$DC$770,MATCH($BI132&amp;CD$3,$DB$201:$DB$770&amp;$DC$201:$DC$770,0))=CD$3,2,""))</f>
        <v/>
      </c>
      <c r="CE133" s="10" t="str">
        <f t="array" ref="CE133">IF(ISNA(INDEX($DC$201:$DC$770,MATCH($BI132&amp;CE$3,$DB$201:$DB$770&amp;$DC$201:$DC$770,0))),IF(ISNA(INDEX($DC$1:$DC$200,MATCH($BI133&amp;CE$3,$DB$1:$DB$200&amp;$DC$1:$DC$200,0))),"",IF(INDEX($DC$1:$DC$200,MATCH($BI133&amp;CE$3,$DB$1:$DB$200&amp;$DC$1:$DC$200,0))=CE$3,1,"")),IF(INDEX($DC$201:$DC$770,MATCH($BI132&amp;CE$3,$DB$201:$DB$770&amp;$DC$201:$DC$770,0))=CE$3,2,""))</f>
        <v/>
      </c>
      <c r="CF133" s="10" t="str">
        <f t="array" ref="CF133">IF(ISNA(INDEX($DC$201:$DC$770,MATCH($BI132&amp;CF$3,$DB$201:$DB$770&amp;$DC$201:$DC$770,0))),IF(ISNA(INDEX($DC$1:$DC$200,MATCH($BI133&amp;CF$3,$DB$1:$DB$200&amp;$DC$1:$DC$200,0))),"",IF(INDEX($DC$1:$DC$200,MATCH($BI133&amp;CF$3,$DB$1:$DB$200&amp;$DC$1:$DC$200,0))=CF$3,1,"")),IF(INDEX($DC$201:$DC$770,MATCH($BI132&amp;CF$3,$DB$201:$DB$770&amp;$DC$201:$DC$770,0))=CF$3,2,""))</f>
        <v/>
      </c>
      <c r="CG133" s="9" t="str">
        <f t="array" ref="CG133">IF(ISNA(INDEX($DC$201:$DC$770,MATCH($BI132&amp;CG$3,$DB$201:$DB$770&amp;$DC$201:$DC$770,0))),IF(ISNA(INDEX($DC$1:$DC$200,MATCH($BI133&amp;CG$3,$DB$1:$DB$200&amp;$DC$1:$DC$200,0))),"",IF(INDEX($DC$1:$DC$200,MATCH($BI133&amp;CG$3,$DB$1:$DB$200&amp;$DC$1:$DC$200,0))=CG$3,1,"")),IF(INDEX($DC$201:$DC$770,MATCH($BI132&amp;CG$3,$DB$201:$DB$770&amp;$DC$201:$DC$770,0))=CG$3,2,""))</f>
        <v/>
      </c>
      <c r="CH133" s="10" t="str">
        <f t="array" ref="CH133">IF(ISNA(INDEX($DC$201:$DC$770,MATCH($BI132&amp;CH$3,$DB$201:$DB$770&amp;$DC$201:$DC$770,0))),IF(ISNA(INDEX($DC$1:$DC$200,MATCH($BI133&amp;CH$3,$DB$1:$DB$200&amp;$DC$1:$DC$200,0))),"",IF(INDEX($DC$1:$DC$200,MATCH($BI133&amp;CH$3,$DB$1:$DB$200&amp;$DC$1:$DC$200,0))=CH$3,1,"")),IF(INDEX($DC$201:$DC$770,MATCH($BI132&amp;CH$3,$DB$201:$DB$770&amp;$DC$201:$DC$770,0))=CH$3,2,""))</f>
        <v/>
      </c>
      <c r="CI133" s="8" t="str">
        <f t="array" ref="CI133">IF(ISNA(INDEX($DC$201:$DC$770,MATCH($BI132&amp;CI$3,$DB$201:$DB$770&amp;$DC$201:$DC$770,0))),IF(ISNA(INDEX($DC$1:$DC$200,MATCH($BI133&amp;CI$3,$DB$1:$DB$200&amp;$DC$1:$DC$200,0))),"",IF(INDEX($DC$1:$DC$200,MATCH($BI133&amp;CI$3,$DB$1:$DB$200&amp;$DC$1:$DC$200,0))=CI$3,1,"")),IF(INDEX($DC$201:$DC$770,MATCH($BI132&amp;CI$3,$DB$201:$DB$770&amp;$DC$201:$DC$770,0))=CI$3,2,""))</f>
        <v/>
      </c>
      <c r="CJ133" s="10" t="str">
        <f t="array" ref="CJ133">IF(ISNA(INDEX($DC$201:$DC$770,MATCH($BI132&amp;CJ$3,$DB$201:$DB$770&amp;$DC$201:$DC$770,0))),IF(ISNA(INDEX($DC$1:$DC$200,MATCH($BI133&amp;CJ$3,$DB$1:$DB$200&amp;$DC$1:$DC$200,0))),"",IF(INDEX($DC$1:$DC$200,MATCH($BI133&amp;CJ$3,$DB$1:$DB$200&amp;$DC$1:$DC$200,0))=CJ$3,1,"")),IF(INDEX($DC$201:$DC$770,MATCH($BI132&amp;CJ$3,$DB$201:$DB$770&amp;$DC$201:$DC$770,0))=CJ$3,2,""))</f>
        <v/>
      </c>
      <c r="CK133" s="10" t="str">
        <f t="array" ref="CK133">IF(ISNA(INDEX($DC$201:$DC$770,MATCH($BI132&amp;CK$3,$DB$201:$DB$770&amp;$DC$201:$DC$770,0))),IF(ISNA(INDEX($DC$1:$DC$200,MATCH($BI133&amp;CK$3,$DB$1:$DB$200&amp;$DC$1:$DC$200,0))),"",IF(INDEX($DC$1:$DC$200,MATCH($BI133&amp;CK$3,$DB$1:$DB$200&amp;$DC$1:$DC$200,0))=CK$3,1,"")),IF(INDEX($DC$201:$DC$770,MATCH($BI132&amp;CK$3,$DB$201:$DB$770&amp;$DC$201:$DC$770,0))=CK$3,2,""))</f>
        <v/>
      </c>
      <c r="CL133" s="8" t="str">
        <f t="array" ref="CL133">IF(ISNA(INDEX($DC$201:$DC$770,MATCH($BI132&amp;CL$3,$DB$201:$DB$770&amp;$DC$201:$DC$770,0))),IF(ISNA(INDEX($DC$1:$DC$200,MATCH($BI133&amp;CL$3,$DB$1:$DB$200&amp;$DC$1:$DC$200,0))),"",IF(INDEX($DC$1:$DC$200,MATCH($BI133&amp;CL$3,$DB$1:$DB$200&amp;$DC$1:$DC$200,0))=CL$3,1,"")),IF(INDEX($DC$201:$DC$770,MATCH($BI132&amp;CL$3,$DB$201:$DB$770&amp;$DC$201:$DC$770,0))=CL$3,2,""))</f>
        <v/>
      </c>
      <c r="CO133" s="58">
        <f t="shared" ref="CO133" si="1217">VLOOKUP(CQ133,$CQ$194:$CR$208,2,FALSE)</f>
        <v>12</v>
      </c>
      <c r="CP133" s="23">
        <f t="shared" si="1144"/>
        <v>0</v>
      </c>
      <c r="CQ133" s="160" t="s">
        <v>204</v>
      </c>
      <c r="CR133" s="67" t="s">
        <v>179</v>
      </c>
      <c r="CT133" s="13" t="s">
        <v>151</v>
      </c>
      <c r="CU133" s="67"/>
      <c r="CV133" s="67"/>
      <c r="CW133" s="13">
        <f t="shared" si="765"/>
        <v>2016</v>
      </c>
      <c r="CX133" s="13" t="str">
        <f t="shared" si="1145"/>
        <v>Mo</v>
      </c>
      <c r="CY133" s="22">
        <f t="shared" si="1146"/>
        <v>40876</v>
      </c>
      <c r="CZ133" s="13">
        <f>IF(COUNTIF(DL485:DL494,1)&gt;0,"F3",0)</f>
        <v>0</v>
      </c>
      <c r="DB133" s="19">
        <f>IF(DM133=0,0,IF(COUNTIF($DM$1:$DM$200,DM133)=1,DM133,IF(COUNTIF($DM$1:$DM$200,DM133)=2,IF(COUNTIF($DM$1:$DM104,DM133)=0,DM133,DM133+0.5),"Terminkollision 1")))</f>
        <v>0</v>
      </c>
      <c r="DC133" s="42">
        <f t="shared" si="1187"/>
        <v>3</v>
      </c>
      <c r="DD133" s="71" t="s">
        <v>195</v>
      </c>
      <c r="DE133" s="67" t="s">
        <v>177</v>
      </c>
      <c r="DG133" s="67"/>
      <c r="DH133" s="67"/>
      <c r="DI133" s="13">
        <f t="shared" si="1039"/>
        <v>2016</v>
      </c>
      <c r="DJ133" s="13" t="str">
        <f t="shared" si="1040"/>
        <v>Mo</v>
      </c>
      <c r="DK133" s="22">
        <f t="shared" si="1163"/>
        <v>40876</v>
      </c>
      <c r="DL133" s="19">
        <f t="shared" si="1042"/>
        <v>0</v>
      </c>
      <c r="DM133" s="13">
        <f t="shared" si="1136"/>
        <v>0</v>
      </c>
    </row>
    <row r="134" spans="1:117" ht="12.75" customHeight="1">
      <c r="A134" s="13">
        <f t="shared" ref="A134" si="1218">A132+1</f>
        <v>121</v>
      </c>
      <c r="B134" s="174">
        <f>TRUNC((DATE($CR$2,C$75,C134)-WEEKDAY(DATE($CR$2,C$75,C134),2)-DATE(YEAR(DATE($CR$2,C$75,C134)+4-WEEKDAY(DATE($CR$2,C$75,C134),2)),1,-10))/7)</f>
        <v>17</v>
      </c>
      <c r="C134" s="172">
        <v>30</v>
      </c>
      <c r="D134" s="176" t="str">
        <f t="shared" si="567"/>
        <v>Sa</v>
      </c>
      <c r="E134" s="2"/>
      <c r="F134" s="164">
        <f t="shared" ref="F134" si="1219">IF(OR(OR(B134=$CR$7,B138=$CR$7,B134=$CS$7,B138=$CS$7,B134=$CT$7,B138=$CT$7,B134=$CR$8,B138=$CR$8,B134=$CR$9,B138=$CR$9,B134=$CR$10,B138=$CR$10,B134=$CS$10,B138=$CS$10,B134=$CR$11,B138=$CR$11,B134=$CS$11,B138=$CS$11,B134=$CT$11,B138=$CT$11,B134=$CU$11,B138=$CU$11,B134=$CV$11,B138=$CV$11,B134=$CR$12,B138=$CR$12,B134=$CS$12,B138=$CS$12),OR($A135=$CP$30,$A135=$CP$31,$A135=$CP$32,$A135=$CP$33,$A135=$CP$34,$A135=$CP$35,$A135=$CP$36,$A135=$CP$37,$A135=$CP$38,$A135=$CP$39,$A135=$CP$40,$A135=$CP$41),OR($A135=$CP$44,$A135=$CP$45,$A135=$CP$46,$A135=$CP$47,$A135=$CP$48,$A135=$CP$49,$A135=$CP$50)),1,"")</f>
        <v>1</v>
      </c>
      <c r="G134" s="164">
        <f t="shared" ref="G134" si="1220">IF(OR(OR(B134=$CR$15,B138=$CR$15,B134=$CS$15,B138=$CS$15,B134=$CT$15,B138=$CT$15,B134=$CR$16,B138=$CR$16,B134=$CS$16,B138=$CS$16,B134=$CR$17,B138=$CR$17,B134=$CS$17,B138=$CS$17,B134=$CR$18,B138=$CR$18,B134=$CS$18,B138=$CS$18,B134=$CT$18,B138=$CT$18,B134=$CU$18,B138=$CU$18,B134=$CV$18,B138=$CV$18,B134=$CR$19,B138=$CR$19,B134=$CS$19,B138=$CS$19),OR($A135=$CP$30,$A135=$CP$31,$A135=$CP$32,$A135=$CP$33,$A135=$CP$34,$A135=$CP$35,$A135=$CP$36,$A135=$CP$37,$A135=$CP$38,$A135=$CP$39,$A135=$CP$40,$A135=$CP$41),OR($A135=$CP$44,$A135=$CP$45,$A135=$CP$46,$A135=$CP$47,$A135=$CP$48,$A135=$CP$49,$A135=$CP$50)),1,"")</f>
        <v>1</v>
      </c>
      <c r="H134" s="164">
        <f t="shared" ref="H134" si="1221">IF(OR(OR(B134=$CR$22,B138=$CR$22,B134=$CS$22,B138=$CS$22,B134=$CT$22,B138=$CT$22,B134=$CR$23,B138=$CR$23,B134=$CS$23,B138=$CS$23,B134=$CR$24,B138=$CR$24,B134=$CS$24,B138=$CS$24,B134=$CR$25,B138=$CR$25,B134=$CS$25,B138=$CS$25,B134=$CT$25,B138=$CT$25,B134=$CU$25,B138=$CU$25,B134=$CV$25,B138=$CV$25,B134=$CR$26,B138=$CR$26,B134=$CS$26,B138=$CS$26),OR($A135=$CP$30,$A135=$CP$31,$A135=$CP$32,$A135=$CP$33,$A135=$CP$34,$A135=$CP$35,$A135=$CP$36,$A135=$CP$37,$A135=$CP$38,$A135=$CP$39,$A135=$CP$40,$A135=$CP$41),OR($A135=$CP$44,$A135=$CP$45,$A135=$CP$46,$A135=$CP$47,$A135=$CP$48,$A135=$CP$49,$A135=$CP$50)),1,"")</f>
        <v>1</v>
      </c>
      <c r="I134" s="2"/>
      <c r="J134" s="6" t="str">
        <f t="shared" ref="J134" si="1222">IF(ISNA(VLOOKUP(A134,$DB$1:$DE$200,4,FALSE)),"",VLOOKUP(A134,$DB$1:$DE$200,4,FALSE))</f>
        <v/>
      </c>
      <c r="K134" s="6"/>
      <c r="L134" s="6"/>
      <c r="M134" s="6"/>
      <c r="N134" s="6"/>
      <c r="O134" s="6"/>
      <c r="P134" s="5" t="str">
        <f t="array" ref="P134">IF(ISNA(INDEX($DC$1:$DC$770,MATCH($A134&amp;P$3,$DB$1:$DB$770&amp;$DC$1:$DC$770,0))),"",IF(ISNA(INDEX($DC$1:$DC$200,MATCH($A134&amp;P$3,$DB$1:$DB$200&amp;$DC$1:$DC$200,0))),IF(INDEX($DC$201:$DC$770,MATCH($A134&amp;P$3,$DB$201:$DB$770&amp;$DC$201:$DC$770,0))=P$3,2,""),IF(INDEX($DC$1:$DC$200,MATCH($A134&amp;P$3,$DB$1:$DB$200&amp;$DC$1:$DC$200,0))=P$3,1,"")))</f>
        <v/>
      </c>
      <c r="Q134" s="6" t="str">
        <f t="array" ref="Q134">IF(ISNA(INDEX($DC$1:$DC$770,MATCH($A134&amp;Q$3,$DB$1:$DB$770&amp;$DC$1:$DC$770,0))),"",IF(ISNA(INDEX($DC$1:$DC$200,MATCH($A134&amp;Q$3,$DB$1:$DB$200&amp;$DC$1:$DC$200,0))),IF(INDEX($DC$201:$DC$770,MATCH($A134&amp;Q$3,$DB$201:$DB$770&amp;$DC$201:$DC$770,0))=Q$3,2,""),IF(INDEX($DC$1:$DC$200,MATCH($A134&amp;Q$3,$DB$1:$DB$200&amp;$DC$1:$DC$200,0))=Q$3,1,"")))</f>
        <v/>
      </c>
      <c r="R134" s="6" t="str">
        <f t="array" ref="R134">IF(ISNA(INDEX($DC$1:$DC$770,MATCH($A134&amp;R$3,$DB$1:$DB$770&amp;$DC$1:$DC$770,0))),"",IF(ISNA(INDEX($DC$1:$DC$200,MATCH($A134&amp;R$3,$DB$1:$DB$200&amp;$DC$1:$DC$200,0))),IF(INDEX($DC$201:$DC$770,MATCH($A134&amp;R$3,$DB$201:$DB$770&amp;$DC$201:$DC$770,0))=R$3,2,""),IF(INDEX($DC$1:$DC$200,MATCH($A134&amp;R$3,$DB$1:$DB$200&amp;$DC$1:$DC$200,0))=R$3,1,"")))</f>
        <v/>
      </c>
      <c r="S134" s="5" t="str">
        <f t="array" ref="S134">IF(ISNA(INDEX($DC$1:$DC$770,MATCH($A134&amp;S$3,$DB$1:$DB$770&amp;$DC$1:$DC$770,0))),"",IF(ISNA(INDEX($DC$1:$DC$200,MATCH($A134&amp;S$3,$DB$1:$DB$200&amp;$DC$1:$DC$200,0))),IF(INDEX($DC$201:$DC$770,MATCH($A134&amp;S$3,$DB$201:$DB$770&amp;$DC$201:$DC$770,0))=S$3,2,""),IF(INDEX($DC$1:$DC$200,MATCH($A134&amp;S$3,$DB$1:$DB$200&amp;$DC$1:$DC$200,0))=S$3,1,"")))</f>
        <v/>
      </c>
      <c r="T134" s="6" t="str">
        <f t="array" ref="T134">IF(ISNA(INDEX($DC$1:$DC$770,MATCH($A134&amp;T$3,$DB$1:$DB$770&amp;$DC$1:$DC$770,0))),"",IF(ISNA(INDEX($DC$1:$DC$200,MATCH($A134&amp;T$3,$DB$1:$DB$200&amp;$DC$1:$DC$200,0))),IF(INDEX($DC$201:$DC$770,MATCH($A134&amp;T$3,$DB$201:$DB$770&amp;$DC$201:$DC$770,0))=T$3,2,""),IF(INDEX($DC$1:$DC$200,MATCH($A134&amp;T$3,$DB$1:$DB$200&amp;$DC$1:$DC$200,0))=T$3,1,"")))</f>
        <v/>
      </c>
      <c r="U134" s="7">
        <f t="array" ref="U134">IF(ISNA(INDEX($DC$1:$DC$770,MATCH($A134&amp;U$3,$DB$1:$DB$770&amp;$DC$1:$DC$770,0))),"",IF(ISNA(INDEX($DC$1:$DC$200,MATCH($A134&amp;U$3,$DB$1:$DB$200&amp;$DC$1:$DC$200,0))),IF(INDEX($DC$201:$DC$770,MATCH($A134&amp;U$3,$DB$201:$DB$770&amp;$DC$201:$DC$770,0))=U$3,2,""),IF(INDEX($DC$1:$DC$200,MATCH($A134&amp;U$3,$DB$1:$DB$200&amp;$DC$1:$DC$200,0))=U$3,1,"")))</f>
        <v>2</v>
      </c>
      <c r="V134" s="6" t="str">
        <f t="array" ref="V134">IF(ISNA(INDEX($DC$1:$DC$770,MATCH($A134&amp;V$3,$DB$1:$DB$770&amp;$DC$1:$DC$770,0))),"",IF(ISNA(INDEX($DC$1:$DC$200,MATCH($A134&amp;V$3,$DB$1:$DB$200&amp;$DC$1:$DC$200,0))),IF(INDEX($DC$201:$DC$770,MATCH($A134&amp;V$3,$DB$201:$DB$770&amp;$DC$201:$DC$770,0))=V$3,2,""),IF(INDEX($DC$1:$DC$200,MATCH($A134&amp;V$3,$DB$1:$DB$200&amp;$DC$1:$DC$200,0))=V$3,1,"")))</f>
        <v/>
      </c>
      <c r="W134" s="6" t="str">
        <f t="array" ref="W134">IF(ISNA(INDEX($DC$1:$DC$770,MATCH($A134&amp;W$3,$DB$1:$DB$770&amp;$DC$1:$DC$770,0))),"",IF(ISNA(INDEX($DC$1:$DC$200,MATCH($A134&amp;W$3,$DB$1:$DB$200&amp;$DC$1:$DC$200,0))),IF(INDEX($DC$201:$DC$770,MATCH($A134&amp;W$3,$DB$201:$DB$770&amp;$DC$201:$DC$770,0))=W$3,2,""),IF(INDEX($DC$1:$DC$200,MATCH($A134&amp;W$3,$DB$1:$DB$200&amp;$DC$1:$DC$200,0))=W$3,1,"")))</f>
        <v/>
      </c>
      <c r="X134" s="6">
        <f t="array" ref="X134">IF(ISNA(INDEX($DC$1:$DC$770,MATCH($A134&amp;X$3,$DB$1:$DB$770&amp;$DC$1:$DC$770,0))),"",IF(ISNA(INDEX($DC$1:$DC$200,MATCH($A134&amp;X$3,$DB$1:$DB$200&amp;$DC$1:$DC$200,0))),IF(INDEX($DC$201:$DC$770,MATCH($A134&amp;X$3,$DB$201:$DB$770&amp;$DC$201:$DC$770,0))=X$3,2,""),IF(INDEX($DC$1:$DC$200,MATCH($A134&amp;X$3,$DB$1:$DB$200&amp;$DC$1:$DC$200,0))=X$3,1,"")))</f>
        <v>2</v>
      </c>
      <c r="Y134" s="5" t="str">
        <f t="array" ref="Y134">IF(ISNA(INDEX($DC$1:$DC$770,MATCH($A134&amp;Y$3,$DB$1:$DB$770&amp;$DC$1:$DC$770,0))),"",IF(ISNA(INDEX($DC$1:$DC$200,MATCH($A134&amp;Y$3,$DB$1:$DB$200&amp;$DC$1:$DC$200,0))),IF(INDEX($DC$201:$DC$770,MATCH($A134&amp;Y$3,$DB$201:$DB$770&amp;$DC$201:$DC$770,0))=Y$3,2,""),IF(INDEX($DC$1:$DC$200,MATCH($A134&amp;Y$3,$DB$1:$DB$200&amp;$DC$1:$DC$200,0))=Y$3,1,"")))</f>
        <v/>
      </c>
      <c r="Z134" s="6" t="str">
        <f t="array" ref="Z134">IF(ISNA(INDEX($DC$1:$DC$770,MATCH($A134&amp;Z$3,$DB$1:$DB$770&amp;$DC$1:$DC$770,0))),"",IF(ISNA(INDEX($DC$1:$DC$200,MATCH($A134&amp;Z$3,$DB$1:$DB$200&amp;$DC$1:$DC$200,0))),IF(INDEX($DC$201:$DC$770,MATCH($A134&amp;Z$3,$DB$201:$DB$770&amp;$DC$201:$DC$770,0))=Z$3,2,""),IF(INDEX($DC$1:$DC$200,MATCH($A134&amp;Z$3,$DB$1:$DB$200&amp;$DC$1:$DC$200,0))=Z$3,1,"")))</f>
        <v/>
      </c>
      <c r="AA134" s="7">
        <f t="array" ref="AA134">IF(ISNA(INDEX($DC$1:$DC$770,MATCH($A134&amp;AA$3,$DB$1:$DB$770&amp;$DC$1:$DC$770,0))),"",IF(ISNA(INDEX($DC$1:$DC$200,MATCH($A134&amp;AA$3,$DB$1:$DB$200&amp;$DC$1:$DC$200,0))),IF(INDEX($DC$201:$DC$770,MATCH($A134&amp;AA$3,$DB$201:$DB$770&amp;$DC$201:$DC$770,0))=AA$3,2,""),IF(INDEX($DC$1:$DC$200,MATCH($A134&amp;AA$3,$DB$1:$DB$200&amp;$DC$1:$DC$200,0))=AA$3,1,"")))</f>
        <v>2</v>
      </c>
      <c r="AB134" s="6" t="str">
        <f t="array" ref="AB134">IF(ISNA(INDEX($DC$1:$DC$770,MATCH($A134&amp;AB$3,$DB$1:$DB$770&amp;$DC$1:$DC$770,0))),"",IF(ISNA(INDEX($DC$1:$DC$200,MATCH($A134&amp;AB$3,$DB$1:$DB$200&amp;$DC$1:$DC$200,0))),IF(INDEX($DC$201:$DC$770,MATCH($A134&amp;AB$3,$DB$201:$DB$770&amp;$DC$201:$DC$770,0))=AB$3,2,""),IF(INDEX($DC$1:$DC$200,MATCH($A134&amp;AB$3,$DB$1:$DB$200&amp;$DC$1:$DC$200,0))=AB$3,1,"")))</f>
        <v/>
      </c>
      <c r="AC134" s="6" t="str">
        <f t="array" ref="AC134">IF(ISNA(INDEX($DC$1:$DC$770,MATCH($A134&amp;AC$3,$DB$1:$DB$770&amp;$DC$1:$DC$770,0))),"",IF(ISNA(INDEX($DC$1:$DC$200,MATCH($A134&amp;AC$3,$DB$1:$DB$200&amp;$DC$1:$DC$200,0))),IF(INDEX($DC$201:$DC$770,MATCH($A134&amp;AC$3,$DB$201:$DB$770&amp;$DC$201:$DC$770,0))=AC$3,2,""),IF(INDEX($DC$1:$DC$200,MATCH($A134&amp;AC$3,$DB$1:$DB$200&amp;$DC$1:$DC$200,0))=AC$3,1,"")))</f>
        <v/>
      </c>
      <c r="AD134" s="7" t="str">
        <f t="array" ref="AD134">IF(ISNA(INDEX($DC$1:$DC$770,MATCH($A134&amp;AD$3,$DB$1:$DB$770&amp;$DC$1:$DC$770,0))),"",IF(ISNA(INDEX($DC$1:$DC$200,MATCH($A134&amp;AD$3,$DB$1:$DB$200&amp;$DC$1:$DC$200,0))),IF(INDEX($DC$201:$DC$770,MATCH($A134&amp;AD$3,$DB$201:$DB$770&amp;$DC$201:$DC$770,0))=AD$3,2,""),IF(INDEX($DC$1:$DC$200,MATCH($A134&amp;AD$3,$DB$1:$DB$200&amp;$DC$1:$DC$200,0))=AD$3,1,"")))</f>
        <v/>
      </c>
      <c r="AE134" s="4">
        <f t="shared" ref="AE134" si="1223">AE132+1</f>
        <v>151</v>
      </c>
      <c r="AF134" s="174">
        <f>TRUNC((DATE($CR$2,AG$75,AG134)-WEEKDAY(DATE($CR$2,AG$75,AG134),2)-DATE(YEAR(DATE($CR$2,AG$75,AG134)+4-WEEKDAY(DATE($CR$2,AG$75,AG134),2)),1,-10))/7)</f>
        <v>22</v>
      </c>
      <c r="AG134" s="181">
        <v>30</v>
      </c>
      <c r="AH134" s="176" t="str">
        <f t="shared" si="572"/>
        <v>Mo</v>
      </c>
      <c r="AI134" s="2"/>
      <c r="AJ134" s="164">
        <f t="shared" ref="AJ134" si="1224">IF(OR(OR(AF134=$CR$7,AF138=$CR$7,AF134=$CS$7,AF138=$CS$7,AF134=$CT$7,AF138=$CT$7,AF134=$CR$8,AF138=$CR$8,AF134=$CR$9,AF138=$CR$9,AF134=$CR$10,AF138=$CR$10,AF134=$CS$10,AF138=$CS$10,AF134=$CR$11,AF138=$CR$11,AF134=$CS$11,AF138=$CS$11,AF134=$CT$11,AF138=$CT$11,AF134=$CU$11,AF138=$CU$11,AF134=$CV$11,AF138=$CV$11,AF134=$CR$12,AF138=$CR$12,AF134=$CS$12,AF138=$CS$12),OR($AE135=$CP$30,$AE135=$CP$31,$AE135=$CP$32,$AE135=$CP$33,$AE135=$CP$34,$AE135=$CP$35,$AE135=$CP$36,$AE135=$CP$37,$AE135=$CP$38,$AE135=$CP$39,$AE135=$CP$40,$AE135=$CP$41),OR($AE135=$CP$44,$AE135=$CP$45,$AE135=$CP$46,$AE135=$CP$47,$AE135=$CP$48,$AE135=$CP$49,$AE135=$CP$50)),1,"")</f>
        <v>1</v>
      </c>
      <c r="AK134" s="164" t="str">
        <f t="shared" ref="AK134" si="1225">IF(OR(OR(AF134=$CR$15,AF138=$CR$15,AF134=$CS$15,AF138=$CS$15,AF134=$CT$15,AF138=$CT$15,AF134=$CR$16,AF138=$CR$16,AF134=$CS$16,AF138=$CS$16,AF134=$CR$17,AF138=$CR$17,AF134=$CS$17,AF138=$CS$17,AF134=$CR$18,AF138=$CR$18,AF134=$CS$18,AF138=$CS$18,AF134=$CT$18,AF138=$CT$18,AF134=$CU$18,AF138=$CU$18,AF134=$CV$18,AF138=$CV$18,AF134=$CR$19,AF138=$CR$19,AF134=$CS$19,AF138=$CS$19),OR($AE135=$CP$30,$AE135=$CP$31,$AE135=$CP$32,$AE135=$CP$33,$AE135=$CP$34,$AE135=$CP$35,$AE135=$CP$36,$AE135=$CP$37,$AE135=$CP$38,$AE135=$CP$39,$AE135=$CP$40,$AE135=$CP$41),OR($AE135=$CP$44,$AE135=$CP$45,$AE135=$CP$46,$AE135=$CP$47,$AE135=$CP$48,$AE135=$CP$49,$AE135=$CP$50)),1,"")</f>
        <v/>
      </c>
      <c r="AL134" s="164" t="str">
        <f t="shared" ref="AL134" si="1226">IF(OR(OR(AF134=$CR$22,AF138=$CR$22,AF134=$CS$22,AF138=$CS$22,AF134=$CT$22,AF138=$CT$22,AF134=$CR$23,AF138=$CR$23,AF134=$CS$23,AF138=$CS$23,AF134=$CR$24,AF138=$CR$24,AF134=$CS$24,AF138=$CS$24,AF134=$CR$25,AF138=$CR$25,AF134=$CS$25,AF138=$CS$25,AF134=$CT$25,AF138=$CT$25,AF134=$CU$25,AF138=$CU$25,AF134=$CV$25,AF138=$CV$25,AF134=$CR$26,AF138=$CR$26,AF134=$CS$26,AF138=$CS$26),OR($AE135=$CP$30,$AE135=$CP$31,$AE135=$CP$32,$AE135=$CP$33,$AE135=$CP$34,$AE135=$CP$35,$AE135=$CP$36,$AE135=$CP$37,$AE135=$CP$38,$AE135=$CP$39,$AE135=$CP$40,$AE135=$CP$41),OR($AE135=$CP$44,$AE135=$CP$45,$AE135=$CP$46,$AE135=$CP$47,$AE135=$CP$48,$AE135=$CP$49,$AE135=$CP$50)),1,"")</f>
        <v/>
      </c>
      <c r="AM134" s="2"/>
      <c r="AN134" s="6" t="str">
        <f t="shared" ref="AN134" si="1227">IF(ISNA(VLOOKUP(AE134,$DB$1:$DE$200,4,FALSE)),"",VLOOKUP(AE134,$DB$1:$DE$200,4,FALSE))</f>
        <v/>
      </c>
      <c r="AO134" s="6"/>
      <c r="AP134" s="6"/>
      <c r="AQ134" s="6"/>
      <c r="AR134" s="6"/>
      <c r="AS134" s="6"/>
      <c r="AT134" s="5" t="str">
        <f t="array" ref="AT134">IF(ISNA(INDEX($DC$1:$DC$770,MATCH($AE134&amp;AT$3,$DB$1:$DB$770&amp;$DC$1:$DC$770,0))),"",IF(ISNA(INDEX($DC$1:$DC$200,MATCH($AE134&amp;AT$3,$DB$1:$DB$200&amp;$DC$1:$DC$200,0))),IF(INDEX($DC$201:$DC$770,MATCH($AE134&amp;AT$3,$DB$201:$DB$770&amp;$DC$201:$DC$770,0))=AT$3,2,""),IF(INDEX($DC$1:$DC$200,MATCH($AE134&amp;AT$3,$DB$1:$DB$200&amp;$DC$1:$DC$200,0))=AT$3,1,"")))</f>
        <v/>
      </c>
      <c r="AU134" s="6" t="str">
        <f t="array" ref="AU134">IF(ISNA(INDEX($DC$1:$DC$770,MATCH($AE134&amp;AU$3,$DB$1:$DB$770&amp;$DC$1:$DC$770,0))),"",IF(ISNA(INDEX($DC$1:$DC$200,MATCH($AE134&amp;AU$3,$DB$1:$DB$200&amp;$DC$1:$DC$200,0))),IF(INDEX($DC$201:$DC$770,MATCH($AE134&amp;AU$3,$DB$201:$DB$770&amp;$DC$201:$DC$770,0))=AU$3,2,""),IF(INDEX($DC$1:$DC$200,MATCH($AE134&amp;AU$3,$DB$1:$DB$200&amp;$DC$1:$DC$200,0))=AU$3,1,"")))</f>
        <v/>
      </c>
      <c r="AV134" s="6" t="str">
        <f t="array" ref="AV134">IF(ISNA(INDEX($DC$1:$DC$770,MATCH($AE134&amp;AV$3,$DB$1:$DB$770&amp;$DC$1:$DC$770,0))),"",IF(ISNA(INDEX($DC$1:$DC$200,MATCH($AE134&amp;AV$3,$DB$1:$DB$200&amp;$DC$1:$DC$200,0))),IF(INDEX($DC$201:$DC$770,MATCH($AE134&amp;AV$3,$DB$201:$DB$770&amp;$DC$201:$DC$770,0))=AV$3,2,""),IF(INDEX($DC$1:$DC$200,MATCH($AE134&amp;AV$3,$DB$1:$DB$200&amp;$DC$1:$DC$200,0))=AV$3,1,"")))</f>
        <v/>
      </c>
      <c r="AW134" s="5" t="str">
        <f t="array" ref="AW134">IF(ISNA(INDEX($DC$1:$DC$770,MATCH($AE134&amp;AW$3,$DB$1:$DB$770&amp;$DC$1:$DC$770,0))),"",IF(ISNA(INDEX($DC$1:$DC$200,MATCH($AE134&amp;AW$3,$DB$1:$DB$200&amp;$DC$1:$DC$200,0))),IF(INDEX($DC$201:$DC$770,MATCH($AE134&amp;AW$3,$DB$201:$DB$770&amp;$DC$201:$DC$770,0))=AW$3,2,""),IF(INDEX($DC$1:$DC$200,MATCH($AE134&amp;AW$3,$DB$1:$DB$200&amp;$DC$1:$DC$200,0))=AW$3,1,"")))</f>
        <v/>
      </c>
      <c r="AX134" s="6" t="str">
        <f t="array" ref="AX134">IF(ISNA(INDEX($DC$1:$DC$770,MATCH($AE134&amp;AX$3,$DB$1:$DB$770&amp;$DC$1:$DC$770,0))),"",IF(ISNA(INDEX($DC$1:$DC$200,MATCH($AE134&amp;AX$3,$DB$1:$DB$200&amp;$DC$1:$DC$200,0))),IF(INDEX($DC$201:$DC$770,MATCH($AE134&amp;AX$3,$DB$201:$DB$770&amp;$DC$201:$DC$770,0))=AX$3,2,""),IF(INDEX($DC$1:$DC$200,MATCH($AE134&amp;AX$3,$DB$1:$DB$200&amp;$DC$1:$DC$200,0))=AX$3,1,"")))</f>
        <v/>
      </c>
      <c r="AY134" s="7" t="str">
        <f t="array" ref="AY134">IF(ISNA(INDEX($DC$1:$DC$770,MATCH($AE134&amp;AY$3,$DB$1:$DB$770&amp;$DC$1:$DC$770,0))),"",IF(ISNA(INDEX($DC$1:$DC$200,MATCH($AE134&amp;AY$3,$DB$1:$DB$200&amp;$DC$1:$DC$200,0))),IF(INDEX($DC$201:$DC$770,MATCH($AE134&amp;AY$3,$DB$201:$DB$770&amp;$DC$201:$DC$770,0))=AY$3,2,""),IF(INDEX($DC$1:$DC$200,MATCH($AE134&amp;AY$3,$DB$1:$DB$200&amp;$DC$1:$DC$200,0))=AY$3,1,"")))</f>
        <v/>
      </c>
      <c r="AZ134" s="6" t="str">
        <f t="array" ref="AZ134">IF(ISNA(INDEX($DC$1:$DC$770,MATCH($AE134&amp;AZ$3,$DB$1:$DB$770&amp;$DC$1:$DC$770,0))),"",IF(ISNA(INDEX($DC$1:$DC$200,MATCH($AE134&amp;AZ$3,$DB$1:$DB$200&amp;$DC$1:$DC$200,0))),IF(INDEX($DC$201:$DC$770,MATCH($AE134&amp;AZ$3,$DB$201:$DB$770&amp;$DC$201:$DC$770,0))=AZ$3,2,""),IF(INDEX($DC$1:$DC$200,MATCH($AE134&amp;AZ$3,$DB$1:$DB$200&amp;$DC$1:$DC$200,0))=AZ$3,1,"")))</f>
        <v/>
      </c>
      <c r="BA134" s="6" t="str">
        <f t="array" ref="BA134">IF(ISNA(INDEX($DC$1:$DC$770,MATCH($AE134&amp;BA$3,$DB$1:$DB$770&amp;$DC$1:$DC$770,0))),"",IF(ISNA(INDEX($DC$1:$DC$200,MATCH($AE134&amp;BA$3,$DB$1:$DB$200&amp;$DC$1:$DC$200,0))),IF(INDEX($DC$201:$DC$770,MATCH($AE134&amp;BA$3,$DB$201:$DB$770&amp;$DC$201:$DC$770,0))=BA$3,2,""),IF(INDEX($DC$1:$DC$200,MATCH($AE134&amp;BA$3,$DB$1:$DB$200&amp;$DC$1:$DC$200,0))=BA$3,1,"")))</f>
        <v/>
      </c>
      <c r="BB134" s="6" t="str">
        <f t="array" ref="BB134">IF(ISNA(INDEX($DC$1:$DC$770,MATCH($AE134&amp;BB$3,$DB$1:$DB$770&amp;$DC$1:$DC$770,0))),"",IF(ISNA(INDEX($DC$1:$DC$200,MATCH($AE134&amp;BB$3,$DB$1:$DB$200&amp;$DC$1:$DC$200,0))),IF(INDEX($DC$201:$DC$770,MATCH($AE134&amp;BB$3,$DB$201:$DB$770&amp;$DC$201:$DC$770,0))=BB$3,2,""),IF(INDEX($DC$1:$DC$200,MATCH($AE134&amp;BB$3,$DB$1:$DB$200&amp;$DC$1:$DC$200,0))=BB$3,1,"")))</f>
        <v/>
      </c>
      <c r="BC134" s="5" t="str">
        <f t="array" ref="BC134">IF(ISNA(INDEX($DC$1:$DC$770,MATCH($AE134&amp;BC$3,$DB$1:$DB$770&amp;$DC$1:$DC$770,0))),"",IF(ISNA(INDEX($DC$1:$DC$200,MATCH($AE134&amp;BC$3,$DB$1:$DB$200&amp;$DC$1:$DC$200,0))),IF(INDEX($DC$201:$DC$770,MATCH($AE134&amp;BC$3,$DB$201:$DB$770&amp;$DC$201:$DC$770,0))=BC$3,2,""),IF(INDEX($DC$1:$DC$200,MATCH($AE134&amp;BC$3,$DB$1:$DB$200&amp;$DC$1:$DC$200,0))=BC$3,1,"")))</f>
        <v/>
      </c>
      <c r="BD134" s="6" t="str">
        <f t="array" ref="BD134">IF(ISNA(INDEX($DC$1:$DC$770,MATCH($AE134&amp;BD$3,$DB$1:$DB$770&amp;$DC$1:$DC$770,0))),"",IF(ISNA(INDEX($DC$1:$DC$200,MATCH($AE134&amp;BD$3,$DB$1:$DB$200&amp;$DC$1:$DC$200,0))),IF(INDEX($DC$201:$DC$770,MATCH($AE134&amp;BD$3,$DB$201:$DB$770&amp;$DC$201:$DC$770,0))=BD$3,2,""),IF(INDEX($DC$1:$DC$200,MATCH($AE134&amp;BD$3,$DB$1:$DB$200&amp;$DC$1:$DC$200,0))=BD$3,1,"")))</f>
        <v/>
      </c>
      <c r="BE134" s="7" t="str">
        <f t="array" ref="BE134">IF(ISNA(INDEX($DC$1:$DC$770,MATCH($AE134&amp;BE$3,$DB$1:$DB$770&amp;$DC$1:$DC$770,0))),"",IF(ISNA(INDEX($DC$1:$DC$200,MATCH($AE134&amp;BE$3,$DB$1:$DB$200&amp;$DC$1:$DC$200,0))),IF(INDEX($DC$201:$DC$770,MATCH($AE134&amp;BE$3,$DB$201:$DB$770&amp;$DC$201:$DC$770,0))=BE$3,2,""),IF(INDEX($DC$1:$DC$200,MATCH($AE134&amp;BE$3,$DB$1:$DB$200&amp;$DC$1:$DC$200,0))=BE$3,1,"")))</f>
        <v/>
      </c>
      <c r="BF134" s="6" t="str">
        <f t="array" ref="BF134">IF(ISNA(INDEX($DC$1:$DC$770,MATCH($AE134&amp;BF$3,$DB$1:$DB$770&amp;$DC$1:$DC$770,0))),"",IF(ISNA(INDEX($DC$1:$DC$200,MATCH($AE134&amp;BF$3,$DB$1:$DB$200&amp;$DC$1:$DC$200,0))),IF(INDEX($DC$201:$DC$770,MATCH($AE134&amp;BF$3,$DB$201:$DB$770&amp;$DC$201:$DC$770,0))=BF$3,2,""),IF(INDEX($DC$1:$DC$200,MATCH($AE134&amp;BF$3,$DB$1:$DB$200&amp;$DC$1:$DC$200,0))=BF$3,1,"")))</f>
        <v/>
      </c>
      <c r="BG134" s="6" t="str">
        <f t="array" ref="BG134">IF(ISNA(INDEX($DC$1:$DC$770,MATCH($AE134&amp;BG$3,$DB$1:$DB$770&amp;$DC$1:$DC$770,0))),"",IF(ISNA(INDEX($DC$1:$DC$200,MATCH($AE134&amp;BG$3,$DB$1:$DB$200&amp;$DC$1:$DC$200,0))),IF(INDEX($DC$201:$DC$770,MATCH($AE134&amp;BG$3,$DB$201:$DB$770&amp;$DC$201:$DC$770,0))=BG$3,2,""),IF(INDEX($DC$1:$DC$200,MATCH($AE134&amp;BG$3,$DB$1:$DB$200&amp;$DC$1:$DC$200,0))=BG$3,1,"")))</f>
        <v/>
      </c>
      <c r="BH134" s="7" t="str">
        <f t="array" ref="BH134">IF(ISNA(INDEX($DC$1:$DC$770,MATCH($AE134&amp;BH$3,$DB$1:$DB$770&amp;$DC$1:$DC$770,0))),"",IF(ISNA(INDEX($DC$1:$DC$200,MATCH($AE134&amp;BH$3,$DB$1:$DB$200&amp;$DC$1:$DC$200,0))),IF(INDEX($DC$201:$DC$770,MATCH($AE134&amp;BH$3,$DB$201:$DB$770&amp;$DC$201:$DC$770,0))=BH$3,2,""),IF(INDEX($DC$1:$DC$200,MATCH($AE134&amp;BH$3,$DB$1:$DB$200&amp;$DC$1:$DC$200,0))=BH$3,1,"")))</f>
        <v/>
      </c>
      <c r="BI134" s="4">
        <f t="shared" ref="BI134" si="1228">BI132+1</f>
        <v>182</v>
      </c>
      <c r="BJ134" s="174">
        <f>TRUNC((DATE($CR$2,BK$75,BK134)-WEEKDAY(DATE($CR$2,BK$75,BK134),2)-DATE(YEAR(DATE($CR$2,BK$75,BK134)+4-WEEKDAY(DATE($CR$2,BK$75,BK134),2)),1,-10))/7)</f>
        <v>26</v>
      </c>
      <c r="BK134" s="181">
        <v>30</v>
      </c>
      <c r="BL134" s="176" t="str">
        <f t="shared" si="577"/>
        <v>Do</v>
      </c>
      <c r="BM134" s="2"/>
      <c r="BN134" s="164" t="str">
        <f t="shared" ref="BN134" si="1229">IF(OR(OR(BJ134=$CR$7,BJ138=$CR$7,BJ134=$CS$7,BJ138=$CS$7,BJ134=$CT$7,BJ138=$CT$7,BJ134=$CR$8,BJ138=$CR$8,BJ134=$CR$9,BJ138=$CR$9,BJ134=$CR$10,BJ138=$CR$10,BJ134=$CS$10,BJ138=$CS$10,BJ134=$CR$11,BJ138=$CR$11,BJ134=$CS$11,BJ138=$CS$11,BJ134=$CT$11,BJ138=$CT$11,BJ134=$CU$11,BJ138=$CU$11,BJ134=$CV$11,BJ138=$CV$11,BJ134=$CR$12,BJ138=$CR$12,BJ134=$CS$12,BJ138=$CS$12),OR($BI135=$CP$30,$BI135=$CP$31,$BI135=$CP$32,$BI135=$CP$33,$BI135=$CP$34,$BI135=$CP$35,$BI135=$CP$36,$BI135=$CP$37,$BI135=$CP$38,$BI135=$CP$39,$BI135=$CP$40,$BI135=$CP$41),OR($BI135=$CP$44,$BI135=$CP$45,$BI135=$CP$46,$BI135=$CP$47,$BI135=$CP$48,$BI135=$CP$49,$BI135=$CP$50)),1,"")</f>
        <v/>
      </c>
      <c r="BO134" s="164" t="str">
        <f t="shared" ref="BO134" si="1230">IF(OR(OR(BJ134=$CR$15,BJ138=$CR$15,BJ134=$CS$15,BJ138=$CS$15,BJ134=$CT$15,BJ138=$CT$15,BJ134=$CR$16,BJ138=$CR$16,BJ134=$CS$16,BJ138=$CS$16,BJ134=$CR$17,BJ138=$CR$17,BJ134=$CS$17,BJ138=$CS$17,BJ134=$CR$18,BJ138=$CR$18,BJ134=$CS$18,BJ138=$CS$18,BJ134=$CT$18,BJ138=$CT$18,BJ134=$CU$18,BJ138=$CU$18,BJ134=$CV$18,BJ138=$CV$18,BJ134=$CR$19,BJ138=$CR$19,BJ134=$CS$19,BJ138=$CS$19),OR($BI135=$CP$30,$BI135=$CP$31,$BI135=$CP$32,$BI135=$CP$33,$BI135=$CP$34,$BI135=$CP$35,$BI135=$CP$36,$BI135=$CP$37,$BI135=$CP$38,$BI135=$CP$39,$BI135=$CP$40,$BI135=$CP$41),OR($BI135=$CP$44,$BI135=$CP$45,$BI135=$CP$46,$BI135=$CP$47,$BI135=$CP$48,$BI135=$CP$49,$BI135=$CP$50)),1,"")</f>
        <v/>
      </c>
      <c r="BP134" s="164" t="str">
        <f t="shared" ref="BP134" si="1231">IF(OR(OR(BJ134=$CR$22,BJ138=$CR$22,BJ134=$CS$22,BJ138=$CS$22,BJ134=$CT$22,BJ138=$CT$22,BJ134=$CR$23,BJ138=$CR$23,BJ134=$CS$23,BJ138=$CS$23,BJ134=$CR$24,BJ138=$CR$24,BJ134=$CS$24,BJ138=$CS$24,BJ134=$CR$25,BJ138=$CR$25,BJ134=$CS$25,BJ138=$CS$25,BJ134=$CT$25,BJ138=$CT$25,BJ134=$CU$25,BJ138=$CU$25,BJ134=$CV$25,BJ138=$CV$25,BJ134=$CR$26,BJ138=$CR$26,BJ134=$CS$26,BJ138=$CS$26),OR($BI135=$CP$30,$BI135=$CP$31,$BI135=$CP$32,$BI135=$CP$33,$BI135=$CP$34,$BI135=$CP$35,$BI135=$CP$36,$BI135=$CP$37,$BI135=$CP$38,$BI135=$CP$39,$BI135=$CP$40,$BI135=$CP$41),OR($BI135=$CP$44,$BI135=$CP$45,$BI135=$CP$46,$BI135=$CP$47,$BI135=$CP$48,$BI135=$CP$49,$BI135=$CP$50)),1,"")</f>
        <v/>
      </c>
      <c r="BQ134" s="2"/>
      <c r="BR134" s="1" t="str">
        <f t="shared" ref="BR134" si="1232">IF(ISNA(VLOOKUP(BI134,$DB$1:$DE$200,4,FALSE)),"",VLOOKUP(BI134,$DB$1:$DE$200,4,FALSE))</f>
        <v/>
      </c>
      <c r="BS134" s="1"/>
      <c r="BT134" s="1"/>
      <c r="BU134" s="1"/>
      <c r="BV134" s="1"/>
      <c r="BW134" s="1"/>
      <c r="BX134" s="5" t="str">
        <f t="array" ref="BX134">IF(ISNA(INDEX($DC$1:$DC$770,MATCH($BI134&amp;BX$3,$DB$1:$DB$770&amp;$DC$1:$DC$770,0))),"",IF(ISNA(INDEX($DC$1:$DC$200,MATCH($BI134&amp;BX$3,$DB$1:$DB$200&amp;$DC$1:$DC$200,0))),IF(INDEX($DC$201:$DC$770,MATCH($BI134&amp;BX$3,$DB$201:$DB$770&amp;$DC$201:$DC$770,0))=BX$3,2,""),IF(INDEX($DC$1:$DC$200,MATCH($BI134&amp;BX$3,$DB$1:$DB$200&amp;$DC$1:$DC$200,0))=BX$3,1,"")))</f>
        <v/>
      </c>
      <c r="BY134" s="6" t="str">
        <f t="array" ref="BY134">IF(ISNA(INDEX($DC$1:$DC$770,MATCH($BI134&amp;BY$3,$DB$1:$DB$770&amp;$DC$1:$DC$770,0))),"",IF(ISNA(INDEX($DC$1:$DC$200,MATCH($BI134&amp;BY$3,$DB$1:$DB$200&amp;$DC$1:$DC$200,0))),IF(INDEX($DC$201:$DC$770,MATCH($BI134&amp;BY$3,$DB$201:$DB$770&amp;$DC$201:$DC$770,0))=BY$3,2,""),IF(INDEX($DC$1:$DC$200,MATCH($BI134&amp;BY$3,$DB$1:$DB$200&amp;$DC$1:$DC$200,0))=BY$3,1,"")))</f>
        <v/>
      </c>
      <c r="BZ134" s="6" t="str">
        <f t="array" ref="BZ134">IF(ISNA(INDEX($DC$1:$DC$770,MATCH($BI134&amp;BZ$3,$DB$1:$DB$770&amp;$DC$1:$DC$770,0))),"",IF(ISNA(INDEX($DC$1:$DC$200,MATCH($BI134&amp;BZ$3,$DB$1:$DB$200&amp;$DC$1:$DC$200,0))),IF(INDEX($DC$201:$DC$770,MATCH($BI134&amp;BZ$3,$DB$201:$DB$770&amp;$DC$201:$DC$770,0))=BZ$3,2,""),IF(INDEX($DC$1:$DC$200,MATCH($BI134&amp;BZ$3,$DB$1:$DB$200&amp;$DC$1:$DC$200,0))=BZ$3,1,"")))</f>
        <v/>
      </c>
      <c r="CA134" s="5" t="str">
        <f t="array" ref="CA134">IF(ISNA(INDEX($DC$1:$DC$770,MATCH($BI134&amp;CA$3,$DB$1:$DB$770&amp;$DC$1:$DC$770,0))),"",IF(ISNA(INDEX($DC$1:$DC$200,MATCH($BI134&amp;CA$3,$DB$1:$DB$200&amp;$DC$1:$DC$200,0))),IF(INDEX($DC$201:$DC$770,MATCH($BI134&amp;CA$3,$DB$201:$DB$770&amp;$DC$201:$DC$770,0))=CA$3,2,""),IF(INDEX($DC$1:$DC$200,MATCH($BI134&amp;CA$3,$DB$1:$DB$200&amp;$DC$1:$DC$200,0))=CA$3,1,"")))</f>
        <v/>
      </c>
      <c r="CB134" s="6" t="str">
        <f t="array" ref="CB134">IF(ISNA(INDEX($DC$1:$DC$770,MATCH($BI134&amp;CB$3,$DB$1:$DB$770&amp;$DC$1:$DC$770,0))),"",IF(ISNA(INDEX($DC$1:$DC$200,MATCH($BI134&amp;CB$3,$DB$1:$DB$200&amp;$DC$1:$DC$200,0))),IF(INDEX($DC$201:$DC$770,MATCH($BI134&amp;CB$3,$DB$201:$DB$770&amp;$DC$201:$DC$770,0))=CB$3,2,""),IF(INDEX($DC$1:$DC$200,MATCH($BI134&amp;CB$3,$DB$1:$DB$200&amp;$DC$1:$DC$200,0))=CB$3,1,"")))</f>
        <v/>
      </c>
      <c r="CC134" s="7" t="str">
        <f t="array" ref="CC134">IF(ISNA(INDEX($DC$1:$DC$770,MATCH($BI134&amp;CC$3,$DB$1:$DB$770&amp;$DC$1:$DC$770,0))),"",IF(ISNA(INDEX($DC$1:$DC$200,MATCH($BI134&amp;CC$3,$DB$1:$DB$200&amp;$DC$1:$DC$200,0))),IF(INDEX($DC$201:$DC$770,MATCH($BI134&amp;CC$3,$DB$201:$DB$770&amp;$DC$201:$DC$770,0))=CC$3,2,""),IF(INDEX($DC$1:$DC$200,MATCH($BI134&amp;CC$3,$DB$1:$DB$200&amp;$DC$1:$DC$200,0))=CC$3,1,"")))</f>
        <v/>
      </c>
      <c r="CD134" s="6" t="str">
        <f t="array" ref="CD134">IF(ISNA(INDEX($DC$1:$DC$770,MATCH($BI134&amp;CD$3,$DB$1:$DB$770&amp;$DC$1:$DC$770,0))),"",IF(ISNA(INDEX($DC$1:$DC$200,MATCH($BI134&amp;CD$3,$DB$1:$DB$200&amp;$DC$1:$DC$200,0))),IF(INDEX($DC$201:$DC$770,MATCH($BI134&amp;CD$3,$DB$201:$DB$770&amp;$DC$201:$DC$770,0))=CD$3,2,""),IF(INDEX($DC$1:$DC$200,MATCH($BI134&amp;CD$3,$DB$1:$DB$200&amp;$DC$1:$DC$200,0))=CD$3,1,"")))</f>
        <v/>
      </c>
      <c r="CE134" s="6" t="str">
        <f t="array" ref="CE134">IF(ISNA(INDEX($DC$1:$DC$770,MATCH($BI134&amp;CE$3,$DB$1:$DB$770&amp;$DC$1:$DC$770,0))),"",IF(ISNA(INDEX($DC$1:$DC$200,MATCH($BI134&amp;CE$3,$DB$1:$DB$200&amp;$DC$1:$DC$200,0))),IF(INDEX($DC$201:$DC$770,MATCH($BI134&amp;CE$3,$DB$201:$DB$770&amp;$DC$201:$DC$770,0))=CE$3,2,""),IF(INDEX($DC$1:$DC$200,MATCH($BI134&amp;CE$3,$DB$1:$DB$200&amp;$DC$1:$DC$200,0))=CE$3,1,"")))</f>
        <v/>
      </c>
      <c r="CF134" s="6" t="str">
        <f t="array" ref="CF134">IF(ISNA(INDEX($DC$1:$DC$770,MATCH($BI134&amp;CF$3,$DB$1:$DB$770&amp;$DC$1:$DC$770,0))),"",IF(ISNA(INDEX($DC$1:$DC$200,MATCH($BI134&amp;CF$3,$DB$1:$DB$200&amp;$DC$1:$DC$200,0))),IF(INDEX($DC$201:$DC$770,MATCH($BI134&amp;CF$3,$DB$201:$DB$770&amp;$DC$201:$DC$770,0))=CF$3,2,""),IF(INDEX($DC$1:$DC$200,MATCH($BI134&amp;CF$3,$DB$1:$DB$200&amp;$DC$1:$DC$200,0))=CF$3,1,"")))</f>
        <v/>
      </c>
      <c r="CG134" s="5" t="str">
        <f t="array" ref="CG134">IF(ISNA(INDEX($DC$1:$DC$770,MATCH($BI134&amp;CG$3,$DB$1:$DB$770&amp;$DC$1:$DC$770,0))),"",IF(ISNA(INDEX($DC$1:$DC$200,MATCH($BI134&amp;CG$3,$DB$1:$DB$200&amp;$DC$1:$DC$200,0))),IF(INDEX($DC$201:$DC$770,MATCH($BI134&amp;CG$3,$DB$201:$DB$770&amp;$DC$201:$DC$770,0))=CG$3,2,""),IF(INDEX($DC$1:$DC$200,MATCH($BI134&amp;CG$3,$DB$1:$DB$200&amp;$DC$1:$DC$200,0))=CG$3,1,"")))</f>
        <v/>
      </c>
      <c r="CH134" s="6" t="str">
        <f t="array" ref="CH134">IF(ISNA(INDEX($DC$1:$DC$770,MATCH($BI134&amp;CH$3,$DB$1:$DB$770&amp;$DC$1:$DC$770,0))),"",IF(ISNA(INDEX($DC$1:$DC$200,MATCH($BI134&amp;CH$3,$DB$1:$DB$200&amp;$DC$1:$DC$200,0))),IF(INDEX($DC$201:$DC$770,MATCH($BI134&amp;CH$3,$DB$201:$DB$770&amp;$DC$201:$DC$770,0))=CH$3,2,""),IF(INDEX($DC$1:$DC$200,MATCH($BI134&amp;CH$3,$DB$1:$DB$200&amp;$DC$1:$DC$200,0))=CH$3,1,"")))</f>
        <v/>
      </c>
      <c r="CI134" s="7" t="str">
        <f t="array" ref="CI134">IF(ISNA(INDEX($DC$1:$DC$770,MATCH($BI134&amp;CI$3,$DB$1:$DB$770&amp;$DC$1:$DC$770,0))),"",IF(ISNA(INDEX($DC$1:$DC$200,MATCH($BI134&amp;CI$3,$DB$1:$DB$200&amp;$DC$1:$DC$200,0))),IF(INDEX($DC$201:$DC$770,MATCH($BI134&amp;CI$3,$DB$201:$DB$770&amp;$DC$201:$DC$770,0))=CI$3,2,""),IF(INDEX($DC$1:$DC$200,MATCH($BI134&amp;CI$3,$DB$1:$DB$200&amp;$DC$1:$DC$200,0))=CI$3,1,"")))</f>
        <v/>
      </c>
      <c r="CJ134" s="6" t="str">
        <f t="array" ref="CJ134">IF(ISNA(INDEX($DC$1:$DC$770,MATCH($BI134&amp;CJ$3,$DB$1:$DB$770&amp;$DC$1:$DC$770,0))),"",IF(ISNA(INDEX($DC$1:$DC$200,MATCH($BI134&amp;CJ$3,$DB$1:$DB$200&amp;$DC$1:$DC$200,0))),IF(INDEX($DC$201:$DC$770,MATCH($BI134&amp;CJ$3,$DB$201:$DB$770&amp;$DC$201:$DC$770,0))=CJ$3,2,""),IF(INDEX($DC$1:$DC$200,MATCH($BI134&amp;CJ$3,$DB$1:$DB$200&amp;$DC$1:$DC$200,0))=CJ$3,1,"")))</f>
        <v/>
      </c>
      <c r="CK134" s="6" t="str">
        <f t="array" ref="CK134">IF(ISNA(INDEX($DC$1:$DC$770,MATCH($BI134&amp;CK$3,$DB$1:$DB$770&amp;$DC$1:$DC$770,0))),"",IF(ISNA(INDEX($DC$1:$DC$200,MATCH($BI134&amp;CK$3,$DB$1:$DB$200&amp;$DC$1:$DC$200,0))),IF(INDEX($DC$201:$DC$770,MATCH($BI134&amp;CK$3,$DB$201:$DB$770&amp;$DC$201:$DC$770,0))=CK$3,2,""),IF(INDEX($DC$1:$DC$200,MATCH($BI134&amp;CK$3,$DB$1:$DB$200&amp;$DC$1:$DC$200,0))=CK$3,1,"")))</f>
        <v/>
      </c>
      <c r="CL134" s="7" t="str">
        <f t="array" ref="CL134">IF(ISNA(INDEX($DC$1:$DC$770,MATCH($BI134&amp;CL$3,$DB$1:$DB$770&amp;$DC$1:$DC$770,0))),"",IF(ISNA(INDEX($DC$1:$DC$200,MATCH($BI134&amp;CL$3,$DB$1:$DB$200&amp;$DC$1:$DC$200,0))),IF(INDEX($DC$201:$DC$770,MATCH($BI134&amp;CL$3,$DB$201:$DB$770&amp;$DC$201:$DC$770,0))=CL$3,2,""),IF(INDEX($DC$1:$DC$200,MATCH($BI134&amp;CL$3,$DB$1:$DB$200&amp;$DC$1:$DC$200,0))=CL$3,1,"")))</f>
        <v/>
      </c>
      <c r="CN134" s="10"/>
      <c r="CO134" s="14">
        <f t="shared" ref="CO134" si="1233">CO133</f>
        <v>12</v>
      </c>
      <c r="CP134" s="24">
        <f t="shared" si="1144"/>
        <v>0</v>
      </c>
      <c r="CQ134" s="161"/>
      <c r="CR134" s="47"/>
      <c r="CS134" s="10"/>
      <c r="CT134" s="10" t="s">
        <v>152</v>
      </c>
      <c r="CU134" s="68"/>
      <c r="CV134" s="68"/>
      <c r="CW134" s="10">
        <f t="shared" si="765"/>
        <v>2016</v>
      </c>
      <c r="CX134" s="10" t="str">
        <f t="shared" si="1145"/>
        <v>Mo</v>
      </c>
      <c r="CY134" s="36">
        <f t="shared" si="1146"/>
        <v>40876</v>
      </c>
      <c r="CZ134" s="10">
        <f>CZ133</f>
        <v>0</v>
      </c>
      <c r="DB134" s="19">
        <f>IF(DM134=0,0,IF(COUNTIF($DM$1:$DM$200,DM134)=1,DM134,IF(COUNTIF($DM$1:$DM$200,DM134)=2,IF(COUNTIF($DM$1:$DM104,DM134)=0,DM134,DM134+0.5),"Terminkollision 1")))</f>
        <v>0</v>
      </c>
      <c r="DC134" s="42">
        <f t="shared" si="1187"/>
        <v>3</v>
      </c>
      <c r="DD134" s="71" t="s">
        <v>195</v>
      </c>
      <c r="DE134" s="67" t="s">
        <v>178</v>
      </c>
      <c r="DG134" s="67"/>
      <c r="DH134" s="67"/>
      <c r="DI134" s="13">
        <f t="shared" si="1039"/>
        <v>2016</v>
      </c>
      <c r="DJ134" s="13" t="str">
        <f t="shared" si="1040"/>
        <v>Mo</v>
      </c>
      <c r="DK134" s="22">
        <f t="shared" si="1163"/>
        <v>40876</v>
      </c>
      <c r="DL134" s="19">
        <f t="shared" si="1042"/>
        <v>0</v>
      </c>
      <c r="DM134" s="13">
        <f t="shared" si="1136"/>
        <v>0</v>
      </c>
    </row>
    <row r="135" spans="1:117" ht="12.75" customHeight="1">
      <c r="A135" s="13">
        <f t="shared" ref="A135" si="1234">A134+0.5</f>
        <v>121.5</v>
      </c>
      <c r="B135" s="175"/>
      <c r="C135" s="173"/>
      <c r="D135" s="177"/>
      <c r="E135" s="2"/>
      <c r="F135" s="165"/>
      <c r="G135" s="165"/>
      <c r="H135" s="165"/>
      <c r="I135" s="2"/>
      <c r="J135" s="10" t="str">
        <f t="shared" ref="J135" si="1235">IF(ISNA(VLOOKUP(A135,$CP$30:$CQ$56,2,FALSE)),IF(ISNA(VLOOKUP(A135,$DB$1:$DE$200,4,FALSE)),"",VLOOKUP(A135,$DB$1:$DE$200,4,FALSE)),VLOOKUP(A135,$CP$30:$CQ$56,2,FALSE))</f>
        <v/>
      </c>
      <c r="K135" s="10"/>
      <c r="L135" s="10"/>
      <c r="M135" s="10"/>
      <c r="N135" s="10"/>
      <c r="O135" s="10"/>
      <c r="P135" s="9" t="str">
        <f t="array" ref="P135">IF(ISNA(INDEX($DC$201:$DC$770,MATCH($A134&amp;P$3,$DB$201:$DB$770&amp;$DC$201:$DC$770,0))),IF(ISNA(INDEX($DC$1:$DC$200,MATCH($A135&amp;P$3,$DB$1:$DB$200&amp;$DC$1:$DC$200,0))),"",IF(INDEX($DC$1:$DC$200,MATCH($A135&amp;P$3,$DB$1:$DB$200&amp;$DC$1:$DC$200,0))=P$3,1,"")),IF(INDEX($DC$201:$DC$770,MATCH($A134&amp;P$3,$DB$201:$DB$770&amp;$DC$201:$DC$770,0))=P$3,2,""))</f>
        <v/>
      </c>
      <c r="Q135" s="10" t="str">
        <f t="array" ref="Q135">IF(ISNA(INDEX($DC$201:$DC$770,MATCH($A134&amp;Q$3,$DB$201:$DB$770&amp;$DC$201:$DC$770,0))),IF(ISNA(INDEX($DC$1:$DC$200,MATCH($A135&amp;Q$3,$DB$1:$DB$200&amp;$DC$1:$DC$200,0))),"",IF(INDEX($DC$1:$DC$200,MATCH($A135&amp;Q$3,$DB$1:$DB$200&amp;$DC$1:$DC$200,0))=Q$3,1,"")),IF(INDEX($DC$201:$DC$770,MATCH($A134&amp;Q$3,$DB$201:$DB$770&amp;$DC$201:$DC$770,0))=Q$3,2,""))</f>
        <v/>
      </c>
      <c r="R135" s="10" t="str">
        <f t="array" ref="R135">IF(ISNA(INDEX($DC$201:$DC$770,MATCH($A134&amp;R$3,$DB$201:$DB$770&amp;$DC$201:$DC$770,0))),IF(ISNA(INDEX($DC$1:$DC$200,MATCH($A135&amp;R$3,$DB$1:$DB$200&amp;$DC$1:$DC$200,0))),"",IF(INDEX($DC$1:$DC$200,MATCH($A135&amp;R$3,$DB$1:$DB$200&amp;$DC$1:$DC$200,0))=R$3,1,"")),IF(INDEX($DC$201:$DC$770,MATCH($A134&amp;R$3,$DB$201:$DB$770&amp;$DC$201:$DC$770,0))=R$3,2,""))</f>
        <v/>
      </c>
      <c r="S135" s="9" t="str">
        <f t="array" ref="S135">IF(ISNA(INDEX($DC$201:$DC$770,MATCH($A134&amp;S$3,$DB$201:$DB$770&amp;$DC$201:$DC$770,0))),IF(ISNA(INDEX($DC$1:$DC$200,MATCH($A135&amp;S$3,$DB$1:$DB$200&amp;$DC$1:$DC$200,0))),"",IF(INDEX($DC$1:$DC$200,MATCH($A135&amp;S$3,$DB$1:$DB$200&amp;$DC$1:$DC$200,0))=S$3,1,"")),IF(INDEX($DC$201:$DC$770,MATCH($A134&amp;S$3,$DB$201:$DB$770&amp;$DC$201:$DC$770,0))=S$3,2,""))</f>
        <v/>
      </c>
      <c r="T135" s="10" t="str">
        <f t="array" ref="T135">IF(ISNA(INDEX($DC$201:$DC$770,MATCH($A134&amp;T$3,$DB$201:$DB$770&amp;$DC$201:$DC$770,0))),IF(ISNA(INDEX($DC$1:$DC$200,MATCH($A135&amp;T$3,$DB$1:$DB$200&amp;$DC$1:$DC$200,0))),"",IF(INDEX($DC$1:$DC$200,MATCH($A135&amp;T$3,$DB$1:$DB$200&amp;$DC$1:$DC$200,0))=T$3,1,"")),IF(INDEX($DC$201:$DC$770,MATCH($A134&amp;T$3,$DB$201:$DB$770&amp;$DC$201:$DC$770,0))=T$3,2,""))</f>
        <v/>
      </c>
      <c r="U135" s="8">
        <f t="array" ref="U135">IF(ISNA(INDEX($DC$201:$DC$770,MATCH($A134&amp;U$3,$DB$201:$DB$770&amp;$DC$201:$DC$770,0))),IF(ISNA(INDEX($DC$1:$DC$200,MATCH($A135&amp;U$3,$DB$1:$DB$200&amp;$DC$1:$DC$200,0))),"",IF(INDEX($DC$1:$DC$200,MATCH($A135&amp;U$3,$DB$1:$DB$200&amp;$DC$1:$DC$200,0))=U$3,1,"")),IF(INDEX($DC$201:$DC$770,MATCH($A134&amp;U$3,$DB$201:$DB$770&amp;$DC$201:$DC$770,0))=U$3,2,""))</f>
        <v>2</v>
      </c>
      <c r="V135" s="10" t="str">
        <f t="array" ref="V135">IF(ISNA(INDEX($DC$201:$DC$770,MATCH($A134&amp;V$3,$DB$201:$DB$770&amp;$DC$201:$DC$770,0))),IF(ISNA(INDEX($DC$1:$DC$200,MATCH($A135&amp;V$3,$DB$1:$DB$200&amp;$DC$1:$DC$200,0))),"",IF(INDEX($DC$1:$DC$200,MATCH($A135&amp;V$3,$DB$1:$DB$200&amp;$DC$1:$DC$200,0))=V$3,1,"")),IF(INDEX($DC$201:$DC$770,MATCH($A134&amp;V$3,$DB$201:$DB$770&amp;$DC$201:$DC$770,0))=V$3,2,""))</f>
        <v/>
      </c>
      <c r="W135" s="10" t="str">
        <f t="array" ref="W135">IF(ISNA(INDEX($DC$201:$DC$770,MATCH($A134&amp;W$3,$DB$201:$DB$770&amp;$DC$201:$DC$770,0))),IF(ISNA(INDEX($DC$1:$DC$200,MATCH($A135&amp;W$3,$DB$1:$DB$200&amp;$DC$1:$DC$200,0))),"",IF(INDEX($DC$1:$DC$200,MATCH($A135&amp;W$3,$DB$1:$DB$200&amp;$DC$1:$DC$200,0))=W$3,1,"")),IF(INDEX($DC$201:$DC$770,MATCH($A134&amp;W$3,$DB$201:$DB$770&amp;$DC$201:$DC$770,0))=W$3,2,""))</f>
        <v/>
      </c>
      <c r="X135" s="10">
        <f t="array" ref="X135">IF(ISNA(INDEX($DC$201:$DC$770,MATCH($A134&amp;X$3,$DB$201:$DB$770&amp;$DC$201:$DC$770,0))),IF(ISNA(INDEX($DC$1:$DC$200,MATCH($A135&amp;X$3,$DB$1:$DB$200&amp;$DC$1:$DC$200,0))),"",IF(INDEX($DC$1:$DC$200,MATCH($A135&amp;X$3,$DB$1:$DB$200&amp;$DC$1:$DC$200,0))=X$3,1,"")),IF(INDEX($DC$201:$DC$770,MATCH($A134&amp;X$3,$DB$201:$DB$770&amp;$DC$201:$DC$770,0))=X$3,2,""))</f>
        <v>2</v>
      </c>
      <c r="Y135" s="9" t="str">
        <f t="array" ref="Y135">IF(ISNA(INDEX($DC$201:$DC$770,MATCH($A134&amp;Y$3,$DB$201:$DB$770&amp;$DC$201:$DC$770,0))),IF(ISNA(INDEX($DC$1:$DC$200,MATCH($A135&amp;Y$3,$DB$1:$DB$200&amp;$DC$1:$DC$200,0))),"",IF(INDEX($DC$1:$DC$200,MATCH($A135&amp;Y$3,$DB$1:$DB$200&amp;$DC$1:$DC$200,0))=Y$3,1,"")),IF(INDEX($DC$201:$DC$770,MATCH($A134&amp;Y$3,$DB$201:$DB$770&amp;$DC$201:$DC$770,0))=Y$3,2,""))</f>
        <v/>
      </c>
      <c r="Z135" s="10" t="str">
        <f t="array" ref="Z135">IF(ISNA(INDEX($DC$201:$DC$770,MATCH($A134&amp;Z$3,$DB$201:$DB$770&amp;$DC$201:$DC$770,0))),IF(ISNA(INDEX($DC$1:$DC$200,MATCH($A135&amp;Z$3,$DB$1:$DB$200&amp;$DC$1:$DC$200,0))),"",IF(INDEX($DC$1:$DC$200,MATCH($A135&amp;Z$3,$DB$1:$DB$200&amp;$DC$1:$DC$200,0))=Z$3,1,"")),IF(INDEX($DC$201:$DC$770,MATCH($A134&amp;Z$3,$DB$201:$DB$770&amp;$DC$201:$DC$770,0))=Z$3,2,""))</f>
        <v/>
      </c>
      <c r="AA135" s="8">
        <f t="array" ref="AA135">IF(ISNA(INDEX($DC$201:$DC$770,MATCH($A134&amp;AA$3,$DB$201:$DB$770&amp;$DC$201:$DC$770,0))),IF(ISNA(INDEX($DC$1:$DC$200,MATCH($A135&amp;AA$3,$DB$1:$DB$200&amp;$DC$1:$DC$200,0))),"",IF(INDEX($DC$1:$DC$200,MATCH($A135&amp;AA$3,$DB$1:$DB$200&amp;$DC$1:$DC$200,0))=AA$3,1,"")),IF(INDEX($DC$201:$DC$770,MATCH($A134&amp;AA$3,$DB$201:$DB$770&amp;$DC$201:$DC$770,0))=AA$3,2,""))</f>
        <v>2</v>
      </c>
      <c r="AB135" s="10" t="str">
        <f t="array" ref="AB135">IF(ISNA(INDEX($DC$201:$DC$770,MATCH($A134&amp;AB$3,$DB$201:$DB$770&amp;$DC$201:$DC$770,0))),IF(ISNA(INDEX($DC$1:$DC$200,MATCH($A135&amp;AB$3,$DB$1:$DB$200&amp;$DC$1:$DC$200,0))),"",IF(INDEX($DC$1:$DC$200,MATCH($A135&amp;AB$3,$DB$1:$DB$200&amp;$DC$1:$DC$200,0))=AB$3,1,"")),IF(INDEX($DC$201:$DC$770,MATCH($A134&amp;AB$3,$DB$201:$DB$770&amp;$DC$201:$DC$770,0))=AB$3,2,""))</f>
        <v/>
      </c>
      <c r="AC135" s="10" t="str">
        <f t="array" ref="AC135">IF(ISNA(INDEX($DC$201:$DC$770,MATCH($A134&amp;AC$3,$DB$201:$DB$770&amp;$DC$201:$DC$770,0))),IF(ISNA(INDEX($DC$1:$DC$200,MATCH($A135&amp;AC$3,$DB$1:$DB$200&amp;$DC$1:$DC$200,0))),"",IF(INDEX($DC$1:$DC$200,MATCH($A135&amp;AC$3,$DB$1:$DB$200&amp;$DC$1:$DC$200,0))=AC$3,1,"")),IF(INDEX($DC$201:$DC$770,MATCH($A134&amp;AC$3,$DB$201:$DB$770&amp;$DC$201:$DC$770,0))=AC$3,2,""))</f>
        <v/>
      </c>
      <c r="AD135" s="8" t="str">
        <f t="array" ref="AD135">IF(ISNA(INDEX($DC$201:$DC$770,MATCH($A134&amp;AD$3,$DB$201:$DB$770&amp;$DC$201:$DC$770,0))),IF(ISNA(INDEX($DC$1:$DC$200,MATCH($A135&amp;AD$3,$DB$1:$DB$200&amp;$DC$1:$DC$200,0))),"",IF(INDEX($DC$1:$DC$200,MATCH($A135&amp;AD$3,$DB$1:$DB$200&amp;$DC$1:$DC$200,0))=AD$3,1,"")),IF(INDEX($DC$201:$DC$770,MATCH($A134&amp;AD$3,$DB$201:$DB$770&amp;$DC$201:$DC$770,0))=AD$3,2,""))</f>
        <v/>
      </c>
      <c r="AE135" s="4">
        <f t="shared" ref="AE135" si="1236">0.5+AE134</f>
        <v>151.5</v>
      </c>
      <c r="AF135" s="174"/>
      <c r="AG135" s="183"/>
      <c r="AH135" s="177"/>
      <c r="AI135" s="2"/>
      <c r="AJ135" s="165"/>
      <c r="AK135" s="165"/>
      <c r="AL135" s="165"/>
      <c r="AM135" s="2"/>
      <c r="AN135" s="10" t="str">
        <f t="shared" ref="AN135" si="1237">IF(ISNA(VLOOKUP(AE135,$CP$30:$CQ$56,2,FALSE)),IF(ISNA(VLOOKUP(AE135,$DB$1:$DE$200,4,FALSE)),"",VLOOKUP(AE135,$DB$1:$DE$200,4,FALSE)),VLOOKUP(AE135,$CP$30:$CQ$56,2,FALSE))</f>
        <v/>
      </c>
      <c r="AO135" s="10"/>
      <c r="AP135" s="10"/>
      <c r="AQ135" s="10"/>
      <c r="AR135" s="10"/>
      <c r="AS135" s="10"/>
      <c r="AT135" s="9" t="str">
        <f t="array" ref="AT135">IF(ISNA(INDEX($DC$201:$DC$770,MATCH($AE134&amp;AT$3,$DB$201:$DB$770&amp;$DC$201:$DC$770,0))),IF(ISNA(INDEX($DC$1:$DC$200,MATCH($AE135&amp;AT$3,$DB$1:$DB$200&amp;$DC$1:$DC$200,0))),"",IF(INDEX($DC$1:$DC$200,MATCH($AE135&amp;AT$3,$DB$1:$DB$200&amp;$DC$1:$DC$200,0))=AT$3,1,"")),IF(INDEX($DC$201:$DC$770,MATCH($AE134&amp;AT$3,$DB$201:$DB$770&amp;$DC$201:$DC$770,0))=AT$3,2,""))</f>
        <v/>
      </c>
      <c r="AU135" s="10" t="str">
        <f t="array" ref="AU135">IF(ISNA(INDEX($DC$201:$DC$770,MATCH($AE134&amp;AU$3,$DB$201:$DB$770&amp;$DC$201:$DC$770,0))),IF(ISNA(INDEX($DC$1:$DC$200,MATCH($AE135&amp;AU$3,$DB$1:$DB$200&amp;$DC$1:$DC$200,0))),"",IF(INDEX($DC$1:$DC$200,MATCH($AE135&amp;AU$3,$DB$1:$DB$200&amp;$DC$1:$DC$200,0))=AU$3,1,"")),IF(INDEX($DC$201:$DC$770,MATCH($AE134&amp;AU$3,$DB$201:$DB$770&amp;$DC$201:$DC$770,0))=AU$3,2,""))</f>
        <v/>
      </c>
      <c r="AV135" s="10" t="str">
        <f t="array" ref="AV135">IF(ISNA(INDEX($DC$201:$DC$770,MATCH($AE134&amp;AV$3,$DB$201:$DB$770&amp;$DC$201:$DC$770,0))),IF(ISNA(INDEX($DC$1:$DC$200,MATCH($AE135&amp;AV$3,$DB$1:$DB$200&amp;$DC$1:$DC$200,0))),"",IF(INDEX($DC$1:$DC$200,MATCH($AE135&amp;AV$3,$DB$1:$DB$200&amp;$DC$1:$DC$200,0))=AV$3,1,"")),IF(INDEX($DC$201:$DC$770,MATCH($AE134&amp;AV$3,$DB$201:$DB$770&amp;$DC$201:$DC$770,0))=AV$3,2,""))</f>
        <v/>
      </c>
      <c r="AW135" s="9" t="str">
        <f t="array" ref="AW135">IF(ISNA(INDEX($DC$201:$DC$770,MATCH($AE134&amp;AW$3,$DB$201:$DB$770&amp;$DC$201:$DC$770,0))),IF(ISNA(INDEX($DC$1:$DC$200,MATCH($AE135&amp;AW$3,$DB$1:$DB$200&amp;$DC$1:$DC$200,0))),"",IF(INDEX($DC$1:$DC$200,MATCH($AE135&amp;AW$3,$DB$1:$DB$200&amp;$DC$1:$DC$200,0))=AW$3,1,"")),IF(INDEX($DC$201:$DC$770,MATCH($AE134&amp;AW$3,$DB$201:$DB$770&amp;$DC$201:$DC$770,0))=AW$3,2,""))</f>
        <v/>
      </c>
      <c r="AX135" s="10" t="str">
        <f t="array" ref="AX135">IF(ISNA(INDEX($DC$201:$DC$770,MATCH($AE134&amp;AX$3,$DB$201:$DB$770&amp;$DC$201:$DC$770,0))),IF(ISNA(INDEX($DC$1:$DC$200,MATCH($AE135&amp;AX$3,$DB$1:$DB$200&amp;$DC$1:$DC$200,0))),"",IF(INDEX($DC$1:$DC$200,MATCH($AE135&amp;AX$3,$DB$1:$DB$200&amp;$DC$1:$DC$200,0))=AX$3,1,"")),IF(INDEX($DC$201:$DC$770,MATCH($AE134&amp;AX$3,$DB$201:$DB$770&amp;$DC$201:$DC$770,0))=AX$3,2,""))</f>
        <v/>
      </c>
      <c r="AY135" s="8" t="str">
        <f t="array" ref="AY135">IF(ISNA(INDEX($DC$201:$DC$770,MATCH($AE134&amp;AY$3,$DB$201:$DB$770&amp;$DC$201:$DC$770,0))),IF(ISNA(INDEX($DC$1:$DC$200,MATCH($AE135&amp;AY$3,$DB$1:$DB$200&amp;$DC$1:$DC$200,0))),"",IF(INDEX($DC$1:$DC$200,MATCH($AE135&amp;AY$3,$DB$1:$DB$200&amp;$DC$1:$DC$200,0))=AY$3,1,"")),IF(INDEX($DC$201:$DC$770,MATCH($AE134&amp;AY$3,$DB$201:$DB$770&amp;$DC$201:$DC$770,0))=AY$3,2,""))</f>
        <v/>
      </c>
      <c r="AZ135" s="10" t="str">
        <f t="array" ref="AZ135">IF(ISNA(INDEX($DC$201:$DC$770,MATCH($AE134&amp;AZ$3,$DB$201:$DB$770&amp;$DC$201:$DC$770,0))),IF(ISNA(INDEX($DC$1:$DC$200,MATCH($AE135&amp;AZ$3,$DB$1:$DB$200&amp;$DC$1:$DC$200,0))),"",IF(INDEX($DC$1:$DC$200,MATCH($AE135&amp;AZ$3,$DB$1:$DB$200&amp;$DC$1:$DC$200,0))=AZ$3,1,"")),IF(INDEX($DC$201:$DC$770,MATCH($AE134&amp;AZ$3,$DB$201:$DB$770&amp;$DC$201:$DC$770,0))=AZ$3,2,""))</f>
        <v/>
      </c>
      <c r="BA135" s="10" t="str">
        <f t="array" ref="BA135">IF(ISNA(INDEX($DC$201:$DC$770,MATCH($AE134&amp;BA$3,$DB$201:$DB$770&amp;$DC$201:$DC$770,0))),IF(ISNA(INDEX($DC$1:$DC$200,MATCH($AE135&amp;BA$3,$DB$1:$DB$200&amp;$DC$1:$DC$200,0))),"",IF(INDEX($DC$1:$DC$200,MATCH($AE135&amp;BA$3,$DB$1:$DB$200&amp;$DC$1:$DC$200,0))=BA$3,1,"")),IF(INDEX($DC$201:$DC$770,MATCH($AE134&amp;BA$3,$DB$201:$DB$770&amp;$DC$201:$DC$770,0))=BA$3,2,""))</f>
        <v/>
      </c>
      <c r="BB135" s="10" t="str">
        <f t="array" ref="BB135">IF(ISNA(INDEX($DC$201:$DC$770,MATCH($AE134&amp;BB$3,$DB$201:$DB$770&amp;$DC$201:$DC$770,0))),IF(ISNA(INDEX($DC$1:$DC$200,MATCH($AE135&amp;BB$3,$DB$1:$DB$200&amp;$DC$1:$DC$200,0))),"",IF(INDEX($DC$1:$DC$200,MATCH($AE135&amp;BB$3,$DB$1:$DB$200&amp;$DC$1:$DC$200,0))=BB$3,1,"")),IF(INDEX($DC$201:$DC$770,MATCH($AE134&amp;BB$3,$DB$201:$DB$770&amp;$DC$201:$DC$770,0))=BB$3,2,""))</f>
        <v/>
      </c>
      <c r="BC135" s="9" t="str">
        <f t="array" ref="BC135">IF(ISNA(INDEX($DC$201:$DC$770,MATCH($AE134&amp;BC$3,$DB$201:$DB$770&amp;$DC$201:$DC$770,0))),IF(ISNA(INDEX($DC$1:$DC$200,MATCH($AE135&amp;BC$3,$DB$1:$DB$200&amp;$DC$1:$DC$200,0))),"",IF(INDEX($DC$1:$DC$200,MATCH($AE135&amp;BC$3,$DB$1:$DB$200&amp;$DC$1:$DC$200,0))=BC$3,1,"")),IF(INDEX($DC$201:$DC$770,MATCH($AE134&amp;BC$3,$DB$201:$DB$770&amp;$DC$201:$DC$770,0))=BC$3,2,""))</f>
        <v/>
      </c>
      <c r="BD135" s="10" t="str">
        <f t="array" ref="BD135">IF(ISNA(INDEX($DC$201:$DC$770,MATCH($AE134&amp;BD$3,$DB$201:$DB$770&amp;$DC$201:$DC$770,0))),IF(ISNA(INDEX($DC$1:$DC$200,MATCH($AE135&amp;BD$3,$DB$1:$DB$200&amp;$DC$1:$DC$200,0))),"",IF(INDEX($DC$1:$DC$200,MATCH($AE135&amp;BD$3,$DB$1:$DB$200&amp;$DC$1:$DC$200,0))=BD$3,1,"")),IF(INDEX($DC$201:$DC$770,MATCH($AE134&amp;BD$3,$DB$201:$DB$770&amp;$DC$201:$DC$770,0))=BD$3,2,""))</f>
        <v/>
      </c>
      <c r="BE135" s="8" t="str">
        <f t="array" ref="BE135">IF(ISNA(INDEX($DC$201:$DC$770,MATCH($AE134&amp;BE$3,$DB$201:$DB$770&amp;$DC$201:$DC$770,0))),IF(ISNA(INDEX($DC$1:$DC$200,MATCH($AE135&amp;BE$3,$DB$1:$DB$200&amp;$DC$1:$DC$200,0))),"",IF(INDEX($DC$1:$DC$200,MATCH($AE135&amp;BE$3,$DB$1:$DB$200&amp;$DC$1:$DC$200,0))=BE$3,1,"")),IF(INDEX($DC$201:$DC$770,MATCH($AE134&amp;BE$3,$DB$201:$DB$770&amp;$DC$201:$DC$770,0))=BE$3,2,""))</f>
        <v/>
      </c>
      <c r="BF135" s="10" t="str">
        <f t="array" ref="BF135">IF(ISNA(INDEX($DC$201:$DC$770,MATCH($AE134&amp;BF$3,$DB$201:$DB$770&amp;$DC$201:$DC$770,0))),IF(ISNA(INDEX($DC$1:$DC$200,MATCH($AE135&amp;BF$3,$DB$1:$DB$200&amp;$DC$1:$DC$200,0))),"",IF(INDEX($DC$1:$DC$200,MATCH($AE135&amp;BF$3,$DB$1:$DB$200&amp;$DC$1:$DC$200,0))=BF$3,1,"")),IF(INDEX($DC$201:$DC$770,MATCH($AE134&amp;BF$3,$DB$201:$DB$770&amp;$DC$201:$DC$770,0))=BF$3,2,""))</f>
        <v/>
      </c>
      <c r="BG135" s="10" t="str">
        <f t="array" ref="BG135">IF(ISNA(INDEX($DC$201:$DC$770,MATCH($AE134&amp;BG$3,$DB$201:$DB$770&amp;$DC$201:$DC$770,0))),IF(ISNA(INDEX($DC$1:$DC$200,MATCH($AE135&amp;BG$3,$DB$1:$DB$200&amp;$DC$1:$DC$200,0))),"",IF(INDEX($DC$1:$DC$200,MATCH($AE135&amp;BG$3,$DB$1:$DB$200&amp;$DC$1:$DC$200,0))=BG$3,1,"")),IF(INDEX($DC$201:$DC$770,MATCH($AE134&amp;BG$3,$DB$201:$DB$770&amp;$DC$201:$DC$770,0))=BG$3,2,""))</f>
        <v/>
      </c>
      <c r="BH135" s="8" t="str">
        <f t="array" ref="BH135">IF(ISNA(INDEX($DC$201:$DC$770,MATCH($AE134&amp;BH$3,$DB$201:$DB$770&amp;$DC$201:$DC$770,0))),IF(ISNA(INDEX($DC$1:$DC$200,MATCH($AE135&amp;BH$3,$DB$1:$DB$200&amp;$DC$1:$DC$200,0))),"",IF(INDEX($DC$1:$DC$200,MATCH($AE135&amp;BH$3,$DB$1:$DB$200&amp;$DC$1:$DC$200,0))=BH$3,1,"")),IF(INDEX($DC$201:$DC$770,MATCH($AE134&amp;BH$3,$DB$201:$DB$770&amp;$DC$201:$DC$770,0))=BH$3,2,""))</f>
        <v/>
      </c>
      <c r="BI135" s="4">
        <f t="shared" ref="BI135" si="1238">BI134+0.5</f>
        <v>182.5</v>
      </c>
      <c r="BJ135" s="175"/>
      <c r="BK135" s="183"/>
      <c r="BL135" s="177"/>
      <c r="BM135" s="2"/>
      <c r="BN135" s="165"/>
      <c r="BO135" s="165"/>
      <c r="BP135" s="165"/>
      <c r="BQ135" s="2"/>
      <c r="BR135" s="9" t="str">
        <f t="shared" ref="BR135" si="1239">IF(ISNA(VLOOKUP(BI135,$CP$30:$CQ$56,2,FALSE)),IF(ISNA(VLOOKUP(BI135,$DB$1:$DE$200,4,FALSE)),"",VLOOKUP(BI135,$DB$1:$DE$200,4,FALSE)),VLOOKUP(BI135,$CP$30:$CQ$56,2,FALSE))</f>
        <v/>
      </c>
      <c r="BS135" s="10"/>
      <c r="BT135" s="10"/>
      <c r="BU135" s="10"/>
      <c r="BV135" s="10"/>
      <c r="BW135" s="10"/>
      <c r="BX135" s="9" t="str">
        <f t="array" ref="BX135">IF(ISNA(INDEX($DC$201:$DC$770,MATCH($BI134&amp;BX$3,$DB$201:$DB$770&amp;$DC$201:$DC$770,0))),IF(ISNA(INDEX($DC$1:$DC$200,MATCH($BI135&amp;BX$3,$DB$1:$DB$200&amp;$DC$1:$DC$200,0))),"",IF(INDEX($DC$1:$DC$200,MATCH($BI135&amp;BX$3,$DB$1:$DB$200&amp;$DC$1:$DC$200,0))=BX$3,1,"")),IF(INDEX($DC$201:$DC$770,MATCH($BI134&amp;BX$3,$DB$201:$DB$770&amp;$DC$201:$DC$770,0))=BX$3,2,""))</f>
        <v/>
      </c>
      <c r="BY135" s="10" t="str">
        <f t="array" ref="BY135">IF(ISNA(INDEX($DC$201:$DC$770,MATCH($BI134&amp;BY$3,$DB$201:$DB$770&amp;$DC$201:$DC$770,0))),IF(ISNA(INDEX($DC$1:$DC$200,MATCH($BI135&amp;BY$3,$DB$1:$DB$200&amp;$DC$1:$DC$200,0))),"",IF(INDEX($DC$1:$DC$200,MATCH($BI135&amp;BY$3,$DB$1:$DB$200&amp;$DC$1:$DC$200,0))=BY$3,1,"")),IF(INDEX($DC$201:$DC$770,MATCH($BI134&amp;BY$3,$DB$201:$DB$770&amp;$DC$201:$DC$770,0))=BY$3,2,""))</f>
        <v/>
      </c>
      <c r="BZ135" s="10" t="str">
        <f t="array" ref="BZ135">IF(ISNA(INDEX($DC$201:$DC$770,MATCH($BI134&amp;BZ$3,$DB$201:$DB$770&amp;$DC$201:$DC$770,0))),IF(ISNA(INDEX($DC$1:$DC$200,MATCH($BI135&amp;BZ$3,$DB$1:$DB$200&amp;$DC$1:$DC$200,0))),"",IF(INDEX($DC$1:$DC$200,MATCH($BI135&amp;BZ$3,$DB$1:$DB$200&amp;$DC$1:$DC$200,0))=BZ$3,1,"")),IF(INDEX($DC$201:$DC$770,MATCH($BI134&amp;BZ$3,$DB$201:$DB$770&amp;$DC$201:$DC$770,0))=BZ$3,2,""))</f>
        <v/>
      </c>
      <c r="CA135" s="9" t="str">
        <f t="array" ref="CA135">IF(ISNA(INDEX($DC$201:$DC$770,MATCH($BI134&amp;CA$3,$DB$201:$DB$770&amp;$DC$201:$DC$770,0))),IF(ISNA(INDEX($DC$1:$DC$200,MATCH($BI135&amp;CA$3,$DB$1:$DB$200&amp;$DC$1:$DC$200,0))),"",IF(INDEX($DC$1:$DC$200,MATCH($BI135&amp;CA$3,$DB$1:$DB$200&amp;$DC$1:$DC$200,0))=CA$3,1,"")),IF(INDEX($DC$201:$DC$770,MATCH($BI134&amp;CA$3,$DB$201:$DB$770&amp;$DC$201:$DC$770,0))=CA$3,2,""))</f>
        <v/>
      </c>
      <c r="CB135" s="10" t="str">
        <f t="array" ref="CB135">IF(ISNA(INDEX($DC$201:$DC$770,MATCH($BI134&amp;CB$3,$DB$201:$DB$770&amp;$DC$201:$DC$770,0))),IF(ISNA(INDEX($DC$1:$DC$200,MATCH($BI135&amp;CB$3,$DB$1:$DB$200&amp;$DC$1:$DC$200,0))),"",IF(INDEX($DC$1:$DC$200,MATCH($BI135&amp;CB$3,$DB$1:$DB$200&amp;$DC$1:$DC$200,0))=CB$3,1,"")),IF(INDEX($DC$201:$DC$770,MATCH($BI134&amp;CB$3,$DB$201:$DB$770&amp;$DC$201:$DC$770,0))=CB$3,2,""))</f>
        <v/>
      </c>
      <c r="CC135" s="8" t="str">
        <f t="array" ref="CC135">IF(ISNA(INDEX($DC$201:$DC$770,MATCH($BI134&amp;CC$3,$DB$201:$DB$770&amp;$DC$201:$DC$770,0))),IF(ISNA(INDEX($DC$1:$DC$200,MATCH($BI135&amp;CC$3,$DB$1:$DB$200&amp;$DC$1:$DC$200,0))),"",IF(INDEX($DC$1:$DC$200,MATCH($BI135&amp;CC$3,$DB$1:$DB$200&amp;$DC$1:$DC$200,0))=CC$3,1,"")),IF(INDEX($DC$201:$DC$770,MATCH($BI134&amp;CC$3,$DB$201:$DB$770&amp;$DC$201:$DC$770,0))=CC$3,2,""))</f>
        <v/>
      </c>
      <c r="CD135" s="10" t="str">
        <f t="array" ref="CD135">IF(ISNA(INDEX($DC$201:$DC$770,MATCH($BI134&amp;CD$3,$DB$201:$DB$770&amp;$DC$201:$DC$770,0))),IF(ISNA(INDEX($DC$1:$DC$200,MATCH($BI135&amp;CD$3,$DB$1:$DB$200&amp;$DC$1:$DC$200,0))),"",IF(INDEX($DC$1:$DC$200,MATCH($BI135&amp;CD$3,$DB$1:$DB$200&amp;$DC$1:$DC$200,0))=CD$3,1,"")),IF(INDEX($DC$201:$DC$770,MATCH($BI134&amp;CD$3,$DB$201:$DB$770&amp;$DC$201:$DC$770,0))=CD$3,2,""))</f>
        <v/>
      </c>
      <c r="CE135" s="10" t="str">
        <f t="array" ref="CE135">IF(ISNA(INDEX($DC$201:$DC$770,MATCH($BI134&amp;CE$3,$DB$201:$DB$770&amp;$DC$201:$DC$770,0))),IF(ISNA(INDEX($DC$1:$DC$200,MATCH($BI135&amp;CE$3,$DB$1:$DB$200&amp;$DC$1:$DC$200,0))),"",IF(INDEX($DC$1:$DC$200,MATCH($BI135&amp;CE$3,$DB$1:$DB$200&amp;$DC$1:$DC$200,0))=CE$3,1,"")),IF(INDEX($DC$201:$DC$770,MATCH($BI134&amp;CE$3,$DB$201:$DB$770&amp;$DC$201:$DC$770,0))=CE$3,2,""))</f>
        <v/>
      </c>
      <c r="CF135" s="10" t="str">
        <f t="array" ref="CF135">IF(ISNA(INDEX($DC$201:$DC$770,MATCH($BI134&amp;CF$3,$DB$201:$DB$770&amp;$DC$201:$DC$770,0))),IF(ISNA(INDEX($DC$1:$DC$200,MATCH($BI135&amp;CF$3,$DB$1:$DB$200&amp;$DC$1:$DC$200,0))),"",IF(INDEX($DC$1:$DC$200,MATCH($BI135&amp;CF$3,$DB$1:$DB$200&amp;$DC$1:$DC$200,0))=CF$3,1,"")),IF(INDEX($DC$201:$DC$770,MATCH($BI134&amp;CF$3,$DB$201:$DB$770&amp;$DC$201:$DC$770,0))=CF$3,2,""))</f>
        <v/>
      </c>
      <c r="CG135" s="9" t="str">
        <f t="array" ref="CG135">IF(ISNA(INDEX($DC$201:$DC$770,MATCH($BI134&amp;CG$3,$DB$201:$DB$770&amp;$DC$201:$DC$770,0))),IF(ISNA(INDEX($DC$1:$DC$200,MATCH($BI135&amp;CG$3,$DB$1:$DB$200&amp;$DC$1:$DC$200,0))),"",IF(INDEX($DC$1:$DC$200,MATCH($BI135&amp;CG$3,$DB$1:$DB$200&amp;$DC$1:$DC$200,0))=CG$3,1,"")),IF(INDEX($DC$201:$DC$770,MATCH($BI134&amp;CG$3,$DB$201:$DB$770&amp;$DC$201:$DC$770,0))=CG$3,2,""))</f>
        <v/>
      </c>
      <c r="CH135" s="10" t="str">
        <f t="array" ref="CH135">IF(ISNA(INDEX($DC$201:$DC$770,MATCH($BI134&amp;CH$3,$DB$201:$DB$770&amp;$DC$201:$DC$770,0))),IF(ISNA(INDEX($DC$1:$DC$200,MATCH($BI135&amp;CH$3,$DB$1:$DB$200&amp;$DC$1:$DC$200,0))),"",IF(INDEX($DC$1:$DC$200,MATCH($BI135&amp;CH$3,$DB$1:$DB$200&amp;$DC$1:$DC$200,0))=CH$3,1,"")),IF(INDEX($DC$201:$DC$770,MATCH($BI134&amp;CH$3,$DB$201:$DB$770&amp;$DC$201:$DC$770,0))=CH$3,2,""))</f>
        <v/>
      </c>
      <c r="CI135" s="8" t="str">
        <f t="array" ref="CI135">IF(ISNA(INDEX($DC$201:$DC$770,MATCH($BI134&amp;CI$3,$DB$201:$DB$770&amp;$DC$201:$DC$770,0))),IF(ISNA(INDEX($DC$1:$DC$200,MATCH($BI135&amp;CI$3,$DB$1:$DB$200&amp;$DC$1:$DC$200,0))),"",IF(INDEX($DC$1:$DC$200,MATCH($BI135&amp;CI$3,$DB$1:$DB$200&amp;$DC$1:$DC$200,0))=CI$3,1,"")),IF(INDEX($DC$201:$DC$770,MATCH($BI134&amp;CI$3,$DB$201:$DB$770&amp;$DC$201:$DC$770,0))=CI$3,2,""))</f>
        <v/>
      </c>
      <c r="CJ135" s="10" t="str">
        <f t="array" ref="CJ135">IF(ISNA(INDEX($DC$201:$DC$770,MATCH($BI134&amp;CJ$3,$DB$201:$DB$770&amp;$DC$201:$DC$770,0))),IF(ISNA(INDEX($DC$1:$DC$200,MATCH($BI135&amp;CJ$3,$DB$1:$DB$200&amp;$DC$1:$DC$200,0))),"",IF(INDEX($DC$1:$DC$200,MATCH($BI135&amp;CJ$3,$DB$1:$DB$200&amp;$DC$1:$DC$200,0))=CJ$3,1,"")),IF(INDEX($DC$201:$DC$770,MATCH($BI134&amp;CJ$3,$DB$201:$DB$770&amp;$DC$201:$DC$770,0))=CJ$3,2,""))</f>
        <v/>
      </c>
      <c r="CK135" s="10" t="str">
        <f t="array" ref="CK135">IF(ISNA(INDEX($DC$201:$DC$770,MATCH($BI134&amp;CK$3,$DB$201:$DB$770&amp;$DC$201:$DC$770,0))),IF(ISNA(INDEX($DC$1:$DC$200,MATCH($BI135&amp;CK$3,$DB$1:$DB$200&amp;$DC$1:$DC$200,0))),"",IF(INDEX($DC$1:$DC$200,MATCH($BI135&amp;CK$3,$DB$1:$DB$200&amp;$DC$1:$DC$200,0))=CK$3,1,"")),IF(INDEX($DC$201:$DC$770,MATCH($BI134&amp;CK$3,$DB$201:$DB$770&amp;$DC$201:$DC$770,0))=CK$3,2,""))</f>
        <v/>
      </c>
      <c r="CL135" s="8" t="str">
        <f t="array" ref="CL135">IF(ISNA(INDEX($DC$201:$DC$770,MATCH($BI134&amp;CL$3,$DB$201:$DB$770&amp;$DC$201:$DC$770,0))),IF(ISNA(INDEX($DC$1:$DC$200,MATCH($BI135&amp;CL$3,$DB$1:$DB$200&amp;$DC$1:$DC$200,0))),"",IF(INDEX($DC$1:$DC$200,MATCH($BI135&amp;CL$3,$DB$1:$DB$200&amp;$DC$1:$DC$200,0))=CL$3,1,"")),IF(INDEX($DC$201:$DC$770,MATCH($BI134&amp;CL$3,$DB$201:$DB$770&amp;$DC$201:$DC$770,0))=CL$3,2,""))</f>
        <v/>
      </c>
      <c r="CO135" s="58">
        <f t="shared" ref="CO135" si="1240">VLOOKUP(CQ135,$CQ$194:$CR$208,2,FALSE)</f>
        <v>12</v>
      </c>
      <c r="CP135" s="23">
        <f t="shared" si="1144"/>
        <v>0</v>
      </c>
      <c r="CQ135" s="160" t="s">
        <v>204</v>
      </c>
      <c r="CR135" s="67" t="s">
        <v>182</v>
      </c>
      <c r="CT135" s="13" t="s">
        <v>151</v>
      </c>
      <c r="CU135" s="67"/>
      <c r="CV135" s="67"/>
      <c r="CW135" s="13">
        <f t="shared" si="765"/>
        <v>2016</v>
      </c>
      <c r="CX135" s="13" t="str">
        <f t="shared" si="1145"/>
        <v>Mo</v>
      </c>
      <c r="CY135" s="22">
        <f t="shared" si="1146"/>
        <v>40876</v>
      </c>
      <c r="CZ135" s="13">
        <f>IF(COUNTIF(DL495:DL504,1)&gt;0,"F3",0)</f>
        <v>0</v>
      </c>
      <c r="DB135" s="19">
        <f>IF(DM135=0,0,IF(COUNTIF($DM$1:$DM$200,DM135)=1,DM135,IF(COUNTIF($DM$1:$DM$200,DM135)=2,IF(COUNTIF($DM$1:$DM104,DM135)=0,DM135,DM135+0.5),"Terminkollision 1")))</f>
        <v>0</v>
      </c>
      <c r="DC135" s="42">
        <f t="shared" si="1187"/>
        <v>3</v>
      </c>
      <c r="DD135" s="71" t="s">
        <v>195</v>
      </c>
      <c r="DE135" s="67" t="s">
        <v>179</v>
      </c>
      <c r="DG135" s="67"/>
      <c r="DH135" s="67"/>
      <c r="DI135" s="13">
        <f t="shared" si="1039"/>
        <v>2016</v>
      </c>
      <c r="DJ135" s="13" t="str">
        <f t="shared" si="1040"/>
        <v>Mo</v>
      </c>
      <c r="DK135" s="22">
        <f t="shared" si="1163"/>
        <v>40876</v>
      </c>
      <c r="DL135" s="19">
        <f t="shared" si="1042"/>
        <v>0</v>
      </c>
      <c r="DM135" s="13">
        <f t="shared" si="1136"/>
        <v>0</v>
      </c>
    </row>
    <row r="136" spans="1:117" ht="12.75" customHeight="1">
      <c r="B136" s="1">
        <f>AF76</f>
        <v>17</v>
      </c>
      <c r="C136" s="1"/>
      <c r="D136" s="23"/>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6"/>
      <c r="AE136" s="3">
        <f t="shared" ref="AE136" si="1241">AE134+1</f>
        <v>152</v>
      </c>
      <c r="AF136" s="190">
        <f>TRUNC((DATE($CR$2,AG$75,AG136)-WEEKDAY(DATE($CR$2,AG$75,AG136),2)-DATE(YEAR(DATE($CR$2,AG$75,AG136)+4-WEEKDAY(DATE($CR$2,AG$75,AG136),2)),1,-10))/7)</f>
        <v>22</v>
      </c>
      <c r="AG136" s="181">
        <v>31</v>
      </c>
      <c r="AH136" s="176" t="str">
        <f t="shared" si="572"/>
        <v>Di</v>
      </c>
      <c r="AI136" s="2"/>
      <c r="AJ136" s="164">
        <f t="shared" ref="AJ136" si="1242">IF(OR(OR(AF136=$CR$7,AF140=$CR$7,AF136=$CS$7,AF140=$CS$7,AF136=$CT$7,AF140=$CT$7,AF136=$CR$8,AF140=$CR$8,AF136=$CR$9,AF140=$CR$9,AF136=$CR$10,AF140=$CR$10,AF136=$CS$10,AF140=$CS$10,AF136=$CR$11,AF140=$CR$11,AF136=$CS$11,AF140=$CS$11,AF136=$CT$11,AF140=$CT$11,AF136=$CU$11,AF140=$CU$11,AF136=$CV$11,AF140=$CV$11,AF136=$CR$12,AF140=$CR$12,AF136=$CS$12,AF140=$CS$12),OR($AE137=$CP$30,$AE137=$CP$31,$AE137=$CP$32,$AE137=$CP$33,$AE137=$CP$34,$AE137=$CP$35,$AE137=$CP$36,$AE137=$CP$37,$AE137=$CP$38,$AE137=$CP$39,$AE137=$CP$40,$AE137=$CP$41),OR($AE137=$CP$44,$AE137=$CP$45,$AE137=$CP$46,$AE137=$CP$47,$AE137=$CP$48,$AE137=$CP$49,$AE137=$CP$50)),1,"")</f>
        <v>1</v>
      </c>
      <c r="AK136" s="164" t="str">
        <f t="shared" ref="AK136" si="1243">IF(OR(OR(AF136=$CR$15,AF140=$CR$15,AF136=$CS$15,AF140=$CS$15,AF136=$CT$15,AF140=$CT$15,AF136=$CR$16,AF140=$CR$16,AF136=$CS$16,AF140=$CS$16,AF136=$CR$17,AF140=$CR$17,AF136=$CS$17,AF140=$CS$17,AF136=$CR$18,AF140=$CR$18,AF136=$CS$18,AF140=$CS$18,AF136=$CT$18,AF140=$CT$18,AF136=$CU$18,AF140=$CU$18,AF136=$CV$18,AF140=$CV$18,AF136=$CR$19,AF140=$CR$19,AF136=$CS$19,AF140=$CS$19),OR($AE137=$CP$30,$AE137=$CP$31,$AE137=$CP$32,$AE137=$CP$33,$AE137=$CP$34,$AE137=$CP$35,$AE137=$CP$36,$AE137=$CP$37,$AE137=$CP$38,$AE137=$CP$39,$AE137=$CP$40,$AE137=$CP$41),OR($AE137=$CP$44,$AE137=$CP$45,$AE137=$CP$46,$AE137=$CP$47,$AE137=$CP$48,$AE137=$CP$49,$AE137=$CP$50)),1,"")</f>
        <v/>
      </c>
      <c r="AL136" s="164" t="str">
        <f t="shared" ref="AL136" si="1244">IF(OR(OR(AF136=$CR$22,AF140=$CR$22,AF136=$CS$22,AF140=$CS$22,AF136=$CT$22,AF140=$CT$22,AF136=$CR$23,AF140=$CR$23,AF136=$CS$23,AF140=$CS$23,AF136=$CR$24,AF140=$CR$24,AF136=$CS$24,AF140=$CS$24,AF136=$CR$25,AF140=$CR$25,AF136=$CS$25,AF140=$CS$25,AF136=$CT$25,AF140=$CT$25,AF136=$CU$25,AF140=$CU$25,AF136=$CV$25,AF140=$CV$25,AF136=$CR$26,AF140=$CR$26,AF136=$CS$26,AF140=$CS$26),OR($AE137=$CP$30,$AE137=$CP$31,$AE137=$CP$32,$AE137=$CP$33,$AE137=$CP$34,$AE137=$CP$35,$AE137=$CP$36,$AE137=$CP$37,$AE137=$CP$38,$AE137=$CP$39,$AE137=$CP$40,$AE137=$CP$41),OR($AE137=$CP$44,$AE137=$CP$45,$AE137=$CP$46,$AE137=$CP$47,$AE137=$CP$48,$AE137=$CP$49,$AE137=$CP$50)),1,"")</f>
        <v/>
      </c>
      <c r="AM136" s="2"/>
      <c r="AN136" s="6" t="str">
        <f t="shared" ref="AN136" si="1245">IF(ISNA(VLOOKUP(AE136,$DB$1:$DE$200,4,FALSE)),"",VLOOKUP(AE136,$DB$1:$DE$200,4,FALSE))</f>
        <v/>
      </c>
      <c r="AO136" s="6"/>
      <c r="AP136" s="6"/>
      <c r="AQ136" s="6"/>
      <c r="AR136" s="6"/>
      <c r="AS136" s="6"/>
      <c r="AT136" s="5" t="str">
        <f t="array" ref="AT136">IF(ISNA(INDEX($DC$1:$DC$770,MATCH($AE136&amp;AT$3,$DB$1:$DB$770&amp;$DC$1:$DC$770,0))),"",IF(ISNA(INDEX($DC$1:$DC$200,MATCH($AE136&amp;AT$3,$DB$1:$DB$200&amp;$DC$1:$DC$200,0))),IF(INDEX($DC$201:$DC$770,MATCH($AE136&amp;AT$3,$DB$201:$DB$770&amp;$DC$201:$DC$770,0))=AT$3,2,""),IF(INDEX($DC$1:$DC$200,MATCH($AE136&amp;AT$3,$DB$1:$DB$200&amp;$DC$1:$DC$200,0))=AT$3,1,"")))</f>
        <v/>
      </c>
      <c r="AU136" s="6" t="str">
        <f t="array" ref="AU136">IF(ISNA(INDEX($DC$1:$DC$770,MATCH($AE136&amp;AU$3,$DB$1:$DB$770&amp;$DC$1:$DC$770,0))),"",IF(ISNA(INDEX($DC$1:$DC$200,MATCH($AE136&amp;AU$3,$DB$1:$DB$200&amp;$DC$1:$DC$200,0))),IF(INDEX($DC$201:$DC$770,MATCH($AE136&amp;AU$3,$DB$201:$DB$770&amp;$DC$201:$DC$770,0))=AU$3,2,""),IF(INDEX($DC$1:$DC$200,MATCH($AE136&amp;AU$3,$DB$1:$DB$200&amp;$DC$1:$DC$200,0))=AU$3,1,"")))</f>
        <v/>
      </c>
      <c r="AV136" s="6" t="str">
        <f t="array" ref="AV136">IF(ISNA(INDEX($DC$1:$DC$770,MATCH($AE136&amp;AV$3,$DB$1:$DB$770&amp;$DC$1:$DC$770,0))),"",IF(ISNA(INDEX($DC$1:$DC$200,MATCH($AE136&amp;AV$3,$DB$1:$DB$200&amp;$DC$1:$DC$200,0))),IF(INDEX($DC$201:$DC$770,MATCH($AE136&amp;AV$3,$DB$201:$DB$770&amp;$DC$201:$DC$770,0))=AV$3,2,""),IF(INDEX($DC$1:$DC$200,MATCH($AE136&amp;AV$3,$DB$1:$DB$200&amp;$DC$1:$DC$200,0))=AV$3,1,"")))</f>
        <v/>
      </c>
      <c r="AW136" s="5" t="str">
        <f t="array" ref="AW136">IF(ISNA(INDEX($DC$1:$DC$770,MATCH($AE136&amp;AW$3,$DB$1:$DB$770&amp;$DC$1:$DC$770,0))),"",IF(ISNA(INDEX($DC$1:$DC$200,MATCH($AE136&amp;AW$3,$DB$1:$DB$200&amp;$DC$1:$DC$200,0))),IF(INDEX($DC$201:$DC$770,MATCH($AE136&amp;AW$3,$DB$201:$DB$770&amp;$DC$201:$DC$770,0))=AW$3,2,""),IF(INDEX($DC$1:$DC$200,MATCH($AE136&amp;AW$3,$DB$1:$DB$200&amp;$DC$1:$DC$200,0))=AW$3,1,"")))</f>
        <v/>
      </c>
      <c r="AX136" s="6" t="str">
        <f t="array" ref="AX136">IF(ISNA(INDEX($DC$1:$DC$770,MATCH($AE136&amp;AX$3,$DB$1:$DB$770&amp;$DC$1:$DC$770,0))),"",IF(ISNA(INDEX($DC$1:$DC$200,MATCH($AE136&amp;AX$3,$DB$1:$DB$200&amp;$DC$1:$DC$200,0))),IF(INDEX($DC$201:$DC$770,MATCH($AE136&amp;AX$3,$DB$201:$DB$770&amp;$DC$201:$DC$770,0))=AX$3,2,""),IF(INDEX($DC$1:$DC$200,MATCH($AE136&amp;AX$3,$DB$1:$DB$200&amp;$DC$1:$DC$200,0))=AX$3,1,"")))</f>
        <v/>
      </c>
      <c r="AY136" s="7" t="str">
        <f t="array" ref="AY136">IF(ISNA(INDEX($DC$1:$DC$770,MATCH($AE136&amp;AY$3,$DB$1:$DB$770&amp;$DC$1:$DC$770,0))),"",IF(ISNA(INDEX($DC$1:$DC$200,MATCH($AE136&amp;AY$3,$DB$1:$DB$200&amp;$DC$1:$DC$200,0))),IF(INDEX($DC$201:$DC$770,MATCH($AE136&amp;AY$3,$DB$201:$DB$770&amp;$DC$201:$DC$770,0))=AY$3,2,""),IF(INDEX($DC$1:$DC$200,MATCH($AE136&amp;AY$3,$DB$1:$DB$200&amp;$DC$1:$DC$200,0))=AY$3,1,"")))</f>
        <v/>
      </c>
      <c r="AZ136" s="6" t="str">
        <f t="array" ref="AZ136">IF(ISNA(INDEX($DC$1:$DC$770,MATCH($AE136&amp;AZ$3,$DB$1:$DB$770&amp;$DC$1:$DC$770,0))),"",IF(ISNA(INDEX($DC$1:$DC$200,MATCH($AE136&amp;AZ$3,$DB$1:$DB$200&amp;$DC$1:$DC$200,0))),IF(INDEX($DC$201:$DC$770,MATCH($AE136&amp;AZ$3,$DB$201:$DB$770&amp;$DC$201:$DC$770,0))=AZ$3,2,""),IF(INDEX($DC$1:$DC$200,MATCH($AE136&amp;AZ$3,$DB$1:$DB$200&amp;$DC$1:$DC$200,0))=AZ$3,1,"")))</f>
        <v/>
      </c>
      <c r="BA136" s="6" t="str">
        <f t="array" ref="BA136">IF(ISNA(INDEX($DC$1:$DC$770,MATCH($AE136&amp;BA$3,$DB$1:$DB$770&amp;$DC$1:$DC$770,0))),"",IF(ISNA(INDEX($DC$1:$DC$200,MATCH($AE136&amp;BA$3,$DB$1:$DB$200&amp;$DC$1:$DC$200,0))),IF(INDEX($DC$201:$DC$770,MATCH($AE136&amp;BA$3,$DB$201:$DB$770&amp;$DC$201:$DC$770,0))=BA$3,2,""),IF(INDEX($DC$1:$DC$200,MATCH($AE136&amp;BA$3,$DB$1:$DB$200&amp;$DC$1:$DC$200,0))=BA$3,1,"")))</f>
        <v/>
      </c>
      <c r="BB136" s="6" t="str">
        <f t="array" ref="BB136">IF(ISNA(INDEX($DC$1:$DC$770,MATCH($AE136&amp;BB$3,$DB$1:$DB$770&amp;$DC$1:$DC$770,0))),"",IF(ISNA(INDEX($DC$1:$DC$200,MATCH($AE136&amp;BB$3,$DB$1:$DB$200&amp;$DC$1:$DC$200,0))),IF(INDEX($DC$201:$DC$770,MATCH($AE136&amp;BB$3,$DB$201:$DB$770&amp;$DC$201:$DC$770,0))=BB$3,2,""),IF(INDEX($DC$1:$DC$200,MATCH($AE136&amp;BB$3,$DB$1:$DB$200&amp;$DC$1:$DC$200,0))=BB$3,1,"")))</f>
        <v/>
      </c>
      <c r="BC136" s="5" t="str">
        <f t="array" ref="BC136">IF(ISNA(INDEX($DC$1:$DC$770,MATCH($AE136&amp;BC$3,$DB$1:$DB$770&amp;$DC$1:$DC$770,0))),"",IF(ISNA(INDEX($DC$1:$DC$200,MATCH($AE136&amp;BC$3,$DB$1:$DB$200&amp;$DC$1:$DC$200,0))),IF(INDEX($DC$201:$DC$770,MATCH($AE136&amp;BC$3,$DB$201:$DB$770&amp;$DC$201:$DC$770,0))=BC$3,2,""),IF(INDEX($DC$1:$DC$200,MATCH($AE136&amp;BC$3,$DB$1:$DB$200&amp;$DC$1:$DC$200,0))=BC$3,1,"")))</f>
        <v/>
      </c>
      <c r="BD136" s="6" t="str">
        <f t="array" ref="BD136">IF(ISNA(INDEX($DC$1:$DC$770,MATCH($AE136&amp;BD$3,$DB$1:$DB$770&amp;$DC$1:$DC$770,0))),"",IF(ISNA(INDEX($DC$1:$DC$200,MATCH($AE136&amp;BD$3,$DB$1:$DB$200&amp;$DC$1:$DC$200,0))),IF(INDEX($DC$201:$DC$770,MATCH($AE136&amp;BD$3,$DB$201:$DB$770&amp;$DC$201:$DC$770,0))=BD$3,2,""),IF(INDEX($DC$1:$DC$200,MATCH($AE136&amp;BD$3,$DB$1:$DB$200&amp;$DC$1:$DC$200,0))=BD$3,1,"")))</f>
        <v/>
      </c>
      <c r="BE136" s="7" t="str">
        <f t="array" ref="BE136">IF(ISNA(INDEX($DC$1:$DC$770,MATCH($AE136&amp;BE$3,$DB$1:$DB$770&amp;$DC$1:$DC$770,0))),"",IF(ISNA(INDEX($DC$1:$DC$200,MATCH($AE136&amp;BE$3,$DB$1:$DB$200&amp;$DC$1:$DC$200,0))),IF(INDEX($DC$201:$DC$770,MATCH($AE136&amp;BE$3,$DB$201:$DB$770&amp;$DC$201:$DC$770,0))=BE$3,2,""),IF(INDEX($DC$1:$DC$200,MATCH($AE136&amp;BE$3,$DB$1:$DB$200&amp;$DC$1:$DC$200,0))=BE$3,1,"")))</f>
        <v/>
      </c>
      <c r="BF136" s="6" t="str">
        <f t="array" ref="BF136">IF(ISNA(INDEX($DC$1:$DC$770,MATCH($AE136&amp;BF$3,$DB$1:$DB$770&amp;$DC$1:$DC$770,0))),"",IF(ISNA(INDEX($DC$1:$DC$200,MATCH($AE136&amp;BF$3,$DB$1:$DB$200&amp;$DC$1:$DC$200,0))),IF(INDEX($DC$201:$DC$770,MATCH($AE136&amp;BF$3,$DB$201:$DB$770&amp;$DC$201:$DC$770,0))=BF$3,2,""),IF(INDEX($DC$1:$DC$200,MATCH($AE136&amp;BF$3,$DB$1:$DB$200&amp;$DC$1:$DC$200,0))=BF$3,1,"")))</f>
        <v/>
      </c>
      <c r="BG136" s="6" t="str">
        <f t="array" ref="BG136">IF(ISNA(INDEX($DC$1:$DC$770,MATCH($AE136&amp;BG$3,$DB$1:$DB$770&amp;$DC$1:$DC$770,0))),"",IF(ISNA(INDEX($DC$1:$DC$200,MATCH($AE136&amp;BG$3,$DB$1:$DB$200&amp;$DC$1:$DC$200,0))),IF(INDEX($DC$201:$DC$770,MATCH($AE136&amp;BG$3,$DB$201:$DB$770&amp;$DC$201:$DC$770,0))=BG$3,2,""),IF(INDEX($DC$1:$DC$200,MATCH($AE136&amp;BG$3,$DB$1:$DB$200&amp;$DC$1:$DC$200,0))=BG$3,1,"")))</f>
        <v/>
      </c>
      <c r="BH136" s="7" t="str">
        <f t="array" ref="BH136">IF(ISNA(INDEX($DC$1:$DC$770,MATCH($AE136&amp;BH$3,$DB$1:$DB$770&amp;$DC$1:$DC$770,0))),"",IF(ISNA(INDEX($DC$1:$DC$200,MATCH($AE136&amp;BH$3,$DB$1:$DB$200&amp;$DC$1:$DC$200,0))),IF(INDEX($DC$201:$DC$770,MATCH($AE136&amp;BH$3,$DB$201:$DB$770&amp;$DC$201:$DC$770,0))=BH$3,2,""),IF(INDEX($DC$1:$DC$200,MATCH($AE136&amp;BH$3,$DB$1:$DB$200&amp;$DC$1:$DC$200,0))=BH$3,1,"")))</f>
        <v/>
      </c>
      <c r="BI136" s="4"/>
      <c r="BJ136" s="1">
        <f>B141</f>
        <v>26</v>
      </c>
      <c r="BK136" s="1"/>
      <c r="BL136" s="23"/>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N136" s="10"/>
      <c r="CO136" s="14">
        <f t="shared" ref="CO136" si="1246">CO135</f>
        <v>12</v>
      </c>
      <c r="CP136" s="24">
        <f t="shared" si="1144"/>
        <v>0</v>
      </c>
      <c r="CQ136" s="161"/>
      <c r="CR136" s="47"/>
      <c r="CS136" s="10"/>
      <c r="CT136" s="10" t="s">
        <v>152</v>
      </c>
      <c r="CU136" s="68"/>
      <c r="CV136" s="68"/>
      <c r="CW136" s="10">
        <f t="shared" si="765"/>
        <v>2016</v>
      </c>
      <c r="CX136" s="10" t="str">
        <f t="shared" si="1145"/>
        <v>Mo</v>
      </c>
      <c r="CY136" s="36">
        <f t="shared" si="1146"/>
        <v>40876</v>
      </c>
      <c r="CZ136" s="10">
        <f>CZ135</f>
        <v>0</v>
      </c>
      <c r="DB136" s="19">
        <f>IF(DM136=0,0,IF(COUNTIF($DM$1:$DM$200,DM136)=1,DM136,IF(COUNTIF($DM$1:$DM$200,DM136)=2,IF(COUNTIF($DM$1:$DM104,DM136)=0,DM136,DM136+0.5),"Terminkollision 1")))</f>
        <v>0</v>
      </c>
      <c r="DC136" s="42">
        <f t="shared" si="1187"/>
        <v>3</v>
      </c>
      <c r="DD136" s="71" t="s">
        <v>195</v>
      </c>
      <c r="DE136" s="67" t="s">
        <v>182</v>
      </c>
      <c r="DG136" s="67"/>
      <c r="DH136" s="67"/>
      <c r="DI136" s="13">
        <f t="shared" si="1039"/>
        <v>2016</v>
      </c>
      <c r="DJ136" s="13" t="str">
        <f t="shared" si="1040"/>
        <v>Mo</v>
      </c>
      <c r="DK136" s="22">
        <f t="shared" si="1163"/>
        <v>40876</v>
      </c>
      <c r="DL136" s="19">
        <f t="shared" si="1042"/>
        <v>0</v>
      </c>
      <c r="DM136" s="13">
        <f t="shared" si="1136"/>
        <v>0</v>
      </c>
    </row>
    <row r="137" spans="1:117" ht="12.75" customHeight="1">
      <c r="B137" s="1"/>
      <c r="C137" s="1"/>
      <c r="D137" s="23"/>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3">
        <f t="shared" ref="AE137" si="1247">AE136+0.5</f>
        <v>152.5</v>
      </c>
      <c r="AF137" s="191"/>
      <c r="AG137" s="183"/>
      <c r="AH137" s="177"/>
      <c r="AI137" s="2"/>
      <c r="AJ137" s="165"/>
      <c r="AK137" s="165"/>
      <c r="AL137" s="165"/>
      <c r="AM137" s="2"/>
      <c r="AN137" s="10" t="str">
        <f t="shared" ref="AN137" si="1248">IF(ISNA(VLOOKUP(AE137,$CP$30:$CQ$56,2,FALSE)),IF(ISNA(VLOOKUP(AE137,$DB$1:$DE$200,4,FALSE)),"",VLOOKUP(AE137,$DB$1:$DE$200,4,FALSE)),VLOOKUP(AE137,$CP$30:$CQ$56,2,FALSE))</f>
        <v/>
      </c>
      <c r="AO137" s="10"/>
      <c r="AP137" s="10"/>
      <c r="AQ137" s="10"/>
      <c r="AR137" s="10"/>
      <c r="AS137" s="10"/>
      <c r="AT137" s="9" t="str">
        <f t="array" ref="AT137">IF(ISNA(INDEX($DC$201:$DC$770,MATCH($AE136&amp;AT$3,$DB$201:$DB$770&amp;$DC$201:$DC$770,0))),IF(ISNA(INDEX($DC$1:$DC$200,MATCH($AE137&amp;AT$3,$DB$1:$DB$200&amp;$DC$1:$DC$200,0))),"",IF(INDEX($DC$1:$DC$200,MATCH($AE137&amp;AT$3,$DB$1:$DB$200&amp;$DC$1:$DC$200,0))=AT$3,1,"")),IF(INDEX($DC$201:$DC$770,MATCH($AE136&amp;AT$3,$DB$201:$DB$770&amp;$DC$201:$DC$770,0))=AT$3,2,""))</f>
        <v/>
      </c>
      <c r="AU137" s="10" t="str">
        <f t="array" ref="AU137">IF(ISNA(INDEX($DC$201:$DC$770,MATCH($AE136&amp;AU$3,$DB$201:$DB$770&amp;$DC$201:$DC$770,0))),IF(ISNA(INDEX($DC$1:$DC$200,MATCH($AE137&amp;AU$3,$DB$1:$DB$200&amp;$DC$1:$DC$200,0))),"",IF(INDEX($DC$1:$DC$200,MATCH($AE137&amp;AU$3,$DB$1:$DB$200&amp;$DC$1:$DC$200,0))=AU$3,1,"")),IF(INDEX($DC$201:$DC$770,MATCH($AE136&amp;AU$3,$DB$201:$DB$770&amp;$DC$201:$DC$770,0))=AU$3,2,""))</f>
        <v/>
      </c>
      <c r="AV137" s="10" t="str">
        <f t="array" ref="AV137">IF(ISNA(INDEX($DC$201:$DC$770,MATCH($AE136&amp;AV$3,$DB$201:$DB$770&amp;$DC$201:$DC$770,0))),IF(ISNA(INDEX($DC$1:$DC$200,MATCH($AE137&amp;AV$3,$DB$1:$DB$200&amp;$DC$1:$DC$200,0))),"",IF(INDEX($DC$1:$DC$200,MATCH($AE137&amp;AV$3,$DB$1:$DB$200&amp;$DC$1:$DC$200,0))=AV$3,1,"")),IF(INDEX($DC$201:$DC$770,MATCH($AE136&amp;AV$3,$DB$201:$DB$770&amp;$DC$201:$DC$770,0))=AV$3,2,""))</f>
        <v/>
      </c>
      <c r="AW137" s="9" t="str">
        <f t="array" ref="AW137">IF(ISNA(INDEX($DC$201:$DC$770,MATCH($AE136&amp;AW$3,$DB$201:$DB$770&amp;$DC$201:$DC$770,0))),IF(ISNA(INDEX($DC$1:$DC$200,MATCH($AE137&amp;AW$3,$DB$1:$DB$200&amp;$DC$1:$DC$200,0))),"",IF(INDEX($DC$1:$DC$200,MATCH($AE137&amp;AW$3,$DB$1:$DB$200&amp;$DC$1:$DC$200,0))=AW$3,1,"")),IF(INDEX($DC$201:$DC$770,MATCH($AE136&amp;AW$3,$DB$201:$DB$770&amp;$DC$201:$DC$770,0))=AW$3,2,""))</f>
        <v/>
      </c>
      <c r="AX137" s="10" t="str">
        <f t="array" ref="AX137">IF(ISNA(INDEX($DC$201:$DC$770,MATCH($AE136&amp;AX$3,$DB$201:$DB$770&amp;$DC$201:$DC$770,0))),IF(ISNA(INDEX($DC$1:$DC$200,MATCH($AE137&amp;AX$3,$DB$1:$DB$200&amp;$DC$1:$DC$200,0))),"",IF(INDEX($DC$1:$DC$200,MATCH($AE137&amp;AX$3,$DB$1:$DB$200&amp;$DC$1:$DC$200,0))=AX$3,1,"")),IF(INDEX($DC$201:$DC$770,MATCH($AE136&amp;AX$3,$DB$201:$DB$770&amp;$DC$201:$DC$770,0))=AX$3,2,""))</f>
        <v/>
      </c>
      <c r="AY137" s="8" t="str">
        <f t="array" ref="AY137">IF(ISNA(INDEX($DC$201:$DC$770,MATCH($AE136&amp;AY$3,$DB$201:$DB$770&amp;$DC$201:$DC$770,0))),IF(ISNA(INDEX($DC$1:$DC$200,MATCH($AE137&amp;AY$3,$DB$1:$DB$200&amp;$DC$1:$DC$200,0))),"",IF(INDEX($DC$1:$DC$200,MATCH($AE137&amp;AY$3,$DB$1:$DB$200&amp;$DC$1:$DC$200,0))=AY$3,1,"")),IF(INDEX($DC$201:$DC$770,MATCH($AE136&amp;AY$3,$DB$201:$DB$770&amp;$DC$201:$DC$770,0))=AY$3,2,""))</f>
        <v/>
      </c>
      <c r="AZ137" s="10" t="str">
        <f t="array" ref="AZ137">IF(ISNA(INDEX($DC$201:$DC$770,MATCH($AE136&amp;AZ$3,$DB$201:$DB$770&amp;$DC$201:$DC$770,0))),IF(ISNA(INDEX($DC$1:$DC$200,MATCH($AE137&amp;AZ$3,$DB$1:$DB$200&amp;$DC$1:$DC$200,0))),"",IF(INDEX($DC$1:$DC$200,MATCH($AE137&amp;AZ$3,$DB$1:$DB$200&amp;$DC$1:$DC$200,0))=AZ$3,1,"")),IF(INDEX($DC$201:$DC$770,MATCH($AE136&amp;AZ$3,$DB$201:$DB$770&amp;$DC$201:$DC$770,0))=AZ$3,2,""))</f>
        <v/>
      </c>
      <c r="BA137" s="10" t="str">
        <f t="array" ref="BA137">IF(ISNA(INDEX($DC$201:$DC$770,MATCH($AE136&amp;BA$3,$DB$201:$DB$770&amp;$DC$201:$DC$770,0))),IF(ISNA(INDEX($DC$1:$DC$200,MATCH($AE137&amp;BA$3,$DB$1:$DB$200&amp;$DC$1:$DC$200,0))),"",IF(INDEX($DC$1:$DC$200,MATCH($AE137&amp;BA$3,$DB$1:$DB$200&amp;$DC$1:$DC$200,0))=BA$3,1,"")),IF(INDEX($DC$201:$DC$770,MATCH($AE136&amp;BA$3,$DB$201:$DB$770&amp;$DC$201:$DC$770,0))=BA$3,2,""))</f>
        <v/>
      </c>
      <c r="BB137" s="10" t="str">
        <f t="array" ref="BB137">IF(ISNA(INDEX($DC$201:$DC$770,MATCH($AE136&amp;BB$3,$DB$201:$DB$770&amp;$DC$201:$DC$770,0))),IF(ISNA(INDEX($DC$1:$DC$200,MATCH($AE137&amp;BB$3,$DB$1:$DB$200&amp;$DC$1:$DC$200,0))),"",IF(INDEX($DC$1:$DC$200,MATCH($AE137&amp;BB$3,$DB$1:$DB$200&amp;$DC$1:$DC$200,0))=BB$3,1,"")),IF(INDEX($DC$201:$DC$770,MATCH($AE136&amp;BB$3,$DB$201:$DB$770&amp;$DC$201:$DC$770,0))=BB$3,2,""))</f>
        <v/>
      </c>
      <c r="BC137" s="9" t="str">
        <f t="array" ref="BC137">IF(ISNA(INDEX($DC$201:$DC$770,MATCH($AE136&amp;BC$3,$DB$201:$DB$770&amp;$DC$201:$DC$770,0))),IF(ISNA(INDEX($DC$1:$DC$200,MATCH($AE137&amp;BC$3,$DB$1:$DB$200&amp;$DC$1:$DC$200,0))),"",IF(INDEX($DC$1:$DC$200,MATCH($AE137&amp;BC$3,$DB$1:$DB$200&amp;$DC$1:$DC$200,0))=BC$3,1,"")),IF(INDEX($DC$201:$DC$770,MATCH($AE136&amp;BC$3,$DB$201:$DB$770&amp;$DC$201:$DC$770,0))=BC$3,2,""))</f>
        <v/>
      </c>
      <c r="BD137" s="10" t="str">
        <f t="array" ref="BD137">IF(ISNA(INDEX($DC$201:$DC$770,MATCH($AE136&amp;BD$3,$DB$201:$DB$770&amp;$DC$201:$DC$770,0))),IF(ISNA(INDEX($DC$1:$DC$200,MATCH($AE137&amp;BD$3,$DB$1:$DB$200&amp;$DC$1:$DC$200,0))),"",IF(INDEX($DC$1:$DC$200,MATCH($AE137&amp;BD$3,$DB$1:$DB$200&amp;$DC$1:$DC$200,0))=BD$3,1,"")),IF(INDEX($DC$201:$DC$770,MATCH($AE136&amp;BD$3,$DB$201:$DB$770&amp;$DC$201:$DC$770,0))=BD$3,2,""))</f>
        <v/>
      </c>
      <c r="BE137" s="8" t="str">
        <f t="array" ref="BE137">IF(ISNA(INDEX($DC$201:$DC$770,MATCH($AE136&amp;BE$3,$DB$201:$DB$770&amp;$DC$201:$DC$770,0))),IF(ISNA(INDEX($DC$1:$DC$200,MATCH($AE137&amp;BE$3,$DB$1:$DB$200&amp;$DC$1:$DC$200,0))),"",IF(INDEX($DC$1:$DC$200,MATCH($AE137&amp;BE$3,$DB$1:$DB$200&amp;$DC$1:$DC$200,0))=BE$3,1,"")),IF(INDEX($DC$201:$DC$770,MATCH($AE136&amp;BE$3,$DB$201:$DB$770&amp;$DC$201:$DC$770,0))=BE$3,2,""))</f>
        <v/>
      </c>
      <c r="BF137" s="10" t="str">
        <f t="array" ref="BF137">IF(ISNA(INDEX($DC$201:$DC$770,MATCH($AE136&amp;BF$3,$DB$201:$DB$770&amp;$DC$201:$DC$770,0))),IF(ISNA(INDEX($DC$1:$DC$200,MATCH($AE137&amp;BF$3,$DB$1:$DB$200&amp;$DC$1:$DC$200,0))),"",IF(INDEX($DC$1:$DC$200,MATCH($AE137&amp;BF$3,$DB$1:$DB$200&amp;$DC$1:$DC$200,0))=BF$3,1,"")),IF(INDEX($DC$201:$DC$770,MATCH($AE136&amp;BF$3,$DB$201:$DB$770&amp;$DC$201:$DC$770,0))=BF$3,2,""))</f>
        <v/>
      </c>
      <c r="BG137" s="10" t="str">
        <f t="array" ref="BG137">IF(ISNA(INDEX($DC$201:$DC$770,MATCH($AE136&amp;BG$3,$DB$201:$DB$770&amp;$DC$201:$DC$770,0))),IF(ISNA(INDEX($DC$1:$DC$200,MATCH($AE137&amp;BG$3,$DB$1:$DB$200&amp;$DC$1:$DC$200,0))),"",IF(INDEX($DC$1:$DC$200,MATCH($AE137&amp;BG$3,$DB$1:$DB$200&amp;$DC$1:$DC$200,0))=BG$3,1,"")),IF(INDEX($DC$201:$DC$770,MATCH($AE136&amp;BG$3,$DB$201:$DB$770&amp;$DC$201:$DC$770,0))=BG$3,2,""))</f>
        <v/>
      </c>
      <c r="BH137" s="8" t="str">
        <f t="array" ref="BH137">IF(ISNA(INDEX($DC$201:$DC$770,MATCH($AE136&amp;BH$3,$DB$201:$DB$770&amp;$DC$201:$DC$770,0))),IF(ISNA(INDEX($DC$1:$DC$200,MATCH($AE137&amp;BH$3,$DB$1:$DB$200&amp;$DC$1:$DC$200,0))),"",IF(INDEX($DC$1:$DC$200,MATCH($AE137&amp;BH$3,$DB$1:$DB$200&amp;$DC$1:$DC$200,0))=BH$3,1,"")),IF(INDEX($DC$201:$DC$770,MATCH($AE136&amp;BH$3,$DB$201:$DB$770&amp;$DC$201:$DC$770,0))=BH$3,2,""))</f>
        <v/>
      </c>
      <c r="BI137" s="4"/>
      <c r="BJ137" s="1"/>
      <c r="BK137" s="17"/>
      <c r="BL137" s="26"/>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O137" s="58">
        <f t="shared" ref="CO137" si="1249">VLOOKUP(CQ137,$CQ$194:$CR$208,2,FALSE)</f>
        <v>12</v>
      </c>
      <c r="CP137" s="23">
        <f t="shared" si="1144"/>
        <v>0</v>
      </c>
      <c r="CQ137" s="160" t="s">
        <v>204</v>
      </c>
      <c r="CR137" s="67" t="s">
        <v>183</v>
      </c>
      <c r="CT137" s="13" t="s">
        <v>151</v>
      </c>
      <c r="CU137" s="67"/>
      <c r="CV137" s="67"/>
      <c r="CW137" s="13">
        <f t="shared" si="765"/>
        <v>2016</v>
      </c>
      <c r="CX137" s="13" t="str">
        <f t="shared" si="1145"/>
        <v>Mo</v>
      </c>
      <c r="CY137" s="22">
        <f t="shared" si="1146"/>
        <v>40876</v>
      </c>
      <c r="CZ137" s="13">
        <f>IF(COUNTIF(DL505:DL514,1)&gt;0,"F3",0)</f>
        <v>0</v>
      </c>
      <c r="DB137" s="19">
        <f>IF(DM137=0,0,IF(COUNTIF($DM$1:$DM$200,DM137)=1,DM137,IF(COUNTIF($DM$1:$DM$200,DM137)=2,IF(COUNTIF($DM$1:$DM104,DM137)=0,DM137,DM137+0.5),"Terminkollision 1")))</f>
        <v>0</v>
      </c>
      <c r="DC137" s="42">
        <f t="shared" si="1187"/>
        <v>3</v>
      </c>
      <c r="DD137" s="71" t="s">
        <v>195</v>
      </c>
      <c r="DE137" s="67" t="s">
        <v>183</v>
      </c>
      <c r="DG137" s="67"/>
      <c r="DH137" s="67"/>
      <c r="DI137" s="13">
        <f t="shared" si="1039"/>
        <v>2016</v>
      </c>
      <c r="DJ137" s="13" t="str">
        <f t="shared" si="1040"/>
        <v>Mo</v>
      </c>
      <c r="DK137" s="22">
        <f t="shared" si="1163"/>
        <v>40876</v>
      </c>
      <c r="DL137" s="19">
        <f t="shared" si="1042"/>
        <v>0</v>
      </c>
      <c r="DM137" s="13">
        <f t="shared" si="1136"/>
        <v>0</v>
      </c>
    </row>
    <row r="138" spans="1:117">
      <c r="B138" s="13">
        <f>AF78</f>
        <v>18</v>
      </c>
      <c r="AF138" s="13">
        <f>BJ76</f>
        <v>22</v>
      </c>
      <c r="BJ138" s="13">
        <f>B143</f>
        <v>26</v>
      </c>
      <c r="CN138" s="10"/>
      <c r="CO138" s="14">
        <f t="shared" ref="CO138" si="1250">CO137</f>
        <v>12</v>
      </c>
      <c r="CP138" s="24">
        <f t="shared" si="1144"/>
        <v>0</v>
      </c>
      <c r="CQ138" s="161"/>
      <c r="CR138" s="47"/>
      <c r="CS138" s="10"/>
      <c r="CT138" s="10" t="s">
        <v>152</v>
      </c>
      <c r="CU138" s="68"/>
      <c r="CV138" s="68"/>
      <c r="CW138" s="10">
        <f t="shared" si="765"/>
        <v>2016</v>
      </c>
      <c r="CX138" s="10" t="str">
        <f t="shared" si="1145"/>
        <v>Mo</v>
      </c>
      <c r="CY138" s="36">
        <f t="shared" si="1146"/>
        <v>40876</v>
      </c>
      <c r="CZ138" s="10">
        <f>CZ137</f>
        <v>0</v>
      </c>
      <c r="DB138" s="19">
        <f>IF(DM138=0,0,IF(COUNTIF($DM$1:$DM$200,DM138)=1,DM138,IF(COUNTIF($DM$1:$DM$200,DM138)=2,IF(COUNTIF($DM$1:$DM104,DM138)=0,DM138,DM138+0.5),"Terminkollision 1")))</f>
        <v>183</v>
      </c>
      <c r="DC138" s="42">
        <f t="shared" si="1187"/>
        <v>15</v>
      </c>
      <c r="DD138" s="71" t="s">
        <v>207</v>
      </c>
      <c r="DE138" s="67" t="s">
        <v>303</v>
      </c>
      <c r="DG138" s="67">
        <f>DAY(DK138)</f>
        <v>1</v>
      </c>
      <c r="DH138" s="67">
        <f>MONTH(DK138)</f>
        <v>7</v>
      </c>
      <c r="DI138" s="13">
        <f t="shared" si="1039"/>
        <v>2016</v>
      </c>
      <c r="DJ138" s="13" t="str">
        <f t="shared" si="1040"/>
        <v>Fr</v>
      </c>
      <c r="DK138" s="22">
        <f>DK143+7</f>
        <v>41090</v>
      </c>
      <c r="DL138" s="19" t="str">
        <f t="shared" si="1042"/>
        <v>0</v>
      </c>
      <c r="DM138" s="13">
        <f t="shared" si="1136"/>
        <v>183</v>
      </c>
    </row>
    <row r="139" spans="1:117">
      <c r="B139" s="61"/>
      <c r="C139" s="12" t="s">
        <v>13</v>
      </c>
      <c r="D139" s="23"/>
      <c r="E139" s="1"/>
      <c r="F139" s="1"/>
      <c r="G139" s="58" t="s">
        <v>22</v>
      </c>
      <c r="H139" s="58"/>
      <c r="I139" s="1"/>
      <c r="J139" s="1" t="s">
        <v>23</v>
      </c>
      <c r="K139" s="1"/>
      <c r="L139" s="1"/>
      <c r="M139" s="1"/>
      <c r="N139" s="1"/>
      <c r="O139" s="1"/>
      <c r="P139" s="1" t="s">
        <v>24</v>
      </c>
      <c r="Q139" s="1"/>
      <c r="R139" s="1"/>
      <c r="S139" s="1"/>
      <c r="T139" s="1"/>
      <c r="U139" s="1"/>
      <c r="V139" s="1"/>
      <c r="W139" s="1"/>
      <c r="X139" s="1"/>
      <c r="Y139" s="1"/>
      <c r="Z139" s="1"/>
      <c r="AA139" s="1"/>
      <c r="AB139" s="1"/>
      <c r="AC139" s="1"/>
      <c r="AD139" s="1"/>
      <c r="AE139" s="1"/>
      <c r="AF139" s="1"/>
      <c r="AG139" s="12" t="s">
        <v>14</v>
      </c>
      <c r="AH139" s="23"/>
      <c r="AI139" s="1"/>
      <c r="AJ139" s="1"/>
      <c r="AK139" s="58" t="s">
        <v>22</v>
      </c>
      <c r="AL139" s="58"/>
      <c r="AM139" s="1"/>
      <c r="AN139" s="1" t="s">
        <v>23</v>
      </c>
      <c r="AO139" s="1"/>
      <c r="AP139" s="1"/>
      <c r="AQ139" s="1"/>
      <c r="AR139" s="1"/>
      <c r="AS139" s="1"/>
      <c r="AT139" s="1" t="s">
        <v>24</v>
      </c>
      <c r="AU139" s="1"/>
      <c r="AV139" s="1"/>
      <c r="AW139" s="1"/>
      <c r="AX139" s="1"/>
      <c r="AY139" s="1"/>
      <c r="AZ139" s="1"/>
      <c r="BA139" s="1"/>
      <c r="BB139" s="1"/>
      <c r="BC139" s="1"/>
      <c r="BD139" s="1"/>
      <c r="BE139" s="1"/>
      <c r="BF139" s="1"/>
      <c r="BG139" s="1"/>
      <c r="BH139" s="1"/>
      <c r="BI139" s="1"/>
      <c r="BJ139" s="60"/>
      <c r="BK139" s="12" t="s">
        <v>15</v>
      </c>
      <c r="BL139" s="23"/>
      <c r="BM139" s="1"/>
      <c r="BN139" s="1"/>
      <c r="BO139" s="11" t="s">
        <v>22</v>
      </c>
      <c r="BP139" s="11"/>
      <c r="BQ139" s="1"/>
      <c r="BR139" s="1" t="s">
        <v>23</v>
      </c>
      <c r="BS139" s="1"/>
      <c r="BT139" s="1"/>
      <c r="BU139" s="1"/>
      <c r="BV139" s="1"/>
      <c r="BW139" s="1"/>
      <c r="BX139" s="1" t="s">
        <v>24</v>
      </c>
      <c r="BY139" s="1"/>
      <c r="BZ139" s="1"/>
      <c r="CA139" s="1"/>
      <c r="CB139" s="1"/>
      <c r="CC139" s="1"/>
      <c r="CD139" s="1"/>
      <c r="CE139" s="1"/>
      <c r="CF139" s="1"/>
      <c r="CG139" s="1"/>
      <c r="CH139" s="1"/>
      <c r="CI139" s="1"/>
      <c r="CJ139" s="1"/>
      <c r="CK139" s="1"/>
      <c r="CL139" s="1"/>
      <c r="CO139" s="58">
        <f t="shared" ref="CO139" si="1251">VLOOKUP(CQ139,$CQ$194:$CR$208,2,FALSE)</f>
        <v>12</v>
      </c>
      <c r="CP139" s="23">
        <f t="shared" si="1144"/>
        <v>0</v>
      </c>
      <c r="CQ139" s="160" t="s">
        <v>204</v>
      </c>
      <c r="CR139" s="67" t="s">
        <v>184</v>
      </c>
      <c r="CT139" s="13" t="s">
        <v>151</v>
      </c>
      <c r="CU139" s="67"/>
      <c r="CV139" s="67"/>
      <c r="CW139" s="13">
        <f t="shared" si="765"/>
        <v>2016</v>
      </c>
      <c r="CX139" s="13" t="str">
        <f t="shared" si="1145"/>
        <v>Mo</v>
      </c>
      <c r="CY139" s="22">
        <f t="shared" si="1146"/>
        <v>40876</v>
      </c>
      <c r="CZ139" s="13">
        <f>IF(COUNTIF(DL515:DL524,1)&gt;0,"F3",0)</f>
        <v>0</v>
      </c>
      <c r="DB139" s="19">
        <f>IF(DM139=0,0,IF(COUNTIF($DM$1:$DM$200,DM139)=1,DM139,IF(COUNTIF($DM$1:$DM$200,DM139)=2,IF(COUNTIF($DM$1:$DM104,DM139)=0,DM139,DM139+0.5),"Terminkollision 1")))</f>
        <v>184</v>
      </c>
      <c r="DC139" s="42">
        <f t="shared" si="1187"/>
        <v>15</v>
      </c>
      <c r="DD139" s="71" t="s">
        <v>207</v>
      </c>
      <c r="DE139" s="67" t="s">
        <v>303</v>
      </c>
      <c r="DG139" s="67">
        <f t="shared" ref="DG139:DG140" si="1252">DAY(DK139)</f>
        <v>2</v>
      </c>
      <c r="DH139" s="67">
        <f t="shared" ref="DH139:DH140" si="1253">MONTH(DK139)</f>
        <v>7</v>
      </c>
      <c r="DI139" s="13">
        <f t="shared" si="1039"/>
        <v>2016</v>
      </c>
      <c r="DJ139" s="13" t="str">
        <f t="shared" si="1040"/>
        <v>Sa</v>
      </c>
      <c r="DK139" s="22">
        <f t="shared" ref="DK139:DK140" si="1254">DK144+7</f>
        <v>41091</v>
      </c>
      <c r="DL139" s="19" t="str">
        <f t="shared" si="1042"/>
        <v>0</v>
      </c>
      <c r="DM139" s="13">
        <f t="shared" si="1136"/>
        <v>184</v>
      </c>
    </row>
    <row r="140" spans="1:117">
      <c r="B140" s="60"/>
      <c r="C140" s="1">
        <v>7</v>
      </c>
      <c r="D140" s="23"/>
      <c r="E140" s="1"/>
      <c r="F140" s="14" t="s">
        <v>29</v>
      </c>
      <c r="G140" s="14" t="s">
        <v>27</v>
      </c>
      <c r="H140" s="14" t="s">
        <v>28</v>
      </c>
      <c r="I140" s="1"/>
      <c r="J140" s="10" t="s">
        <v>30</v>
      </c>
      <c r="K140" s="10"/>
      <c r="L140" s="10"/>
      <c r="M140" s="10"/>
      <c r="N140" s="10"/>
      <c r="O140" s="10"/>
      <c r="P140" s="15"/>
      <c r="Q140" s="16" t="s">
        <v>31</v>
      </c>
      <c r="R140" s="15"/>
      <c r="S140" s="15"/>
      <c r="T140" s="16" t="s">
        <v>32</v>
      </c>
      <c r="U140" s="15"/>
      <c r="V140" s="15"/>
      <c r="W140" s="16" t="s">
        <v>33</v>
      </c>
      <c r="X140" s="15"/>
      <c r="Y140" s="15"/>
      <c r="Z140" s="16" t="s">
        <v>34</v>
      </c>
      <c r="AA140" s="15"/>
      <c r="AB140" s="15"/>
      <c r="AC140" s="16" t="s">
        <v>35</v>
      </c>
      <c r="AD140" s="1"/>
      <c r="AE140" s="1"/>
      <c r="AF140" s="1">
        <f>BJ78</f>
        <v>22</v>
      </c>
      <c r="AG140" s="1">
        <v>8</v>
      </c>
      <c r="AH140" s="23"/>
      <c r="AI140" s="1"/>
      <c r="AJ140" s="14" t="s">
        <v>29</v>
      </c>
      <c r="AK140" s="14" t="s">
        <v>27</v>
      </c>
      <c r="AL140" s="14" t="s">
        <v>28</v>
      </c>
      <c r="AM140" s="1"/>
      <c r="AN140" s="10" t="s">
        <v>30</v>
      </c>
      <c r="AO140" s="10"/>
      <c r="AP140" s="10"/>
      <c r="AQ140" s="10"/>
      <c r="AR140" s="10"/>
      <c r="AS140" s="10"/>
      <c r="AT140" s="15"/>
      <c r="AU140" s="16" t="s">
        <v>31</v>
      </c>
      <c r="AV140" s="15"/>
      <c r="AW140" s="15"/>
      <c r="AX140" s="16" t="s">
        <v>32</v>
      </c>
      <c r="AY140" s="15"/>
      <c r="AZ140" s="15"/>
      <c r="BA140" s="16" t="s">
        <v>33</v>
      </c>
      <c r="BB140" s="15"/>
      <c r="BC140" s="15"/>
      <c r="BD140" s="16" t="s">
        <v>34</v>
      </c>
      <c r="BE140" s="15"/>
      <c r="BF140" s="15"/>
      <c r="BG140" s="16" t="s">
        <v>35</v>
      </c>
      <c r="BH140" s="1"/>
      <c r="BI140" s="1"/>
      <c r="BJ140" s="60"/>
      <c r="BK140" s="1">
        <v>9</v>
      </c>
      <c r="BL140" s="23"/>
      <c r="BM140" s="1"/>
      <c r="BN140" s="14" t="s">
        <v>29</v>
      </c>
      <c r="BO140" s="14" t="s">
        <v>27</v>
      </c>
      <c r="BP140" s="14" t="s">
        <v>28</v>
      </c>
      <c r="BQ140" s="1"/>
      <c r="BR140" s="10" t="s">
        <v>30</v>
      </c>
      <c r="BS140" s="10"/>
      <c r="BT140" s="10"/>
      <c r="BU140" s="10"/>
      <c r="BV140" s="10"/>
      <c r="BW140" s="10"/>
      <c r="BX140" s="15"/>
      <c r="BY140" s="16" t="s">
        <v>31</v>
      </c>
      <c r="BZ140" s="15"/>
      <c r="CA140" s="15"/>
      <c r="CB140" s="16" t="s">
        <v>32</v>
      </c>
      <c r="CC140" s="15"/>
      <c r="CD140" s="15"/>
      <c r="CE140" s="16" t="s">
        <v>33</v>
      </c>
      <c r="CF140" s="15"/>
      <c r="CG140" s="15"/>
      <c r="CH140" s="16" t="s">
        <v>34</v>
      </c>
      <c r="CI140" s="15"/>
      <c r="CJ140" s="15"/>
      <c r="CK140" s="16" t="s">
        <v>35</v>
      </c>
      <c r="CL140" s="1"/>
      <c r="CN140" s="10"/>
      <c r="CO140" s="14">
        <f t="shared" ref="CO140" si="1255">CO139</f>
        <v>12</v>
      </c>
      <c r="CP140" s="24">
        <f t="shared" si="1144"/>
        <v>0</v>
      </c>
      <c r="CQ140" s="161"/>
      <c r="CR140" s="47"/>
      <c r="CS140" s="10"/>
      <c r="CT140" s="10" t="s">
        <v>152</v>
      </c>
      <c r="CU140" s="68"/>
      <c r="CV140" s="68"/>
      <c r="CW140" s="10">
        <f t="shared" si="765"/>
        <v>2016</v>
      </c>
      <c r="CX140" s="10" t="str">
        <f t="shared" si="1145"/>
        <v>Mo</v>
      </c>
      <c r="CY140" s="36">
        <f t="shared" si="1146"/>
        <v>40876</v>
      </c>
      <c r="CZ140" s="10">
        <f>CZ139</f>
        <v>0</v>
      </c>
      <c r="DB140" s="19">
        <f>IF(DM140=0,0,IF(COUNTIF($DM$1:$DM$200,DM140)=1,DM140,IF(COUNTIF($DM$1:$DM$200,DM140)=2,IF(COUNTIF($DM$1:$DM104,DM140)=0,DM140,DM140+0.5),"Terminkollision 1")))</f>
        <v>185</v>
      </c>
      <c r="DC140" s="42">
        <f t="shared" si="1187"/>
        <v>15</v>
      </c>
      <c r="DD140" s="71" t="s">
        <v>207</v>
      </c>
      <c r="DE140" s="67" t="s">
        <v>303</v>
      </c>
      <c r="DG140" s="67">
        <f t="shared" si="1252"/>
        <v>3</v>
      </c>
      <c r="DH140" s="67">
        <f t="shared" si="1253"/>
        <v>7</v>
      </c>
      <c r="DI140" s="13">
        <f t="shared" si="1039"/>
        <v>2016</v>
      </c>
      <c r="DJ140" s="13" t="str">
        <f t="shared" si="1040"/>
        <v>So</v>
      </c>
      <c r="DK140" s="22">
        <f t="shared" si="1254"/>
        <v>41092</v>
      </c>
      <c r="DL140" s="19" t="str">
        <f t="shared" si="1042"/>
        <v>0</v>
      </c>
      <c r="DM140" s="13">
        <f t="shared" si="1136"/>
        <v>185</v>
      </c>
    </row>
    <row r="141" spans="1:117" ht="12.95" customHeight="1">
      <c r="A141" s="13">
        <f>BI134+1</f>
        <v>183</v>
      </c>
      <c r="B141" s="184">
        <f>TRUNC((DATE($CR$2,C$140,C141)-WEEKDAY(DATE($CR$2,C$140,C141),2)-DATE(YEAR(DATE($CR$2,C$140,C141)+4-WEEKDAY(DATE($CR$2,C$140,C141),2)),1,-10))/7)</f>
        <v>26</v>
      </c>
      <c r="C141" s="181">
        <v>1</v>
      </c>
      <c r="D141" s="176" t="str">
        <f>IF(BL134="Mo","Di",IF(BL134="Di","Mi",IF(BL134="Mi","Do",IF(BL134="Do","Fr",IF(BL134="Fr","Sa",IF(BL134="Sa","So","Mo"))))))</f>
        <v>Fr</v>
      </c>
      <c r="E141" s="2"/>
      <c r="F141" s="164" t="str">
        <f>IF(OR(OR(B141=$CR$7,B145=$CR$7,B141=$CS$7,B145=$CS$7,B141=$CT$7,B145=$CT$7,B141=$CR$8,B145=$CR$8,B141=$CR$9,B145=$CR$9,B141=$CR$10,B145=$CR$10,B141=$CS$10,B145=$CS$10,B141=$CR$11,B145=$CR$11,B141=$CS$11,B145=$CS$11,B141=$CT$11,B145=$CT$11,B141=$CU$11,B145=$CU$11,B141=$CV$11,B145=$CV$11,B141=$CR$12,B145=$CR$12,B141=$CS$12,B145=$CS$12),OR($A142=$CP$30,$A142=$CP$31,$A142=$CP$32,$A142=$CP$33,$A142=$CP$34,$A142=$CP$35,$A142=$CP$36,$A142=$CP$37,$A142=$CP$38,$A142=$CP$39,$A142=$CP$40,$A142=$CP$41),OR($A142=$CP$44,$A142=$CP$45,$A142=$CP$46,$A142=$CP$47,$A142=$CP$48,$A142=$CP$49,$A142=$CP$50)),1,"")</f>
        <v/>
      </c>
      <c r="G141" s="164" t="str">
        <f>IF(OR(OR(B141=$CR$15,B145=$CR$15,B141=$CS$15,B145=$CS$15,B141=$CT$15,B145=$CT$15,B141=$CR$16,B145=$CR$16,B141=$CS$16,B145=$CS$16,B141=$CR$17,B145=$CR$17,B141=$CS$17,B145=$CS$17,B141=$CR$18,B145=$CR$18,B141=$CS$18,B145=$CS$18,B141=$CT$18,B145=$CT$18,B141=$CU$18,B145=$CU$18,B141=$CV$18,B145=$CV$18,B141=$CR$19,B145=$CR$19,B141=$CS$19,B145=$CS$19),OR($A142=$CP$30,$A142=$CP$31,$A142=$CP$32,$A142=$CP$33,$A142=$CP$34,$A142=$CP$35,$A142=$CP$36,$A142=$CP$37,$A142=$CP$38,$A142=$CP$39,$A142=$CP$40,$A142=$CP$41),OR($A142=$CP$44,$A142=$CP$45,$A142=$CP$46,$A142=$CP$47,$A142=$CP$48,$A142=$CP$49,$A142=$CP$50)),1,"")</f>
        <v/>
      </c>
      <c r="H141" s="164" t="str">
        <f>IF(OR(OR(B141=$CR$22,B145=$CR$22,B141=$CS$22,B145=$CS$22,B141=$CT$22,B145=$CT$22,B141=$CR$23,B145=$CR$23,B141=$CS$23,B145=$CS$23,B141=$CR$24,B145=$CR$24,B141=$CS$24,B145=$CS$24,B141=$CR$25,B145=$CR$25,B141=$CS$25,B145=$CS$25,B141=$CT$25,B145=$CT$25,B141=$CU$25,B145=$CU$25,B141=$CV$25,B145=$CV$25,B141=$CR$26,B145=$CR$26,B141=$CS$26,B145=$CS$26),OR($A142=$CP$30,$A142=$CP$31,$A142=$CP$32,$A142=$CP$33,$A142=$CP$34,$A142=$CP$35,$A142=$CP$36,$A142=$CP$37,$A142=$CP$38,$A142=$CP$39,$A142=$CP$40,$A142=$CP$41),OR($A142=$CP$44,$A142=$CP$45,$A142=$CP$46,$A142=$CP$47,$A142=$CP$48,$A142=$CP$49,$A142=$CP$50)),1,"")</f>
        <v/>
      </c>
      <c r="I141" s="2"/>
      <c r="J141" s="6" t="str">
        <f>IF(ISNA(VLOOKUP(A141,$DB$1:$DE$200,4,FALSE)),"",VLOOKUP(A141,$DB$1:$DE$200,4,FALSE))</f>
        <v>Grümpi</v>
      </c>
      <c r="K141" s="6"/>
      <c r="L141" s="6"/>
      <c r="M141" s="6"/>
      <c r="N141" s="6"/>
      <c r="O141" s="6"/>
      <c r="P141" s="5" t="str">
        <f t="array" ref="P141">IF(ISNA(INDEX($DC$1:$DC$770,MATCH($A141&amp;P$3,$DB$1:$DB$770&amp;$DC$1:$DC$770,0))),"",IF(ISNA(INDEX($DC$1:$DC$200,MATCH($A141&amp;P$3,$DB$1:$DB$200&amp;$DC$1:$DC$200,0))),IF(INDEX($DC$201:$DC$770,MATCH($A141&amp;P$3,$DB$201:$DB$770&amp;$DC$201:$DC$770,0))=P$3,2,""),IF(INDEX($DC$1:$DC$200,MATCH($A141&amp;P$3,$DB$1:$DB$200&amp;$DC$1:$DC$200,0))=P$3,1,"")))</f>
        <v/>
      </c>
      <c r="Q141" s="6" t="str">
        <f t="array" ref="Q141">IF(ISNA(INDEX($DC$1:$DC$770,MATCH($A141&amp;Q$3,$DB$1:$DB$770&amp;$DC$1:$DC$770,0))),"",IF(ISNA(INDEX($DC$1:$DC$200,MATCH($A141&amp;Q$3,$DB$1:$DB$200&amp;$DC$1:$DC$200,0))),IF(INDEX($DC$201:$DC$770,MATCH($A141&amp;Q$3,$DB$201:$DB$770&amp;$DC$201:$DC$770,0))=Q$3,2,""),IF(INDEX($DC$1:$DC$200,MATCH($A141&amp;Q$3,$DB$1:$DB$200&amp;$DC$1:$DC$200,0))=Q$3,1,"")))</f>
        <v/>
      </c>
      <c r="R141" s="6" t="str">
        <f t="array" ref="R141">IF(ISNA(INDEX($DC$1:$DC$770,MATCH($A141&amp;R$3,$DB$1:$DB$770&amp;$DC$1:$DC$770,0))),"",IF(ISNA(INDEX($DC$1:$DC$200,MATCH($A141&amp;R$3,$DB$1:$DB$200&amp;$DC$1:$DC$200,0))),IF(INDEX($DC$201:$DC$770,MATCH($A141&amp;R$3,$DB$201:$DB$770&amp;$DC$201:$DC$770,0))=R$3,2,""),IF(INDEX($DC$1:$DC$200,MATCH($A141&amp;R$3,$DB$1:$DB$200&amp;$DC$1:$DC$200,0))=R$3,1,"")))</f>
        <v/>
      </c>
      <c r="S141" s="5" t="str">
        <f t="array" ref="S141">IF(ISNA(INDEX($DC$1:$DC$770,MATCH($A141&amp;S$3,$DB$1:$DB$770&amp;$DC$1:$DC$770,0))),"",IF(ISNA(INDEX($DC$1:$DC$200,MATCH($A141&amp;S$3,$DB$1:$DB$200&amp;$DC$1:$DC$200,0))),IF(INDEX($DC$201:$DC$770,MATCH($A141&amp;S$3,$DB$201:$DB$770&amp;$DC$201:$DC$770,0))=S$3,2,""),IF(INDEX($DC$1:$DC$200,MATCH($A141&amp;S$3,$DB$1:$DB$200&amp;$DC$1:$DC$200,0))=S$3,1,"")))</f>
        <v/>
      </c>
      <c r="T141" s="6" t="str">
        <f t="array" ref="T141">IF(ISNA(INDEX($DC$1:$DC$770,MATCH($A141&amp;T$3,$DB$1:$DB$770&amp;$DC$1:$DC$770,0))),"",IF(ISNA(INDEX($DC$1:$DC$200,MATCH($A141&amp;T$3,$DB$1:$DB$200&amp;$DC$1:$DC$200,0))),IF(INDEX($DC$201:$DC$770,MATCH($A141&amp;T$3,$DB$201:$DB$770&amp;$DC$201:$DC$770,0))=T$3,2,""),IF(INDEX($DC$1:$DC$200,MATCH($A141&amp;T$3,$DB$1:$DB$200&amp;$DC$1:$DC$200,0))=T$3,1,"")))</f>
        <v/>
      </c>
      <c r="U141" s="7" t="str">
        <f t="array" ref="U141">IF(ISNA(INDEX($DC$1:$DC$770,MATCH($A141&amp;U$3,$DB$1:$DB$770&amp;$DC$1:$DC$770,0))),"",IF(ISNA(INDEX($DC$1:$DC$200,MATCH($A141&amp;U$3,$DB$1:$DB$200&amp;$DC$1:$DC$200,0))),IF(INDEX($DC$201:$DC$770,MATCH($A141&amp;U$3,$DB$201:$DB$770&amp;$DC$201:$DC$770,0))=U$3,2,""),IF(INDEX($DC$1:$DC$200,MATCH($A141&amp;U$3,$DB$1:$DB$200&amp;$DC$1:$DC$200,0))=U$3,1,"")))</f>
        <v/>
      </c>
      <c r="V141" s="6" t="str">
        <f t="array" ref="V141">IF(ISNA(INDEX($DC$1:$DC$770,MATCH($A141&amp;V$3,$DB$1:$DB$770&amp;$DC$1:$DC$770,0))),"",IF(ISNA(INDEX($DC$1:$DC$200,MATCH($A141&amp;V$3,$DB$1:$DB$200&amp;$DC$1:$DC$200,0))),IF(INDEX($DC$201:$DC$770,MATCH($A141&amp;V$3,$DB$201:$DB$770&amp;$DC$201:$DC$770,0))=V$3,2,""),IF(INDEX($DC$1:$DC$200,MATCH($A141&amp;V$3,$DB$1:$DB$200&amp;$DC$1:$DC$200,0))=V$3,1,"")))</f>
        <v/>
      </c>
      <c r="W141" s="6" t="str">
        <f t="array" ref="W141">IF(ISNA(INDEX($DC$1:$DC$770,MATCH($A141&amp;W$3,$DB$1:$DB$770&amp;$DC$1:$DC$770,0))),"",IF(ISNA(INDEX($DC$1:$DC$200,MATCH($A141&amp;W$3,$DB$1:$DB$200&amp;$DC$1:$DC$200,0))),IF(INDEX($DC$201:$DC$770,MATCH($A141&amp;W$3,$DB$201:$DB$770&amp;$DC$201:$DC$770,0))=W$3,2,""),IF(INDEX($DC$1:$DC$200,MATCH($A141&amp;W$3,$DB$1:$DB$200&amp;$DC$1:$DC$200,0))=W$3,1,"")))</f>
        <v/>
      </c>
      <c r="X141" s="6" t="str">
        <f t="array" ref="X141">IF(ISNA(INDEX($DC$1:$DC$770,MATCH($A141&amp;X$3,$DB$1:$DB$770&amp;$DC$1:$DC$770,0))),"",IF(ISNA(INDEX($DC$1:$DC$200,MATCH($A141&amp;X$3,$DB$1:$DB$200&amp;$DC$1:$DC$200,0))),IF(INDEX($DC$201:$DC$770,MATCH($A141&amp;X$3,$DB$201:$DB$770&amp;$DC$201:$DC$770,0))=X$3,2,""),IF(INDEX($DC$1:$DC$200,MATCH($A141&amp;X$3,$DB$1:$DB$200&amp;$DC$1:$DC$200,0))=X$3,1,"")))</f>
        <v/>
      </c>
      <c r="Y141" s="5" t="str">
        <f t="array" ref="Y141">IF(ISNA(INDEX($DC$1:$DC$770,MATCH($A141&amp;Y$3,$DB$1:$DB$770&amp;$DC$1:$DC$770,0))),"",IF(ISNA(INDEX($DC$1:$DC$200,MATCH($A141&amp;Y$3,$DB$1:$DB$200&amp;$DC$1:$DC$200,0))),IF(INDEX($DC$201:$DC$770,MATCH($A141&amp;Y$3,$DB$201:$DB$770&amp;$DC$201:$DC$770,0))=Y$3,2,""),IF(INDEX($DC$1:$DC$200,MATCH($A141&amp;Y$3,$DB$1:$DB$200&amp;$DC$1:$DC$200,0))=Y$3,1,"")))</f>
        <v/>
      </c>
      <c r="Z141" s="6" t="str">
        <f t="array" ref="Z141">IF(ISNA(INDEX($DC$1:$DC$770,MATCH($A141&amp;Z$3,$DB$1:$DB$770&amp;$DC$1:$DC$770,0))),"",IF(ISNA(INDEX($DC$1:$DC$200,MATCH($A141&amp;Z$3,$DB$1:$DB$200&amp;$DC$1:$DC$200,0))),IF(INDEX($DC$201:$DC$770,MATCH($A141&amp;Z$3,$DB$201:$DB$770&amp;$DC$201:$DC$770,0))=Z$3,2,""),IF(INDEX($DC$1:$DC$200,MATCH($A141&amp;Z$3,$DB$1:$DB$200&amp;$DC$1:$DC$200,0))=Z$3,1,"")))</f>
        <v/>
      </c>
      <c r="AA141" s="7" t="str">
        <f t="array" ref="AA141">IF(ISNA(INDEX($DC$1:$DC$770,MATCH($A141&amp;AA$3,$DB$1:$DB$770&amp;$DC$1:$DC$770,0))),"",IF(ISNA(INDEX($DC$1:$DC$200,MATCH($A141&amp;AA$3,$DB$1:$DB$200&amp;$DC$1:$DC$200,0))),IF(INDEX($DC$201:$DC$770,MATCH($A141&amp;AA$3,$DB$201:$DB$770&amp;$DC$201:$DC$770,0))=AA$3,2,""),IF(INDEX($DC$1:$DC$200,MATCH($A141&amp;AA$3,$DB$1:$DB$200&amp;$DC$1:$DC$200,0))=AA$3,1,"")))</f>
        <v/>
      </c>
      <c r="AB141" s="6" t="str">
        <f t="array" ref="AB141">IF(ISNA(INDEX($DC$1:$DC$770,MATCH($A141&amp;AB$3,$DB$1:$DB$770&amp;$DC$1:$DC$770,0))),"",IF(ISNA(INDEX($DC$1:$DC$200,MATCH($A141&amp;AB$3,$DB$1:$DB$200&amp;$DC$1:$DC$200,0))),IF(INDEX($DC$201:$DC$770,MATCH($A141&amp;AB$3,$DB$201:$DB$770&amp;$DC$201:$DC$770,0))=AB$3,2,""),IF(INDEX($DC$1:$DC$200,MATCH($A141&amp;AB$3,$DB$1:$DB$200&amp;$DC$1:$DC$200,0))=AB$3,1,"")))</f>
        <v/>
      </c>
      <c r="AC141" s="6" t="str">
        <f t="array" ref="AC141">IF(ISNA(INDEX($DC$1:$DC$770,MATCH($A141&amp;AC$3,$DB$1:$DB$770&amp;$DC$1:$DC$770,0))),"",IF(ISNA(INDEX($DC$1:$DC$200,MATCH($A141&amp;AC$3,$DB$1:$DB$200&amp;$DC$1:$DC$200,0))),IF(INDEX($DC$201:$DC$770,MATCH($A141&amp;AC$3,$DB$201:$DB$770&amp;$DC$201:$DC$770,0))=AC$3,2,""),IF(INDEX($DC$1:$DC$200,MATCH($A141&amp;AC$3,$DB$1:$DB$200&amp;$DC$1:$DC$200,0))=AC$3,1,"")))</f>
        <v/>
      </c>
      <c r="AD141" s="7">
        <f t="array" ref="AD141">IF(ISNA(INDEX($DC$1:$DC$770,MATCH($A141&amp;AD$3,$DB$1:$DB$770&amp;$DC$1:$DC$770,0))),"",IF(ISNA(INDEX($DC$1:$DC$200,MATCH($A141&amp;AD$3,$DB$1:$DB$200&amp;$DC$1:$DC$200,0))),IF(INDEX($DC$201:$DC$770,MATCH($A141&amp;AD$3,$DB$201:$DB$770&amp;$DC$201:$DC$770,0))=AD$3,2,""),IF(INDEX($DC$1:$DC$200,MATCH($A141&amp;AD$3,$DB$1:$DB$200&amp;$DC$1:$DC$200,0))=AD$3,1,"")))</f>
        <v>1</v>
      </c>
      <c r="AE141" s="1">
        <f>A201+1</f>
        <v>214</v>
      </c>
      <c r="AF141" s="184">
        <f>TRUNC((DATE($CR$2,AG$140,AG141)-WEEKDAY(DATE($CR$2,AG$140,AG141),2)-DATE(YEAR(DATE($CR$2,AG$140,AG141)+4-WEEKDAY(DATE($CR$2,AG$140,AG141),2)),1,-10))/7)</f>
        <v>31</v>
      </c>
      <c r="AG141" s="172">
        <v>1</v>
      </c>
      <c r="AH141" s="176" t="str">
        <f>IF(D201="Mo","Di",IF(D201="Di","Mi",IF(D201="Mi","Do",IF(D201="Do","Fr",IF(D201="Fr","Sa",IF(D201="Sa","So","Mo"))))))</f>
        <v>Mo</v>
      </c>
      <c r="AI141" s="2"/>
      <c r="AJ141" s="164">
        <f>IF(OR(OR(AF141=$CR$7,AF145=$CR$7,AF141=$CS$7,AF145=$CS$7,AF141=$CT$7,AF145=$CT$7,AF141=$CR$8,AF145=$CR$8,AF141=$CR$9,AF145=$CR$9,AF141=$CR$10,AF145=$CR$10,AF141=$CS$10,AF145=$CS$10,AF141=$CR$11,AF145=$CR$11,AF141=$CS$11,AF145=$CS$11,AF141=$CT$11,AF145=$CT$11,AF141=$CU$11,AF145=$CU$11,AF141=$CV$11,AF145=$CV$11,AF141=$CR$12,AF145=$CR$12,AF141=$CS$12,AF145=$CS$12),OR($AE142=$CP$30,$AE142=$CP$31,$AE142=$CP$32,$AE142=$CP$33,$AE142=$CP$34,$AE142=$CP$35,$AE142=$CP$36,$AE142=$CP$37,$AE142=$CP$38,$AE142=$CP$39,$AE142=$CP$40,$AE142=$CP$41),OR($AE142=$CP$44,$AE142=$CP$45,$AE142=$CP$46,$AE142=$CP$47,$AE142=$CP$48,$AE142=$CP$49,$AE142=$CP$50)),1,"")</f>
        <v>1</v>
      </c>
      <c r="AK141" s="164">
        <f>IF(OR(OR(AF141=$CR$15,AF145=$CR$15,AF141=$CS$15,AF145=$CS$15,AF141=$CT$15,AF145=$CT$15,AF141=$CR$16,AF145=$CR$16,AF141=$CS$16,AF145=$CS$16,AF141=$CR$17,AF145=$CR$17,AF141=$CS$17,AF145=$CS$17,AF141=$CR$18,AF145=$CR$18,AF141=$CS$18,AF145=$CS$18,AF141=$CT$18,AF145=$CT$18,AF141=$CU$18,AF145=$CU$18,AF141=$CV$18,AF145=$CV$18,AF141=$CR$19,AF145=$CR$19,AF141=$CS$19,AF145=$CS$19),OR($AE142=$CP$30,$AE142=$CP$31,$AE142=$CP$32,$AE142=$CP$33,$AE142=$CP$34,$AE142=$CP$35,$AE142=$CP$36,$AE142=$CP$37,$AE142=$CP$38,$AE142=$CP$39,$AE142=$CP$40,$AE142=$CP$41),OR($AE142=$CP$44,$AE142=$CP$45,$AE142=$CP$46,$AE142=$CP$47,$AE142=$CP$48,$AE142=$CP$49,$AE142=$CP$50)),1,"")</f>
        <v>1</v>
      </c>
      <c r="AL141" s="164">
        <f>IF(OR(OR(AF141=$CR$22,AF145=$CR$22,AF141=$CS$22,AF145=$CS$22,AF141=$CT$22,AF145=$CT$22,AF141=$CR$23,AF145=$CR$23,AF141=$CS$23,AF145=$CS$23,AF141=$CR$24,AF145=$CR$24,AF141=$CS$24,AF145=$CS$24,AF141=$CR$25,AF145=$CR$25,AF141=$CS$25,AF145=$CS$25,AF141=$CT$25,AF145=$CT$25,AF141=$CU$25,AF145=$CU$25,AF141=$CV$25,AF145=$CV$25,AF141=$CR$26,AF145=$CR$26,AF141=$CS$26,AF145=$CS$26),OR($AE142=$CP$30,$AE142=$CP$31,$AE142=$CP$32,$AE142=$CP$33,$AE142=$CP$34,$AE142=$CP$35,$AE142=$CP$36,$AE142=$CP$37,$AE142=$CP$38,$AE142=$CP$39,$AE142=$CP$40,$AE142=$CP$41),OR($AE142=$CP$44,$AE142=$CP$45,$AE142=$CP$46,$AE142=$CP$47,$AE142=$CP$48,$AE142=$CP$49,$AE142=$CP$50)),1,"")</f>
        <v>1</v>
      </c>
      <c r="AM141" s="2"/>
      <c r="AN141" s="1" t="str">
        <f>IF(ISNA(VLOOKUP(AE141,$DB$1:$DE$200,4,FALSE)),"",VLOOKUP(AE141,$DB$1:$DE$200,4,FALSE))</f>
        <v/>
      </c>
      <c r="AO141" s="1"/>
      <c r="AP141" s="1"/>
      <c r="AQ141" s="1"/>
      <c r="AR141" s="1"/>
      <c r="AS141" s="1"/>
      <c r="AT141" s="5" t="str">
        <f t="array" ref="AT141">IF(ISNA(INDEX($DC$1:$DC$770,MATCH($AE141&amp;AT$3,$DB$1:$DB$770&amp;$DC$1:$DC$770,0))),"",IF(ISNA(INDEX($DC$1:$DC$200,MATCH($AE141&amp;AT$3,$DB$1:$DB$200&amp;$DC$1:$DC$200,0))),IF(INDEX($DC$201:$DC$770,MATCH($AE141&amp;AT$3,$DB$201:$DB$770&amp;$DC$201:$DC$770,0))=AT$3,2,""),IF(INDEX($DC$1:$DC$200,MATCH($AE141&amp;AT$3,$DB$1:$DB$200&amp;$DC$1:$DC$200,0))=AT$3,1,"")))</f>
        <v/>
      </c>
      <c r="AU141" s="6" t="str">
        <f t="array" ref="AU141">IF(ISNA(INDEX($DC$1:$DC$770,MATCH($AE141&amp;AU$3,$DB$1:$DB$770&amp;$DC$1:$DC$770,0))),"",IF(ISNA(INDEX($DC$1:$DC$200,MATCH($AE141&amp;AU$3,$DB$1:$DB$200&amp;$DC$1:$DC$200,0))),IF(INDEX($DC$201:$DC$770,MATCH($AE141&amp;AU$3,$DB$201:$DB$770&amp;$DC$201:$DC$770,0))=AU$3,2,""),IF(INDEX($DC$1:$DC$200,MATCH($AE141&amp;AU$3,$DB$1:$DB$200&amp;$DC$1:$DC$200,0))=AU$3,1,"")))</f>
        <v/>
      </c>
      <c r="AV141" s="6" t="str">
        <f t="array" ref="AV141">IF(ISNA(INDEX($DC$1:$DC$770,MATCH($AE141&amp;AV$3,$DB$1:$DB$770&amp;$DC$1:$DC$770,0))),"",IF(ISNA(INDEX($DC$1:$DC$200,MATCH($AE141&amp;AV$3,$DB$1:$DB$200&amp;$DC$1:$DC$200,0))),IF(INDEX($DC$201:$DC$770,MATCH($AE141&amp;AV$3,$DB$201:$DB$770&amp;$DC$201:$DC$770,0))=AV$3,2,""),IF(INDEX($DC$1:$DC$200,MATCH($AE141&amp;AV$3,$DB$1:$DB$200&amp;$DC$1:$DC$200,0))=AV$3,1,"")))</f>
        <v/>
      </c>
      <c r="AW141" s="5" t="str">
        <f t="array" ref="AW141">IF(ISNA(INDEX($DC$1:$DC$770,MATCH($AE141&amp;AW$3,$DB$1:$DB$770&amp;$DC$1:$DC$770,0))),"",IF(ISNA(INDEX($DC$1:$DC$200,MATCH($AE141&amp;AW$3,$DB$1:$DB$200&amp;$DC$1:$DC$200,0))),IF(INDEX($DC$201:$DC$770,MATCH($AE141&amp;AW$3,$DB$201:$DB$770&amp;$DC$201:$DC$770,0))=AW$3,2,""),IF(INDEX($DC$1:$DC$200,MATCH($AE141&amp;AW$3,$DB$1:$DB$200&amp;$DC$1:$DC$200,0))=AW$3,1,"")))</f>
        <v/>
      </c>
      <c r="AX141" s="6" t="str">
        <f t="array" ref="AX141">IF(ISNA(INDEX($DC$1:$DC$770,MATCH($AE141&amp;AX$3,$DB$1:$DB$770&amp;$DC$1:$DC$770,0))),"",IF(ISNA(INDEX($DC$1:$DC$200,MATCH($AE141&amp;AX$3,$DB$1:$DB$200&amp;$DC$1:$DC$200,0))),IF(INDEX($DC$201:$DC$770,MATCH($AE141&amp;AX$3,$DB$201:$DB$770&amp;$DC$201:$DC$770,0))=AX$3,2,""),IF(INDEX($DC$1:$DC$200,MATCH($AE141&amp;AX$3,$DB$1:$DB$200&amp;$DC$1:$DC$200,0))=AX$3,1,"")))</f>
        <v/>
      </c>
      <c r="AY141" s="7" t="str">
        <f t="array" ref="AY141">IF(ISNA(INDEX($DC$1:$DC$770,MATCH($AE141&amp;AY$3,$DB$1:$DB$770&amp;$DC$1:$DC$770,0))),"",IF(ISNA(INDEX($DC$1:$DC$200,MATCH($AE141&amp;AY$3,$DB$1:$DB$200&amp;$DC$1:$DC$200,0))),IF(INDEX($DC$201:$DC$770,MATCH($AE141&amp;AY$3,$DB$201:$DB$770&amp;$DC$201:$DC$770,0))=AY$3,2,""),IF(INDEX($DC$1:$DC$200,MATCH($AE141&amp;AY$3,$DB$1:$DB$200&amp;$DC$1:$DC$200,0))=AY$3,1,"")))</f>
        <v/>
      </c>
      <c r="AZ141" s="6" t="str">
        <f t="array" ref="AZ141">IF(ISNA(INDEX($DC$1:$DC$770,MATCH($AE141&amp;AZ$3,$DB$1:$DB$770&amp;$DC$1:$DC$770,0))),"",IF(ISNA(INDEX($DC$1:$DC$200,MATCH($AE141&amp;AZ$3,$DB$1:$DB$200&amp;$DC$1:$DC$200,0))),IF(INDEX($DC$201:$DC$770,MATCH($AE141&amp;AZ$3,$DB$201:$DB$770&amp;$DC$201:$DC$770,0))=AZ$3,2,""),IF(INDEX($DC$1:$DC$200,MATCH($AE141&amp;AZ$3,$DB$1:$DB$200&amp;$DC$1:$DC$200,0))=AZ$3,1,"")))</f>
        <v/>
      </c>
      <c r="BA141" s="6" t="str">
        <f t="array" ref="BA141">IF(ISNA(INDEX($DC$1:$DC$770,MATCH($AE141&amp;BA$3,$DB$1:$DB$770&amp;$DC$1:$DC$770,0))),"",IF(ISNA(INDEX($DC$1:$DC$200,MATCH($AE141&amp;BA$3,$DB$1:$DB$200&amp;$DC$1:$DC$200,0))),IF(INDEX($DC$201:$DC$770,MATCH($AE141&amp;BA$3,$DB$201:$DB$770&amp;$DC$201:$DC$770,0))=BA$3,2,""),IF(INDEX($DC$1:$DC$200,MATCH($AE141&amp;BA$3,$DB$1:$DB$200&amp;$DC$1:$DC$200,0))=BA$3,1,"")))</f>
        <v/>
      </c>
      <c r="BB141" s="6" t="str">
        <f t="array" ref="BB141">IF(ISNA(INDEX($DC$1:$DC$770,MATCH($AE141&amp;BB$3,$DB$1:$DB$770&amp;$DC$1:$DC$770,0))),"",IF(ISNA(INDEX($DC$1:$DC$200,MATCH($AE141&amp;BB$3,$DB$1:$DB$200&amp;$DC$1:$DC$200,0))),IF(INDEX($DC$201:$DC$770,MATCH($AE141&amp;BB$3,$DB$201:$DB$770&amp;$DC$201:$DC$770,0))=BB$3,2,""),IF(INDEX($DC$1:$DC$200,MATCH($AE141&amp;BB$3,$DB$1:$DB$200&amp;$DC$1:$DC$200,0))=BB$3,1,"")))</f>
        <v/>
      </c>
      <c r="BC141" s="5" t="str">
        <f t="array" ref="BC141">IF(ISNA(INDEX($DC$1:$DC$770,MATCH($AE141&amp;BC$3,$DB$1:$DB$770&amp;$DC$1:$DC$770,0))),"",IF(ISNA(INDEX($DC$1:$DC$200,MATCH($AE141&amp;BC$3,$DB$1:$DB$200&amp;$DC$1:$DC$200,0))),IF(INDEX($DC$201:$DC$770,MATCH($AE141&amp;BC$3,$DB$201:$DB$770&amp;$DC$201:$DC$770,0))=BC$3,2,""),IF(INDEX($DC$1:$DC$200,MATCH($AE141&amp;BC$3,$DB$1:$DB$200&amp;$DC$1:$DC$200,0))=BC$3,1,"")))</f>
        <v/>
      </c>
      <c r="BD141" s="6" t="str">
        <f t="array" ref="BD141">IF(ISNA(INDEX($DC$1:$DC$770,MATCH($AE141&amp;BD$3,$DB$1:$DB$770&amp;$DC$1:$DC$770,0))),"",IF(ISNA(INDEX($DC$1:$DC$200,MATCH($AE141&amp;BD$3,$DB$1:$DB$200&amp;$DC$1:$DC$200,0))),IF(INDEX($DC$201:$DC$770,MATCH($AE141&amp;BD$3,$DB$201:$DB$770&amp;$DC$201:$DC$770,0))=BD$3,2,""),IF(INDEX($DC$1:$DC$200,MATCH($AE141&amp;BD$3,$DB$1:$DB$200&amp;$DC$1:$DC$200,0))=BD$3,1,"")))</f>
        <v/>
      </c>
      <c r="BE141" s="7" t="str">
        <f t="array" ref="BE141">IF(ISNA(INDEX($DC$1:$DC$770,MATCH($AE141&amp;BE$3,$DB$1:$DB$770&amp;$DC$1:$DC$770,0))),"",IF(ISNA(INDEX($DC$1:$DC$200,MATCH($AE141&amp;BE$3,$DB$1:$DB$200&amp;$DC$1:$DC$200,0))),IF(INDEX($DC$201:$DC$770,MATCH($AE141&amp;BE$3,$DB$201:$DB$770&amp;$DC$201:$DC$770,0))=BE$3,2,""),IF(INDEX($DC$1:$DC$200,MATCH($AE141&amp;BE$3,$DB$1:$DB$200&amp;$DC$1:$DC$200,0))=BE$3,1,"")))</f>
        <v/>
      </c>
      <c r="BF141" s="6" t="str">
        <f t="array" ref="BF141">IF(ISNA(INDEX($DC$1:$DC$770,MATCH($AE141&amp;BF$3,$DB$1:$DB$770&amp;$DC$1:$DC$770,0))),"",IF(ISNA(INDEX($DC$1:$DC$200,MATCH($AE141&amp;BF$3,$DB$1:$DB$200&amp;$DC$1:$DC$200,0))),IF(INDEX($DC$201:$DC$770,MATCH($AE141&amp;BF$3,$DB$201:$DB$770&amp;$DC$201:$DC$770,0))=BF$3,2,""),IF(INDEX($DC$1:$DC$200,MATCH($AE141&amp;BF$3,$DB$1:$DB$200&amp;$DC$1:$DC$200,0))=BF$3,1,"")))</f>
        <v/>
      </c>
      <c r="BG141" s="6" t="str">
        <f t="array" ref="BG141">IF(ISNA(INDEX($DC$1:$DC$770,MATCH($AE141&amp;BG$3,$DB$1:$DB$770&amp;$DC$1:$DC$770,0))),"",IF(ISNA(INDEX($DC$1:$DC$200,MATCH($AE141&amp;BG$3,$DB$1:$DB$200&amp;$DC$1:$DC$200,0))),IF(INDEX($DC$201:$DC$770,MATCH($AE141&amp;BG$3,$DB$201:$DB$770&amp;$DC$201:$DC$770,0))=BG$3,2,""),IF(INDEX($DC$1:$DC$200,MATCH($AE141&amp;BG$3,$DB$1:$DB$200&amp;$DC$1:$DC$200,0))=BG$3,1,"")))</f>
        <v/>
      </c>
      <c r="BH141" s="7" t="str">
        <f t="array" ref="BH141">IF(ISNA(INDEX($DC$1:$DC$770,MATCH($AE141&amp;BH$3,$DB$1:$DB$770&amp;$DC$1:$DC$770,0))),"",IF(ISNA(INDEX($DC$1:$DC$200,MATCH($AE141&amp;BH$3,$DB$1:$DB$200&amp;$DC$1:$DC$200,0))),IF(INDEX($DC$201:$DC$770,MATCH($AE141&amp;BH$3,$DB$201:$DB$770&amp;$DC$201:$DC$770,0))=BH$3,2,""),IF(INDEX($DC$1:$DC$200,MATCH($AE141&amp;BH$3,$DB$1:$DB$200&amp;$DC$1:$DC$200,0))=BH$3,1,"")))</f>
        <v/>
      </c>
      <c r="BI141" s="1">
        <f>AE201+1</f>
        <v>245</v>
      </c>
      <c r="BJ141" s="184">
        <f>TRUNC((DATE($CR$2,BK$140,BK141)-WEEKDAY(DATE($CR$2,BK$140,BK141),2)-DATE(YEAR(DATE($CR$2,BK$140,BK141)+4-WEEKDAY(DATE($CR$2,BK$140,BK141),2)),1,-10))/7)</f>
        <v>35</v>
      </c>
      <c r="BK141" s="172">
        <v>1</v>
      </c>
      <c r="BL141" s="176" t="str">
        <f>IF(AH201="Mo","Di",IF(AH201="Di","Mi",IF(AH201="Mi","Do",IF(AH201="Do","Fr",IF(AH201="Fr","Sa",IF(AH201="Sa","So","Mo"))))))</f>
        <v>Do</v>
      </c>
      <c r="BM141" s="2"/>
      <c r="BN141" s="164" t="str">
        <f>IF(OR(OR($BI142=$CP$30,$BI142=$CP$31,$BI142=$CP$32,$BI142=$CP$33,$BI142=$CP$34,$BI142=$CP$35,$BI142=$CP$36,$BI142=$CP$37,$BI142=$CP$38,$BI142=$CP$39,$BI142=$CP$40,$BI142=$CP$41),OR(BJ141=$CR$7,BJ145=$CR$7,BJ141=$CS$7,BJ145=$CS$7,BJ141=$CT$7,BJ145=$CT$7,BJ141=$CR$8,BJ145=$CR$8,BJ141=$CR$9,BJ145=$CR$9,BJ141=$CR$10,BJ145=$CR$10,BJ141=$CS$10,BJ145=$CS$10,BJ141=$CR$11,BJ145=$CR$11,BJ141=$CS$11,BJ145=$CS$11,BJ141=$CT$11,BJ145=$CT$11,BJ141=$CU$11,BJ145=$CU$11,BJ141=$CV$11,BJ145=$CV$11,BJ141=$CR$12,BJ145=$CR$12,BJ141=$CS$12,BJ145=$CS$12),OR($BI142=$CP$44,$BI142=$CP$45,$BI142=$CP$46,$BI142=$CP$47,$BI142=$CP$48,$BI142=$CP$49,$BI142=$CP$50)),1,"")</f>
        <v/>
      </c>
      <c r="BO141" s="164" t="str">
        <f>IF(OR(OR(BJ141=$CR$15,BJ145=$CR$15,BJ141=$CS$15,BJ145=$CS$15,BJ141=$CT$15,BJ145=$CT$15,BJ141=$CR$16,BJ145=$CR$16,BJ141=$CS$16,BJ145=$CS$16,BJ141=$CR$17,BJ145=$CR$17,BJ141=$CS$17,BJ145=$CS$17,BJ141=$CR$18,BJ145=$CR$18,BJ141=$CS$18,BJ145=$CS$18,BJ141=$CT$18,BJ145=$CT$18,BJ141=$CU$18,BJ145=$CU$18,BJ141=$CV$18,BJ145=$CV$18,BJ141=$CR$19,BJ145=$CR$19,BJ141=$CS$19,BJ145=$CS$19),OR($BI142=$CP$30,$BI142=$CP$31,$BI142=$CP$32,$BI142=$CP$33,$BI142=$CP$34,$BI142=$CP$35,$BI142=$CP$36,$BI142=$CP$37,$BI142=$CP$38,$BI142=$CP$39,$BI142=$CP$40,$BI142=$CP$41),OR($BI142=$CP$44,$BI142=$CP$45,$BI142=$CP$46,$BI142=$CP$47,$BI142=$CP$48,$BI142=$CP$49,$BI142=$CP$50)),1,"")</f>
        <v/>
      </c>
      <c r="BP141" s="164" t="str">
        <f>IF(OR(OR(BJ141=$CR$22,BJ145=$CR$22,BJ141=$CS$22,BJ145=$CS$22,BJ141=$CT$22,BJ145=$CT$22,BJ141=$CR$23,BJ145=$CR$23,BJ141=$CS$23,BJ145=$CS$23,BJ141=$CR$24,BJ145=$CR$24,BJ141=$CS$24,BJ145=$CS$24,BJ141=$CR$25,BJ145=$CR$25,BJ141=$CS$25,BJ145=$CS$25,BJ141=$CT$25,BJ145=$CT$25,BJ141=$CU$25,BJ145=$CU$25,BJ141=$CV$25,BJ145=$CV$25,BJ141=$CR$26,BJ145=$CR$26,BJ141=$CS$26,BJ145=$CS$26),OR($BI142=$CP$30,$BI142=$CP$31,$BI142=$CP$32,$BI142=$CP$33,$BI142=$CP$34,$BI142=$CP$35,$BI142=$CP$36,$BI142=$CP$37,$BI142=$CP$38,$BI142=$CP$39,$BI142=$CP$40,$BI142=$CP$41),OR($BI142=$CP$44,$BI142=$CP$45,$BI142=$CP$46,$BI142=$CP$47,$BI142=$CP$48,$BI142=$CP$49,$BI142=$CP$50)),1,"")</f>
        <v/>
      </c>
      <c r="BQ141" s="2"/>
      <c r="BR141" s="1" t="str">
        <f>IF(ISNA(VLOOKUP(BI141,$DB$1:$DE$200,4,FALSE)),"",VLOOKUP(BI141,$DB$1:$DE$200,4,FALSE))</f>
        <v/>
      </c>
      <c r="BS141" s="1"/>
      <c r="BT141" s="1"/>
      <c r="BU141" s="1"/>
      <c r="BV141" s="1"/>
      <c r="BW141" s="1"/>
      <c r="BX141" s="5" t="str">
        <f t="array" ref="BX141">IF(ISNA(INDEX($DC$1:$DC$770,MATCH($BI141&amp;BX$3,$DB$1:$DB$770&amp;$DC$1:$DC$770,0))),"",IF(ISNA(INDEX($DC$1:$DC$200,MATCH($BI141&amp;BX$3,$DB$1:$DB$200&amp;$DC$1:$DC$200,0))),IF(INDEX($DC$201:$DC$770,MATCH($BI141&amp;BX$3,$DB$201:$DB$770&amp;$DC$201:$DC$770,0))=BX$3,2,""),IF(INDEX($DC$1:$DC$200,MATCH($BI141&amp;BX$3,$DB$1:$DB$200&amp;$DC$1:$DC$200,0))=BX$3,1,"")))</f>
        <v/>
      </c>
      <c r="BY141" s="6" t="str">
        <f t="array" ref="BY141">IF(ISNA(INDEX($DC$1:$DC$770,MATCH($BI141&amp;BY$3,$DB$1:$DB$770&amp;$DC$1:$DC$770,0))),"",IF(ISNA(INDEX($DC$1:$DC$200,MATCH($BI141&amp;BY$3,$DB$1:$DB$200&amp;$DC$1:$DC$200,0))),IF(INDEX($DC$201:$DC$770,MATCH($BI141&amp;BY$3,$DB$201:$DB$770&amp;$DC$201:$DC$770,0))=BY$3,2,""),IF(INDEX($DC$1:$DC$200,MATCH($BI141&amp;BY$3,$DB$1:$DB$200&amp;$DC$1:$DC$200,0))=BY$3,1,"")))</f>
        <v/>
      </c>
      <c r="BZ141" s="6" t="str">
        <f t="array" ref="BZ141">IF(ISNA(INDEX($DC$1:$DC$770,MATCH($BI141&amp;BZ$3,$DB$1:$DB$770&amp;$DC$1:$DC$770,0))),"",IF(ISNA(INDEX($DC$1:$DC$200,MATCH($BI141&amp;BZ$3,$DB$1:$DB$200&amp;$DC$1:$DC$200,0))),IF(INDEX($DC$201:$DC$770,MATCH($BI141&amp;BZ$3,$DB$201:$DB$770&amp;$DC$201:$DC$770,0))=BZ$3,2,""),IF(INDEX($DC$1:$DC$200,MATCH($BI141&amp;BZ$3,$DB$1:$DB$200&amp;$DC$1:$DC$200,0))=BZ$3,1,"")))</f>
        <v/>
      </c>
      <c r="CA141" s="5" t="str">
        <f t="array" ref="CA141">IF(ISNA(INDEX($DC$1:$DC$770,MATCH($BI141&amp;CA$3,$DB$1:$DB$770&amp;$DC$1:$DC$770,0))),"",IF(ISNA(INDEX($DC$1:$DC$200,MATCH($BI141&amp;CA$3,$DB$1:$DB$200&amp;$DC$1:$DC$200,0))),IF(INDEX($DC$201:$DC$770,MATCH($BI141&amp;CA$3,$DB$201:$DB$770&amp;$DC$201:$DC$770,0))=CA$3,2,""),IF(INDEX($DC$1:$DC$200,MATCH($BI141&amp;CA$3,$DB$1:$DB$200&amp;$DC$1:$DC$200,0))=CA$3,1,"")))</f>
        <v/>
      </c>
      <c r="CB141" s="6" t="str">
        <f t="array" ref="CB141">IF(ISNA(INDEX($DC$1:$DC$770,MATCH($BI141&amp;CB$3,$DB$1:$DB$770&amp;$DC$1:$DC$770,0))),"",IF(ISNA(INDEX($DC$1:$DC$200,MATCH($BI141&amp;CB$3,$DB$1:$DB$200&amp;$DC$1:$DC$200,0))),IF(INDEX($DC$201:$DC$770,MATCH($BI141&amp;CB$3,$DB$201:$DB$770&amp;$DC$201:$DC$770,0))=CB$3,2,""),IF(INDEX($DC$1:$DC$200,MATCH($BI141&amp;CB$3,$DB$1:$DB$200&amp;$DC$1:$DC$200,0))=CB$3,1,"")))</f>
        <v/>
      </c>
      <c r="CC141" s="7" t="str">
        <f t="array" ref="CC141">IF(ISNA(INDEX($DC$1:$DC$770,MATCH($BI141&amp;CC$3,$DB$1:$DB$770&amp;$DC$1:$DC$770,0))),"",IF(ISNA(INDEX($DC$1:$DC$200,MATCH($BI141&amp;CC$3,$DB$1:$DB$200&amp;$DC$1:$DC$200,0))),IF(INDEX($DC$201:$DC$770,MATCH($BI141&amp;CC$3,$DB$201:$DB$770&amp;$DC$201:$DC$770,0))=CC$3,2,""),IF(INDEX($DC$1:$DC$200,MATCH($BI141&amp;CC$3,$DB$1:$DB$200&amp;$DC$1:$DC$200,0))=CC$3,1,"")))</f>
        <v/>
      </c>
      <c r="CD141" s="6" t="str">
        <f t="array" ref="CD141">IF(ISNA(INDEX($DC$1:$DC$770,MATCH($BI141&amp;CD$3,$DB$1:$DB$770&amp;$DC$1:$DC$770,0))),"",IF(ISNA(INDEX($DC$1:$DC$200,MATCH($BI141&amp;CD$3,$DB$1:$DB$200&amp;$DC$1:$DC$200,0))),IF(INDEX($DC$201:$DC$770,MATCH($BI141&amp;CD$3,$DB$201:$DB$770&amp;$DC$201:$DC$770,0))=CD$3,2,""),IF(INDEX($DC$1:$DC$200,MATCH($BI141&amp;CD$3,$DB$1:$DB$200&amp;$DC$1:$DC$200,0))=CD$3,1,"")))</f>
        <v/>
      </c>
      <c r="CE141" s="6" t="str">
        <f t="array" ref="CE141">IF(ISNA(INDEX($DC$1:$DC$770,MATCH($BI141&amp;CE$3,$DB$1:$DB$770&amp;$DC$1:$DC$770,0))),"",IF(ISNA(INDEX($DC$1:$DC$200,MATCH($BI141&amp;CE$3,$DB$1:$DB$200&amp;$DC$1:$DC$200,0))),IF(INDEX($DC$201:$DC$770,MATCH($BI141&amp;CE$3,$DB$201:$DB$770&amp;$DC$201:$DC$770,0))=CE$3,2,""),IF(INDEX($DC$1:$DC$200,MATCH($BI141&amp;CE$3,$DB$1:$DB$200&amp;$DC$1:$DC$200,0))=CE$3,1,"")))</f>
        <v/>
      </c>
      <c r="CF141" s="6" t="str">
        <f t="array" ref="CF141">IF(ISNA(INDEX($DC$1:$DC$770,MATCH($BI141&amp;CF$3,$DB$1:$DB$770&amp;$DC$1:$DC$770,0))),"",IF(ISNA(INDEX($DC$1:$DC$200,MATCH($BI141&amp;CF$3,$DB$1:$DB$200&amp;$DC$1:$DC$200,0))),IF(INDEX($DC$201:$DC$770,MATCH($BI141&amp;CF$3,$DB$201:$DB$770&amp;$DC$201:$DC$770,0))=CF$3,2,""),IF(INDEX($DC$1:$DC$200,MATCH($BI141&amp;CF$3,$DB$1:$DB$200&amp;$DC$1:$DC$200,0))=CF$3,1,"")))</f>
        <v/>
      </c>
      <c r="CG141" s="5" t="str">
        <f t="array" ref="CG141">IF(ISNA(INDEX($DC$1:$DC$770,MATCH($BI141&amp;CG$3,$DB$1:$DB$770&amp;$DC$1:$DC$770,0))),"",IF(ISNA(INDEX($DC$1:$DC$200,MATCH($BI141&amp;CG$3,$DB$1:$DB$200&amp;$DC$1:$DC$200,0))),IF(INDEX($DC$201:$DC$770,MATCH($BI141&amp;CG$3,$DB$201:$DB$770&amp;$DC$201:$DC$770,0))=CG$3,2,""),IF(INDEX($DC$1:$DC$200,MATCH($BI141&amp;CG$3,$DB$1:$DB$200&amp;$DC$1:$DC$200,0))=CG$3,1,"")))</f>
        <v/>
      </c>
      <c r="CH141" s="6" t="str">
        <f t="array" ref="CH141">IF(ISNA(INDEX($DC$1:$DC$770,MATCH($BI141&amp;CH$3,$DB$1:$DB$770&amp;$DC$1:$DC$770,0))),"",IF(ISNA(INDEX($DC$1:$DC$200,MATCH($BI141&amp;CH$3,$DB$1:$DB$200&amp;$DC$1:$DC$200,0))),IF(INDEX($DC$201:$DC$770,MATCH($BI141&amp;CH$3,$DB$201:$DB$770&amp;$DC$201:$DC$770,0))=CH$3,2,""),IF(INDEX($DC$1:$DC$200,MATCH($BI141&amp;CH$3,$DB$1:$DB$200&amp;$DC$1:$DC$200,0))=CH$3,1,"")))</f>
        <v/>
      </c>
      <c r="CI141" s="7" t="str">
        <f t="array" ref="CI141">IF(ISNA(INDEX($DC$1:$DC$770,MATCH($BI141&amp;CI$3,$DB$1:$DB$770&amp;$DC$1:$DC$770,0))),"",IF(ISNA(INDEX($DC$1:$DC$200,MATCH($BI141&amp;CI$3,$DB$1:$DB$200&amp;$DC$1:$DC$200,0))),IF(INDEX($DC$201:$DC$770,MATCH($BI141&amp;CI$3,$DB$201:$DB$770&amp;$DC$201:$DC$770,0))=CI$3,2,""),IF(INDEX($DC$1:$DC$200,MATCH($BI141&amp;CI$3,$DB$1:$DB$200&amp;$DC$1:$DC$200,0))=CI$3,1,"")))</f>
        <v/>
      </c>
      <c r="CJ141" s="6" t="str">
        <f t="array" ref="CJ141">IF(ISNA(INDEX($DC$1:$DC$770,MATCH($BI141&amp;CJ$3,$DB$1:$DB$770&amp;$DC$1:$DC$770,0))),"",IF(ISNA(INDEX($DC$1:$DC$200,MATCH($BI141&amp;CJ$3,$DB$1:$DB$200&amp;$DC$1:$DC$200,0))),IF(INDEX($DC$201:$DC$770,MATCH($BI141&amp;CJ$3,$DB$201:$DB$770&amp;$DC$201:$DC$770,0))=CJ$3,2,""),IF(INDEX($DC$1:$DC$200,MATCH($BI141&amp;CJ$3,$DB$1:$DB$200&amp;$DC$1:$DC$200,0))=CJ$3,1,"")))</f>
        <v/>
      </c>
      <c r="CK141" s="6" t="str">
        <f t="array" ref="CK141">IF(ISNA(INDEX($DC$1:$DC$770,MATCH($BI141&amp;CK$3,$DB$1:$DB$770&amp;$DC$1:$DC$770,0))),"",IF(ISNA(INDEX($DC$1:$DC$200,MATCH($BI141&amp;CK$3,$DB$1:$DB$200&amp;$DC$1:$DC$200,0))),IF(INDEX($DC$201:$DC$770,MATCH($BI141&amp;CK$3,$DB$201:$DB$770&amp;$DC$201:$DC$770,0))=CK$3,2,""),IF(INDEX($DC$1:$DC$200,MATCH($BI141&amp;CK$3,$DB$1:$DB$200&amp;$DC$1:$DC$200,0))=CK$3,1,"")))</f>
        <v/>
      </c>
      <c r="CL141" s="7" t="str">
        <f t="array" ref="CL141">IF(ISNA(INDEX($DC$1:$DC$770,MATCH($BI141&amp;CL$3,$DB$1:$DB$770&amp;$DC$1:$DC$770,0))),"",IF(ISNA(INDEX($DC$1:$DC$200,MATCH($BI141&amp;CL$3,$DB$1:$DB$200&amp;$DC$1:$DC$200,0))),IF(INDEX($DC$201:$DC$770,MATCH($BI141&amp;CL$3,$DB$201:$DB$770&amp;$DC$201:$DC$770,0))=CL$3,2,""),IF(INDEX($DC$1:$DC$200,MATCH($BI141&amp;CL$3,$DB$1:$DB$200&amp;$DC$1:$DC$200,0))=CL$3,1,"")))</f>
        <v/>
      </c>
      <c r="CO141" s="58">
        <f t="shared" ref="CO141:CO143" si="1256">VLOOKUP(CQ141,$CQ$194:$CR$208,2,FALSE)</f>
        <v>12</v>
      </c>
      <c r="CP141" s="23">
        <f t="shared" si="1144"/>
        <v>0</v>
      </c>
      <c r="CQ141" s="160" t="s">
        <v>204</v>
      </c>
      <c r="CR141" s="67" t="s">
        <v>185</v>
      </c>
      <c r="CT141" s="13" t="s">
        <v>151</v>
      </c>
      <c r="CU141" s="67"/>
      <c r="CV141" s="67"/>
      <c r="CW141" s="13">
        <f t="shared" si="765"/>
        <v>2016</v>
      </c>
      <c r="CX141" s="13" t="str">
        <f t="shared" si="1145"/>
        <v>Mo</v>
      </c>
      <c r="CY141" s="22">
        <f t="shared" si="1146"/>
        <v>40876</v>
      </c>
      <c r="CZ141" s="13">
        <f>IF(COUNTIF(DL525:DL534,1)&gt;0,"F3",0)</f>
        <v>0</v>
      </c>
      <c r="DB141" s="19"/>
      <c r="DC141" s="42"/>
      <c r="DK141" s="22"/>
    </row>
    <row r="142" spans="1:117">
      <c r="A142" s="13">
        <f>A141+0.5</f>
        <v>183.5</v>
      </c>
      <c r="B142" s="174"/>
      <c r="C142" s="183"/>
      <c r="D142" s="178"/>
      <c r="E142" s="2"/>
      <c r="F142" s="165"/>
      <c r="G142" s="165"/>
      <c r="H142" s="165"/>
      <c r="I142" s="2"/>
      <c r="J142" s="10" t="str">
        <f>IF(ISNA(VLOOKUP(A142,$CP$30:$CQ$56,2,FALSE)),IF(ISNA(VLOOKUP(A142,$DB$1:$DE$200,4,FALSE)),"",VLOOKUP(A142,$DB$1:$DE$200,4,FALSE)),VLOOKUP(A142,$CP$30:$CQ$56,2,FALSE))</f>
        <v/>
      </c>
      <c r="K142" s="10"/>
      <c r="L142" s="10"/>
      <c r="M142" s="10"/>
      <c r="N142" s="10"/>
      <c r="O142" s="10"/>
      <c r="P142" s="9" t="str">
        <f t="array" ref="P142">IF(ISNA(INDEX($DC$201:$DC$770,MATCH($A141&amp;P$3,$DB$201:$DB$770&amp;$DC$201:$DC$770,0))),IF(ISNA(INDEX($DC$1:$DC$200,MATCH($A142&amp;P$3,$DB$1:$DB$200&amp;$DC$1:$DC$200,0))),"",IF(INDEX($DC$1:$DC$200,MATCH($A142&amp;P$3,$DB$1:$DB$200&amp;$DC$1:$DC$200,0))=P$3,1,"")),IF(INDEX($DC$201:$DC$770,MATCH($A141&amp;P$3,$DB$201:$DB$770&amp;$DC$201:$DC$770,0))=P$3,2,""))</f>
        <v/>
      </c>
      <c r="Q142" s="10" t="str">
        <f t="array" ref="Q142">IF(ISNA(INDEX($DC$201:$DC$770,MATCH($A141&amp;Q$3,$DB$201:$DB$770&amp;$DC$201:$DC$770,0))),IF(ISNA(INDEX($DC$1:$DC$200,MATCH($A142&amp;Q$3,$DB$1:$DB$200&amp;$DC$1:$DC$200,0))),"",IF(INDEX($DC$1:$DC$200,MATCH($A142&amp;Q$3,$DB$1:$DB$200&amp;$DC$1:$DC$200,0))=Q$3,1,"")),IF(INDEX($DC$201:$DC$770,MATCH($A141&amp;Q$3,$DB$201:$DB$770&amp;$DC$201:$DC$770,0))=Q$3,2,""))</f>
        <v/>
      </c>
      <c r="R142" s="10" t="str">
        <f t="array" ref="R142">IF(ISNA(INDEX($DC$201:$DC$770,MATCH($A141&amp;R$3,$DB$201:$DB$770&amp;$DC$201:$DC$770,0))),IF(ISNA(INDEX($DC$1:$DC$200,MATCH($A142&amp;R$3,$DB$1:$DB$200&amp;$DC$1:$DC$200,0))),"",IF(INDEX($DC$1:$DC$200,MATCH($A142&amp;R$3,$DB$1:$DB$200&amp;$DC$1:$DC$200,0))=R$3,1,"")),IF(INDEX($DC$201:$DC$770,MATCH($A141&amp;R$3,$DB$201:$DB$770&amp;$DC$201:$DC$770,0))=R$3,2,""))</f>
        <v/>
      </c>
      <c r="S142" s="9" t="str">
        <f t="array" ref="S142">IF(ISNA(INDEX($DC$201:$DC$770,MATCH($A141&amp;S$3,$DB$201:$DB$770&amp;$DC$201:$DC$770,0))),IF(ISNA(INDEX($DC$1:$DC$200,MATCH($A142&amp;S$3,$DB$1:$DB$200&amp;$DC$1:$DC$200,0))),"",IF(INDEX($DC$1:$DC$200,MATCH($A142&amp;S$3,$DB$1:$DB$200&amp;$DC$1:$DC$200,0))=S$3,1,"")),IF(INDEX($DC$201:$DC$770,MATCH($A141&amp;S$3,$DB$201:$DB$770&amp;$DC$201:$DC$770,0))=S$3,2,""))</f>
        <v/>
      </c>
      <c r="T142" s="10" t="str">
        <f t="array" ref="T142">IF(ISNA(INDEX($DC$201:$DC$770,MATCH($A141&amp;T$3,$DB$201:$DB$770&amp;$DC$201:$DC$770,0))),IF(ISNA(INDEX($DC$1:$DC$200,MATCH($A142&amp;T$3,$DB$1:$DB$200&amp;$DC$1:$DC$200,0))),"",IF(INDEX($DC$1:$DC$200,MATCH($A142&amp;T$3,$DB$1:$DB$200&amp;$DC$1:$DC$200,0))=T$3,1,"")),IF(INDEX($DC$201:$DC$770,MATCH($A141&amp;T$3,$DB$201:$DB$770&amp;$DC$201:$DC$770,0))=T$3,2,""))</f>
        <v/>
      </c>
      <c r="U142" s="8" t="str">
        <f t="array" ref="U142">IF(ISNA(INDEX($DC$201:$DC$770,MATCH($A141&amp;U$3,$DB$201:$DB$770&amp;$DC$201:$DC$770,0))),IF(ISNA(INDEX($DC$1:$DC$200,MATCH($A142&amp;U$3,$DB$1:$DB$200&amp;$DC$1:$DC$200,0))),"",IF(INDEX($DC$1:$DC$200,MATCH($A142&amp;U$3,$DB$1:$DB$200&amp;$DC$1:$DC$200,0))=U$3,1,"")),IF(INDEX($DC$201:$DC$770,MATCH($A141&amp;U$3,$DB$201:$DB$770&amp;$DC$201:$DC$770,0))=U$3,2,""))</f>
        <v/>
      </c>
      <c r="V142" s="10" t="str">
        <f t="array" ref="V142">IF(ISNA(INDEX($DC$201:$DC$770,MATCH($A141&amp;V$3,$DB$201:$DB$770&amp;$DC$201:$DC$770,0))),IF(ISNA(INDEX($DC$1:$DC$200,MATCH($A142&amp;V$3,$DB$1:$DB$200&amp;$DC$1:$DC$200,0))),"",IF(INDEX($DC$1:$DC$200,MATCH($A142&amp;V$3,$DB$1:$DB$200&amp;$DC$1:$DC$200,0))=V$3,1,"")),IF(INDEX($DC$201:$DC$770,MATCH($A141&amp;V$3,$DB$201:$DB$770&amp;$DC$201:$DC$770,0))=V$3,2,""))</f>
        <v/>
      </c>
      <c r="W142" s="10" t="str">
        <f t="array" ref="W142">IF(ISNA(INDEX($DC$201:$DC$770,MATCH($A141&amp;W$3,$DB$201:$DB$770&amp;$DC$201:$DC$770,0))),IF(ISNA(INDEX($DC$1:$DC$200,MATCH($A142&amp;W$3,$DB$1:$DB$200&amp;$DC$1:$DC$200,0))),"",IF(INDEX($DC$1:$DC$200,MATCH($A142&amp;W$3,$DB$1:$DB$200&amp;$DC$1:$DC$200,0))=W$3,1,"")),IF(INDEX($DC$201:$DC$770,MATCH($A141&amp;W$3,$DB$201:$DB$770&amp;$DC$201:$DC$770,0))=W$3,2,""))</f>
        <v/>
      </c>
      <c r="X142" s="10" t="str">
        <f t="array" ref="X142">IF(ISNA(INDEX($DC$201:$DC$770,MATCH($A141&amp;X$3,$DB$201:$DB$770&amp;$DC$201:$DC$770,0))),IF(ISNA(INDEX($DC$1:$DC$200,MATCH($A142&amp;X$3,$DB$1:$DB$200&amp;$DC$1:$DC$200,0))),"",IF(INDEX($DC$1:$DC$200,MATCH($A142&amp;X$3,$DB$1:$DB$200&amp;$DC$1:$DC$200,0))=X$3,1,"")),IF(INDEX($DC$201:$DC$770,MATCH($A141&amp;X$3,$DB$201:$DB$770&amp;$DC$201:$DC$770,0))=X$3,2,""))</f>
        <v/>
      </c>
      <c r="Y142" s="9" t="str">
        <f t="array" ref="Y142">IF(ISNA(INDEX($DC$201:$DC$770,MATCH($A141&amp;Y$3,$DB$201:$DB$770&amp;$DC$201:$DC$770,0))),IF(ISNA(INDEX($DC$1:$DC$200,MATCH($A142&amp;Y$3,$DB$1:$DB$200&amp;$DC$1:$DC$200,0))),"",IF(INDEX($DC$1:$DC$200,MATCH($A142&amp;Y$3,$DB$1:$DB$200&amp;$DC$1:$DC$200,0))=Y$3,1,"")),IF(INDEX($DC$201:$DC$770,MATCH($A141&amp;Y$3,$DB$201:$DB$770&amp;$DC$201:$DC$770,0))=Y$3,2,""))</f>
        <v/>
      </c>
      <c r="Z142" s="10" t="str">
        <f t="array" ref="Z142">IF(ISNA(INDEX($DC$201:$DC$770,MATCH($A141&amp;Z$3,$DB$201:$DB$770&amp;$DC$201:$DC$770,0))),IF(ISNA(INDEX($DC$1:$DC$200,MATCH($A142&amp;Z$3,$DB$1:$DB$200&amp;$DC$1:$DC$200,0))),"",IF(INDEX($DC$1:$DC$200,MATCH($A142&amp;Z$3,$DB$1:$DB$200&amp;$DC$1:$DC$200,0))=Z$3,1,"")),IF(INDEX($DC$201:$DC$770,MATCH($A141&amp;Z$3,$DB$201:$DB$770&amp;$DC$201:$DC$770,0))=Z$3,2,""))</f>
        <v/>
      </c>
      <c r="AA142" s="8" t="str">
        <f t="array" ref="AA142">IF(ISNA(INDEX($DC$201:$DC$770,MATCH($A141&amp;AA$3,$DB$201:$DB$770&amp;$DC$201:$DC$770,0))),IF(ISNA(INDEX($DC$1:$DC$200,MATCH($A142&amp;AA$3,$DB$1:$DB$200&amp;$DC$1:$DC$200,0))),"",IF(INDEX($DC$1:$DC$200,MATCH($A142&amp;AA$3,$DB$1:$DB$200&amp;$DC$1:$DC$200,0))=AA$3,1,"")),IF(INDEX($DC$201:$DC$770,MATCH($A141&amp;AA$3,$DB$201:$DB$770&amp;$DC$201:$DC$770,0))=AA$3,2,""))</f>
        <v/>
      </c>
      <c r="AB142" s="10" t="str">
        <f t="array" ref="AB142">IF(ISNA(INDEX($DC$201:$DC$770,MATCH($A141&amp;AB$3,$DB$201:$DB$770&amp;$DC$201:$DC$770,0))),IF(ISNA(INDEX($DC$1:$DC$200,MATCH($A142&amp;AB$3,$DB$1:$DB$200&amp;$DC$1:$DC$200,0))),"",IF(INDEX($DC$1:$DC$200,MATCH($A142&amp;AB$3,$DB$1:$DB$200&amp;$DC$1:$DC$200,0))=AB$3,1,"")),IF(INDEX($DC$201:$DC$770,MATCH($A141&amp;AB$3,$DB$201:$DB$770&amp;$DC$201:$DC$770,0))=AB$3,2,""))</f>
        <v/>
      </c>
      <c r="AC142" s="10" t="str">
        <f t="array" ref="AC142">IF(ISNA(INDEX($DC$201:$DC$770,MATCH($A141&amp;AC$3,$DB$201:$DB$770&amp;$DC$201:$DC$770,0))),IF(ISNA(INDEX($DC$1:$DC$200,MATCH($A142&amp;AC$3,$DB$1:$DB$200&amp;$DC$1:$DC$200,0))),"",IF(INDEX($DC$1:$DC$200,MATCH($A142&amp;AC$3,$DB$1:$DB$200&amp;$DC$1:$DC$200,0))=AC$3,1,"")),IF(INDEX($DC$201:$DC$770,MATCH($A141&amp;AC$3,$DB$201:$DB$770&amp;$DC$201:$DC$770,0))=AC$3,2,""))</f>
        <v/>
      </c>
      <c r="AD142" s="8" t="str">
        <f t="array" ref="AD142">IF(ISNA(INDEX($DC$201:$DC$770,MATCH($A141&amp;AD$3,$DB$201:$DB$770&amp;$DC$201:$DC$770,0))),IF(ISNA(INDEX($DC$1:$DC$200,MATCH($A142&amp;AD$3,$DB$1:$DB$200&amp;$DC$1:$DC$200,0))),"",IF(INDEX($DC$1:$DC$200,MATCH($A142&amp;AD$3,$DB$1:$DB$200&amp;$DC$1:$DC$200,0))=AD$3,1,"")),IF(INDEX($DC$201:$DC$770,MATCH($A141&amp;AD$3,$DB$201:$DB$770&amp;$DC$201:$DC$770,0))=AD$3,2,""))</f>
        <v/>
      </c>
      <c r="AE142" s="1">
        <f>AE141+0.5</f>
        <v>214.5</v>
      </c>
      <c r="AF142" s="174"/>
      <c r="AG142" s="173"/>
      <c r="AH142" s="178"/>
      <c r="AI142" s="2"/>
      <c r="AJ142" s="165"/>
      <c r="AK142" s="165"/>
      <c r="AL142" s="165"/>
      <c r="AM142" s="2"/>
      <c r="AN142" s="9" t="str">
        <f>IF(ISNA(VLOOKUP(AE142,$CP$30:$CQ$56,2,FALSE)),IF(ISNA(VLOOKUP(AE142,$DB$1:$DE$200,4,FALSE)),"",VLOOKUP(AE142,$DB$1:$DE$200,4,FALSE)),VLOOKUP(AE142,$CP$30:$CQ$56,2,FALSE))</f>
        <v>Nationalfeiertag</v>
      </c>
      <c r="AO142" s="10"/>
      <c r="AP142" s="10"/>
      <c r="AQ142" s="10"/>
      <c r="AR142" s="10"/>
      <c r="AS142" s="10"/>
      <c r="AT142" s="9" t="str">
        <f t="array" ref="AT142">IF(ISNA(INDEX($DC$201:$DC$770,MATCH($AE141&amp;AT$3,$DB$201:$DB$770&amp;$DC$201:$DC$770,0))),IF(ISNA(INDEX($DC$1:$DC$200,MATCH($AE142&amp;AT$3,$DB$1:$DB$200&amp;$DC$1:$DC$200,0))),"",IF(INDEX($DC$1:$DC$200,MATCH($AE142&amp;AT$3,$DB$1:$DB$200&amp;$DC$1:$DC$200,0))=AT$3,1,"")),IF(INDEX($DC$201:$DC$770,MATCH($AE141&amp;AT$3,$DB$201:$DB$770&amp;$DC$201:$DC$770,0))=AT$3,2,""))</f>
        <v/>
      </c>
      <c r="AU142" s="10" t="str">
        <f t="array" ref="AU142">IF(ISNA(INDEX($DC$201:$DC$770,MATCH($AE141&amp;AU$3,$DB$201:$DB$770&amp;$DC$201:$DC$770,0))),IF(ISNA(INDEX($DC$1:$DC$200,MATCH($AE142&amp;AU$3,$DB$1:$DB$200&amp;$DC$1:$DC$200,0))),"",IF(INDEX($DC$1:$DC$200,MATCH($AE142&amp;AU$3,$DB$1:$DB$200&amp;$DC$1:$DC$200,0))=AU$3,1,"")),IF(INDEX($DC$201:$DC$770,MATCH($AE141&amp;AU$3,$DB$201:$DB$770&amp;$DC$201:$DC$770,0))=AU$3,2,""))</f>
        <v/>
      </c>
      <c r="AV142" s="10" t="str">
        <f t="array" ref="AV142">IF(ISNA(INDEX($DC$201:$DC$770,MATCH($AE141&amp;AV$3,$DB$201:$DB$770&amp;$DC$201:$DC$770,0))),IF(ISNA(INDEX($DC$1:$DC$200,MATCH($AE142&amp;AV$3,$DB$1:$DB$200&amp;$DC$1:$DC$200,0))),"",IF(INDEX($DC$1:$DC$200,MATCH($AE142&amp;AV$3,$DB$1:$DB$200&amp;$DC$1:$DC$200,0))=AV$3,1,"")),IF(INDEX($DC$201:$DC$770,MATCH($AE141&amp;AV$3,$DB$201:$DB$770&amp;$DC$201:$DC$770,0))=AV$3,2,""))</f>
        <v/>
      </c>
      <c r="AW142" s="9" t="str">
        <f t="array" ref="AW142">IF(ISNA(INDEX($DC$201:$DC$770,MATCH($AE141&amp;AW$3,$DB$201:$DB$770&amp;$DC$201:$DC$770,0))),IF(ISNA(INDEX($DC$1:$DC$200,MATCH($AE142&amp;AW$3,$DB$1:$DB$200&amp;$DC$1:$DC$200,0))),"",IF(INDEX($DC$1:$DC$200,MATCH($AE142&amp;AW$3,$DB$1:$DB$200&amp;$DC$1:$DC$200,0))=AW$3,1,"")),IF(INDEX($DC$201:$DC$770,MATCH($AE141&amp;AW$3,$DB$201:$DB$770&amp;$DC$201:$DC$770,0))=AW$3,2,""))</f>
        <v/>
      </c>
      <c r="AX142" s="10" t="str">
        <f t="array" ref="AX142">IF(ISNA(INDEX($DC$201:$DC$770,MATCH($AE141&amp;AX$3,$DB$201:$DB$770&amp;$DC$201:$DC$770,0))),IF(ISNA(INDEX($DC$1:$DC$200,MATCH($AE142&amp;AX$3,$DB$1:$DB$200&amp;$DC$1:$DC$200,0))),"",IF(INDEX($DC$1:$DC$200,MATCH($AE142&amp;AX$3,$DB$1:$DB$200&amp;$DC$1:$DC$200,0))=AX$3,1,"")),IF(INDEX($DC$201:$DC$770,MATCH($AE141&amp;AX$3,$DB$201:$DB$770&amp;$DC$201:$DC$770,0))=AX$3,2,""))</f>
        <v/>
      </c>
      <c r="AY142" s="8" t="str">
        <f t="array" ref="AY142">IF(ISNA(INDEX($DC$201:$DC$770,MATCH($AE141&amp;AY$3,$DB$201:$DB$770&amp;$DC$201:$DC$770,0))),IF(ISNA(INDEX($DC$1:$DC$200,MATCH($AE142&amp;AY$3,$DB$1:$DB$200&amp;$DC$1:$DC$200,0))),"",IF(INDEX($DC$1:$DC$200,MATCH($AE142&amp;AY$3,$DB$1:$DB$200&amp;$DC$1:$DC$200,0))=AY$3,1,"")),IF(INDEX($DC$201:$DC$770,MATCH($AE141&amp;AY$3,$DB$201:$DB$770&amp;$DC$201:$DC$770,0))=AY$3,2,""))</f>
        <v/>
      </c>
      <c r="AZ142" s="10" t="str">
        <f t="array" ref="AZ142">IF(ISNA(INDEX($DC$201:$DC$770,MATCH($AE141&amp;AZ$3,$DB$201:$DB$770&amp;$DC$201:$DC$770,0))),IF(ISNA(INDEX($DC$1:$DC$200,MATCH($AE142&amp;AZ$3,$DB$1:$DB$200&amp;$DC$1:$DC$200,0))),"",IF(INDEX($DC$1:$DC$200,MATCH($AE142&amp;AZ$3,$DB$1:$DB$200&amp;$DC$1:$DC$200,0))=AZ$3,1,"")),IF(INDEX($DC$201:$DC$770,MATCH($AE141&amp;AZ$3,$DB$201:$DB$770&amp;$DC$201:$DC$770,0))=AZ$3,2,""))</f>
        <v/>
      </c>
      <c r="BA142" s="10" t="str">
        <f t="array" ref="BA142">IF(ISNA(INDEX($DC$201:$DC$770,MATCH($AE141&amp;BA$3,$DB$201:$DB$770&amp;$DC$201:$DC$770,0))),IF(ISNA(INDEX($DC$1:$DC$200,MATCH($AE142&amp;BA$3,$DB$1:$DB$200&amp;$DC$1:$DC$200,0))),"",IF(INDEX($DC$1:$DC$200,MATCH($AE142&amp;BA$3,$DB$1:$DB$200&amp;$DC$1:$DC$200,0))=BA$3,1,"")),IF(INDEX($DC$201:$DC$770,MATCH($AE141&amp;BA$3,$DB$201:$DB$770&amp;$DC$201:$DC$770,0))=BA$3,2,""))</f>
        <v/>
      </c>
      <c r="BB142" s="10" t="str">
        <f t="array" ref="BB142">IF(ISNA(INDEX($DC$201:$DC$770,MATCH($AE141&amp;BB$3,$DB$201:$DB$770&amp;$DC$201:$DC$770,0))),IF(ISNA(INDEX($DC$1:$DC$200,MATCH($AE142&amp;BB$3,$DB$1:$DB$200&amp;$DC$1:$DC$200,0))),"",IF(INDEX($DC$1:$DC$200,MATCH($AE142&amp;BB$3,$DB$1:$DB$200&amp;$DC$1:$DC$200,0))=BB$3,1,"")),IF(INDEX($DC$201:$DC$770,MATCH($AE141&amp;BB$3,$DB$201:$DB$770&amp;$DC$201:$DC$770,0))=BB$3,2,""))</f>
        <v/>
      </c>
      <c r="BC142" s="9" t="str">
        <f t="array" ref="BC142">IF(ISNA(INDEX($DC$201:$DC$770,MATCH($AE141&amp;BC$3,$DB$201:$DB$770&amp;$DC$201:$DC$770,0))),IF(ISNA(INDEX($DC$1:$DC$200,MATCH($AE142&amp;BC$3,$DB$1:$DB$200&amp;$DC$1:$DC$200,0))),"",IF(INDEX($DC$1:$DC$200,MATCH($AE142&amp;BC$3,$DB$1:$DB$200&amp;$DC$1:$DC$200,0))=BC$3,1,"")),IF(INDEX($DC$201:$DC$770,MATCH($AE141&amp;BC$3,$DB$201:$DB$770&amp;$DC$201:$DC$770,0))=BC$3,2,""))</f>
        <v/>
      </c>
      <c r="BD142" s="10" t="str">
        <f t="array" ref="BD142">IF(ISNA(INDEX($DC$201:$DC$770,MATCH($AE141&amp;BD$3,$DB$201:$DB$770&amp;$DC$201:$DC$770,0))),IF(ISNA(INDEX($DC$1:$DC$200,MATCH($AE142&amp;BD$3,$DB$1:$DB$200&amp;$DC$1:$DC$200,0))),"",IF(INDEX($DC$1:$DC$200,MATCH($AE142&amp;BD$3,$DB$1:$DB$200&amp;$DC$1:$DC$200,0))=BD$3,1,"")),IF(INDEX($DC$201:$DC$770,MATCH($AE141&amp;BD$3,$DB$201:$DB$770&amp;$DC$201:$DC$770,0))=BD$3,2,""))</f>
        <v/>
      </c>
      <c r="BE142" s="8" t="str">
        <f t="array" ref="BE142">IF(ISNA(INDEX($DC$201:$DC$770,MATCH($AE141&amp;BE$3,$DB$201:$DB$770&amp;$DC$201:$DC$770,0))),IF(ISNA(INDEX($DC$1:$DC$200,MATCH($AE142&amp;BE$3,$DB$1:$DB$200&amp;$DC$1:$DC$200,0))),"",IF(INDEX($DC$1:$DC$200,MATCH($AE142&amp;BE$3,$DB$1:$DB$200&amp;$DC$1:$DC$200,0))=BE$3,1,"")),IF(INDEX($DC$201:$DC$770,MATCH($AE141&amp;BE$3,$DB$201:$DB$770&amp;$DC$201:$DC$770,0))=BE$3,2,""))</f>
        <v/>
      </c>
      <c r="BF142" s="10" t="str">
        <f t="array" ref="BF142">IF(ISNA(INDEX($DC$201:$DC$770,MATCH($AE141&amp;BF$3,$DB$201:$DB$770&amp;$DC$201:$DC$770,0))),IF(ISNA(INDEX($DC$1:$DC$200,MATCH($AE142&amp;BF$3,$DB$1:$DB$200&amp;$DC$1:$DC$200,0))),"",IF(INDEX($DC$1:$DC$200,MATCH($AE142&amp;BF$3,$DB$1:$DB$200&amp;$DC$1:$DC$200,0))=BF$3,1,"")),IF(INDEX($DC$201:$DC$770,MATCH($AE141&amp;BF$3,$DB$201:$DB$770&amp;$DC$201:$DC$770,0))=BF$3,2,""))</f>
        <v/>
      </c>
      <c r="BG142" s="10" t="str">
        <f t="array" ref="BG142">IF(ISNA(INDEX($DC$201:$DC$770,MATCH($AE141&amp;BG$3,$DB$201:$DB$770&amp;$DC$201:$DC$770,0))),IF(ISNA(INDEX($DC$1:$DC$200,MATCH($AE142&amp;BG$3,$DB$1:$DB$200&amp;$DC$1:$DC$200,0))),"",IF(INDEX($DC$1:$DC$200,MATCH($AE142&amp;BG$3,$DB$1:$DB$200&amp;$DC$1:$DC$200,0))=BG$3,1,"")),IF(INDEX($DC$201:$DC$770,MATCH($AE141&amp;BG$3,$DB$201:$DB$770&amp;$DC$201:$DC$770,0))=BG$3,2,""))</f>
        <v/>
      </c>
      <c r="BH142" s="8" t="str">
        <f t="array" ref="BH142">IF(ISNA(INDEX($DC$201:$DC$770,MATCH($AE141&amp;BH$3,$DB$201:$DB$770&amp;$DC$201:$DC$770,0))),IF(ISNA(INDEX($DC$1:$DC$200,MATCH($AE142&amp;BH$3,$DB$1:$DB$200&amp;$DC$1:$DC$200,0))),"",IF(INDEX($DC$1:$DC$200,MATCH($AE142&amp;BH$3,$DB$1:$DB$200&amp;$DC$1:$DC$200,0))=BH$3,1,"")),IF(INDEX($DC$201:$DC$770,MATCH($AE141&amp;BH$3,$DB$201:$DB$770&amp;$DC$201:$DC$770,0))=BH$3,2,""))</f>
        <v/>
      </c>
      <c r="BI142" s="1">
        <f>BI141+0.5</f>
        <v>245.5</v>
      </c>
      <c r="BJ142" s="174"/>
      <c r="BK142" s="173"/>
      <c r="BL142" s="178"/>
      <c r="BM142" s="2"/>
      <c r="BN142" s="165"/>
      <c r="BO142" s="165"/>
      <c r="BP142" s="165"/>
      <c r="BQ142" s="2"/>
      <c r="BR142" s="9" t="str">
        <f>IF(ISNA(VLOOKUP(BI142,$CP$30:$CQ$56,2,FALSE)),IF(ISNA(VLOOKUP(BI142,$DB$1:$DE$200,4,FALSE)),"",VLOOKUP(BI142,$DB$1:$DE$200,4,FALSE)),VLOOKUP(BI142,$CP$30:$CQ$56,2,FALSE))</f>
        <v/>
      </c>
      <c r="BS142" s="10"/>
      <c r="BT142" s="10"/>
      <c r="BU142" s="10"/>
      <c r="BV142" s="10"/>
      <c r="BW142" s="10"/>
      <c r="BX142" s="9" t="str">
        <f t="array" ref="BX142">IF(ISNA(INDEX($DC$201:$DC$770,MATCH($BI141&amp;BX$3,$DB$201:$DB$770&amp;$DC$201:$DC$770,0))),IF(ISNA(INDEX($DC$1:$DC$200,MATCH($BI142&amp;BX$3,$DB$1:$DB$200&amp;$DC$1:$DC$200,0))),"",IF(INDEX($DC$1:$DC$200,MATCH($BI142&amp;BX$3,$DB$1:$DB$200&amp;$DC$1:$DC$200,0))=BX$3,1,"")),IF(INDEX($DC$201:$DC$770,MATCH($BI141&amp;BX$3,$DB$201:$DB$770&amp;$DC$201:$DC$770,0))=BX$3,2,""))</f>
        <v/>
      </c>
      <c r="BY142" s="10" t="str">
        <f t="array" ref="BY142">IF(ISNA(INDEX($DC$201:$DC$770,MATCH($BI141&amp;BY$3,$DB$201:$DB$770&amp;$DC$201:$DC$770,0))),IF(ISNA(INDEX($DC$1:$DC$200,MATCH($BI142&amp;BY$3,$DB$1:$DB$200&amp;$DC$1:$DC$200,0))),"",IF(INDEX($DC$1:$DC$200,MATCH($BI142&amp;BY$3,$DB$1:$DB$200&amp;$DC$1:$DC$200,0))=BY$3,1,"")),IF(INDEX($DC$201:$DC$770,MATCH($BI141&amp;BY$3,$DB$201:$DB$770&amp;$DC$201:$DC$770,0))=BY$3,2,""))</f>
        <v/>
      </c>
      <c r="BZ142" s="10" t="str">
        <f t="array" ref="BZ142">IF(ISNA(INDEX($DC$201:$DC$770,MATCH($BI141&amp;BZ$3,$DB$201:$DB$770&amp;$DC$201:$DC$770,0))),IF(ISNA(INDEX($DC$1:$DC$200,MATCH($BI142&amp;BZ$3,$DB$1:$DB$200&amp;$DC$1:$DC$200,0))),"",IF(INDEX($DC$1:$DC$200,MATCH($BI142&amp;BZ$3,$DB$1:$DB$200&amp;$DC$1:$DC$200,0))=BZ$3,1,"")),IF(INDEX($DC$201:$DC$770,MATCH($BI141&amp;BZ$3,$DB$201:$DB$770&amp;$DC$201:$DC$770,0))=BZ$3,2,""))</f>
        <v/>
      </c>
      <c r="CA142" s="9" t="str">
        <f t="array" ref="CA142">IF(ISNA(INDEX($DC$201:$DC$770,MATCH($BI141&amp;CA$3,$DB$201:$DB$770&amp;$DC$201:$DC$770,0))),IF(ISNA(INDEX($DC$1:$DC$200,MATCH($BI142&amp;CA$3,$DB$1:$DB$200&amp;$DC$1:$DC$200,0))),"",IF(INDEX($DC$1:$DC$200,MATCH($BI142&amp;CA$3,$DB$1:$DB$200&amp;$DC$1:$DC$200,0))=CA$3,1,"")),IF(INDEX($DC$201:$DC$770,MATCH($BI141&amp;CA$3,$DB$201:$DB$770&amp;$DC$201:$DC$770,0))=CA$3,2,""))</f>
        <v/>
      </c>
      <c r="CB142" s="10" t="str">
        <f t="array" ref="CB142">IF(ISNA(INDEX($DC$201:$DC$770,MATCH($BI141&amp;CB$3,$DB$201:$DB$770&amp;$DC$201:$DC$770,0))),IF(ISNA(INDEX($DC$1:$DC$200,MATCH($BI142&amp;CB$3,$DB$1:$DB$200&amp;$DC$1:$DC$200,0))),"",IF(INDEX($DC$1:$DC$200,MATCH($BI142&amp;CB$3,$DB$1:$DB$200&amp;$DC$1:$DC$200,0))=CB$3,1,"")),IF(INDEX($DC$201:$DC$770,MATCH($BI141&amp;CB$3,$DB$201:$DB$770&amp;$DC$201:$DC$770,0))=CB$3,2,""))</f>
        <v/>
      </c>
      <c r="CC142" s="8" t="str">
        <f t="array" ref="CC142">IF(ISNA(INDEX($DC$201:$DC$770,MATCH($BI141&amp;CC$3,$DB$201:$DB$770&amp;$DC$201:$DC$770,0))),IF(ISNA(INDEX($DC$1:$DC$200,MATCH($BI142&amp;CC$3,$DB$1:$DB$200&amp;$DC$1:$DC$200,0))),"",IF(INDEX($DC$1:$DC$200,MATCH($BI142&amp;CC$3,$DB$1:$DB$200&amp;$DC$1:$DC$200,0))=CC$3,1,"")),IF(INDEX($DC$201:$DC$770,MATCH($BI141&amp;CC$3,$DB$201:$DB$770&amp;$DC$201:$DC$770,0))=CC$3,2,""))</f>
        <v/>
      </c>
      <c r="CD142" s="10" t="str">
        <f t="array" ref="CD142">IF(ISNA(INDEX($DC$201:$DC$770,MATCH($BI141&amp;CD$3,$DB$201:$DB$770&amp;$DC$201:$DC$770,0))),IF(ISNA(INDEX($DC$1:$DC$200,MATCH($BI142&amp;CD$3,$DB$1:$DB$200&amp;$DC$1:$DC$200,0))),"",IF(INDEX($DC$1:$DC$200,MATCH($BI142&amp;CD$3,$DB$1:$DB$200&amp;$DC$1:$DC$200,0))=CD$3,1,"")),IF(INDEX($DC$201:$DC$770,MATCH($BI141&amp;CD$3,$DB$201:$DB$770&amp;$DC$201:$DC$770,0))=CD$3,2,""))</f>
        <v/>
      </c>
      <c r="CE142" s="10" t="str">
        <f t="array" ref="CE142">IF(ISNA(INDEX($DC$201:$DC$770,MATCH($BI141&amp;CE$3,$DB$201:$DB$770&amp;$DC$201:$DC$770,0))),IF(ISNA(INDEX($DC$1:$DC$200,MATCH($BI142&amp;CE$3,$DB$1:$DB$200&amp;$DC$1:$DC$200,0))),"",IF(INDEX($DC$1:$DC$200,MATCH($BI142&amp;CE$3,$DB$1:$DB$200&amp;$DC$1:$DC$200,0))=CE$3,1,"")),IF(INDEX($DC$201:$DC$770,MATCH($BI141&amp;CE$3,$DB$201:$DB$770&amp;$DC$201:$DC$770,0))=CE$3,2,""))</f>
        <v/>
      </c>
      <c r="CF142" s="10" t="str">
        <f t="array" ref="CF142">IF(ISNA(INDEX($DC$201:$DC$770,MATCH($BI141&amp;CF$3,$DB$201:$DB$770&amp;$DC$201:$DC$770,0))),IF(ISNA(INDEX($DC$1:$DC$200,MATCH($BI142&amp;CF$3,$DB$1:$DB$200&amp;$DC$1:$DC$200,0))),"",IF(INDEX($DC$1:$DC$200,MATCH($BI142&amp;CF$3,$DB$1:$DB$200&amp;$DC$1:$DC$200,0))=CF$3,1,"")),IF(INDEX($DC$201:$DC$770,MATCH($BI141&amp;CF$3,$DB$201:$DB$770&amp;$DC$201:$DC$770,0))=CF$3,2,""))</f>
        <v/>
      </c>
      <c r="CG142" s="9" t="str">
        <f t="array" ref="CG142">IF(ISNA(INDEX($DC$201:$DC$770,MATCH($BI141&amp;CG$3,$DB$201:$DB$770&amp;$DC$201:$DC$770,0))),IF(ISNA(INDEX($DC$1:$DC$200,MATCH($BI142&amp;CG$3,$DB$1:$DB$200&amp;$DC$1:$DC$200,0))),"",IF(INDEX($DC$1:$DC$200,MATCH($BI142&amp;CG$3,$DB$1:$DB$200&amp;$DC$1:$DC$200,0))=CG$3,1,"")),IF(INDEX($DC$201:$DC$770,MATCH($BI141&amp;CG$3,$DB$201:$DB$770&amp;$DC$201:$DC$770,0))=CG$3,2,""))</f>
        <v/>
      </c>
      <c r="CH142" s="10" t="str">
        <f t="array" ref="CH142">IF(ISNA(INDEX($DC$201:$DC$770,MATCH($BI141&amp;CH$3,$DB$201:$DB$770&amp;$DC$201:$DC$770,0))),IF(ISNA(INDEX($DC$1:$DC$200,MATCH($BI142&amp;CH$3,$DB$1:$DB$200&amp;$DC$1:$DC$200,0))),"",IF(INDEX($DC$1:$DC$200,MATCH($BI142&amp;CH$3,$DB$1:$DB$200&amp;$DC$1:$DC$200,0))=CH$3,1,"")),IF(INDEX($DC$201:$DC$770,MATCH($BI141&amp;CH$3,$DB$201:$DB$770&amp;$DC$201:$DC$770,0))=CH$3,2,""))</f>
        <v/>
      </c>
      <c r="CI142" s="8" t="str">
        <f t="array" ref="CI142">IF(ISNA(INDEX($DC$201:$DC$770,MATCH($BI141&amp;CI$3,$DB$201:$DB$770&amp;$DC$201:$DC$770,0))),IF(ISNA(INDEX($DC$1:$DC$200,MATCH($BI142&amp;CI$3,$DB$1:$DB$200&amp;$DC$1:$DC$200,0))),"",IF(INDEX($DC$1:$DC$200,MATCH($BI142&amp;CI$3,$DB$1:$DB$200&amp;$DC$1:$DC$200,0))=CI$3,1,"")),IF(INDEX($DC$201:$DC$770,MATCH($BI141&amp;CI$3,$DB$201:$DB$770&amp;$DC$201:$DC$770,0))=CI$3,2,""))</f>
        <v/>
      </c>
      <c r="CJ142" s="10" t="str">
        <f t="array" ref="CJ142">IF(ISNA(INDEX($DC$201:$DC$770,MATCH($BI141&amp;CJ$3,$DB$201:$DB$770&amp;$DC$201:$DC$770,0))),IF(ISNA(INDEX($DC$1:$DC$200,MATCH($BI142&amp;CJ$3,$DB$1:$DB$200&amp;$DC$1:$DC$200,0))),"",IF(INDEX($DC$1:$DC$200,MATCH($BI142&amp;CJ$3,$DB$1:$DB$200&amp;$DC$1:$DC$200,0))=CJ$3,1,"")),IF(INDEX($DC$201:$DC$770,MATCH($BI141&amp;CJ$3,$DB$201:$DB$770&amp;$DC$201:$DC$770,0))=CJ$3,2,""))</f>
        <v/>
      </c>
      <c r="CK142" s="10" t="str">
        <f t="array" ref="CK142">IF(ISNA(INDEX($DC$201:$DC$770,MATCH($BI141&amp;CK$3,$DB$201:$DB$770&amp;$DC$201:$DC$770,0))),IF(ISNA(INDEX($DC$1:$DC$200,MATCH($BI142&amp;CK$3,$DB$1:$DB$200&amp;$DC$1:$DC$200,0))),"",IF(INDEX($DC$1:$DC$200,MATCH($BI142&amp;CK$3,$DB$1:$DB$200&amp;$DC$1:$DC$200,0))=CK$3,1,"")),IF(INDEX($DC$201:$DC$770,MATCH($BI141&amp;CK$3,$DB$201:$DB$770&amp;$DC$201:$DC$770,0))=CK$3,2,""))</f>
        <v/>
      </c>
      <c r="CL142" s="8" t="str">
        <f t="array" ref="CL142">IF(ISNA(INDEX($DC$201:$DC$770,MATCH($BI141&amp;CL$3,$DB$201:$DB$770&amp;$DC$201:$DC$770,0))),IF(ISNA(INDEX($DC$1:$DC$200,MATCH($BI142&amp;CL$3,$DB$1:$DB$200&amp;$DC$1:$DC$200,0))),"",IF(INDEX($DC$1:$DC$200,MATCH($BI142&amp;CL$3,$DB$1:$DB$200&amp;$DC$1:$DC$200,0))=CL$3,1,"")),IF(INDEX($DC$201:$DC$770,MATCH($BI141&amp;CL$3,$DB$201:$DB$770&amp;$DC$201:$DC$770,0))=CL$3,2,""))</f>
        <v/>
      </c>
      <c r="CN142" s="10"/>
      <c r="CO142" s="14">
        <f t="shared" ref="CO142:CO144" si="1257">CO141</f>
        <v>12</v>
      </c>
      <c r="CP142" s="24">
        <f t="shared" si="1144"/>
        <v>0</v>
      </c>
      <c r="CQ142" s="161"/>
      <c r="CR142" s="47"/>
      <c r="CS142" s="10"/>
      <c r="CT142" s="10" t="s">
        <v>152</v>
      </c>
      <c r="CU142" s="68"/>
      <c r="CV142" s="68"/>
      <c r="CW142" s="10">
        <f t="shared" si="765"/>
        <v>2016</v>
      </c>
      <c r="CX142" s="10" t="str">
        <f t="shared" si="1145"/>
        <v>Mo</v>
      </c>
      <c r="CY142" s="36">
        <f t="shared" si="1146"/>
        <v>40876</v>
      </c>
      <c r="CZ142" s="10">
        <f>CZ141</f>
        <v>0</v>
      </c>
      <c r="DB142" s="19"/>
      <c r="DC142" s="42"/>
      <c r="DD142" s="163" t="s">
        <v>155</v>
      </c>
      <c r="DE142" s="163"/>
      <c r="DG142" s="81" t="s">
        <v>149</v>
      </c>
      <c r="DH142" s="81" t="s">
        <v>229</v>
      </c>
      <c r="DK142" s="22"/>
    </row>
    <row r="143" spans="1:117" ht="12.75" customHeight="1">
      <c r="A143" s="13">
        <f>A141+1</f>
        <v>184</v>
      </c>
      <c r="B143" s="174">
        <f>TRUNC((DATE($CR$2,C$140,C143)-WEEKDAY(DATE($CR$2,C$140,C143),2)-DATE(YEAR(DATE($CR$2,C$140,C143)+4-WEEKDAY(DATE($CR$2,C$140,C143),2)),1,-10))/7)</f>
        <v>26</v>
      </c>
      <c r="C143" s="181">
        <v>2</v>
      </c>
      <c r="D143" s="176" t="str">
        <f t="shared" ref="D143:D201" si="1258">IF(D141="Mo","Di",IF(D141="Di","Mi",IF(D141="Mi","Do",IF(D141="Do","Fr",IF(D141="Fr","Sa",IF(D141="Sa","So","Mo"))))))</f>
        <v>Sa</v>
      </c>
      <c r="E143" s="2"/>
      <c r="F143" s="164" t="str">
        <f t="shared" ref="F143" si="1259">IF(OR(OR(B143=$CR$7,B147=$CR$7,B143=$CS$7,B147=$CS$7,B143=$CT$7,B147=$CT$7,B143=$CR$8,B147=$CR$8,B143=$CR$9,B147=$CR$9,B143=$CR$10,B147=$CR$10,B143=$CS$10,B147=$CS$10,B143=$CR$11,B147=$CR$11,B143=$CS$11,B147=$CS$11,B143=$CT$11,B147=$CT$11,B143=$CU$11,B147=$CU$11,B143=$CV$11,B147=$CV$11,B143=$CR$12,B147=$CR$12,B143=$CS$12,B147=$CS$12),OR($A144=$CP$30,$A144=$CP$31,$A144=$CP$32,$A144=$CP$33,$A144=$CP$34,$A144=$CP$35,$A144=$CP$36,$A144=$CP$37,$A144=$CP$38,$A144=$CP$39,$A144=$CP$40,$A144=$CP$41),OR($A144=$CP$44,$A144=$CP$45,$A144=$CP$46,$A144=$CP$47,$A144=$CP$48,$A144=$CP$49,$A144=$CP$50)),1,"")</f>
        <v/>
      </c>
      <c r="G143" s="164" t="str">
        <f t="shared" ref="G143" si="1260">IF(OR(OR(B143=$CR$15,B147=$CR$15,B143=$CS$15,B147=$CS$15,B143=$CT$15,B147=$CT$15,B143=$CR$16,B147=$CR$16,B143=$CS$16,B147=$CS$16,B143=$CR$17,B147=$CR$17,B143=$CS$17,B147=$CS$17,B143=$CR$18,B147=$CR$18,B143=$CS$18,B147=$CS$18,B143=$CT$18,B147=$CT$18,B143=$CU$18,B147=$CU$18,B143=$CV$18,B147=$CV$18,B143=$CR$19,B147=$CR$19,B143=$CS$19,B147=$CS$19),OR($A144=$CP$30,$A144=$CP$31,$A144=$CP$32,$A144=$CP$33,$A144=$CP$34,$A144=$CP$35,$A144=$CP$36,$A144=$CP$37,$A144=$CP$38,$A144=$CP$39,$A144=$CP$40,$A144=$CP$41),OR($A144=$CP$44,$A144=$CP$45,$A144=$CP$46,$A144=$CP$47,$A144=$CP$48,$A144=$CP$49,$A144=$CP$50)),1,"")</f>
        <v/>
      </c>
      <c r="H143" s="164" t="str">
        <f t="shared" ref="H143" si="1261">IF(OR(OR(B143=$CR$22,B147=$CR$22,B143=$CS$22,B147=$CS$22,B143=$CT$22,B147=$CT$22,B143=$CR$23,B147=$CR$23,B143=$CS$23,B147=$CS$23,B143=$CR$24,B147=$CR$24,B143=$CS$24,B147=$CS$24,B143=$CR$25,B147=$CR$25,B143=$CS$25,B147=$CS$25,B143=$CT$25,B147=$CT$25,B143=$CU$25,B147=$CU$25,B143=$CV$25,B147=$CV$25,B143=$CR$26,B147=$CR$26,B143=$CS$26,B147=$CS$26),OR($A144=$CP$30,$A144=$CP$31,$A144=$CP$32,$A144=$CP$33,$A144=$CP$34,$A144=$CP$35,$A144=$CP$36,$A144=$CP$37,$A144=$CP$38,$A144=$CP$39,$A144=$CP$40,$A144=$CP$41),OR($A144=$CP$44,$A144=$CP$45,$A144=$CP$46,$A144=$CP$47,$A144=$CP$48,$A144=$CP$49,$A144=$CP$50)),1,"")</f>
        <v/>
      </c>
      <c r="I143" s="2"/>
      <c r="J143" s="6" t="str">
        <f t="shared" ref="J143" si="1262">IF(ISNA(VLOOKUP(A143,$DB$1:$DE$200,4,FALSE)),"",VLOOKUP(A143,$DB$1:$DE$200,4,FALSE))</f>
        <v>Grümpi</v>
      </c>
      <c r="K143" s="6"/>
      <c r="L143" s="6"/>
      <c r="M143" s="6"/>
      <c r="N143" s="6"/>
      <c r="O143" s="6"/>
      <c r="P143" s="5" t="str">
        <f t="array" ref="P143">IF(ISNA(INDEX($DC$1:$DC$770,MATCH($A143&amp;P$3,$DB$1:$DB$770&amp;$DC$1:$DC$770,0))),"",IF(ISNA(INDEX($DC$1:$DC$200,MATCH($A143&amp;P$3,$DB$1:$DB$200&amp;$DC$1:$DC$200,0))),IF(INDEX($DC$201:$DC$770,MATCH($A143&amp;P$3,$DB$201:$DB$770&amp;$DC$201:$DC$770,0))=P$3,2,""),IF(INDEX($DC$1:$DC$200,MATCH($A143&amp;P$3,$DB$1:$DB$200&amp;$DC$1:$DC$200,0))=P$3,1,"")))</f>
        <v/>
      </c>
      <c r="Q143" s="6" t="str">
        <f t="array" ref="Q143">IF(ISNA(INDEX($DC$1:$DC$770,MATCH($A143&amp;Q$3,$DB$1:$DB$770&amp;$DC$1:$DC$770,0))),"",IF(ISNA(INDEX($DC$1:$DC$200,MATCH($A143&amp;Q$3,$DB$1:$DB$200&amp;$DC$1:$DC$200,0))),IF(INDEX($DC$201:$DC$770,MATCH($A143&amp;Q$3,$DB$201:$DB$770&amp;$DC$201:$DC$770,0))=Q$3,2,""),IF(INDEX($DC$1:$DC$200,MATCH($A143&amp;Q$3,$DB$1:$DB$200&amp;$DC$1:$DC$200,0))=Q$3,1,"")))</f>
        <v/>
      </c>
      <c r="R143" s="6" t="str">
        <f t="array" ref="R143">IF(ISNA(INDEX($DC$1:$DC$770,MATCH($A143&amp;R$3,$DB$1:$DB$770&amp;$DC$1:$DC$770,0))),"",IF(ISNA(INDEX($DC$1:$DC$200,MATCH($A143&amp;R$3,$DB$1:$DB$200&amp;$DC$1:$DC$200,0))),IF(INDEX($DC$201:$DC$770,MATCH($A143&amp;R$3,$DB$201:$DB$770&amp;$DC$201:$DC$770,0))=R$3,2,""),IF(INDEX($DC$1:$DC$200,MATCH($A143&amp;R$3,$DB$1:$DB$200&amp;$DC$1:$DC$200,0))=R$3,1,"")))</f>
        <v/>
      </c>
      <c r="S143" s="5" t="str">
        <f t="array" ref="S143">IF(ISNA(INDEX($DC$1:$DC$770,MATCH($A143&amp;S$3,$DB$1:$DB$770&amp;$DC$1:$DC$770,0))),"",IF(ISNA(INDEX($DC$1:$DC$200,MATCH($A143&amp;S$3,$DB$1:$DB$200&amp;$DC$1:$DC$200,0))),IF(INDEX($DC$201:$DC$770,MATCH($A143&amp;S$3,$DB$201:$DB$770&amp;$DC$201:$DC$770,0))=S$3,2,""),IF(INDEX($DC$1:$DC$200,MATCH($A143&amp;S$3,$DB$1:$DB$200&amp;$DC$1:$DC$200,0))=S$3,1,"")))</f>
        <v/>
      </c>
      <c r="T143" s="6" t="str">
        <f t="array" ref="T143">IF(ISNA(INDEX($DC$1:$DC$770,MATCH($A143&amp;T$3,$DB$1:$DB$770&amp;$DC$1:$DC$770,0))),"",IF(ISNA(INDEX($DC$1:$DC$200,MATCH($A143&amp;T$3,$DB$1:$DB$200&amp;$DC$1:$DC$200,0))),IF(INDEX($DC$201:$DC$770,MATCH($A143&amp;T$3,$DB$201:$DB$770&amp;$DC$201:$DC$770,0))=T$3,2,""),IF(INDEX($DC$1:$DC$200,MATCH($A143&amp;T$3,$DB$1:$DB$200&amp;$DC$1:$DC$200,0))=T$3,1,"")))</f>
        <v/>
      </c>
      <c r="U143" s="7" t="str">
        <f t="array" ref="U143">IF(ISNA(INDEX($DC$1:$DC$770,MATCH($A143&amp;U$3,$DB$1:$DB$770&amp;$DC$1:$DC$770,0))),"",IF(ISNA(INDEX($DC$1:$DC$200,MATCH($A143&amp;U$3,$DB$1:$DB$200&amp;$DC$1:$DC$200,0))),IF(INDEX($DC$201:$DC$770,MATCH($A143&amp;U$3,$DB$201:$DB$770&amp;$DC$201:$DC$770,0))=U$3,2,""),IF(INDEX($DC$1:$DC$200,MATCH($A143&amp;U$3,$DB$1:$DB$200&amp;$DC$1:$DC$200,0))=U$3,1,"")))</f>
        <v/>
      </c>
      <c r="V143" s="6" t="str">
        <f t="array" ref="V143">IF(ISNA(INDEX($DC$1:$DC$770,MATCH($A143&amp;V$3,$DB$1:$DB$770&amp;$DC$1:$DC$770,0))),"",IF(ISNA(INDEX($DC$1:$DC$200,MATCH($A143&amp;V$3,$DB$1:$DB$200&amp;$DC$1:$DC$200,0))),IF(INDEX($DC$201:$DC$770,MATCH($A143&amp;V$3,$DB$201:$DB$770&amp;$DC$201:$DC$770,0))=V$3,2,""),IF(INDEX($DC$1:$DC$200,MATCH($A143&amp;V$3,$DB$1:$DB$200&amp;$DC$1:$DC$200,0))=V$3,1,"")))</f>
        <v/>
      </c>
      <c r="W143" s="6" t="str">
        <f t="array" ref="W143">IF(ISNA(INDEX($DC$1:$DC$770,MATCH($A143&amp;W$3,$DB$1:$DB$770&amp;$DC$1:$DC$770,0))),"",IF(ISNA(INDEX($DC$1:$DC$200,MATCH($A143&amp;W$3,$DB$1:$DB$200&amp;$DC$1:$DC$200,0))),IF(INDEX($DC$201:$DC$770,MATCH($A143&amp;W$3,$DB$201:$DB$770&amp;$DC$201:$DC$770,0))=W$3,2,""),IF(INDEX($DC$1:$DC$200,MATCH($A143&amp;W$3,$DB$1:$DB$200&amp;$DC$1:$DC$200,0))=W$3,1,"")))</f>
        <v/>
      </c>
      <c r="X143" s="6" t="str">
        <f t="array" ref="X143">IF(ISNA(INDEX($DC$1:$DC$770,MATCH($A143&amp;X$3,$DB$1:$DB$770&amp;$DC$1:$DC$770,0))),"",IF(ISNA(INDEX($DC$1:$DC$200,MATCH($A143&amp;X$3,$DB$1:$DB$200&amp;$DC$1:$DC$200,0))),IF(INDEX($DC$201:$DC$770,MATCH($A143&amp;X$3,$DB$201:$DB$770&amp;$DC$201:$DC$770,0))=X$3,2,""),IF(INDEX($DC$1:$DC$200,MATCH($A143&amp;X$3,$DB$1:$DB$200&amp;$DC$1:$DC$200,0))=X$3,1,"")))</f>
        <v/>
      </c>
      <c r="Y143" s="5" t="str">
        <f t="array" ref="Y143">IF(ISNA(INDEX($DC$1:$DC$770,MATCH($A143&amp;Y$3,$DB$1:$DB$770&amp;$DC$1:$DC$770,0))),"",IF(ISNA(INDEX($DC$1:$DC$200,MATCH($A143&amp;Y$3,$DB$1:$DB$200&amp;$DC$1:$DC$200,0))),IF(INDEX($DC$201:$DC$770,MATCH($A143&amp;Y$3,$DB$201:$DB$770&amp;$DC$201:$DC$770,0))=Y$3,2,""),IF(INDEX($DC$1:$DC$200,MATCH($A143&amp;Y$3,$DB$1:$DB$200&amp;$DC$1:$DC$200,0))=Y$3,1,"")))</f>
        <v/>
      </c>
      <c r="Z143" s="6" t="str">
        <f t="array" ref="Z143">IF(ISNA(INDEX($DC$1:$DC$770,MATCH($A143&amp;Z$3,$DB$1:$DB$770&amp;$DC$1:$DC$770,0))),"",IF(ISNA(INDEX($DC$1:$DC$200,MATCH($A143&amp;Z$3,$DB$1:$DB$200&amp;$DC$1:$DC$200,0))),IF(INDEX($DC$201:$DC$770,MATCH($A143&amp;Z$3,$DB$201:$DB$770&amp;$DC$201:$DC$770,0))=Z$3,2,""),IF(INDEX($DC$1:$DC$200,MATCH($A143&amp;Z$3,$DB$1:$DB$200&amp;$DC$1:$DC$200,0))=Z$3,1,"")))</f>
        <v/>
      </c>
      <c r="AA143" s="7" t="str">
        <f t="array" ref="AA143">IF(ISNA(INDEX($DC$1:$DC$770,MATCH($A143&amp;AA$3,$DB$1:$DB$770&amp;$DC$1:$DC$770,0))),"",IF(ISNA(INDEX($DC$1:$DC$200,MATCH($A143&amp;AA$3,$DB$1:$DB$200&amp;$DC$1:$DC$200,0))),IF(INDEX($DC$201:$DC$770,MATCH($A143&amp;AA$3,$DB$201:$DB$770&amp;$DC$201:$DC$770,0))=AA$3,2,""),IF(INDEX($DC$1:$DC$200,MATCH($A143&amp;AA$3,$DB$1:$DB$200&amp;$DC$1:$DC$200,0))=AA$3,1,"")))</f>
        <v/>
      </c>
      <c r="AB143" s="6" t="str">
        <f t="array" ref="AB143">IF(ISNA(INDEX($DC$1:$DC$770,MATCH($A143&amp;AB$3,$DB$1:$DB$770&amp;$DC$1:$DC$770,0))),"",IF(ISNA(INDEX($DC$1:$DC$200,MATCH($A143&amp;AB$3,$DB$1:$DB$200&amp;$DC$1:$DC$200,0))),IF(INDEX($DC$201:$DC$770,MATCH($A143&amp;AB$3,$DB$201:$DB$770&amp;$DC$201:$DC$770,0))=AB$3,2,""),IF(INDEX($DC$1:$DC$200,MATCH($A143&amp;AB$3,$DB$1:$DB$200&amp;$DC$1:$DC$200,0))=AB$3,1,"")))</f>
        <v/>
      </c>
      <c r="AC143" s="6" t="str">
        <f t="array" ref="AC143">IF(ISNA(INDEX($DC$1:$DC$770,MATCH($A143&amp;AC$3,$DB$1:$DB$770&amp;$DC$1:$DC$770,0))),"",IF(ISNA(INDEX($DC$1:$DC$200,MATCH($A143&amp;AC$3,$DB$1:$DB$200&amp;$DC$1:$DC$200,0))),IF(INDEX($DC$201:$DC$770,MATCH($A143&amp;AC$3,$DB$201:$DB$770&amp;$DC$201:$DC$770,0))=AC$3,2,""),IF(INDEX($DC$1:$DC$200,MATCH($A143&amp;AC$3,$DB$1:$DB$200&amp;$DC$1:$DC$200,0))=AC$3,1,"")))</f>
        <v/>
      </c>
      <c r="AD143" s="7">
        <f t="array" ref="AD143">IF(ISNA(INDEX($DC$1:$DC$770,MATCH($A143&amp;AD$3,$DB$1:$DB$770&amp;$DC$1:$DC$770,0))),"",IF(ISNA(INDEX($DC$1:$DC$200,MATCH($A143&amp;AD$3,$DB$1:$DB$200&amp;$DC$1:$DC$200,0))),IF(INDEX($DC$201:$DC$770,MATCH($A143&amp;AD$3,$DB$201:$DB$770&amp;$DC$201:$DC$770,0))=AD$3,2,""),IF(INDEX($DC$1:$DC$200,MATCH($A143&amp;AD$3,$DB$1:$DB$200&amp;$DC$1:$DC$200,0))=AD$3,1,"")))</f>
        <v>1</v>
      </c>
      <c r="AE143" s="4">
        <f>AE141+1</f>
        <v>215</v>
      </c>
      <c r="AF143" s="174">
        <f>TRUNC((DATE($CR$2,AG$140,AG143)-WEEKDAY(DATE($CR$2,AG$140,AG143),2)-DATE(YEAR(DATE($CR$2,AG$140,AG143)+4-WEEKDAY(DATE($CR$2,AG$140,AG143),2)),1,-10))/7)</f>
        <v>31</v>
      </c>
      <c r="AG143" s="172">
        <v>2</v>
      </c>
      <c r="AH143" s="176" t="str">
        <f t="shared" ref="AH143:AH201" si="1263">IF(AH141="Mo","Di",IF(AH141="Di","Mi",IF(AH141="Mi","Do",IF(AH141="Do","Fr",IF(AH141="Fr","Sa",IF(AH141="Sa","So","Mo"))))))</f>
        <v>Di</v>
      </c>
      <c r="AI143" s="2"/>
      <c r="AJ143" s="164">
        <f t="shared" ref="AJ143" si="1264">IF(OR(OR(AF143=$CR$7,AF147=$CR$7,AF143=$CS$7,AF147=$CS$7,AF143=$CT$7,AF147=$CT$7,AF143=$CR$8,AF147=$CR$8,AF143=$CR$9,AF147=$CR$9,AF143=$CR$10,AF147=$CR$10,AF143=$CS$10,AF147=$CS$10,AF143=$CR$11,AF147=$CR$11,AF143=$CS$11,AF147=$CS$11,AF143=$CT$11,AF147=$CT$11,AF143=$CU$11,AF147=$CU$11,AF143=$CV$11,AF147=$CV$11,AF143=$CR$12,AF147=$CR$12,AF143=$CS$12,AF147=$CS$12),OR($AE144=$CP$30,$AE144=$CP$31,$AE144=$CP$32,$AE144=$CP$33,$AE144=$CP$34,$AE144=$CP$35,$AE144=$CP$36,$AE144=$CP$37,$AE144=$CP$38,$AE144=$CP$39,$AE144=$CP$40,$AE144=$CP$41),OR($AE144=$CP$44,$AE144=$CP$45,$AE144=$CP$46,$AE144=$CP$47,$AE144=$CP$48,$AE144=$CP$49,$AE144=$CP$50)),1,"")</f>
        <v>1</v>
      </c>
      <c r="AK143" s="164">
        <f t="shared" ref="AK143" si="1265">IF(OR(OR(AF143=$CR$15,AF147=$CR$15,AF143=$CS$15,AF147=$CS$15,AF143=$CT$15,AF147=$CT$15,AF143=$CR$16,AF147=$CR$16,AF143=$CS$16,AF147=$CS$16,AF143=$CR$17,AF147=$CR$17,AF143=$CS$17,AF147=$CS$17,AF143=$CR$18,AF147=$CR$18,AF143=$CS$18,AF147=$CS$18,AF143=$CT$18,AF147=$CT$18,AF143=$CU$18,AF147=$CU$18,AF143=$CV$18,AF147=$CV$18,AF143=$CR$19,AF147=$CR$19,AF143=$CS$19,AF147=$CS$19),OR($AE144=$CP$30,$AE144=$CP$31,$AE144=$CP$32,$AE144=$CP$33,$AE144=$CP$34,$AE144=$CP$35,$AE144=$CP$36,$AE144=$CP$37,$AE144=$CP$38,$AE144=$CP$39,$AE144=$CP$40,$AE144=$CP$41),OR($AE144=$CP$44,$AE144=$CP$45,$AE144=$CP$46,$AE144=$CP$47,$AE144=$CP$48,$AE144=$CP$49,$AE144=$CP$50)),1,"")</f>
        <v>1</v>
      </c>
      <c r="AL143" s="164">
        <f t="shared" ref="AL143" si="1266">IF(OR(OR(AF143=$CR$22,AF147=$CR$22,AF143=$CS$22,AF147=$CS$22,AF143=$CT$22,AF147=$CT$22,AF143=$CR$23,AF147=$CR$23,AF143=$CS$23,AF147=$CS$23,AF143=$CR$24,AF147=$CR$24,AF143=$CS$24,AF147=$CS$24,AF143=$CR$25,AF147=$CR$25,AF143=$CS$25,AF147=$CS$25,AF143=$CT$25,AF147=$CT$25,AF143=$CU$25,AF147=$CU$25,AF143=$CV$25,AF147=$CV$25,AF143=$CR$26,AF147=$CR$26,AF143=$CS$26,AF147=$CS$26),OR($AE144=$CP$30,$AE144=$CP$31,$AE144=$CP$32,$AE144=$CP$33,$AE144=$CP$34,$AE144=$CP$35,$AE144=$CP$36,$AE144=$CP$37,$AE144=$CP$38,$AE144=$CP$39,$AE144=$CP$40,$AE144=$CP$41),OR($AE144=$CP$44,$AE144=$CP$45,$AE144=$CP$46,$AE144=$CP$47,$AE144=$CP$48,$AE144=$CP$49,$AE144=$CP$50)),1,"")</f>
        <v>1</v>
      </c>
      <c r="AM143" s="2"/>
      <c r="AN143" s="1" t="str">
        <f t="shared" ref="AN143" si="1267">IF(ISNA(VLOOKUP(AE143,$DB$1:$DE$200,4,FALSE)),"",VLOOKUP(AE143,$DB$1:$DE$200,4,FALSE))</f>
        <v/>
      </c>
      <c r="AO143" s="1"/>
      <c r="AP143" s="1"/>
      <c r="AQ143" s="1"/>
      <c r="AR143" s="1"/>
      <c r="AS143" s="1"/>
      <c r="AT143" s="5" t="str">
        <f t="array" ref="AT143">IF(ISNA(INDEX($DC$1:$DC$770,MATCH($AE143&amp;AT$3,$DB$1:$DB$770&amp;$DC$1:$DC$770,0))),"",IF(ISNA(INDEX($DC$1:$DC$200,MATCH($AE143&amp;AT$3,$DB$1:$DB$200&amp;$DC$1:$DC$200,0))),IF(INDEX($DC$201:$DC$770,MATCH($AE143&amp;AT$3,$DB$201:$DB$770&amp;$DC$201:$DC$770,0))=AT$3,2,""),IF(INDEX($DC$1:$DC$200,MATCH($AE143&amp;AT$3,$DB$1:$DB$200&amp;$DC$1:$DC$200,0))=AT$3,1,"")))</f>
        <v/>
      </c>
      <c r="AU143" s="6" t="str">
        <f t="array" ref="AU143">IF(ISNA(INDEX($DC$1:$DC$770,MATCH($AE143&amp;AU$3,$DB$1:$DB$770&amp;$DC$1:$DC$770,0))),"",IF(ISNA(INDEX($DC$1:$DC$200,MATCH($AE143&amp;AU$3,$DB$1:$DB$200&amp;$DC$1:$DC$200,0))),IF(INDEX($DC$201:$DC$770,MATCH($AE143&amp;AU$3,$DB$201:$DB$770&amp;$DC$201:$DC$770,0))=AU$3,2,""),IF(INDEX($DC$1:$DC$200,MATCH($AE143&amp;AU$3,$DB$1:$DB$200&amp;$DC$1:$DC$200,0))=AU$3,1,"")))</f>
        <v/>
      </c>
      <c r="AV143" s="6" t="str">
        <f t="array" ref="AV143">IF(ISNA(INDEX($DC$1:$DC$770,MATCH($AE143&amp;AV$3,$DB$1:$DB$770&amp;$DC$1:$DC$770,0))),"",IF(ISNA(INDEX($DC$1:$DC$200,MATCH($AE143&amp;AV$3,$DB$1:$DB$200&amp;$DC$1:$DC$200,0))),IF(INDEX($DC$201:$DC$770,MATCH($AE143&amp;AV$3,$DB$201:$DB$770&amp;$DC$201:$DC$770,0))=AV$3,2,""),IF(INDEX($DC$1:$DC$200,MATCH($AE143&amp;AV$3,$DB$1:$DB$200&amp;$DC$1:$DC$200,0))=AV$3,1,"")))</f>
        <v/>
      </c>
      <c r="AW143" s="5" t="str">
        <f t="array" ref="AW143">IF(ISNA(INDEX($DC$1:$DC$770,MATCH($AE143&amp;AW$3,$DB$1:$DB$770&amp;$DC$1:$DC$770,0))),"",IF(ISNA(INDEX($DC$1:$DC$200,MATCH($AE143&amp;AW$3,$DB$1:$DB$200&amp;$DC$1:$DC$200,0))),IF(INDEX($DC$201:$DC$770,MATCH($AE143&amp;AW$3,$DB$201:$DB$770&amp;$DC$201:$DC$770,0))=AW$3,2,""),IF(INDEX($DC$1:$DC$200,MATCH($AE143&amp;AW$3,$DB$1:$DB$200&amp;$DC$1:$DC$200,0))=AW$3,1,"")))</f>
        <v/>
      </c>
      <c r="AX143" s="6" t="str">
        <f t="array" ref="AX143">IF(ISNA(INDEX($DC$1:$DC$770,MATCH($AE143&amp;AX$3,$DB$1:$DB$770&amp;$DC$1:$DC$770,0))),"",IF(ISNA(INDEX($DC$1:$DC$200,MATCH($AE143&amp;AX$3,$DB$1:$DB$200&amp;$DC$1:$DC$200,0))),IF(INDEX($DC$201:$DC$770,MATCH($AE143&amp;AX$3,$DB$201:$DB$770&amp;$DC$201:$DC$770,0))=AX$3,2,""),IF(INDEX($DC$1:$DC$200,MATCH($AE143&amp;AX$3,$DB$1:$DB$200&amp;$DC$1:$DC$200,0))=AX$3,1,"")))</f>
        <v/>
      </c>
      <c r="AY143" s="7" t="str">
        <f t="array" ref="AY143">IF(ISNA(INDEX($DC$1:$DC$770,MATCH($AE143&amp;AY$3,$DB$1:$DB$770&amp;$DC$1:$DC$770,0))),"",IF(ISNA(INDEX($DC$1:$DC$200,MATCH($AE143&amp;AY$3,$DB$1:$DB$200&amp;$DC$1:$DC$200,0))),IF(INDEX($DC$201:$DC$770,MATCH($AE143&amp;AY$3,$DB$201:$DB$770&amp;$DC$201:$DC$770,0))=AY$3,2,""),IF(INDEX($DC$1:$DC$200,MATCH($AE143&amp;AY$3,$DB$1:$DB$200&amp;$DC$1:$DC$200,0))=AY$3,1,"")))</f>
        <v/>
      </c>
      <c r="AZ143" s="6" t="str">
        <f t="array" ref="AZ143">IF(ISNA(INDEX($DC$1:$DC$770,MATCH($AE143&amp;AZ$3,$DB$1:$DB$770&amp;$DC$1:$DC$770,0))),"",IF(ISNA(INDEX($DC$1:$DC$200,MATCH($AE143&amp;AZ$3,$DB$1:$DB$200&amp;$DC$1:$DC$200,0))),IF(INDEX($DC$201:$DC$770,MATCH($AE143&amp;AZ$3,$DB$201:$DB$770&amp;$DC$201:$DC$770,0))=AZ$3,2,""),IF(INDEX($DC$1:$DC$200,MATCH($AE143&amp;AZ$3,$DB$1:$DB$200&amp;$DC$1:$DC$200,0))=AZ$3,1,"")))</f>
        <v/>
      </c>
      <c r="BA143" s="6" t="str">
        <f t="array" ref="BA143">IF(ISNA(INDEX($DC$1:$DC$770,MATCH($AE143&amp;BA$3,$DB$1:$DB$770&amp;$DC$1:$DC$770,0))),"",IF(ISNA(INDEX($DC$1:$DC$200,MATCH($AE143&amp;BA$3,$DB$1:$DB$200&amp;$DC$1:$DC$200,0))),IF(INDEX($DC$201:$DC$770,MATCH($AE143&amp;BA$3,$DB$201:$DB$770&amp;$DC$201:$DC$770,0))=BA$3,2,""),IF(INDEX($DC$1:$DC$200,MATCH($AE143&amp;BA$3,$DB$1:$DB$200&amp;$DC$1:$DC$200,0))=BA$3,1,"")))</f>
        <v/>
      </c>
      <c r="BB143" s="6" t="str">
        <f t="array" ref="BB143">IF(ISNA(INDEX($DC$1:$DC$770,MATCH($AE143&amp;BB$3,$DB$1:$DB$770&amp;$DC$1:$DC$770,0))),"",IF(ISNA(INDEX($DC$1:$DC$200,MATCH($AE143&amp;BB$3,$DB$1:$DB$200&amp;$DC$1:$DC$200,0))),IF(INDEX($DC$201:$DC$770,MATCH($AE143&amp;BB$3,$DB$201:$DB$770&amp;$DC$201:$DC$770,0))=BB$3,2,""),IF(INDEX($DC$1:$DC$200,MATCH($AE143&amp;BB$3,$DB$1:$DB$200&amp;$DC$1:$DC$200,0))=BB$3,1,"")))</f>
        <v/>
      </c>
      <c r="BC143" s="5" t="str">
        <f t="array" ref="BC143">IF(ISNA(INDEX($DC$1:$DC$770,MATCH($AE143&amp;BC$3,$DB$1:$DB$770&amp;$DC$1:$DC$770,0))),"",IF(ISNA(INDEX($DC$1:$DC$200,MATCH($AE143&amp;BC$3,$DB$1:$DB$200&amp;$DC$1:$DC$200,0))),IF(INDEX($DC$201:$DC$770,MATCH($AE143&amp;BC$3,$DB$201:$DB$770&amp;$DC$201:$DC$770,0))=BC$3,2,""),IF(INDEX($DC$1:$DC$200,MATCH($AE143&amp;BC$3,$DB$1:$DB$200&amp;$DC$1:$DC$200,0))=BC$3,1,"")))</f>
        <v/>
      </c>
      <c r="BD143" s="6" t="str">
        <f t="array" ref="BD143">IF(ISNA(INDEX($DC$1:$DC$770,MATCH($AE143&amp;BD$3,$DB$1:$DB$770&amp;$DC$1:$DC$770,0))),"",IF(ISNA(INDEX($DC$1:$DC$200,MATCH($AE143&amp;BD$3,$DB$1:$DB$200&amp;$DC$1:$DC$200,0))),IF(INDEX($DC$201:$DC$770,MATCH($AE143&amp;BD$3,$DB$201:$DB$770&amp;$DC$201:$DC$770,0))=BD$3,2,""),IF(INDEX($DC$1:$DC$200,MATCH($AE143&amp;BD$3,$DB$1:$DB$200&amp;$DC$1:$DC$200,0))=BD$3,1,"")))</f>
        <v/>
      </c>
      <c r="BE143" s="7" t="str">
        <f t="array" ref="BE143">IF(ISNA(INDEX($DC$1:$DC$770,MATCH($AE143&amp;BE$3,$DB$1:$DB$770&amp;$DC$1:$DC$770,0))),"",IF(ISNA(INDEX($DC$1:$DC$200,MATCH($AE143&amp;BE$3,$DB$1:$DB$200&amp;$DC$1:$DC$200,0))),IF(INDEX($DC$201:$DC$770,MATCH($AE143&amp;BE$3,$DB$201:$DB$770&amp;$DC$201:$DC$770,0))=BE$3,2,""),IF(INDEX($DC$1:$DC$200,MATCH($AE143&amp;BE$3,$DB$1:$DB$200&amp;$DC$1:$DC$200,0))=BE$3,1,"")))</f>
        <v/>
      </c>
      <c r="BF143" s="6" t="str">
        <f t="array" ref="BF143">IF(ISNA(INDEX($DC$1:$DC$770,MATCH($AE143&amp;BF$3,$DB$1:$DB$770&amp;$DC$1:$DC$770,0))),"",IF(ISNA(INDEX($DC$1:$DC$200,MATCH($AE143&amp;BF$3,$DB$1:$DB$200&amp;$DC$1:$DC$200,0))),IF(INDEX($DC$201:$DC$770,MATCH($AE143&amp;BF$3,$DB$201:$DB$770&amp;$DC$201:$DC$770,0))=BF$3,2,""),IF(INDEX($DC$1:$DC$200,MATCH($AE143&amp;BF$3,$DB$1:$DB$200&amp;$DC$1:$DC$200,0))=BF$3,1,"")))</f>
        <v/>
      </c>
      <c r="BG143" s="6" t="str">
        <f t="array" ref="BG143">IF(ISNA(INDEX($DC$1:$DC$770,MATCH($AE143&amp;BG$3,$DB$1:$DB$770&amp;$DC$1:$DC$770,0))),"",IF(ISNA(INDEX($DC$1:$DC$200,MATCH($AE143&amp;BG$3,$DB$1:$DB$200&amp;$DC$1:$DC$200,0))),IF(INDEX($DC$201:$DC$770,MATCH($AE143&amp;BG$3,$DB$201:$DB$770&amp;$DC$201:$DC$770,0))=BG$3,2,""),IF(INDEX($DC$1:$DC$200,MATCH($AE143&amp;BG$3,$DB$1:$DB$200&amp;$DC$1:$DC$200,0))=BG$3,1,"")))</f>
        <v/>
      </c>
      <c r="BH143" s="7" t="str">
        <f t="array" ref="BH143">IF(ISNA(INDEX($DC$1:$DC$770,MATCH($AE143&amp;BH$3,$DB$1:$DB$770&amp;$DC$1:$DC$770,0))),"",IF(ISNA(INDEX($DC$1:$DC$200,MATCH($AE143&amp;BH$3,$DB$1:$DB$200&amp;$DC$1:$DC$200,0))),IF(INDEX($DC$201:$DC$770,MATCH($AE143&amp;BH$3,$DB$201:$DB$770&amp;$DC$201:$DC$770,0))=BH$3,2,""),IF(INDEX($DC$1:$DC$200,MATCH($AE143&amp;BH$3,$DB$1:$DB$200&amp;$DC$1:$DC$200,0))=BH$3,1,"")))</f>
        <v/>
      </c>
      <c r="BI143" s="4">
        <f>BI141+1</f>
        <v>246</v>
      </c>
      <c r="BJ143" s="174">
        <f>TRUNC((DATE($CR$2,BK$140,BK143)-WEEKDAY(DATE($CR$2,BK$140,BK143),2)-DATE(YEAR(DATE($CR$2,BK$140,BK143)+4-WEEKDAY(DATE($CR$2,BK$140,BK143),2)),1,-10))/7)</f>
        <v>35</v>
      </c>
      <c r="BK143" s="172">
        <v>2</v>
      </c>
      <c r="BL143" s="176" t="str">
        <f t="shared" ref="BL143:BL199" si="1268">IF(BL141="Mo","Di",IF(BL141="Di","Mi",IF(BL141="Mi","Do",IF(BL141="Do","Fr",IF(BL141="Fr","Sa",IF(BL141="Sa","So","Mo"))))))</f>
        <v>Fr</v>
      </c>
      <c r="BM143" s="2"/>
      <c r="BN143" s="164" t="str">
        <f t="shared" ref="BN143" si="1269">IF(OR(OR($BI144=$CP$30,$BI144=$CP$31,$BI144=$CP$32,$BI144=$CP$33,$BI144=$CP$34,$BI144=$CP$35,$BI144=$CP$36,$BI144=$CP$37,$BI144=$CP$38,$BI144=$CP$39,$BI144=$CP$40,$BI144=$CP$41),OR(BJ143=$CR$7,BJ147=$CR$7,BJ143=$CS$7,BJ147=$CS$7,BJ143=$CT$7,BJ147=$CT$7,BJ143=$CR$8,BJ147=$CR$8,BJ143=$CR$9,BJ147=$CR$9,BJ143=$CR$10,BJ147=$CR$10,BJ143=$CS$10,BJ147=$CS$10,BJ143=$CR$11,BJ147=$CR$11,BJ143=$CS$11,BJ147=$CS$11,BJ143=$CT$11,BJ147=$CT$11,BJ143=$CU$11,BJ147=$CU$11,BJ143=$CV$11,BJ147=$CV$11,BJ143=$CR$12,BJ147=$CR$12,BJ143=$CS$12,BJ147=$CS$12),OR($BI144=$CP$44,$BI144=$CP$45,$BI144=$CP$46,$BI144=$CP$47,$BI144=$CP$48,$BI144=$CP$49,$BI144=$CP$50)),1,"")</f>
        <v/>
      </c>
      <c r="BO143" s="164" t="str">
        <f t="shared" ref="BO143" si="1270">IF(OR(OR(BJ143=$CR$15,BJ147=$CR$15,BJ143=$CS$15,BJ147=$CS$15,BJ143=$CT$15,BJ147=$CT$15,BJ143=$CR$16,BJ147=$CR$16,BJ143=$CS$16,BJ147=$CS$16,BJ143=$CR$17,BJ147=$CR$17,BJ143=$CS$17,BJ147=$CS$17,BJ143=$CR$18,BJ147=$CR$18,BJ143=$CS$18,BJ147=$CS$18,BJ143=$CT$18,BJ147=$CT$18,BJ143=$CU$18,BJ147=$CU$18,BJ143=$CV$18,BJ147=$CV$18,BJ143=$CR$19,BJ147=$CR$19,BJ143=$CS$19,BJ147=$CS$19),OR($BI144=$CP$30,$BI144=$CP$31,$BI144=$CP$32,$BI144=$CP$33,$BI144=$CP$34,$BI144=$CP$35,$BI144=$CP$36,$BI144=$CP$37,$BI144=$CP$38,$BI144=$CP$39,$BI144=$CP$40,$BI144=$CP$41),OR($BI144=$CP$44,$BI144=$CP$45,$BI144=$CP$46,$BI144=$CP$47,$BI144=$CP$48,$BI144=$CP$49,$BI144=$CP$50)),1,"")</f>
        <v/>
      </c>
      <c r="BP143" s="164" t="str">
        <f t="shared" ref="BP143" si="1271">IF(OR(OR(BJ143=$CR$22,BJ147=$CR$22,BJ143=$CS$22,BJ147=$CS$22,BJ143=$CT$22,BJ147=$CT$22,BJ143=$CR$23,BJ147=$CR$23,BJ143=$CS$23,BJ147=$CS$23,BJ143=$CR$24,BJ147=$CR$24,BJ143=$CS$24,BJ147=$CS$24,BJ143=$CR$25,BJ147=$CR$25,BJ143=$CS$25,BJ147=$CS$25,BJ143=$CT$25,BJ147=$CT$25,BJ143=$CU$25,BJ147=$CU$25,BJ143=$CV$25,BJ147=$CV$25,BJ143=$CR$26,BJ147=$CR$26,BJ143=$CS$26,BJ147=$CS$26),OR($BI144=$CP$30,$BI144=$CP$31,$BI144=$CP$32,$BI144=$CP$33,$BI144=$CP$34,$BI144=$CP$35,$BI144=$CP$36,$BI144=$CP$37,$BI144=$CP$38,$BI144=$CP$39,$BI144=$CP$40,$BI144=$CP$41),OR($BI144=$CP$44,$BI144=$CP$45,$BI144=$CP$46,$BI144=$CP$47,$BI144=$CP$48,$BI144=$CP$49,$BI144=$CP$50)),1,"")</f>
        <v/>
      </c>
      <c r="BQ143" s="2"/>
      <c r="BR143" s="1" t="str">
        <f t="shared" ref="BR143" si="1272">IF(ISNA(VLOOKUP(BI143,$DB$1:$DE$200,4,FALSE)),"",VLOOKUP(BI143,$DB$1:$DE$200,4,FALSE))</f>
        <v/>
      </c>
      <c r="BS143" s="1"/>
      <c r="BT143" s="1"/>
      <c r="BU143" s="1"/>
      <c r="BV143" s="1"/>
      <c r="BW143" s="1"/>
      <c r="BX143" s="5" t="str">
        <f t="array" ref="BX143">IF(ISNA(INDEX($DC$1:$DC$770,MATCH($BI143&amp;BX$3,$DB$1:$DB$770&amp;$DC$1:$DC$770,0))),"",IF(ISNA(INDEX($DC$1:$DC$200,MATCH($BI143&amp;BX$3,$DB$1:$DB$200&amp;$DC$1:$DC$200,0))),IF(INDEX($DC$201:$DC$770,MATCH($BI143&amp;BX$3,$DB$201:$DB$770&amp;$DC$201:$DC$770,0))=BX$3,2,""),IF(INDEX($DC$1:$DC$200,MATCH($BI143&amp;BX$3,$DB$1:$DB$200&amp;$DC$1:$DC$200,0))=BX$3,1,"")))</f>
        <v/>
      </c>
      <c r="BY143" s="6" t="str">
        <f t="array" ref="BY143">IF(ISNA(INDEX($DC$1:$DC$770,MATCH($BI143&amp;BY$3,$DB$1:$DB$770&amp;$DC$1:$DC$770,0))),"",IF(ISNA(INDEX($DC$1:$DC$200,MATCH($BI143&amp;BY$3,$DB$1:$DB$200&amp;$DC$1:$DC$200,0))),IF(INDEX($DC$201:$DC$770,MATCH($BI143&amp;BY$3,$DB$201:$DB$770&amp;$DC$201:$DC$770,0))=BY$3,2,""),IF(INDEX($DC$1:$DC$200,MATCH($BI143&amp;BY$3,$DB$1:$DB$200&amp;$DC$1:$DC$200,0))=BY$3,1,"")))</f>
        <v/>
      </c>
      <c r="BZ143" s="6" t="str">
        <f t="array" ref="BZ143">IF(ISNA(INDEX($DC$1:$DC$770,MATCH($BI143&amp;BZ$3,$DB$1:$DB$770&amp;$DC$1:$DC$770,0))),"",IF(ISNA(INDEX($DC$1:$DC$200,MATCH($BI143&amp;BZ$3,$DB$1:$DB$200&amp;$DC$1:$DC$200,0))),IF(INDEX($DC$201:$DC$770,MATCH($BI143&amp;BZ$3,$DB$201:$DB$770&amp;$DC$201:$DC$770,0))=BZ$3,2,""),IF(INDEX($DC$1:$DC$200,MATCH($BI143&amp;BZ$3,$DB$1:$DB$200&amp;$DC$1:$DC$200,0))=BZ$3,1,"")))</f>
        <v/>
      </c>
      <c r="CA143" s="5" t="str">
        <f t="array" ref="CA143">IF(ISNA(INDEX($DC$1:$DC$770,MATCH($BI143&amp;CA$3,$DB$1:$DB$770&amp;$DC$1:$DC$770,0))),"",IF(ISNA(INDEX($DC$1:$DC$200,MATCH($BI143&amp;CA$3,$DB$1:$DB$200&amp;$DC$1:$DC$200,0))),IF(INDEX($DC$201:$DC$770,MATCH($BI143&amp;CA$3,$DB$201:$DB$770&amp;$DC$201:$DC$770,0))=CA$3,2,""),IF(INDEX($DC$1:$DC$200,MATCH($BI143&amp;CA$3,$DB$1:$DB$200&amp;$DC$1:$DC$200,0))=CA$3,1,"")))</f>
        <v/>
      </c>
      <c r="CB143" s="6" t="str">
        <f t="array" ref="CB143">IF(ISNA(INDEX($DC$1:$DC$770,MATCH($BI143&amp;CB$3,$DB$1:$DB$770&amp;$DC$1:$DC$770,0))),"",IF(ISNA(INDEX($DC$1:$DC$200,MATCH($BI143&amp;CB$3,$DB$1:$DB$200&amp;$DC$1:$DC$200,0))),IF(INDEX($DC$201:$DC$770,MATCH($BI143&amp;CB$3,$DB$201:$DB$770&amp;$DC$201:$DC$770,0))=CB$3,2,""),IF(INDEX($DC$1:$DC$200,MATCH($BI143&amp;CB$3,$DB$1:$DB$200&amp;$DC$1:$DC$200,0))=CB$3,1,"")))</f>
        <v/>
      </c>
      <c r="CC143" s="7" t="str">
        <f t="array" ref="CC143">IF(ISNA(INDEX($DC$1:$DC$770,MATCH($BI143&amp;CC$3,$DB$1:$DB$770&amp;$DC$1:$DC$770,0))),"",IF(ISNA(INDEX($DC$1:$DC$200,MATCH($BI143&amp;CC$3,$DB$1:$DB$200&amp;$DC$1:$DC$200,0))),IF(INDEX($DC$201:$DC$770,MATCH($BI143&amp;CC$3,$DB$201:$DB$770&amp;$DC$201:$DC$770,0))=CC$3,2,""),IF(INDEX($DC$1:$DC$200,MATCH($BI143&amp;CC$3,$DB$1:$DB$200&amp;$DC$1:$DC$200,0))=CC$3,1,"")))</f>
        <v/>
      </c>
      <c r="CD143" s="6" t="str">
        <f t="array" ref="CD143">IF(ISNA(INDEX($DC$1:$DC$770,MATCH($BI143&amp;CD$3,$DB$1:$DB$770&amp;$DC$1:$DC$770,0))),"",IF(ISNA(INDEX($DC$1:$DC$200,MATCH($BI143&amp;CD$3,$DB$1:$DB$200&amp;$DC$1:$DC$200,0))),IF(INDEX($DC$201:$DC$770,MATCH($BI143&amp;CD$3,$DB$201:$DB$770&amp;$DC$201:$DC$770,0))=CD$3,2,""),IF(INDEX($DC$1:$DC$200,MATCH($BI143&amp;CD$3,$DB$1:$DB$200&amp;$DC$1:$DC$200,0))=CD$3,1,"")))</f>
        <v/>
      </c>
      <c r="CE143" s="6" t="str">
        <f t="array" ref="CE143">IF(ISNA(INDEX($DC$1:$DC$770,MATCH($BI143&amp;CE$3,$DB$1:$DB$770&amp;$DC$1:$DC$770,0))),"",IF(ISNA(INDEX($DC$1:$DC$200,MATCH($BI143&amp;CE$3,$DB$1:$DB$200&amp;$DC$1:$DC$200,0))),IF(INDEX($DC$201:$DC$770,MATCH($BI143&amp;CE$3,$DB$201:$DB$770&amp;$DC$201:$DC$770,0))=CE$3,2,""),IF(INDEX($DC$1:$DC$200,MATCH($BI143&amp;CE$3,$DB$1:$DB$200&amp;$DC$1:$DC$200,0))=CE$3,1,"")))</f>
        <v/>
      </c>
      <c r="CF143" s="6" t="str">
        <f t="array" ref="CF143">IF(ISNA(INDEX($DC$1:$DC$770,MATCH($BI143&amp;CF$3,$DB$1:$DB$770&amp;$DC$1:$DC$770,0))),"",IF(ISNA(INDEX($DC$1:$DC$200,MATCH($BI143&amp;CF$3,$DB$1:$DB$200&amp;$DC$1:$DC$200,0))),IF(INDEX($DC$201:$DC$770,MATCH($BI143&amp;CF$3,$DB$201:$DB$770&amp;$DC$201:$DC$770,0))=CF$3,2,""),IF(INDEX($DC$1:$DC$200,MATCH($BI143&amp;CF$3,$DB$1:$DB$200&amp;$DC$1:$DC$200,0))=CF$3,1,"")))</f>
        <v/>
      </c>
      <c r="CG143" s="5" t="str">
        <f t="array" ref="CG143">IF(ISNA(INDEX($DC$1:$DC$770,MATCH($BI143&amp;CG$3,$DB$1:$DB$770&amp;$DC$1:$DC$770,0))),"",IF(ISNA(INDEX($DC$1:$DC$200,MATCH($BI143&amp;CG$3,$DB$1:$DB$200&amp;$DC$1:$DC$200,0))),IF(INDEX($DC$201:$DC$770,MATCH($BI143&amp;CG$3,$DB$201:$DB$770&amp;$DC$201:$DC$770,0))=CG$3,2,""),IF(INDEX($DC$1:$DC$200,MATCH($BI143&amp;CG$3,$DB$1:$DB$200&amp;$DC$1:$DC$200,0))=CG$3,1,"")))</f>
        <v/>
      </c>
      <c r="CH143" s="6" t="str">
        <f t="array" ref="CH143">IF(ISNA(INDEX($DC$1:$DC$770,MATCH($BI143&amp;CH$3,$DB$1:$DB$770&amp;$DC$1:$DC$770,0))),"",IF(ISNA(INDEX($DC$1:$DC$200,MATCH($BI143&amp;CH$3,$DB$1:$DB$200&amp;$DC$1:$DC$200,0))),IF(INDEX($DC$201:$DC$770,MATCH($BI143&amp;CH$3,$DB$201:$DB$770&amp;$DC$201:$DC$770,0))=CH$3,2,""),IF(INDEX($DC$1:$DC$200,MATCH($BI143&amp;CH$3,$DB$1:$DB$200&amp;$DC$1:$DC$200,0))=CH$3,1,"")))</f>
        <v/>
      </c>
      <c r="CI143" s="7" t="str">
        <f t="array" ref="CI143">IF(ISNA(INDEX($DC$1:$DC$770,MATCH($BI143&amp;CI$3,$DB$1:$DB$770&amp;$DC$1:$DC$770,0))),"",IF(ISNA(INDEX($DC$1:$DC$200,MATCH($BI143&amp;CI$3,$DB$1:$DB$200&amp;$DC$1:$DC$200,0))),IF(INDEX($DC$201:$DC$770,MATCH($BI143&amp;CI$3,$DB$201:$DB$770&amp;$DC$201:$DC$770,0))=CI$3,2,""),IF(INDEX($DC$1:$DC$200,MATCH($BI143&amp;CI$3,$DB$1:$DB$200&amp;$DC$1:$DC$200,0))=CI$3,1,"")))</f>
        <v/>
      </c>
      <c r="CJ143" s="6" t="str">
        <f t="array" ref="CJ143">IF(ISNA(INDEX($DC$1:$DC$770,MATCH($BI143&amp;CJ$3,$DB$1:$DB$770&amp;$DC$1:$DC$770,0))),"",IF(ISNA(INDEX($DC$1:$DC$200,MATCH($BI143&amp;CJ$3,$DB$1:$DB$200&amp;$DC$1:$DC$200,0))),IF(INDEX($DC$201:$DC$770,MATCH($BI143&amp;CJ$3,$DB$201:$DB$770&amp;$DC$201:$DC$770,0))=CJ$3,2,""),IF(INDEX($DC$1:$DC$200,MATCH($BI143&amp;CJ$3,$DB$1:$DB$200&amp;$DC$1:$DC$200,0))=CJ$3,1,"")))</f>
        <v/>
      </c>
      <c r="CK143" s="6" t="str">
        <f t="array" ref="CK143">IF(ISNA(INDEX($DC$1:$DC$770,MATCH($BI143&amp;CK$3,$DB$1:$DB$770&amp;$DC$1:$DC$770,0))),"",IF(ISNA(INDEX($DC$1:$DC$200,MATCH($BI143&amp;CK$3,$DB$1:$DB$200&amp;$DC$1:$DC$200,0))),IF(INDEX($DC$201:$DC$770,MATCH($BI143&amp;CK$3,$DB$201:$DB$770&amp;$DC$201:$DC$770,0))=CK$3,2,""),IF(INDEX($DC$1:$DC$200,MATCH($BI143&amp;CK$3,$DB$1:$DB$200&amp;$DC$1:$DC$200,0))=CK$3,1,"")))</f>
        <v/>
      </c>
      <c r="CL143" s="7" t="str">
        <f t="array" ref="CL143">IF(ISNA(INDEX($DC$1:$DC$770,MATCH($BI143&amp;CL$3,$DB$1:$DB$770&amp;$DC$1:$DC$770,0))),"",IF(ISNA(INDEX($DC$1:$DC$200,MATCH($BI143&amp;CL$3,$DB$1:$DB$200&amp;$DC$1:$DC$200,0))),IF(INDEX($DC$201:$DC$770,MATCH($BI143&amp;CL$3,$DB$201:$DB$770&amp;$DC$201:$DC$770,0))=CL$3,2,""),IF(INDEX($DC$1:$DC$200,MATCH($BI143&amp;CL$3,$DB$1:$DB$200&amp;$DC$1:$DC$200,0))=CL$3,1,"")))</f>
        <v/>
      </c>
      <c r="CO143" s="58">
        <f t="shared" si="1256"/>
        <v>12</v>
      </c>
      <c r="CP143" s="23">
        <f t="shared" si="1144"/>
        <v>0</v>
      </c>
      <c r="CQ143" s="160" t="s">
        <v>204</v>
      </c>
      <c r="CR143" s="67" t="s">
        <v>186</v>
      </c>
      <c r="CT143" s="13" t="s">
        <v>151</v>
      </c>
      <c r="CU143" s="67"/>
      <c r="CV143" s="67"/>
      <c r="CW143" s="13">
        <f t="shared" si="765"/>
        <v>2016</v>
      </c>
      <c r="CX143" s="13" t="str">
        <f t="shared" si="1145"/>
        <v>Mo</v>
      </c>
      <c r="CY143" s="22">
        <f t="shared" si="1146"/>
        <v>40876</v>
      </c>
      <c r="CZ143" s="13">
        <f>IF(COUNTIF(DL535:DL544,1)&gt;0,"F3",0)</f>
        <v>0</v>
      </c>
      <c r="DB143" s="19">
        <f>IF(DM143=0,0,IF(COUNTIF($DM$1:$DM$200,DM143)=1,DM143,IF(COUNTIF($DM$1:$DM$200,DM143)=2,IF(COUNTIF($DM$1:$DM104,DM143)=0,DM143,DM143+0.5),"Terminkollision 1")))</f>
        <v>176</v>
      </c>
      <c r="DC143" s="42">
        <f t="shared" si="1187"/>
        <v>15</v>
      </c>
      <c r="DD143" s="168" t="s">
        <v>207</v>
      </c>
      <c r="DE143" s="13" t="s">
        <v>93</v>
      </c>
      <c r="DG143" s="13">
        <f>IF(BL134="Fr",BK134,IF(BL132="Fr",BK132,IF(BL130="Fr",BK130,IF(BL128="Fr",BK128,IF(BL126="Fr",BK126,IF(BL124="Fr",BK124,BK122))))))</f>
        <v>24</v>
      </c>
      <c r="DH143" s="13">
        <v>6</v>
      </c>
      <c r="DI143" s="13">
        <f t="shared" si="563"/>
        <v>2016</v>
      </c>
      <c r="DJ143" s="13" t="str">
        <f t="shared" ref="DJ143:DJ186" si="1273">IF(WEEKDAY(DK143,2)=1,"Mo",IF(WEEKDAY(DK143,2)=2,"Di",IF(WEEKDAY(DK143,2)=3,"Mi",IF(WEEKDAY(DK143,2)=4,"Do",IF(WEEKDAY(DK143,2)=5,"Fr",IF(WEEKDAY(DK143,2)=6,"Sa","So"))))))</f>
        <v>Fr</v>
      </c>
      <c r="DK143" s="22">
        <f t="shared" ref="DK143:DK186" si="1274">DATE(DI143,DH143,DG143)</f>
        <v>41083</v>
      </c>
      <c r="DL143" s="19" t="str">
        <f t="shared" ref="DL143:DL187" si="1275">IF(DB143&lt;&gt;0,IF(COUNTIF(DB$1:DB$200,DB143)&gt;1,"F1",IF(COUNTIF($CP$30:$CP$56,DB143)&gt;0,"F2","0")),0)</f>
        <v>0</v>
      </c>
      <c r="DM143" s="13">
        <f t="shared" si="1136"/>
        <v>176</v>
      </c>
    </row>
    <row r="144" spans="1:117">
      <c r="A144" s="13">
        <f>A143+0.5</f>
        <v>184.5</v>
      </c>
      <c r="B144" s="174"/>
      <c r="C144" s="183"/>
      <c r="D144" s="177"/>
      <c r="E144" s="2"/>
      <c r="F144" s="165"/>
      <c r="G144" s="165"/>
      <c r="H144" s="165"/>
      <c r="I144" s="2"/>
      <c r="J144" s="10" t="str">
        <f t="shared" ref="J144" si="1276">IF(ISNA(VLOOKUP(A144,$CP$30:$CQ$56,2,FALSE)),IF(ISNA(VLOOKUP(A144,$DB$1:$DE$200,4,FALSE)),"",VLOOKUP(A144,$DB$1:$DE$200,4,FALSE)),VLOOKUP(A144,$CP$30:$CQ$56,2,FALSE))</f>
        <v/>
      </c>
      <c r="K144" s="10"/>
      <c r="L144" s="10"/>
      <c r="M144" s="10"/>
      <c r="N144" s="10"/>
      <c r="O144" s="10"/>
      <c r="P144" s="9" t="str">
        <f t="array" ref="P144">IF(ISNA(INDEX($DC$201:$DC$770,MATCH($A143&amp;P$3,$DB$201:$DB$770&amp;$DC$201:$DC$770,0))),IF(ISNA(INDEX($DC$1:$DC$200,MATCH($A144&amp;P$3,$DB$1:$DB$200&amp;$DC$1:$DC$200,0))),"",IF(INDEX($DC$1:$DC$200,MATCH($A144&amp;P$3,$DB$1:$DB$200&amp;$DC$1:$DC$200,0))=P$3,1,"")),IF(INDEX($DC$201:$DC$770,MATCH($A143&amp;P$3,$DB$201:$DB$770&amp;$DC$201:$DC$770,0))=P$3,2,""))</f>
        <v/>
      </c>
      <c r="Q144" s="10" t="str">
        <f t="array" ref="Q144">IF(ISNA(INDEX($DC$201:$DC$770,MATCH($A143&amp;Q$3,$DB$201:$DB$770&amp;$DC$201:$DC$770,0))),IF(ISNA(INDEX($DC$1:$DC$200,MATCH($A144&amp;Q$3,$DB$1:$DB$200&amp;$DC$1:$DC$200,0))),"",IF(INDEX($DC$1:$DC$200,MATCH($A144&amp;Q$3,$DB$1:$DB$200&amp;$DC$1:$DC$200,0))=Q$3,1,"")),IF(INDEX($DC$201:$DC$770,MATCH($A143&amp;Q$3,$DB$201:$DB$770&amp;$DC$201:$DC$770,0))=Q$3,2,""))</f>
        <v/>
      </c>
      <c r="R144" s="10" t="str">
        <f t="array" ref="R144">IF(ISNA(INDEX($DC$201:$DC$770,MATCH($A143&amp;R$3,$DB$201:$DB$770&amp;$DC$201:$DC$770,0))),IF(ISNA(INDEX($DC$1:$DC$200,MATCH($A144&amp;R$3,$DB$1:$DB$200&amp;$DC$1:$DC$200,0))),"",IF(INDEX($DC$1:$DC$200,MATCH($A144&amp;R$3,$DB$1:$DB$200&amp;$DC$1:$DC$200,0))=R$3,1,"")),IF(INDEX($DC$201:$DC$770,MATCH($A143&amp;R$3,$DB$201:$DB$770&amp;$DC$201:$DC$770,0))=R$3,2,""))</f>
        <v/>
      </c>
      <c r="S144" s="9" t="str">
        <f t="array" ref="S144">IF(ISNA(INDEX($DC$201:$DC$770,MATCH($A143&amp;S$3,$DB$201:$DB$770&amp;$DC$201:$DC$770,0))),IF(ISNA(INDEX($DC$1:$DC$200,MATCH($A144&amp;S$3,$DB$1:$DB$200&amp;$DC$1:$DC$200,0))),"",IF(INDEX($DC$1:$DC$200,MATCH($A144&amp;S$3,$DB$1:$DB$200&amp;$DC$1:$DC$200,0))=S$3,1,"")),IF(INDEX($DC$201:$DC$770,MATCH($A143&amp;S$3,$DB$201:$DB$770&amp;$DC$201:$DC$770,0))=S$3,2,""))</f>
        <v/>
      </c>
      <c r="T144" s="10" t="str">
        <f t="array" ref="T144">IF(ISNA(INDEX($DC$201:$DC$770,MATCH($A143&amp;T$3,$DB$201:$DB$770&amp;$DC$201:$DC$770,0))),IF(ISNA(INDEX($DC$1:$DC$200,MATCH($A144&amp;T$3,$DB$1:$DB$200&amp;$DC$1:$DC$200,0))),"",IF(INDEX($DC$1:$DC$200,MATCH($A144&amp;T$3,$DB$1:$DB$200&amp;$DC$1:$DC$200,0))=T$3,1,"")),IF(INDEX($DC$201:$DC$770,MATCH($A143&amp;T$3,$DB$201:$DB$770&amp;$DC$201:$DC$770,0))=T$3,2,""))</f>
        <v/>
      </c>
      <c r="U144" s="8" t="str">
        <f t="array" ref="U144">IF(ISNA(INDEX($DC$201:$DC$770,MATCH($A143&amp;U$3,$DB$201:$DB$770&amp;$DC$201:$DC$770,0))),IF(ISNA(INDEX($DC$1:$DC$200,MATCH($A144&amp;U$3,$DB$1:$DB$200&amp;$DC$1:$DC$200,0))),"",IF(INDEX($DC$1:$DC$200,MATCH($A144&amp;U$3,$DB$1:$DB$200&amp;$DC$1:$DC$200,0))=U$3,1,"")),IF(INDEX($DC$201:$DC$770,MATCH($A143&amp;U$3,$DB$201:$DB$770&amp;$DC$201:$DC$770,0))=U$3,2,""))</f>
        <v/>
      </c>
      <c r="V144" s="10" t="str">
        <f t="array" ref="V144">IF(ISNA(INDEX($DC$201:$DC$770,MATCH($A143&amp;V$3,$DB$201:$DB$770&amp;$DC$201:$DC$770,0))),IF(ISNA(INDEX($DC$1:$DC$200,MATCH($A144&amp;V$3,$DB$1:$DB$200&amp;$DC$1:$DC$200,0))),"",IF(INDEX($DC$1:$DC$200,MATCH($A144&amp;V$3,$DB$1:$DB$200&amp;$DC$1:$DC$200,0))=V$3,1,"")),IF(INDEX($DC$201:$DC$770,MATCH($A143&amp;V$3,$DB$201:$DB$770&amp;$DC$201:$DC$770,0))=V$3,2,""))</f>
        <v/>
      </c>
      <c r="W144" s="10" t="str">
        <f t="array" ref="W144">IF(ISNA(INDEX($DC$201:$DC$770,MATCH($A143&amp;W$3,$DB$201:$DB$770&amp;$DC$201:$DC$770,0))),IF(ISNA(INDEX($DC$1:$DC$200,MATCH($A144&amp;W$3,$DB$1:$DB$200&amp;$DC$1:$DC$200,0))),"",IF(INDEX($DC$1:$DC$200,MATCH($A144&amp;W$3,$DB$1:$DB$200&amp;$DC$1:$DC$200,0))=W$3,1,"")),IF(INDEX($DC$201:$DC$770,MATCH($A143&amp;W$3,$DB$201:$DB$770&amp;$DC$201:$DC$770,0))=W$3,2,""))</f>
        <v/>
      </c>
      <c r="X144" s="10" t="str">
        <f t="array" ref="X144">IF(ISNA(INDEX($DC$201:$DC$770,MATCH($A143&amp;X$3,$DB$201:$DB$770&amp;$DC$201:$DC$770,0))),IF(ISNA(INDEX($DC$1:$DC$200,MATCH($A144&amp;X$3,$DB$1:$DB$200&amp;$DC$1:$DC$200,0))),"",IF(INDEX($DC$1:$DC$200,MATCH($A144&amp;X$3,$DB$1:$DB$200&amp;$DC$1:$DC$200,0))=X$3,1,"")),IF(INDEX($DC$201:$DC$770,MATCH($A143&amp;X$3,$DB$201:$DB$770&amp;$DC$201:$DC$770,0))=X$3,2,""))</f>
        <v/>
      </c>
      <c r="Y144" s="9" t="str">
        <f t="array" ref="Y144">IF(ISNA(INDEX($DC$201:$DC$770,MATCH($A143&amp;Y$3,$DB$201:$DB$770&amp;$DC$201:$DC$770,0))),IF(ISNA(INDEX($DC$1:$DC$200,MATCH($A144&amp;Y$3,$DB$1:$DB$200&amp;$DC$1:$DC$200,0))),"",IF(INDEX($DC$1:$DC$200,MATCH($A144&amp;Y$3,$DB$1:$DB$200&amp;$DC$1:$DC$200,0))=Y$3,1,"")),IF(INDEX($DC$201:$DC$770,MATCH($A143&amp;Y$3,$DB$201:$DB$770&amp;$DC$201:$DC$770,0))=Y$3,2,""))</f>
        <v/>
      </c>
      <c r="Z144" s="10" t="str">
        <f t="array" ref="Z144">IF(ISNA(INDEX($DC$201:$DC$770,MATCH($A143&amp;Z$3,$DB$201:$DB$770&amp;$DC$201:$DC$770,0))),IF(ISNA(INDEX($DC$1:$DC$200,MATCH($A144&amp;Z$3,$DB$1:$DB$200&amp;$DC$1:$DC$200,0))),"",IF(INDEX($DC$1:$DC$200,MATCH($A144&amp;Z$3,$DB$1:$DB$200&amp;$DC$1:$DC$200,0))=Z$3,1,"")),IF(INDEX($DC$201:$DC$770,MATCH($A143&amp;Z$3,$DB$201:$DB$770&amp;$DC$201:$DC$770,0))=Z$3,2,""))</f>
        <v/>
      </c>
      <c r="AA144" s="8" t="str">
        <f t="array" ref="AA144">IF(ISNA(INDEX($DC$201:$DC$770,MATCH($A143&amp;AA$3,$DB$201:$DB$770&amp;$DC$201:$DC$770,0))),IF(ISNA(INDEX($DC$1:$DC$200,MATCH($A144&amp;AA$3,$DB$1:$DB$200&amp;$DC$1:$DC$200,0))),"",IF(INDEX($DC$1:$DC$200,MATCH($A144&amp;AA$3,$DB$1:$DB$200&amp;$DC$1:$DC$200,0))=AA$3,1,"")),IF(INDEX($DC$201:$DC$770,MATCH($A143&amp;AA$3,$DB$201:$DB$770&amp;$DC$201:$DC$770,0))=AA$3,2,""))</f>
        <v/>
      </c>
      <c r="AB144" s="10" t="str">
        <f t="array" ref="AB144">IF(ISNA(INDEX($DC$201:$DC$770,MATCH($A143&amp;AB$3,$DB$201:$DB$770&amp;$DC$201:$DC$770,0))),IF(ISNA(INDEX($DC$1:$DC$200,MATCH($A144&amp;AB$3,$DB$1:$DB$200&amp;$DC$1:$DC$200,0))),"",IF(INDEX($DC$1:$DC$200,MATCH($A144&amp;AB$3,$DB$1:$DB$200&amp;$DC$1:$DC$200,0))=AB$3,1,"")),IF(INDEX($DC$201:$DC$770,MATCH($A143&amp;AB$3,$DB$201:$DB$770&amp;$DC$201:$DC$770,0))=AB$3,2,""))</f>
        <v/>
      </c>
      <c r="AC144" s="10" t="str">
        <f t="array" ref="AC144">IF(ISNA(INDEX($DC$201:$DC$770,MATCH($A143&amp;AC$3,$DB$201:$DB$770&amp;$DC$201:$DC$770,0))),IF(ISNA(INDEX($DC$1:$DC$200,MATCH($A144&amp;AC$3,$DB$1:$DB$200&amp;$DC$1:$DC$200,0))),"",IF(INDEX($DC$1:$DC$200,MATCH($A144&amp;AC$3,$DB$1:$DB$200&amp;$DC$1:$DC$200,0))=AC$3,1,"")),IF(INDEX($DC$201:$DC$770,MATCH($A143&amp;AC$3,$DB$201:$DB$770&amp;$DC$201:$DC$770,0))=AC$3,2,""))</f>
        <v/>
      </c>
      <c r="AD144" s="8" t="str">
        <f t="array" ref="AD144">IF(ISNA(INDEX($DC$201:$DC$770,MATCH($A143&amp;AD$3,$DB$201:$DB$770&amp;$DC$201:$DC$770,0))),IF(ISNA(INDEX($DC$1:$DC$200,MATCH($A144&amp;AD$3,$DB$1:$DB$200&amp;$DC$1:$DC$200,0))),"",IF(INDEX($DC$1:$DC$200,MATCH($A144&amp;AD$3,$DB$1:$DB$200&amp;$DC$1:$DC$200,0))=AD$3,1,"")),IF(INDEX($DC$201:$DC$770,MATCH($A143&amp;AD$3,$DB$201:$DB$770&amp;$DC$201:$DC$770,0))=AD$3,2,""))</f>
        <v/>
      </c>
      <c r="AE144" s="4">
        <f>AE143+0.5</f>
        <v>215.5</v>
      </c>
      <c r="AF144" s="174"/>
      <c r="AG144" s="173"/>
      <c r="AH144" s="177"/>
      <c r="AI144" s="2"/>
      <c r="AJ144" s="165"/>
      <c r="AK144" s="165"/>
      <c r="AL144" s="165"/>
      <c r="AM144" s="2"/>
      <c r="AN144" s="9" t="str">
        <f t="shared" ref="AN144" si="1277">IF(ISNA(VLOOKUP(AE144,$CP$30:$CQ$56,2,FALSE)),IF(ISNA(VLOOKUP(AE144,$DB$1:$DE$200,4,FALSE)),"",VLOOKUP(AE144,$DB$1:$DE$200,4,FALSE)),VLOOKUP(AE144,$CP$30:$CQ$56,2,FALSE))</f>
        <v/>
      </c>
      <c r="AO144" s="10"/>
      <c r="AP144" s="10"/>
      <c r="AQ144" s="10"/>
      <c r="AR144" s="10"/>
      <c r="AS144" s="8"/>
      <c r="AT144" s="9" t="str">
        <f t="array" ref="AT144">IF(ISNA(INDEX($DC$201:$DC$770,MATCH($AE143&amp;AT$3,$DB$201:$DB$770&amp;$DC$201:$DC$770,0))),IF(ISNA(INDEX($DC$1:$DC$200,MATCH($AE144&amp;AT$3,$DB$1:$DB$200&amp;$DC$1:$DC$200,0))),"",IF(INDEX($DC$1:$DC$200,MATCH($AE144&amp;AT$3,$DB$1:$DB$200&amp;$DC$1:$DC$200,0))=AT$3,1,"")),IF(INDEX($DC$201:$DC$770,MATCH($AE143&amp;AT$3,$DB$201:$DB$770&amp;$DC$201:$DC$770,0))=AT$3,2,""))</f>
        <v/>
      </c>
      <c r="AU144" s="10" t="str">
        <f t="array" ref="AU144">IF(ISNA(INDEX($DC$201:$DC$770,MATCH($AE143&amp;AU$3,$DB$201:$DB$770&amp;$DC$201:$DC$770,0))),IF(ISNA(INDEX($DC$1:$DC$200,MATCH($AE144&amp;AU$3,$DB$1:$DB$200&amp;$DC$1:$DC$200,0))),"",IF(INDEX($DC$1:$DC$200,MATCH($AE144&amp;AU$3,$DB$1:$DB$200&amp;$DC$1:$DC$200,0))=AU$3,1,"")),IF(INDEX($DC$201:$DC$770,MATCH($AE143&amp;AU$3,$DB$201:$DB$770&amp;$DC$201:$DC$770,0))=AU$3,2,""))</f>
        <v/>
      </c>
      <c r="AV144" s="10" t="str">
        <f t="array" ref="AV144">IF(ISNA(INDEX($DC$201:$DC$770,MATCH($AE143&amp;AV$3,$DB$201:$DB$770&amp;$DC$201:$DC$770,0))),IF(ISNA(INDEX($DC$1:$DC$200,MATCH($AE144&amp;AV$3,$DB$1:$DB$200&amp;$DC$1:$DC$200,0))),"",IF(INDEX($DC$1:$DC$200,MATCH($AE144&amp;AV$3,$DB$1:$DB$200&amp;$DC$1:$DC$200,0))=AV$3,1,"")),IF(INDEX($DC$201:$DC$770,MATCH($AE143&amp;AV$3,$DB$201:$DB$770&amp;$DC$201:$DC$770,0))=AV$3,2,""))</f>
        <v/>
      </c>
      <c r="AW144" s="9" t="str">
        <f t="array" ref="AW144">IF(ISNA(INDEX($DC$201:$DC$770,MATCH($AE143&amp;AW$3,$DB$201:$DB$770&amp;$DC$201:$DC$770,0))),IF(ISNA(INDEX($DC$1:$DC$200,MATCH($AE144&amp;AW$3,$DB$1:$DB$200&amp;$DC$1:$DC$200,0))),"",IF(INDEX($DC$1:$DC$200,MATCH($AE144&amp;AW$3,$DB$1:$DB$200&amp;$DC$1:$DC$200,0))=AW$3,1,"")),IF(INDEX($DC$201:$DC$770,MATCH($AE143&amp;AW$3,$DB$201:$DB$770&amp;$DC$201:$DC$770,0))=AW$3,2,""))</f>
        <v/>
      </c>
      <c r="AX144" s="10" t="str">
        <f t="array" ref="AX144">IF(ISNA(INDEX($DC$201:$DC$770,MATCH($AE143&amp;AX$3,$DB$201:$DB$770&amp;$DC$201:$DC$770,0))),IF(ISNA(INDEX($DC$1:$DC$200,MATCH($AE144&amp;AX$3,$DB$1:$DB$200&amp;$DC$1:$DC$200,0))),"",IF(INDEX($DC$1:$DC$200,MATCH($AE144&amp;AX$3,$DB$1:$DB$200&amp;$DC$1:$DC$200,0))=AX$3,1,"")),IF(INDEX($DC$201:$DC$770,MATCH($AE143&amp;AX$3,$DB$201:$DB$770&amp;$DC$201:$DC$770,0))=AX$3,2,""))</f>
        <v/>
      </c>
      <c r="AY144" s="8" t="str">
        <f t="array" ref="AY144">IF(ISNA(INDEX($DC$201:$DC$770,MATCH($AE143&amp;AY$3,$DB$201:$DB$770&amp;$DC$201:$DC$770,0))),IF(ISNA(INDEX($DC$1:$DC$200,MATCH($AE144&amp;AY$3,$DB$1:$DB$200&amp;$DC$1:$DC$200,0))),"",IF(INDEX($DC$1:$DC$200,MATCH($AE144&amp;AY$3,$DB$1:$DB$200&amp;$DC$1:$DC$200,0))=AY$3,1,"")),IF(INDEX($DC$201:$DC$770,MATCH($AE143&amp;AY$3,$DB$201:$DB$770&amp;$DC$201:$DC$770,0))=AY$3,2,""))</f>
        <v/>
      </c>
      <c r="AZ144" s="10" t="str">
        <f t="array" ref="AZ144">IF(ISNA(INDEX($DC$201:$DC$770,MATCH($AE143&amp;AZ$3,$DB$201:$DB$770&amp;$DC$201:$DC$770,0))),IF(ISNA(INDEX($DC$1:$DC$200,MATCH($AE144&amp;AZ$3,$DB$1:$DB$200&amp;$DC$1:$DC$200,0))),"",IF(INDEX($DC$1:$DC$200,MATCH($AE144&amp;AZ$3,$DB$1:$DB$200&amp;$DC$1:$DC$200,0))=AZ$3,1,"")),IF(INDEX($DC$201:$DC$770,MATCH($AE143&amp;AZ$3,$DB$201:$DB$770&amp;$DC$201:$DC$770,0))=AZ$3,2,""))</f>
        <v/>
      </c>
      <c r="BA144" s="10" t="str">
        <f t="array" ref="BA144">IF(ISNA(INDEX($DC$201:$DC$770,MATCH($AE143&amp;BA$3,$DB$201:$DB$770&amp;$DC$201:$DC$770,0))),IF(ISNA(INDEX($DC$1:$DC$200,MATCH($AE144&amp;BA$3,$DB$1:$DB$200&amp;$DC$1:$DC$200,0))),"",IF(INDEX($DC$1:$DC$200,MATCH($AE144&amp;BA$3,$DB$1:$DB$200&amp;$DC$1:$DC$200,0))=BA$3,1,"")),IF(INDEX($DC$201:$DC$770,MATCH($AE143&amp;BA$3,$DB$201:$DB$770&amp;$DC$201:$DC$770,0))=BA$3,2,""))</f>
        <v/>
      </c>
      <c r="BB144" s="10" t="str">
        <f t="array" ref="BB144">IF(ISNA(INDEX($DC$201:$DC$770,MATCH($AE143&amp;BB$3,$DB$201:$DB$770&amp;$DC$201:$DC$770,0))),IF(ISNA(INDEX($DC$1:$DC$200,MATCH($AE144&amp;BB$3,$DB$1:$DB$200&amp;$DC$1:$DC$200,0))),"",IF(INDEX($DC$1:$DC$200,MATCH($AE144&amp;BB$3,$DB$1:$DB$200&amp;$DC$1:$DC$200,0))=BB$3,1,"")),IF(INDEX($DC$201:$DC$770,MATCH($AE143&amp;BB$3,$DB$201:$DB$770&amp;$DC$201:$DC$770,0))=BB$3,2,""))</f>
        <v/>
      </c>
      <c r="BC144" s="9" t="str">
        <f t="array" ref="BC144">IF(ISNA(INDEX($DC$201:$DC$770,MATCH($AE143&amp;BC$3,$DB$201:$DB$770&amp;$DC$201:$DC$770,0))),IF(ISNA(INDEX($DC$1:$DC$200,MATCH($AE144&amp;BC$3,$DB$1:$DB$200&amp;$DC$1:$DC$200,0))),"",IF(INDEX($DC$1:$DC$200,MATCH($AE144&amp;BC$3,$DB$1:$DB$200&amp;$DC$1:$DC$200,0))=BC$3,1,"")),IF(INDEX($DC$201:$DC$770,MATCH($AE143&amp;BC$3,$DB$201:$DB$770&amp;$DC$201:$DC$770,0))=BC$3,2,""))</f>
        <v/>
      </c>
      <c r="BD144" s="10" t="str">
        <f t="array" ref="BD144">IF(ISNA(INDEX($DC$201:$DC$770,MATCH($AE143&amp;BD$3,$DB$201:$DB$770&amp;$DC$201:$DC$770,0))),IF(ISNA(INDEX($DC$1:$DC$200,MATCH($AE144&amp;BD$3,$DB$1:$DB$200&amp;$DC$1:$DC$200,0))),"",IF(INDEX($DC$1:$DC$200,MATCH($AE144&amp;BD$3,$DB$1:$DB$200&amp;$DC$1:$DC$200,0))=BD$3,1,"")),IF(INDEX($DC$201:$DC$770,MATCH($AE143&amp;BD$3,$DB$201:$DB$770&amp;$DC$201:$DC$770,0))=BD$3,2,""))</f>
        <v/>
      </c>
      <c r="BE144" s="8" t="str">
        <f t="array" ref="BE144">IF(ISNA(INDEX($DC$201:$DC$770,MATCH($AE143&amp;BE$3,$DB$201:$DB$770&amp;$DC$201:$DC$770,0))),IF(ISNA(INDEX($DC$1:$DC$200,MATCH($AE144&amp;BE$3,$DB$1:$DB$200&amp;$DC$1:$DC$200,0))),"",IF(INDEX($DC$1:$DC$200,MATCH($AE144&amp;BE$3,$DB$1:$DB$200&amp;$DC$1:$DC$200,0))=BE$3,1,"")),IF(INDEX($DC$201:$DC$770,MATCH($AE143&amp;BE$3,$DB$201:$DB$770&amp;$DC$201:$DC$770,0))=BE$3,2,""))</f>
        <v/>
      </c>
      <c r="BF144" s="10" t="str">
        <f t="array" ref="BF144">IF(ISNA(INDEX($DC$201:$DC$770,MATCH($AE143&amp;BF$3,$DB$201:$DB$770&amp;$DC$201:$DC$770,0))),IF(ISNA(INDEX($DC$1:$DC$200,MATCH($AE144&amp;BF$3,$DB$1:$DB$200&amp;$DC$1:$DC$200,0))),"",IF(INDEX($DC$1:$DC$200,MATCH($AE144&amp;BF$3,$DB$1:$DB$200&amp;$DC$1:$DC$200,0))=BF$3,1,"")),IF(INDEX($DC$201:$DC$770,MATCH($AE143&amp;BF$3,$DB$201:$DB$770&amp;$DC$201:$DC$770,0))=BF$3,2,""))</f>
        <v/>
      </c>
      <c r="BG144" s="10" t="str">
        <f t="array" ref="BG144">IF(ISNA(INDEX($DC$201:$DC$770,MATCH($AE143&amp;BG$3,$DB$201:$DB$770&amp;$DC$201:$DC$770,0))),IF(ISNA(INDEX($DC$1:$DC$200,MATCH($AE144&amp;BG$3,$DB$1:$DB$200&amp;$DC$1:$DC$200,0))),"",IF(INDEX($DC$1:$DC$200,MATCH($AE144&amp;BG$3,$DB$1:$DB$200&amp;$DC$1:$DC$200,0))=BG$3,1,"")),IF(INDEX($DC$201:$DC$770,MATCH($AE143&amp;BG$3,$DB$201:$DB$770&amp;$DC$201:$DC$770,0))=BG$3,2,""))</f>
        <v/>
      </c>
      <c r="BH144" s="8" t="str">
        <f t="array" ref="BH144">IF(ISNA(INDEX($DC$201:$DC$770,MATCH($AE143&amp;BH$3,$DB$201:$DB$770&amp;$DC$201:$DC$770,0))),IF(ISNA(INDEX($DC$1:$DC$200,MATCH($AE144&amp;BH$3,$DB$1:$DB$200&amp;$DC$1:$DC$200,0))),"",IF(INDEX($DC$1:$DC$200,MATCH($AE144&amp;BH$3,$DB$1:$DB$200&amp;$DC$1:$DC$200,0))=BH$3,1,"")),IF(INDEX($DC$201:$DC$770,MATCH($AE143&amp;BH$3,$DB$201:$DB$770&amp;$DC$201:$DC$770,0))=BH$3,2,""))</f>
        <v/>
      </c>
      <c r="BI144" s="4">
        <f>BI143+0.5</f>
        <v>246.5</v>
      </c>
      <c r="BJ144" s="174"/>
      <c r="BK144" s="173"/>
      <c r="BL144" s="177"/>
      <c r="BM144" s="2"/>
      <c r="BN144" s="165"/>
      <c r="BO144" s="165"/>
      <c r="BP144" s="165"/>
      <c r="BQ144" s="2"/>
      <c r="BR144" s="9" t="str">
        <f t="shared" ref="BR144" si="1278">IF(ISNA(VLOOKUP(BI144,$CP$30:$CQ$56,2,FALSE)),IF(ISNA(VLOOKUP(BI144,$DB$1:$DE$200,4,FALSE)),"",VLOOKUP(BI144,$DB$1:$DE$200,4,FALSE)),VLOOKUP(BI144,$CP$30:$CQ$56,2,FALSE))</f>
        <v/>
      </c>
      <c r="BS144" s="10"/>
      <c r="BT144" s="10"/>
      <c r="BU144" s="10"/>
      <c r="BV144" s="10"/>
      <c r="BW144" s="10"/>
      <c r="BX144" s="9" t="str">
        <f t="array" ref="BX144">IF(ISNA(INDEX($DC$201:$DC$770,MATCH($BI143&amp;BX$3,$DB$201:$DB$770&amp;$DC$201:$DC$770,0))),IF(ISNA(INDEX($DC$1:$DC$200,MATCH($BI144&amp;BX$3,$DB$1:$DB$200&amp;$DC$1:$DC$200,0))),"",IF(INDEX($DC$1:$DC$200,MATCH($BI144&amp;BX$3,$DB$1:$DB$200&amp;$DC$1:$DC$200,0))=BX$3,1,"")),IF(INDEX($DC$201:$DC$770,MATCH($BI143&amp;BX$3,$DB$201:$DB$770&amp;$DC$201:$DC$770,0))=BX$3,2,""))</f>
        <v/>
      </c>
      <c r="BY144" s="10" t="str">
        <f t="array" ref="BY144">IF(ISNA(INDEX($DC$201:$DC$770,MATCH($BI143&amp;BY$3,$DB$201:$DB$770&amp;$DC$201:$DC$770,0))),IF(ISNA(INDEX($DC$1:$DC$200,MATCH($BI144&amp;BY$3,$DB$1:$DB$200&amp;$DC$1:$DC$200,0))),"",IF(INDEX($DC$1:$DC$200,MATCH($BI144&amp;BY$3,$DB$1:$DB$200&amp;$DC$1:$DC$200,0))=BY$3,1,"")),IF(INDEX($DC$201:$DC$770,MATCH($BI143&amp;BY$3,$DB$201:$DB$770&amp;$DC$201:$DC$770,0))=BY$3,2,""))</f>
        <v/>
      </c>
      <c r="BZ144" s="10" t="str">
        <f t="array" ref="BZ144">IF(ISNA(INDEX($DC$201:$DC$770,MATCH($BI143&amp;BZ$3,$DB$201:$DB$770&amp;$DC$201:$DC$770,0))),IF(ISNA(INDEX($DC$1:$DC$200,MATCH($BI144&amp;BZ$3,$DB$1:$DB$200&amp;$DC$1:$DC$200,0))),"",IF(INDEX($DC$1:$DC$200,MATCH($BI144&amp;BZ$3,$DB$1:$DB$200&amp;$DC$1:$DC$200,0))=BZ$3,1,"")),IF(INDEX($DC$201:$DC$770,MATCH($BI143&amp;BZ$3,$DB$201:$DB$770&amp;$DC$201:$DC$770,0))=BZ$3,2,""))</f>
        <v/>
      </c>
      <c r="CA144" s="9" t="str">
        <f t="array" ref="CA144">IF(ISNA(INDEX($DC$201:$DC$770,MATCH($BI143&amp;CA$3,$DB$201:$DB$770&amp;$DC$201:$DC$770,0))),IF(ISNA(INDEX($DC$1:$DC$200,MATCH($BI144&amp;CA$3,$DB$1:$DB$200&amp;$DC$1:$DC$200,0))),"",IF(INDEX($DC$1:$DC$200,MATCH($BI144&amp;CA$3,$DB$1:$DB$200&amp;$DC$1:$DC$200,0))=CA$3,1,"")),IF(INDEX($DC$201:$DC$770,MATCH($BI143&amp;CA$3,$DB$201:$DB$770&amp;$DC$201:$DC$770,0))=CA$3,2,""))</f>
        <v/>
      </c>
      <c r="CB144" s="10" t="str">
        <f t="array" ref="CB144">IF(ISNA(INDEX($DC$201:$DC$770,MATCH($BI143&amp;CB$3,$DB$201:$DB$770&amp;$DC$201:$DC$770,0))),IF(ISNA(INDEX($DC$1:$DC$200,MATCH($BI144&amp;CB$3,$DB$1:$DB$200&amp;$DC$1:$DC$200,0))),"",IF(INDEX($DC$1:$DC$200,MATCH($BI144&amp;CB$3,$DB$1:$DB$200&amp;$DC$1:$DC$200,0))=CB$3,1,"")),IF(INDEX($DC$201:$DC$770,MATCH($BI143&amp;CB$3,$DB$201:$DB$770&amp;$DC$201:$DC$770,0))=CB$3,2,""))</f>
        <v/>
      </c>
      <c r="CC144" s="8" t="str">
        <f t="array" ref="CC144">IF(ISNA(INDEX($DC$201:$DC$770,MATCH($BI143&amp;CC$3,$DB$201:$DB$770&amp;$DC$201:$DC$770,0))),IF(ISNA(INDEX($DC$1:$DC$200,MATCH($BI144&amp;CC$3,$DB$1:$DB$200&amp;$DC$1:$DC$200,0))),"",IF(INDEX($DC$1:$DC$200,MATCH($BI144&amp;CC$3,$DB$1:$DB$200&amp;$DC$1:$DC$200,0))=CC$3,1,"")),IF(INDEX($DC$201:$DC$770,MATCH($BI143&amp;CC$3,$DB$201:$DB$770&amp;$DC$201:$DC$770,0))=CC$3,2,""))</f>
        <v/>
      </c>
      <c r="CD144" s="10" t="str">
        <f t="array" ref="CD144">IF(ISNA(INDEX($DC$201:$DC$770,MATCH($BI143&amp;CD$3,$DB$201:$DB$770&amp;$DC$201:$DC$770,0))),IF(ISNA(INDEX($DC$1:$DC$200,MATCH($BI144&amp;CD$3,$DB$1:$DB$200&amp;$DC$1:$DC$200,0))),"",IF(INDEX($DC$1:$DC$200,MATCH($BI144&amp;CD$3,$DB$1:$DB$200&amp;$DC$1:$DC$200,0))=CD$3,1,"")),IF(INDEX($DC$201:$DC$770,MATCH($BI143&amp;CD$3,$DB$201:$DB$770&amp;$DC$201:$DC$770,0))=CD$3,2,""))</f>
        <v/>
      </c>
      <c r="CE144" s="10" t="str">
        <f t="array" ref="CE144">IF(ISNA(INDEX($DC$201:$DC$770,MATCH($BI143&amp;CE$3,$DB$201:$DB$770&amp;$DC$201:$DC$770,0))),IF(ISNA(INDEX($DC$1:$DC$200,MATCH($BI144&amp;CE$3,$DB$1:$DB$200&amp;$DC$1:$DC$200,0))),"",IF(INDEX($DC$1:$DC$200,MATCH($BI144&amp;CE$3,$DB$1:$DB$200&amp;$DC$1:$DC$200,0))=CE$3,1,"")),IF(INDEX($DC$201:$DC$770,MATCH($BI143&amp;CE$3,$DB$201:$DB$770&amp;$DC$201:$DC$770,0))=CE$3,2,""))</f>
        <v/>
      </c>
      <c r="CF144" s="10" t="str">
        <f t="array" ref="CF144">IF(ISNA(INDEX($DC$201:$DC$770,MATCH($BI143&amp;CF$3,$DB$201:$DB$770&amp;$DC$201:$DC$770,0))),IF(ISNA(INDEX($DC$1:$DC$200,MATCH($BI144&amp;CF$3,$DB$1:$DB$200&amp;$DC$1:$DC$200,0))),"",IF(INDEX($DC$1:$DC$200,MATCH($BI144&amp;CF$3,$DB$1:$DB$200&amp;$DC$1:$DC$200,0))=CF$3,1,"")),IF(INDEX($DC$201:$DC$770,MATCH($BI143&amp;CF$3,$DB$201:$DB$770&amp;$DC$201:$DC$770,0))=CF$3,2,""))</f>
        <v/>
      </c>
      <c r="CG144" s="9" t="str">
        <f t="array" ref="CG144">IF(ISNA(INDEX($DC$201:$DC$770,MATCH($BI143&amp;CG$3,$DB$201:$DB$770&amp;$DC$201:$DC$770,0))),IF(ISNA(INDEX($DC$1:$DC$200,MATCH($BI144&amp;CG$3,$DB$1:$DB$200&amp;$DC$1:$DC$200,0))),"",IF(INDEX($DC$1:$DC$200,MATCH($BI144&amp;CG$3,$DB$1:$DB$200&amp;$DC$1:$DC$200,0))=CG$3,1,"")),IF(INDEX($DC$201:$DC$770,MATCH($BI143&amp;CG$3,$DB$201:$DB$770&amp;$DC$201:$DC$770,0))=CG$3,2,""))</f>
        <v/>
      </c>
      <c r="CH144" s="10" t="str">
        <f t="array" ref="CH144">IF(ISNA(INDEX($DC$201:$DC$770,MATCH($BI143&amp;CH$3,$DB$201:$DB$770&amp;$DC$201:$DC$770,0))),IF(ISNA(INDEX($DC$1:$DC$200,MATCH($BI144&amp;CH$3,$DB$1:$DB$200&amp;$DC$1:$DC$200,0))),"",IF(INDEX($DC$1:$DC$200,MATCH($BI144&amp;CH$3,$DB$1:$DB$200&amp;$DC$1:$DC$200,0))=CH$3,1,"")),IF(INDEX($DC$201:$DC$770,MATCH($BI143&amp;CH$3,$DB$201:$DB$770&amp;$DC$201:$DC$770,0))=CH$3,2,""))</f>
        <v/>
      </c>
      <c r="CI144" s="8" t="str">
        <f t="array" ref="CI144">IF(ISNA(INDEX($DC$201:$DC$770,MATCH($BI143&amp;CI$3,$DB$201:$DB$770&amp;$DC$201:$DC$770,0))),IF(ISNA(INDEX($DC$1:$DC$200,MATCH($BI144&amp;CI$3,$DB$1:$DB$200&amp;$DC$1:$DC$200,0))),"",IF(INDEX($DC$1:$DC$200,MATCH($BI144&amp;CI$3,$DB$1:$DB$200&amp;$DC$1:$DC$200,0))=CI$3,1,"")),IF(INDEX($DC$201:$DC$770,MATCH($BI143&amp;CI$3,$DB$201:$DB$770&amp;$DC$201:$DC$770,0))=CI$3,2,""))</f>
        <v/>
      </c>
      <c r="CJ144" s="10" t="str">
        <f t="array" ref="CJ144">IF(ISNA(INDEX($DC$201:$DC$770,MATCH($BI143&amp;CJ$3,$DB$201:$DB$770&amp;$DC$201:$DC$770,0))),IF(ISNA(INDEX($DC$1:$DC$200,MATCH($BI144&amp;CJ$3,$DB$1:$DB$200&amp;$DC$1:$DC$200,0))),"",IF(INDEX($DC$1:$DC$200,MATCH($BI144&amp;CJ$3,$DB$1:$DB$200&amp;$DC$1:$DC$200,0))=CJ$3,1,"")),IF(INDEX($DC$201:$DC$770,MATCH($BI143&amp;CJ$3,$DB$201:$DB$770&amp;$DC$201:$DC$770,0))=CJ$3,2,""))</f>
        <v/>
      </c>
      <c r="CK144" s="10" t="str">
        <f t="array" ref="CK144">IF(ISNA(INDEX($DC$201:$DC$770,MATCH($BI143&amp;CK$3,$DB$201:$DB$770&amp;$DC$201:$DC$770,0))),IF(ISNA(INDEX($DC$1:$DC$200,MATCH($BI144&amp;CK$3,$DB$1:$DB$200&amp;$DC$1:$DC$200,0))),"",IF(INDEX($DC$1:$DC$200,MATCH($BI144&amp;CK$3,$DB$1:$DB$200&amp;$DC$1:$DC$200,0))=CK$3,1,"")),IF(INDEX($DC$201:$DC$770,MATCH($BI143&amp;CK$3,$DB$201:$DB$770&amp;$DC$201:$DC$770,0))=CK$3,2,""))</f>
        <v/>
      </c>
      <c r="CL144" s="8" t="str">
        <f t="array" ref="CL144">IF(ISNA(INDEX($DC$201:$DC$770,MATCH($BI143&amp;CL$3,$DB$201:$DB$770&amp;$DC$201:$DC$770,0))),IF(ISNA(INDEX($DC$1:$DC$200,MATCH($BI144&amp;CL$3,$DB$1:$DB$200&amp;$DC$1:$DC$200,0))),"",IF(INDEX($DC$1:$DC$200,MATCH($BI144&amp;CL$3,$DB$1:$DB$200&amp;$DC$1:$DC$200,0))=CL$3,1,"")),IF(INDEX($DC$201:$DC$770,MATCH($BI143&amp;CL$3,$DB$201:$DB$770&amp;$DC$201:$DC$770,0))=CL$3,2,""))</f>
        <v/>
      </c>
      <c r="CN144" s="10"/>
      <c r="CO144" s="14">
        <f t="shared" si="1257"/>
        <v>12</v>
      </c>
      <c r="CP144" s="24">
        <f t="shared" si="1144"/>
        <v>0</v>
      </c>
      <c r="CQ144" s="161"/>
      <c r="CR144" s="47"/>
      <c r="CS144" s="10"/>
      <c r="CT144" s="10" t="s">
        <v>152</v>
      </c>
      <c r="CU144" s="68"/>
      <c r="CV144" s="68"/>
      <c r="CW144" s="10">
        <f t="shared" si="765"/>
        <v>2016</v>
      </c>
      <c r="CX144" s="10" t="str">
        <f t="shared" si="1145"/>
        <v>Mo</v>
      </c>
      <c r="CY144" s="36">
        <f t="shared" si="1146"/>
        <v>40876</v>
      </c>
      <c r="CZ144" s="10">
        <f>CZ143</f>
        <v>0</v>
      </c>
      <c r="DB144" s="19">
        <f>IF(DM144=0,0,IF(COUNTIF($DM$1:$DM$200,DM144)=1,DM144,IF(COUNTIF($DM$1:$DM$200,DM144)=2,IF(COUNTIF($DM$1:$DM104,DM144)=0,DM144,DM144+0.5),"Terminkollision 1")))</f>
        <v>177</v>
      </c>
      <c r="DC144" s="42">
        <f>DC143</f>
        <v>15</v>
      </c>
      <c r="DD144" s="168"/>
      <c r="DE144" s="33" t="s">
        <v>93</v>
      </c>
      <c r="DG144" s="13">
        <f>IF(DG143&lt;30,DG143+1,1)</f>
        <v>25</v>
      </c>
      <c r="DH144" s="13">
        <f>IF(DG144&gt;10,6,7)</f>
        <v>6</v>
      </c>
      <c r="DI144" s="13">
        <f t="shared" si="563"/>
        <v>2016</v>
      </c>
      <c r="DJ144" s="13" t="str">
        <f t="shared" si="1273"/>
        <v>Sa</v>
      </c>
      <c r="DK144" s="22">
        <f t="shared" si="1274"/>
        <v>41084</v>
      </c>
      <c r="DL144" s="19" t="str">
        <f t="shared" si="1275"/>
        <v>0</v>
      </c>
      <c r="DM144" s="13">
        <f t="shared" si="1136"/>
        <v>177</v>
      </c>
    </row>
    <row r="145" spans="1:117" ht="12.75" customHeight="1">
      <c r="A145" s="13">
        <f>A143+1</f>
        <v>185</v>
      </c>
      <c r="B145" s="174">
        <f>TRUNC((DATE($CR$2,C$140,C145)-WEEKDAY(DATE($CR$2,C$140,C145),2)-DATE(YEAR(DATE($CR$2,C$140,C145)+4-WEEKDAY(DATE($CR$2,C$140,C145),2)),1,-10))/7)</f>
        <v>26</v>
      </c>
      <c r="C145" s="181">
        <v>3</v>
      </c>
      <c r="D145" s="176" t="str">
        <f t="shared" si="1258"/>
        <v>So</v>
      </c>
      <c r="E145" s="2"/>
      <c r="F145" s="164" t="str">
        <f t="shared" ref="F145" si="1279">IF(OR(OR(B145=$CR$7,B149=$CR$7,B145=$CS$7,B149=$CS$7,B145=$CT$7,B149=$CT$7,B145=$CR$8,B149=$CR$8,B145=$CR$9,B149=$CR$9,B145=$CR$10,B149=$CR$10,B145=$CS$10,B149=$CS$10,B145=$CR$11,B149=$CR$11,B145=$CS$11,B149=$CS$11,B145=$CT$11,B149=$CT$11,B145=$CU$11,B149=$CU$11,B145=$CV$11,B149=$CV$11,B145=$CR$12,B149=$CR$12,B145=$CS$12,B149=$CS$12),OR($A146=$CP$30,$A146=$CP$31,$A146=$CP$32,$A146=$CP$33,$A146=$CP$34,$A146=$CP$35,$A146=$CP$36,$A146=$CP$37,$A146=$CP$38,$A146=$CP$39,$A146=$CP$40,$A146=$CP$41),OR($A146=$CP$44,$A146=$CP$45,$A146=$CP$46,$A146=$CP$47,$A146=$CP$48,$A146=$CP$49,$A146=$CP$50)),1,"")</f>
        <v/>
      </c>
      <c r="G145" s="164" t="str">
        <f t="shared" ref="G145" si="1280">IF(OR(OR(B145=$CR$15,B149=$CR$15,B145=$CS$15,B149=$CS$15,B145=$CT$15,B149=$CT$15,B145=$CR$16,B149=$CR$16,B145=$CS$16,B149=$CS$16,B145=$CR$17,B149=$CR$17,B145=$CS$17,B149=$CS$17,B145=$CR$18,B149=$CR$18,B145=$CS$18,B149=$CS$18,B145=$CT$18,B149=$CT$18,B145=$CU$18,B149=$CU$18,B145=$CV$18,B149=$CV$18,B145=$CR$19,B149=$CR$19,B145=$CS$19,B149=$CS$19),OR($A146=$CP$30,$A146=$CP$31,$A146=$CP$32,$A146=$CP$33,$A146=$CP$34,$A146=$CP$35,$A146=$CP$36,$A146=$CP$37,$A146=$CP$38,$A146=$CP$39,$A146=$CP$40,$A146=$CP$41),OR($A146=$CP$44,$A146=$CP$45,$A146=$CP$46,$A146=$CP$47,$A146=$CP$48,$A146=$CP$49,$A146=$CP$50)),1,"")</f>
        <v/>
      </c>
      <c r="H145" s="164" t="str">
        <f t="shared" ref="H145" si="1281">IF(OR(OR(B145=$CR$22,B149=$CR$22,B145=$CS$22,B149=$CS$22,B145=$CT$22,B149=$CT$22,B145=$CR$23,B149=$CR$23,B145=$CS$23,B149=$CS$23,B145=$CR$24,B149=$CR$24,B145=$CS$24,B149=$CS$24,B145=$CR$25,B149=$CR$25,B145=$CS$25,B149=$CS$25,B145=$CT$25,B149=$CT$25,B145=$CU$25,B149=$CU$25,B145=$CV$25,B149=$CV$25,B145=$CR$26,B149=$CR$26,B145=$CS$26,B149=$CS$26),OR($A146=$CP$30,$A146=$CP$31,$A146=$CP$32,$A146=$CP$33,$A146=$CP$34,$A146=$CP$35,$A146=$CP$36,$A146=$CP$37,$A146=$CP$38,$A146=$CP$39,$A146=$CP$40,$A146=$CP$41),OR($A146=$CP$44,$A146=$CP$45,$A146=$CP$46,$A146=$CP$47,$A146=$CP$48,$A146=$CP$49,$A146=$CP$50)),1,"")</f>
        <v/>
      </c>
      <c r="I145" s="2"/>
      <c r="J145" s="6" t="str">
        <f t="shared" ref="J145" si="1282">IF(ISNA(VLOOKUP(A145,$DB$1:$DE$200,4,FALSE)),"",VLOOKUP(A145,$DB$1:$DE$200,4,FALSE))</f>
        <v>Grümpi</v>
      </c>
      <c r="K145" s="6"/>
      <c r="L145" s="6"/>
      <c r="M145" s="6"/>
      <c r="N145" s="6"/>
      <c r="O145" s="6"/>
      <c r="P145" s="5" t="str">
        <f t="array" ref="P145">IF(ISNA(INDEX($DC$1:$DC$770,MATCH($A145&amp;P$3,$DB$1:$DB$770&amp;$DC$1:$DC$770,0))),"",IF(ISNA(INDEX($DC$1:$DC$200,MATCH($A145&amp;P$3,$DB$1:$DB$200&amp;$DC$1:$DC$200,0))),IF(INDEX($DC$201:$DC$770,MATCH($A145&amp;P$3,$DB$201:$DB$770&amp;$DC$201:$DC$770,0))=P$3,2,""),IF(INDEX($DC$1:$DC$200,MATCH($A145&amp;P$3,$DB$1:$DB$200&amp;$DC$1:$DC$200,0))=P$3,1,"")))</f>
        <v/>
      </c>
      <c r="Q145" s="6" t="str">
        <f t="array" ref="Q145">IF(ISNA(INDEX($DC$1:$DC$770,MATCH($A145&amp;Q$3,$DB$1:$DB$770&amp;$DC$1:$DC$770,0))),"",IF(ISNA(INDEX($DC$1:$DC$200,MATCH($A145&amp;Q$3,$DB$1:$DB$200&amp;$DC$1:$DC$200,0))),IF(INDEX($DC$201:$DC$770,MATCH($A145&amp;Q$3,$DB$201:$DB$770&amp;$DC$201:$DC$770,0))=Q$3,2,""),IF(INDEX($DC$1:$DC$200,MATCH($A145&amp;Q$3,$DB$1:$DB$200&amp;$DC$1:$DC$200,0))=Q$3,1,"")))</f>
        <v/>
      </c>
      <c r="R145" s="6" t="str">
        <f t="array" ref="R145">IF(ISNA(INDEX($DC$1:$DC$770,MATCH($A145&amp;R$3,$DB$1:$DB$770&amp;$DC$1:$DC$770,0))),"",IF(ISNA(INDEX($DC$1:$DC$200,MATCH($A145&amp;R$3,$DB$1:$DB$200&amp;$DC$1:$DC$200,0))),IF(INDEX($DC$201:$DC$770,MATCH($A145&amp;R$3,$DB$201:$DB$770&amp;$DC$201:$DC$770,0))=R$3,2,""),IF(INDEX($DC$1:$DC$200,MATCH($A145&amp;R$3,$DB$1:$DB$200&amp;$DC$1:$DC$200,0))=R$3,1,"")))</f>
        <v/>
      </c>
      <c r="S145" s="5" t="str">
        <f t="array" ref="S145">IF(ISNA(INDEX($DC$1:$DC$770,MATCH($A145&amp;S$3,$DB$1:$DB$770&amp;$DC$1:$DC$770,0))),"",IF(ISNA(INDEX($DC$1:$DC$200,MATCH($A145&amp;S$3,$DB$1:$DB$200&amp;$DC$1:$DC$200,0))),IF(INDEX($DC$201:$DC$770,MATCH($A145&amp;S$3,$DB$201:$DB$770&amp;$DC$201:$DC$770,0))=S$3,2,""),IF(INDEX($DC$1:$DC$200,MATCH($A145&amp;S$3,$DB$1:$DB$200&amp;$DC$1:$DC$200,0))=S$3,1,"")))</f>
        <v/>
      </c>
      <c r="T145" s="6" t="str">
        <f t="array" ref="T145">IF(ISNA(INDEX($DC$1:$DC$770,MATCH($A145&amp;T$3,$DB$1:$DB$770&amp;$DC$1:$DC$770,0))),"",IF(ISNA(INDEX($DC$1:$DC$200,MATCH($A145&amp;T$3,$DB$1:$DB$200&amp;$DC$1:$DC$200,0))),IF(INDEX($DC$201:$DC$770,MATCH($A145&amp;T$3,$DB$201:$DB$770&amp;$DC$201:$DC$770,0))=T$3,2,""),IF(INDEX($DC$1:$DC$200,MATCH($A145&amp;T$3,$DB$1:$DB$200&amp;$DC$1:$DC$200,0))=T$3,1,"")))</f>
        <v/>
      </c>
      <c r="U145" s="7" t="str">
        <f t="array" ref="U145">IF(ISNA(INDEX($DC$1:$DC$770,MATCH($A145&amp;U$3,$DB$1:$DB$770&amp;$DC$1:$DC$770,0))),"",IF(ISNA(INDEX($DC$1:$DC$200,MATCH($A145&amp;U$3,$DB$1:$DB$200&amp;$DC$1:$DC$200,0))),IF(INDEX($DC$201:$DC$770,MATCH($A145&amp;U$3,$DB$201:$DB$770&amp;$DC$201:$DC$770,0))=U$3,2,""),IF(INDEX($DC$1:$DC$200,MATCH($A145&amp;U$3,$DB$1:$DB$200&amp;$DC$1:$DC$200,0))=U$3,1,"")))</f>
        <v/>
      </c>
      <c r="V145" s="6" t="str">
        <f t="array" ref="V145">IF(ISNA(INDEX($DC$1:$DC$770,MATCH($A145&amp;V$3,$DB$1:$DB$770&amp;$DC$1:$DC$770,0))),"",IF(ISNA(INDEX($DC$1:$DC$200,MATCH($A145&amp;V$3,$DB$1:$DB$200&amp;$DC$1:$DC$200,0))),IF(INDEX($DC$201:$DC$770,MATCH($A145&amp;V$3,$DB$201:$DB$770&amp;$DC$201:$DC$770,0))=V$3,2,""),IF(INDEX($DC$1:$DC$200,MATCH($A145&amp;V$3,$DB$1:$DB$200&amp;$DC$1:$DC$200,0))=V$3,1,"")))</f>
        <v/>
      </c>
      <c r="W145" s="6" t="str">
        <f t="array" ref="W145">IF(ISNA(INDEX($DC$1:$DC$770,MATCH($A145&amp;W$3,$DB$1:$DB$770&amp;$DC$1:$DC$770,0))),"",IF(ISNA(INDEX($DC$1:$DC$200,MATCH($A145&amp;W$3,$DB$1:$DB$200&amp;$DC$1:$DC$200,0))),IF(INDEX($DC$201:$DC$770,MATCH($A145&amp;W$3,$DB$201:$DB$770&amp;$DC$201:$DC$770,0))=W$3,2,""),IF(INDEX($DC$1:$DC$200,MATCH($A145&amp;W$3,$DB$1:$DB$200&amp;$DC$1:$DC$200,0))=W$3,1,"")))</f>
        <v/>
      </c>
      <c r="X145" s="6" t="str">
        <f t="array" ref="X145">IF(ISNA(INDEX($DC$1:$DC$770,MATCH($A145&amp;X$3,$DB$1:$DB$770&amp;$DC$1:$DC$770,0))),"",IF(ISNA(INDEX($DC$1:$DC$200,MATCH($A145&amp;X$3,$DB$1:$DB$200&amp;$DC$1:$DC$200,0))),IF(INDEX($DC$201:$DC$770,MATCH($A145&amp;X$3,$DB$201:$DB$770&amp;$DC$201:$DC$770,0))=X$3,2,""),IF(INDEX($DC$1:$DC$200,MATCH($A145&amp;X$3,$DB$1:$DB$200&amp;$DC$1:$DC$200,0))=X$3,1,"")))</f>
        <v/>
      </c>
      <c r="Y145" s="5" t="str">
        <f t="array" ref="Y145">IF(ISNA(INDEX($DC$1:$DC$770,MATCH($A145&amp;Y$3,$DB$1:$DB$770&amp;$DC$1:$DC$770,0))),"",IF(ISNA(INDEX($DC$1:$DC$200,MATCH($A145&amp;Y$3,$DB$1:$DB$200&amp;$DC$1:$DC$200,0))),IF(INDEX($DC$201:$DC$770,MATCH($A145&amp;Y$3,$DB$201:$DB$770&amp;$DC$201:$DC$770,0))=Y$3,2,""),IF(INDEX($DC$1:$DC$200,MATCH($A145&amp;Y$3,$DB$1:$DB$200&amp;$DC$1:$DC$200,0))=Y$3,1,"")))</f>
        <v/>
      </c>
      <c r="Z145" s="6" t="str">
        <f t="array" ref="Z145">IF(ISNA(INDEX($DC$1:$DC$770,MATCH($A145&amp;Z$3,$DB$1:$DB$770&amp;$DC$1:$DC$770,0))),"",IF(ISNA(INDEX($DC$1:$DC$200,MATCH($A145&amp;Z$3,$DB$1:$DB$200&amp;$DC$1:$DC$200,0))),IF(INDEX($DC$201:$DC$770,MATCH($A145&amp;Z$3,$DB$201:$DB$770&amp;$DC$201:$DC$770,0))=Z$3,2,""),IF(INDEX($DC$1:$DC$200,MATCH($A145&amp;Z$3,$DB$1:$DB$200&amp;$DC$1:$DC$200,0))=Z$3,1,"")))</f>
        <v/>
      </c>
      <c r="AA145" s="7" t="str">
        <f t="array" ref="AA145">IF(ISNA(INDEX($DC$1:$DC$770,MATCH($A145&amp;AA$3,$DB$1:$DB$770&amp;$DC$1:$DC$770,0))),"",IF(ISNA(INDEX($DC$1:$DC$200,MATCH($A145&amp;AA$3,$DB$1:$DB$200&amp;$DC$1:$DC$200,0))),IF(INDEX($DC$201:$DC$770,MATCH($A145&amp;AA$3,$DB$201:$DB$770&amp;$DC$201:$DC$770,0))=AA$3,2,""),IF(INDEX($DC$1:$DC$200,MATCH($A145&amp;AA$3,$DB$1:$DB$200&amp;$DC$1:$DC$200,0))=AA$3,1,"")))</f>
        <v/>
      </c>
      <c r="AB145" s="6" t="str">
        <f t="array" ref="AB145">IF(ISNA(INDEX($DC$1:$DC$770,MATCH($A145&amp;AB$3,$DB$1:$DB$770&amp;$DC$1:$DC$770,0))),"",IF(ISNA(INDEX($DC$1:$DC$200,MATCH($A145&amp;AB$3,$DB$1:$DB$200&amp;$DC$1:$DC$200,0))),IF(INDEX($DC$201:$DC$770,MATCH($A145&amp;AB$3,$DB$201:$DB$770&amp;$DC$201:$DC$770,0))=AB$3,2,""),IF(INDEX($DC$1:$DC$200,MATCH($A145&amp;AB$3,$DB$1:$DB$200&amp;$DC$1:$DC$200,0))=AB$3,1,"")))</f>
        <v/>
      </c>
      <c r="AC145" s="6" t="str">
        <f t="array" ref="AC145">IF(ISNA(INDEX($DC$1:$DC$770,MATCH($A145&amp;AC$3,$DB$1:$DB$770&amp;$DC$1:$DC$770,0))),"",IF(ISNA(INDEX($DC$1:$DC$200,MATCH($A145&amp;AC$3,$DB$1:$DB$200&amp;$DC$1:$DC$200,0))),IF(INDEX($DC$201:$DC$770,MATCH($A145&amp;AC$3,$DB$201:$DB$770&amp;$DC$201:$DC$770,0))=AC$3,2,""),IF(INDEX($DC$1:$DC$200,MATCH($A145&amp;AC$3,$DB$1:$DB$200&amp;$DC$1:$DC$200,0))=AC$3,1,"")))</f>
        <v/>
      </c>
      <c r="AD145" s="7">
        <f t="array" ref="AD145">IF(ISNA(INDEX($DC$1:$DC$770,MATCH($A145&amp;AD$3,$DB$1:$DB$770&amp;$DC$1:$DC$770,0))),"",IF(ISNA(INDEX($DC$1:$DC$200,MATCH($A145&amp;AD$3,$DB$1:$DB$200&amp;$DC$1:$DC$200,0))),IF(INDEX($DC$201:$DC$770,MATCH($A145&amp;AD$3,$DB$201:$DB$770&amp;$DC$201:$DC$770,0))=AD$3,2,""),IF(INDEX($DC$1:$DC$200,MATCH($A145&amp;AD$3,$DB$1:$DB$200&amp;$DC$1:$DC$200,0))=AD$3,1,"")))</f>
        <v>1</v>
      </c>
      <c r="AE145" s="4">
        <f>AE143+1</f>
        <v>216</v>
      </c>
      <c r="AF145" s="174">
        <f>TRUNC((DATE($CR$2,AG$140,AG145)-WEEKDAY(DATE($CR$2,AG$140,AG145),2)-DATE(YEAR(DATE($CR$2,AG$140,AG145)+4-WEEKDAY(DATE($CR$2,AG$140,AG145),2)),1,-10))/7)</f>
        <v>31</v>
      </c>
      <c r="AG145" s="172">
        <v>3</v>
      </c>
      <c r="AH145" s="176" t="str">
        <f t="shared" si="1263"/>
        <v>Mi</v>
      </c>
      <c r="AI145" s="2"/>
      <c r="AJ145" s="164">
        <f t="shared" ref="AJ145" si="1283">IF(OR(OR(AF145=$CR$7,AF149=$CR$7,AF145=$CS$7,AF149=$CS$7,AF145=$CT$7,AF149=$CT$7,AF145=$CR$8,AF149=$CR$8,AF145=$CR$9,AF149=$CR$9,AF145=$CR$10,AF149=$CR$10,AF145=$CS$10,AF149=$CS$10,AF145=$CR$11,AF149=$CR$11,AF145=$CS$11,AF149=$CS$11,AF145=$CT$11,AF149=$CT$11,AF145=$CU$11,AF149=$CU$11,AF145=$CV$11,AF149=$CV$11,AF145=$CR$12,AF149=$CR$12,AF145=$CS$12,AF149=$CS$12),OR($AE146=$CP$30,$AE146=$CP$31,$AE146=$CP$32,$AE146=$CP$33,$AE146=$CP$34,$AE146=$CP$35,$AE146=$CP$36,$AE146=$CP$37,$AE146=$CP$38,$AE146=$CP$39,$AE146=$CP$40,$AE146=$CP$41),OR($AE146=$CP$44,$AE146=$CP$45,$AE146=$CP$46,$AE146=$CP$47,$AE146=$CP$48,$AE146=$CP$49,$AE146=$CP$50)),1,"")</f>
        <v>1</v>
      </c>
      <c r="AK145" s="164">
        <f t="shared" ref="AK145" si="1284">IF(OR(OR(AF145=$CR$15,AF149=$CR$15,AF145=$CS$15,AF149=$CS$15,AF145=$CT$15,AF149=$CT$15,AF145=$CR$16,AF149=$CR$16,AF145=$CS$16,AF149=$CS$16,AF145=$CR$17,AF149=$CR$17,AF145=$CS$17,AF149=$CS$17,AF145=$CR$18,AF149=$CR$18,AF145=$CS$18,AF149=$CS$18,AF145=$CT$18,AF149=$CT$18,AF145=$CU$18,AF149=$CU$18,AF145=$CV$18,AF149=$CV$18,AF145=$CR$19,AF149=$CR$19,AF145=$CS$19,AF149=$CS$19),OR($AE146=$CP$30,$AE146=$CP$31,$AE146=$CP$32,$AE146=$CP$33,$AE146=$CP$34,$AE146=$CP$35,$AE146=$CP$36,$AE146=$CP$37,$AE146=$CP$38,$AE146=$CP$39,$AE146=$CP$40,$AE146=$CP$41),OR($AE146=$CP$44,$AE146=$CP$45,$AE146=$CP$46,$AE146=$CP$47,$AE146=$CP$48,$AE146=$CP$49,$AE146=$CP$50)),1,"")</f>
        <v>1</v>
      </c>
      <c r="AL145" s="164">
        <f t="shared" ref="AL145" si="1285">IF(OR(OR(AF145=$CR$22,AF149=$CR$22,AF145=$CS$22,AF149=$CS$22,AF145=$CT$22,AF149=$CT$22,AF145=$CR$23,AF149=$CR$23,AF145=$CS$23,AF149=$CS$23,AF145=$CR$24,AF149=$CR$24,AF145=$CS$24,AF149=$CS$24,AF145=$CR$25,AF149=$CR$25,AF145=$CS$25,AF149=$CS$25,AF145=$CT$25,AF149=$CT$25,AF145=$CU$25,AF149=$CU$25,AF145=$CV$25,AF149=$CV$25,AF145=$CR$26,AF149=$CR$26,AF145=$CS$26,AF149=$CS$26),OR($AE146=$CP$30,$AE146=$CP$31,$AE146=$CP$32,$AE146=$CP$33,$AE146=$CP$34,$AE146=$CP$35,$AE146=$CP$36,$AE146=$CP$37,$AE146=$CP$38,$AE146=$CP$39,$AE146=$CP$40,$AE146=$CP$41),OR($AE146=$CP$44,$AE146=$CP$45,$AE146=$CP$46,$AE146=$CP$47,$AE146=$CP$48,$AE146=$CP$49,$AE146=$CP$50)),1,"")</f>
        <v>1</v>
      </c>
      <c r="AM145" s="2"/>
      <c r="AN145" s="1" t="str">
        <f t="shared" ref="AN145" si="1286">IF(ISNA(VLOOKUP(AE145,$DB$1:$DE$200,4,FALSE)),"",VLOOKUP(AE145,$DB$1:$DE$200,4,FALSE))</f>
        <v/>
      </c>
      <c r="AO145" s="1"/>
      <c r="AP145" s="1"/>
      <c r="AQ145" s="1"/>
      <c r="AR145" s="1"/>
      <c r="AS145" s="1"/>
      <c r="AT145" s="5" t="str">
        <f t="array" ref="AT145">IF(ISNA(INDEX($DC$1:$DC$770,MATCH($AE145&amp;AT$3,$DB$1:$DB$770&amp;$DC$1:$DC$770,0))),"",IF(ISNA(INDEX($DC$1:$DC$200,MATCH($AE145&amp;AT$3,$DB$1:$DB$200&amp;$DC$1:$DC$200,0))),IF(INDEX($DC$201:$DC$770,MATCH($AE145&amp;AT$3,$DB$201:$DB$770&amp;$DC$201:$DC$770,0))=AT$3,2,""),IF(INDEX($DC$1:$DC$200,MATCH($AE145&amp;AT$3,$DB$1:$DB$200&amp;$DC$1:$DC$200,0))=AT$3,1,"")))</f>
        <v/>
      </c>
      <c r="AU145" s="6" t="str">
        <f t="array" ref="AU145">IF(ISNA(INDEX($DC$1:$DC$770,MATCH($AE145&amp;AU$3,$DB$1:$DB$770&amp;$DC$1:$DC$770,0))),"",IF(ISNA(INDEX($DC$1:$DC$200,MATCH($AE145&amp;AU$3,$DB$1:$DB$200&amp;$DC$1:$DC$200,0))),IF(INDEX($DC$201:$DC$770,MATCH($AE145&amp;AU$3,$DB$201:$DB$770&amp;$DC$201:$DC$770,0))=AU$3,2,""),IF(INDEX($DC$1:$DC$200,MATCH($AE145&amp;AU$3,$DB$1:$DB$200&amp;$DC$1:$DC$200,0))=AU$3,1,"")))</f>
        <v/>
      </c>
      <c r="AV145" s="6" t="str">
        <f t="array" ref="AV145">IF(ISNA(INDEX($DC$1:$DC$770,MATCH($AE145&amp;AV$3,$DB$1:$DB$770&amp;$DC$1:$DC$770,0))),"",IF(ISNA(INDEX($DC$1:$DC$200,MATCH($AE145&amp;AV$3,$DB$1:$DB$200&amp;$DC$1:$DC$200,0))),IF(INDEX($DC$201:$DC$770,MATCH($AE145&amp;AV$3,$DB$201:$DB$770&amp;$DC$201:$DC$770,0))=AV$3,2,""),IF(INDEX($DC$1:$DC$200,MATCH($AE145&amp;AV$3,$DB$1:$DB$200&amp;$DC$1:$DC$200,0))=AV$3,1,"")))</f>
        <v/>
      </c>
      <c r="AW145" s="5" t="str">
        <f t="array" ref="AW145">IF(ISNA(INDEX($DC$1:$DC$770,MATCH($AE145&amp;AW$3,$DB$1:$DB$770&amp;$DC$1:$DC$770,0))),"",IF(ISNA(INDEX($DC$1:$DC$200,MATCH($AE145&amp;AW$3,$DB$1:$DB$200&amp;$DC$1:$DC$200,0))),IF(INDEX($DC$201:$DC$770,MATCH($AE145&amp;AW$3,$DB$201:$DB$770&amp;$DC$201:$DC$770,0))=AW$3,2,""),IF(INDEX($DC$1:$DC$200,MATCH($AE145&amp;AW$3,$DB$1:$DB$200&amp;$DC$1:$DC$200,0))=AW$3,1,"")))</f>
        <v/>
      </c>
      <c r="AX145" s="6" t="str">
        <f t="array" ref="AX145">IF(ISNA(INDEX($DC$1:$DC$770,MATCH($AE145&amp;AX$3,$DB$1:$DB$770&amp;$DC$1:$DC$770,0))),"",IF(ISNA(INDEX($DC$1:$DC$200,MATCH($AE145&amp;AX$3,$DB$1:$DB$200&amp;$DC$1:$DC$200,0))),IF(INDEX($DC$201:$DC$770,MATCH($AE145&amp;AX$3,$DB$201:$DB$770&amp;$DC$201:$DC$770,0))=AX$3,2,""),IF(INDEX($DC$1:$DC$200,MATCH($AE145&amp;AX$3,$DB$1:$DB$200&amp;$DC$1:$DC$200,0))=AX$3,1,"")))</f>
        <v/>
      </c>
      <c r="AY145" s="7" t="str">
        <f t="array" ref="AY145">IF(ISNA(INDEX($DC$1:$DC$770,MATCH($AE145&amp;AY$3,$DB$1:$DB$770&amp;$DC$1:$DC$770,0))),"",IF(ISNA(INDEX($DC$1:$DC$200,MATCH($AE145&amp;AY$3,$DB$1:$DB$200&amp;$DC$1:$DC$200,0))),IF(INDEX($DC$201:$DC$770,MATCH($AE145&amp;AY$3,$DB$201:$DB$770&amp;$DC$201:$DC$770,0))=AY$3,2,""),IF(INDEX($DC$1:$DC$200,MATCH($AE145&amp;AY$3,$DB$1:$DB$200&amp;$DC$1:$DC$200,0))=AY$3,1,"")))</f>
        <v/>
      </c>
      <c r="AZ145" s="6" t="str">
        <f t="array" ref="AZ145">IF(ISNA(INDEX($DC$1:$DC$770,MATCH($AE145&amp;AZ$3,$DB$1:$DB$770&amp;$DC$1:$DC$770,0))),"",IF(ISNA(INDEX($DC$1:$DC$200,MATCH($AE145&amp;AZ$3,$DB$1:$DB$200&amp;$DC$1:$DC$200,0))),IF(INDEX($DC$201:$DC$770,MATCH($AE145&amp;AZ$3,$DB$201:$DB$770&amp;$DC$201:$DC$770,0))=AZ$3,2,""),IF(INDEX($DC$1:$DC$200,MATCH($AE145&amp;AZ$3,$DB$1:$DB$200&amp;$DC$1:$DC$200,0))=AZ$3,1,"")))</f>
        <v/>
      </c>
      <c r="BA145" s="6" t="str">
        <f t="array" ref="BA145">IF(ISNA(INDEX($DC$1:$DC$770,MATCH($AE145&amp;BA$3,$DB$1:$DB$770&amp;$DC$1:$DC$770,0))),"",IF(ISNA(INDEX($DC$1:$DC$200,MATCH($AE145&amp;BA$3,$DB$1:$DB$200&amp;$DC$1:$DC$200,0))),IF(INDEX($DC$201:$DC$770,MATCH($AE145&amp;BA$3,$DB$201:$DB$770&amp;$DC$201:$DC$770,0))=BA$3,2,""),IF(INDEX($DC$1:$DC$200,MATCH($AE145&amp;BA$3,$DB$1:$DB$200&amp;$DC$1:$DC$200,0))=BA$3,1,"")))</f>
        <v/>
      </c>
      <c r="BB145" s="6" t="str">
        <f t="array" ref="BB145">IF(ISNA(INDEX($DC$1:$DC$770,MATCH($AE145&amp;BB$3,$DB$1:$DB$770&amp;$DC$1:$DC$770,0))),"",IF(ISNA(INDEX($DC$1:$DC$200,MATCH($AE145&amp;BB$3,$DB$1:$DB$200&amp;$DC$1:$DC$200,0))),IF(INDEX($DC$201:$DC$770,MATCH($AE145&amp;BB$3,$DB$201:$DB$770&amp;$DC$201:$DC$770,0))=BB$3,2,""),IF(INDEX($DC$1:$DC$200,MATCH($AE145&amp;BB$3,$DB$1:$DB$200&amp;$DC$1:$DC$200,0))=BB$3,1,"")))</f>
        <v/>
      </c>
      <c r="BC145" s="5" t="str">
        <f t="array" ref="BC145">IF(ISNA(INDEX($DC$1:$DC$770,MATCH($AE145&amp;BC$3,$DB$1:$DB$770&amp;$DC$1:$DC$770,0))),"",IF(ISNA(INDEX($DC$1:$DC$200,MATCH($AE145&amp;BC$3,$DB$1:$DB$200&amp;$DC$1:$DC$200,0))),IF(INDEX($DC$201:$DC$770,MATCH($AE145&amp;BC$3,$DB$201:$DB$770&amp;$DC$201:$DC$770,0))=BC$3,2,""),IF(INDEX($DC$1:$DC$200,MATCH($AE145&amp;BC$3,$DB$1:$DB$200&amp;$DC$1:$DC$200,0))=BC$3,1,"")))</f>
        <v/>
      </c>
      <c r="BD145" s="6" t="str">
        <f t="array" ref="BD145">IF(ISNA(INDEX($DC$1:$DC$770,MATCH($AE145&amp;BD$3,$DB$1:$DB$770&amp;$DC$1:$DC$770,0))),"",IF(ISNA(INDEX($DC$1:$DC$200,MATCH($AE145&amp;BD$3,$DB$1:$DB$200&amp;$DC$1:$DC$200,0))),IF(INDEX($DC$201:$DC$770,MATCH($AE145&amp;BD$3,$DB$201:$DB$770&amp;$DC$201:$DC$770,0))=BD$3,2,""),IF(INDEX($DC$1:$DC$200,MATCH($AE145&amp;BD$3,$DB$1:$DB$200&amp;$DC$1:$DC$200,0))=BD$3,1,"")))</f>
        <v/>
      </c>
      <c r="BE145" s="7" t="str">
        <f t="array" ref="BE145">IF(ISNA(INDEX($DC$1:$DC$770,MATCH($AE145&amp;BE$3,$DB$1:$DB$770&amp;$DC$1:$DC$770,0))),"",IF(ISNA(INDEX($DC$1:$DC$200,MATCH($AE145&amp;BE$3,$DB$1:$DB$200&amp;$DC$1:$DC$200,0))),IF(INDEX($DC$201:$DC$770,MATCH($AE145&amp;BE$3,$DB$201:$DB$770&amp;$DC$201:$DC$770,0))=BE$3,2,""),IF(INDEX($DC$1:$DC$200,MATCH($AE145&amp;BE$3,$DB$1:$DB$200&amp;$DC$1:$DC$200,0))=BE$3,1,"")))</f>
        <v/>
      </c>
      <c r="BF145" s="6" t="str">
        <f t="array" ref="BF145">IF(ISNA(INDEX($DC$1:$DC$770,MATCH($AE145&amp;BF$3,$DB$1:$DB$770&amp;$DC$1:$DC$770,0))),"",IF(ISNA(INDEX($DC$1:$DC$200,MATCH($AE145&amp;BF$3,$DB$1:$DB$200&amp;$DC$1:$DC$200,0))),IF(INDEX($DC$201:$DC$770,MATCH($AE145&amp;BF$3,$DB$201:$DB$770&amp;$DC$201:$DC$770,0))=BF$3,2,""),IF(INDEX($DC$1:$DC$200,MATCH($AE145&amp;BF$3,$DB$1:$DB$200&amp;$DC$1:$DC$200,0))=BF$3,1,"")))</f>
        <v/>
      </c>
      <c r="BG145" s="6" t="str">
        <f t="array" ref="BG145">IF(ISNA(INDEX($DC$1:$DC$770,MATCH($AE145&amp;BG$3,$DB$1:$DB$770&amp;$DC$1:$DC$770,0))),"",IF(ISNA(INDEX($DC$1:$DC$200,MATCH($AE145&amp;BG$3,$DB$1:$DB$200&amp;$DC$1:$DC$200,0))),IF(INDEX($DC$201:$DC$770,MATCH($AE145&amp;BG$3,$DB$201:$DB$770&amp;$DC$201:$DC$770,0))=BG$3,2,""),IF(INDEX($DC$1:$DC$200,MATCH($AE145&amp;BG$3,$DB$1:$DB$200&amp;$DC$1:$DC$200,0))=BG$3,1,"")))</f>
        <v/>
      </c>
      <c r="BH145" s="7" t="str">
        <f t="array" ref="BH145">IF(ISNA(INDEX($DC$1:$DC$770,MATCH($AE145&amp;BH$3,$DB$1:$DB$770&amp;$DC$1:$DC$770,0))),"",IF(ISNA(INDEX($DC$1:$DC$200,MATCH($AE145&amp;BH$3,$DB$1:$DB$200&amp;$DC$1:$DC$200,0))),IF(INDEX($DC$201:$DC$770,MATCH($AE145&amp;BH$3,$DB$201:$DB$770&amp;$DC$201:$DC$770,0))=BH$3,2,""),IF(INDEX($DC$1:$DC$200,MATCH($AE145&amp;BH$3,$DB$1:$DB$200&amp;$DC$1:$DC$200,0))=BH$3,1,"")))</f>
        <v/>
      </c>
      <c r="BI145" s="4">
        <f>BI143+1</f>
        <v>247</v>
      </c>
      <c r="BJ145" s="174">
        <f>TRUNC((DATE($CR$2,BK$140,BK145)-WEEKDAY(DATE($CR$2,BK$140,BK145),2)-DATE(YEAR(DATE($CR$2,BK$140,BK145)+4-WEEKDAY(DATE($CR$2,BK$140,BK145),2)),1,-10))/7)</f>
        <v>35</v>
      </c>
      <c r="BK145" s="172">
        <v>3</v>
      </c>
      <c r="BL145" s="176" t="str">
        <f t="shared" si="1268"/>
        <v>Sa</v>
      </c>
      <c r="BM145" s="2"/>
      <c r="BN145" s="164" t="str">
        <f t="shared" ref="BN145" si="1287">IF(OR(OR($BI146=$CP$30,$BI146=$CP$31,$BI146=$CP$32,$BI146=$CP$33,$BI146=$CP$34,$BI146=$CP$35,$BI146=$CP$36,$BI146=$CP$37,$BI146=$CP$38,$BI146=$CP$39,$BI146=$CP$40,$BI146=$CP$41),OR(BJ145=$CR$7,BJ149=$CR$7,BJ145=$CS$7,BJ149=$CS$7,BJ145=$CT$7,BJ149=$CT$7,BJ145=$CR$8,BJ149=$CR$8,BJ145=$CR$9,BJ149=$CR$9,BJ145=$CR$10,BJ149=$CR$10,BJ145=$CS$10,BJ149=$CS$10,BJ145=$CR$11,BJ149=$CR$11,BJ145=$CS$11,BJ149=$CS$11,BJ145=$CT$11,BJ149=$CT$11,BJ145=$CU$11,BJ149=$CU$11,BJ145=$CV$11,BJ149=$CV$11,BJ145=$CR$12,BJ149=$CR$12,BJ145=$CS$12,BJ149=$CS$12),OR($BI146=$CP$44,$BI146=$CP$45,$BI146=$CP$46,$BI146=$CP$47,$BI146=$CP$48,$BI146=$CP$49,$BI146=$CP$50)),1,"")</f>
        <v/>
      </c>
      <c r="BO145" s="164" t="str">
        <f t="shared" ref="BO145" si="1288">IF(OR(OR(BJ145=$CR$15,BJ149=$CR$15,BJ145=$CS$15,BJ149=$CS$15,BJ145=$CT$15,BJ149=$CT$15,BJ145=$CR$16,BJ149=$CR$16,BJ145=$CS$16,BJ149=$CS$16,BJ145=$CR$17,BJ149=$CR$17,BJ145=$CS$17,BJ149=$CS$17,BJ145=$CR$18,BJ149=$CR$18,BJ145=$CS$18,BJ149=$CS$18,BJ145=$CT$18,BJ149=$CT$18,BJ145=$CU$18,BJ149=$CU$18,BJ145=$CV$18,BJ149=$CV$18,BJ145=$CR$19,BJ149=$CR$19,BJ145=$CS$19,BJ149=$CS$19),OR($BI146=$CP$30,$BI146=$CP$31,$BI146=$CP$32,$BI146=$CP$33,$BI146=$CP$34,$BI146=$CP$35,$BI146=$CP$36,$BI146=$CP$37,$BI146=$CP$38,$BI146=$CP$39,$BI146=$CP$40,$BI146=$CP$41),OR($BI146=$CP$44,$BI146=$CP$45,$BI146=$CP$46,$BI146=$CP$47,$BI146=$CP$48,$BI146=$CP$49,$BI146=$CP$50)),1,"")</f>
        <v/>
      </c>
      <c r="BP145" s="164" t="str">
        <f t="shared" ref="BP145" si="1289">IF(OR(OR(BJ145=$CR$22,BJ149=$CR$22,BJ145=$CS$22,BJ149=$CS$22,BJ145=$CT$22,BJ149=$CT$22,BJ145=$CR$23,BJ149=$CR$23,BJ145=$CS$23,BJ149=$CS$23,BJ145=$CR$24,BJ149=$CR$24,BJ145=$CS$24,BJ149=$CS$24,BJ145=$CR$25,BJ149=$CR$25,BJ145=$CS$25,BJ149=$CS$25,BJ145=$CT$25,BJ149=$CT$25,BJ145=$CU$25,BJ149=$CU$25,BJ145=$CV$25,BJ149=$CV$25,BJ145=$CR$26,BJ149=$CR$26,BJ145=$CS$26,BJ149=$CS$26),OR($BI146=$CP$30,$BI146=$CP$31,$BI146=$CP$32,$BI146=$CP$33,$BI146=$CP$34,$BI146=$CP$35,$BI146=$CP$36,$BI146=$CP$37,$BI146=$CP$38,$BI146=$CP$39,$BI146=$CP$40,$BI146=$CP$41),OR($BI146=$CP$44,$BI146=$CP$45,$BI146=$CP$46,$BI146=$CP$47,$BI146=$CP$48,$BI146=$CP$49,$BI146=$CP$50)),1,"")</f>
        <v/>
      </c>
      <c r="BQ145" s="2"/>
      <c r="BR145" s="1" t="str">
        <f t="shared" ref="BR145" si="1290">IF(ISNA(VLOOKUP(BI145,$DB$1:$DE$200,4,FALSE)),"",VLOOKUP(BI145,$DB$1:$DE$200,4,FALSE))</f>
        <v/>
      </c>
      <c r="BS145" s="1"/>
      <c r="BT145" s="1"/>
      <c r="BU145" s="1"/>
      <c r="BV145" s="1"/>
      <c r="BW145" s="1"/>
      <c r="BX145" s="5" t="str">
        <f t="array" ref="BX145">IF(ISNA(INDEX($DC$1:$DC$770,MATCH($BI145&amp;BX$3,$DB$1:$DB$770&amp;$DC$1:$DC$770,0))),"",IF(ISNA(INDEX($DC$1:$DC$200,MATCH($BI145&amp;BX$3,$DB$1:$DB$200&amp;$DC$1:$DC$200,0))),IF(INDEX($DC$201:$DC$770,MATCH($BI145&amp;BX$3,$DB$201:$DB$770&amp;$DC$201:$DC$770,0))=BX$3,2,""),IF(INDEX($DC$1:$DC$200,MATCH($BI145&amp;BX$3,$DB$1:$DB$200&amp;$DC$1:$DC$200,0))=BX$3,1,"")))</f>
        <v/>
      </c>
      <c r="BY145" s="6" t="str">
        <f t="array" ref="BY145">IF(ISNA(INDEX($DC$1:$DC$770,MATCH($BI145&amp;BY$3,$DB$1:$DB$770&amp;$DC$1:$DC$770,0))),"",IF(ISNA(INDEX($DC$1:$DC$200,MATCH($BI145&amp;BY$3,$DB$1:$DB$200&amp;$DC$1:$DC$200,0))),IF(INDEX($DC$201:$DC$770,MATCH($BI145&amp;BY$3,$DB$201:$DB$770&amp;$DC$201:$DC$770,0))=BY$3,2,""),IF(INDEX($DC$1:$DC$200,MATCH($BI145&amp;BY$3,$DB$1:$DB$200&amp;$DC$1:$DC$200,0))=BY$3,1,"")))</f>
        <v/>
      </c>
      <c r="BZ145" s="6" t="str">
        <f t="array" ref="BZ145">IF(ISNA(INDEX($DC$1:$DC$770,MATCH($BI145&amp;BZ$3,$DB$1:$DB$770&amp;$DC$1:$DC$770,0))),"",IF(ISNA(INDEX($DC$1:$DC$200,MATCH($BI145&amp;BZ$3,$DB$1:$DB$200&amp;$DC$1:$DC$200,0))),IF(INDEX($DC$201:$DC$770,MATCH($BI145&amp;BZ$3,$DB$201:$DB$770&amp;$DC$201:$DC$770,0))=BZ$3,2,""),IF(INDEX($DC$1:$DC$200,MATCH($BI145&amp;BZ$3,$DB$1:$DB$200&amp;$DC$1:$DC$200,0))=BZ$3,1,"")))</f>
        <v/>
      </c>
      <c r="CA145" s="5" t="str">
        <f t="array" ref="CA145">IF(ISNA(INDEX($DC$1:$DC$770,MATCH($BI145&amp;CA$3,$DB$1:$DB$770&amp;$DC$1:$DC$770,0))),"",IF(ISNA(INDEX($DC$1:$DC$200,MATCH($BI145&amp;CA$3,$DB$1:$DB$200&amp;$DC$1:$DC$200,0))),IF(INDEX($DC$201:$DC$770,MATCH($BI145&amp;CA$3,$DB$201:$DB$770&amp;$DC$201:$DC$770,0))=CA$3,2,""),IF(INDEX($DC$1:$DC$200,MATCH($BI145&amp;CA$3,$DB$1:$DB$200&amp;$DC$1:$DC$200,0))=CA$3,1,"")))</f>
        <v/>
      </c>
      <c r="CB145" s="6" t="str">
        <f t="array" ref="CB145">IF(ISNA(INDEX($DC$1:$DC$770,MATCH($BI145&amp;CB$3,$DB$1:$DB$770&amp;$DC$1:$DC$770,0))),"",IF(ISNA(INDEX($DC$1:$DC$200,MATCH($BI145&amp;CB$3,$DB$1:$DB$200&amp;$DC$1:$DC$200,0))),IF(INDEX($DC$201:$DC$770,MATCH($BI145&amp;CB$3,$DB$201:$DB$770&amp;$DC$201:$DC$770,0))=CB$3,2,""),IF(INDEX($DC$1:$DC$200,MATCH($BI145&amp;CB$3,$DB$1:$DB$200&amp;$DC$1:$DC$200,0))=CB$3,1,"")))</f>
        <v/>
      </c>
      <c r="CC145" s="7" t="str">
        <f t="array" ref="CC145">IF(ISNA(INDEX($DC$1:$DC$770,MATCH($BI145&amp;CC$3,$DB$1:$DB$770&amp;$DC$1:$DC$770,0))),"",IF(ISNA(INDEX($DC$1:$DC$200,MATCH($BI145&amp;CC$3,$DB$1:$DB$200&amp;$DC$1:$DC$200,0))),IF(INDEX($DC$201:$DC$770,MATCH($BI145&amp;CC$3,$DB$201:$DB$770&amp;$DC$201:$DC$770,0))=CC$3,2,""),IF(INDEX($DC$1:$DC$200,MATCH($BI145&amp;CC$3,$DB$1:$DB$200&amp;$DC$1:$DC$200,0))=CC$3,1,"")))</f>
        <v/>
      </c>
      <c r="CD145" s="6" t="str">
        <f t="array" ref="CD145">IF(ISNA(INDEX($DC$1:$DC$770,MATCH($BI145&amp;CD$3,$DB$1:$DB$770&amp;$DC$1:$DC$770,0))),"",IF(ISNA(INDEX($DC$1:$DC$200,MATCH($BI145&amp;CD$3,$DB$1:$DB$200&amp;$DC$1:$DC$200,0))),IF(INDEX($DC$201:$DC$770,MATCH($BI145&amp;CD$3,$DB$201:$DB$770&amp;$DC$201:$DC$770,0))=CD$3,2,""),IF(INDEX($DC$1:$DC$200,MATCH($BI145&amp;CD$3,$DB$1:$DB$200&amp;$DC$1:$DC$200,0))=CD$3,1,"")))</f>
        <v/>
      </c>
      <c r="CE145" s="6" t="str">
        <f t="array" ref="CE145">IF(ISNA(INDEX($DC$1:$DC$770,MATCH($BI145&amp;CE$3,$DB$1:$DB$770&amp;$DC$1:$DC$770,0))),"",IF(ISNA(INDEX($DC$1:$DC$200,MATCH($BI145&amp;CE$3,$DB$1:$DB$200&amp;$DC$1:$DC$200,0))),IF(INDEX($DC$201:$DC$770,MATCH($BI145&amp;CE$3,$DB$201:$DB$770&amp;$DC$201:$DC$770,0))=CE$3,2,""),IF(INDEX($DC$1:$DC$200,MATCH($BI145&amp;CE$3,$DB$1:$DB$200&amp;$DC$1:$DC$200,0))=CE$3,1,"")))</f>
        <v/>
      </c>
      <c r="CF145" s="6" t="str">
        <f t="array" ref="CF145">IF(ISNA(INDEX($DC$1:$DC$770,MATCH($BI145&amp;CF$3,$DB$1:$DB$770&amp;$DC$1:$DC$770,0))),"",IF(ISNA(INDEX($DC$1:$DC$200,MATCH($BI145&amp;CF$3,$DB$1:$DB$200&amp;$DC$1:$DC$200,0))),IF(INDEX($DC$201:$DC$770,MATCH($BI145&amp;CF$3,$DB$201:$DB$770&amp;$DC$201:$DC$770,0))=CF$3,2,""),IF(INDEX($DC$1:$DC$200,MATCH($BI145&amp;CF$3,$DB$1:$DB$200&amp;$DC$1:$DC$200,0))=CF$3,1,"")))</f>
        <v/>
      </c>
      <c r="CG145" s="5" t="str">
        <f t="array" ref="CG145">IF(ISNA(INDEX($DC$1:$DC$770,MATCH($BI145&amp;CG$3,$DB$1:$DB$770&amp;$DC$1:$DC$770,0))),"",IF(ISNA(INDEX($DC$1:$DC$200,MATCH($BI145&amp;CG$3,$DB$1:$DB$200&amp;$DC$1:$DC$200,0))),IF(INDEX($DC$201:$DC$770,MATCH($BI145&amp;CG$3,$DB$201:$DB$770&amp;$DC$201:$DC$770,0))=CG$3,2,""),IF(INDEX($DC$1:$DC$200,MATCH($BI145&amp;CG$3,$DB$1:$DB$200&amp;$DC$1:$DC$200,0))=CG$3,1,"")))</f>
        <v/>
      </c>
      <c r="CH145" s="6" t="str">
        <f t="array" ref="CH145">IF(ISNA(INDEX($DC$1:$DC$770,MATCH($BI145&amp;CH$3,$DB$1:$DB$770&amp;$DC$1:$DC$770,0))),"",IF(ISNA(INDEX($DC$1:$DC$200,MATCH($BI145&amp;CH$3,$DB$1:$DB$200&amp;$DC$1:$DC$200,0))),IF(INDEX($DC$201:$DC$770,MATCH($BI145&amp;CH$3,$DB$201:$DB$770&amp;$DC$201:$DC$770,0))=CH$3,2,""),IF(INDEX($DC$1:$DC$200,MATCH($BI145&amp;CH$3,$DB$1:$DB$200&amp;$DC$1:$DC$200,0))=CH$3,1,"")))</f>
        <v/>
      </c>
      <c r="CI145" s="7" t="str">
        <f t="array" ref="CI145">IF(ISNA(INDEX($DC$1:$DC$770,MATCH($BI145&amp;CI$3,$DB$1:$DB$770&amp;$DC$1:$DC$770,0))),"",IF(ISNA(INDEX($DC$1:$DC$200,MATCH($BI145&amp;CI$3,$DB$1:$DB$200&amp;$DC$1:$DC$200,0))),IF(INDEX($DC$201:$DC$770,MATCH($BI145&amp;CI$3,$DB$201:$DB$770&amp;$DC$201:$DC$770,0))=CI$3,2,""),IF(INDEX($DC$1:$DC$200,MATCH($BI145&amp;CI$3,$DB$1:$DB$200&amp;$DC$1:$DC$200,0))=CI$3,1,"")))</f>
        <v/>
      </c>
      <c r="CJ145" s="6" t="str">
        <f t="array" ref="CJ145">IF(ISNA(INDEX($DC$1:$DC$770,MATCH($BI145&amp;CJ$3,$DB$1:$DB$770&amp;$DC$1:$DC$770,0))),"",IF(ISNA(INDEX($DC$1:$DC$200,MATCH($BI145&amp;CJ$3,$DB$1:$DB$200&amp;$DC$1:$DC$200,0))),IF(INDEX($DC$201:$DC$770,MATCH($BI145&amp;CJ$3,$DB$201:$DB$770&amp;$DC$201:$DC$770,0))=CJ$3,2,""),IF(INDEX($DC$1:$DC$200,MATCH($BI145&amp;CJ$3,$DB$1:$DB$200&amp;$DC$1:$DC$200,0))=CJ$3,1,"")))</f>
        <v/>
      </c>
      <c r="CK145" s="6" t="str">
        <f t="array" ref="CK145">IF(ISNA(INDEX($DC$1:$DC$770,MATCH($BI145&amp;CK$3,$DB$1:$DB$770&amp;$DC$1:$DC$770,0))),"",IF(ISNA(INDEX($DC$1:$DC$200,MATCH($BI145&amp;CK$3,$DB$1:$DB$200&amp;$DC$1:$DC$200,0))),IF(INDEX($DC$201:$DC$770,MATCH($BI145&amp;CK$3,$DB$201:$DB$770&amp;$DC$201:$DC$770,0))=CK$3,2,""),IF(INDEX($DC$1:$DC$200,MATCH($BI145&amp;CK$3,$DB$1:$DB$200&amp;$DC$1:$DC$200,0))=CK$3,1,"")))</f>
        <v/>
      </c>
      <c r="CL145" s="7" t="str">
        <f t="array" ref="CL145">IF(ISNA(INDEX($DC$1:$DC$770,MATCH($BI145&amp;CL$3,$DB$1:$DB$770&amp;$DC$1:$DC$770,0))),"",IF(ISNA(INDEX($DC$1:$DC$200,MATCH($BI145&amp;CL$3,$DB$1:$DB$200&amp;$DC$1:$DC$200,0))),IF(INDEX($DC$201:$DC$770,MATCH($BI145&amp;CL$3,$DB$201:$DB$770&amp;$DC$201:$DC$770,0))=CL$3,2,""),IF(INDEX($DC$1:$DC$200,MATCH($BI145&amp;CL$3,$DB$1:$DB$200&amp;$DC$1:$DC$200,0))=CL$3,1,"")))</f>
        <v/>
      </c>
      <c r="CO145" s="58"/>
      <c r="CP145" s="23"/>
      <c r="CQ145" s="42"/>
      <c r="CY145" s="22"/>
      <c r="DB145" s="19">
        <f>IF(DM145=0,0,IF(COUNTIF($DM$1:$DM$200,DM145)=1,DM145,IF(COUNTIF($DM$1:$DM$200,DM145)=2,IF(COUNTIF($DM$1:$DM104,DM145)=0,DM145,DM145+0.5),"Terminkollision 1")))</f>
        <v>178</v>
      </c>
      <c r="DC145" s="42">
        <f>DC144</f>
        <v>15</v>
      </c>
      <c r="DD145" s="168"/>
      <c r="DE145" s="33" t="s">
        <v>93</v>
      </c>
      <c r="DG145" s="13">
        <f>IF(DG144&lt;30,DG144+1,1)</f>
        <v>26</v>
      </c>
      <c r="DH145" s="13">
        <f>IF(DG145&gt;10,6,7)</f>
        <v>6</v>
      </c>
      <c r="DI145" s="13">
        <f t="shared" si="563"/>
        <v>2016</v>
      </c>
      <c r="DJ145" s="13" t="str">
        <f t="shared" si="1273"/>
        <v>So</v>
      </c>
      <c r="DK145" s="22">
        <f t="shared" si="1274"/>
        <v>41085</v>
      </c>
      <c r="DL145" s="19" t="str">
        <f t="shared" si="1275"/>
        <v>0</v>
      </c>
      <c r="DM145" s="13">
        <f t="shared" si="1136"/>
        <v>178</v>
      </c>
    </row>
    <row r="146" spans="1:117">
      <c r="A146" s="13">
        <f>A145+0.5</f>
        <v>185.5</v>
      </c>
      <c r="B146" s="174"/>
      <c r="C146" s="183"/>
      <c r="D146" s="177"/>
      <c r="E146" s="2"/>
      <c r="F146" s="165"/>
      <c r="G146" s="165"/>
      <c r="H146" s="165"/>
      <c r="I146" s="2"/>
      <c r="J146" s="10" t="str">
        <f t="shared" ref="J146" si="1291">IF(ISNA(VLOOKUP(A146,$CP$30:$CQ$56,2,FALSE)),IF(ISNA(VLOOKUP(A146,$DB$1:$DE$200,4,FALSE)),"",VLOOKUP(A146,$DB$1:$DE$200,4,FALSE)),VLOOKUP(A146,$CP$30:$CQ$56,2,FALSE))</f>
        <v/>
      </c>
      <c r="K146" s="10"/>
      <c r="L146" s="10"/>
      <c r="M146" s="10"/>
      <c r="N146" s="10"/>
      <c r="O146" s="10"/>
      <c r="P146" s="9" t="str">
        <f t="array" ref="P146">IF(ISNA(INDEX($DC$201:$DC$770,MATCH($A145&amp;P$3,$DB$201:$DB$770&amp;$DC$201:$DC$770,0))),IF(ISNA(INDEX($DC$1:$DC$200,MATCH($A146&amp;P$3,$DB$1:$DB$200&amp;$DC$1:$DC$200,0))),"",IF(INDEX($DC$1:$DC$200,MATCH($A146&amp;P$3,$DB$1:$DB$200&amp;$DC$1:$DC$200,0))=P$3,1,"")),IF(INDEX($DC$201:$DC$770,MATCH($A145&amp;P$3,$DB$201:$DB$770&amp;$DC$201:$DC$770,0))=P$3,2,""))</f>
        <v/>
      </c>
      <c r="Q146" s="10" t="str">
        <f t="array" ref="Q146">IF(ISNA(INDEX($DC$201:$DC$770,MATCH($A145&amp;Q$3,$DB$201:$DB$770&amp;$DC$201:$DC$770,0))),IF(ISNA(INDEX($DC$1:$DC$200,MATCH($A146&amp;Q$3,$DB$1:$DB$200&amp;$DC$1:$DC$200,0))),"",IF(INDEX($DC$1:$DC$200,MATCH($A146&amp;Q$3,$DB$1:$DB$200&amp;$DC$1:$DC$200,0))=Q$3,1,"")),IF(INDEX($DC$201:$DC$770,MATCH($A145&amp;Q$3,$DB$201:$DB$770&amp;$DC$201:$DC$770,0))=Q$3,2,""))</f>
        <v/>
      </c>
      <c r="R146" s="10" t="str">
        <f t="array" ref="R146">IF(ISNA(INDEX($DC$201:$DC$770,MATCH($A145&amp;R$3,$DB$201:$DB$770&amp;$DC$201:$DC$770,0))),IF(ISNA(INDEX($DC$1:$DC$200,MATCH($A146&amp;R$3,$DB$1:$DB$200&amp;$DC$1:$DC$200,0))),"",IF(INDEX($DC$1:$DC$200,MATCH($A146&amp;R$3,$DB$1:$DB$200&amp;$DC$1:$DC$200,0))=R$3,1,"")),IF(INDEX($DC$201:$DC$770,MATCH($A145&amp;R$3,$DB$201:$DB$770&amp;$DC$201:$DC$770,0))=R$3,2,""))</f>
        <v/>
      </c>
      <c r="S146" s="9" t="str">
        <f t="array" ref="S146">IF(ISNA(INDEX($DC$201:$DC$770,MATCH($A145&amp;S$3,$DB$201:$DB$770&amp;$DC$201:$DC$770,0))),IF(ISNA(INDEX($DC$1:$DC$200,MATCH($A146&amp;S$3,$DB$1:$DB$200&amp;$DC$1:$DC$200,0))),"",IF(INDEX($DC$1:$DC$200,MATCH($A146&amp;S$3,$DB$1:$DB$200&amp;$DC$1:$DC$200,0))=S$3,1,"")),IF(INDEX($DC$201:$DC$770,MATCH($A145&amp;S$3,$DB$201:$DB$770&amp;$DC$201:$DC$770,0))=S$3,2,""))</f>
        <v/>
      </c>
      <c r="T146" s="10" t="str">
        <f t="array" ref="T146">IF(ISNA(INDEX($DC$201:$DC$770,MATCH($A145&amp;T$3,$DB$201:$DB$770&amp;$DC$201:$DC$770,0))),IF(ISNA(INDEX($DC$1:$DC$200,MATCH($A146&amp;T$3,$DB$1:$DB$200&amp;$DC$1:$DC$200,0))),"",IF(INDEX($DC$1:$DC$200,MATCH($A146&amp;T$3,$DB$1:$DB$200&amp;$DC$1:$DC$200,0))=T$3,1,"")),IF(INDEX($DC$201:$DC$770,MATCH($A145&amp;T$3,$DB$201:$DB$770&amp;$DC$201:$DC$770,0))=T$3,2,""))</f>
        <v/>
      </c>
      <c r="U146" s="8" t="str">
        <f t="array" ref="U146">IF(ISNA(INDEX($DC$201:$DC$770,MATCH($A145&amp;U$3,$DB$201:$DB$770&amp;$DC$201:$DC$770,0))),IF(ISNA(INDEX($DC$1:$DC$200,MATCH($A146&amp;U$3,$DB$1:$DB$200&amp;$DC$1:$DC$200,0))),"",IF(INDEX($DC$1:$DC$200,MATCH($A146&amp;U$3,$DB$1:$DB$200&amp;$DC$1:$DC$200,0))=U$3,1,"")),IF(INDEX($DC$201:$DC$770,MATCH($A145&amp;U$3,$DB$201:$DB$770&amp;$DC$201:$DC$770,0))=U$3,2,""))</f>
        <v/>
      </c>
      <c r="V146" s="10" t="str">
        <f t="array" ref="V146">IF(ISNA(INDEX($DC$201:$DC$770,MATCH($A145&amp;V$3,$DB$201:$DB$770&amp;$DC$201:$DC$770,0))),IF(ISNA(INDEX($DC$1:$DC$200,MATCH($A146&amp;V$3,$DB$1:$DB$200&amp;$DC$1:$DC$200,0))),"",IF(INDEX($DC$1:$DC$200,MATCH($A146&amp;V$3,$DB$1:$DB$200&amp;$DC$1:$DC$200,0))=V$3,1,"")),IF(INDEX($DC$201:$DC$770,MATCH($A145&amp;V$3,$DB$201:$DB$770&amp;$DC$201:$DC$770,0))=V$3,2,""))</f>
        <v/>
      </c>
      <c r="W146" s="10" t="str">
        <f t="array" ref="W146">IF(ISNA(INDEX($DC$201:$DC$770,MATCH($A145&amp;W$3,$DB$201:$DB$770&amp;$DC$201:$DC$770,0))),IF(ISNA(INDEX($DC$1:$DC$200,MATCH($A146&amp;W$3,$DB$1:$DB$200&amp;$DC$1:$DC$200,0))),"",IF(INDEX($DC$1:$DC$200,MATCH($A146&amp;W$3,$DB$1:$DB$200&amp;$DC$1:$DC$200,0))=W$3,1,"")),IF(INDEX($DC$201:$DC$770,MATCH($A145&amp;W$3,$DB$201:$DB$770&amp;$DC$201:$DC$770,0))=W$3,2,""))</f>
        <v/>
      </c>
      <c r="X146" s="10" t="str">
        <f t="array" ref="X146">IF(ISNA(INDEX($DC$201:$DC$770,MATCH($A145&amp;X$3,$DB$201:$DB$770&amp;$DC$201:$DC$770,0))),IF(ISNA(INDEX($DC$1:$DC$200,MATCH($A146&amp;X$3,$DB$1:$DB$200&amp;$DC$1:$DC$200,0))),"",IF(INDEX($DC$1:$DC$200,MATCH($A146&amp;X$3,$DB$1:$DB$200&amp;$DC$1:$DC$200,0))=X$3,1,"")),IF(INDEX($DC$201:$DC$770,MATCH($A145&amp;X$3,$DB$201:$DB$770&amp;$DC$201:$DC$770,0))=X$3,2,""))</f>
        <v/>
      </c>
      <c r="Y146" s="9" t="str">
        <f t="array" ref="Y146">IF(ISNA(INDEX($DC$201:$DC$770,MATCH($A145&amp;Y$3,$DB$201:$DB$770&amp;$DC$201:$DC$770,0))),IF(ISNA(INDEX($DC$1:$DC$200,MATCH($A146&amp;Y$3,$DB$1:$DB$200&amp;$DC$1:$DC$200,0))),"",IF(INDEX($DC$1:$DC$200,MATCH($A146&amp;Y$3,$DB$1:$DB$200&amp;$DC$1:$DC$200,0))=Y$3,1,"")),IF(INDEX($DC$201:$DC$770,MATCH($A145&amp;Y$3,$DB$201:$DB$770&amp;$DC$201:$DC$770,0))=Y$3,2,""))</f>
        <v/>
      </c>
      <c r="Z146" s="10" t="str">
        <f t="array" ref="Z146">IF(ISNA(INDEX($DC$201:$DC$770,MATCH($A145&amp;Z$3,$DB$201:$DB$770&amp;$DC$201:$DC$770,0))),IF(ISNA(INDEX($DC$1:$DC$200,MATCH($A146&amp;Z$3,$DB$1:$DB$200&amp;$DC$1:$DC$200,0))),"",IF(INDEX($DC$1:$DC$200,MATCH($A146&amp;Z$3,$DB$1:$DB$200&amp;$DC$1:$DC$200,0))=Z$3,1,"")),IF(INDEX($DC$201:$DC$770,MATCH($A145&amp;Z$3,$DB$201:$DB$770&amp;$DC$201:$DC$770,0))=Z$3,2,""))</f>
        <v/>
      </c>
      <c r="AA146" s="8" t="str">
        <f t="array" ref="AA146">IF(ISNA(INDEX($DC$201:$DC$770,MATCH($A145&amp;AA$3,$DB$201:$DB$770&amp;$DC$201:$DC$770,0))),IF(ISNA(INDEX($DC$1:$DC$200,MATCH($A146&amp;AA$3,$DB$1:$DB$200&amp;$DC$1:$DC$200,0))),"",IF(INDEX($DC$1:$DC$200,MATCH($A146&amp;AA$3,$DB$1:$DB$200&amp;$DC$1:$DC$200,0))=AA$3,1,"")),IF(INDEX($DC$201:$DC$770,MATCH($A145&amp;AA$3,$DB$201:$DB$770&amp;$DC$201:$DC$770,0))=AA$3,2,""))</f>
        <v/>
      </c>
      <c r="AB146" s="10" t="str">
        <f t="array" ref="AB146">IF(ISNA(INDEX($DC$201:$DC$770,MATCH($A145&amp;AB$3,$DB$201:$DB$770&amp;$DC$201:$DC$770,0))),IF(ISNA(INDEX($DC$1:$DC$200,MATCH($A146&amp;AB$3,$DB$1:$DB$200&amp;$DC$1:$DC$200,0))),"",IF(INDEX($DC$1:$DC$200,MATCH($A146&amp;AB$3,$DB$1:$DB$200&amp;$DC$1:$DC$200,0))=AB$3,1,"")),IF(INDEX($DC$201:$DC$770,MATCH($A145&amp;AB$3,$DB$201:$DB$770&amp;$DC$201:$DC$770,0))=AB$3,2,""))</f>
        <v/>
      </c>
      <c r="AC146" s="10" t="str">
        <f t="array" ref="AC146">IF(ISNA(INDEX($DC$201:$DC$770,MATCH($A145&amp;AC$3,$DB$201:$DB$770&amp;$DC$201:$DC$770,0))),IF(ISNA(INDEX($DC$1:$DC$200,MATCH($A146&amp;AC$3,$DB$1:$DB$200&amp;$DC$1:$DC$200,0))),"",IF(INDEX($DC$1:$DC$200,MATCH($A146&amp;AC$3,$DB$1:$DB$200&amp;$DC$1:$DC$200,0))=AC$3,1,"")),IF(INDEX($DC$201:$DC$770,MATCH($A145&amp;AC$3,$DB$201:$DB$770&amp;$DC$201:$DC$770,0))=AC$3,2,""))</f>
        <v/>
      </c>
      <c r="AD146" s="8" t="str">
        <f t="array" ref="AD146">IF(ISNA(INDEX($DC$201:$DC$770,MATCH($A145&amp;AD$3,$DB$201:$DB$770&amp;$DC$201:$DC$770,0))),IF(ISNA(INDEX($DC$1:$DC$200,MATCH($A146&amp;AD$3,$DB$1:$DB$200&amp;$DC$1:$DC$200,0))),"",IF(INDEX($DC$1:$DC$200,MATCH($A146&amp;AD$3,$DB$1:$DB$200&amp;$DC$1:$DC$200,0))=AD$3,1,"")),IF(INDEX($DC$201:$DC$770,MATCH($A145&amp;AD$3,$DB$201:$DB$770&amp;$DC$201:$DC$770,0))=AD$3,2,""))</f>
        <v/>
      </c>
      <c r="AE146" s="4">
        <f>AE145+0.5</f>
        <v>216.5</v>
      </c>
      <c r="AF146" s="174"/>
      <c r="AG146" s="173"/>
      <c r="AH146" s="177"/>
      <c r="AI146" s="2"/>
      <c r="AJ146" s="165"/>
      <c r="AK146" s="165"/>
      <c r="AL146" s="165"/>
      <c r="AM146" s="2"/>
      <c r="AN146" s="9" t="str">
        <f t="shared" ref="AN146" si="1292">IF(ISNA(VLOOKUP(AE146,$CP$30:$CQ$56,2,FALSE)),IF(ISNA(VLOOKUP(AE146,$DB$1:$DE$200,4,FALSE)),"",VLOOKUP(AE146,$DB$1:$DE$200,4,FALSE)),VLOOKUP(AE146,$CP$30:$CQ$56,2,FALSE))</f>
        <v/>
      </c>
      <c r="AO146" s="10"/>
      <c r="AP146" s="10"/>
      <c r="AQ146" s="10"/>
      <c r="AR146" s="10"/>
      <c r="AS146" s="8"/>
      <c r="AT146" s="9" t="str">
        <f t="array" ref="AT146">IF(ISNA(INDEX($DC$201:$DC$770,MATCH($AE145&amp;AT$3,$DB$201:$DB$770&amp;$DC$201:$DC$770,0))),IF(ISNA(INDEX($DC$1:$DC$200,MATCH($AE146&amp;AT$3,$DB$1:$DB$200&amp;$DC$1:$DC$200,0))),"",IF(INDEX($DC$1:$DC$200,MATCH($AE146&amp;AT$3,$DB$1:$DB$200&amp;$DC$1:$DC$200,0))=AT$3,1,"")),IF(INDEX($DC$201:$DC$770,MATCH($AE145&amp;AT$3,$DB$201:$DB$770&amp;$DC$201:$DC$770,0))=AT$3,2,""))</f>
        <v/>
      </c>
      <c r="AU146" s="10" t="str">
        <f t="array" ref="AU146">IF(ISNA(INDEX($DC$201:$DC$770,MATCH($AE145&amp;AU$3,$DB$201:$DB$770&amp;$DC$201:$DC$770,0))),IF(ISNA(INDEX($DC$1:$DC$200,MATCH($AE146&amp;AU$3,$DB$1:$DB$200&amp;$DC$1:$DC$200,0))),"",IF(INDEX($DC$1:$DC$200,MATCH($AE146&amp;AU$3,$DB$1:$DB$200&amp;$DC$1:$DC$200,0))=AU$3,1,"")),IF(INDEX($DC$201:$DC$770,MATCH($AE145&amp;AU$3,$DB$201:$DB$770&amp;$DC$201:$DC$770,0))=AU$3,2,""))</f>
        <v/>
      </c>
      <c r="AV146" s="10" t="str">
        <f t="array" ref="AV146">IF(ISNA(INDEX($DC$201:$DC$770,MATCH($AE145&amp;AV$3,$DB$201:$DB$770&amp;$DC$201:$DC$770,0))),IF(ISNA(INDEX($DC$1:$DC$200,MATCH($AE146&amp;AV$3,$DB$1:$DB$200&amp;$DC$1:$DC$200,0))),"",IF(INDEX($DC$1:$DC$200,MATCH($AE146&amp;AV$3,$DB$1:$DB$200&amp;$DC$1:$DC$200,0))=AV$3,1,"")),IF(INDEX($DC$201:$DC$770,MATCH($AE145&amp;AV$3,$DB$201:$DB$770&amp;$DC$201:$DC$770,0))=AV$3,2,""))</f>
        <v/>
      </c>
      <c r="AW146" s="9" t="str">
        <f t="array" ref="AW146">IF(ISNA(INDEX($DC$201:$DC$770,MATCH($AE145&amp;AW$3,$DB$201:$DB$770&amp;$DC$201:$DC$770,0))),IF(ISNA(INDEX($DC$1:$DC$200,MATCH($AE146&amp;AW$3,$DB$1:$DB$200&amp;$DC$1:$DC$200,0))),"",IF(INDEX($DC$1:$DC$200,MATCH($AE146&amp;AW$3,$DB$1:$DB$200&amp;$DC$1:$DC$200,0))=AW$3,1,"")),IF(INDEX($DC$201:$DC$770,MATCH($AE145&amp;AW$3,$DB$201:$DB$770&amp;$DC$201:$DC$770,0))=AW$3,2,""))</f>
        <v/>
      </c>
      <c r="AX146" s="10" t="str">
        <f t="array" ref="AX146">IF(ISNA(INDEX($DC$201:$DC$770,MATCH($AE145&amp;AX$3,$DB$201:$DB$770&amp;$DC$201:$DC$770,0))),IF(ISNA(INDEX($DC$1:$DC$200,MATCH($AE146&amp;AX$3,$DB$1:$DB$200&amp;$DC$1:$DC$200,0))),"",IF(INDEX($DC$1:$DC$200,MATCH($AE146&amp;AX$3,$DB$1:$DB$200&amp;$DC$1:$DC$200,0))=AX$3,1,"")),IF(INDEX($DC$201:$DC$770,MATCH($AE145&amp;AX$3,$DB$201:$DB$770&amp;$DC$201:$DC$770,0))=AX$3,2,""))</f>
        <v/>
      </c>
      <c r="AY146" s="8" t="str">
        <f t="array" ref="AY146">IF(ISNA(INDEX($DC$201:$DC$770,MATCH($AE145&amp;AY$3,$DB$201:$DB$770&amp;$DC$201:$DC$770,0))),IF(ISNA(INDEX($DC$1:$DC$200,MATCH($AE146&amp;AY$3,$DB$1:$DB$200&amp;$DC$1:$DC$200,0))),"",IF(INDEX($DC$1:$DC$200,MATCH($AE146&amp;AY$3,$DB$1:$DB$200&amp;$DC$1:$DC$200,0))=AY$3,1,"")),IF(INDEX($DC$201:$DC$770,MATCH($AE145&amp;AY$3,$DB$201:$DB$770&amp;$DC$201:$DC$770,0))=AY$3,2,""))</f>
        <v/>
      </c>
      <c r="AZ146" s="10" t="str">
        <f t="array" ref="AZ146">IF(ISNA(INDEX($DC$201:$DC$770,MATCH($AE145&amp;AZ$3,$DB$201:$DB$770&amp;$DC$201:$DC$770,0))),IF(ISNA(INDEX($DC$1:$DC$200,MATCH($AE146&amp;AZ$3,$DB$1:$DB$200&amp;$DC$1:$DC$200,0))),"",IF(INDEX($DC$1:$DC$200,MATCH($AE146&amp;AZ$3,$DB$1:$DB$200&amp;$DC$1:$DC$200,0))=AZ$3,1,"")),IF(INDEX($DC$201:$DC$770,MATCH($AE145&amp;AZ$3,$DB$201:$DB$770&amp;$DC$201:$DC$770,0))=AZ$3,2,""))</f>
        <v/>
      </c>
      <c r="BA146" s="10" t="str">
        <f t="array" ref="BA146">IF(ISNA(INDEX($DC$201:$DC$770,MATCH($AE145&amp;BA$3,$DB$201:$DB$770&amp;$DC$201:$DC$770,0))),IF(ISNA(INDEX($DC$1:$DC$200,MATCH($AE146&amp;BA$3,$DB$1:$DB$200&amp;$DC$1:$DC$200,0))),"",IF(INDEX($DC$1:$DC$200,MATCH($AE146&amp;BA$3,$DB$1:$DB$200&amp;$DC$1:$DC$200,0))=BA$3,1,"")),IF(INDEX($DC$201:$DC$770,MATCH($AE145&amp;BA$3,$DB$201:$DB$770&amp;$DC$201:$DC$770,0))=BA$3,2,""))</f>
        <v/>
      </c>
      <c r="BB146" s="10" t="str">
        <f t="array" ref="BB146">IF(ISNA(INDEX($DC$201:$DC$770,MATCH($AE145&amp;BB$3,$DB$201:$DB$770&amp;$DC$201:$DC$770,0))),IF(ISNA(INDEX($DC$1:$DC$200,MATCH($AE146&amp;BB$3,$DB$1:$DB$200&amp;$DC$1:$DC$200,0))),"",IF(INDEX($DC$1:$DC$200,MATCH($AE146&amp;BB$3,$DB$1:$DB$200&amp;$DC$1:$DC$200,0))=BB$3,1,"")),IF(INDEX($DC$201:$DC$770,MATCH($AE145&amp;BB$3,$DB$201:$DB$770&amp;$DC$201:$DC$770,0))=BB$3,2,""))</f>
        <v/>
      </c>
      <c r="BC146" s="9" t="str">
        <f t="array" ref="BC146">IF(ISNA(INDEX($DC$201:$DC$770,MATCH($AE145&amp;BC$3,$DB$201:$DB$770&amp;$DC$201:$DC$770,0))),IF(ISNA(INDEX($DC$1:$DC$200,MATCH($AE146&amp;BC$3,$DB$1:$DB$200&amp;$DC$1:$DC$200,0))),"",IF(INDEX($DC$1:$DC$200,MATCH($AE146&amp;BC$3,$DB$1:$DB$200&amp;$DC$1:$DC$200,0))=BC$3,1,"")),IF(INDEX($DC$201:$DC$770,MATCH($AE145&amp;BC$3,$DB$201:$DB$770&amp;$DC$201:$DC$770,0))=BC$3,2,""))</f>
        <v/>
      </c>
      <c r="BD146" s="10" t="str">
        <f t="array" ref="BD146">IF(ISNA(INDEX($DC$201:$DC$770,MATCH($AE145&amp;BD$3,$DB$201:$DB$770&amp;$DC$201:$DC$770,0))),IF(ISNA(INDEX($DC$1:$DC$200,MATCH($AE146&amp;BD$3,$DB$1:$DB$200&amp;$DC$1:$DC$200,0))),"",IF(INDEX($DC$1:$DC$200,MATCH($AE146&amp;BD$3,$DB$1:$DB$200&amp;$DC$1:$DC$200,0))=BD$3,1,"")),IF(INDEX($DC$201:$DC$770,MATCH($AE145&amp;BD$3,$DB$201:$DB$770&amp;$DC$201:$DC$770,0))=BD$3,2,""))</f>
        <v/>
      </c>
      <c r="BE146" s="8" t="str">
        <f t="array" ref="BE146">IF(ISNA(INDEX($DC$201:$DC$770,MATCH($AE145&amp;BE$3,$DB$201:$DB$770&amp;$DC$201:$DC$770,0))),IF(ISNA(INDEX($DC$1:$DC$200,MATCH($AE146&amp;BE$3,$DB$1:$DB$200&amp;$DC$1:$DC$200,0))),"",IF(INDEX($DC$1:$DC$200,MATCH($AE146&amp;BE$3,$DB$1:$DB$200&amp;$DC$1:$DC$200,0))=BE$3,1,"")),IF(INDEX($DC$201:$DC$770,MATCH($AE145&amp;BE$3,$DB$201:$DB$770&amp;$DC$201:$DC$770,0))=BE$3,2,""))</f>
        <v/>
      </c>
      <c r="BF146" s="10" t="str">
        <f t="array" ref="BF146">IF(ISNA(INDEX($DC$201:$DC$770,MATCH($AE145&amp;BF$3,$DB$201:$DB$770&amp;$DC$201:$DC$770,0))),IF(ISNA(INDEX($DC$1:$DC$200,MATCH($AE146&amp;BF$3,$DB$1:$DB$200&amp;$DC$1:$DC$200,0))),"",IF(INDEX($DC$1:$DC$200,MATCH($AE146&amp;BF$3,$DB$1:$DB$200&amp;$DC$1:$DC$200,0))=BF$3,1,"")),IF(INDEX($DC$201:$DC$770,MATCH($AE145&amp;BF$3,$DB$201:$DB$770&amp;$DC$201:$DC$770,0))=BF$3,2,""))</f>
        <v/>
      </c>
      <c r="BG146" s="10" t="str">
        <f t="array" ref="BG146">IF(ISNA(INDEX($DC$201:$DC$770,MATCH($AE145&amp;BG$3,$DB$201:$DB$770&amp;$DC$201:$DC$770,0))),IF(ISNA(INDEX($DC$1:$DC$200,MATCH($AE146&amp;BG$3,$DB$1:$DB$200&amp;$DC$1:$DC$200,0))),"",IF(INDEX($DC$1:$DC$200,MATCH($AE146&amp;BG$3,$DB$1:$DB$200&amp;$DC$1:$DC$200,0))=BG$3,1,"")),IF(INDEX($DC$201:$DC$770,MATCH($AE145&amp;BG$3,$DB$201:$DB$770&amp;$DC$201:$DC$770,0))=BG$3,2,""))</f>
        <v/>
      </c>
      <c r="BH146" s="8" t="str">
        <f t="array" ref="BH146">IF(ISNA(INDEX($DC$201:$DC$770,MATCH($AE145&amp;BH$3,$DB$201:$DB$770&amp;$DC$201:$DC$770,0))),IF(ISNA(INDEX($DC$1:$DC$200,MATCH($AE146&amp;BH$3,$DB$1:$DB$200&amp;$DC$1:$DC$200,0))),"",IF(INDEX($DC$1:$DC$200,MATCH($AE146&amp;BH$3,$DB$1:$DB$200&amp;$DC$1:$DC$200,0))=BH$3,1,"")),IF(INDEX($DC$201:$DC$770,MATCH($AE145&amp;BH$3,$DB$201:$DB$770&amp;$DC$201:$DC$770,0))=BH$3,2,""))</f>
        <v/>
      </c>
      <c r="BI146" s="4">
        <f>BI145+0.5</f>
        <v>247.5</v>
      </c>
      <c r="BJ146" s="174"/>
      <c r="BK146" s="173"/>
      <c r="BL146" s="177"/>
      <c r="BM146" s="2"/>
      <c r="BN146" s="165"/>
      <c r="BO146" s="165"/>
      <c r="BP146" s="165"/>
      <c r="BQ146" s="2"/>
      <c r="BR146" s="9" t="str">
        <f t="shared" ref="BR146" si="1293">IF(ISNA(VLOOKUP(BI146,$CP$30:$CQ$56,2,FALSE)),IF(ISNA(VLOOKUP(BI146,$DB$1:$DE$200,4,FALSE)),"",VLOOKUP(BI146,$DB$1:$DE$200,4,FALSE)),VLOOKUP(BI146,$CP$30:$CQ$56,2,FALSE))</f>
        <v/>
      </c>
      <c r="BS146" s="10"/>
      <c r="BT146" s="10"/>
      <c r="BU146" s="10"/>
      <c r="BV146" s="10"/>
      <c r="BW146" s="10"/>
      <c r="BX146" s="9" t="str">
        <f t="array" ref="BX146">IF(ISNA(INDEX($DC$201:$DC$770,MATCH($BI145&amp;BX$3,$DB$201:$DB$770&amp;$DC$201:$DC$770,0))),IF(ISNA(INDEX($DC$1:$DC$200,MATCH($BI146&amp;BX$3,$DB$1:$DB$200&amp;$DC$1:$DC$200,0))),"",IF(INDEX($DC$1:$DC$200,MATCH($BI146&amp;BX$3,$DB$1:$DB$200&amp;$DC$1:$DC$200,0))=BX$3,1,"")),IF(INDEX($DC$201:$DC$770,MATCH($BI145&amp;BX$3,$DB$201:$DB$770&amp;$DC$201:$DC$770,0))=BX$3,2,""))</f>
        <v/>
      </c>
      <c r="BY146" s="10" t="str">
        <f t="array" ref="BY146">IF(ISNA(INDEX($DC$201:$DC$770,MATCH($BI145&amp;BY$3,$DB$201:$DB$770&amp;$DC$201:$DC$770,0))),IF(ISNA(INDEX($DC$1:$DC$200,MATCH($BI146&amp;BY$3,$DB$1:$DB$200&amp;$DC$1:$DC$200,0))),"",IF(INDEX($DC$1:$DC$200,MATCH($BI146&amp;BY$3,$DB$1:$DB$200&amp;$DC$1:$DC$200,0))=BY$3,1,"")),IF(INDEX($DC$201:$DC$770,MATCH($BI145&amp;BY$3,$DB$201:$DB$770&amp;$DC$201:$DC$770,0))=BY$3,2,""))</f>
        <v/>
      </c>
      <c r="BZ146" s="10" t="str">
        <f t="array" ref="BZ146">IF(ISNA(INDEX($DC$201:$DC$770,MATCH($BI145&amp;BZ$3,$DB$201:$DB$770&amp;$DC$201:$DC$770,0))),IF(ISNA(INDEX($DC$1:$DC$200,MATCH($BI146&amp;BZ$3,$DB$1:$DB$200&amp;$DC$1:$DC$200,0))),"",IF(INDEX($DC$1:$DC$200,MATCH($BI146&amp;BZ$3,$DB$1:$DB$200&amp;$DC$1:$DC$200,0))=BZ$3,1,"")),IF(INDEX($DC$201:$DC$770,MATCH($BI145&amp;BZ$3,$DB$201:$DB$770&amp;$DC$201:$DC$770,0))=BZ$3,2,""))</f>
        <v/>
      </c>
      <c r="CA146" s="9" t="str">
        <f t="array" ref="CA146">IF(ISNA(INDEX($DC$201:$DC$770,MATCH($BI145&amp;CA$3,$DB$201:$DB$770&amp;$DC$201:$DC$770,0))),IF(ISNA(INDEX($DC$1:$DC$200,MATCH($BI146&amp;CA$3,$DB$1:$DB$200&amp;$DC$1:$DC$200,0))),"",IF(INDEX($DC$1:$DC$200,MATCH($BI146&amp;CA$3,$DB$1:$DB$200&amp;$DC$1:$DC$200,0))=CA$3,1,"")),IF(INDEX($DC$201:$DC$770,MATCH($BI145&amp;CA$3,$DB$201:$DB$770&amp;$DC$201:$DC$770,0))=CA$3,2,""))</f>
        <v/>
      </c>
      <c r="CB146" s="10" t="str">
        <f t="array" ref="CB146">IF(ISNA(INDEX($DC$201:$DC$770,MATCH($BI145&amp;CB$3,$DB$201:$DB$770&amp;$DC$201:$DC$770,0))),IF(ISNA(INDEX($DC$1:$DC$200,MATCH($BI146&amp;CB$3,$DB$1:$DB$200&amp;$DC$1:$DC$200,0))),"",IF(INDEX($DC$1:$DC$200,MATCH($BI146&amp;CB$3,$DB$1:$DB$200&amp;$DC$1:$DC$200,0))=CB$3,1,"")),IF(INDEX($DC$201:$DC$770,MATCH($BI145&amp;CB$3,$DB$201:$DB$770&amp;$DC$201:$DC$770,0))=CB$3,2,""))</f>
        <v/>
      </c>
      <c r="CC146" s="8" t="str">
        <f t="array" ref="CC146">IF(ISNA(INDEX($DC$201:$DC$770,MATCH($BI145&amp;CC$3,$DB$201:$DB$770&amp;$DC$201:$DC$770,0))),IF(ISNA(INDEX($DC$1:$DC$200,MATCH($BI146&amp;CC$3,$DB$1:$DB$200&amp;$DC$1:$DC$200,0))),"",IF(INDEX($DC$1:$DC$200,MATCH($BI146&amp;CC$3,$DB$1:$DB$200&amp;$DC$1:$DC$200,0))=CC$3,1,"")),IF(INDEX($DC$201:$DC$770,MATCH($BI145&amp;CC$3,$DB$201:$DB$770&amp;$DC$201:$DC$770,0))=CC$3,2,""))</f>
        <v/>
      </c>
      <c r="CD146" s="10" t="str">
        <f t="array" ref="CD146">IF(ISNA(INDEX($DC$201:$DC$770,MATCH($BI145&amp;CD$3,$DB$201:$DB$770&amp;$DC$201:$DC$770,0))),IF(ISNA(INDEX($DC$1:$DC$200,MATCH($BI146&amp;CD$3,$DB$1:$DB$200&amp;$DC$1:$DC$200,0))),"",IF(INDEX($DC$1:$DC$200,MATCH($BI146&amp;CD$3,$DB$1:$DB$200&amp;$DC$1:$DC$200,0))=CD$3,1,"")),IF(INDEX($DC$201:$DC$770,MATCH($BI145&amp;CD$3,$DB$201:$DB$770&amp;$DC$201:$DC$770,0))=CD$3,2,""))</f>
        <v/>
      </c>
      <c r="CE146" s="10" t="str">
        <f t="array" ref="CE146">IF(ISNA(INDEX($DC$201:$DC$770,MATCH($BI145&amp;CE$3,$DB$201:$DB$770&amp;$DC$201:$DC$770,0))),IF(ISNA(INDEX($DC$1:$DC$200,MATCH($BI146&amp;CE$3,$DB$1:$DB$200&amp;$DC$1:$DC$200,0))),"",IF(INDEX($DC$1:$DC$200,MATCH($BI146&amp;CE$3,$DB$1:$DB$200&amp;$DC$1:$DC$200,0))=CE$3,1,"")),IF(INDEX($DC$201:$DC$770,MATCH($BI145&amp;CE$3,$DB$201:$DB$770&amp;$DC$201:$DC$770,0))=CE$3,2,""))</f>
        <v/>
      </c>
      <c r="CF146" s="10" t="str">
        <f t="array" ref="CF146">IF(ISNA(INDEX($DC$201:$DC$770,MATCH($BI145&amp;CF$3,$DB$201:$DB$770&amp;$DC$201:$DC$770,0))),IF(ISNA(INDEX($DC$1:$DC$200,MATCH($BI146&amp;CF$3,$DB$1:$DB$200&amp;$DC$1:$DC$200,0))),"",IF(INDEX($DC$1:$DC$200,MATCH($BI146&amp;CF$3,$DB$1:$DB$200&amp;$DC$1:$DC$200,0))=CF$3,1,"")),IF(INDEX($DC$201:$DC$770,MATCH($BI145&amp;CF$3,$DB$201:$DB$770&amp;$DC$201:$DC$770,0))=CF$3,2,""))</f>
        <v/>
      </c>
      <c r="CG146" s="9" t="str">
        <f t="array" ref="CG146">IF(ISNA(INDEX($DC$201:$DC$770,MATCH($BI145&amp;CG$3,$DB$201:$DB$770&amp;$DC$201:$DC$770,0))),IF(ISNA(INDEX($DC$1:$DC$200,MATCH($BI146&amp;CG$3,$DB$1:$DB$200&amp;$DC$1:$DC$200,0))),"",IF(INDEX($DC$1:$DC$200,MATCH($BI146&amp;CG$3,$DB$1:$DB$200&amp;$DC$1:$DC$200,0))=CG$3,1,"")),IF(INDEX($DC$201:$DC$770,MATCH($BI145&amp;CG$3,$DB$201:$DB$770&amp;$DC$201:$DC$770,0))=CG$3,2,""))</f>
        <v/>
      </c>
      <c r="CH146" s="10" t="str">
        <f t="array" ref="CH146">IF(ISNA(INDEX($DC$201:$DC$770,MATCH($BI145&amp;CH$3,$DB$201:$DB$770&amp;$DC$201:$DC$770,0))),IF(ISNA(INDEX($DC$1:$DC$200,MATCH($BI146&amp;CH$3,$DB$1:$DB$200&amp;$DC$1:$DC$200,0))),"",IF(INDEX($DC$1:$DC$200,MATCH($BI146&amp;CH$3,$DB$1:$DB$200&amp;$DC$1:$DC$200,0))=CH$3,1,"")),IF(INDEX($DC$201:$DC$770,MATCH($BI145&amp;CH$3,$DB$201:$DB$770&amp;$DC$201:$DC$770,0))=CH$3,2,""))</f>
        <v/>
      </c>
      <c r="CI146" s="8" t="str">
        <f t="array" ref="CI146">IF(ISNA(INDEX($DC$201:$DC$770,MATCH($BI145&amp;CI$3,$DB$201:$DB$770&amp;$DC$201:$DC$770,0))),IF(ISNA(INDEX($DC$1:$DC$200,MATCH($BI146&amp;CI$3,$DB$1:$DB$200&amp;$DC$1:$DC$200,0))),"",IF(INDEX($DC$1:$DC$200,MATCH($BI146&amp;CI$3,$DB$1:$DB$200&amp;$DC$1:$DC$200,0))=CI$3,1,"")),IF(INDEX($DC$201:$DC$770,MATCH($BI145&amp;CI$3,$DB$201:$DB$770&amp;$DC$201:$DC$770,0))=CI$3,2,""))</f>
        <v/>
      </c>
      <c r="CJ146" s="10" t="str">
        <f t="array" ref="CJ146">IF(ISNA(INDEX($DC$201:$DC$770,MATCH($BI145&amp;CJ$3,$DB$201:$DB$770&amp;$DC$201:$DC$770,0))),IF(ISNA(INDEX($DC$1:$DC$200,MATCH($BI146&amp;CJ$3,$DB$1:$DB$200&amp;$DC$1:$DC$200,0))),"",IF(INDEX($DC$1:$DC$200,MATCH($BI146&amp;CJ$3,$DB$1:$DB$200&amp;$DC$1:$DC$200,0))=CJ$3,1,"")),IF(INDEX($DC$201:$DC$770,MATCH($BI145&amp;CJ$3,$DB$201:$DB$770&amp;$DC$201:$DC$770,0))=CJ$3,2,""))</f>
        <v/>
      </c>
      <c r="CK146" s="10" t="str">
        <f t="array" ref="CK146">IF(ISNA(INDEX($DC$201:$DC$770,MATCH($BI145&amp;CK$3,$DB$201:$DB$770&amp;$DC$201:$DC$770,0))),IF(ISNA(INDEX($DC$1:$DC$200,MATCH($BI146&amp;CK$3,$DB$1:$DB$200&amp;$DC$1:$DC$200,0))),"",IF(INDEX($DC$1:$DC$200,MATCH($BI146&amp;CK$3,$DB$1:$DB$200&amp;$DC$1:$DC$200,0))=CK$3,1,"")),IF(INDEX($DC$201:$DC$770,MATCH($BI145&amp;CK$3,$DB$201:$DB$770&amp;$DC$201:$DC$770,0))=CK$3,2,""))</f>
        <v/>
      </c>
      <c r="CL146" s="8" t="str">
        <f t="array" ref="CL146">IF(ISNA(INDEX($DC$201:$DC$770,MATCH($BI145&amp;CL$3,$DB$201:$DB$770&amp;$DC$201:$DC$770,0))),IF(ISNA(INDEX($DC$1:$DC$200,MATCH($BI146&amp;CL$3,$DB$1:$DB$200&amp;$DC$1:$DC$200,0))),"",IF(INDEX($DC$1:$DC$200,MATCH($BI146&amp;CL$3,$DB$1:$DB$200&amp;$DC$1:$DC$200,0))=CL$3,1,"")),IF(INDEX($DC$201:$DC$770,MATCH($BI145&amp;CL$3,$DB$201:$DB$770&amp;$DC$201:$DC$770,0))=CL$3,2,""))</f>
        <v/>
      </c>
      <c r="CO146" s="58"/>
      <c r="CP146" s="23"/>
      <c r="CQ146" s="163" t="s">
        <v>159</v>
      </c>
      <c r="CR146" s="163"/>
      <c r="CS146" s="163"/>
      <c r="CU146" s="81" t="s">
        <v>149</v>
      </c>
      <c r="CV146" s="81" t="s">
        <v>229</v>
      </c>
      <c r="CW146" s="80"/>
      <c r="CY146" s="22"/>
      <c r="DB146" s="19">
        <f>IF(DM146=0,0,IF(COUNTIF($DM$1:$DM$200,DM146)=1,DM146,IF(COUNTIF($DM$1:$DM$200,DM146)=2,IF(COUNTIF($DM$1:$DM104,DM146)=0,DM146,DM146+0.5),"Terminkollision 1")))</f>
        <v>0</v>
      </c>
      <c r="DC146" s="42">
        <f t="shared" si="1187"/>
        <v>15</v>
      </c>
      <c r="DD146" s="71" t="s">
        <v>207</v>
      </c>
      <c r="DE146" s="13" t="s">
        <v>54</v>
      </c>
      <c r="DG146" s="63"/>
      <c r="DH146" s="63"/>
      <c r="DI146" s="13">
        <f t="shared" si="563"/>
        <v>2016</v>
      </c>
      <c r="DJ146" s="13" t="str">
        <f t="shared" si="1273"/>
        <v>Mo</v>
      </c>
      <c r="DK146" s="22">
        <f t="shared" si="1274"/>
        <v>40876</v>
      </c>
      <c r="DL146" s="19">
        <f t="shared" si="1275"/>
        <v>0</v>
      </c>
      <c r="DM146" s="13">
        <f t="shared" si="1136"/>
        <v>0</v>
      </c>
    </row>
    <row r="147" spans="1:117">
      <c r="A147" s="13">
        <f t="shared" ref="A147" si="1294">A145+1</f>
        <v>186</v>
      </c>
      <c r="B147" s="174">
        <f>TRUNC((DATE($CR$2,C$140,C147)-WEEKDAY(DATE($CR$2,C$140,C147),2)-DATE(YEAR(DATE($CR$2,C$140,C147)+4-WEEKDAY(DATE($CR$2,C$140,C147),2)),1,-10))/7)</f>
        <v>27</v>
      </c>
      <c r="C147" s="181">
        <v>4</v>
      </c>
      <c r="D147" s="176" t="str">
        <f t="shared" si="1258"/>
        <v>Mo</v>
      </c>
      <c r="E147" s="2"/>
      <c r="F147" s="164" t="str">
        <f t="shared" ref="F147" si="1295">IF(OR(OR(B147=$CR$7,B151=$CR$7,B147=$CS$7,B151=$CS$7,B147=$CT$7,B151=$CT$7,B147=$CR$8,B151=$CR$8,B147=$CR$9,B151=$CR$9,B147=$CR$10,B151=$CR$10,B147=$CS$10,B151=$CS$10,B147=$CR$11,B151=$CR$11,B147=$CS$11,B151=$CS$11,B147=$CT$11,B151=$CT$11,B147=$CU$11,B151=$CU$11,B147=$CV$11,B151=$CV$11,B147=$CR$12,B151=$CR$12,B147=$CS$12,B151=$CS$12),OR($A148=$CP$30,$A148=$CP$31,$A148=$CP$32,$A148=$CP$33,$A148=$CP$34,$A148=$CP$35,$A148=$CP$36,$A148=$CP$37,$A148=$CP$38,$A148=$CP$39,$A148=$CP$40,$A148=$CP$41),OR($A148=$CP$44,$A148=$CP$45,$A148=$CP$46,$A148=$CP$47,$A148=$CP$48,$A148=$CP$49,$A148=$CP$50)),1,"")</f>
        <v/>
      </c>
      <c r="G147" s="164" t="str">
        <f t="shared" ref="G147" si="1296">IF(OR(OR(B147=$CR$15,B151=$CR$15,B147=$CS$15,B151=$CS$15,B147=$CT$15,B151=$CT$15,B147=$CR$16,B151=$CR$16,B147=$CS$16,B151=$CS$16,B147=$CR$17,B151=$CR$17,B147=$CS$17,B151=$CS$17,B147=$CR$18,B151=$CR$18,B147=$CS$18,B151=$CS$18,B147=$CT$18,B151=$CT$18,B147=$CU$18,B151=$CU$18,B147=$CV$18,B151=$CV$18,B147=$CR$19,B151=$CR$19,B147=$CS$19,B151=$CS$19),OR($A148=$CP$30,$A148=$CP$31,$A148=$CP$32,$A148=$CP$33,$A148=$CP$34,$A148=$CP$35,$A148=$CP$36,$A148=$CP$37,$A148=$CP$38,$A148=$CP$39,$A148=$CP$40,$A148=$CP$41),OR($A148=$CP$44,$A148=$CP$45,$A148=$CP$46,$A148=$CP$47,$A148=$CP$48,$A148=$CP$49,$A148=$CP$50)),1,"")</f>
        <v/>
      </c>
      <c r="H147" s="164" t="str">
        <f t="shared" ref="H147" si="1297">IF(OR(OR(B147=$CR$22,B151=$CR$22,B147=$CS$22,B151=$CS$22,B147=$CT$22,B151=$CT$22,B147=$CR$23,B151=$CR$23,B147=$CS$23,B151=$CS$23,B147=$CR$24,B151=$CR$24,B147=$CS$24,B151=$CS$24,B147=$CR$25,B151=$CR$25,B147=$CS$25,B151=$CS$25,B147=$CT$25,B151=$CT$25,B147=$CU$25,B151=$CU$25,B147=$CV$25,B151=$CV$25,B147=$CR$26,B151=$CR$26,B147=$CS$26,B151=$CS$26),OR($A148=$CP$30,$A148=$CP$31,$A148=$CP$32,$A148=$CP$33,$A148=$CP$34,$A148=$CP$35,$A148=$CP$36,$A148=$CP$37,$A148=$CP$38,$A148=$CP$39,$A148=$CP$40,$A148=$CP$41),OR($A148=$CP$44,$A148=$CP$45,$A148=$CP$46,$A148=$CP$47,$A148=$CP$48,$A148=$CP$49,$A148=$CP$50)),1,"")</f>
        <v/>
      </c>
      <c r="I147" s="2"/>
      <c r="J147" s="6" t="str">
        <f t="shared" ref="J147" si="1298">IF(ISNA(VLOOKUP(A147,$DB$1:$DE$200,4,FALSE)),"",VLOOKUP(A147,$DB$1:$DE$200,4,FALSE))</f>
        <v>Cevi-Turnen</v>
      </c>
      <c r="K147" s="6"/>
      <c r="L147" s="6"/>
      <c r="M147" s="6"/>
      <c r="N147" s="6"/>
      <c r="O147" s="6"/>
      <c r="P147" s="5" t="str">
        <f t="array" ref="P147">IF(ISNA(INDEX($DC$1:$DC$770,MATCH($A147&amp;P$3,$DB$1:$DB$770&amp;$DC$1:$DC$770,0))),"",IF(ISNA(INDEX($DC$1:$DC$200,MATCH($A147&amp;P$3,$DB$1:$DB$200&amp;$DC$1:$DC$200,0))),IF(INDEX($DC$201:$DC$770,MATCH($A147&amp;P$3,$DB$201:$DB$770&amp;$DC$201:$DC$770,0))=P$3,2,""),IF(INDEX($DC$1:$DC$200,MATCH($A147&amp;P$3,$DB$1:$DB$200&amp;$DC$1:$DC$200,0))=P$3,1,"")))</f>
        <v/>
      </c>
      <c r="Q147" s="6" t="str">
        <f t="array" ref="Q147">IF(ISNA(INDEX($DC$1:$DC$770,MATCH($A147&amp;Q$3,$DB$1:$DB$770&amp;$DC$1:$DC$770,0))),"",IF(ISNA(INDEX($DC$1:$DC$200,MATCH($A147&amp;Q$3,$DB$1:$DB$200&amp;$DC$1:$DC$200,0))),IF(INDEX($DC$201:$DC$770,MATCH($A147&amp;Q$3,$DB$201:$DB$770&amp;$DC$201:$DC$770,0))=Q$3,2,""),IF(INDEX($DC$1:$DC$200,MATCH($A147&amp;Q$3,$DB$1:$DB$200&amp;$DC$1:$DC$200,0))=Q$3,1,"")))</f>
        <v/>
      </c>
      <c r="R147" s="6">
        <f t="array" ref="R147">IF(ISNA(INDEX($DC$1:$DC$770,MATCH($A147&amp;R$3,$DB$1:$DB$770&amp;$DC$1:$DC$770,0))),"",IF(ISNA(INDEX($DC$1:$DC$200,MATCH($A147&amp;R$3,$DB$1:$DB$200&amp;$DC$1:$DC$200,0))),IF(INDEX($DC$201:$DC$770,MATCH($A147&amp;R$3,$DB$201:$DB$770&amp;$DC$201:$DC$770,0))=R$3,2,""),IF(INDEX($DC$1:$DC$200,MATCH($A147&amp;R$3,$DB$1:$DB$200&amp;$DC$1:$DC$200,0))=R$3,1,"")))</f>
        <v>1</v>
      </c>
      <c r="S147" s="5" t="str">
        <f t="array" ref="S147">IF(ISNA(INDEX($DC$1:$DC$770,MATCH($A147&amp;S$3,$DB$1:$DB$770&amp;$DC$1:$DC$770,0))),"",IF(ISNA(INDEX($DC$1:$DC$200,MATCH($A147&amp;S$3,$DB$1:$DB$200&amp;$DC$1:$DC$200,0))),IF(INDEX($DC$201:$DC$770,MATCH($A147&amp;S$3,$DB$201:$DB$770&amp;$DC$201:$DC$770,0))=S$3,2,""),IF(INDEX($DC$1:$DC$200,MATCH($A147&amp;S$3,$DB$1:$DB$200&amp;$DC$1:$DC$200,0))=S$3,1,"")))</f>
        <v/>
      </c>
      <c r="T147" s="6" t="str">
        <f t="array" ref="T147">IF(ISNA(INDEX($DC$1:$DC$770,MATCH($A147&amp;T$3,$DB$1:$DB$770&amp;$DC$1:$DC$770,0))),"",IF(ISNA(INDEX($DC$1:$DC$200,MATCH($A147&amp;T$3,$DB$1:$DB$200&amp;$DC$1:$DC$200,0))),IF(INDEX($DC$201:$DC$770,MATCH($A147&amp;T$3,$DB$201:$DB$770&amp;$DC$201:$DC$770,0))=T$3,2,""),IF(INDEX($DC$1:$DC$200,MATCH($A147&amp;T$3,$DB$1:$DB$200&amp;$DC$1:$DC$200,0))=T$3,1,"")))</f>
        <v/>
      </c>
      <c r="U147" s="7" t="str">
        <f t="array" ref="U147">IF(ISNA(INDEX($DC$1:$DC$770,MATCH($A147&amp;U$3,$DB$1:$DB$770&amp;$DC$1:$DC$770,0))),"",IF(ISNA(INDEX($DC$1:$DC$200,MATCH($A147&amp;U$3,$DB$1:$DB$200&amp;$DC$1:$DC$200,0))),IF(INDEX($DC$201:$DC$770,MATCH($A147&amp;U$3,$DB$201:$DB$770&amp;$DC$201:$DC$770,0))=U$3,2,""),IF(INDEX($DC$1:$DC$200,MATCH($A147&amp;U$3,$DB$1:$DB$200&amp;$DC$1:$DC$200,0))=U$3,1,"")))</f>
        <v/>
      </c>
      <c r="V147" s="6" t="str">
        <f t="array" ref="V147">IF(ISNA(INDEX($DC$1:$DC$770,MATCH($A147&amp;V$3,$DB$1:$DB$770&amp;$DC$1:$DC$770,0))),"",IF(ISNA(INDEX($DC$1:$DC$200,MATCH($A147&amp;V$3,$DB$1:$DB$200&amp;$DC$1:$DC$200,0))),IF(INDEX($DC$201:$DC$770,MATCH($A147&amp;V$3,$DB$201:$DB$770&amp;$DC$201:$DC$770,0))=V$3,2,""),IF(INDEX($DC$1:$DC$200,MATCH($A147&amp;V$3,$DB$1:$DB$200&amp;$DC$1:$DC$200,0))=V$3,1,"")))</f>
        <v/>
      </c>
      <c r="W147" s="6" t="str">
        <f t="array" ref="W147">IF(ISNA(INDEX($DC$1:$DC$770,MATCH($A147&amp;W$3,$DB$1:$DB$770&amp;$DC$1:$DC$770,0))),"",IF(ISNA(INDEX($DC$1:$DC$200,MATCH($A147&amp;W$3,$DB$1:$DB$200&amp;$DC$1:$DC$200,0))),IF(INDEX($DC$201:$DC$770,MATCH($A147&amp;W$3,$DB$201:$DB$770&amp;$DC$201:$DC$770,0))=W$3,2,""),IF(INDEX($DC$1:$DC$200,MATCH($A147&amp;W$3,$DB$1:$DB$200&amp;$DC$1:$DC$200,0))=W$3,1,"")))</f>
        <v/>
      </c>
      <c r="X147" s="6" t="str">
        <f t="array" ref="X147">IF(ISNA(INDEX($DC$1:$DC$770,MATCH($A147&amp;X$3,$DB$1:$DB$770&amp;$DC$1:$DC$770,0))),"",IF(ISNA(INDEX($DC$1:$DC$200,MATCH($A147&amp;X$3,$DB$1:$DB$200&amp;$DC$1:$DC$200,0))),IF(INDEX($DC$201:$DC$770,MATCH($A147&amp;X$3,$DB$201:$DB$770&amp;$DC$201:$DC$770,0))=X$3,2,""),IF(INDEX($DC$1:$DC$200,MATCH($A147&amp;X$3,$DB$1:$DB$200&amp;$DC$1:$DC$200,0))=X$3,1,"")))</f>
        <v/>
      </c>
      <c r="Y147" s="5" t="str">
        <f t="array" ref="Y147">IF(ISNA(INDEX($DC$1:$DC$770,MATCH($A147&amp;Y$3,$DB$1:$DB$770&amp;$DC$1:$DC$770,0))),"",IF(ISNA(INDEX($DC$1:$DC$200,MATCH($A147&amp;Y$3,$DB$1:$DB$200&amp;$DC$1:$DC$200,0))),IF(INDEX($DC$201:$DC$770,MATCH($A147&amp;Y$3,$DB$201:$DB$770&amp;$DC$201:$DC$770,0))=Y$3,2,""),IF(INDEX($DC$1:$DC$200,MATCH($A147&amp;Y$3,$DB$1:$DB$200&amp;$DC$1:$DC$200,0))=Y$3,1,"")))</f>
        <v/>
      </c>
      <c r="Z147" s="6" t="str">
        <f t="array" ref="Z147">IF(ISNA(INDEX($DC$1:$DC$770,MATCH($A147&amp;Z$3,$DB$1:$DB$770&amp;$DC$1:$DC$770,0))),"",IF(ISNA(INDEX($DC$1:$DC$200,MATCH($A147&amp;Z$3,$DB$1:$DB$200&amp;$DC$1:$DC$200,0))),IF(INDEX($DC$201:$DC$770,MATCH($A147&amp;Z$3,$DB$201:$DB$770&amp;$DC$201:$DC$770,0))=Z$3,2,""),IF(INDEX($DC$1:$DC$200,MATCH($A147&amp;Z$3,$DB$1:$DB$200&amp;$DC$1:$DC$200,0))=Z$3,1,"")))</f>
        <v/>
      </c>
      <c r="AA147" s="7" t="str">
        <f t="array" ref="AA147">IF(ISNA(INDEX($DC$1:$DC$770,MATCH($A147&amp;AA$3,$DB$1:$DB$770&amp;$DC$1:$DC$770,0))),"",IF(ISNA(INDEX($DC$1:$DC$200,MATCH($A147&amp;AA$3,$DB$1:$DB$200&amp;$DC$1:$DC$200,0))),IF(INDEX($DC$201:$DC$770,MATCH($A147&amp;AA$3,$DB$201:$DB$770&amp;$DC$201:$DC$770,0))=AA$3,2,""),IF(INDEX($DC$1:$DC$200,MATCH($A147&amp;AA$3,$DB$1:$DB$200&amp;$DC$1:$DC$200,0))=AA$3,1,"")))</f>
        <v/>
      </c>
      <c r="AB147" s="6" t="str">
        <f t="array" ref="AB147">IF(ISNA(INDEX($DC$1:$DC$770,MATCH($A147&amp;AB$3,$DB$1:$DB$770&amp;$DC$1:$DC$770,0))),"",IF(ISNA(INDEX($DC$1:$DC$200,MATCH($A147&amp;AB$3,$DB$1:$DB$200&amp;$DC$1:$DC$200,0))),IF(INDEX($DC$201:$DC$770,MATCH($A147&amp;AB$3,$DB$201:$DB$770&amp;$DC$201:$DC$770,0))=AB$3,2,""),IF(INDEX($DC$1:$DC$200,MATCH($A147&amp;AB$3,$DB$1:$DB$200&amp;$DC$1:$DC$200,0))=AB$3,1,"")))</f>
        <v/>
      </c>
      <c r="AC147" s="6" t="str">
        <f t="array" ref="AC147">IF(ISNA(INDEX($DC$1:$DC$770,MATCH($A147&amp;AC$3,$DB$1:$DB$770&amp;$DC$1:$DC$770,0))),"",IF(ISNA(INDEX($DC$1:$DC$200,MATCH($A147&amp;AC$3,$DB$1:$DB$200&amp;$DC$1:$DC$200,0))),IF(INDEX($DC$201:$DC$770,MATCH($A147&amp;AC$3,$DB$201:$DB$770&amp;$DC$201:$DC$770,0))=AC$3,2,""),IF(INDEX($DC$1:$DC$200,MATCH($A147&amp;AC$3,$DB$1:$DB$200&amp;$DC$1:$DC$200,0))=AC$3,1,"")))</f>
        <v/>
      </c>
      <c r="AD147" s="7" t="str">
        <f t="array" ref="AD147">IF(ISNA(INDEX($DC$1:$DC$770,MATCH($A147&amp;AD$3,$DB$1:$DB$770&amp;$DC$1:$DC$770,0))),"",IF(ISNA(INDEX($DC$1:$DC$200,MATCH($A147&amp;AD$3,$DB$1:$DB$200&amp;$DC$1:$DC$200,0))),IF(INDEX($DC$201:$DC$770,MATCH($A147&amp;AD$3,$DB$201:$DB$770&amp;$DC$201:$DC$770,0))=AD$3,2,""),IF(INDEX($DC$1:$DC$200,MATCH($A147&amp;AD$3,$DB$1:$DB$200&amp;$DC$1:$DC$200,0))=AD$3,1,"")))</f>
        <v/>
      </c>
      <c r="AE147" s="4">
        <f t="shared" ref="AE147" si="1299">AE145+1</f>
        <v>217</v>
      </c>
      <c r="AF147" s="174">
        <f>TRUNC((DATE($CR$2,AG$140,AG147)-WEEKDAY(DATE($CR$2,AG$140,AG147),2)-DATE(YEAR(DATE($CR$2,AG$140,AG147)+4-WEEKDAY(DATE($CR$2,AG$140,AG147),2)),1,-10))/7)</f>
        <v>31</v>
      </c>
      <c r="AG147" s="172">
        <v>4</v>
      </c>
      <c r="AH147" s="176" t="str">
        <f t="shared" si="1263"/>
        <v>Do</v>
      </c>
      <c r="AI147" s="2"/>
      <c r="AJ147" s="164">
        <f t="shared" ref="AJ147" si="1300">IF(OR(OR(AF147=$CR$7,AF151=$CR$7,AF147=$CS$7,AF151=$CS$7,AF147=$CT$7,AF151=$CT$7,AF147=$CR$8,AF151=$CR$8,AF147=$CR$9,AF151=$CR$9,AF147=$CR$10,AF151=$CR$10,AF147=$CS$10,AF151=$CS$10,AF147=$CR$11,AF151=$CR$11,AF147=$CS$11,AF151=$CS$11,AF147=$CT$11,AF151=$CT$11,AF147=$CU$11,AF151=$CU$11,AF147=$CV$11,AF151=$CV$11,AF147=$CR$12,AF151=$CR$12,AF147=$CS$12,AF151=$CS$12),OR($AE148=$CP$30,$AE148=$CP$31,$AE148=$CP$32,$AE148=$CP$33,$AE148=$CP$34,$AE148=$CP$35,$AE148=$CP$36,$AE148=$CP$37,$AE148=$CP$38,$AE148=$CP$39,$AE148=$CP$40,$AE148=$CP$41),OR($AE148=$CP$44,$AE148=$CP$45,$AE148=$CP$46,$AE148=$CP$47,$AE148=$CP$48,$AE148=$CP$49,$AE148=$CP$50)),1,"")</f>
        <v>1</v>
      </c>
      <c r="AK147" s="164">
        <f t="shared" ref="AK147" si="1301">IF(OR(OR(AF147=$CR$15,AF151=$CR$15,AF147=$CS$15,AF151=$CS$15,AF147=$CT$15,AF151=$CT$15,AF147=$CR$16,AF151=$CR$16,AF147=$CS$16,AF151=$CS$16,AF147=$CR$17,AF151=$CR$17,AF147=$CS$17,AF151=$CS$17,AF147=$CR$18,AF151=$CR$18,AF147=$CS$18,AF151=$CS$18,AF147=$CT$18,AF151=$CT$18,AF147=$CU$18,AF151=$CU$18,AF147=$CV$18,AF151=$CV$18,AF147=$CR$19,AF151=$CR$19,AF147=$CS$19,AF151=$CS$19),OR($AE148=$CP$30,$AE148=$CP$31,$AE148=$CP$32,$AE148=$CP$33,$AE148=$CP$34,$AE148=$CP$35,$AE148=$CP$36,$AE148=$CP$37,$AE148=$CP$38,$AE148=$CP$39,$AE148=$CP$40,$AE148=$CP$41),OR($AE148=$CP$44,$AE148=$CP$45,$AE148=$CP$46,$AE148=$CP$47,$AE148=$CP$48,$AE148=$CP$49,$AE148=$CP$50)),1,"")</f>
        <v>1</v>
      </c>
      <c r="AL147" s="164">
        <f t="shared" ref="AL147" si="1302">IF(OR(OR(AF147=$CR$22,AF151=$CR$22,AF147=$CS$22,AF151=$CS$22,AF147=$CT$22,AF151=$CT$22,AF147=$CR$23,AF151=$CR$23,AF147=$CS$23,AF151=$CS$23,AF147=$CR$24,AF151=$CR$24,AF147=$CS$24,AF151=$CS$24,AF147=$CR$25,AF151=$CR$25,AF147=$CS$25,AF151=$CS$25,AF147=$CT$25,AF151=$CT$25,AF147=$CU$25,AF151=$CU$25,AF147=$CV$25,AF151=$CV$25,AF147=$CR$26,AF151=$CR$26,AF147=$CS$26,AF151=$CS$26),OR($AE148=$CP$30,$AE148=$CP$31,$AE148=$CP$32,$AE148=$CP$33,$AE148=$CP$34,$AE148=$CP$35,$AE148=$CP$36,$AE148=$CP$37,$AE148=$CP$38,$AE148=$CP$39,$AE148=$CP$40,$AE148=$CP$41),OR($AE148=$CP$44,$AE148=$CP$45,$AE148=$CP$46,$AE148=$CP$47,$AE148=$CP$48,$AE148=$CP$49,$AE148=$CP$50)),1,"")</f>
        <v>1</v>
      </c>
      <c r="AM147" s="2"/>
      <c r="AN147" s="1" t="str">
        <f t="shared" ref="AN147" si="1303">IF(ISNA(VLOOKUP(AE147,$DB$1:$DE$200,4,FALSE)),"",VLOOKUP(AE147,$DB$1:$DE$200,4,FALSE))</f>
        <v/>
      </c>
      <c r="AO147" s="1"/>
      <c r="AP147" s="1"/>
      <c r="AQ147" s="1"/>
      <c r="AR147" s="1"/>
      <c r="AS147" s="1"/>
      <c r="AT147" s="5" t="str">
        <f t="array" ref="AT147">IF(ISNA(INDEX($DC$1:$DC$770,MATCH($AE147&amp;AT$3,$DB$1:$DB$770&amp;$DC$1:$DC$770,0))),"",IF(ISNA(INDEX($DC$1:$DC$200,MATCH($AE147&amp;AT$3,$DB$1:$DB$200&amp;$DC$1:$DC$200,0))),IF(INDEX($DC$201:$DC$770,MATCH($AE147&amp;AT$3,$DB$201:$DB$770&amp;$DC$201:$DC$770,0))=AT$3,2,""),IF(INDEX($DC$1:$DC$200,MATCH($AE147&amp;AT$3,$DB$1:$DB$200&amp;$DC$1:$DC$200,0))=AT$3,1,"")))</f>
        <v/>
      </c>
      <c r="AU147" s="6" t="str">
        <f t="array" ref="AU147">IF(ISNA(INDEX($DC$1:$DC$770,MATCH($AE147&amp;AU$3,$DB$1:$DB$770&amp;$DC$1:$DC$770,0))),"",IF(ISNA(INDEX($DC$1:$DC$200,MATCH($AE147&amp;AU$3,$DB$1:$DB$200&amp;$DC$1:$DC$200,0))),IF(INDEX($DC$201:$DC$770,MATCH($AE147&amp;AU$3,$DB$201:$DB$770&amp;$DC$201:$DC$770,0))=AU$3,2,""),IF(INDEX($DC$1:$DC$200,MATCH($AE147&amp;AU$3,$DB$1:$DB$200&amp;$DC$1:$DC$200,0))=AU$3,1,"")))</f>
        <v/>
      </c>
      <c r="AV147" s="6" t="str">
        <f t="array" ref="AV147">IF(ISNA(INDEX($DC$1:$DC$770,MATCH($AE147&amp;AV$3,$DB$1:$DB$770&amp;$DC$1:$DC$770,0))),"",IF(ISNA(INDEX($DC$1:$DC$200,MATCH($AE147&amp;AV$3,$DB$1:$DB$200&amp;$DC$1:$DC$200,0))),IF(INDEX($DC$201:$DC$770,MATCH($AE147&amp;AV$3,$DB$201:$DB$770&amp;$DC$201:$DC$770,0))=AV$3,2,""),IF(INDEX($DC$1:$DC$200,MATCH($AE147&amp;AV$3,$DB$1:$DB$200&amp;$DC$1:$DC$200,0))=AV$3,1,"")))</f>
        <v/>
      </c>
      <c r="AW147" s="5" t="str">
        <f t="array" ref="AW147">IF(ISNA(INDEX($DC$1:$DC$770,MATCH($AE147&amp;AW$3,$DB$1:$DB$770&amp;$DC$1:$DC$770,0))),"",IF(ISNA(INDEX($DC$1:$DC$200,MATCH($AE147&amp;AW$3,$DB$1:$DB$200&amp;$DC$1:$DC$200,0))),IF(INDEX($DC$201:$DC$770,MATCH($AE147&amp;AW$3,$DB$201:$DB$770&amp;$DC$201:$DC$770,0))=AW$3,2,""),IF(INDEX($DC$1:$DC$200,MATCH($AE147&amp;AW$3,$DB$1:$DB$200&amp;$DC$1:$DC$200,0))=AW$3,1,"")))</f>
        <v/>
      </c>
      <c r="AX147" s="6" t="str">
        <f t="array" ref="AX147">IF(ISNA(INDEX($DC$1:$DC$770,MATCH($AE147&amp;AX$3,$DB$1:$DB$770&amp;$DC$1:$DC$770,0))),"",IF(ISNA(INDEX($DC$1:$DC$200,MATCH($AE147&amp;AX$3,$DB$1:$DB$200&amp;$DC$1:$DC$200,0))),IF(INDEX($DC$201:$DC$770,MATCH($AE147&amp;AX$3,$DB$201:$DB$770&amp;$DC$201:$DC$770,0))=AX$3,2,""),IF(INDEX($DC$1:$DC$200,MATCH($AE147&amp;AX$3,$DB$1:$DB$200&amp;$DC$1:$DC$200,0))=AX$3,1,"")))</f>
        <v/>
      </c>
      <c r="AY147" s="7" t="str">
        <f t="array" ref="AY147">IF(ISNA(INDEX($DC$1:$DC$770,MATCH($AE147&amp;AY$3,$DB$1:$DB$770&amp;$DC$1:$DC$770,0))),"",IF(ISNA(INDEX($DC$1:$DC$200,MATCH($AE147&amp;AY$3,$DB$1:$DB$200&amp;$DC$1:$DC$200,0))),IF(INDEX($DC$201:$DC$770,MATCH($AE147&amp;AY$3,$DB$201:$DB$770&amp;$DC$201:$DC$770,0))=AY$3,2,""),IF(INDEX($DC$1:$DC$200,MATCH($AE147&amp;AY$3,$DB$1:$DB$200&amp;$DC$1:$DC$200,0))=AY$3,1,"")))</f>
        <v/>
      </c>
      <c r="AZ147" s="6" t="str">
        <f t="array" ref="AZ147">IF(ISNA(INDEX($DC$1:$DC$770,MATCH($AE147&amp;AZ$3,$DB$1:$DB$770&amp;$DC$1:$DC$770,0))),"",IF(ISNA(INDEX($DC$1:$DC$200,MATCH($AE147&amp;AZ$3,$DB$1:$DB$200&amp;$DC$1:$DC$200,0))),IF(INDEX($DC$201:$DC$770,MATCH($AE147&amp;AZ$3,$DB$201:$DB$770&amp;$DC$201:$DC$770,0))=AZ$3,2,""),IF(INDEX($DC$1:$DC$200,MATCH($AE147&amp;AZ$3,$DB$1:$DB$200&amp;$DC$1:$DC$200,0))=AZ$3,1,"")))</f>
        <v/>
      </c>
      <c r="BA147" s="6" t="str">
        <f t="array" ref="BA147">IF(ISNA(INDEX($DC$1:$DC$770,MATCH($AE147&amp;BA$3,$DB$1:$DB$770&amp;$DC$1:$DC$770,0))),"",IF(ISNA(INDEX($DC$1:$DC$200,MATCH($AE147&amp;BA$3,$DB$1:$DB$200&amp;$DC$1:$DC$200,0))),IF(INDEX($DC$201:$DC$770,MATCH($AE147&amp;BA$3,$DB$201:$DB$770&amp;$DC$201:$DC$770,0))=BA$3,2,""),IF(INDEX($DC$1:$DC$200,MATCH($AE147&amp;BA$3,$DB$1:$DB$200&amp;$DC$1:$DC$200,0))=BA$3,1,"")))</f>
        <v/>
      </c>
      <c r="BB147" s="6" t="str">
        <f t="array" ref="BB147">IF(ISNA(INDEX($DC$1:$DC$770,MATCH($AE147&amp;BB$3,$DB$1:$DB$770&amp;$DC$1:$DC$770,0))),"",IF(ISNA(INDEX($DC$1:$DC$200,MATCH($AE147&amp;BB$3,$DB$1:$DB$200&amp;$DC$1:$DC$200,0))),IF(INDEX($DC$201:$DC$770,MATCH($AE147&amp;BB$3,$DB$201:$DB$770&amp;$DC$201:$DC$770,0))=BB$3,2,""),IF(INDEX($DC$1:$DC$200,MATCH($AE147&amp;BB$3,$DB$1:$DB$200&amp;$DC$1:$DC$200,0))=BB$3,1,"")))</f>
        <v/>
      </c>
      <c r="BC147" s="5" t="str">
        <f t="array" ref="BC147">IF(ISNA(INDEX($DC$1:$DC$770,MATCH($AE147&amp;BC$3,$DB$1:$DB$770&amp;$DC$1:$DC$770,0))),"",IF(ISNA(INDEX($DC$1:$DC$200,MATCH($AE147&amp;BC$3,$DB$1:$DB$200&amp;$DC$1:$DC$200,0))),IF(INDEX($DC$201:$DC$770,MATCH($AE147&amp;BC$3,$DB$201:$DB$770&amp;$DC$201:$DC$770,0))=BC$3,2,""),IF(INDEX($DC$1:$DC$200,MATCH($AE147&amp;BC$3,$DB$1:$DB$200&amp;$DC$1:$DC$200,0))=BC$3,1,"")))</f>
        <v/>
      </c>
      <c r="BD147" s="6" t="str">
        <f t="array" ref="BD147">IF(ISNA(INDEX($DC$1:$DC$770,MATCH($AE147&amp;BD$3,$DB$1:$DB$770&amp;$DC$1:$DC$770,0))),"",IF(ISNA(INDEX($DC$1:$DC$200,MATCH($AE147&amp;BD$3,$DB$1:$DB$200&amp;$DC$1:$DC$200,0))),IF(INDEX($DC$201:$DC$770,MATCH($AE147&amp;BD$3,$DB$201:$DB$770&amp;$DC$201:$DC$770,0))=BD$3,2,""),IF(INDEX($DC$1:$DC$200,MATCH($AE147&amp;BD$3,$DB$1:$DB$200&amp;$DC$1:$DC$200,0))=BD$3,1,"")))</f>
        <v/>
      </c>
      <c r="BE147" s="7" t="str">
        <f t="array" ref="BE147">IF(ISNA(INDEX($DC$1:$DC$770,MATCH($AE147&amp;BE$3,$DB$1:$DB$770&amp;$DC$1:$DC$770,0))),"",IF(ISNA(INDEX($DC$1:$DC$200,MATCH($AE147&amp;BE$3,$DB$1:$DB$200&amp;$DC$1:$DC$200,0))),IF(INDEX($DC$201:$DC$770,MATCH($AE147&amp;BE$3,$DB$201:$DB$770&amp;$DC$201:$DC$770,0))=BE$3,2,""),IF(INDEX($DC$1:$DC$200,MATCH($AE147&amp;BE$3,$DB$1:$DB$200&amp;$DC$1:$DC$200,0))=BE$3,1,"")))</f>
        <v/>
      </c>
      <c r="BF147" s="6" t="str">
        <f t="array" ref="BF147">IF(ISNA(INDEX($DC$1:$DC$770,MATCH($AE147&amp;BF$3,$DB$1:$DB$770&amp;$DC$1:$DC$770,0))),"",IF(ISNA(INDEX($DC$1:$DC$200,MATCH($AE147&amp;BF$3,$DB$1:$DB$200&amp;$DC$1:$DC$200,0))),IF(INDEX($DC$201:$DC$770,MATCH($AE147&amp;BF$3,$DB$201:$DB$770&amp;$DC$201:$DC$770,0))=BF$3,2,""),IF(INDEX($DC$1:$DC$200,MATCH($AE147&amp;BF$3,$DB$1:$DB$200&amp;$DC$1:$DC$200,0))=BF$3,1,"")))</f>
        <v/>
      </c>
      <c r="BG147" s="6" t="str">
        <f t="array" ref="BG147">IF(ISNA(INDEX($DC$1:$DC$770,MATCH($AE147&amp;BG$3,$DB$1:$DB$770&amp;$DC$1:$DC$770,0))),"",IF(ISNA(INDEX($DC$1:$DC$200,MATCH($AE147&amp;BG$3,$DB$1:$DB$200&amp;$DC$1:$DC$200,0))),IF(INDEX($DC$201:$DC$770,MATCH($AE147&amp;BG$3,$DB$201:$DB$770&amp;$DC$201:$DC$770,0))=BG$3,2,""),IF(INDEX($DC$1:$DC$200,MATCH($AE147&amp;BG$3,$DB$1:$DB$200&amp;$DC$1:$DC$200,0))=BG$3,1,"")))</f>
        <v/>
      </c>
      <c r="BH147" s="7" t="str">
        <f t="array" ref="BH147">IF(ISNA(INDEX($DC$1:$DC$770,MATCH($AE147&amp;BH$3,$DB$1:$DB$770&amp;$DC$1:$DC$770,0))),"",IF(ISNA(INDEX($DC$1:$DC$200,MATCH($AE147&amp;BH$3,$DB$1:$DB$200&amp;$DC$1:$DC$200,0))),IF(INDEX($DC$201:$DC$770,MATCH($AE147&amp;BH$3,$DB$201:$DB$770&amp;$DC$201:$DC$770,0))=BH$3,2,""),IF(INDEX($DC$1:$DC$200,MATCH($AE147&amp;BH$3,$DB$1:$DB$200&amp;$DC$1:$DC$200,0))=BH$3,1,"")))</f>
        <v/>
      </c>
      <c r="BI147" s="4">
        <f t="shared" ref="BI147" si="1304">BI145+1</f>
        <v>248</v>
      </c>
      <c r="BJ147" s="174">
        <f>TRUNC((DATE($CR$2,BK$140,BK147)-WEEKDAY(DATE($CR$2,BK$140,BK147),2)-DATE(YEAR(DATE($CR$2,BK$140,BK147)+4-WEEKDAY(DATE($CR$2,BK$140,BK147),2)),1,-10))/7)</f>
        <v>35</v>
      </c>
      <c r="BK147" s="172">
        <v>4</v>
      </c>
      <c r="BL147" s="176" t="str">
        <f t="shared" si="1268"/>
        <v>So</v>
      </c>
      <c r="BM147" s="2"/>
      <c r="BN147" s="164" t="str">
        <f t="shared" ref="BN147" si="1305">IF(OR(OR($BI148=$CP$30,$BI148=$CP$31,$BI148=$CP$32,$BI148=$CP$33,$BI148=$CP$34,$BI148=$CP$35,$BI148=$CP$36,$BI148=$CP$37,$BI148=$CP$38,$BI148=$CP$39,$BI148=$CP$40,$BI148=$CP$41),OR(BJ147=$CR$7,BJ151=$CR$7,BJ147=$CS$7,BJ151=$CS$7,BJ147=$CT$7,BJ151=$CT$7,BJ147=$CR$8,BJ151=$CR$8,BJ147=$CR$9,BJ151=$CR$9,BJ147=$CR$10,BJ151=$CR$10,BJ147=$CS$10,BJ151=$CS$10,BJ147=$CR$11,BJ151=$CR$11,BJ147=$CS$11,BJ151=$CS$11,BJ147=$CT$11,BJ151=$CT$11,BJ147=$CU$11,BJ151=$CU$11,BJ147=$CV$11,BJ151=$CV$11,BJ147=$CR$12,BJ151=$CR$12,BJ147=$CS$12,BJ151=$CS$12),OR($BI148=$CP$44,$BI148=$CP$45,$BI148=$CP$46,$BI148=$CP$47,$BI148=$CP$48,$BI148=$CP$49,$BI148=$CP$50)),1,"")</f>
        <v/>
      </c>
      <c r="BO147" s="164" t="str">
        <f t="shared" ref="BO147" si="1306">IF(OR(OR(BJ147=$CR$15,BJ151=$CR$15,BJ147=$CS$15,BJ151=$CS$15,BJ147=$CT$15,BJ151=$CT$15,BJ147=$CR$16,BJ151=$CR$16,BJ147=$CS$16,BJ151=$CS$16,BJ147=$CR$17,BJ151=$CR$17,BJ147=$CS$17,BJ151=$CS$17,BJ147=$CR$18,BJ151=$CR$18,BJ147=$CS$18,BJ151=$CS$18,BJ147=$CT$18,BJ151=$CT$18,BJ147=$CU$18,BJ151=$CU$18,BJ147=$CV$18,BJ151=$CV$18,BJ147=$CR$19,BJ151=$CR$19,BJ147=$CS$19,BJ151=$CS$19),OR($BI148=$CP$30,$BI148=$CP$31,$BI148=$CP$32,$BI148=$CP$33,$BI148=$CP$34,$BI148=$CP$35,$BI148=$CP$36,$BI148=$CP$37,$BI148=$CP$38,$BI148=$CP$39,$BI148=$CP$40,$BI148=$CP$41),OR($BI148=$CP$44,$BI148=$CP$45,$BI148=$CP$46,$BI148=$CP$47,$BI148=$CP$48,$BI148=$CP$49,$BI148=$CP$50)),1,"")</f>
        <v/>
      </c>
      <c r="BP147" s="164" t="str">
        <f t="shared" ref="BP147" si="1307">IF(OR(OR(BJ147=$CR$22,BJ151=$CR$22,BJ147=$CS$22,BJ151=$CS$22,BJ147=$CT$22,BJ151=$CT$22,BJ147=$CR$23,BJ151=$CR$23,BJ147=$CS$23,BJ151=$CS$23,BJ147=$CR$24,BJ151=$CR$24,BJ147=$CS$24,BJ151=$CS$24,BJ147=$CR$25,BJ151=$CR$25,BJ147=$CS$25,BJ151=$CS$25,BJ147=$CT$25,BJ151=$CT$25,BJ147=$CU$25,BJ151=$CU$25,BJ147=$CV$25,BJ151=$CV$25,BJ147=$CR$26,BJ151=$CR$26,BJ147=$CS$26,BJ151=$CS$26),OR($BI148=$CP$30,$BI148=$CP$31,$BI148=$CP$32,$BI148=$CP$33,$BI148=$CP$34,$BI148=$CP$35,$BI148=$CP$36,$BI148=$CP$37,$BI148=$CP$38,$BI148=$CP$39,$BI148=$CP$40,$BI148=$CP$41),OR($BI148=$CP$44,$BI148=$CP$45,$BI148=$CP$46,$BI148=$CP$47,$BI148=$CP$48,$BI148=$CP$49,$BI148=$CP$50)),1,"")</f>
        <v/>
      </c>
      <c r="BQ147" s="2"/>
      <c r="BR147" s="1" t="str">
        <f t="shared" ref="BR147" si="1308">IF(ISNA(VLOOKUP(BI147,$DB$1:$DE$200,4,FALSE)),"",VLOOKUP(BI147,$DB$1:$DE$200,4,FALSE))</f>
        <v/>
      </c>
      <c r="BS147" s="1"/>
      <c r="BT147" s="1"/>
      <c r="BU147" s="1"/>
      <c r="BV147" s="1"/>
      <c r="BW147" s="1"/>
      <c r="BX147" s="5" t="str">
        <f t="array" ref="BX147">IF(ISNA(INDEX($DC$1:$DC$770,MATCH($BI147&amp;BX$3,$DB$1:$DB$770&amp;$DC$1:$DC$770,0))),"",IF(ISNA(INDEX($DC$1:$DC$200,MATCH($BI147&amp;BX$3,$DB$1:$DB$200&amp;$DC$1:$DC$200,0))),IF(INDEX($DC$201:$DC$770,MATCH($BI147&amp;BX$3,$DB$201:$DB$770&amp;$DC$201:$DC$770,0))=BX$3,2,""),IF(INDEX($DC$1:$DC$200,MATCH($BI147&amp;BX$3,$DB$1:$DB$200&amp;$DC$1:$DC$200,0))=BX$3,1,"")))</f>
        <v/>
      </c>
      <c r="BY147" s="6" t="str">
        <f t="array" ref="BY147">IF(ISNA(INDEX($DC$1:$DC$770,MATCH($BI147&amp;BY$3,$DB$1:$DB$770&amp;$DC$1:$DC$770,0))),"",IF(ISNA(INDEX($DC$1:$DC$200,MATCH($BI147&amp;BY$3,$DB$1:$DB$200&amp;$DC$1:$DC$200,0))),IF(INDEX($DC$201:$DC$770,MATCH($BI147&amp;BY$3,$DB$201:$DB$770&amp;$DC$201:$DC$770,0))=BY$3,2,""),IF(INDEX($DC$1:$DC$200,MATCH($BI147&amp;BY$3,$DB$1:$DB$200&amp;$DC$1:$DC$200,0))=BY$3,1,"")))</f>
        <v/>
      </c>
      <c r="BZ147" s="6" t="str">
        <f t="array" ref="BZ147">IF(ISNA(INDEX($DC$1:$DC$770,MATCH($BI147&amp;BZ$3,$DB$1:$DB$770&amp;$DC$1:$DC$770,0))),"",IF(ISNA(INDEX($DC$1:$DC$200,MATCH($BI147&amp;BZ$3,$DB$1:$DB$200&amp;$DC$1:$DC$200,0))),IF(INDEX($DC$201:$DC$770,MATCH($BI147&amp;BZ$3,$DB$201:$DB$770&amp;$DC$201:$DC$770,0))=BZ$3,2,""),IF(INDEX($DC$1:$DC$200,MATCH($BI147&amp;BZ$3,$DB$1:$DB$200&amp;$DC$1:$DC$200,0))=BZ$3,1,"")))</f>
        <v/>
      </c>
      <c r="CA147" s="5" t="str">
        <f t="array" ref="CA147">IF(ISNA(INDEX($DC$1:$DC$770,MATCH($BI147&amp;CA$3,$DB$1:$DB$770&amp;$DC$1:$DC$770,0))),"",IF(ISNA(INDEX($DC$1:$DC$200,MATCH($BI147&amp;CA$3,$DB$1:$DB$200&amp;$DC$1:$DC$200,0))),IF(INDEX($DC$201:$DC$770,MATCH($BI147&amp;CA$3,$DB$201:$DB$770&amp;$DC$201:$DC$770,0))=CA$3,2,""),IF(INDEX($DC$1:$DC$200,MATCH($BI147&amp;CA$3,$DB$1:$DB$200&amp;$DC$1:$DC$200,0))=CA$3,1,"")))</f>
        <v/>
      </c>
      <c r="CB147" s="6" t="str">
        <f t="array" ref="CB147">IF(ISNA(INDEX($DC$1:$DC$770,MATCH($BI147&amp;CB$3,$DB$1:$DB$770&amp;$DC$1:$DC$770,0))),"",IF(ISNA(INDEX($DC$1:$DC$200,MATCH($BI147&amp;CB$3,$DB$1:$DB$200&amp;$DC$1:$DC$200,0))),IF(INDEX($DC$201:$DC$770,MATCH($BI147&amp;CB$3,$DB$201:$DB$770&amp;$DC$201:$DC$770,0))=CB$3,2,""),IF(INDEX($DC$1:$DC$200,MATCH($BI147&amp;CB$3,$DB$1:$DB$200&amp;$DC$1:$DC$200,0))=CB$3,1,"")))</f>
        <v/>
      </c>
      <c r="CC147" s="7" t="str">
        <f t="array" ref="CC147">IF(ISNA(INDEX($DC$1:$DC$770,MATCH($BI147&amp;CC$3,$DB$1:$DB$770&amp;$DC$1:$DC$770,0))),"",IF(ISNA(INDEX($DC$1:$DC$200,MATCH($BI147&amp;CC$3,$DB$1:$DB$200&amp;$DC$1:$DC$200,0))),IF(INDEX($DC$201:$DC$770,MATCH($BI147&amp;CC$3,$DB$201:$DB$770&amp;$DC$201:$DC$770,0))=CC$3,2,""),IF(INDEX($DC$1:$DC$200,MATCH($BI147&amp;CC$3,$DB$1:$DB$200&amp;$DC$1:$DC$200,0))=CC$3,1,"")))</f>
        <v/>
      </c>
      <c r="CD147" s="6" t="str">
        <f t="array" ref="CD147">IF(ISNA(INDEX($DC$1:$DC$770,MATCH($BI147&amp;CD$3,$DB$1:$DB$770&amp;$DC$1:$DC$770,0))),"",IF(ISNA(INDEX($DC$1:$DC$200,MATCH($BI147&amp;CD$3,$DB$1:$DB$200&amp;$DC$1:$DC$200,0))),IF(INDEX($DC$201:$DC$770,MATCH($BI147&amp;CD$3,$DB$201:$DB$770&amp;$DC$201:$DC$770,0))=CD$3,2,""),IF(INDEX($DC$1:$DC$200,MATCH($BI147&amp;CD$3,$DB$1:$DB$200&amp;$DC$1:$DC$200,0))=CD$3,1,"")))</f>
        <v/>
      </c>
      <c r="CE147" s="6" t="str">
        <f t="array" ref="CE147">IF(ISNA(INDEX($DC$1:$DC$770,MATCH($BI147&amp;CE$3,$DB$1:$DB$770&amp;$DC$1:$DC$770,0))),"",IF(ISNA(INDEX($DC$1:$DC$200,MATCH($BI147&amp;CE$3,$DB$1:$DB$200&amp;$DC$1:$DC$200,0))),IF(INDEX($DC$201:$DC$770,MATCH($BI147&amp;CE$3,$DB$201:$DB$770&amp;$DC$201:$DC$770,0))=CE$3,2,""),IF(INDEX($DC$1:$DC$200,MATCH($BI147&amp;CE$3,$DB$1:$DB$200&amp;$DC$1:$DC$200,0))=CE$3,1,"")))</f>
        <v/>
      </c>
      <c r="CF147" s="6" t="str">
        <f t="array" ref="CF147">IF(ISNA(INDEX($DC$1:$DC$770,MATCH($BI147&amp;CF$3,$DB$1:$DB$770&amp;$DC$1:$DC$770,0))),"",IF(ISNA(INDEX($DC$1:$DC$200,MATCH($BI147&amp;CF$3,$DB$1:$DB$200&amp;$DC$1:$DC$200,0))),IF(INDEX($DC$201:$DC$770,MATCH($BI147&amp;CF$3,$DB$201:$DB$770&amp;$DC$201:$DC$770,0))=CF$3,2,""),IF(INDEX($DC$1:$DC$200,MATCH($BI147&amp;CF$3,$DB$1:$DB$200&amp;$DC$1:$DC$200,0))=CF$3,1,"")))</f>
        <v/>
      </c>
      <c r="CG147" s="5" t="str">
        <f t="array" ref="CG147">IF(ISNA(INDEX($DC$1:$DC$770,MATCH($BI147&amp;CG$3,$DB$1:$DB$770&amp;$DC$1:$DC$770,0))),"",IF(ISNA(INDEX($DC$1:$DC$200,MATCH($BI147&amp;CG$3,$DB$1:$DB$200&amp;$DC$1:$DC$200,0))),IF(INDEX($DC$201:$DC$770,MATCH($BI147&amp;CG$3,$DB$201:$DB$770&amp;$DC$201:$DC$770,0))=CG$3,2,""),IF(INDEX($DC$1:$DC$200,MATCH($BI147&amp;CG$3,$DB$1:$DB$200&amp;$DC$1:$DC$200,0))=CG$3,1,"")))</f>
        <v/>
      </c>
      <c r="CH147" s="6" t="str">
        <f t="array" ref="CH147">IF(ISNA(INDEX($DC$1:$DC$770,MATCH($BI147&amp;CH$3,$DB$1:$DB$770&amp;$DC$1:$DC$770,0))),"",IF(ISNA(INDEX($DC$1:$DC$200,MATCH($BI147&amp;CH$3,$DB$1:$DB$200&amp;$DC$1:$DC$200,0))),IF(INDEX($DC$201:$DC$770,MATCH($BI147&amp;CH$3,$DB$201:$DB$770&amp;$DC$201:$DC$770,0))=CH$3,2,""),IF(INDEX($DC$1:$DC$200,MATCH($BI147&amp;CH$3,$DB$1:$DB$200&amp;$DC$1:$DC$200,0))=CH$3,1,"")))</f>
        <v/>
      </c>
      <c r="CI147" s="7" t="str">
        <f t="array" ref="CI147">IF(ISNA(INDEX($DC$1:$DC$770,MATCH($BI147&amp;CI$3,$DB$1:$DB$770&amp;$DC$1:$DC$770,0))),"",IF(ISNA(INDEX($DC$1:$DC$200,MATCH($BI147&amp;CI$3,$DB$1:$DB$200&amp;$DC$1:$DC$200,0))),IF(INDEX($DC$201:$DC$770,MATCH($BI147&amp;CI$3,$DB$201:$DB$770&amp;$DC$201:$DC$770,0))=CI$3,2,""),IF(INDEX($DC$1:$DC$200,MATCH($BI147&amp;CI$3,$DB$1:$DB$200&amp;$DC$1:$DC$200,0))=CI$3,1,"")))</f>
        <v/>
      </c>
      <c r="CJ147" s="6" t="str">
        <f t="array" ref="CJ147">IF(ISNA(INDEX($DC$1:$DC$770,MATCH($BI147&amp;CJ$3,$DB$1:$DB$770&amp;$DC$1:$DC$770,0))),"",IF(ISNA(INDEX($DC$1:$DC$200,MATCH($BI147&amp;CJ$3,$DB$1:$DB$200&amp;$DC$1:$DC$200,0))),IF(INDEX($DC$201:$DC$770,MATCH($BI147&amp;CJ$3,$DB$201:$DB$770&amp;$DC$201:$DC$770,0))=CJ$3,2,""),IF(INDEX($DC$1:$DC$200,MATCH($BI147&amp;CJ$3,$DB$1:$DB$200&amp;$DC$1:$DC$200,0))=CJ$3,1,"")))</f>
        <v/>
      </c>
      <c r="CK147" s="6" t="str">
        <f t="array" ref="CK147">IF(ISNA(INDEX($DC$1:$DC$770,MATCH($BI147&amp;CK$3,$DB$1:$DB$770&amp;$DC$1:$DC$770,0))),"",IF(ISNA(INDEX($DC$1:$DC$200,MATCH($BI147&amp;CK$3,$DB$1:$DB$200&amp;$DC$1:$DC$200,0))),IF(INDEX($DC$201:$DC$770,MATCH($BI147&amp;CK$3,$DB$201:$DB$770&amp;$DC$201:$DC$770,0))=CK$3,2,""),IF(INDEX($DC$1:$DC$200,MATCH($BI147&amp;CK$3,$DB$1:$DB$200&amp;$DC$1:$DC$200,0))=CK$3,1,"")))</f>
        <v/>
      </c>
      <c r="CL147" s="7" t="str">
        <f t="array" ref="CL147">IF(ISNA(INDEX($DC$1:$DC$770,MATCH($BI147&amp;CL$3,$DB$1:$DB$770&amp;$DC$1:$DC$770,0))),"",IF(ISNA(INDEX($DC$1:$DC$200,MATCH($BI147&amp;CL$3,$DB$1:$DB$200&amp;$DC$1:$DC$200,0))),IF(INDEX($DC$201:$DC$770,MATCH($BI147&amp;CL$3,$DB$201:$DB$770&amp;$DC$201:$DC$770,0))=CL$3,2,""),IF(INDEX($DC$1:$DC$200,MATCH($BI147&amp;CL$3,$DB$1:$DB$200&amp;$DC$1:$DC$200,0))=CL$3,1,"")))</f>
        <v/>
      </c>
      <c r="CO147" s="58">
        <f>VLOOKUP(CQ147,$CQ$194:$CR$208,2,FALSE)</f>
        <v>15</v>
      </c>
      <c r="CP147" s="23">
        <f>IF(OR(CU147=0,CV147=0),0,1+CY147-$CP$29)</f>
        <v>0</v>
      </c>
      <c r="CQ147" s="168" t="s">
        <v>207</v>
      </c>
      <c r="CR147" s="13" t="s">
        <v>147</v>
      </c>
      <c r="CT147" s="13" t="s">
        <v>151</v>
      </c>
      <c r="CU147" s="64"/>
      <c r="CV147" s="64"/>
      <c r="CW147" s="13">
        <f t="shared" si="765"/>
        <v>2016</v>
      </c>
      <c r="CX147" s="13" t="str">
        <f t="shared" ref="CX147:CX190" si="1309">IF(WEEKDAY(CY147,2)=1,"Mo",IF(WEEKDAY(CY147,2)=2,"Di",IF(WEEKDAY(CY147,2)=3,"Mi",IF(WEEKDAY(CY147,2)=4,"Do",IF(WEEKDAY(CY147,2)=5,"Fr",IF(WEEKDAY(CY147,2)=6,"Sa","So"))))))</f>
        <v>Mo</v>
      </c>
      <c r="CY147" s="22">
        <f>DATE(CW147,CV147,CU147)</f>
        <v>40876</v>
      </c>
      <c r="CZ147" s="13">
        <f>IF(COUNTIF(DL546:DL560,1)&gt;0,"F3",0)</f>
        <v>0</v>
      </c>
      <c r="DB147" s="19">
        <f>IF(DM147=0,0,IF(COUNTIF($DM$1:$DM$200,DM147)=1,DM147,IF(COUNTIF($DM$1:$DM$200,DM147)=2,IF(COUNTIF($DM$1:$DM104,DM147)=0,DM147,DM147+0.5),"Terminkollision 1")))</f>
        <v>0</v>
      </c>
      <c r="DC147" s="42">
        <f t="shared" si="1187"/>
        <v>15</v>
      </c>
      <c r="DD147" s="71" t="s">
        <v>207</v>
      </c>
      <c r="DE147" s="73" t="s">
        <v>130</v>
      </c>
      <c r="DG147" s="63"/>
      <c r="DH147" s="63"/>
      <c r="DI147" s="13">
        <f t="shared" si="563"/>
        <v>2016</v>
      </c>
      <c r="DJ147" s="13" t="str">
        <f t="shared" si="1273"/>
        <v>Mo</v>
      </c>
      <c r="DK147" s="22">
        <f t="shared" si="1274"/>
        <v>40876</v>
      </c>
      <c r="DL147" s="19">
        <f t="shared" si="1275"/>
        <v>0</v>
      </c>
      <c r="DM147" s="13">
        <f t="shared" si="1136"/>
        <v>0</v>
      </c>
    </row>
    <row r="148" spans="1:117">
      <c r="A148" s="13">
        <f t="shared" ref="A148" si="1310">A147+0.5</f>
        <v>186.5</v>
      </c>
      <c r="B148" s="174"/>
      <c r="C148" s="183"/>
      <c r="D148" s="177"/>
      <c r="E148" s="2"/>
      <c r="F148" s="165"/>
      <c r="G148" s="165"/>
      <c r="H148" s="165"/>
      <c r="I148" s="2"/>
      <c r="J148" s="10" t="str">
        <f t="shared" ref="J148" si="1311">IF(ISNA(VLOOKUP(A148,$CP$30:$CQ$56,2,FALSE)),IF(ISNA(VLOOKUP(A148,$DB$1:$DE$200,4,FALSE)),"",VLOOKUP(A148,$DB$1:$DE$200,4,FALSE)),VLOOKUP(A148,$CP$30:$CQ$56,2,FALSE))</f>
        <v/>
      </c>
      <c r="K148" s="10"/>
      <c r="L148" s="10"/>
      <c r="M148" s="10"/>
      <c r="N148" s="10"/>
      <c r="O148" s="10"/>
      <c r="P148" s="9" t="str">
        <f t="array" ref="P148">IF(ISNA(INDEX($DC$201:$DC$770,MATCH($A147&amp;P$3,$DB$201:$DB$770&amp;$DC$201:$DC$770,0))),IF(ISNA(INDEX($DC$1:$DC$200,MATCH($A148&amp;P$3,$DB$1:$DB$200&amp;$DC$1:$DC$200,0))),"",IF(INDEX($DC$1:$DC$200,MATCH($A148&amp;P$3,$DB$1:$DB$200&amp;$DC$1:$DC$200,0))=P$3,1,"")),IF(INDEX($DC$201:$DC$770,MATCH($A147&amp;P$3,$DB$201:$DB$770&amp;$DC$201:$DC$770,0))=P$3,2,""))</f>
        <v/>
      </c>
      <c r="Q148" s="10" t="str">
        <f t="array" ref="Q148">IF(ISNA(INDEX($DC$201:$DC$770,MATCH($A147&amp;Q$3,$DB$201:$DB$770&amp;$DC$201:$DC$770,0))),IF(ISNA(INDEX($DC$1:$DC$200,MATCH($A148&amp;Q$3,$DB$1:$DB$200&amp;$DC$1:$DC$200,0))),"",IF(INDEX($DC$1:$DC$200,MATCH($A148&amp;Q$3,$DB$1:$DB$200&amp;$DC$1:$DC$200,0))=Q$3,1,"")),IF(INDEX($DC$201:$DC$770,MATCH($A147&amp;Q$3,$DB$201:$DB$770&amp;$DC$201:$DC$770,0))=Q$3,2,""))</f>
        <v/>
      </c>
      <c r="R148" s="10" t="str">
        <f t="array" ref="R148">IF(ISNA(INDEX($DC$201:$DC$770,MATCH($A147&amp;R$3,$DB$201:$DB$770&amp;$DC$201:$DC$770,0))),IF(ISNA(INDEX($DC$1:$DC$200,MATCH($A148&amp;R$3,$DB$1:$DB$200&amp;$DC$1:$DC$200,0))),"",IF(INDEX($DC$1:$DC$200,MATCH($A148&amp;R$3,$DB$1:$DB$200&amp;$DC$1:$DC$200,0))=R$3,1,"")),IF(INDEX($DC$201:$DC$770,MATCH($A147&amp;R$3,$DB$201:$DB$770&amp;$DC$201:$DC$770,0))=R$3,2,""))</f>
        <v/>
      </c>
      <c r="S148" s="9" t="str">
        <f t="array" ref="S148">IF(ISNA(INDEX($DC$201:$DC$770,MATCH($A147&amp;S$3,$DB$201:$DB$770&amp;$DC$201:$DC$770,0))),IF(ISNA(INDEX($DC$1:$DC$200,MATCH($A148&amp;S$3,$DB$1:$DB$200&amp;$DC$1:$DC$200,0))),"",IF(INDEX($DC$1:$DC$200,MATCH($A148&amp;S$3,$DB$1:$DB$200&amp;$DC$1:$DC$200,0))=S$3,1,"")),IF(INDEX($DC$201:$DC$770,MATCH($A147&amp;S$3,$DB$201:$DB$770&amp;$DC$201:$DC$770,0))=S$3,2,""))</f>
        <v/>
      </c>
      <c r="T148" s="10" t="str">
        <f t="array" ref="T148">IF(ISNA(INDEX($DC$201:$DC$770,MATCH($A147&amp;T$3,$DB$201:$DB$770&amp;$DC$201:$DC$770,0))),IF(ISNA(INDEX($DC$1:$DC$200,MATCH($A148&amp;T$3,$DB$1:$DB$200&amp;$DC$1:$DC$200,0))),"",IF(INDEX($DC$1:$DC$200,MATCH($A148&amp;T$3,$DB$1:$DB$200&amp;$DC$1:$DC$200,0))=T$3,1,"")),IF(INDEX($DC$201:$DC$770,MATCH($A147&amp;T$3,$DB$201:$DB$770&amp;$DC$201:$DC$770,0))=T$3,2,""))</f>
        <v/>
      </c>
      <c r="U148" s="8" t="str">
        <f t="array" ref="U148">IF(ISNA(INDEX($DC$201:$DC$770,MATCH($A147&amp;U$3,$DB$201:$DB$770&amp;$DC$201:$DC$770,0))),IF(ISNA(INDEX($DC$1:$DC$200,MATCH($A148&amp;U$3,$DB$1:$DB$200&amp;$DC$1:$DC$200,0))),"",IF(INDEX($DC$1:$DC$200,MATCH($A148&amp;U$3,$DB$1:$DB$200&amp;$DC$1:$DC$200,0))=U$3,1,"")),IF(INDEX($DC$201:$DC$770,MATCH($A147&amp;U$3,$DB$201:$DB$770&amp;$DC$201:$DC$770,0))=U$3,2,""))</f>
        <v/>
      </c>
      <c r="V148" s="10" t="str">
        <f t="array" ref="V148">IF(ISNA(INDEX($DC$201:$DC$770,MATCH($A147&amp;V$3,$DB$201:$DB$770&amp;$DC$201:$DC$770,0))),IF(ISNA(INDEX($DC$1:$DC$200,MATCH($A148&amp;V$3,$DB$1:$DB$200&amp;$DC$1:$DC$200,0))),"",IF(INDEX($DC$1:$DC$200,MATCH($A148&amp;V$3,$DB$1:$DB$200&amp;$DC$1:$DC$200,0))=V$3,1,"")),IF(INDEX($DC$201:$DC$770,MATCH($A147&amp;V$3,$DB$201:$DB$770&amp;$DC$201:$DC$770,0))=V$3,2,""))</f>
        <v/>
      </c>
      <c r="W148" s="10" t="str">
        <f t="array" ref="W148">IF(ISNA(INDEX($DC$201:$DC$770,MATCH($A147&amp;W$3,$DB$201:$DB$770&amp;$DC$201:$DC$770,0))),IF(ISNA(INDEX($DC$1:$DC$200,MATCH($A148&amp;W$3,$DB$1:$DB$200&amp;$DC$1:$DC$200,0))),"",IF(INDEX($DC$1:$DC$200,MATCH($A148&amp;W$3,$DB$1:$DB$200&amp;$DC$1:$DC$200,0))=W$3,1,"")),IF(INDEX($DC$201:$DC$770,MATCH($A147&amp;W$3,$DB$201:$DB$770&amp;$DC$201:$DC$770,0))=W$3,2,""))</f>
        <v/>
      </c>
      <c r="X148" s="10" t="str">
        <f t="array" ref="X148">IF(ISNA(INDEX($DC$201:$DC$770,MATCH($A147&amp;X$3,$DB$201:$DB$770&amp;$DC$201:$DC$770,0))),IF(ISNA(INDEX($DC$1:$DC$200,MATCH($A148&amp;X$3,$DB$1:$DB$200&amp;$DC$1:$DC$200,0))),"",IF(INDEX($DC$1:$DC$200,MATCH($A148&amp;X$3,$DB$1:$DB$200&amp;$DC$1:$DC$200,0))=X$3,1,"")),IF(INDEX($DC$201:$DC$770,MATCH($A147&amp;X$3,$DB$201:$DB$770&amp;$DC$201:$DC$770,0))=X$3,2,""))</f>
        <v/>
      </c>
      <c r="Y148" s="9" t="str">
        <f t="array" ref="Y148">IF(ISNA(INDEX($DC$201:$DC$770,MATCH($A147&amp;Y$3,$DB$201:$DB$770&amp;$DC$201:$DC$770,0))),IF(ISNA(INDEX($DC$1:$DC$200,MATCH($A148&amp;Y$3,$DB$1:$DB$200&amp;$DC$1:$DC$200,0))),"",IF(INDEX($DC$1:$DC$200,MATCH($A148&amp;Y$3,$DB$1:$DB$200&amp;$DC$1:$DC$200,0))=Y$3,1,"")),IF(INDEX($DC$201:$DC$770,MATCH($A147&amp;Y$3,$DB$201:$DB$770&amp;$DC$201:$DC$770,0))=Y$3,2,""))</f>
        <v/>
      </c>
      <c r="Z148" s="10" t="str">
        <f t="array" ref="Z148">IF(ISNA(INDEX($DC$201:$DC$770,MATCH($A147&amp;Z$3,$DB$201:$DB$770&amp;$DC$201:$DC$770,0))),IF(ISNA(INDEX($DC$1:$DC$200,MATCH($A148&amp;Z$3,$DB$1:$DB$200&amp;$DC$1:$DC$200,0))),"",IF(INDEX($DC$1:$DC$200,MATCH($A148&amp;Z$3,$DB$1:$DB$200&amp;$DC$1:$DC$200,0))=Z$3,1,"")),IF(INDEX($DC$201:$DC$770,MATCH($A147&amp;Z$3,$DB$201:$DB$770&amp;$DC$201:$DC$770,0))=Z$3,2,""))</f>
        <v/>
      </c>
      <c r="AA148" s="8" t="str">
        <f t="array" ref="AA148">IF(ISNA(INDEX($DC$201:$DC$770,MATCH($A147&amp;AA$3,$DB$201:$DB$770&amp;$DC$201:$DC$770,0))),IF(ISNA(INDEX($DC$1:$DC$200,MATCH($A148&amp;AA$3,$DB$1:$DB$200&amp;$DC$1:$DC$200,0))),"",IF(INDEX($DC$1:$DC$200,MATCH($A148&amp;AA$3,$DB$1:$DB$200&amp;$DC$1:$DC$200,0))=AA$3,1,"")),IF(INDEX($DC$201:$DC$770,MATCH($A147&amp;AA$3,$DB$201:$DB$770&amp;$DC$201:$DC$770,0))=AA$3,2,""))</f>
        <v/>
      </c>
      <c r="AB148" s="10" t="str">
        <f t="array" ref="AB148">IF(ISNA(INDEX($DC$201:$DC$770,MATCH($A147&amp;AB$3,$DB$201:$DB$770&amp;$DC$201:$DC$770,0))),IF(ISNA(INDEX($DC$1:$DC$200,MATCH($A148&amp;AB$3,$DB$1:$DB$200&amp;$DC$1:$DC$200,0))),"",IF(INDEX($DC$1:$DC$200,MATCH($A148&amp;AB$3,$DB$1:$DB$200&amp;$DC$1:$DC$200,0))=AB$3,1,"")),IF(INDEX($DC$201:$DC$770,MATCH($A147&amp;AB$3,$DB$201:$DB$770&amp;$DC$201:$DC$770,0))=AB$3,2,""))</f>
        <v/>
      </c>
      <c r="AC148" s="10" t="str">
        <f t="array" ref="AC148">IF(ISNA(INDEX($DC$201:$DC$770,MATCH($A147&amp;AC$3,$DB$201:$DB$770&amp;$DC$201:$DC$770,0))),IF(ISNA(INDEX($DC$1:$DC$200,MATCH($A148&amp;AC$3,$DB$1:$DB$200&amp;$DC$1:$DC$200,0))),"",IF(INDEX($DC$1:$DC$200,MATCH($A148&amp;AC$3,$DB$1:$DB$200&amp;$DC$1:$DC$200,0))=AC$3,1,"")),IF(INDEX($DC$201:$DC$770,MATCH($A147&amp;AC$3,$DB$201:$DB$770&amp;$DC$201:$DC$770,0))=AC$3,2,""))</f>
        <v/>
      </c>
      <c r="AD148" s="8" t="str">
        <f t="array" ref="AD148">IF(ISNA(INDEX($DC$201:$DC$770,MATCH($A147&amp;AD$3,$DB$201:$DB$770&amp;$DC$201:$DC$770,0))),IF(ISNA(INDEX($DC$1:$DC$200,MATCH($A148&amp;AD$3,$DB$1:$DB$200&amp;$DC$1:$DC$200,0))),"",IF(INDEX($DC$1:$DC$200,MATCH($A148&amp;AD$3,$DB$1:$DB$200&amp;$DC$1:$DC$200,0))=AD$3,1,"")),IF(INDEX($DC$201:$DC$770,MATCH($A147&amp;AD$3,$DB$201:$DB$770&amp;$DC$201:$DC$770,0))=AD$3,2,""))</f>
        <v/>
      </c>
      <c r="AE148" s="4">
        <f t="shared" ref="AE148" si="1312">AE147+0.5</f>
        <v>217.5</v>
      </c>
      <c r="AF148" s="174"/>
      <c r="AG148" s="173"/>
      <c r="AH148" s="177"/>
      <c r="AI148" s="2"/>
      <c r="AJ148" s="165"/>
      <c r="AK148" s="165"/>
      <c r="AL148" s="165"/>
      <c r="AM148" s="2"/>
      <c r="AN148" s="9" t="str">
        <f t="shared" ref="AN148" si="1313">IF(ISNA(VLOOKUP(AE148,$CP$30:$CQ$56,2,FALSE)),IF(ISNA(VLOOKUP(AE148,$DB$1:$DE$200,4,FALSE)),"",VLOOKUP(AE148,$DB$1:$DE$200,4,FALSE)),VLOOKUP(AE148,$CP$30:$CQ$56,2,FALSE))</f>
        <v/>
      </c>
      <c r="AO148" s="10"/>
      <c r="AP148" s="10"/>
      <c r="AQ148" s="10"/>
      <c r="AR148" s="10"/>
      <c r="AS148" s="8"/>
      <c r="AT148" s="9" t="str">
        <f t="array" ref="AT148">IF(ISNA(INDEX($DC$201:$DC$770,MATCH($AE147&amp;AT$3,$DB$201:$DB$770&amp;$DC$201:$DC$770,0))),IF(ISNA(INDEX($DC$1:$DC$200,MATCH($AE148&amp;AT$3,$DB$1:$DB$200&amp;$DC$1:$DC$200,0))),"",IF(INDEX($DC$1:$DC$200,MATCH($AE148&amp;AT$3,$DB$1:$DB$200&amp;$DC$1:$DC$200,0))=AT$3,1,"")),IF(INDEX($DC$201:$DC$770,MATCH($AE147&amp;AT$3,$DB$201:$DB$770&amp;$DC$201:$DC$770,0))=AT$3,2,""))</f>
        <v/>
      </c>
      <c r="AU148" s="10" t="str">
        <f t="array" ref="AU148">IF(ISNA(INDEX($DC$201:$DC$770,MATCH($AE147&amp;AU$3,$DB$201:$DB$770&amp;$DC$201:$DC$770,0))),IF(ISNA(INDEX($DC$1:$DC$200,MATCH($AE148&amp;AU$3,$DB$1:$DB$200&amp;$DC$1:$DC$200,0))),"",IF(INDEX($DC$1:$DC$200,MATCH($AE148&amp;AU$3,$DB$1:$DB$200&amp;$DC$1:$DC$200,0))=AU$3,1,"")),IF(INDEX($DC$201:$DC$770,MATCH($AE147&amp;AU$3,$DB$201:$DB$770&amp;$DC$201:$DC$770,0))=AU$3,2,""))</f>
        <v/>
      </c>
      <c r="AV148" s="10" t="str">
        <f t="array" ref="AV148">IF(ISNA(INDEX($DC$201:$DC$770,MATCH($AE147&amp;AV$3,$DB$201:$DB$770&amp;$DC$201:$DC$770,0))),IF(ISNA(INDEX($DC$1:$DC$200,MATCH($AE148&amp;AV$3,$DB$1:$DB$200&amp;$DC$1:$DC$200,0))),"",IF(INDEX($DC$1:$DC$200,MATCH($AE148&amp;AV$3,$DB$1:$DB$200&amp;$DC$1:$DC$200,0))=AV$3,1,"")),IF(INDEX($DC$201:$DC$770,MATCH($AE147&amp;AV$3,$DB$201:$DB$770&amp;$DC$201:$DC$770,0))=AV$3,2,""))</f>
        <v/>
      </c>
      <c r="AW148" s="9" t="str">
        <f t="array" ref="AW148">IF(ISNA(INDEX($DC$201:$DC$770,MATCH($AE147&amp;AW$3,$DB$201:$DB$770&amp;$DC$201:$DC$770,0))),IF(ISNA(INDEX($DC$1:$DC$200,MATCH($AE148&amp;AW$3,$DB$1:$DB$200&amp;$DC$1:$DC$200,0))),"",IF(INDEX($DC$1:$DC$200,MATCH($AE148&amp;AW$3,$DB$1:$DB$200&amp;$DC$1:$DC$200,0))=AW$3,1,"")),IF(INDEX($DC$201:$DC$770,MATCH($AE147&amp;AW$3,$DB$201:$DB$770&amp;$DC$201:$DC$770,0))=AW$3,2,""))</f>
        <v/>
      </c>
      <c r="AX148" s="10" t="str">
        <f t="array" ref="AX148">IF(ISNA(INDEX($DC$201:$DC$770,MATCH($AE147&amp;AX$3,$DB$201:$DB$770&amp;$DC$201:$DC$770,0))),IF(ISNA(INDEX($DC$1:$DC$200,MATCH($AE148&amp;AX$3,$DB$1:$DB$200&amp;$DC$1:$DC$200,0))),"",IF(INDEX($DC$1:$DC$200,MATCH($AE148&amp;AX$3,$DB$1:$DB$200&amp;$DC$1:$DC$200,0))=AX$3,1,"")),IF(INDEX($DC$201:$DC$770,MATCH($AE147&amp;AX$3,$DB$201:$DB$770&amp;$DC$201:$DC$770,0))=AX$3,2,""))</f>
        <v/>
      </c>
      <c r="AY148" s="8" t="str">
        <f t="array" ref="AY148">IF(ISNA(INDEX($DC$201:$DC$770,MATCH($AE147&amp;AY$3,$DB$201:$DB$770&amp;$DC$201:$DC$770,0))),IF(ISNA(INDEX($DC$1:$DC$200,MATCH($AE148&amp;AY$3,$DB$1:$DB$200&amp;$DC$1:$DC$200,0))),"",IF(INDEX($DC$1:$DC$200,MATCH($AE148&amp;AY$3,$DB$1:$DB$200&amp;$DC$1:$DC$200,0))=AY$3,1,"")),IF(INDEX($DC$201:$DC$770,MATCH($AE147&amp;AY$3,$DB$201:$DB$770&amp;$DC$201:$DC$770,0))=AY$3,2,""))</f>
        <v/>
      </c>
      <c r="AZ148" s="10" t="str">
        <f t="array" ref="AZ148">IF(ISNA(INDEX($DC$201:$DC$770,MATCH($AE147&amp;AZ$3,$DB$201:$DB$770&amp;$DC$201:$DC$770,0))),IF(ISNA(INDEX($DC$1:$DC$200,MATCH($AE148&amp;AZ$3,$DB$1:$DB$200&amp;$DC$1:$DC$200,0))),"",IF(INDEX($DC$1:$DC$200,MATCH($AE148&amp;AZ$3,$DB$1:$DB$200&amp;$DC$1:$DC$200,0))=AZ$3,1,"")),IF(INDEX($DC$201:$DC$770,MATCH($AE147&amp;AZ$3,$DB$201:$DB$770&amp;$DC$201:$DC$770,0))=AZ$3,2,""))</f>
        <v/>
      </c>
      <c r="BA148" s="10" t="str">
        <f t="array" ref="BA148">IF(ISNA(INDEX($DC$201:$DC$770,MATCH($AE147&amp;BA$3,$DB$201:$DB$770&amp;$DC$201:$DC$770,0))),IF(ISNA(INDEX($DC$1:$DC$200,MATCH($AE148&amp;BA$3,$DB$1:$DB$200&amp;$DC$1:$DC$200,0))),"",IF(INDEX($DC$1:$DC$200,MATCH($AE148&amp;BA$3,$DB$1:$DB$200&amp;$DC$1:$DC$200,0))=BA$3,1,"")),IF(INDEX($DC$201:$DC$770,MATCH($AE147&amp;BA$3,$DB$201:$DB$770&amp;$DC$201:$DC$770,0))=BA$3,2,""))</f>
        <v/>
      </c>
      <c r="BB148" s="10" t="str">
        <f t="array" ref="BB148">IF(ISNA(INDEX($DC$201:$DC$770,MATCH($AE147&amp;BB$3,$DB$201:$DB$770&amp;$DC$201:$DC$770,0))),IF(ISNA(INDEX($DC$1:$DC$200,MATCH($AE148&amp;BB$3,$DB$1:$DB$200&amp;$DC$1:$DC$200,0))),"",IF(INDEX($DC$1:$DC$200,MATCH($AE148&amp;BB$3,$DB$1:$DB$200&amp;$DC$1:$DC$200,0))=BB$3,1,"")),IF(INDEX($DC$201:$DC$770,MATCH($AE147&amp;BB$3,$DB$201:$DB$770&amp;$DC$201:$DC$770,0))=BB$3,2,""))</f>
        <v/>
      </c>
      <c r="BC148" s="9" t="str">
        <f t="array" ref="BC148">IF(ISNA(INDEX($DC$201:$DC$770,MATCH($AE147&amp;BC$3,$DB$201:$DB$770&amp;$DC$201:$DC$770,0))),IF(ISNA(INDEX($DC$1:$DC$200,MATCH($AE148&amp;BC$3,$DB$1:$DB$200&amp;$DC$1:$DC$200,0))),"",IF(INDEX($DC$1:$DC$200,MATCH($AE148&amp;BC$3,$DB$1:$DB$200&amp;$DC$1:$DC$200,0))=BC$3,1,"")),IF(INDEX($DC$201:$DC$770,MATCH($AE147&amp;BC$3,$DB$201:$DB$770&amp;$DC$201:$DC$770,0))=BC$3,2,""))</f>
        <v/>
      </c>
      <c r="BD148" s="10" t="str">
        <f t="array" ref="BD148">IF(ISNA(INDEX($DC$201:$DC$770,MATCH($AE147&amp;BD$3,$DB$201:$DB$770&amp;$DC$201:$DC$770,0))),IF(ISNA(INDEX($DC$1:$DC$200,MATCH($AE148&amp;BD$3,$DB$1:$DB$200&amp;$DC$1:$DC$200,0))),"",IF(INDEX($DC$1:$DC$200,MATCH($AE148&amp;BD$3,$DB$1:$DB$200&amp;$DC$1:$DC$200,0))=BD$3,1,"")),IF(INDEX($DC$201:$DC$770,MATCH($AE147&amp;BD$3,$DB$201:$DB$770&amp;$DC$201:$DC$770,0))=BD$3,2,""))</f>
        <v/>
      </c>
      <c r="BE148" s="8" t="str">
        <f t="array" ref="BE148">IF(ISNA(INDEX($DC$201:$DC$770,MATCH($AE147&amp;BE$3,$DB$201:$DB$770&amp;$DC$201:$DC$770,0))),IF(ISNA(INDEX($DC$1:$DC$200,MATCH($AE148&amp;BE$3,$DB$1:$DB$200&amp;$DC$1:$DC$200,0))),"",IF(INDEX($DC$1:$DC$200,MATCH($AE148&amp;BE$3,$DB$1:$DB$200&amp;$DC$1:$DC$200,0))=BE$3,1,"")),IF(INDEX($DC$201:$DC$770,MATCH($AE147&amp;BE$3,$DB$201:$DB$770&amp;$DC$201:$DC$770,0))=BE$3,2,""))</f>
        <v/>
      </c>
      <c r="BF148" s="10" t="str">
        <f t="array" ref="BF148">IF(ISNA(INDEX($DC$201:$DC$770,MATCH($AE147&amp;BF$3,$DB$201:$DB$770&amp;$DC$201:$DC$770,0))),IF(ISNA(INDEX($DC$1:$DC$200,MATCH($AE148&amp;BF$3,$DB$1:$DB$200&amp;$DC$1:$DC$200,0))),"",IF(INDEX($DC$1:$DC$200,MATCH($AE148&amp;BF$3,$DB$1:$DB$200&amp;$DC$1:$DC$200,0))=BF$3,1,"")),IF(INDEX($DC$201:$DC$770,MATCH($AE147&amp;BF$3,$DB$201:$DB$770&amp;$DC$201:$DC$770,0))=BF$3,2,""))</f>
        <v/>
      </c>
      <c r="BG148" s="10" t="str">
        <f t="array" ref="BG148">IF(ISNA(INDEX($DC$201:$DC$770,MATCH($AE147&amp;BG$3,$DB$201:$DB$770&amp;$DC$201:$DC$770,0))),IF(ISNA(INDEX($DC$1:$DC$200,MATCH($AE148&amp;BG$3,$DB$1:$DB$200&amp;$DC$1:$DC$200,0))),"",IF(INDEX($DC$1:$DC$200,MATCH($AE148&amp;BG$3,$DB$1:$DB$200&amp;$DC$1:$DC$200,0))=BG$3,1,"")),IF(INDEX($DC$201:$DC$770,MATCH($AE147&amp;BG$3,$DB$201:$DB$770&amp;$DC$201:$DC$770,0))=BG$3,2,""))</f>
        <v/>
      </c>
      <c r="BH148" s="8" t="str">
        <f t="array" ref="BH148">IF(ISNA(INDEX($DC$201:$DC$770,MATCH($AE147&amp;BH$3,$DB$201:$DB$770&amp;$DC$201:$DC$770,0))),IF(ISNA(INDEX($DC$1:$DC$200,MATCH($AE148&amp;BH$3,$DB$1:$DB$200&amp;$DC$1:$DC$200,0))),"",IF(INDEX($DC$1:$DC$200,MATCH($AE148&amp;BH$3,$DB$1:$DB$200&amp;$DC$1:$DC$200,0))=BH$3,1,"")),IF(INDEX($DC$201:$DC$770,MATCH($AE147&amp;BH$3,$DB$201:$DB$770&amp;$DC$201:$DC$770,0))=BH$3,2,""))</f>
        <v/>
      </c>
      <c r="BI148" s="4">
        <f t="shared" ref="BI148" si="1314">BI147+0.5</f>
        <v>248.5</v>
      </c>
      <c r="BJ148" s="174"/>
      <c r="BK148" s="173"/>
      <c r="BL148" s="177"/>
      <c r="BM148" s="2"/>
      <c r="BN148" s="165"/>
      <c r="BO148" s="165"/>
      <c r="BP148" s="165"/>
      <c r="BQ148" s="2"/>
      <c r="BR148" s="9" t="str">
        <f t="shared" ref="BR148" si="1315">IF(ISNA(VLOOKUP(BI148,$CP$30:$CQ$56,2,FALSE)),IF(ISNA(VLOOKUP(BI148,$DB$1:$DE$200,4,FALSE)),"",VLOOKUP(BI148,$DB$1:$DE$200,4,FALSE)),VLOOKUP(BI148,$CP$30:$CQ$56,2,FALSE))</f>
        <v/>
      </c>
      <c r="BS148" s="10"/>
      <c r="BT148" s="10"/>
      <c r="BU148" s="10"/>
      <c r="BV148" s="10"/>
      <c r="BW148" s="10"/>
      <c r="BX148" s="9" t="str">
        <f t="array" ref="BX148">IF(ISNA(INDEX($DC$201:$DC$770,MATCH($BI147&amp;BX$3,$DB$201:$DB$770&amp;$DC$201:$DC$770,0))),IF(ISNA(INDEX($DC$1:$DC$200,MATCH($BI148&amp;BX$3,$DB$1:$DB$200&amp;$DC$1:$DC$200,0))),"",IF(INDEX($DC$1:$DC$200,MATCH($BI148&amp;BX$3,$DB$1:$DB$200&amp;$DC$1:$DC$200,0))=BX$3,1,"")),IF(INDEX($DC$201:$DC$770,MATCH($BI147&amp;BX$3,$DB$201:$DB$770&amp;$DC$201:$DC$770,0))=BX$3,2,""))</f>
        <v/>
      </c>
      <c r="BY148" s="10" t="str">
        <f t="array" ref="BY148">IF(ISNA(INDEX($DC$201:$DC$770,MATCH($BI147&amp;BY$3,$DB$201:$DB$770&amp;$DC$201:$DC$770,0))),IF(ISNA(INDEX($DC$1:$DC$200,MATCH($BI148&amp;BY$3,$DB$1:$DB$200&amp;$DC$1:$DC$200,0))),"",IF(INDEX($DC$1:$DC$200,MATCH($BI148&amp;BY$3,$DB$1:$DB$200&amp;$DC$1:$DC$200,0))=BY$3,1,"")),IF(INDEX($DC$201:$DC$770,MATCH($BI147&amp;BY$3,$DB$201:$DB$770&amp;$DC$201:$DC$770,0))=BY$3,2,""))</f>
        <v/>
      </c>
      <c r="BZ148" s="10" t="str">
        <f t="array" ref="BZ148">IF(ISNA(INDEX($DC$201:$DC$770,MATCH($BI147&amp;BZ$3,$DB$201:$DB$770&amp;$DC$201:$DC$770,0))),IF(ISNA(INDEX($DC$1:$DC$200,MATCH($BI148&amp;BZ$3,$DB$1:$DB$200&amp;$DC$1:$DC$200,0))),"",IF(INDEX($DC$1:$DC$200,MATCH($BI148&amp;BZ$3,$DB$1:$DB$200&amp;$DC$1:$DC$200,0))=BZ$3,1,"")),IF(INDEX($DC$201:$DC$770,MATCH($BI147&amp;BZ$3,$DB$201:$DB$770&amp;$DC$201:$DC$770,0))=BZ$3,2,""))</f>
        <v/>
      </c>
      <c r="CA148" s="9" t="str">
        <f t="array" ref="CA148">IF(ISNA(INDEX($DC$201:$DC$770,MATCH($BI147&amp;CA$3,$DB$201:$DB$770&amp;$DC$201:$DC$770,0))),IF(ISNA(INDEX($DC$1:$DC$200,MATCH($BI148&amp;CA$3,$DB$1:$DB$200&amp;$DC$1:$DC$200,0))),"",IF(INDEX($DC$1:$DC$200,MATCH($BI148&amp;CA$3,$DB$1:$DB$200&amp;$DC$1:$DC$200,0))=CA$3,1,"")),IF(INDEX($DC$201:$DC$770,MATCH($BI147&amp;CA$3,$DB$201:$DB$770&amp;$DC$201:$DC$770,0))=CA$3,2,""))</f>
        <v/>
      </c>
      <c r="CB148" s="10" t="str">
        <f t="array" ref="CB148">IF(ISNA(INDEX($DC$201:$DC$770,MATCH($BI147&amp;CB$3,$DB$201:$DB$770&amp;$DC$201:$DC$770,0))),IF(ISNA(INDEX($DC$1:$DC$200,MATCH($BI148&amp;CB$3,$DB$1:$DB$200&amp;$DC$1:$DC$200,0))),"",IF(INDEX($DC$1:$DC$200,MATCH($BI148&amp;CB$3,$DB$1:$DB$200&amp;$DC$1:$DC$200,0))=CB$3,1,"")),IF(INDEX($DC$201:$DC$770,MATCH($BI147&amp;CB$3,$DB$201:$DB$770&amp;$DC$201:$DC$770,0))=CB$3,2,""))</f>
        <v/>
      </c>
      <c r="CC148" s="8" t="str">
        <f t="array" ref="CC148">IF(ISNA(INDEX($DC$201:$DC$770,MATCH($BI147&amp;CC$3,$DB$201:$DB$770&amp;$DC$201:$DC$770,0))),IF(ISNA(INDEX($DC$1:$DC$200,MATCH($BI148&amp;CC$3,$DB$1:$DB$200&amp;$DC$1:$DC$200,0))),"",IF(INDEX($DC$1:$DC$200,MATCH($BI148&amp;CC$3,$DB$1:$DB$200&amp;$DC$1:$DC$200,0))=CC$3,1,"")),IF(INDEX($DC$201:$DC$770,MATCH($BI147&amp;CC$3,$DB$201:$DB$770&amp;$DC$201:$DC$770,0))=CC$3,2,""))</f>
        <v/>
      </c>
      <c r="CD148" s="10" t="str">
        <f t="array" ref="CD148">IF(ISNA(INDEX($DC$201:$DC$770,MATCH($BI147&amp;CD$3,$DB$201:$DB$770&amp;$DC$201:$DC$770,0))),IF(ISNA(INDEX($DC$1:$DC$200,MATCH($BI148&amp;CD$3,$DB$1:$DB$200&amp;$DC$1:$DC$200,0))),"",IF(INDEX($DC$1:$DC$200,MATCH($BI148&amp;CD$3,$DB$1:$DB$200&amp;$DC$1:$DC$200,0))=CD$3,1,"")),IF(INDEX($DC$201:$DC$770,MATCH($BI147&amp;CD$3,$DB$201:$DB$770&amp;$DC$201:$DC$770,0))=CD$3,2,""))</f>
        <v/>
      </c>
      <c r="CE148" s="10" t="str">
        <f t="array" ref="CE148">IF(ISNA(INDEX($DC$201:$DC$770,MATCH($BI147&amp;CE$3,$DB$201:$DB$770&amp;$DC$201:$DC$770,0))),IF(ISNA(INDEX($DC$1:$DC$200,MATCH($BI148&amp;CE$3,$DB$1:$DB$200&amp;$DC$1:$DC$200,0))),"",IF(INDEX($DC$1:$DC$200,MATCH($BI148&amp;CE$3,$DB$1:$DB$200&amp;$DC$1:$DC$200,0))=CE$3,1,"")),IF(INDEX($DC$201:$DC$770,MATCH($BI147&amp;CE$3,$DB$201:$DB$770&amp;$DC$201:$DC$770,0))=CE$3,2,""))</f>
        <v/>
      </c>
      <c r="CF148" s="10" t="str">
        <f t="array" ref="CF148">IF(ISNA(INDEX($DC$201:$DC$770,MATCH($BI147&amp;CF$3,$DB$201:$DB$770&amp;$DC$201:$DC$770,0))),IF(ISNA(INDEX($DC$1:$DC$200,MATCH($BI148&amp;CF$3,$DB$1:$DB$200&amp;$DC$1:$DC$200,0))),"",IF(INDEX($DC$1:$DC$200,MATCH($BI148&amp;CF$3,$DB$1:$DB$200&amp;$DC$1:$DC$200,0))=CF$3,1,"")),IF(INDEX($DC$201:$DC$770,MATCH($BI147&amp;CF$3,$DB$201:$DB$770&amp;$DC$201:$DC$770,0))=CF$3,2,""))</f>
        <v/>
      </c>
      <c r="CG148" s="9" t="str">
        <f t="array" ref="CG148">IF(ISNA(INDEX($DC$201:$DC$770,MATCH($BI147&amp;CG$3,$DB$201:$DB$770&amp;$DC$201:$DC$770,0))),IF(ISNA(INDEX($DC$1:$DC$200,MATCH($BI148&amp;CG$3,$DB$1:$DB$200&amp;$DC$1:$DC$200,0))),"",IF(INDEX($DC$1:$DC$200,MATCH($BI148&amp;CG$3,$DB$1:$DB$200&amp;$DC$1:$DC$200,0))=CG$3,1,"")),IF(INDEX($DC$201:$DC$770,MATCH($BI147&amp;CG$3,$DB$201:$DB$770&amp;$DC$201:$DC$770,0))=CG$3,2,""))</f>
        <v/>
      </c>
      <c r="CH148" s="10" t="str">
        <f t="array" ref="CH148">IF(ISNA(INDEX($DC$201:$DC$770,MATCH($BI147&amp;CH$3,$DB$201:$DB$770&amp;$DC$201:$DC$770,0))),IF(ISNA(INDEX($DC$1:$DC$200,MATCH($BI148&amp;CH$3,$DB$1:$DB$200&amp;$DC$1:$DC$200,0))),"",IF(INDEX($DC$1:$DC$200,MATCH($BI148&amp;CH$3,$DB$1:$DB$200&amp;$DC$1:$DC$200,0))=CH$3,1,"")),IF(INDEX($DC$201:$DC$770,MATCH($BI147&amp;CH$3,$DB$201:$DB$770&amp;$DC$201:$DC$770,0))=CH$3,2,""))</f>
        <v/>
      </c>
      <c r="CI148" s="8" t="str">
        <f t="array" ref="CI148">IF(ISNA(INDEX($DC$201:$DC$770,MATCH($BI147&amp;CI$3,$DB$201:$DB$770&amp;$DC$201:$DC$770,0))),IF(ISNA(INDEX($DC$1:$DC$200,MATCH($BI148&amp;CI$3,$DB$1:$DB$200&amp;$DC$1:$DC$200,0))),"",IF(INDEX($DC$1:$DC$200,MATCH($BI148&amp;CI$3,$DB$1:$DB$200&amp;$DC$1:$DC$200,0))=CI$3,1,"")),IF(INDEX($DC$201:$DC$770,MATCH($BI147&amp;CI$3,$DB$201:$DB$770&amp;$DC$201:$DC$770,0))=CI$3,2,""))</f>
        <v/>
      </c>
      <c r="CJ148" s="10" t="str">
        <f t="array" ref="CJ148">IF(ISNA(INDEX($DC$201:$DC$770,MATCH($BI147&amp;CJ$3,$DB$201:$DB$770&amp;$DC$201:$DC$770,0))),IF(ISNA(INDEX($DC$1:$DC$200,MATCH($BI148&amp;CJ$3,$DB$1:$DB$200&amp;$DC$1:$DC$200,0))),"",IF(INDEX($DC$1:$DC$200,MATCH($BI148&amp;CJ$3,$DB$1:$DB$200&amp;$DC$1:$DC$200,0))=CJ$3,1,"")),IF(INDEX($DC$201:$DC$770,MATCH($BI147&amp;CJ$3,$DB$201:$DB$770&amp;$DC$201:$DC$770,0))=CJ$3,2,""))</f>
        <v/>
      </c>
      <c r="CK148" s="10" t="str">
        <f t="array" ref="CK148">IF(ISNA(INDEX($DC$201:$DC$770,MATCH($BI147&amp;CK$3,$DB$201:$DB$770&amp;$DC$201:$DC$770,0))),IF(ISNA(INDEX($DC$1:$DC$200,MATCH($BI148&amp;CK$3,$DB$1:$DB$200&amp;$DC$1:$DC$200,0))),"",IF(INDEX($DC$1:$DC$200,MATCH($BI148&amp;CK$3,$DB$1:$DB$200&amp;$DC$1:$DC$200,0))=CK$3,1,"")),IF(INDEX($DC$201:$DC$770,MATCH($BI147&amp;CK$3,$DB$201:$DB$770&amp;$DC$201:$DC$770,0))=CK$3,2,""))</f>
        <v/>
      </c>
      <c r="CL148" s="8" t="str">
        <f t="array" ref="CL148">IF(ISNA(INDEX($DC$201:$DC$770,MATCH($BI147&amp;CL$3,$DB$201:$DB$770&amp;$DC$201:$DC$770,0))),IF(ISNA(INDEX($DC$1:$DC$200,MATCH($BI148&amp;CL$3,$DB$1:$DB$200&amp;$DC$1:$DC$200,0))),"",IF(INDEX($DC$1:$DC$200,MATCH($BI148&amp;CL$3,$DB$1:$DB$200&amp;$DC$1:$DC$200,0))=CL$3,1,"")),IF(INDEX($DC$201:$DC$770,MATCH($BI147&amp;CL$3,$DB$201:$DB$770&amp;$DC$201:$DC$770,0))=CL$3,2,""))</f>
        <v/>
      </c>
      <c r="CN148" s="10"/>
      <c r="CO148" s="14">
        <f>CO147</f>
        <v>15</v>
      </c>
      <c r="CP148" s="24">
        <f>IF(OR(CU148=0,CV148=0),0,1+CY148-$CP$29)</f>
        <v>0</v>
      </c>
      <c r="CQ148" s="161"/>
      <c r="CR148" s="10"/>
      <c r="CS148" s="10"/>
      <c r="CT148" s="10" t="s">
        <v>152</v>
      </c>
      <c r="CU148" s="66"/>
      <c r="CV148" s="66"/>
      <c r="CW148" s="10">
        <f t="shared" si="765"/>
        <v>2016</v>
      </c>
      <c r="CX148" s="10" t="str">
        <f t="shared" si="1309"/>
        <v>Mo</v>
      </c>
      <c r="CY148" s="36">
        <f>DATE(CW148,CV148,CU148)</f>
        <v>40876</v>
      </c>
      <c r="CZ148" s="10">
        <f>CZ147</f>
        <v>0</v>
      </c>
      <c r="DB148" s="19">
        <f>IF(DM148=0,0,IF(COUNTIF($DM$1:$DM$200,DM148)=1,DM148,IF(COUNTIF($DM$1:$DM$200,DM148)=2,IF(COUNTIF($DM$1:$DM104,DM148)=0,DM148,DM148+0.5),"Terminkollision 1")))</f>
        <v>0</v>
      </c>
      <c r="DC148" s="42">
        <f t="shared" si="1187"/>
        <v>15</v>
      </c>
      <c r="DD148" s="71" t="s">
        <v>207</v>
      </c>
      <c r="DE148" s="13" t="s">
        <v>60</v>
      </c>
      <c r="DG148" s="63"/>
      <c r="DH148" s="63"/>
      <c r="DI148" s="13">
        <f t="shared" si="563"/>
        <v>2016</v>
      </c>
      <c r="DJ148" s="13" t="str">
        <f t="shared" si="1273"/>
        <v>Mo</v>
      </c>
      <c r="DK148" s="22">
        <f t="shared" si="1274"/>
        <v>40876</v>
      </c>
      <c r="DL148" s="19">
        <f t="shared" si="1275"/>
        <v>0</v>
      </c>
      <c r="DM148" s="13">
        <f t="shared" si="1136"/>
        <v>0</v>
      </c>
    </row>
    <row r="149" spans="1:117">
      <c r="A149" s="13">
        <f t="shared" ref="A149" si="1316">A147+1</f>
        <v>187</v>
      </c>
      <c r="B149" s="174">
        <f>TRUNC((DATE($CR$2,C$140,C149)-WEEKDAY(DATE($CR$2,C$140,C149),2)-DATE(YEAR(DATE($CR$2,C$140,C149)+4-WEEKDAY(DATE($CR$2,C$140,C149),2)),1,-10))/7)</f>
        <v>27</v>
      </c>
      <c r="C149" s="181">
        <v>5</v>
      </c>
      <c r="D149" s="176" t="str">
        <f t="shared" si="1258"/>
        <v>Di</v>
      </c>
      <c r="E149" s="2"/>
      <c r="F149" s="164" t="str">
        <f t="shared" ref="F149" si="1317">IF(OR(OR(B149=$CR$7,B153=$CR$7,B149=$CS$7,B153=$CS$7,B149=$CT$7,B153=$CT$7,B149=$CR$8,B153=$CR$8,B149=$CR$9,B153=$CR$9,B149=$CR$10,B153=$CR$10,B149=$CS$10,B153=$CS$10,B149=$CR$11,B153=$CR$11,B149=$CS$11,B153=$CS$11,B149=$CT$11,B153=$CT$11,B149=$CU$11,B153=$CU$11,B149=$CV$11,B153=$CV$11,B149=$CR$12,B153=$CR$12,B149=$CS$12,B153=$CS$12),OR($A150=$CP$30,$A150=$CP$31,$A150=$CP$32,$A150=$CP$33,$A150=$CP$34,$A150=$CP$35,$A150=$CP$36,$A150=$CP$37,$A150=$CP$38,$A150=$CP$39,$A150=$CP$40,$A150=$CP$41),OR($A150=$CP$44,$A150=$CP$45,$A150=$CP$46,$A150=$CP$47,$A150=$CP$48,$A150=$CP$49,$A150=$CP$50)),1,"")</f>
        <v/>
      </c>
      <c r="G149" s="164" t="str">
        <f t="shared" ref="G149" si="1318">IF(OR(OR(B149=$CR$15,B153=$CR$15,B149=$CS$15,B153=$CS$15,B149=$CT$15,B153=$CT$15,B149=$CR$16,B153=$CR$16,B149=$CS$16,B153=$CS$16,B149=$CR$17,B153=$CR$17,B149=$CS$17,B153=$CS$17,B149=$CR$18,B153=$CR$18,B149=$CS$18,B153=$CS$18,B149=$CT$18,B153=$CT$18,B149=$CU$18,B153=$CU$18,B149=$CV$18,B153=$CV$18,B149=$CR$19,B153=$CR$19,B149=$CS$19,B153=$CS$19),OR($A150=$CP$30,$A150=$CP$31,$A150=$CP$32,$A150=$CP$33,$A150=$CP$34,$A150=$CP$35,$A150=$CP$36,$A150=$CP$37,$A150=$CP$38,$A150=$CP$39,$A150=$CP$40,$A150=$CP$41),OR($A150=$CP$44,$A150=$CP$45,$A150=$CP$46,$A150=$CP$47,$A150=$CP$48,$A150=$CP$49,$A150=$CP$50)),1,"")</f>
        <v/>
      </c>
      <c r="H149" s="164" t="str">
        <f t="shared" ref="H149" si="1319">IF(OR(OR(B149=$CR$22,B153=$CR$22,B149=$CS$22,B153=$CS$22,B149=$CT$22,B153=$CT$22,B149=$CR$23,B153=$CR$23,B149=$CS$23,B153=$CS$23,B149=$CR$24,B153=$CR$24,B149=$CS$24,B153=$CS$24,B149=$CR$25,B153=$CR$25,B149=$CS$25,B153=$CS$25,B149=$CT$25,B153=$CT$25,B149=$CU$25,B153=$CU$25,B149=$CV$25,B153=$CV$25,B149=$CR$26,B153=$CR$26,B149=$CS$26,B153=$CS$26),OR($A150=$CP$30,$A150=$CP$31,$A150=$CP$32,$A150=$CP$33,$A150=$CP$34,$A150=$CP$35,$A150=$CP$36,$A150=$CP$37,$A150=$CP$38,$A150=$CP$39,$A150=$CP$40,$A150=$CP$41),OR($A150=$CP$44,$A150=$CP$45,$A150=$CP$46,$A150=$CP$47,$A150=$CP$48,$A150=$CP$49,$A150=$CP$50)),1,"")</f>
        <v/>
      </c>
      <c r="I149" s="2"/>
      <c r="J149" s="6" t="str">
        <f t="shared" ref="J149" si="1320">IF(ISNA(VLOOKUP(A149,$DB$1:$DE$200,4,FALSE)),"",VLOOKUP(A149,$DB$1:$DE$200,4,FALSE))</f>
        <v/>
      </c>
      <c r="K149" s="6"/>
      <c r="L149" s="6"/>
      <c r="M149" s="6"/>
      <c r="N149" s="6"/>
      <c r="O149" s="6"/>
      <c r="P149" s="5" t="str">
        <f t="array" ref="P149">IF(ISNA(INDEX($DC$1:$DC$770,MATCH($A149&amp;P$3,$DB$1:$DB$770&amp;$DC$1:$DC$770,0))),"",IF(ISNA(INDEX($DC$1:$DC$200,MATCH($A149&amp;P$3,$DB$1:$DB$200&amp;$DC$1:$DC$200,0))),IF(INDEX($DC$201:$DC$770,MATCH($A149&amp;P$3,$DB$201:$DB$770&amp;$DC$201:$DC$770,0))=P$3,2,""),IF(INDEX($DC$1:$DC$200,MATCH($A149&amp;P$3,$DB$1:$DB$200&amp;$DC$1:$DC$200,0))=P$3,1,"")))</f>
        <v/>
      </c>
      <c r="Q149" s="6" t="str">
        <f t="array" ref="Q149">IF(ISNA(INDEX($DC$1:$DC$770,MATCH($A149&amp;Q$3,$DB$1:$DB$770&amp;$DC$1:$DC$770,0))),"",IF(ISNA(INDEX($DC$1:$DC$200,MATCH($A149&amp;Q$3,$DB$1:$DB$200&amp;$DC$1:$DC$200,0))),IF(INDEX($DC$201:$DC$770,MATCH($A149&amp;Q$3,$DB$201:$DB$770&amp;$DC$201:$DC$770,0))=Q$3,2,""),IF(INDEX($DC$1:$DC$200,MATCH($A149&amp;Q$3,$DB$1:$DB$200&amp;$DC$1:$DC$200,0))=Q$3,1,"")))</f>
        <v/>
      </c>
      <c r="R149" s="6" t="str">
        <f t="array" ref="R149">IF(ISNA(INDEX($DC$1:$DC$770,MATCH($A149&amp;R$3,$DB$1:$DB$770&amp;$DC$1:$DC$770,0))),"",IF(ISNA(INDEX($DC$1:$DC$200,MATCH($A149&amp;R$3,$DB$1:$DB$200&amp;$DC$1:$DC$200,0))),IF(INDEX($DC$201:$DC$770,MATCH($A149&amp;R$3,$DB$201:$DB$770&amp;$DC$201:$DC$770,0))=R$3,2,""),IF(INDEX($DC$1:$DC$200,MATCH($A149&amp;R$3,$DB$1:$DB$200&amp;$DC$1:$DC$200,0))=R$3,1,"")))</f>
        <v/>
      </c>
      <c r="S149" s="5" t="str">
        <f t="array" ref="S149">IF(ISNA(INDEX($DC$1:$DC$770,MATCH($A149&amp;S$3,$DB$1:$DB$770&amp;$DC$1:$DC$770,0))),"",IF(ISNA(INDEX($DC$1:$DC$200,MATCH($A149&amp;S$3,$DB$1:$DB$200&amp;$DC$1:$DC$200,0))),IF(INDEX($DC$201:$DC$770,MATCH($A149&amp;S$3,$DB$201:$DB$770&amp;$DC$201:$DC$770,0))=S$3,2,""),IF(INDEX($DC$1:$DC$200,MATCH($A149&amp;S$3,$DB$1:$DB$200&amp;$DC$1:$DC$200,0))=S$3,1,"")))</f>
        <v/>
      </c>
      <c r="T149" s="6" t="str">
        <f t="array" ref="T149">IF(ISNA(INDEX($DC$1:$DC$770,MATCH($A149&amp;T$3,$DB$1:$DB$770&amp;$DC$1:$DC$770,0))),"",IF(ISNA(INDEX($DC$1:$DC$200,MATCH($A149&amp;T$3,$DB$1:$DB$200&amp;$DC$1:$DC$200,0))),IF(INDEX($DC$201:$DC$770,MATCH($A149&amp;T$3,$DB$201:$DB$770&amp;$DC$201:$DC$770,0))=T$3,2,""),IF(INDEX($DC$1:$DC$200,MATCH($A149&amp;T$3,$DB$1:$DB$200&amp;$DC$1:$DC$200,0))=T$3,1,"")))</f>
        <v/>
      </c>
      <c r="U149" s="7" t="str">
        <f t="array" ref="U149">IF(ISNA(INDEX($DC$1:$DC$770,MATCH($A149&amp;U$3,$DB$1:$DB$770&amp;$DC$1:$DC$770,0))),"",IF(ISNA(INDEX($DC$1:$DC$200,MATCH($A149&amp;U$3,$DB$1:$DB$200&amp;$DC$1:$DC$200,0))),IF(INDEX($DC$201:$DC$770,MATCH($A149&amp;U$3,$DB$201:$DB$770&amp;$DC$201:$DC$770,0))=U$3,2,""),IF(INDEX($DC$1:$DC$200,MATCH($A149&amp;U$3,$DB$1:$DB$200&amp;$DC$1:$DC$200,0))=U$3,1,"")))</f>
        <v/>
      </c>
      <c r="V149" s="6" t="str">
        <f t="array" ref="V149">IF(ISNA(INDEX($DC$1:$DC$770,MATCH($A149&amp;V$3,$DB$1:$DB$770&amp;$DC$1:$DC$770,0))),"",IF(ISNA(INDEX($DC$1:$DC$200,MATCH($A149&amp;V$3,$DB$1:$DB$200&amp;$DC$1:$DC$200,0))),IF(INDEX($DC$201:$DC$770,MATCH($A149&amp;V$3,$DB$201:$DB$770&amp;$DC$201:$DC$770,0))=V$3,2,""),IF(INDEX($DC$1:$DC$200,MATCH($A149&amp;V$3,$DB$1:$DB$200&amp;$DC$1:$DC$200,0))=V$3,1,"")))</f>
        <v/>
      </c>
      <c r="W149" s="6" t="str">
        <f t="array" ref="W149">IF(ISNA(INDEX($DC$1:$DC$770,MATCH($A149&amp;W$3,$DB$1:$DB$770&amp;$DC$1:$DC$770,0))),"",IF(ISNA(INDEX($DC$1:$DC$200,MATCH($A149&amp;W$3,$DB$1:$DB$200&amp;$DC$1:$DC$200,0))),IF(INDEX($DC$201:$DC$770,MATCH($A149&amp;W$3,$DB$201:$DB$770&amp;$DC$201:$DC$770,0))=W$3,2,""),IF(INDEX($DC$1:$DC$200,MATCH($A149&amp;W$3,$DB$1:$DB$200&amp;$DC$1:$DC$200,0))=W$3,1,"")))</f>
        <v/>
      </c>
      <c r="X149" s="6" t="str">
        <f t="array" ref="X149">IF(ISNA(INDEX($DC$1:$DC$770,MATCH($A149&amp;X$3,$DB$1:$DB$770&amp;$DC$1:$DC$770,0))),"",IF(ISNA(INDEX($DC$1:$DC$200,MATCH($A149&amp;X$3,$DB$1:$DB$200&amp;$DC$1:$DC$200,0))),IF(INDEX($DC$201:$DC$770,MATCH($A149&amp;X$3,$DB$201:$DB$770&amp;$DC$201:$DC$770,0))=X$3,2,""),IF(INDEX($DC$1:$DC$200,MATCH($A149&amp;X$3,$DB$1:$DB$200&amp;$DC$1:$DC$200,0))=X$3,1,"")))</f>
        <v/>
      </c>
      <c r="Y149" s="5" t="str">
        <f t="array" ref="Y149">IF(ISNA(INDEX($DC$1:$DC$770,MATCH($A149&amp;Y$3,$DB$1:$DB$770&amp;$DC$1:$DC$770,0))),"",IF(ISNA(INDEX($DC$1:$DC$200,MATCH($A149&amp;Y$3,$DB$1:$DB$200&amp;$DC$1:$DC$200,0))),IF(INDEX($DC$201:$DC$770,MATCH($A149&amp;Y$3,$DB$201:$DB$770&amp;$DC$201:$DC$770,0))=Y$3,2,""),IF(INDEX($DC$1:$DC$200,MATCH($A149&amp;Y$3,$DB$1:$DB$200&amp;$DC$1:$DC$200,0))=Y$3,1,"")))</f>
        <v/>
      </c>
      <c r="Z149" s="6" t="str">
        <f t="array" ref="Z149">IF(ISNA(INDEX($DC$1:$DC$770,MATCH($A149&amp;Z$3,$DB$1:$DB$770&amp;$DC$1:$DC$770,0))),"",IF(ISNA(INDEX($DC$1:$DC$200,MATCH($A149&amp;Z$3,$DB$1:$DB$200&amp;$DC$1:$DC$200,0))),IF(INDEX($DC$201:$DC$770,MATCH($A149&amp;Z$3,$DB$201:$DB$770&amp;$DC$201:$DC$770,0))=Z$3,2,""),IF(INDEX($DC$1:$DC$200,MATCH($A149&amp;Z$3,$DB$1:$DB$200&amp;$DC$1:$DC$200,0))=Z$3,1,"")))</f>
        <v/>
      </c>
      <c r="AA149" s="7" t="str">
        <f t="array" ref="AA149">IF(ISNA(INDEX($DC$1:$DC$770,MATCH($A149&amp;AA$3,$DB$1:$DB$770&amp;$DC$1:$DC$770,0))),"",IF(ISNA(INDEX($DC$1:$DC$200,MATCH($A149&amp;AA$3,$DB$1:$DB$200&amp;$DC$1:$DC$200,0))),IF(INDEX($DC$201:$DC$770,MATCH($A149&amp;AA$3,$DB$201:$DB$770&amp;$DC$201:$DC$770,0))=AA$3,2,""),IF(INDEX($DC$1:$DC$200,MATCH($A149&amp;AA$3,$DB$1:$DB$200&amp;$DC$1:$DC$200,0))=AA$3,1,"")))</f>
        <v/>
      </c>
      <c r="AB149" s="6" t="str">
        <f t="array" ref="AB149">IF(ISNA(INDEX($DC$1:$DC$770,MATCH($A149&amp;AB$3,$DB$1:$DB$770&amp;$DC$1:$DC$770,0))),"",IF(ISNA(INDEX($DC$1:$DC$200,MATCH($A149&amp;AB$3,$DB$1:$DB$200&amp;$DC$1:$DC$200,0))),IF(INDEX($DC$201:$DC$770,MATCH($A149&amp;AB$3,$DB$201:$DB$770&amp;$DC$201:$DC$770,0))=AB$3,2,""),IF(INDEX($DC$1:$DC$200,MATCH($A149&amp;AB$3,$DB$1:$DB$200&amp;$DC$1:$DC$200,0))=AB$3,1,"")))</f>
        <v/>
      </c>
      <c r="AC149" s="6" t="str">
        <f t="array" ref="AC149">IF(ISNA(INDEX($DC$1:$DC$770,MATCH($A149&amp;AC$3,$DB$1:$DB$770&amp;$DC$1:$DC$770,0))),"",IF(ISNA(INDEX($DC$1:$DC$200,MATCH($A149&amp;AC$3,$DB$1:$DB$200&amp;$DC$1:$DC$200,0))),IF(INDEX($DC$201:$DC$770,MATCH($A149&amp;AC$3,$DB$201:$DB$770&amp;$DC$201:$DC$770,0))=AC$3,2,""),IF(INDEX($DC$1:$DC$200,MATCH($A149&amp;AC$3,$DB$1:$DB$200&amp;$DC$1:$DC$200,0))=AC$3,1,"")))</f>
        <v/>
      </c>
      <c r="AD149" s="7" t="str">
        <f t="array" ref="AD149">IF(ISNA(INDEX($DC$1:$DC$770,MATCH($A149&amp;AD$3,$DB$1:$DB$770&amp;$DC$1:$DC$770,0))),"",IF(ISNA(INDEX($DC$1:$DC$200,MATCH($A149&amp;AD$3,$DB$1:$DB$200&amp;$DC$1:$DC$200,0))),IF(INDEX($DC$201:$DC$770,MATCH($A149&amp;AD$3,$DB$201:$DB$770&amp;$DC$201:$DC$770,0))=AD$3,2,""),IF(INDEX($DC$1:$DC$200,MATCH($A149&amp;AD$3,$DB$1:$DB$200&amp;$DC$1:$DC$200,0))=AD$3,1,"")))</f>
        <v/>
      </c>
      <c r="AE149" s="4">
        <f t="shared" ref="AE149" si="1321">AE147+1</f>
        <v>218</v>
      </c>
      <c r="AF149" s="174">
        <f>TRUNC((DATE($CR$2,AG$140,AG149)-WEEKDAY(DATE($CR$2,AG$140,AG149),2)-DATE(YEAR(DATE($CR$2,AG$140,AG149)+4-WEEKDAY(DATE($CR$2,AG$140,AG149),2)),1,-10))/7)</f>
        <v>31</v>
      </c>
      <c r="AG149" s="172">
        <v>5</v>
      </c>
      <c r="AH149" s="176" t="str">
        <f t="shared" si="1263"/>
        <v>Fr</v>
      </c>
      <c r="AI149" s="2"/>
      <c r="AJ149" s="164">
        <f t="shared" ref="AJ149" si="1322">IF(OR(OR(AF149=$CR$7,AF153=$CR$7,AF149=$CS$7,AF153=$CS$7,AF149=$CT$7,AF153=$CT$7,AF149=$CR$8,AF153=$CR$8,AF149=$CR$9,AF153=$CR$9,AF149=$CR$10,AF153=$CR$10,AF149=$CS$10,AF153=$CS$10,AF149=$CR$11,AF153=$CR$11,AF149=$CS$11,AF153=$CS$11,AF149=$CT$11,AF153=$CT$11,AF149=$CU$11,AF153=$CU$11,AF149=$CV$11,AF153=$CV$11,AF149=$CR$12,AF153=$CR$12,AF149=$CS$12,AF153=$CS$12),OR($AE150=$CP$30,$AE150=$CP$31,$AE150=$CP$32,$AE150=$CP$33,$AE150=$CP$34,$AE150=$CP$35,$AE150=$CP$36,$AE150=$CP$37,$AE150=$CP$38,$AE150=$CP$39,$AE150=$CP$40,$AE150=$CP$41),OR($AE150=$CP$44,$AE150=$CP$45,$AE150=$CP$46,$AE150=$CP$47,$AE150=$CP$48,$AE150=$CP$49,$AE150=$CP$50)),1,"")</f>
        <v>1</v>
      </c>
      <c r="AK149" s="164">
        <f t="shared" ref="AK149" si="1323">IF(OR(OR(AF149=$CR$15,AF153=$CR$15,AF149=$CS$15,AF153=$CS$15,AF149=$CT$15,AF153=$CT$15,AF149=$CR$16,AF153=$CR$16,AF149=$CS$16,AF153=$CS$16,AF149=$CR$17,AF153=$CR$17,AF149=$CS$17,AF153=$CS$17,AF149=$CR$18,AF153=$CR$18,AF149=$CS$18,AF153=$CS$18,AF149=$CT$18,AF153=$CT$18,AF149=$CU$18,AF153=$CU$18,AF149=$CV$18,AF153=$CV$18,AF149=$CR$19,AF153=$CR$19,AF149=$CS$19,AF153=$CS$19),OR($AE150=$CP$30,$AE150=$CP$31,$AE150=$CP$32,$AE150=$CP$33,$AE150=$CP$34,$AE150=$CP$35,$AE150=$CP$36,$AE150=$CP$37,$AE150=$CP$38,$AE150=$CP$39,$AE150=$CP$40,$AE150=$CP$41),OR($AE150=$CP$44,$AE150=$CP$45,$AE150=$CP$46,$AE150=$CP$47,$AE150=$CP$48,$AE150=$CP$49,$AE150=$CP$50)),1,"")</f>
        <v>1</v>
      </c>
      <c r="AL149" s="164">
        <f t="shared" ref="AL149" si="1324">IF(OR(OR(AF149=$CR$22,AF153=$CR$22,AF149=$CS$22,AF153=$CS$22,AF149=$CT$22,AF153=$CT$22,AF149=$CR$23,AF153=$CR$23,AF149=$CS$23,AF153=$CS$23,AF149=$CR$24,AF153=$CR$24,AF149=$CS$24,AF153=$CS$24,AF149=$CR$25,AF153=$CR$25,AF149=$CS$25,AF153=$CS$25,AF149=$CT$25,AF153=$CT$25,AF149=$CU$25,AF153=$CU$25,AF149=$CV$25,AF153=$CV$25,AF149=$CR$26,AF153=$CR$26,AF149=$CS$26,AF153=$CS$26),OR($AE150=$CP$30,$AE150=$CP$31,$AE150=$CP$32,$AE150=$CP$33,$AE150=$CP$34,$AE150=$CP$35,$AE150=$CP$36,$AE150=$CP$37,$AE150=$CP$38,$AE150=$CP$39,$AE150=$CP$40,$AE150=$CP$41),OR($AE150=$CP$44,$AE150=$CP$45,$AE150=$CP$46,$AE150=$CP$47,$AE150=$CP$48,$AE150=$CP$49,$AE150=$CP$50)),1,"")</f>
        <v>1</v>
      </c>
      <c r="AM149" s="2"/>
      <c r="AN149" s="1" t="str">
        <f t="shared" ref="AN149" si="1325">IF(ISNA(VLOOKUP(AE149,$DB$1:$DE$200,4,FALSE)),"",VLOOKUP(AE149,$DB$1:$DE$200,4,FALSE))</f>
        <v/>
      </c>
      <c r="AO149" s="1"/>
      <c r="AP149" s="1"/>
      <c r="AQ149" s="1"/>
      <c r="AR149" s="1"/>
      <c r="AS149" s="1"/>
      <c r="AT149" s="5" t="str">
        <f t="array" ref="AT149">IF(ISNA(INDEX($DC$1:$DC$770,MATCH($AE149&amp;AT$3,$DB$1:$DB$770&amp;$DC$1:$DC$770,0))),"",IF(ISNA(INDEX($DC$1:$DC$200,MATCH($AE149&amp;AT$3,$DB$1:$DB$200&amp;$DC$1:$DC$200,0))),IF(INDEX($DC$201:$DC$770,MATCH($AE149&amp;AT$3,$DB$201:$DB$770&amp;$DC$201:$DC$770,0))=AT$3,2,""),IF(INDEX($DC$1:$DC$200,MATCH($AE149&amp;AT$3,$DB$1:$DB$200&amp;$DC$1:$DC$200,0))=AT$3,1,"")))</f>
        <v/>
      </c>
      <c r="AU149" s="6" t="str">
        <f t="array" ref="AU149">IF(ISNA(INDEX($DC$1:$DC$770,MATCH($AE149&amp;AU$3,$DB$1:$DB$770&amp;$DC$1:$DC$770,0))),"",IF(ISNA(INDEX($DC$1:$DC$200,MATCH($AE149&amp;AU$3,$DB$1:$DB$200&amp;$DC$1:$DC$200,0))),IF(INDEX($DC$201:$DC$770,MATCH($AE149&amp;AU$3,$DB$201:$DB$770&amp;$DC$201:$DC$770,0))=AU$3,2,""),IF(INDEX($DC$1:$DC$200,MATCH($AE149&amp;AU$3,$DB$1:$DB$200&amp;$DC$1:$DC$200,0))=AU$3,1,"")))</f>
        <v/>
      </c>
      <c r="AV149" s="6" t="str">
        <f t="array" ref="AV149">IF(ISNA(INDEX($DC$1:$DC$770,MATCH($AE149&amp;AV$3,$DB$1:$DB$770&amp;$DC$1:$DC$770,0))),"",IF(ISNA(INDEX($DC$1:$DC$200,MATCH($AE149&amp;AV$3,$DB$1:$DB$200&amp;$DC$1:$DC$200,0))),IF(INDEX($DC$201:$DC$770,MATCH($AE149&amp;AV$3,$DB$201:$DB$770&amp;$DC$201:$DC$770,0))=AV$3,2,""),IF(INDEX($DC$1:$DC$200,MATCH($AE149&amp;AV$3,$DB$1:$DB$200&amp;$DC$1:$DC$200,0))=AV$3,1,"")))</f>
        <v/>
      </c>
      <c r="AW149" s="5" t="str">
        <f t="array" ref="AW149">IF(ISNA(INDEX($DC$1:$DC$770,MATCH($AE149&amp;AW$3,$DB$1:$DB$770&amp;$DC$1:$DC$770,0))),"",IF(ISNA(INDEX($DC$1:$DC$200,MATCH($AE149&amp;AW$3,$DB$1:$DB$200&amp;$DC$1:$DC$200,0))),IF(INDEX($DC$201:$DC$770,MATCH($AE149&amp;AW$3,$DB$201:$DB$770&amp;$DC$201:$DC$770,0))=AW$3,2,""),IF(INDEX($DC$1:$DC$200,MATCH($AE149&amp;AW$3,$DB$1:$DB$200&amp;$DC$1:$DC$200,0))=AW$3,1,"")))</f>
        <v/>
      </c>
      <c r="AX149" s="6" t="str">
        <f t="array" ref="AX149">IF(ISNA(INDEX($DC$1:$DC$770,MATCH($AE149&amp;AX$3,$DB$1:$DB$770&amp;$DC$1:$DC$770,0))),"",IF(ISNA(INDEX($DC$1:$DC$200,MATCH($AE149&amp;AX$3,$DB$1:$DB$200&amp;$DC$1:$DC$200,0))),IF(INDEX($DC$201:$DC$770,MATCH($AE149&amp;AX$3,$DB$201:$DB$770&amp;$DC$201:$DC$770,0))=AX$3,2,""),IF(INDEX($DC$1:$DC$200,MATCH($AE149&amp;AX$3,$DB$1:$DB$200&amp;$DC$1:$DC$200,0))=AX$3,1,"")))</f>
        <v/>
      </c>
      <c r="AY149" s="7" t="str">
        <f t="array" ref="AY149">IF(ISNA(INDEX($DC$1:$DC$770,MATCH($AE149&amp;AY$3,$DB$1:$DB$770&amp;$DC$1:$DC$770,0))),"",IF(ISNA(INDEX($DC$1:$DC$200,MATCH($AE149&amp;AY$3,$DB$1:$DB$200&amp;$DC$1:$DC$200,0))),IF(INDEX($DC$201:$DC$770,MATCH($AE149&amp;AY$3,$DB$201:$DB$770&amp;$DC$201:$DC$770,0))=AY$3,2,""),IF(INDEX($DC$1:$DC$200,MATCH($AE149&amp;AY$3,$DB$1:$DB$200&amp;$DC$1:$DC$200,0))=AY$3,1,"")))</f>
        <v/>
      </c>
      <c r="AZ149" s="6" t="str">
        <f t="array" ref="AZ149">IF(ISNA(INDEX($DC$1:$DC$770,MATCH($AE149&amp;AZ$3,$DB$1:$DB$770&amp;$DC$1:$DC$770,0))),"",IF(ISNA(INDEX($DC$1:$DC$200,MATCH($AE149&amp;AZ$3,$DB$1:$DB$200&amp;$DC$1:$DC$200,0))),IF(INDEX($DC$201:$DC$770,MATCH($AE149&amp;AZ$3,$DB$201:$DB$770&amp;$DC$201:$DC$770,0))=AZ$3,2,""),IF(INDEX($DC$1:$DC$200,MATCH($AE149&amp;AZ$3,$DB$1:$DB$200&amp;$DC$1:$DC$200,0))=AZ$3,1,"")))</f>
        <v/>
      </c>
      <c r="BA149" s="6" t="str">
        <f t="array" ref="BA149">IF(ISNA(INDEX($DC$1:$DC$770,MATCH($AE149&amp;BA$3,$DB$1:$DB$770&amp;$DC$1:$DC$770,0))),"",IF(ISNA(INDEX($DC$1:$DC$200,MATCH($AE149&amp;BA$3,$DB$1:$DB$200&amp;$DC$1:$DC$200,0))),IF(INDEX($DC$201:$DC$770,MATCH($AE149&amp;BA$3,$DB$201:$DB$770&amp;$DC$201:$DC$770,0))=BA$3,2,""),IF(INDEX($DC$1:$DC$200,MATCH($AE149&amp;BA$3,$DB$1:$DB$200&amp;$DC$1:$DC$200,0))=BA$3,1,"")))</f>
        <v/>
      </c>
      <c r="BB149" s="6" t="str">
        <f t="array" ref="BB149">IF(ISNA(INDEX($DC$1:$DC$770,MATCH($AE149&amp;BB$3,$DB$1:$DB$770&amp;$DC$1:$DC$770,0))),"",IF(ISNA(INDEX($DC$1:$DC$200,MATCH($AE149&amp;BB$3,$DB$1:$DB$200&amp;$DC$1:$DC$200,0))),IF(INDEX($DC$201:$DC$770,MATCH($AE149&amp;BB$3,$DB$201:$DB$770&amp;$DC$201:$DC$770,0))=BB$3,2,""),IF(INDEX($DC$1:$DC$200,MATCH($AE149&amp;BB$3,$DB$1:$DB$200&amp;$DC$1:$DC$200,0))=BB$3,1,"")))</f>
        <v/>
      </c>
      <c r="BC149" s="5" t="str">
        <f t="array" ref="BC149">IF(ISNA(INDEX($DC$1:$DC$770,MATCH($AE149&amp;BC$3,$DB$1:$DB$770&amp;$DC$1:$DC$770,0))),"",IF(ISNA(INDEX($DC$1:$DC$200,MATCH($AE149&amp;BC$3,$DB$1:$DB$200&amp;$DC$1:$DC$200,0))),IF(INDEX($DC$201:$DC$770,MATCH($AE149&amp;BC$3,$DB$201:$DB$770&amp;$DC$201:$DC$770,0))=BC$3,2,""),IF(INDEX($DC$1:$DC$200,MATCH($AE149&amp;BC$3,$DB$1:$DB$200&amp;$DC$1:$DC$200,0))=BC$3,1,"")))</f>
        <v/>
      </c>
      <c r="BD149" s="6" t="str">
        <f t="array" ref="BD149">IF(ISNA(INDEX($DC$1:$DC$770,MATCH($AE149&amp;BD$3,$DB$1:$DB$770&amp;$DC$1:$DC$770,0))),"",IF(ISNA(INDEX($DC$1:$DC$200,MATCH($AE149&amp;BD$3,$DB$1:$DB$200&amp;$DC$1:$DC$200,0))),IF(INDEX($DC$201:$DC$770,MATCH($AE149&amp;BD$3,$DB$201:$DB$770&amp;$DC$201:$DC$770,0))=BD$3,2,""),IF(INDEX($DC$1:$DC$200,MATCH($AE149&amp;BD$3,$DB$1:$DB$200&amp;$DC$1:$DC$200,0))=BD$3,1,"")))</f>
        <v/>
      </c>
      <c r="BE149" s="7" t="str">
        <f t="array" ref="BE149">IF(ISNA(INDEX($DC$1:$DC$770,MATCH($AE149&amp;BE$3,$DB$1:$DB$770&amp;$DC$1:$DC$770,0))),"",IF(ISNA(INDEX($DC$1:$DC$200,MATCH($AE149&amp;BE$3,$DB$1:$DB$200&amp;$DC$1:$DC$200,0))),IF(INDEX($DC$201:$DC$770,MATCH($AE149&amp;BE$3,$DB$201:$DB$770&amp;$DC$201:$DC$770,0))=BE$3,2,""),IF(INDEX($DC$1:$DC$200,MATCH($AE149&amp;BE$3,$DB$1:$DB$200&amp;$DC$1:$DC$200,0))=BE$3,1,"")))</f>
        <v/>
      </c>
      <c r="BF149" s="6" t="str">
        <f t="array" ref="BF149">IF(ISNA(INDEX($DC$1:$DC$770,MATCH($AE149&amp;BF$3,$DB$1:$DB$770&amp;$DC$1:$DC$770,0))),"",IF(ISNA(INDEX($DC$1:$DC$200,MATCH($AE149&amp;BF$3,$DB$1:$DB$200&amp;$DC$1:$DC$200,0))),IF(INDEX($DC$201:$DC$770,MATCH($AE149&amp;BF$3,$DB$201:$DB$770&amp;$DC$201:$DC$770,0))=BF$3,2,""),IF(INDEX($DC$1:$DC$200,MATCH($AE149&amp;BF$3,$DB$1:$DB$200&amp;$DC$1:$DC$200,0))=BF$3,1,"")))</f>
        <v/>
      </c>
      <c r="BG149" s="6" t="str">
        <f t="array" ref="BG149">IF(ISNA(INDEX($DC$1:$DC$770,MATCH($AE149&amp;BG$3,$DB$1:$DB$770&amp;$DC$1:$DC$770,0))),"",IF(ISNA(INDEX($DC$1:$DC$200,MATCH($AE149&amp;BG$3,$DB$1:$DB$200&amp;$DC$1:$DC$200,0))),IF(INDEX($DC$201:$DC$770,MATCH($AE149&amp;BG$3,$DB$201:$DB$770&amp;$DC$201:$DC$770,0))=BG$3,2,""),IF(INDEX($DC$1:$DC$200,MATCH($AE149&amp;BG$3,$DB$1:$DB$200&amp;$DC$1:$DC$200,0))=BG$3,1,"")))</f>
        <v/>
      </c>
      <c r="BH149" s="7" t="str">
        <f t="array" ref="BH149">IF(ISNA(INDEX($DC$1:$DC$770,MATCH($AE149&amp;BH$3,$DB$1:$DB$770&amp;$DC$1:$DC$770,0))),"",IF(ISNA(INDEX($DC$1:$DC$200,MATCH($AE149&amp;BH$3,$DB$1:$DB$200&amp;$DC$1:$DC$200,0))),IF(INDEX($DC$201:$DC$770,MATCH($AE149&amp;BH$3,$DB$201:$DB$770&amp;$DC$201:$DC$770,0))=BH$3,2,""),IF(INDEX($DC$1:$DC$200,MATCH($AE149&amp;BH$3,$DB$1:$DB$200&amp;$DC$1:$DC$200,0))=BH$3,1,"")))</f>
        <v/>
      </c>
      <c r="BI149" s="4">
        <f t="shared" ref="BI149" si="1326">BI147+1</f>
        <v>249</v>
      </c>
      <c r="BJ149" s="174">
        <f>TRUNC((DATE($CR$2,BK$140,BK149)-WEEKDAY(DATE($CR$2,BK$140,BK149),2)-DATE(YEAR(DATE($CR$2,BK$140,BK149)+4-WEEKDAY(DATE($CR$2,BK$140,BK149),2)),1,-10))/7)</f>
        <v>36</v>
      </c>
      <c r="BK149" s="172">
        <v>5</v>
      </c>
      <c r="BL149" s="176" t="str">
        <f t="shared" si="1268"/>
        <v>Mo</v>
      </c>
      <c r="BM149" s="2"/>
      <c r="BN149" s="164" t="str">
        <f t="shared" ref="BN149" si="1327">IF(OR(OR($BI150=$CP$30,$BI150=$CP$31,$BI150=$CP$32,$BI150=$CP$33,$BI150=$CP$34,$BI150=$CP$35,$BI150=$CP$36,$BI150=$CP$37,$BI150=$CP$38,$BI150=$CP$39,$BI150=$CP$40,$BI150=$CP$41),OR(BJ149=$CR$7,BJ153=$CR$7,BJ149=$CS$7,BJ153=$CS$7,BJ149=$CT$7,BJ153=$CT$7,BJ149=$CR$8,BJ153=$CR$8,BJ149=$CR$9,BJ153=$CR$9,BJ149=$CR$10,BJ153=$CR$10,BJ149=$CS$10,BJ153=$CS$10,BJ149=$CR$11,BJ153=$CR$11,BJ149=$CS$11,BJ153=$CS$11,BJ149=$CT$11,BJ153=$CT$11,BJ149=$CU$11,BJ153=$CU$11,BJ149=$CV$11,BJ153=$CV$11,BJ149=$CR$12,BJ153=$CR$12,BJ149=$CS$12,BJ153=$CS$12),OR($BI150=$CP$44,$BI150=$CP$45,$BI150=$CP$46,$BI150=$CP$47,$BI150=$CP$48,$BI150=$CP$49,$BI150=$CP$50)),1,"")</f>
        <v/>
      </c>
      <c r="BO149" s="164" t="str">
        <f t="shared" ref="BO149" si="1328">IF(OR(OR(BJ149=$CR$15,BJ153=$CR$15,BJ149=$CS$15,BJ153=$CS$15,BJ149=$CT$15,BJ153=$CT$15,BJ149=$CR$16,BJ153=$CR$16,BJ149=$CS$16,BJ153=$CS$16,BJ149=$CR$17,BJ153=$CR$17,BJ149=$CS$17,BJ153=$CS$17,BJ149=$CR$18,BJ153=$CR$18,BJ149=$CS$18,BJ153=$CS$18,BJ149=$CT$18,BJ153=$CT$18,BJ149=$CU$18,BJ153=$CU$18,BJ149=$CV$18,BJ153=$CV$18,BJ149=$CR$19,BJ153=$CR$19,BJ149=$CS$19,BJ153=$CS$19),OR($BI150=$CP$30,$BI150=$CP$31,$BI150=$CP$32,$BI150=$CP$33,$BI150=$CP$34,$BI150=$CP$35,$BI150=$CP$36,$BI150=$CP$37,$BI150=$CP$38,$BI150=$CP$39,$BI150=$CP$40,$BI150=$CP$41),OR($BI150=$CP$44,$BI150=$CP$45,$BI150=$CP$46,$BI150=$CP$47,$BI150=$CP$48,$BI150=$CP$49,$BI150=$CP$50)),1,"")</f>
        <v/>
      </c>
      <c r="BP149" s="164" t="str">
        <f t="shared" ref="BP149" si="1329">IF(OR(OR(BJ149=$CR$22,BJ153=$CR$22,BJ149=$CS$22,BJ153=$CS$22,BJ149=$CT$22,BJ153=$CT$22,BJ149=$CR$23,BJ153=$CR$23,BJ149=$CS$23,BJ153=$CS$23,BJ149=$CR$24,BJ153=$CR$24,BJ149=$CS$24,BJ153=$CS$24,BJ149=$CR$25,BJ153=$CR$25,BJ149=$CS$25,BJ153=$CS$25,BJ149=$CT$25,BJ153=$CT$25,BJ149=$CU$25,BJ153=$CU$25,BJ149=$CV$25,BJ153=$CV$25,BJ149=$CR$26,BJ153=$CR$26,BJ149=$CS$26,BJ153=$CS$26),OR($BI150=$CP$30,$BI150=$CP$31,$BI150=$CP$32,$BI150=$CP$33,$BI150=$CP$34,$BI150=$CP$35,$BI150=$CP$36,$BI150=$CP$37,$BI150=$CP$38,$BI150=$CP$39,$BI150=$CP$40,$BI150=$CP$41),OR($BI150=$CP$44,$BI150=$CP$45,$BI150=$CP$46,$BI150=$CP$47,$BI150=$CP$48,$BI150=$CP$49,$BI150=$CP$50)),1,"")</f>
        <v/>
      </c>
      <c r="BQ149" s="2"/>
      <c r="BR149" s="1" t="str">
        <f t="shared" ref="BR149" si="1330">IF(ISNA(VLOOKUP(BI149,$DB$1:$DE$200,4,FALSE)),"",VLOOKUP(BI149,$DB$1:$DE$200,4,FALSE))</f>
        <v>Cevi-Turnen</v>
      </c>
      <c r="BS149" s="1"/>
      <c r="BT149" s="1"/>
      <c r="BU149" s="1"/>
      <c r="BV149" s="1"/>
      <c r="BW149" s="1"/>
      <c r="BX149" s="5" t="str">
        <f t="array" ref="BX149">IF(ISNA(INDEX($DC$1:$DC$770,MATCH($BI149&amp;BX$3,$DB$1:$DB$770&amp;$DC$1:$DC$770,0))),"",IF(ISNA(INDEX($DC$1:$DC$200,MATCH($BI149&amp;BX$3,$DB$1:$DB$200&amp;$DC$1:$DC$200,0))),IF(INDEX($DC$201:$DC$770,MATCH($BI149&amp;BX$3,$DB$201:$DB$770&amp;$DC$201:$DC$770,0))=BX$3,2,""),IF(INDEX($DC$1:$DC$200,MATCH($BI149&amp;BX$3,$DB$1:$DB$200&amp;$DC$1:$DC$200,0))=BX$3,1,"")))</f>
        <v/>
      </c>
      <c r="BY149" s="6" t="str">
        <f t="array" ref="BY149">IF(ISNA(INDEX($DC$1:$DC$770,MATCH($BI149&amp;BY$3,$DB$1:$DB$770&amp;$DC$1:$DC$770,0))),"",IF(ISNA(INDEX($DC$1:$DC$200,MATCH($BI149&amp;BY$3,$DB$1:$DB$200&amp;$DC$1:$DC$200,0))),IF(INDEX($DC$201:$DC$770,MATCH($BI149&amp;BY$3,$DB$201:$DB$770&amp;$DC$201:$DC$770,0))=BY$3,2,""),IF(INDEX($DC$1:$DC$200,MATCH($BI149&amp;BY$3,$DB$1:$DB$200&amp;$DC$1:$DC$200,0))=BY$3,1,"")))</f>
        <v/>
      </c>
      <c r="BZ149" s="6">
        <f t="array" ref="BZ149">IF(ISNA(INDEX($DC$1:$DC$770,MATCH($BI149&amp;BZ$3,$DB$1:$DB$770&amp;$DC$1:$DC$770,0))),"",IF(ISNA(INDEX($DC$1:$DC$200,MATCH($BI149&amp;BZ$3,$DB$1:$DB$200&amp;$DC$1:$DC$200,0))),IF(INDEX($DC$201:$DC$770,MATCH($BI149&amp;BZ$3,$DB$201:$DB$770&amp;$DC$201:$DC$770,0))=BZ$3,2,""),IF(INDEX($DC$1:$DC$200,MATCH($BI149&amp;BZ$3,$DB$1:$DB$200&amp;$DC$1:$DC$200,0))=BZ$3,1,"")))</f>
        <v>1</v>
      </c>
      <c r="CA149" s="5" t="str">
        <f t="array" ref="CA149">IF(ISNA(INDEX($DC$1:$DC$770,MATCH($BI149&amp;CA$3,$DB$1:$DB$770&amp;$DC$1:$DC$770,0))),"",IF(ISNA(INDEX($DC$1:$DC$200,MATCH($BI149&amp;CA$3,$DB$1:$DB$200&amp;$DC$1:$DC$200,0))),IF(INDEX($DC$201:$DC$770,MATCH($BI149&amp;CA$3,$DB$201:$DB$770&amp;$DC$201:$DC$770,0))=CA$3,2,""),IF(INDEX($DC$1:$DC$200,MATCH($BI149&amp;CA$3,$DB$1:$DB$200&amp;$DC$1:$DC$200,0))=CA$3,1,"")))</f>
        <v/>
      </c>
      <c r="CB149" s="6" t="str">
        <f t="array" ref="CB149">IF(ISNA(INDEX($DC$1:$DC$770,MATCH($BI149&amp;CB$3,$DB$1:$DB$770&amp;$DC$1:$DC$770,0))),"",IF(ISNA(INDEX($DC$1:$DC$200,MATCH($BI149&amp;CB$3,$DB$1:$DB$200&amp;$DC$1:$DC$200,0))),IF(INDEX($DC$201:$DC$770,MATCH($BI149&amp;CB$3,$DB$201:$DB$770&amp;$DC$201:$DC$770,0))=CB$3,2,""),IF(INDEX($DC$1:$DC$200,MATCH($BI149&amp;CB$3,$DB$1:$DB$200&amp;$DC$1:$DC$200,0))=CB$3,1,"")))</f>
        <v/>
      </c>
      <c r="CC149" s="7" t="str">
        <f t="array" ref="CC149">IF(ISNA(INDEX($DC$1:$DC$770,MATCH($BI149&amp;CC$3,$DB$1:$DB$770&amp;$DC$1:$DC$770,0))),"",IF(ISNA(INDEX($DC$1:$DC$200,MATCH($BI149&amp;CC$3,$DB$1:$DB$200&amp;$DC$1:$DC$200,0))),IF(INDEX($DC$201:$DC$770,MATCH($BI149&amp;CC$3,$DB$201:$DB$770&amp;$DC$201:$DC$770,0))=CC$3,2,""),IF(INDEX($DC$1:$DC$200,MATCH($BI149&amp;CC$3,$DB$1:$DB$200&amp;$DC$1:$DC$200,0))=CC$3,1,"")))</f>
        <v/>
      </c>
      <c r="CD149" s="6" t="str">
        <f t="array" ref="CD149">IF(ISNA(INDEX($DC$1:$DC$770,MATCH($BI149&amp;CD$3,$DB$1:$DB$770&amp;$DC$1:$DC$770,0))),"",IF(ISNA(INDEX($DC$1:$DC$200,MATCH($BI149&amp;CD$3,$DB$1:$DB$200&amp;$DC$1:$DC$200,0))),IF(INDEX($DC$201:$DC$770,MATCH($BI149&amp;CD$3,$DB$201:$DB$770&amp;$DC$201:$DC$770,0))=CD$3,2,""),IF(INDEX($DC$1:$DC$200,MATCH($BI149&amp;CD$3,$DB$1:$DB$200&amp;$DC$1:$DC$200,0))=CD$3,1,"")))</f>
        <v/>
      </c>
      <c r="CE149" s="6" t="str">
        <f t="array" ref="CE149">IF(ISNA(INDEX($DC$1:$DC$770,MATCH($BI149&amp;CE$3,$DB$1:$DB$770&amp;$DC$1:$DC$770,0))),"",IF(ISNA(INDEX($DC$1:$DC$200,MATCH($BI149&amp;CE$3,$DB$1:$DB$200&amp;$DC$1:$DC$200,0))),IF(INDEX($DC$201:$DC$770,MATCH($BI149&amp;CE$3,$DB$201:$DB$770&amp;$DC$201:$DC$770,0))=CE$3,2,""),IF(INDEX($DC$1:$DC$200,MATCH($BI149&amp;CE$3,$DB$1:$DB$200&amp;$DC$1:$DC$200,0))=CE$3,1,"")))</f>
        <v/>
      </c>
      <c r="CF149" s="6" t="str">
        <f t="array" ref="CF149">IF(ISNA(INDEX($DC$1:$DC$770,MATCH($BI149&amp;CF$3,$DB$1:$DB$770&amp;$DC$1:$DC$770,0))),"",IF(ISNA(INDEX($DC$1:$DC$200,MATCH($BI149&amp;CF$3,$DB$1:$DB$200&amp;$DC$1:$DC$200,0))),IF(INDEX($DC$201:$DC$770,MATCH($BI149&amp;CF$3,$DB$201:$DB$770&amp;$DC$201:$DC$770,0))=CF$3,2,""),IF(INDEX($DC$1:$DC$200,MATCH($BI149&amp;CF$3,$DB$1:$DB$200&amp;$DC$1:$DC$200,0))=CF$3,1,"")))</f>
        <v/>
      </c>
      <c r="CG149" s="5" t="str">
        <f t="array" ref="CG149">IF(ISNA(INDEX($DC$1:$DC$770,MATCH($BI149&amp;CG$3,$DB$1:$DB$770&amp;$DC$1:$DC$770,0))),"",IF(ISNA(INDEX($DC$1:$DC$200,MATCH($BI149&amp;CG$3,$DB$1:$DB$200&amp;$DC$1:$DC$200,0))),IF(INDEX($DC$201:$DC$770,MATCH($BI149&amp;CG$3,$DB$201:$DB$770&amp;$DC$201:$DC$770,0))=CG$3,2,""),IF(INDEX($DC$1:$DC$200,MATCH($BI149&amp;CG$3,$DB$1:$DB$200&amp;$DC$1:$DC$200,0))=CG$3,1,"")))</f>
        <v/>
      </c>
      <c r="CH149" s="6" t="str">
        <f t="array" ref="CH149">IF(ISNA(INDEX($DC$1:$DC$770,MATCH($BI149&amp;CH$3,$DB$1:$DB$770&amp;$DC$1:$DC$770,0))),"",IF(ISNA(INDEX($DC$1:$DC$200,MATCH($BI149&amp;CH$3,$DB$1:$DB$200&amp;$DC$1:$DC$200,0))),IF(INDEX($DC$201:$DC$770,MATCH($BI149&amp;CH$3,$DB$201:$DB$770&amp;$DC$201:$DC$770,0))=CH$3,2,""),IF(INDEX($DC$1:$DC$200,MATCH($BI149&amp;CH$3,$DB$1:$DB$200&amp;$DC$1:$DC$200,0))=CH$3,1,"")))</f>
        <v/>
      </c>
      <c r="CI149" s="7" t="str">
        <f t="array" ref="CI149">IF(ISNA(INDEX($DC$1:$DC$770,MATCH($BI149&amp;CI$3,$DB$1:$DB$770&amp;$DC$1:$DC$770,0))),"",IF(ISNA(INDEX($DC$1:$DC$200,MATCH($BI149&amp;CI$3,$DB$1:$DB$200&amp;$DC$1:$DC$200,0))),IF(INDEX($DC$201:$DC$770,MATCH($BI149&amp;CI$3,$DB$201:$DB$770&amp;$DC$201:$DC$770,0))=CI$3,2,""),IF(INDEX($DC$1:$DC$200,MATCH($BI149&amp;CI$3,$DB$1:$DB$200&amp;$DC$1:$DC$200,0))=CI$3,1,"")))</f>
        <v/>
      </c>
      <c r="CJ149" s="6" t="str">
        <f t="array" ref="CJ149">IF(ISNA(INDEX($DC$1:$DC$770,MATCH($BI149&amp;CJ$3,$DB$1:$DB$770&amp;$DC$1:$DC$770,0))),"",IF(ISNA(INDEX($DC$1:$DC$200,MATCH($BI149&amp;CJ$3,$DB$1:$DB$200&amp;$DC$1:$DC$200,0))),IF(INDEX($DC$201:$DC$770,MATCH($BI149&amp;CJ$3,$DB$201:$DB$770&amp;$DC$201:$DC$770,0))=CJ$3,2,""),IF(INDEX($DC$1:$DC$200,MATCH($BI149&amp;CJ$3,$DB$1:$DB$200&amp;$DC$1:$DC$200,0))=CJ$3,1,"")))</f>
        <v/>
      </c>
      <c r="CK149" s="6" t="str">
        <f t="array" ref="CK149">IF(ISNA(INDEX($DC$1:$DC$770,MATCH($BI149&amp;CK$3,$DB$1:$DB$770&amp;$DC$1:$DC$770,0))),"",IF(ISNA(INDEX($DC$1:$DC$200,MATCH($BI149&amp;CK$3,$DB$1:$DB$200&amp;$DC$1:$DC$200,0))),IF(INDEX($DC$201:$DC$770,MATCH($BI149&amp;CK$3,$DB$201:$DB$770&amp;$DC$201:$DC$770,0))=CK$3,2,""),IF(INDEX($DC$1:$DC$200,MATCH($BI149&amp;CK$3,$DB$1:$DB$200&amp;$DC$1:$DC$200,0))=CK$3,1,"")))</f>
        <v/>
      </c>
      <c r="CL149" s="7" t="str">
        <f t="array" ref="CL149">IF(ISNA(INDEX($DC$1:$DC$770,MATCH($BI149&amp;CL$3,$DB$1:$DB$770&amp;$DC$1:$DC$770,0))),"",IF(ISNA(INDEX($DC$1:$DC$200,MATCH($BI149&amp;CL$3,$DB$1:$DB$200&amp;$DC$1:$DC$200,0))),IF(INDEX($DC$201:$DC$770,MATCH($BI149&amp;CL$3,$DB$201:$DB$770&amp;$DC$201:$DC$770,0))=CL$3,2,""),IF(INDEX($DC$1:$DC$200,MATCH($BI149&amp;CL$3,$DB$1:$DB$200&amp;$DC$1:$DC$200,0))=CL$3,1,"")))</f>
        <v/>
      </c>
      <c r="CN149" s="13" t="s">
        <v>160</v>
      </c>
      <c r="CO149" s="58">
        <f t="shared" ref="CO149" si="1331">VLOOKUP(CQ149,$CQ$194:$CR$208,2,FALSE)</f>
        <v>9</v>
      </c>
      <c r="CP149" s="23">
        <f t="shared" ref="CP149:CP190" si="1332">IF(OR(CU149=0,CV149=0),0,1+CY149-$CP$29)</f>
        <v>76</v>
      </c>
      <c r="CQ149" s="168" t="s">
        <v>201</v>
      </c>
      <c r="CR149" s="13" t="s">
        <v>134</v>
      </c>
      <c r="CT149" s="13" t="s">
        <v>151</v>
      </c>
      <c r="CU149" s="13">
        <f>DAY(DATE($CR$2,1,7*$CR$25-5-WEEKDAY(DATE($CR$2,,),3)))</f>
        <v>16</v>
      </c>
      <c r="CV149" s="13">
        <v>3</v>
      </c>
      <c r="CW149" s="13">
        <f t="shared" si="765"/>
        <v>2016</v>
      </c>
      <c r="CX149" s="13" t="str">
        <f t="shared" si="1309"/>
        <v>Mi</v>
      </c>
      <c r="CY149" s="22">
        <f t="shared" ref="CY149:CY190" si="1333">DATE(CW149,CV149,CU149)</f>
        <v>40983</v>
      </c>
      <c r="CZ149" s="13">
        <f>IF(COUNTIF(DL562:DL571,1)&gt;0,"F3",0)</f>
        <v>0</v>
      </c>
      <c r="DB149" s="19">
        <f>IF(DM149=0,0,IF(COUNTIF($DM$1:$DM$200,DM149)=1,DM149,IF(COUNTIF($DM$1:$DM$200,DM149)=2,IF(COUNTIF($DM$1:$DM104,DM149)=0,DM149,DM149+0.5),"Terminkollision 1")))</f>
        <v>0</v>
      </c>
      <c r="DC149" s="42">
        <f t="shared" si="1187"/>
        <v>15</v>
      </c>
      <c r="DD149" s="71" t="s">
        <v>207</v>
      </c>
      <c r="DE149" s="13" t="s">
        <v>146</v>
      </c>
      <c r="DG149" s="63"/>
      <c r="DH149" s="63"/>
      <c r="DI149" s="13">
        <f t="shared" si="563"/>
        <v>2016</v>
      </c>
      <c r="DJ149" s="13" t="str">
        <f t="shared" si="1273"/>
        <v>Mo</v>
      </c>
      <c r="DK149" s="22">
        <f t="shared" si="1274"/>
        <v>40876</v>
      </c>
      <c r="DL149" s="19">
        <f t="shared" si="1275"/>
        <v>0</v>
      </c>
      <c r="DM149" s="13">
        <f t="shared" si="1136"/>
        <v>0</v>
      </c>
    </row>
    <row r="150" spans="1:117">
      <c r="A150" s="13">
        <f t="shared" ref="A150" si="1334">A149+0.5</f>
        <v>187.5</v>
      </c>
      <c r="B150" s="174"/>
      <c r="C150" s="183"/>
      <c r="D150" s="177"/>
      <c r="E150" s="2"/>
      <c r="F150" s="165"/>
      <c r="G150" s="165"/>
      <c r="H150" s="165"/>
      <c r="I150" s="2"/>
      <c r="J150" s="10" t="str">
        <f t="shared" ref="J150" si="1335">IF(ISNA(VLOOKUP(A150,$CP$30:$CQ$56,2,FALSE)),IF(ISNA(VLOOKUP(A150,$DB$1:$DE$200,4,FALSE)),"",VLOOKUP(A150,$DB$1:$DE$200,4,FALSE)),VLOOKUP(A150,$CP$30:$CQ$56,2,FALSE))</f>
        <v/>
      </c>
      <c r="K150" s="10"/>
      <c r="L150" s="10"/>
      <c r="M150" s="10"/>
      <c r="N150" s="10"/>
      <c r="O150" s="10"/>
      <c r="P150" s="9" t="str">
        <f t="array" ref="P150">IF(ISNA(INDEX($DC$201:$DC$770,MATCH($A149&amp;P$3,$DB$201:$DB$770&amp;$DC$201:$DC$770,0))),IF(ISNA(INDEX($DC$1:$DC$200,MATCH($A150&amp;P$3,$DB$1:$DB$200&amp;$DC$1:$DC$200,0))),"",IF(INDEX($DC$1:$DC$200,MATCH($A150&amp;P$3,$DB$1:$DB$200&amp;$DC$1:$DC$200,0))=P$3,1,"")),IF(INDEX($DC$201:$DC$770,MATCH($A149&amp;P$3,$DB$201:$DB$770&amp;$DC$201:$DC$770,0))=P$3,2,""))</f>
        <v/>
      </c>
      <c r="Q150" s="10" t="str">
        <f t="array" ref="Q150">IF(ISNA(INDEX($DC$201:$DC$770,MATCH($A149&amp;Q$3,$DB$201:$DB$770&amp;$DC$201:$DC$770,0))),IF(ISNA(INDEX($DC$1:$DC$200,MATCH($A150&amp;Q$3,$DB$1:$DB$200&amp;$DC$1:$DC$200,0))),"",IF(INDEX($DC$1:$DC$200,MATCH($A150&amp;Q$3,$DB$1:$DB$200&amp;$DC$1:$DC$200,0))=Q$3,1,"")),IF(INDEX($DC$201:$DC$770,MATCH($A149&amp;Q$3,$DB$201:$DB$770&amp;$DC$201:$DC$770,0))=Q$3,2,""))</f>
        <v/>
      </c>
      <c r="R150" s="10" t="str">
        <f t="array" ref="R150">IF(ISNA(INDEX($DC$201:$DC$770,MATCH($A149&amp;R$3,$DB$201:$DB$770&amp;$DC$201:$DC$770,0))),IF(ISNA(INDEX($DC$1:$DC$200,MATCH($A150&amp;R$3,$DB$1:$DB$200&amp;$DC$1:$DC$200,0))),"",IF(INDEX($DC$1:$DC$200,MATCH($A150&amp;R$3,$DB$1:$DB$200&amp;$DC$1:$DC$200,0))=R$3,1,"")),IF(INDEX($DC$201:$DC$770,MATCH($A149&amp;R$3,$DB$201:$DB$770&amp;$DC$201:$DC$770,0))=R$3,2,""))</f>
        <v/>
      </c>
      <c r="S150" s="9" t="str">
        <f t="array" ref="S150">IF(ISNA(INDEX($DC$201:$DC$770,MATCH($A149&amp;S$3,$DB$201:$DB$770&amp;$DC$201:$DC$770,0))),IF(ISNA(INDEX($DC$1:$DC$200,MATCH($A150&amp;S$3,$DB$1:$DB$200&amp;$DC$1:$DC$200,0))),"",IF(INDEX($DC$1:$DC$200,MATCH($A150&amp;S$3,$DB$1:$DB$200&amp;$DC$1:$DC$200,0))=S$3,1,"")),IF(INDEX($DC$201:$DC$770,MATCH($A149&amp;S$3,$DB$201:$DB$770&amp;$DC$201:$DC$770,0))=S$3,2,""))</f>
        <v/>
      </c>
      <c r="T150" s="10" t="str">
        <f t="array" ref="T150">IF(ISNA(INDEX($DC$201:$DC$770,MATCH($A149&amp;T$3,$DB$201:$DB$770&amp;$DC$201:$DC$770,0))),IF(ISNA(INDEX($DC$1:$DC$200,MATCH($A150&amp;T$3,$DB$1:$DB$200&amp;$DC$1:$DC$200,0))),"",IF(INDEX($DC$1:$DC$200,MATCH($A150&amp;T$3,$DB$1:$DB$200&amp;$DC$1:$DC$200,0))=T$3,1,"")),IF(INDEX($DC$201:$DC$770,MATCH($A149&amp;T$3,$DB$201:$DB$770&amp;$DC$201:$DC$770,0))=T$3,2,""))</f>
        <v/>
      </c>
      <c r="U150" s="8" t="str">
        <f t="array" ref="U150">IF(ISNA(INDEX($DC$201:$DC$770,MATCH($A149&amp;U$3,$DB$201:$DB$770&amp;$DC$201:$DC$770,0))),IF(ISNA(INDEX($DC$1:$DC$200,MATCH($A150&amp;U$3,$DB$1:$DB$200&amp;$DC$1:$DC$200,0))),"",IF(INDEX($DC$1:$DC$200,MATCH($A150&amp;U$3,$DB$1:$DB$200&amp;$DC$1:$DC$200,0))=U$3,1,"")),IF(INDEX($DC$201:$DC$770,MATCH($A149&amp;U$3,$DB$201:$DB$770&amp;$DC$201:$DC$770,0))=U$3,2,""))</f>
        <v/>
      </c>
      <c r="V150" s="10" t="str">
        <f t="array" ref="V150">IF(ISNA(INDEX($DC$201:$DC$770,MATCH($A149&amp;V$3,$DB$201:$DB$770&amp;$DC$201:$DC$770,0))),IF(ISNA(INDEX($DC$1:$DC$200,MATCH($A150&amp;V$3,$DB$1:$DB$200&amp;$DC$1:$DC$200,0))),"",IF(INDEX($DC$1:$DC$200,MATCH($A150&amp;V$3,$DB$1:$DB$200&amp;$DC$1:$DC$200,0))=V$3,1,"")),IF(INDEX($DC$201:$DC$770,MATCH($A149&amp;V$3,$DB$201:$DB$770&amp;$DC$201:$DC$770,0))=V$3,2,""))</f>
        <v/>
      </c>
      <c r="W150" s="10" t="str">
        <f t="array" ref="W150">IF(ISNA(INDEX($DC$201:$DC$770,MATCH($A149&amp;W$3,$DB$201:$DB$770&amp;$DC$201:$DC$770,0))),IF(ISNA(INDEX($DC$1:$DC$200,MATCH($A150&amp;W$3,$DB$1:$DB$200&amp;$DC$1:$DC$200,0))),"",IF(INDEX($DC$1:$DC$200,MATCH($A150&amp;W$3,$DB$1:$DB$200&amp;$DC$1:$DC$200,0))=W$3,1,"")),IF(INDEX($DC$201:$DC$770,MATCH($A149&amp;W$3,$DB$201:$DB$770&amp;$DC$201:$DC$770,0))=W$3,2,""))</f>
        <v/>
      </c>
      <c r="X150" s="10" t="str">
        <f t="array" ref="X150">IF(ISNA(INDEX($DC$201:$DC$770,MATCH($A149&amp;X$3,$DB$201:$DB$770&amp;$DC$201:$DC$770,0))),IF(ISNA(INDEX($DC$1:$DC$200,MATCH($A150&amp;X$3,$DB$1:$DB$200&amp;$DC$1:$DC$200,0))),"",IF(INDEX($DC$1:$DC$200,MATCH($A150&amp;X$3,$DB$1:$DB$200&amp;$DC$1:$DC$200,0))=X$3,1,"")),IF(INDEX($DC$201:$DC$770,MATCH($A149&amp;X$3,$DB$201:$DB$770&amp;$DC$201:$DC$770,0))=X$3,2,""))</f>
        <v/>
      </c>
      <c r="Y150" s="9" t="str">
        <f t="array" ref="Y150">IF(ISNA(INDEX($DC$201:$DC$770,MATCH($A149&amp;Y$3,$DB$201:$DB$770&amp;$DC$201:$DC$770,0))),IF(ISNA(INDEX($DC$1:$DC$200,MATCH($A150&amp;Y$3,$DB$1:$DB$200&amp;$DC$1:$DC$200,0))),"",IF(INDEX($DC$1:$DC$200,MATCH($A150&amp;Y$3,$DB$1:$DB$200&amp;$DC$1:$DC$200,0))=Y$3,1,"")),IF(INDEX($DC$201:$DC$770,MATCH($A149&amp;Y$3,$DB$201:$DB$770&amp;$DC$201:$DC$770,0))=Y$3,2,""))</f>
        <v/>
      </c>
      <c r="Z150" s="10" t="str">
        <f t="array" ref="Z150">IF(ISNA(INDEX($DC$201:$DC$770,MATCH($A149&amp;Z$3,$DB$201:$DB$770&amp;$DC$201:$DC$770,0))),IF(ISNA(INDEX($DC$1:$DC$200,MATCH($A150&amp;Z$3,$DB$1:$DB$200&amp;$DC$1:$DC$200,0))),"",IF(INDEX($DC$1:$DC$200,MATCH($A150&amp;Z$3,$DB$1:$DB$200&amp;$DC$1:$DC$200,0))=Z$3,1,"")),IF(INDEX($DC$201:$DC$770,MATCH($A149&amp;Z$3,$DB$201:$DB$770&amp;$DC$201:$DC$770,0))=Z$3,2,""))</f>
        <v/>
      </c>
      <c r="AA150" s="8" t="str">
        <f t="array" ref="AA150">IF(ISNA(INDEX($DC$201:$DC$770,MATCH($A149&amp;AA$3,$DB$201:$DB$770&amp;$DC$201:$DC$770,0))),IF(ISNA(INDEX($DC$1:$DC$200,MATCH($A150&amp;AA$3,$DB$1:$DB$200&amp;$DC$1:$DC$200,0))),"",IF(INDEX($DC$1:$DC$200,MATCH($A150&amp;AA$3,$DB$1:$DB$200&amp;$DC$1:$DC$200,0))=AA$3,1,"")),IF(INDEX($DC$201:$DC$770,MATCH($A149&amp;AA$3,$DB$201:$DB$770&amp;$DC$201:$DC$770,0))=AA$3,2,""))</f>
        <v/>
      </c>
      <c r="AB150" s="10" t="str">
        <f t="array" ref="AB150">IF(ISNA(INDEX($DC$201:$DC$770,MATCH($A149&amp;AB$3,$DB$201:$DB$770&amp;$DC$201:$DC$770,0))),IF(ISNA(INDEX($DC$1:$DC$200,MATCH($A150&amp;AB$3,$DB$1:$DB$200&amp;$DC$1:$DC$200,0))),"",IF(INDEX($DC$1:$DC$200,MATCH($A150&amp;AB$3,$DB$1:$DB$200&amp;$DC$1:$DC$200,0))=AB$3,1,"")),IF(INDEX($DC$201:$DC$770,MATCH($A149&amp;AB$3,$DB$201:$DB$770&amp;$DC$201:$DC$770,0))=AB$3,2,""))</f>
        <v/>
      </c>
      <c r="AC150" s="10" t="str">
        <f t="array" ref="AC150">IF(ISNA(INDEX($DC$201:$DC$770,MATCH($A149&amp;AC$3,$DB$201:$DB$770&amp;$DC$201:$DC$770,0))),IF(ISNA(INDEX($DC$1:$DC$200,MATCH($A150&amp;AC$3,$DB$1:$DB$200&amp;$DC$1:$DC$200,0))),"",IF(INDEX($DC$1:$DC$200,MATCH($A150&amp;AC$3,$DB$1:$DB$200&amp;$DC$1:$DC$200,0))=AC$3,1,"")),IF(INDEX($DC$201:$DC$770,MATCH($A149&amp;AC$3,$DB$201:$DB$770&amp;$DC$201:$DC$770,0))=AC$3,2,""))</f>
        <v/>
      </c>
      <c r="AD150" s="8" t="str">
        <f t="array" ref="AD150">IF(ISNA(INDEX($DC$201:$DC$770,MATCH($A149&amp;AD$3,$DB$201:$DB$770&amp;$DC$201:$DC$770,0))),IF(ISNA(INDEX($DC$1:$DC$200,MATCH($A150&amp;AD$3,$DB$1:$DB$200&amp;$DC$1:$DC$200,0))),"",IF(INDEX($DC$1:$DC$200,MATCH($A150&amp;AD$3,$DB$1:$DB$200&amp;$DC$1:$DC$200,0))=AD$3,1,"")),IF(INDEX($DC$201:$DC$770,MATCH($A149&amp;AD$3,$DB$201:$DB$770&amp;$DC$201:$DC$770,0))=AD$3,2,""))</f>
        <v/>
      </c>
      <c r="AE150" s="4">
        <f t="shared" ref="AE150" si="1336">AE149+0.5</f>
        <v>218.5</v>
      </c>
      <c r="AF150" s="174"/>
      <c r="AG150" s="173"/>
      <c r="AH150" s="177"/>
      <c r="AI150" s="2"/>
      <c r="AJ150" s="165"/>
      <c r="AK150" s="165"/>
      <c r="AL150" s="165"/>
      <c r="AM150" s="2"/>
      <c r="AN150" s="9" t="str">
        <f t="shared" ref="AN150" si="1337">IF(ISNA(VLOOKUP(AE150,$CP$30:$CQ$56,2,FALSE)),IF(ISNA(VLOOKUP(AE150,$DB$1:$DE$200,4,FALSE)),"",VLOOKUP(AE150,$DB$1:$DE$200,4,FALSE)),VLOOKUP(AE150,$CP$30:$CQ$56,2,FALSE))</f>
        <v/>
      </c>
      <c r="AO150" s="10"/>
      <c r="AP150" s="10"/>
      <c r="AQ150" s="10"/>
      <c r="AR150" s="10"/>
      <c r="AS150" s="8"/>
      <c r="AT150" s="9" t="str">
        <f t="array" ref="AT150">IF(ISNA(INDEX($DC$201:$DC$770,MATCH($AE149&amp;AT$3,$DB$201:$DB$770&amp;$DC$201:$DC$770,0))),IF(ISNA(INDEX($DC$1:$DC$200,MATCH($AE150&amp;AT$3,$DB$1:$DB$200&amp;$DC$1:$DC$200,0))),"",IF(INDEX($DC$1:$DC$200,MATCH($AE150&amp;AT$3,$DB$1:$DB$200&amp;$DC$1:$DC$200,0))=AT$3,1,"")),IF(INDEX($DC$201:$DC$770,MATCH($AE149&amp;AT$3,$DB$201:$DB$770&amp;$DC$201:$DC$770,0))=AT$3,2,""))</f>
        <v/>
      </c>
      <c r="AU150" s="10" t="str">
        <f t="array" ref="AU150">IF(ISNA(INDEX($DC$201:$DC$770,MATCH($AE149&amp;AU$3,$DB$201:$DB$770&amp;$DC$201:$DC$770,0))),IF(ISNA(INDEX($DC$1:$DC$200,MATCH($AE150&amp;AU$3,$DB$1:$DB$200&amp;$DC$1:$DC$200,0))),"",IF(INDEX($DC$1:$DC$200,MATCH($AE150&amp;AU$3,$DB$1:$DB$200&amp;$DC$1:$DC$200,0))=AU$3,1,"")),IF(INDEX($DC$201:$DC$770,MATCH($AE149&amp;AU$3,$DB$201:$DB$770&amp;$DC$201:$DC$770,0))=AU$3,2,""))</f>
        <v/>
      </c>
      <c r="AV150" s="10" t="str">
        <f t="array" ref="AV150">IF(ISNA(INDEX($DC$201:$DC$770,MATCH($AE149&amp;AV$3,$DB$201:$DB$770&amp;$DC$201:$DC$770,0))),IF(ISNA(INDEX($DC$1:$DC$200,MATCH($AE150&amp;AV$3,$DB$1:$DB$200&amp;$DC$1:$DC$200,0))),"",IF(INDEX($DC$1:$DC$200,MATCH($AE150&amp;AV$3,$DB$1:$DB$200&amp;$DC$1:$DC$200,0))=AV$3,1,"")),IF(INDEX($DC$201:$DC$770,MATCH($AE149&amp;AV$3,$DB$201:$DB$770&amp;$DC$201:$DC$770,0))=AV$3,2,""))</f>
        <v/>
      </c>
      <c r="AW150" s="9" t="str">
        <f t="array" ref="AW150">IF(ISNA(INDEX($DC$201:$DC$770,MATCH($AE149&amp;AW$3,$DB$201:$DB$770&amp;$DC$201:$DC$770,0))),IF(ISNA(INDEX($DC$1:$DC$200,MATCH($AE150&amp;AW$3,$DB$1:$DB$200&amp;$DC$1:$DC$200,0))),"",IF(INDEX($DC$1:$DC$200,MATCH($AE150&amp;AW$3,$DB$1:$DB$200&amp;$DC$1:$DC$200,0))=AW$3,1,"")),IF(INDEX($DC$201:$DC$770,MATCH($AE149&amp;AW$3,$DB$201:$DB$770&amp;$DC$201:$DC$770,0))=AW$3,2,""))</f>
        <v/>
      </c>
      <c r="AX150" s="10" t="str">
        <f t="array" ref="AX150">IF(ISNA(INDEX($DC$201:$DC$770,MATCH($AE149&amp;AX$3,$DB$201:$DB$770&amp;$DC$201:$DC$770,0))),IF(ISNA(INDEX($DC$1:$DC$200,MATCH($AE150&amp;AX$3,$DB$1:$DB$200&amp;$DC$1:$DC$200,0))),"",IF(INDEX($DC$1:$DC$200,MATCH($AE150&amp;AX$3,$DB$1:$DB$200&amp;$DC$1:$DC$200,0))=AX$3,1,"")),IF(INDEX($DC$201:$DC$770,MATCH($AE149&amp;AX$3,$DB$201:$DB$770&amp;$DC$201:$DC$770,0))=AX$3,2,""))</f>
        <v/>
      </c>
      <c r="AY150" s="8" t="str">
        <f t="array" ref="AY150">IF(ISNA(INDEX($DC$201:$DC$770,MATCH($AE149&amp;AY$3,$DB$201:$DB$770&amp;$DC$201:$DC$770,0))),IF(ISNA(INDEX($DC$1:$DC$200,MATCH($AE150&amp;AY$3,$DB$1:$DB$200&amp;$DC$1:$DC$200,0))),"",IF(INDEX($DC$1:$DC$200,MATCH($AE150&amp;AY$3,$DB$1:$DB$200&amp;$DC$1:$DC$200,0))=AY$3,1,"")),IF(INDEX($DC$201:$DC$770,MATCH($AE149&amp;AY$3,$DB$201:$DB$770&amp;$DC$201:$DC$770,0))=AY$3,2,""))</f>
        <v/>
      </c>
      <c r="AZ150" s="10" t="str">
        <f t="array" ref="AZ150">IF(ISNA(INDEX($DC$201:$DC$770,MATCH($AE149&amp;AZ$3,$DB$201:$DB$770&amp;$DC$201:$DC$770,0))),IF(ISNA(INDEX($DC$1:$DC$200,MATCH($AE150&amp;AZ$3,$DB$1:$DB$200&amp;$DC$1:$DC$200,0))),"",IF(INDEX($DC$1:$DC$200,MATCH($AE150&amp;AZ$3,$DB$1:$DB$200&amp;$DC$1:$DC$200,0))=AZ$3,1,"")),IF(INDEX($DC$201:$DC$770,MATCH($AE149&amp;AZ$3,$DB$201:$DB$770&amp;$DC$201:$DC$770,0))=AZ$3,2,""))</f>
        <v/>
      </c>
      <c r="BA150" s="10" t="str">
        <f t="array" ref="BA150">IF(ISNA(INDEX($DC$201:$DC$770,MATCH($AE149&amp;BA$3,$DB$201:$DB$770&amp;$DC$201:$DC$770,0))),IF(ISNA(INDEX($DC$1:$DC$200,MATCH($AE150&amp;BA$3,$DB$1:$DB$200&amp;$DC$1:$DC$200,0))),"",IF(INDEX($DC$1:$DC$200,MATCH($AE150&amp;BA$3,$DB$1:$DB$200&amp;$DC$1:$DC$200,0))=BA$3,1,"")),IF(INDEX($DC$201:$DC$770,MATCH($AE149&amp;BA$3,$DB$201:$DB$770&amp;$DC$201:$DC$770,0))=BA$3,2,""))</f>
        <v/>
      </c>
      <c r="BB150" s="10" t="str">
        <f t="array" ref="BB150">IF(ISNA(INDEX($DC$201:$DC$770,MATCH($AE149&amp;BB$3,$DB$201:$DB$770&amp;$DC$201:$DC$770,0))),IF(ISNA(INDEX($DC$1:$DC$200,MATCH($AE150&amp;BB$3,$DB$1:$DB$200&amp;$DC$1:$DC$200,0))),"",IF(INDEX($DC$1:$DC$200,MATCH($AE150&amp;BB$3,$DB$1:$DB$200&amp;$DC$1:$DC$200,0))=BB$3,1,"")),IF(INDEX($DC$201:$DC$770,MATCH($AE149&amp;BB$3,$DB$201:$DB$770&amp;$DC$201:$DC$770,0))=BB$3,2,""))</f>
        <v/>
      </c>
      <c r="BC150" s="9" t="str">
        <f t="array" ref="BC150">IF(ISNA(INDEX($DC$201:$DC$770,MATCH($AE149&amp;BC$3,$DB$201:$DB$770&amp;$DC$201:$DC$770,0))),IF(ISNA(INDEX($DC$1:$DC$200,MATCH($AE150&amp;BC$3,$DB$1:$DB$200&amp;$DC$1:$DC$200,0))),"",IF(INDEX($DC$1:$DC$200,MATCH($AE150&amp;BC$3,$DB$1:$DB$200&amp;$DC$1:$DC$200,0))=BC$3,1,"")),IF(INDEX($DC$201:$DC$770,MATCH($AE149&amp;BC$3,$DB$201:$DB$770&amp;$DC$201:$DC$770,0))=BC$3,2,""))</f>
        <v/>
      </c>
      <c r="BD150" s="10" t="str">
        <f t="array" ref="BD150">IF(ISNA(INDEX($DC$201:$DC$770,MATCH($AE149&amp;BD$3,$DB$201:$DB$770&amp;$DC$201:$DC$770,0))),IF(ISNA(INDEX($DC$1:$DC$200,MATCH($AE150&amp;BD$3,$DB$1:$DB$200&amp;$DC$1:$DC$200,0))),"",IF(INDEX($DC$1:$DC$200,MATCH($AE150&amp;BD$3,$DB$1:$DB$200&amp;$DC$1:$DC$200,0))=BD$3,1,"")),IF(INDEX($DC$201:$DC$770,MATCH($AE149&amp;BD$3,$DB$201:$DB$770&amp;$DC$201:$DC$770,0))=BD$3,2,""))</f>
        <v/>
      </c>
      <c r="BE150" s="8" t="str">
        <f t="array" ref="BE150">IF(ISNA(INDEX($DC$201:$DC$770,MATCH($AE149&amp;BE$3,$DB$201:$DB$770&amp;$DC$201:$DC$770,0))),IF(ISNA(INDEX($DC$1:$DC$200,MATCH($AE150&amp;BE$3,$DB$1:$DB$200&amp;$DC$1:$DC$200,0))),"",IF(INDEX($DC$1:$DC$200,MATCH($AE150&amp;BE$3,$DB$1:$DB$200&amp;$DC$1:$DC$200,0))=BE$3,1,"")),IF(INDEX($DC$201:$DC$770,MATCH($AE149&amp;BE$3,$DB$201:$DB$770&amp;$DC$201:$DC$770,0))=BE$3,2,""))</f>
        <v/>
      </c>
      <c r="BF150" s="10" t="str">
        <f t="array" ref="BF150">IF(ISNA(INDEX($DC$201:$DC$770,MATCH($AE149&amp;BF$3,$DB$201:$DB$770&amp;$DC$201:$DC$770,0))),IF(ISNA(INDEX($DC$1:$DC$200,MATCH($AE150&amp;BF$3,$DB$1:$DB$200&amp;$DC$1:$DC$200,0))),"",IF(INDEX($DC$1:$DC$200,MATCH($AE150&amp;BF$3,$DB$1:$DB$200&amp;$DC$1:$DC$200,0))=BF$3,1,"")),IF(INDEX($DC$201:$DC$770,MATCH($AE149&amp;BF$3,$DB$201:$DB$770&amp;$DC$201:$DC$770,0))=BF$3,2,""))</f>
        <v/>
      </c>
      <c r="BG150" s="10" t="str">
        <f t="array" ref="BG150">IF(ISNA(INDEX($DC$201:$DC$770,MATCH($AE149&amp;BG$3,$DB$201:$DB$770&amp;$DC$201:$DC$770,0))),IF(ISNA(INDEX($DC$1:$DC$200,MATCH($AE150&amp;BG$3,$DB$1:$DB$200&amp;$DC$1:$DC$200,0))),"",IF(INDEX($DC$1:$DC$200,MATCH($AE150&amp;BG$3,$DB$1:$DB$200&amp;$DC$1:$DC$200,0))=BG$3,1,"")),IF(INDEX($DC$201:$DC$770,MATCH($AE149&amp;BG$3,$DB$201:$DB$770&amp;$DC$201:$DC$770,0))=BG$3,2,""))</f>
        <v/>
      </c>
      <c r="BH150" s="8" t="str">
        <f t="array" ref="BH150">IF(ISNA(INDEX($DC$201:$DC$770,MATCH($AE149&amp;BH$3,$DB$201:$DB$770&amp;$DC$201:$DC$770,0))),IF(ISNA(INDEX($DC$1:$DC$200,MATCH($AE150&amp;BH$3,$DB$1:$DB$200&amp;$DC$1:$DC$200,0))),"",IF(INDEX($DC$1:$DC$200,MATCH($AE150&amp;BH$3,$DB$1:$DB$200&amp;$DC$1:$DC$200,0))=BH$3,1,"")),IF(INDEX($DC$201:$DC$770,MATCH($AE149&amp;BH$3,$DB$201:$DB$770&amp;$DC$201:$DC$770,0))=BH$3,2,""))</f>
        <v/>
      </c>
      <c r="BI150" s="4">
        <f t="shared" ref="BI150" si="1338">BI149+0.5</f>
        <v>249.5</v>
      </c>
      <c r="BJ150" s="174"/>
      <c r="BK150" s="173"/>
      <c r="BL150" s="177"/>
      <c r="BM150" s="2"/>
      <c r="BN150" s="165"/>
      <c r="BO150" s="165"/>
      <c r="BP150" s="165"/>
      <c r="BQ150" s="2"/>
      <c r="BR150" s="9" t="str">
        <f t="shared" ref="BR150" si="1339">IF(ISNA(VLOOKUP(BI150,$CP$30:$CQ$56,2,FALSE)),IF(ISNA(VLOOKUP(BI150,$DB$1:$DE$200,4,FALSE)),"",VLOOKUP(BI150,$DB$1:$DE$200,4,FALSE)),VLOOKUP(BI150,$CP$30:$CQ$56,2,FALSE))</f>
        <v/>
      </c>
      <c r="BS150" s="10"/>
      <c r="BT150" s="10"/>
      <c r="BU150" s="10"/>
      <c r="BV150" s="10"/>
      <c r="BW150" s="10"/>
      <c r="BX150" s="9" t="str">
        <f t="array" ref="BX150">IF(ISNA(INDEX($DC$201:$DC$770,MATCH($BI149&amp;BX$3,$DB$201:$DB$770&amp;$DC$201:$DC$770,0))),IF(ISNA(INDEX($DC$1:$DC$200,MATCH($BI150&amp;BX$3,$DB$1:$DB$200&amp;$DC$1:$DC$200,0))),"",IF(INDEX($DC$1:$DC$200,MATCH($BI150&amp;BX$3,$DB$1:$DB$200&amp;$DC$1:$DC$200,0))=BX$3,1,"")),IF(INDEX($DC$201:$DC$770,MATCH($BI149&amp;BX$3,$DB$201:$DB$770&amp;$DC$201:$DC$770,0))=BX$3,2,""))</f>
        <v/>
      </c>
      <c r="BY150" s="10" t="str">
        <f t="array" ref="BY150">IF(ISNA(INDEX($DC$201:$DC$770,MATCH($BI149&amp;BY$3,$DB$201:$DB$770&amp;$DC$201:$DC$770,0))),IF(ISNA(INDEX($DC$1:$DC$200,MATCH($BI150&amp;BY$3,$DB$1:$DB$200&amp;$DC$1:$DC$200,0))),"",IF(INDEX($DC$1:$DC$200,MATCH($BI150&amp;BY$3,$DB$1:$DB$200&amp;$DC$1:$DC$200,0))=BY$3,1,"")),IF(INDEX($DC$201:$DC$770,MATCH($BI149&amp;BY$3,$DB$201:$DB$770&amp;$DC$201:$DC$770,0))=BY$3,2,""))</f>
        <v/>
      </c>
      <c r="BZ150" s="10" t="str">
        <f t="array" ref="BZ150">IF(ISNA(INDEX($DC$201:$DC$770,MATCH($BI149&amp;BZ$3,$DB$201:$DB$770&amp;$DC$201:$DC$770,0))),IF(ISNA(INDEX($DC$1:$DC$200,MATCH($BI150&amp;BZ$3,$DB$1:$DB$200&amp;$DC$1:$DC$200,0))),"",IF(INDEX($DC$1:$DC$200,MATCH($BI150&amp;BZ$3,$DB$1:$DB$200&amp;$DC$1:$DC$200,0))=BZ$3,1,"")),IF(INDEX($DC$201:$DC$770,MATCH($BI149&amp;BZ$3,$DB$201:$DB$770&amp;$DC$201:$DC$770,0))=BZ$3,2,""))</f>
        <v/>
      </c>
      <c r="CA150" s="9" t="str">
        <f t="array" ref="CA150">IF(ISNA(INDEX($DC$201:$DC$770,MATCH($BI149&amp;CA$3,$DB$201:$DB$770&amp;$DC$201:$DC$770,0))),IF(ISNA(INDEX($DC$1:$DC$200,MATCH($BI150&amp;CA$3,$DB$1:$DB$200&amp;$DC$1:$DC$200,0))),"",IF(INDEX($DC$1:$DC$200,MATCH($BI150&amp;CA$3,$DB$1:$DB$200&amp;$DC$1:$DC$200,0))=CA$3,1,"")),IF(INDEX($DC$201:$DC$770,MATCH($BI149&amp;CA$3,$DB$201:$DB$770&amp;$DC$201:$DC$770,0))=CA$3,2,""))</f>
        <v/>
      </c>
      <c r="CB150" s="10" t="str">
        <f t="array" ref="CB150">IF(ISNA(INDEX($DC$201:$DC$770,MATCH($BI149&amp;CB$3,$DB$201:$DB$770&amp;$DC$201:$DC$770,0))),IF(ISNA(INDEX($DC$1:$DC$200,MATCH($BI150&amp;CB$3,$DB$1:$DB$200&amp;$DC$1:$DC$200,0))),"",IF(INDEX($DC$1:$DC$200,MATCH($BI150&amp;CB$3,$DB$1:$DB$200&amp;$DC$1:$DC$200,0))=CB$3,1,"")),IF(INDEX($DC$201:$DC$770,MATCH($BI149&amp;CB$3,$DB$201:$DB$770&amp;$DC$201:$DC$770,0))=CB$3,2,""))</f>
        <v/>
      </c>
      <c r="CC150" s="8" t="str">
        <f t="array" ref="CC150">IF(ISNA(INDEX($DC$201:$DC$770,MATCH($BI149&amp;CC$3,$DB$201:$DB$770&amp;$DC$201:$DC$770,0))),IF(ISNA(INDEX($DC$1:$DC$200,MATCH($BI150&amp;CC$3,$DB$1:$DB$200&amp;$DC$1:$DC$200,0))),"",IF(INDEX($DC$1:$DC$200,MATCH($BI150&amp;CC$3,$DB$1:$DB$200&amp;$DC$1:$DC$200,0))=CC$3,1,"")),IF(INDEX($DC$201:$DC$770,MATCH($BI149&amp;CC$3,$DB$201:$DB$770&amp;$DC$201:$DC$770,0))=CC$3,2,""))</f>
        <v/>
      </c>
      <c r="CD150" s="10" t="str">
        <f t="array" ref="CD150">IF(ISNA(INDEX($DC$201:$DC$770,MATCH($BI149&amp;CD$3,$DB$201:$DB$770&amp;$DC$201:$DC$770,0))),IF(ISNA(INDEX($DC$1:$DC$200,MATCH($BI150&amp;CD$3,$DB$1:$DB$200&amp;$DC$1:$DC$200,0))),"",IF(INDEX($DC$1:$DC$200,MATCH($BI150&amp;CD$3,$DB$1:$DB$200&amp;$DC$1:$DC$200,0))=CD$3,1,"")),IF(INDEX($DC$201:$DC$770,MATCH($BI149&amp;CD$3,$DB$201:$DB$770&amp;$DC$201:$DC$770,0))=CD$3,2,""))</f>
        <v/>
      </c>
      <c r="CE150" s="10" t="str">
        <f t="array" ref="CE150">IF(ISNA(INDEX($DC$201:$DC$770,MATCH($BI149&amp;CE$3,$DB$201:$DB$770&amp;$DC$201:$DC$770,0))),IF(ISNA(INDEX($DC$1:$DC$200,MATCH($BI150&amp;CE$3,$DB$1:$DB$200&amp;$DC$1:$DC$200,0))),"",IF(INDEX($DC$1:$DC$200,MATCH($BI150&amp;CE$3,$DB$1:$DB$200&amp;$DC$1:$DC$200,0))=CE$3,1,"")),IF(INDEX($DC$201:$DC$770,MATCH($BI149&amp;CE$3,$DB$201:$DB$770&amp;$DC$201:$DC$770,0))=CE$3,2,""))</f>
        <v/>
      </c>
      <c r="CF150" s="10" t="str">
        <f t="array" ref="CF150">IF(ISNA(INDEX($DC$201:$DC$770,MATCH($BI149&amp;CF$3,$DB$201:$DB$770&amp;$DC$201:$DC$770,0))),IF(ISNA(INDEX($DC$1:$DC$200,MATCH($BI150&amp;CF$3,$DB$1:$DB$200&amp;$DC$1:$DC$200,0))),"",IF(INDEX($DC$1:$DC$200,MATCH($BI150&amp;CF$3,$DB$1:$DB$200&amp;$DC$1:$DC$200,0))=CF$3,1,"")),IF(INDEX($DC$201:$DC$770,MATCH($BI149&amp;CF$3,$DB$201:$DB$770&amp;$DC$201:$DC$770,0))=CF$3,2,""))</f>
        <v/>
      </c>
      <c r="CG150" s="9" t="str">
        <f t="array" ref="CG150">IF(ISNA(INDEX($DC$201:$DC$770,MATCH($BI149&amp;CG$3,$DB$201:$DB$770&amp;$DC$201:$DC$770,0))),IF(ISNA(INDEX($DC$1:$DC$200,MATCH($BI150&amp;CG$3,$DB$1:$DB$200&amp;$DC$1:$DC$200,0))),"",IF(INDEX($DC$1:$DC$200,MATCH($BI150&amp;CG$3,$DB$1:$DB$200&amp;$DC$1:$DC$200,0))=CG$3,1,"")),IF(INDEX($DC$201:$DC$770,MATCH($BI149&amp;CG$3,$DB$201:$DB$770&amp;$DC$201:$DC$770,0))=CG$3,2,""))</f>
        <v/>
      </c>
      <c r="CH150" s="10" t="str">
        <f t="array" ref="CH150">IF(ISNA(INDEX($DC$201:$DC$770,MATCH($BI149&amp;CH$3,$DB$201:$DB$770&amp;$DC$201:$DC$770,0))),IF(ISNA(INDEX($DC$1:$DC$200,MATCH($BI150&amp;CH$3,$DB$1:$DB$200&amp;$DC$1:$DC$200,0))),"",IF(INDEX($DC$1:$DC$200,MATCH($BI150&amp;CH$3,$DB$1:$DB$200&amp;$DC$1:$DC$200,0))=CH$3,1,"")),IF(INDEX($DC$201:$DC$770,MATCH($BI149&amp;CH$3,$DB$201:$DB$770&amp;$DC$201:$DC$770,0))=CH$3,2,""))</f>
        <v/>
      </c>
      <c r="CI150" s="8" t="str">
        <f t="array" ref="CI150">IF(ISNA(INDEX($DC$201:$DC$770,MATCH($BI149&amp;CI$3,$DB$201:$DB$770&amp;$DC$201:$DC$770,0))),IF(ISNA(INDEX($DC$1:$DC$200,MATCH($BI150&amp;CI$3,$DB$1:$DB$200&amp;$DC$1:$DC$200,0))),"",IF(INDEX($DC$1:$DC$200,MATCH($BI150&amp;CI$3,$DB$1:$DB$200&amp;$DC$1:$DC$200,0))=CI$3,1,"")),IF(INDEX($DC$201:$DC$770,MATCH($BI149&amp;CI$3,$DB$201:$DB$770&amp;$DC$201:$DC$770,0))=CI$3,2,""))</f>
        <v/>
      </c>
      <c r="CJ150" s="10" t="str">
        <f t="array" ref="CJ150">IF(ISNA(INDEX($DC$201:$DC$770,MATCH($BI149&amp;CJ$3,$DB$201:$DB$770&amp;$DC$201:$DC$770,0))),IF(ISNA(INDEX($DC$1:$DC$200,MATCH($BI150&amp;CJ$3,$DB$1:$DB$200&amp;$DC$1:$DC$200,0))),"",IF(INDEX($DC$1:$DC$200,MATCH($BI150&amp;CJ$3,$DB$1:$DB$200&amp;$DC$1:$DC$200,0))=CJ$3,1,"")),IF(INDEX($DC$201:$DC$770,MATCH($BI149&amp;CJ$3,$DB$201:$DB$770&amp;$DC$201:$DC$770,0))=CJ$3,2,""))</f>
        <v/>
      </c>
      <c r="CK150" s="10" t="str">
        <f t="array" ref="CK150">IF(ISNA(INDEX($DC$201:$DC$770,MATCH($BI149&amp;CK$3,$DB$201:$DB$770&amp;$DC$201:$DC$770,0))),IF(ISNA(INDEX($DC$1:$DC$200,MATCH($BI150&amp;CK$3,$DB$1:$DB$200&amp;$DC$1:$DC$200,0))),"",IF(INDEX($DC$1:$DC$200,MATCH($BI150&amp;CK$3,$DB$1:$DB$200&amp;$DC$1:$DC$200,0))=CK$3,1,"")),IF(INDEX($DC$201:$DC$770,MATCH($BI149&amp;CK$3,$DB$201:$DB$770&amp;$DC$201:$DC$770,0))=CK$3,2,""))</f>
        <v/>
      </c>
      <c r="CL150" s="8" t="str">
        <f t="array" ref="CL150">IF(ISNA(INDEX($DC$201:$DC$770,MATCH($BI149&amp;CL$3,$DB$201:$DB$770&amp;$DC$201:$DC$770,0))),IF(ISNA(INDEX($DC$1:$DC$200,MATCH($BI150&amp;CL$3,$DB$1:$DB$200&amp;$DC$1:$DC$200,0))),"",IF(INDEX($DC$1:$DC$200,MATCH($BI150&amp;CL$3,$DB$1:$DB$200&amp;$DC$1:$DC$200,0))=CL$3,1,"")),IF(INDEX($DC$201:$DC$770,MATCH($BI149&amp;CL$3,$DB$201:$DB$770&amp;$DC$201:$DC$770,0))=CL$3,2,""))</f>
        <v/>
      </c>
      <c r="CN150" s="10"/>
      <c r="CO150" s="14">
        <f t="shared" ref="CO150" si="1340">CO149</f>
        <v>9</v>
      </c>
      <c r="CP150" s="24">
        <f t="shared" si="1332"/>
        <v>205</v>
      </c>
      <c r="CQ150" s="161"/>
      <c r="CR150" s="10"/>
      <c r="CS150" s="10"/>
      <c r="CT150" s="10" t="s">
        <v>152</v>
      </c>
      <c r="CU150" s="10">
        <f>DAY(DATE($CR$2,1,7*$CR$25+2-WEEKDAY(DATE($CR$2,,),3)))</f>
        <v>23</v>
      </c>
      <c r="CV150" s="10">
        <f>MONTH(DATE($CR$2,1,7*$CR$25+2-WEEKDAY(DATE($CR$2,,),3)))</f>
        <v>7</v>
      </c>
      <c r="CW150" s="10">
        <f t="shared" si="765"/>
        <v>2016</v>
      </c>
      <c r="CX150" s="10" t="str">
        <f t="shared" si="1309"/>
        <v>Sa</v>
      </c>
      <c r="CY150" s="36">
        <f t="shared" si="1333"/>
        <v>41112</v>
      </c>
      <c r="CZ150" s="10">
        <f>CZ149</f>
        <v>0</v>
      </c>
      <c r="DB150" s="19">
        <f>IF(DM150=0,0,IF(COUNTIF($DM$1:$DM$200,DM150)=1,DM150,IF(COUNTIF($DM$1:$DM$200,DM150)=2,IF(COUNTIF($DM$1:$DM104,DM150)=0,DM150,DM150+0.5),"Terminkollision 1")))</f>
        <v>0</v>
      </c>
      <c r="DC150" s="42">
        <f t="shared" si="1187"/>
        <v>15</v>
      </c>
      <c r="DD150" s="71" t="s">
        <v>207</v>
      </c>
      <c r="DE150" s="13" t="s">
        <v>122</v>
      </c>
      <c r="DG150" s="63"/>
      <c r="DH150" s="63"/>
      <c r="DI150" s="13">
        <f t="shared" si="563"/>
        <v>2016</v>
      </c>
      <c r="DJ150" s="13" t="str">
        <f t="shared" si="1273"/>
        <v>Mo</v>
      </c>
      <c r="DK150" s="22">
        <f t="shared" si="1274"/>
        <v>40876</v>
      </c>
      <c r="DL150" s="19">
        <f t="shared" si="1275"/>
        <v>0</v>
      </c>
      <c r="DM150" s="13">
        <f t="shared" si="1136"/>
        <v>0</v>
      </c>
    </row>
    <row r="151" spans="1:117" ht="12.75" customHeight="1">
      <c r="A151" s="13">
        <f t="shared" ref="A151" si="1341">A149+1</f>
        <v>188</v>
      </c>
      <c r="B151" s="174">
        <f>TRUNC((DATE($CR$2,C$140,C151)-WEEKDAY(DATE($CR$2,C$140,C151),2)-DATE(YEAR(DATE($CR$2,C$140,C151)+4-WEEKDAY(DATE($CR$2,C$140,C151),2)),1,-10))/7)</f>
        <v>27</v>
      </c>
      <c r="C151" s="181">
        <v>6</v>
      </c>
      <c r="D151" s="176" t="str">
        <f t="shared" si="1258"/>
        <v>Mi</v>
      </c>
      <c r="E151" s="2"/>
      <c r="F151" s="164" t="str">
        <f t="shared" ref="F151" si="1342">IF(OR(OR(B151=$CR$7,B155=$CR$7,B151=$CS$7,B155=$CS$7,B151=$CT$7,B155=$CT$7,B151=$CR$8,B155=$CR$8,B151=$CR$9,B155=$CR$9,B151=$CR$10,B155=$CR$10,B151=$CS$10,B155=$CS$10,B151=$CR$11,B155=$CR$11,B151=$CS$11,B155=$CS$11,B151=$CT$11,B155=$CT$11,B151=$CU$11,B155=$CU$11,B151=$CV$11,B155=$CV$11,B151=$CR$12,B155=$CR$12,B151=$CS$12,B155=$CS$12),OR($A152=$CP$30,$A152=$CP$31,$A152=$CP$32,$A152=$CP$33,$A152=$CP$34,$A152=$CP$35,$A152=$CP$36,$A152=$CP$37,$A152=$CP$38,$A152=$CP$39,$A152=$CP$40,$A152=$CP$41),OR($A152=$CP$44,$A152=$CP$45,$A152=$CP$46,$A152=$CP$47,$A152=$CP$48,$A152=$CP$49,$A152=$CP$50)),1,"")</f>
        <v/>
      </c>
      <c r="G151" s="164" t="str">
        <f t="shared" ref="G151" si="1343">IF(OR(OR(B151=$CR$15,B155=$CR$15,B151=$CS$15,B155=$CS$15,B151=$CT$15,B155=$CT$15,B151=$CR$16,B155=$CR$16,B151=$CS$16,B155=$CS$16,B151=$CR$17,B155=$CR$17,B151=$CS$17,B155=$CS$17,B151=$CR$18,B155=$CR$18,B151=$CS$18,B155=$CS$18,B151=$CT$18,B155=$CT$18,B151=$CU$18,B155=$CU$18,B151=$CV$18,B155=$CV$18,B151=$CR$19,B155=$CR$19,B151=$CS$19,B155=$CS$19),OR($A152=$CP$30,$A152=$CP$31,$A152=$CP$32,$A152=$CP$33,$A152=$CP$34,$A152=$CP$35,$A152=$CP$36,$A152=$CP$37,$A152=$CP$38,$A152=$CP$39,$A152=$CP$40,$A152=$CP$41),OR($A152=$CP$44,$A152=$CP$45,$A152=$CP$46,$A152=$CP$47,$A152=$CP$48,$A152=$CP$49,$A152=$CP$50)),1,"")</f>
        <v/>
      </c>
      <c r="H151" s="164" t="str">
        <f t="shared" ref="H151" si="1344">IF(OR(OR(B151=$CR$22,B155=$CR$22,B151=$CS$22,B155=$CS$22,B151=$CT$22,B155=$CT$22,B151=$CR$23,B155=$CR$23,B151=$CS$23,B155=$CS$23,B151=$CR$24,B155=$CR$24,B151=$CS$24,B155=$CS$24,B151=$CR$25,B155=$CR$25,B151=$CS$25,B155=$CS$25,B151=$CT$25,B155=$CT$25,B151=$CU$25,B155=$CU$25,B151=$CV$25,B155=$CV$25,B151=$CR$26,B155=$CR$26,B151=$CS$26,B155=$CS$26),OR($A152=$CP$30,$A152=$CP$31,$A152=$CP$32,$A152=$CP$33,$A152=$CP$34,$A152=$CP$35,$A152=$CP$36,$A152=$CP$37,$A152=$CP$38,$A152=$CP$39,$A152=$CP$40,$A152=$CP$41),OR($A152=$CP$44,$A152=$CP$45,$A152=$CP$46,$A152=$CP$47,$A152=$CP$48,$A152=$CP$49,$A152=$CP$50)),1,"")</f>
        <v/>
      </c>
      <c r="I151" s="2"/>
      <c r="J151" s="6" t="str">
        <f t="shared" ref="J151" si="1345">IF(ISNA(VLOOKUP(A151,$DB$1:$DE$200,4,FALSE)),"",VLOOKUP(A151,$DB$1:$DE$200,4,FALSE))</f>
        <v>Cevi-Lädeli</v>
      </c>
      <c r="K151" s="6"/>
      <c r="L151" s="6"/>
      <c r="M151" s="6"/>
      <c r="N151" s="6"/>
      <c r="O151" s="6"/>
      <c r="P151" s="5" t="str">
        <f t="array" ref="P151">IF(ISNA(INDEX($DC$1:$DC$770,MATCH($A151&amp;P$3,$DB$1:$DB$770&amp;$DC$1:$DC$770,0))),"",IF(ISNA(INDEX($DC$1:$DC$200,MATCH($A151&amp;P$3,$DB$1:$DB$200&amp;$DC$1:$DC$200,0))),IF(INDEX($DC$201:$DC$770,MATCH($A151&amp;P$3,$DB$201:$DB$770&amp;$DC$201:$DC$770,0))=P$3,2,""),IF(INDEX($DC$1:$DC$200,MATCH($A151&amp;P$3,$DB$1:$DB$200&amp;$DC$1:$DC$200,0))=P$3,1,"")))</f>
        <v/>
      </c>
      <c r="Q151" s="6" t="str">
        <f t="array" ref="Q151">IF(ISNA(INDEX($DC$1:$DC$770,MATCH($A151&amp;Q$3,$DB$1:$DB$770&amp;$DC$1:$DC$770,0))),"",IF(ISNA(INDEX($DC$1:$DC$200,MATCH($A151&amp;Q$3,$DB$1:$DB$200&amp;$DC$1:$DC$200,0))),IF(INDEX($DC$201:$DC$770,MATCH($A151&amp;Q$3,$DB$201:$DB$770&amp;$DC$201:$DC$770,0))=Q$3,2,""),IF(INDEX($DC$1:$DC$200,MATCH($A151&amp;Q$3,$DB$1:$DB$200&amp;$DC$1:$DC$200,0))=Q$3,1,"")))</f>
        <v/>
      </c>
      <c r="R151" s="6">
        <f t="array" ref="R151">IF(ISNA(INDEX($DC$1:$DC$770,MATCH($A151&amp;R$3,$DB$1:$DB$770&amp;$DC$1:$DC$770,0))),"",IF(ISNA(INDEX($DC$1:$DC$200,MATCH($A151&amp;R$3,$DB$1:$DB$200&amp;$DC$1:$DC$200,0))),IF(INDEX($DC$201:$DC$770,MATCH($A151&amp;R$3,$DB$201:$DB$770&amp;$DC$201:$DC$770,0))=R$3,2,""),IF(INDEX($DC$1:$DC$200,MATCH($A151&amp;R$3,$DB$1:$DB$200&amp;$DC$1:$DC$200,0))=R$3,1,"")))</f>
        <v>1</v>
      </c>
      <c r="S151" s="5" t="str">
        <f t="array" ref="S151">IF(ISNA(INDEX($DC$1:$DC$770,MATCH($A151&amp;S$3,$DB$1:$DB$770&amp;$DC$1:$DC$770,0))),"",IF(ISNA(INDEX($DC$1:$DC$200,MATCH($A151&amp;S$3,$DB$1:$DB$200&amp;$DC$1:$DC$200,0))),IF(INDEX($DC$201:$DC$770,MATCH($A151&amp;S$3,$DB$201:$DB$770&amp;$DC$201:$DC$770,0))=S$3,2,""),IF(INDEX($DC$1:$DC$200,MATCH($A151&amp;S$3,$DB$1:$DB$200&amp;$DC$1:$DC$200,0))=S$3,1,"")))</f>
        <v/>
      </c>
      <c r="T151" s="6" t="str">
        <f t="array" ref="T151">IF(ISNA(INDEX($DC$1:$DC$770,MATCH($A151&amp;T$3,$DB$1:$DB$770&amp;$DC$1:$DC$770,0))),"",IF(ISNA(INDEX($DC$1:$DC$200,MATCH($A151&amp;T$3,$DB$1:$DB$200&amp;$DC$1:$DC$200,0))),IF(INDEX($DC$201:$DC$770,MATCH($A151&amp;T$3,$DB$201:$DB$770&amp;$DC$201:$DC$770,0))=T$3,2,""),IF(INDEX($DC$1:$DC$200,MATCH($A151&amp;T$3,$DB$1:$DB$200&amp;$DC$1:$DC$200,0))=T$3,1,"")))</f>
        <v/>
      </c>
      <c r="U151" s="7" t="str">
        <f t="array" ref="U151">IF(ISNA(INDEX($DC$1:$DC$770,MATCH($A151&amp;U$3,$DB$1:$DB$770&amp;$DC$1:$DC$770,0))),"",IF(ISNA(INDEX($DC$1:$DC$200,MATCH($A151&amp;U$3,$DB$1:$DB$200&amp;$DC$1:$DC$200,0))),IF(INDEX($DC$201:$DC$770,MATCH($A151&amp;U$3,$DB$201:$DB$770&amp;$DC$201:$DC$770,0))=U$3,2,""),IF(INDEX($DC$1:$DC$200,MATCH($A151&amp;U$3,$DB$1:$DB$200&amp;$DC$1:$DC$200,0))=U$3,1,"")))</f>
        <v/>
      </c>
      <c r="V151" s="6" t="str">
        <f t="array" ref="V151">IF(ISNA(INDEX($DC$1:$DC$770,MATCH($A151&amp;V$3,$DB$1:$DB$770&amp;$DC$1:$DC$770,0))),"",IF(ISNA(INDEX($DC$1:$DC$200,MATCH($A151&amp;V$3,$DB$1:$DB$200&amp;$DC$1:$DC$200,0))),IF(INDEX($DC$201:$DC$770,MATCH($A151&amp;V$3,$DB$201:$DB$770&amp;$DC$201:$DC$770,0))=V$3,2,""),IF(INDEX($DC$1:$DC$200,MATCH($A151&amp;V$3,$DB$1:$DB$200&amp;$DC$1:$DC$200,0))=V$3,1,"")))</f>
        <v/>
      </c>
      <c r="W151" s="6" t="str">
        <f t="array" ref="W151">IF(ISNA(INDEX($DC$1:$DC$770,MATCH($A151&amp;W$3,$DB$1:$DB$770&amp;$DC$1:$DC$770,0))),"",IF(ISNA(INDEX($DC$1:$DC$200,MATCH($A151&amp;W$3,$DB$1:$DB$200&amp;$DC$1:$DC$200,0))),IF(INDEX($DC$201:$DC$770,MATCH($A151&amp;W$3,$DB$201:$DB$770&amp;$DC$201:$DC$770,0))=W$3,2,""),IF(INDEX($DC$1:$DC$200,MATCH($A151&amp;W$3,$DB$1:$DB$200&amp;$DC$1:$DC$200,0))=W$3,1,"")))</f>
        <v/>
      </c>
      <c r="X151" s="6" t="str">
        <f t="array" ref="X151">IF(ISNA(INDEX($DC$1:$DC$770,MATCH($A151&amp;X$3,$DB$1:$DB$770&amp;$DC$1:$DC$770,0))),"",IF(ISNA(INDEX($DC$1:$DC$200,MATCH($A151&amp;X$3,$DB$1:$DB$200&amp;$DC$1:$DC$200,0))),IF(INDEX($DC$201:$DC$770,MATCH($A151&amp;X$3,$DB$201:$DB$770&amp;$DC$201:$DC$770,0))=X$3,2,""),IF(INDEX($DC$1:$DC$200,MATCH($A151&amp;X$3,$DB$1:$DB$200&amp;$DC$1:$DC$200,0))=X$3,1,"")))</f>
        <v/>
      </c>
      <c r="Y151" s="5" t="str">
        <f t="array" ref="Y151">IF(ISNA(INDEX($DC$1:$DC$770,MATCH($A151&amp;Y$3,$DB$1:$DB$770&amp;$DC$1:$DC$770,0))),"",IF(ISNA(INDEX($DC$1:$DC$200,MATCH($A151&amp;Y$3,$DB$1:$DB$200&amp;$DC$1:$DC$200,0))),IF(INDEX($DC$201:$DC$770,MATCH($A151&amp;Y$3,$DB$201:$DB$770&amp;$DC$201:$DC$770,0))=Y$3,2,""),IF(INDEX($DC$1:$DC$200,MATCH($A151&amp;Y$3,$DB$1:$DB$200&amp;$DC$1:$DC$200,0))=Y$3,1,"")))</f>
        <v/>
      </c>
      <c r="Z151" s="6" t="str">
        <f t="array" ref="Z151">IF(ISNA(INDEX($DC$1:$DC$770,MATCH($A151&amp;Z$3,$DB$1:$DB$770&amp;$DC$1:$DC$770,0))),"",IF(ISNA(INDEX($DC$1:$DC$200,MATCH($A151&amp;Z$3,$DB$1:$DB$200&amp;$DC$1:$DC$200,0))),IF(INDEX($DC$201:$DC$770,MATCH($A151&amp;Z$3,$DB$201:$DB$770&amp;$DC$201:$DC$770,0))=Z$3,2,""),IF(INDEX($DC$1:$DC$200,MATCH($A151&amp;Z$3,$DB$1:$DB$200&amp;$DC$1:$DC$200,0))=Z$3,1,"")))</f>
        <v/>
      </c>
      <c r="AA151" s="7" t="str">
        <f t="array" ref="AA151">IF(ISNA(INDEX($DC$1:$DC$770,MATCH($A151&amp;AA$3,$DB$1:$DB$770&amp;$DC$1:$DC$770,0))),"",IF(ISNA(INDEX($DC$1:$DC$200,MATCH($A151&amp;AA$3,$DB$1:$DB$200&amp;$DC$1:$DC$200,0))),IF(INDEX($DC$201:$DC$770,MATCH($A151&amp;AA$3,$DB$201:$DB$770&amp;$DC$201:$DC$770,0))=AA$3,2,""),IF(INDEX($DC$1:$DC$200,MATCH($A151&amp;AA$3,$DB$1:$DB$200&amp;$DC$1:$DC$200,0))=AA$3,1,"")))</f>
        <v/>
      </c>
      <c r="AB151" s="6" t="str">
        <f t="array" ref="AB151">IF(ISNA(INDEX($DC$1:$DC$770,MATCH($A151&amp;AB$3,$DB$1:$DB$770&amp;$DC$1:$DC$770,0))),"",IF(ISNA(INDEX($DC$1:$DC$200,MATCH($A151&amp;AB$3,$DB$1:$DB$200&amp;$DC$1:$DC$200,0))),IF(INDEX($DC$201:$DC$770,MATCH($A151&amp;AB$3,$DB$201:$DB$770&amp;$DC$201:$DC$770,0))=AB$3,2,""),IF(INDEX($DC$1:$DC$200,MATCH($A151&amp;AB$3,$DB$1:$DB$200&amp;$DC$1:$DC$200,0))=AB$3,1,"")))</f>
        <v/>
      </c>
      <c r="AC151" s="6" t="str">
        <f t="array" ref="AC151">IF(ISNA(INDEX($DC$1:$DC$770,MATCH($A151&amp;AC$3,$DB$1:$DB$770&amp;$DC$1:$DC$770,0))),"",IF(ISNA(INDEX($DC$1:$DC$200,MATCH($A151&amp;AC$3,$DB$1:$DB$200&amp;$DC$1:$DC$200,0))),IF(INDEX($DC$201:$DC$770,MATCH($A151&amp;AC$3,$DB$201:$DB$770&amp;$DC$201:$DC$770,0))=AC$3,2,""),IF(INDEX($DC$1:$DC$200,MATCH($A151&amp;AC$3,$DB$1:$DB$200&amp;$DC$1:$DC$200,0))=AC$3,1,"")))</f>
        <v/>
      </c>
      <c r="AD151" s="7" t="str">
        <f t="array" ref="AD151">IF(ISNA(INDEX($DC$1:$DC$770,MATCH($A151&amp;AD$3,$DB$1:$DB$770&amp;$DC$1:$DC$770,0))),"",IF(ISNA(INDEX($DC$1:$DC$200,MATCH($A151&amp;AD$3,$DB$1:$DB$200&amp;$DC$1:$DC$200,0))),IF(INDEX($DC$201:$DC$770,MATCH($A151&amp;AD$3,$DB$201:$DB$770&amp;$DC$201:$DC$770,0))=AD$3,2,""),IF(INDEX($DC$1:$DC$200,MATCH($A151&amp;AD$3,$DB$1:$DB$200&amp;$DC$1:$DC$200,0))=AD$3,1,"")))</f>
        <v/>
      </c>
      <c r="AE151" s="4">
        <f t="shared" ref="AE151" si="1346">AE149+1</f>
        <v>219</v>
      </c>
      <c r="AF151" s="174">
        <f>TRUNC((DATE($CR$2,AG$140,AG151)-WEEKDAY(DATE($CR$2,AG$140,AG151),2)-DATE(YEAR(DATE($CR$2,AG$140,AG151)+4-WEEKDAY(DATE($CR$2,AG$140,AG151),2)),1,-10))/7)</f>
        <v>31</v>
      </c>
      <c r="AG151" s="172">
        <v>6</v>
      </c>
      <c r="AH151" s="176" t="str">
        <f t="shared" si="1263"/>
        <v>Sa</v>
      </c>
      <c r="AI151" s="2"/>
      <c r="AJ151" s="164">
        <f t="shared" ref="AJ151" si="1347">IF(OR(OR(AF151=$CR$7,AF155=$CR$7,AF151=$CS$7,AF155=$CS$7,AF151=$CT$7,AF155=$CT$7,AF151=$CR$8,AF155=$CR$8,AF151=$CR$9,AF155=$CR$9,AF151=$CR$10,AF155=$CR$10,AF151=$CS$10,AF155=$CS$10,AF151=$CR$11,AF155=$CR$11,AF151=$CS$11,AF155=$CS$11,AF151=$CT$11,AF155=$CT$11,AF151=$CU$11,AF155=$CU$11,AF151=$CV$11,AF155=$CV$11,AF151=$CR$12,AF155=$CR$12,AF151=$CS$12,AF155=$CS$12),OR($AE152=$CP$30,$AE152=$CP$31,$AE152=$CP$32,$AE152=$CP$33,$AE152=$CP$34,$AE152=$CP$35,$AE152=$CP$36,$AE152=$CP$37,$AE152=$CP$38,$AE152=$CP$39,$AE152=$CP$40,$AE152=$CP$41),OR($AE152=$CP$44,$AE152=$CP$45,$AE152=$CP$46,$AE152=$CP$47,$AE152=$CP$48,$AE152=$CP$49,$AE152=$CP$50)),1,"")</f>
        <v>1</v>
      </c>
      <c r="AK151" s="164">
        <f t="shared" ref="AK151" si="1348">IF(OR(OR(AF151=$CR$15,AF155=$CR$15,AF151=$CS$15,AF155=$CS$15,AF151=$CT$15,AF155=$CT$15,AF151=$CR$16,AF155=$CR$16,AF151=$CS$16,AF155=$CS$16,AF151=$CR$17,AF155=$CR$17,AF151=$CS$17,AF155=$CS$17,AF151=$CR$18,AF155=$CR$18,AF151=$CS$18,AF155=$CS$18,AF151=$CT$18,AF155=$CT$18,AF151=$CU$18,AF155=$CU$18,AF151=$CV$18,AF155=$CV$18,AF151=$CR$19,AF155=$CR$19,AF151=$CS$19,AF155=$CS$19),OR($AE152=$CP$30,$AE152=$CP$31,$AE152=$CP$32,$AE152=$CP$33,$AE152=$CP$34,$AE152=$CP$35,$AE152=$CP$36,$AE152=$CP$37,$AE152=$CP$38,$AE152=$CP$39,$AE152=$CP$40,$AE152=$CP$41),OR($AE152=$CP$44,$AE152=$CP$45,$AE152=$CP$46,$AE152=$CP$47,$AE152=$CP$48,$AE152=$CP$49,$AE152=$CP$50)),1,"")</f>
        <v>1</v>
      </c>
      <c r="AL151" s="164">
        <f t="shared" ref="AL151" si="1349">IF(OR(OR(AF151=$CR$22,AF155=$CR$22,AF151=$CS$22,AF155=$CS$22,AF151=$CT$22,AF155=$CT$22,AF151=$CR$23,AF155=$CR$23,AF151=$CS$23,AF155=$CS$23,AF151=$CR$24,AF155=$CR$24,AF151=$CS$24,AF155=$CS$24,AF151=$CR$25,AF155=$CR$25,AF151=$CS$25,AF155=$CS$25,AF151=$CT$25,AF155=$CT$25,AF151=$CU$25,AF155=$CU$25,AF151=$CV$25,AF155=$CV$25,AF151=$CR$26,AF155=$CR$26,AF151=$CS$26,AF155=$CS$26),OR($AE152=$CP$30,$AE152=$CP$31,$AE152=$CP$32,$AE152=$CP$33,$AE152=$CP$34,$AE152=$CP$35,$AE152=$CP$36,$AE152=$CP$37,$AE152=$CP$38,$AE152=$CP$39,$AE152=$CP$40,$AE152=$CP$41),OR($AE152=$CP$44,$AE152=$CP$45,$AE152=$CP$46,$AE152=$CP$47,$AE152=$CP$48,$AE152=$CP$49,$AE152=$CP$50)),1,"")</f>
        <v>1</v>
      </c>
      <c r="AM151" s="2"/>
      <c r="AN151" s="1" t="str">
        <f t="shared" ref="AN151" si="1350">IF(ISNA(VLOOKUP(AE151,$DB$1:$DE$200,4,FALSE)),"",VLOOKUP(AE151,$DB$1:$DE$200,4,FALSE))</f>
        <v/>
      </c>
      <c r="AO151" s="1"/>
      <c r="AP151" s="1"/>
      <c r="AQ151" s="1"/>
      <c r="AR151" s="1"/>
      <c r="AS151" s="1"/>
      <c r="AT151" s="5" t="str">
        <f t="array" ref="AT151">IF(ISNA(INDEX($DC$1:$DC$770,MATCH($AE151&amp;AT$3,$DB$1:$DB$770&amp;$DC$1:$DC$770,0))),"",IF(ISNA(INDEX($DC$1:$DC$200,MATCH($AE151&amp;AT$3,$DB$1:$DB$200&amp;$DC$1:$DC$200,0))),IF(INDEX($DC$201:$DC$770,MATCH($AE151&amp;AT$3,$DB$201:$DB$770&amp;$DC$201:$DC$770,0))=AT$3,2,""),IF(INDEX($DC$1:$DC$200,MATCH($AE151&amp;AT$3,$DB$1:$DB$200&amp;$DC$1:$DC$200,0))=AT$3,1,"")))</f>
        <v/>
      </c>
      <c r="AU151" s="6" t="str">
        <f t="array" ref="AU151">IF(ISNA(INDEX($DC$1:$DC$770,MATCH($AE151&amp;AU$3,$DB$1:$DB$770&amp;$DC$1:$DC$770,0))),"",IF(ISNA(INDEX($DC$1:$DC$200,MATCH($AE151&amp;AU$3,$DB$1:$DB$200&amp;$DC$1:$DC$200,0))),IF(INDEX($DC$201:$DC$770,MATCH($AE151&amp;AU$3,$DB$201:$DB$770&amp;$DC$201:$DC$770,0))=AU$3,2,""),IF(INDEX($DC$1:$DC$200,MATCH($AE151&amp;AU$3,$DB$1:$DB$200&amp;$DC$1:$DC$200,0))=AU$3,1,"")))</f>
        <v/>
      </c>
      <c r="AV151" s="6" t="str">
        <f t="array" ref="AV151">IF(ISNA(INDEX($DC$1:$DC$770,MATCH($AE151&amp;AV$3,$DB$1:$DB$770&amp;$DC$1:$DC$770,0))),"",IF(ISNA(INDEX($DC$1:$DC$200,MATCH($AE151&amp;AV$3,$DB$1:$DB$200&amp;$DC$1:$DC$200,0))),IF(INDEX($DC$201:$DC$770,MATCH($AE151&amp;AV$3,$DB$201:$DB$770&amp;$DC$201:$DC$770,0))=AV$3,2,""),IF(INDEX($DC$1:$DC$200,MATCH($AE151&amp;AV$3,$DB$1:$DB$200&amp;$DC$1:$DC$200,0))=AV$3,1,"")))</f>
        <v/>
      </c>
      <c r="AW151" s="5" t="str">
        <f t="array" ref="AW151">IF(ISNA(INDEX($DC$1:$DC$770,MATCH($AE151&amp;AW$3,$DB$1:$DB$770&amp;$DC$1:$DC$770,0))),"",IF(ISNA(INDEX($DC$1:$DC$200,MATCH($AE151&amp;AW$3,$DB$1:$DB$200&amp;$DC$1:$DC$200,0))),IF(INDEX($DC$201:$DC$770,MATCH($AE151&amp;AW$3,$DB$201:$DB$770&amp;$DC$201:$DC$770,0))=AW$3,2,""),IF(INDEX($DC$1:$DC$200,MATCH($AE151&amp;AW$3,$DB$1:$DB$200&amp;$DC$1:$DC$200,0))=AW$3,1,"")))</f>
        <v/>
      </c>
      <c r="AX151" s="6" t="str">
        <f t="array" ref="AX151">IF(ISNA(INDEX($DC$1:$DC$770,MATCH($AE151&amp;AX$3,$DB$1:$DB$770&amp;$DC$1:$DC$770,0))),"",IF(ISNA(INDEX($DC$1:$DC$200,MATCH($AE151&amp;AX$3,$DB$1:$DB$200&amp;$DC$1:$DC$200,0))),IF(INDEX($DC$201:$DC$770,MATCH($AE151&amp;AX$3,$DB$201:$DB$770&amp;$DC$201:$DC$770,0))=AX$3,2,""),IF(INDEX($DC$1:$DC$200,MATCH($AE151&amp;AX$3,$DB$1:$DB$200&amp;$DC$1:$DC$200,0))=AX$3,1,"")))</f>
        <v/>
      </c>
      <c r="AY151" s="7" t="str">
        <f t="array" ref="AY151">IF(ISNA(INDEX($DC$1:$DC$770,MATCH($AE151&amp;AY$3,$DB$1:$DB$770&amp;$DC$1:$DC$770,0))),"",IF(ISNA(INDEX($DC$1:$DC$200,MATCH($AE151&amp;AY$3,$DB$1:$DB$200&amp;$DC$1:$DC$200,0))),IF(INDEX($DC$201:$DC$770,MATCH($AE151&amp;AY$3,$DB$201:$DB$770&amp;$DC$201:$DC$770,0))=AY$3,2,""),IF(INDEX($DC$1:$DC$200,MATCH($AE151&amp;AY$3,$DB$1:$DB$200&amp;$DC$1:$DC$200,0))=AY$3,1,"")))</f>
        <v/>
      </c>
      <c r="AZ151" s="6" t="str">
        <f t="array" ref="AZ151">IF(ISNA(INDEX($DC$1:$DC$770,MATCH($AE151&amp;AZ$3,$DB$1:$DB$770&amp;$DC$1:$DC$770,0))),"",IF(ISNA(INDEX($DC$1:$DC$200,MATCH($AE151&amp;AZ$3,$DB$1:$DB$200&amp;$DC$1:$DC$200,0))),IF(INDEX($DC$201:$DC$770,MATCH($AE151&amp;AZ$3,$DB$201:$DB$770&amp;$DC$201:$DC$770,0))=AZ$3,2,""),IF(INDEX($DC$1:$DC$200,MATCH($AE151&amp;AZ$3,$DB$1:$DB$200&amp;$DC$1:$DC$200,0))=AZ$3,1,"")))</f>
        <v/>
      </c>
      <c r="BA151" s="6" t="str">
        <f t="array" ref="BA151">IF(ISNA(INDEX($DC$1:$DC$770,MATCH($AE151&amp;BA$3,$DB$1:$DB$770&amp;$DC$1:$DC$770,0))),"",IF(ISNA(INDEX($DC$1:$DC$200,MATCH($AE151&amp;BA$3,$DB$1:$DB$200&amp;$DC$1:$DC$200,0))),IF(INDEX($DC$201:$DC$770,MATCH($AE151&amp;BA$3,$DB$201:$DB$770&amp;$DC$201:$DC$770,0))=BA$3,2,""),IF(INDEX($DC$1:$DC$200,MATCH($AE151&amp;BA$3,$DB$1:$DB$200&amp;$DC$1:$DC$200,0))=BA$3,1,"")))</f>
        <v/>
      </c>
      <c r="BB151" s="6" t="str">
        <f t="array" ref="BB151">IF(ISNA(INDEX($DC$1:$DC$770,MATCH($AE151&amp;BB$3,$DB$1:$DB$770&amp;$DC$1:$DC$770,0))),"",IF(ISNA(INDEX($DC$1:$DC$200,MATCH($AE151&amp;BB$3,$DB$1:$DB$200&amp;$DC$1:$DC$200,0))),IF(INDEX($DC$201:$DC$770,MATCH($AE151&amp;BB$3,$DB$201:$DB$770&amp;$DC$201:$DC$770,0))=BB$3,2,""),IF(INDEX($DC$1:$DC$200,MATCH($AE151&amp;BB$3,$DB$1:$DB$200&amp;$DC$1:$DC$200,0))=BB$3,1,"")))</f>
        <v/>
      </c>
      <c r="BC151" s="5" t="str">
        <f t="array" ref="BC151">IF(ISNA(INDEX($DC$1:$DC$770,MATCH($AE151&amp;BC$3,$DB$1:$DB$770&amp;$DC$1:$DC$770,0))),"",IF(ISNA(INDEX($DC$1:$DC$200,MATCH($AE151&amp;BC$3,$DB$1:$DB$200&amp;$DC$1:$DC$200,0))),IF(INDEX($DC$201:$DC$770,MATCH($AE151&amp;BC$3,$DB$201:$DB$770&amp;$DC$201:$DC$770,0))=BC$3,2,""),IF(INDEX($DC$1:$DC$200,MATCH($AE151&amp;BC$3,$DB$1:$DB$200&amp;$DC$1:$DC$200,0))=BC$3,1,"")))</f>
        <v/>
      </c>
      <c r="BD151" s="6" t="str">
        <f t="array" ref="BD151">IF(ISNA(INDEX($DC$1:$DC$770,MATCH($AE151&amp;BD$3,$DB$1:$DB$770&amp;$DC$1:$DC$770,0))),"",IF(ISNA(INDEX($DC$1:$DC$200,MATCH($AE151&amp;BD$3,$DB$1:$DB$200&amp;$DC$1:$DC$200,0))),IF(INDEX($DC$201:$DC$770,MATCH($AE151&amp;BD$3,$DB$201:$DB$770&amp;$DC$201:$DC$770,0))=BD$3,2,""),IF(INDEX($DC$1:$DC$200,MATCH($AE151&amp;BD$3,$DB$1:$DB$200&amp;$DC$1:$DC$200,0))=BD$3,1,"")))</f>
        <v/>
      </c>
      <c r="BE151" s="7" t="str">
        <f t="array" ref="BE151">IF(ISNA(INDEX($DC$1:$DC$770,MATCH($AE151&amp;BE$3,$DB$1:$DB$770&amp;$DC$1:$DC$770,0))),"",IF(ISNA(INDEX($DC$1:$DC$200,MATCH($AE151&amp;BE$3,$DB$1:$DB$200&amp;$DC$1:$DC$200,0))),IF(INDEX($DC$201:$DC$770,MATCH($AE151&amp;BE$3,$DB$201:$DB$770&amp;$DC$201:$DC$770,0))=BE$3,2,""),IF(INDEX($DC$1:$DC$200,MATCH($AE151&amp;BE$3,$DB$1:$DB$200&amp;$DC$1:$DC$200,0))=BE$3,1,"")))</f>
        <v/>
      </c>
      <c r="BF151" s="6" t="str">
        <f t="array" ref="BF151">IF(ISNA(INDEX($DC$1:$DC$770,MATCH($AE151&amp;BF$3,$DB$1:$DB$770&amp;$DC$1:$DC$770,0))),"",IF(ISNA(INDEX($DC$1:$DC$200,MATCH($AE151&amp;BF$3,$DB$1:$DB$200&amp;$DC$1:$DC$200,0))),IF(INDEX($DC$201:$DC$770,MATCH($AE151&amp;BF$3,$DB$201:$DB$770&amp;$DC$201:$DC$770,0))=BF$3,2,""),IF(INDEX($DC$1:$DC$200,MATCH($AE151&amp;BF$3,$DB$1:$DB$200&amp;$DC$1:$DC$200,0))=BF$3,1,"")))</f>
        <v/>
      </c>
      <c r="BG151" s="6" t="str">
        <f t="array" ref="BG151">IF(ISNA(INDEX($DC$1:$DC$770,MATCH($AE151&amp;BG$3,$DB$1:$DB$770&amp;$DC$1:$DC$770,0))),"",IF(ISNA(INDEX($DC$1:$DC$200,MATCH($AE151&amp;BG$3,$DB$1:$DB$200&amp;$DC$1:$DC$200,0))),IF(INDEX($DC$201:$DC$770,MATCH($AE151&amp;BG$3,$DB$201:$DB$770&amp;$DC$201:$DC$770,0))=BG$3,2,""),IF(INDEX($DC$1:$DC$200,MATCH($AE151&amp;BG$3,$DB$1:$DB$200&amp;$DC$1:$DC$200,0))=BG$3,1,"")))</f>
        <v/>
      </c>
      <c r="BH151" s="7" t="str">
        <f t="array" ref="BH151">IF(ISNA(INDEX($DC$1:$DC$770,MATCH($AE151&amp;BH$3,$DB$1:$DB$770&amp;$DC$1:$DC$770,0))),"",IF(ISNA(INDEX($DC$1:$DC$200,MATCH($AE151&amp;BH$3,$DB$1:$DB$200&amp;$DC$1:$DC$200,0))),IF(INDEX($DC$201:$DC$770,MATCH($AE151&amp;BH$3,$DB$201:$DB$770&amp;$DC$201:$DC$770,0))=BH$3,2,""),IF(INDEX($DC$1:$DC$200,MATCH($AE151&amp;BH$3,$DB$1:$DB$200&amp;$DC$1:$DC$200,0))=BH$3,1,"")))</f>
        <v/>
      </c>
      <c r="BI151" s="4">
        <f t="shared" ref="BI151" si="1351">BI149+1</f>
        <v>250</v>
      </c>
      <c r="BJ151" s="174">
        <f>TRUNC((DATE($CR$2,BK$140,BK151)-WEEKDAY(DATE($CR$2,BK$140,BK151),2)-DATE(YEAR(DATE($CR$2,BK$140,BK151)+4-WEEKDAY(DATE($CR$2,BK$140,BK151),2)),1,-10))/7)</f>
        <v>36</v>
      </c>
      <c r="BK151" s="172">
        <v>6</v>
      </c>
      <c r="BL151" s="176" t="str">
        <f t="shared" si="1268"/>
        <v>Di</v>
      </c>
      <c r="BM151" s="2"/>
      <c r="BN151" s="164" t="str">
        <f t="shared" ref="BN151" si="1352">IF(OR(OR($BI152=$CP$30,$BI152=$CP$31,$BI152=$CP$32,$BI152=$CP$33,$BI152=$CP$34,$BI152=$CP$35,$BI152=$CP$36,$BI152=$CP$37,$BI152=$CP$38,$BI152=$CP$39,$BI152=$CP$40,$BI152=$CP$41),OR(BJ151=$CR$7,BJ155=$CR$7,BJ151=$CS$7,BJ155=$CS$7,BJ151=$CT$7,BJ155=$CT$7,BJ151=$CR$8,BJ155=$CR$8,BJ151=$CR$9,BJ155=$CR$9,BJ151=$CR$10,BJ155=$CR$10,BJ151=$CS$10,BJ155=$CS$10,BJ151=$CR$11,BJ155=$CR$11,BJ151=$CS$11,BJ155=$CS$11,BJ151=$CT$11,BJ155=$CT$11,BJ151=$CU$11,BJ155=$CU$11,BJ151=$CV$11,BJ155=$CV$11,BJ151=$CR$12,BJ155=$CR$12,BJ151=$CS$12,BJ155=$CS$12),OR($BI152=$CP$44,$BI152=$CP$45,$BI152=$CP$46,$BI152=$CP$47,$BI152=$CP$48,$BI152=$CP$49,$BI152=$CP$50)),1,"")</f>
        <v/>
      </c>
      <c r="BO151" s="164" t="str">
        <f t="shared" ref="BO151" si="1353">IF(OR(OR(BJ151=$CR$15,BJ155=$CR$15,BJ151=$CS$15,BJ155=$CS$15,BJ151=$CT$15,BJ155=$CT$15,BJ151=$CR$16,BJ155=$CR$16,BJ151=$CS$16,BJ155=$CS$16,BJ151=$CR$17,BJ155=$CR$17,BJ151=$CS$17,BJ155=$CS$17,BJ151=$CR$18,BJ155=$CR$18,BJ151=$CS$18,BJ155=$CS$18,BJ151=$CT$18,BJ155=$CT$18,BJ151=$CU$18,BJ155=$CU$18,BJ151=$CV$18,BJ155=$CV$18,BJ151=$CR$19,BJ155=$CR$19,BJ151=$CS$19,BJ155=$CS$19),OR($BI152=$CP$30,$BI152=$CP$31,$BI152=$CP$32,$BI152=$CP$33,$BI152=$CP$34,$BI152=$CP$35,$BI152=$CP$36,$BI152=$CP$37,$BI152=$CP$38,$BI152=$CP$39,$BI152=$CP$40,$BI152=$CP$41),OR($BI152=$CP$44,$BI152=$CP$45,$BI152=$CP$46,$BI152=$CP$47,$BI152=$CP$48,$BI152=$CP$49,$BI152=$CP$50)),1,"")</f>
        <v/>
      </c>
      <c r="BP151" s="164" t="str">
        <f t="shared" ref="BP151" si="1354">IF(OR(OR(BJ151=$CR$22,BJ155=$CR$22,BJ151=$CS$22,BJ155=$CS$22,BJ151=$CT$22,BJ155=$CT$22,BJ151=$CR$23,BJ155=$CR$23,BJ151=$CS$23,BJ155=$CS$23,BJ151=$CR$24,BJ155=$CR$24,BJ151=$CS$24,BJ155=$CS$24,BJ151=$CR$25,BJ155=$CR$25,BJ151=$CS$25,BJ155=$CS$25,BJ151=$CT$25,BJ155=$CT$25,BJ151=$CU$25,BJ155=$CU$25,BJ151=$CV$25,BJ155=$CV$25,BJ151=$CR$26,BJ155=$CR$26,BJ151=$CS$26,BJ155=$CS$26),OR($BI152=$CP$30,$BI152=$CP$31,$BI152=$CP$32,$BI152=$CP$33,$BI152=$CP$34,$BI152=$CP$35,$BI152=$CP$36,$BI152=$CP$37,$BI152=$CP$38,$BI152=$CP$39,$BI152=$CP$40,$BI152=$CP$41),OR($BI152=$CP$44,$BI152=$CP$45,$BI152=$CP$46,$BI152=$CP$47,$BI152=$CP$48,$BI152=$CP$49,$BI152=$CP$50)),1,"")</f>
        <v/>
      </c>
      <c r="BQ151" s="2"/>
      <c r="BR151" s="1" t="str">
        <f t="shared" ref="BR151" si="1355">IF(ISNA(VLOOKUP(BI151,$DB$1:$DE$200,4,FALSE)),"",VLOOKUP(BI151,$DB$1:$DE$200,4,FALSE))</f>
        <v/>
      </c>
      <c r="BS151" s="1"/>
      <c r="BT151" s="1"/>
      <c r="BU151" s="1"/>
      <c r="BV151" s="1"/>
      <c r="BW151" s="1"/>
      <c r="BX151" s="5" t="str">
        <f t="array" ref="BX151">IF(ISNA(INDEX($DC$1:$DC$770,MATCH($BI151&amp;BX$3,$DB$1:$DB$770&amp;$DC$1:$DC$770,0))),"",IF(ISNA(INDEX($DC$1:$DC$200,MATCH($BI151&amp;BX$3,$DB$1:$DB$200&amp;$DC$1:$DC$200,0))),IF(INDEX($DC$201:$DC$770,MATCH($BI151&amp;BX$3,$DB$201:$DB$770&amp;$DC$201:$DC$770,0))=BX$3,2,""),IF(INDEX($DC$1:$DC$200,MATCH($BI151&amp;BX$3,$DB$1:$DB$200&amp;$DC$1:$DC$200,0))=BX$3,1,"")))</f>
        <v/>
      </c>
      <c r="BY151" s="6" t="str">
        <f t="array" ref="BY151">IF(ISNA(INDEX($DC$1:$DC$770,MATCH($BI151&amp;BY$3,$DB$1:$DB$770&amp;$DC$1:$DC$770,0))),"",IF(ISNA(INDEX($DC$1:$DC$200,MATCH($BI151&amp;BY$3,$DB$1:$DB$200&amp;$DC$1:$DC$200,0))),IF(INDEX($DC$201:$DC$770,MATCH($BI151&amp;BY$3,$DB$201:$DB$770&amp;$DC$201:$DC$770,0))=BY$3,2,""),IF(INDEX($DC$1:$DC$200,MATCH($BI151&amp;BY$3,$DB$1:$DB$200&amp;$DC$1:$DC$200,0))=BY$3,1,"")))</f>
        <v/>
      </c>
      <c r="BZ151" s="6" t="str">
        <f t="array" ref="BZ151">IF(ISNA(INDEX($DC$1:$DC$770,MATCH($BI151&amp;BZ$3,$DB$1:$DB$770&amp;$DC$1:$DC$770,0))),"",IF(ISNA(INDEX($DC$1:$DC$200,MATCH($BI151&amp;BZ$3,$DB$1:$DB$200&amp;$DC$1:$DC$200,0))),IF(INDEX($DC$201:$DC$770,MATCH($BI151&amp;BZ$3,$DB$201:$DB$770&amp;$DC$201:$DC$770,0))=BZ$3,2,""),IF(INDEX($DC$1:$DC$200,MATCH($BI151&amp;BZ$3,$DB$1:$DB$200&amp;$DC$1:$DC$200,0))=BZ$3,1,"")))</f>
        <v/>
      </c>
      <c r="CA151" s="5" t="str">
        <f t="array" ref="CA151">IF(ISNA(INDEX($DC$1:$DC$770,MATCH($BI151&amp;CA$3,$DB$1:$DB$770&amp;$DC$1:$DC$770,0))),"",IF(ISNA(INDEX($DC$1:$DC$200,MATCH($BI151&amp;CA$3,$DB$1:$DB$200&amp;$DC$1:$DC$200,0))),IF(INDEX($DC$201:$DC$770,MATCH($BI151&amp;CA$3,$DB$201:$DB$770&amp;$DC$201:$DC$770,0))=CA$3,2,""),IF(INDEX($DC$1:$DC$200,MATCH($BI151&amp;CA$3,$DB$1:$DB$200&amp;$DC$1:$DC$200,0))=CA$3,1,"")))</f>
        <v/>
      </c>
      <c r="CB151" s="6" t="str">
        <f t="array" ref="CB151">IF(ISNA(INDEX($DC$1:$DC$770,MATCH($BI151&amp;CB$3,$DB$1:$DB$770&amp;$DC$1:$DC$770,0))),"",IF(ISNA(INDEX($DC$1:$DC$200,MATCH($BI151&amp;CB$3,$DB$1:$DB$200&amp;$DC$1:$DC$200,0))),IF(INDEX($DC$201:$DC$770,MATCH($BI151&amp;CB$3,$DB$201:$DB$770&amp;$DC$201:$DC$770,0))=CB$3,2,""),IF(INDEX($DC$1:$DC$200,MATCH($BI151&amp;CB$3,$DB$1:$DB$200&amp;$DC$1:$DC$200,0))=CB$3,1,"")))</f>
        <v/>
      </c>
      <c r="CC151" s="7" t="str">
        <f t="array" ref="CC151">IF(ISNA(INDEX($DC$1:$DC$770,MATCH($BI151&amp;CC$3,$DB$1:$DB$770&amp;$DC$1:$DC$770,0))),"",IF(ISNA(INDEX($DC$1:$DC$200,MATCH($BI151&amp;CC$3,$DB$1:$DB$200&amp;$DC$1:$DC$200,0))),IF(INDEX($DC$201:$DC$770,MATCH($BI151&amp;CC$3,$DB$201:$DB$770&amp;$DC$201:$DC$770,0))=CC$3,2,""),IF(INDEX($DC$1:$DC$200,MATCH($BI151&amp;CC$3,$DB$1:$DB$200&amp;$DC$1:$DC$200,0))=CC$3,1,"")))</f>
        <v/>
      </c>
      <c r="CD151" s="6" t="str">
        <f t="array" ref="CD151">IF(ISNA(INDEX($DC$1:$DC$770,MATCH($BI151&amp;CD$3,$DB$1:$DB$770&amp;$DC$1:$DC$770,0))),"",IF(ISNA(INDEX($DC$1:$DC$200,MATCH($BI151&amp;CD$3,$DB$1:$DB$200&amp;$DC$1:$DC$200,0))),IF(INDEX($DC$201:$DC$770,MATCH($BI151&amp;CD$3,$DB$201:$DB$770&amp;$DC$201:$DC$770,0))=CD$3,2,""),IF(INDEX($DC$1:$DC$200,MATCH($BI151&amp;CD$3,$DB$1:$DB$200&amp;$DC$1:$DC$200,0))=CD$3,1,"")))</f>
        <v/>
      </c>
      <c r="CE151" s="6" t="str">
        <f t="array" ref="CE151">IF(ISNA(INDEX($DC$1:$DC$770,MATCH($BI151&amp;CE$3,$DB$1:$DB$770&amp;$DC$1:$DC$770,0))),"",IF(ISNA(INDEX($DC$1:$DC$200,MATCH($BI151&amp;CE$3,$DB$1:$DB$200&amp;$DC$1:$DC$200,0))),IF(INDEX($DC$201:$DC$770,MATCH($BI151&amp;CE$3,$DB$201:$DB$770&amp;$DC$201:$DC$770,0))=CE$3,2,""),IF(INDEX($DC$1:$DC$200,MATCH($BI151&amp;CE$3,$DB$1:$DB$200&amp;$DC$1:$DC$200,0))=CE$3,1,"")))</f>
        <v/>
      </c>
      <c r="CF151" s="6" t="str">
        <f t="array" ref="CF151">IF(ISNA(INDEX($DC$1:$DC$770,MATCH($BI151&amp;CF$3,$DB$1:$DB$770&amp;$DC$1:$DC$770,0))),"",IF(ISNA(INDEX($DC$1:$DC$200,MATCH($BI151&amp;CF$3,$DB$1:$DB$200&amp;$DC$1:$DC$200,0))),IF(INDEX($DC$201:$DC$770,MATCH($BI151&amp;CF$3,$DB$201:$DB$770&amp;$DC$201:$DC$770,0))=CF$3,2,""),IF(INDEX($DC$1:$DC$200,MATCH($BI151&amp;CF$3,$DB$1:$DB$200&amp;$DC$1:$DC$200,0))=CF$3,1,"")))</f>
        <v/>
      </c>
      <c r="CG151" s="5" t="str">
        <f t="array" ref="CG151">IF(ISNA(INDEX($DC$1:$DC$770,MATCH($BI151&amp;CG$3,$DB$1:$DB$770&amp;$DC$1:$DC$770,0))),"",IF(ISNA(INDEX($DC$1:$DC$200,MATCH($BI151&amp;CG$3,$DB$1:$DB$200&amp;$DC$1:$DC$200,0))),IF(INDEX($DC$201:$DC$770,MATCH($BI151&amp;CG$3,$DB$201:$DB$770&amp;$DC$201:$DC$770,0))=CG$3,2,""),IF(INDEX($DC$1:$DC$200,MATCH($BI151&amp;CG$3,$DB$1:$DB$200&amp;$DC$1:$DC$200,0))=CG$3,1,"")))</f>
        <v/>
      </c>
      <c r="CH151" s="6" t="str">
        <f t="array" ref="CH151">IF(ISNA(INDEX($DC$1:$DC$770,MATCH($BI151&amp;CH$3,$DB$1:$DB$770&amp;$DC$1:$DC$770,0))),"",IF(ISNA(INDEX($DC$1:$DC$200,MATCH($BI151&amp;CH$3,$DB$1:$DB$200&amp;$DC$1:$DC$200,0))),IF(INDEX($DC$201:$DC$770,MATCH($BI151&amp;CH$3,$DB$201:$DB$770&amp;$DC$201:$DC$770,0))=CH$3,2,""),IF(INDEX($DC$1:$DC$200,MATCH($BI151&amp;CH$3,$DB$1:$DB$200&amp;$DC$1:$DC$200,0))=CH$3,1,"")))</f>
        <v/>
      </c>
      <c r="CI151" s="7" t="str">
        <f t="array" ref="CI151">IF(ISNA(INDEX($DC$1:$DC$770,MATCH($BI151&amp;CI$3,$DB$1:$DB$770&amp;$DC$1:$DC$770,0))),"",IF(ISNA(INDEX($DC$1:$DC$200,MATCH($BI151&amp;CI$3,$DB$1:$DB$200&amp;$DC$1:$DC$200,0))),IF(INDEX($DC$201:$DC$770,MATCH($BI151&amp;CI$3,$DB$201:$DB$770&amp;$DC$201:$DC$770,0))=CI$3,2,""),IF(INDEX($DC$1:$DC$200,MATCH($BI151&amp;CI$3,$DB$1:$DB$200&amp;$DC$1:$DC$200,0))=CI$3,1,"")))</f>
        <v/>
      </c>
      <c r="CJ151" s="6" t="str">
        <f t="array" ref="CJ151">IF(ISNA(INDEX($DC$1:$DC$770,MATCH($BI151&amp;CJ$3,$DB$1:$DB$770&amp;$DC$1:$DC$770,0))),"",IF(ISNA(INDEX($DC$1:$DC$200,MATCH($BI151&amp;CJ$3,$DB$1:$DB$200&amp;$DC$1:$DC$200,0))),IF(INDEX($DC$201:$DC$770,MATCH($BI151&amp;CJ$3,$DB$201:$DB$770&amp;$DC$201:$DC$770,0))=CJ$3,2,""),IF(INDEX($DC$1:$DC$200,MATCH($BI151&amp;CJ$3,$DB$1:$DB$200&amp;$DC$1:$DC$200,0))=CJ$3,1,"")))</f>
        <v/>
      </c>
      <c r="CK151" s="6" t="str">
        <f t="array" ref="CK151">IF(ISNA(INDEX($DC$1:$DC$770,MATCH($BI151&amp;CK$3,$DB$1:$DB$770&amp;$DC$1:$DC$770,0))),"",IF(ISNA(INDEX($DC$1:$DC$200,MATCH($BI151&amp;CK$3,$DB$1:$DB$200&amp;$DC$1:$DC$200,0))),IF(INDEX($DC$201:$DC$770,MATCH($BI151&amp;CK$3,$DB$201:$DB$770&amp;$DC$201:$DC$770,0))=CK$3,2,""),IF(INDEX($DC$1:$DC$200,MATCH($BI151&amp;CK$3,$DB$1:$DB$200&amp;$DC$1:$DC$200,0))=CK$3,1,"")))</f>
        <v/>
      </c>
      <c r="CL151" s="7" t="str">
        <f t="array" ref="CL151">IF(ISNA(INDEX($DC$1:$DC$770,MATCH($BI151&amp;CL$3,$DB$1:$DB$770&amp;$DC$1:$DC$770,0))),"",IF(ISNA(INDEX($DC$1:$DC$200,MATCH($BI151&amp;CL$3,$DB$1:$DB$200&amp;$DC$1:$DC$200,0))),IF(INDEX($DC$201:$DC$770,MATCH($BI151&amp;CL$3,$DB$201:$DB$770&amp;$DC$201:$DC$770,0))=CL$3,2,""),IF(INDEX($DC$1:$DC$200,MATCH($BI151&amp;CL$3,$DB$1:$DB$200&amp;$DC$1:$DC$200,0))=CL$3,1,"")))</f>
        <v/>
      </c>
      <c r="CN151" s="13" t="s">
        <v>160</v>
      </c>
      <c r="CO151" s="58">
        <f t="shared" ref="CO151" si="1356">VLOOKUP(CQ151,$CQ$194:$CR$208,2,FALSE)</f>
        <v>5</v>
      </c>
      <c r="CP151" s="23">
        <f t="shared" si="1332"/>
        <v>198</v>
      </c>
      <c r="CQ151" s="168" t="s">
        <v>197</v>
      </c>
      <c r="CR151" s="13" t="s">
        <v>132</v>
      </c>
      <c r="CT151" s="13" t="s">
        <v>151</v>
      </c>
      <c r="CU151" s="13">
        <f>DAY(DATE($CR$2,1,7*$CR$25-5-WEEKDAY(DATE($CR$2,,),3)))</f>
        <v>16</v>
      </c>
      <c r="CV151" s="13">
        <f>MONTH(DATE($CR$2,1,7*$CR$25-5-WEEKDAY(DATE($CR$2,,),3)))</f>
        <v>7</v>
      </c>
      <c r="CW151" s="13">
        <f t="shared" si="765"/>
        <v>2016</v>
      </c>
      <c r="CX151" s="13" t="str">
        <f t="shared" si="1309"/>
        <v>Sa</v>
      </c>
      <c r="CY151" s="22">
        <f t="shared" si="1333"/>
        <v>41105</v>
      </c>
      <c r="CZ151" s="13">
        <f>IF(COUNTIF(DL572:DL581,1)&gt;0,"F3",0)</f>
        <v>0</v>
      </c>
      <c r="DB151" s="19">
        <f>IF(DM151=0,0,IF(COUNTIF($DM$1:$DM$200,DM151)=1,DM151,IF(COUNTIF($DM$1:$DM$200,DM151)=2,IF(COUNTIF($DM$1:$DM104,DM151)=0,DM151,DM151+0.5),"Terminkollision 1")))</f>
        <v>0</v>
      </c>
      <c r="DC151" s="42">
        <f t="shared" si="1187"/>
        <v>15</v>
      </c>
      <c r="DD151" s="71" t="s">
        <v>207</v>
      </c>
      <c r="DE151" s="13" t="s">
        <v>59</v>
      </c>
      <c r="DG151" s="63"/>
      <c r="DH151" s="63"/>
      <c r="DI151" s="13">
        <f t="shared" si="563"/>
        <v>2016</v>
      </c>
      <c r="DJ151" s="13" t="str">
        <f t="shared" si="1273"/>
        <v>Mo</v>
      </c>
      <c r="DK151" s="22">
        <f t="shared" si="1274"/>
        <v>40876</v>
      </c>
      <c r="DL151" s="19">
        <f t="shared" si="1275"/>
        <v>0</v>
      </c>
      <c r="DM151" s="13">
        <f t="shared" si="1136"/>
        <v>0</v>
      </c>
    </row>
    <row r="152" spans="1:117">
      <c r="A152" s="13">
        <f t="shared" ref="A152" si="1357">A151+0.5</f>
        <v>188.5</v>
      </c>
      <c r="B152" s="174"/>
      <c r="C152" s="183"/>
      <c r="D152" s="177"/>
      <c r="E152" s="2"/>
      <c r="F152" s="165"/>
      <c r="G152" s="165"/>
      <c r="H152" s="165"/>
      <c r="I152" s="2"/>
      <c r="J152" s="10" t="str">
        <f t="shared" ref="J152" si="1358">IF(ISNA(VLOOKUP(A152,$CP$30:$CQ$56,2,FALSE)),IF(ISNA(VLOOKUP(A152,$DB$1:$DE$200,4,FALSE)),"",VLOOKUP(A152,$DB$1:$DE$200,4,FALSE)),VLOOKUP(A152,$CP$30:$CQ$56,2,FALSE))</f>
        <v/>
      </c>
      <c r="K152" s="10"/>
      <c r="L152" s="10"/>
      <c r="M152" s="10"/>
      <c r="N152" s="10"/>
      <c r="O152" s="10"/>
      <c r="P152" s="9" t="str">
        <f t="array" ref="P152">IF(ISNA(INDEX($DC$201:$DC$770,MATCH($A151&amp;P$3,$DB$201:$DB$770&amp;$DC$201:$DC$770,0))),IF(ISNA(INDEX($DC$1:$DC$200,MATCH($A152&amp;P$3,$DB$1:$DB$200&amp;$DC$1:$DC$200,0))),"",IF(INDEX($DC$1:$DC$200,MATCH($A152&amp;P$3,$DB$1:$DB$200&amp;$DC$1:$DC$200,0))=P$3,1,"")),IF(INDEX($DC$201:$DC$770,MATCH($A151&amp;P$3,$DB$201:$DB$770&amp;$DC$201:$DC$770,0))=P$3,2,""))</f>
        <v/>
      </c>
      <c r="Q152" s="10" t="str">
        <f t="array" ref="Q152">IF(ISNA(INDEX($DC$201:$DC$770,MATCH($A151&amp;Q$3,$DB$201:$DB$770&amp;$DC$201:$DC$770,0))),IF(ISNA(INDEX($DC$1:$DC$200,MATCH($A152&amp;Q$3,$DB$1:$DB$200&amp;$DC$1:$DC$200,0))),"",IF(INDEX($DC$1:$DC$200,MATCH($A152&amp;Q$3,$DB$1:$DB$200&amp;$DC$1:$DC$200,0))=Q$3,1,"")),IF(INDEX($DC$201:$DC$770,MATCH($A151&amp;Q$3,$DB$201:$DB$770&amp;$DC$201:$DC$770,0))=Q$3,2,""))</f>
        <v/>
      </c>
      <c r="R152" s="10" t="str">
        <f t="array" ref="R152">IF(ISNA(INDEX($DC$201:$DC$770,MATCH($A151&amp;R$3,$DB$201:$DB$770&amp;$DC$201:$DC$770,0))),IF(ISNA(INDEX($DC$1:$DC$200,MATCH($A152&amp;R$3,$DB$1:$DB$200&amp;$DC$1:$DC$200,0))),"",IF(INDEX($DC$1:$DC$200,MATCH($A152&amp;R$3,$DB$1:$DB$200&amp;$DC$1:$DC$200,0))=R$3,1,"")),IF(INDEX($DC$201:$DC$770,MATCH($A151&amp;R$3,$DB$201:$DB$770&amp;$DC$201:$DC$770,0))=R$3,2,""))</f>
        <v/>
      </c>
      <c r="S152" s="9" t="str">
        <f t="array" ref="S152">IF(ISNA(INDEX($DC$201:$DC$770,MATCH($A151&amp;S$3,$DB$201:$DB$770&amp;$DC$201:$DC$770,0))),IF(ISNA(INDEX($DC$1:$DC$200,MATCH($A152&amp;S$3,$DB$1:$DB$200&amp;$DC$1:$DC$200,0))),"",IF(INDEX($DC$1:$DC$200,MATCH($A152&amp;S$3,$DB$1:$DB$200&amp;$DC$1:$DC$200,0))=S$3,1,"")),IF(INDEX($DC$201:$DC$770,MATCH($A151&amp;S$3,$DB$201:$DB$770&amp;$DC$201:$DC$770,0))=S$3,2,""))</f>
        <v/>
      </c>
      <c r="T152" s="10" t="str">
        <f t="array" ref="T152">IF(ISNA(INDEX($DC$201:$DC$770,MATCH($A151&amp;T$3,$DB$201:$DB$770&amp;$DC$201:$DC$770,0))),IF(ISNA(INDEX($DC$1:$DC$200,MATCH($A152&amp;T$3,$DB$1:$DB$200&amp;$DC$1:$DC$200,0))),"",IF(INDEX($DC$1:$DC$200,MATCH($A152&amp;T$3,$DB$1:$DB$200&amp;$DC$1:$DC$200,0))=T$3,1,"")),IF(INDEX($DC$201:$DC$770,MATCH($A151&amp;T$3,$DB$201:$DB$770&amp;$DC$201:$DC$770,0))=T$3,2,""))</f>
        <v/>
      </c>
      <c r="U152" s="8" t="str">
        <f t="array" ref="U152">IF(ISNA(INDEX($DC$201:$DC$770,MATCH($A151&amp;U$3,$DB$201:$DB$770&amp;$DC$201:$DC$770,0))),IF(ISNA(INDEX($DC$1:$DC$200,MATCH($A152&amp;U$3,$DB$1:$DB$200&amp;$DC$1:$DC$200,0))),"",IF(INDEX($DC$1:$DC$200,MATCH($A152&amp;U$3,$DB$1:$DB$200&amp;$DC$1:$DC$200,0))=U$3,1,"")),IF(INDEX($DC$201:$DC$770,MATCH($A151&amp;U$3,$DB$201:$DB$770&amp;$DC$201:$DC$770,0))=U$3,2,""))</f>
        <v/>
      </c>
      <c r="V152" s="10" t="str">
        <f t="array" ref="V152">IF(ISNA(INDEX($DC$201:$DC$770,MATCH($A151&amp;V$3,$DB$201:$DB$770&amp;$DC$201:$DC$770,0))),IF(ISNA(INDEX($DC$1:$DC$200,MATCH($A152&amp;V$3,$DB$1:$DB$200&amp;$DC$1:$DC$200,0))),"",IF(INDEX($DC$1:$DC$200,MATCH($A152&amp;V$3,$DB$1:$DB$200&amp;$DC$1:$DC$200,0))=V$3,1,"")),IF(INDEX($DC$201:$DC$770,MATCH($A151&amp;V$3,$DB$201:$DB$770&amp;$DC$201:$DC$770,0))=V$3,2,""))</f>
        <v/>
      </c>
      <c r="W152" s="10" t="str">
        <f t="array" ref="W152">IF(ISNA(INDEX($DC$201:$DC$770,MATCH($A151&amp;W$3,$DB$201:$DB$770&amp;$DC$201:$DC$770,0))),IF(ISNA(INDEX($DC$1:$DC$200,MATCH($A152&amp;W$3,$DB$1:$DB$200&amp;$DC$1:$DC$200,0))),"",IF(INDEX($DC$1:$DC$200,MATCH($A152&amp;W$3,$DB$1:$DB$200&amp;$DC$1:$DC$200,0))=W$3,1,"")),IF(INDEX($DC$201:$DC$770,MATCH($A151&amp;W$3,$DB$201:$DB$770&amp;$DC$201:$DC$770,0))=W$3,2,""))</f>
        <v/>
      </c>
      <c r="X152" s="10" t="str">
        <f t="array" ref="X152">IF(ISNA(INDEX($DC$201:$DC$770,MATCH($A151&amp;X$3,$DB$201:$DB$770&amp;$DC$201:$DC$770,0))),IF(ISNA(INDEX($DC$1:$DC$200,MATCH($A152&amp;X$3,$DB$1:$DB$200&amp;$DC$1:$DC$200,0))),"",IF(INDEX($DC$1:$DC$200,MATCH($A152&amp;X$3,$DB$1:$DB$200&amp;$DC$1:$DC$200,0))=X$3,1,"")),IF(INDEX($DC$201:$DC$770,MATCH($A151&amp;X$3,$DB$201:$DB$770&amp;$DC$201:$DC$770,0))=X$3,2,""))</f>
        <v/>
      </c>
      <c r="Y152" s="9" t="str">
        <f t="array" ref="Y152">IF(ISNA(INDEX($DC$201:$DC$770,MATCH($A151&amp;Y$3,$DB$201:$DB$770&amp;$DC$201:$DC$770,0))),IF(ISNA(INDEX($DC$1:$DC$200,MATCH($A152&amp;Y$3,$DB$1:$DB$200&amp;$DC$1:$DC$200,0))),"",IF(INDEX($DC$1:$DC$200,MATCH($A152&amp;Y$3,$DB$1:$DB$200&amp;$DC$1:$DC$200,0))=Y$3,1,"")),IF(INDEX($DC$201:$DC$770,MATCH($A151&amp;Y$3,$DB$201:$DB$770&amp;$DC$201:$DC$770,0))=Y$3,2,""))</f>
        <v/>
      </c>
      <c r="Z152" s="10" t="str">
        <f t="array" ref="Z152">IF(ISNA(INDEX($DC$201:$DC$770,MATCH($A151&amp;Z$3,$DB$201:$DB$770&amp;$DC$201:$DC$770,0))),IF(ISNA(INDEX($DC$1:$DC$200,MATCH($A152&amp;Z$3,$DB$1:$DB$200&amp;$DC$1:$DC$200,0))),"",IF(INDEX($DC$1:$DC$200,MATCH($A152&amp;Z$3,$DB$1:$DB$200&amp;$DC$1:$DC$200,0))=Z$3,1,"")),IF(INDEX($DC$201:$DC$770,MATCH($A151&amp;Z$3,$DB$201:$DB$770&amp;$DC$201:$DC$770,0))=Z$3,2,""))</f>
        <v/>
      </c>
      <c r="AA152" s="8" t="str">
        <f t="array" ref="AA152">IF(ISNA(INDEX($DC$201:$DC$770,MATCH($A151&amp;AA$3,$DB$201:$DB$770&amp;$DC$201:$DC$770,0))),IF(ISNA(INDEX($DC$1:$DC$200,MATCH($A152&amp;AA$3,$DB$1:$DB$200&amp;$DC$1:$DC$200,0))),"",IF(INDEX($DC$1:$DC$200,MATCH($A152&amp;AA$3,$DB$1:$DB$200&amp;$DC$1:$DC$200,0))=AA$3,1,"")),IF(INDEX($DC$201:$DC$770,MATCH($A151&amp;AA$3,$DB$201:$DB$770&amp;$DC$201:$DC$770,0))=AA$3,2,""))</f>
        <v/>
      </c>
      <c r="AB152" s="10" t="str">
        <f t="array" ref="AB152">IF(ISNA(INDEX($DC$201:$DC$770,MATCH($A151&amp;AB$3,$DB$201:$DB$770&amp;$DC$201:$DC$770,0))),IF(ISNA(INDEX($DC$1:$DC$200,MATCH($A152&amp;AB$3,$DB$1:$DB$200&amp;$DC$1:$DC$200,0))),"",IF(INDEX($DC$1:$DC$200,MATCH($A152&amp;AB$3,$DB$1:$DB$200&amp;$DC$1:$DC$200,0))=AB$3,1,"")),IF(INDEX($DC$201:$DC$770,MATCH($A151&amp;AB$3,$DB$201:$DB$770&amp;$DC$201:$DC$770,0))=AB$3,2,""))</f>
        <v/>
      </c>
      <c r="AC152" s="10" t="str">
        <f t="array" ref="AC152">IF(ISNA(INDEX($DC$201:$DC$770,MATCH($A151&amp;AC$3,$DB$201:$DB$770&amp;$DC$201:$DC$770,0))),IF(ISNA(INDEX($DC$1:$DC$200,MATCH($A152&amp;AC$3,$DB$1:$DB$200&amp;$DC$1:$DC$200,0))),"",IF(INDEX($DC$1:$DC$200,MATCH($A152&amp;AC$3,$DB$1:$DB$200&amp;$DC$1:$DC$200,0))=AC$3,1,"")),IF(INDEX($DC$201:$DC$770,MATCH($A151&amp;AC$3,$DB$201:$DB$770&amp;$DC$201:$DC$770,0))=AC$3,2,""))</f>
        <v/>
      </c>
      <c r="AD152" s="8" t="str">
        <f t="array" ref="AD152">IF(ISNA(INDEX($DC$201:$DC$770,MATCH($A151&amp;AD$3,$DB$201:$DB$770&amp;$DC$201:$DC$770,0))),IF(ISNA(INDEX($DC$1:$DC$200,MATCH($A152&amp;AD$3,$DB$1:$DB$200&amp;$DC$1:$DC$200,0))),"",IF(INDEX($DC$1:$DC$200,MATCH($A152&amp;AD$3,$DB$1:$DB$200&amp;$DC$1:$DC$200,0))=AD$3,1,"")),IF(INDEX($DC$201:$DC$770,MATCH($A151&amp;AD$3,$DB$201:$DB$770&amp;$DC$201:$DC$770,0))=AD$3,2,""))</f>
        <v/>
      </c>
      <c r="AE152" s="4">
        <f t="shared" ref="AE152" si="1359">AE151+0.5</f>
        <v>219.5</v>
      </c>
      <c r="AF152" s="174"/>
      <c r="AG152" s="173"/>
      <c r="AH152" s="177"/>
      <c r="AI152" s="2"/>
      <c r="AJ152" s="165"/>
      <c r="AK152" s="165"/>
      <c r="AL152" s="165"/>
      <c r="AM152" s="2"/>
      <c r="AN152" s="9" t="str">
        <f t="shared" ref="AN152" si="1360">IF(ISNA(VLOOKUP(AE152,$CP$30:$CQ$56,2,FALSE)),IF(ISNA(VLOOKUP(AE152,$DB$1:$DE$200,4,FALSE)),"",VLOOKUP(AE152,$DB$1:$DE$200,4,FALSE)),VLOOKUP(AE152,$CP$30:$CQ$56,2,FALSE))</f>
        <v/>
      </c>
      <c r="AO152" s="10"/>
      <c r="AP152" s="10"/>
      <c r="AQ152" s="10"/>
      <c r="AR152" s="10"/>
      <c r="AS152" s="8"/>
      <c r="AT152" s="9" t="str">
        <f t="array" ref="AT152">IF(ISNA(INDEX($DC$201:$DC$770,MATCH($AE151&amp;AT$3,$DB$201:$DB$770&amp;$DC$201:$DC$770,0))),IF(ISNA(INDEX($DC$1:$DC$200,MATCH($AE152&amp;AT$3,$DB$1:$DB$200&amp;$DC$1:$DC$200,0))),"",IF(INDEX($DC$1:$DC$200,MATCH($AE152&amp;AT$3,$DB$1:$DB$200&amp;$DC$1:$DC$200,0))=AT$3,1,"")),IF(INDEX($DC$201:$DC$770,MATCH($AE151&amp;AT$3,$DB$201:$DB$770&amp;$DC$201:$DC$770,0))=AT$3,2,""))</f>
        <v/>
      </c>
      <c r="AU152" s="10" t="str">
        <f t="array" ref="AU152">IF(ISNA(INDEX($DC$201:$DC$770,MATCH($AE151&amp;AU$3,$DB$201:$DB$770&amp;$DC$201:$DC$770,0))),IF(ISNA(INDEX($DC$1:$DC$200,MATCH($AE152&amp;AU$3,$DB$1:$DB$200&amp;$DC$1:$DC$200,0))),"",IF(INDEX($DC$1:$DC$200,MATCH($AE152&amp;AU$3,$DB$1:$DB$200&amp;$DC$1:$DC$200,0))=AU$3,1,"")),IF(INDEX($DC$201:$DC$770,MATCH($AE151&amp;AU$3,$DB$201:$DB$770&amp;$DC$201:$DC$770,0))=AU$3,2,""))</f>
        <v/>
      </c>
      <c r="AV152" s="10" t="str">
        <f t="array" ref="AV152">IF(ISNA(INDEX($DC$201:$DC$770,MATCH($AE151&amp;AV$3,$DB$201:$DB$770&amp;$DC$201:$DC$770,0))),IF(ISNA(INDEX($DC$1:$DC$200,MATCH($AE152&amp;AV$3,$DB$1:$DB$200&amp;$DC$1:$DC$200,0))),"",IF(INDEX($DC$1:$DC$200,MATCH($AE152&amp;AV$3,$DB$1:$DB$200&amp;$DC$1:$DC$200,0))=AV$3,1,"")),IF(INDEX($DC$201:$DC$770,MATCH($AE151&amp;AV$3,$DB$201:$DB$770&amp;$DC$201:$DC$770,0))=AV$3,2,""))</f>
        <v/>
      </c>
      <c r="AW152" s="9" t="str">
        <f t="array" ref="AW152">IF(ISNA(INDEX($DC$201:$DC$770,MATCH($AE151&amp;AW$3,$DB$201:$DB$770&amp;$DC$201:$DC$770,0))),IF(ISNA(INDEX($DC$1:$DC$200,MATCH($AE152&amp;AW$3,$DB$1:$DB$200&amp;$DC$1:$DC$200,0))),"",IF(INDEX($DC$1:$DC$200,MATCH($AE152&amp;AW$3,$DB$1:$DB$200&amp;$DC$1:$DC$200,0))=AW$3,1,"")),IF(INDEX($DC$201:$DC$770,MATCH($AE151&amp;AW$3,$DB$201:$DB$770&amp;$DC$201:$DC$770,0))=AW$3,2,""))</f>
        <v/>
      </c>
      <c r="AX152" s="10" t="str">
        <f t="array" ref="AX152">IF(ISNA(INDEX($DC$201:$DC$770,MATCH($AE151&amp;AX$3,$DB$201:$DB$770&amp;$DC$201:$DC$770,0))),IF(ISNA(INDEX($DC$1:$DC$200,MATCH($AE152&amp;AX$3,$DB$1:$DB$200&amp;$DC$1:$DC$200,0))),"",IF(INDEX($DC$1:$DC$200,MATCH($AE152&amp;AX$3,$DB$1:$DB$200&amp;$DC$1:$DC$200,0))=AX$3,1,"")),IF(INDEX($DC$201:$DC$770,MATCH($AE151&amp;AX$3,$DB$201:$DB$770&amp;$DC$201:$DC$770,0))=AX$3,2,""))</f>
        <v/>
      </c>
      <c r="AY152" s="8" t="str">
        <f t="array" ref="AY152">IF(ISNA(INDEX($DC$201:$DC$770,MATCH($AE151&amp;AY$3,$DB$201:$DB$770&amp;$DC$201:$DC$770,0))),IF(ISNA(INDEX($DC$1:$DC$200,MATCH($AE152&amp;AY$3,$DB$1:$DB$200&amp;$DC$1:$DC$200,0))),"",IF(INDEX($DC$1:$DC$200,MATCH($AE152&amp;AY$3,$DB$1:$DB$200&amp;$DC$1:$DC$200,0))=AY$3,1,"")),IF(INDEX($DC$201:$DC$770,MATCH($AE151&amp;AY$3,$DB$201:$DB$770&amp;$DC$201:$DC$770,0))=AY$3,2,""))</f>
        <v/>
      </c>
      <c r="AZ152" s="10" t="str">
        <f t="array" ref="AZ152">IF(ISNA(INDEX($DC$201:$DC$770,MATCH($AE151&amp;AZ$3,$DB$201:$DB$770&amp;$DC$201:$DC$770,0))),IF(ISNA(INDEX($DC$1:$DC$200,MATCH($AE152&amp;AZ$3,$DB$1:$DB$200&amp;$DC$1:$DC$200,0))),"",IF(INDEX($DC$1:$DC$200,MATCH($AE152&amp;AZ$3,$DB$1:$DB$200&amp;$DC$1:$DC$200,0))=AZ$3,1,"")),IF(INDEX($DC$201:$DC$770,MATCH($AE151&amp;AZ$3,$DB$201:$DB$770&amp;$DC$201:$DC$770,0))=AZ$3,2,""))</f>
        <v/>
      </c>
      <c r="BA152" s="10" t="str">
        <f t="array" ref="BA152">IF(ISNA(INDEX($DC$201:$DC$770,MATCH($AE151&amp;BA$3,$DB$201:$DB$770&amp;$DC$201:$DC$770,0))),IF(ISNA(INDEX($DC$1:$DC$200,MATCH($AE152&amp;BA$3,$DB$1:$DB$200&amp;$DC$1:$DC$200,0))),"",IF(INDEX($DC$1:$DC$200,MATCH($AE152&amp;BA$3,$DB$1:$DB$200&amp;$DC$1:$DC$200,0))=BA$3,1,"")),IF(INDEX($DC$201:$DC$770,MATCH($AE151&amp;BA$3,$DB$201:$DB$770&amp;$DC$201:$DC$770,0))=BA$3,2,""))</f>
        <v/>
      </c>
      <c r="BB152" s="10" t="str">
        <f t="array" ref="BB152">IF(ISNA(INDEX($DC$201:$DC$770,MATCH($AE151&amp;BB$3,$DB$201:$DB$770&amp;$DC$201:$DC$770,0))),IF(ISNA(INDEX($DC$1:$DC$200,MATCH($AE152&amp;BB$3,$DB$1:$DB$200&amp;$DC$1:$DC$200,0))),"",IF(INDEX($DC$1:$DC$200,MATCH($AE152&amp;BB$3,$DB$1:$DB$200&amp;$DC$1:$DC$200,0))=BB$3,1,"")),IF(INDEX($DC$201:$DC$770,MATCH($AE151&amp;BB$3,$DB$201:$DB$770&amp;$DC$201:$DC$770,0))=BB$3,2,""))</f>
        <v/>
      </c>
      <c r="BC152" s="9" t="str">
        <f t="array" ref="BC152">IF(ISNA(INDEX($DC$201:$DC$770,MATCH($AE151&amp;BC$3,$DB$201:$DB$770&amp;$DC$201:$DC$770,0))),IF(ISNA(INDEX($DC$1:$DC$200,MATCH($AE152&amp;BC$3,$DB$1:$DB$200&amp;$DC$1:$DC$200,0))),"",IF(INDEX($DC$1:$DC$200,MATCH($AE152&amp;BC$3,$DB$1:$DB$200&amp;$DC$1:$DC$200,0))=BC$3,1,"")),IF(INDEX($DC$201:$DC$770,MATCH($AE151&amp;BC$3,$DB$201:$DB$770&amp;$DC$201:$DC$770,0))=BC$3,2,""))</f>
        <v/>
      </c>
      <c r="BD152" s="10" t="str">
        <f t="array" ref="BD152">IF(ISNA(INDEX($DC$201:$DC$770,MATCH($AE151&amp;BD$3,$DB$201:$DB$770&amp;$DC$201:$DC$770,0))),IF(ISNA(INDEX($DC$1:$DC$200,MATCH($AE152&amp;BD$3,$DB$1:$DB$200&amp;$DC$1:$DC$200,0))),"",IF(INDEX($DC$1:$DC$200,MATCH($AE152&amp;BD$3,$DB$1:$DB$200&amp;$DC$1:$DC$200,0))=BD$3,1,"")),IF(INDEX($DC$201:$DC$770,MATCH($AE151&amp;BD$3,$DB$201:$DB$770&amp;$DC$201:$DC$770,0))=BD$3,2,""))</f>
        <v/>
      </c>
      <c r="BE152" s="8" t="str">
        <f t="array" ref="BE152">IF(ISNA(INDEX($DC$201:$DC$770,MATCH($AE151&amp;BE$3,$DB$201:$DB$770&amp;$DC$201:$DC$770,0))),IF(ISNA(INDEX($DC$1:$DC$200,MATCH($AE152&amp;BE$3,$DB$1:$DB$200&amp;$DC$1:$DC$200,0))),"",IF(INDEX($DC$1:$DC$200,MATCH($AE152&amp;BE$3,$DB$1:$DB$200&amp;$DC$1:$DC$200,0))=BE$3,1,"")),IF(INDEX($DC$201:$DC$770,MATCH($AE151&amp;BE$3,$DB$201:$DB$770&amp;$DC$201:$DC$770,0))=BE$3,2,""))</f>
        <v/>
      </c>
      <c r="BF152" s="10" t="str">
        <f t="array" ref="BF152">IF(ISNA(INDEX($DC$201:$DC$770,MATCH($AE151&amp;BF$3,$DB$201:$DB$770&amp;$DC$201:$DC$770,0))),IF(ISNA(INDEX($DC$1:$DC$200,MATCH($AE152&amp;BF$3,$DB$1:$DB$200&amp;$DC$1:$DC$200,0))),"",IF(INDEX($DC$1:$DC$200,MATCH($AE152&amp;BF$3,$DB$1:$DB$200&amp;$DC$1:$DC$200,0))=BF$3,1,"")),IF(INDEX($DC$201:$DC$770,MATCH($AE151&amp;BF$3,$DB$201:$DB$770&amp;$DC$201:$DC$770,0))=BF$3,2,""))</f>
        <v/>
      </c>
      <c r="BG152" s="10" t="str">
        <f t="array" ref="BG152">IF(ISNA(INDEX($DC$201:$DC$770,MATCH($AE151&amp;BG$3,$DB$201:$DB$770&amp;$DC$201:$DC$770,0))),IF(ISNA(INDEX($DC$1:$DC$200,MATCH($AE152&amp;BG$3,$DB$1:$DB$200&amp;$DC$1:$DC$200,0))),"",IF(INDEX($DC$1:$DC$200,MATCH($AE152&amp;BG$3,$DB$1:$DB$200&amp;$DC$1:$DC$200,0))=BG$3,1,"")),IF(INDEX($DC$201:$DC$770,MATCH($AE151&amp;BG$3,$DB$201:$DB$770&amp;$DC$201:$DC$770,0))=BG$3,2,""))</f>
        <v/>
      </c>
      <c r="BH152" s="8" t="str">
        <f t="array" ref="BH152">IF(ISNA(INDEX($DC$201:$DC$770,MATCH($AE151&amp;BH$3,$DB$201:$DB$770&amp;$DC$201:$DC$770,0))),IF(ISNA(INDEX($DC$1:$DC$200,MATCH($AE152&amp;BH$3,$DB$1:$DB$200&amp;$DC$1:$DC$200,0))),"",IF(INDEX($DC$1:$DC$200,MATCH($AE152&amp;BH$3,$DB$1:$DB$200&amp;$DC$1:$DC$200,0))=BH$3,1,"")),IF(INDEX($DC$201:$DC$770,MATCH($AE151&amp;BH$3,$DB$201:$DB$770&amp;$DC$201:$DC$770,0))=BH$3,2,""))</f>
        <v/>
      </c>
      <c r="BI152" s="4">
        <f t="shared" ref="BI152" si="1361">BI151+0.5</f>
        <v>250.5</v>
      </c>
      <c r="BJ152" s="174"/>
      <c r="BK152" s="173"/>
      <c r="BL152" s="177"/>
      <c r="BM152" s="2"/>
      <c r="BN152" s="165"/>
      <c r="BO152" s="165"/>
      <c r="BP152" s="165"/>
      <c r="BQ152" s="2"/>
      <c r="BR152" s="9" t="str">
        <f t="shared" ref="BR152" si="1362">IF(ISNA(VLOOKUP(BI152,$CP$30:$CQ$56,2,FALSE)),IF(ISNA(VLOOKUP(BI152,$DB$1:$DE$200,4,FALSE)),"",VLOOKUP(BI152,$DB$1:$DE$200,4,FALSE)),VLOOKUP(BI152,$CP$30:$CQ$56,2,FALSE))</f>
        <v/>
      </c>
      <c r="BS152" s="10"/>
      <c r="BT152" s="10"/>
      <c r="BU152" s="10"/>
      <c r="BV152" s="10"/>
      <c r="BW152" s="10"/>
      <c r="BX152" s="9" t="str">
        <f t="array" ref="BX152">IF(ISNA(INDEX($DC$201:$DC$770,MATCH($BI151&amp;BX$3,$DB$201:$DB$770&amp;$DC$201:$DC$770,0))),IF(ISNA(INDEX($DC$1:$DC$200,MATCH($BI152&amp;BX$3,$DB$1:$DB$200&amp;$DC$1:$DC$200,0))),"",IF(INDEX($DC$1:$DC$200,MATCH($BI152&amp;BX$3,$DB$1:$DB$200&amp;$DC$1:$DC$200,0))=BX$3,1,"")),IF(INDEX($DC$201:$DC$770,MATCH($BI151&amp;BX$3,$DB$201:$DB$770&amp;$DC$201:$DC$770,0))=BX$3,2,""))</f>
        <v/>
      </c>
      <c r="BY152" s="10" t="str">
        <f t="array" ref="BY152">IF(ISNA(INDEX($DC$201:$DC$770,MATCH($BI151&amp;BY$3,$DB$201:$DB$770&amp;$DC$201:$DC$770,0))),IF(ISNA(INDEX($DC$1:$DC$200,MATCH($BI152&amp;BY$3,$DB$1:$DB$200&amp;$DC$1:$DC$200,0))),"",IF(INDEX($DC$1:$DC$200,MATCH($BI152&amp;BY$3,$DB$1:$DB$200&amp;$DC$1:$DC$200,0))=BY$3,1,"")),IF(INDEX($DC$201:$DC$770,MATCH($BI151&amp;BY$3,$DB$201:$DB$770&amp;$DC$201:$DC$770,0))=BY$3,2,""))</f>
        <v/>
      </c>
      <c r="BZ152" s="10" t="str">
        <f t="array" ref="BZ152">IF(ISNA(INDEX($DC$201:$DC$770,MATCH($BI151&amp;BZ$3,$DB$201:$DB$770&amp;$DC$201:$DC$770,0))),IF(ISNA(INDEX($DC$1:$DC$200,MATCH($BI152&amp;BZ$3,$DB$1:$DB$200&amp;$DC$1:$DC$200,0))),"",IF(INDEX($DC$1:$DC$200,MATCH($BI152&amp;BZ$3,$DB$1:$DB$200&amp;$DC$1:$DC$200,0))=BZ$3,1,"")),IF(INDEX($DC$201:$DC$770,MATCH($BI151&amp;BZ$3,$DB$201:$DB$770&amp;$DC$201:$DC$770,0))=BZ$3,2,""))</f>
        <v/>
      </c>
      <c r="CA152" s="9" t="str">
        <f t="array" ref="CA152">IF(ISNA(INDEX($DC$201:$DC$770,MATCH($BI151&amp;CA$3,$DB$201:$DB$770&amp;$DC$201:$DC$770,0))),IF(ISNA(INDEX($DC$1:$DC$200,MATCH($BI152&amp;CA$3,$DB$1:$DB$200&amp;$DC$1:$DC$200,0))),"",IF(INDEX($DC$1:$DC$200,MATCH($BI152&amp;CA$3,$DB$1:$DB$200&amp;$DC$1:$DC$200,0))=CA$3,1,"")),IF(INDEX($DC$201:$DC$770,MATCH($BI151&amp;CA$3,$DB$201:$DB$770&amp;$DC$201:$DC$770,0))=CA$3,2,""))</f>
        <v/>
      </c>
      <c r="CB152" s="10" t="str">
        <f t="array" ref="CB152">IF(ISNA(INDEX($DC$201:$DC$770,MATCH($BI151&amp;CB$3,$DB$201:$DB$770&amp;$DC$201:$DC$770,0))),IF(ISNA(INDEX($DC$1:$DC$200,MATCH($BI152&amp;CB$3,$DB$1:$DB$200&amp;$DC$1:$DC$200,0))),"",IF(INDEX($DC$1:$DC$200,MATCH($BI152&amp;CB$3,$DB$1:$DB$200&amp;$DC$1:$DC$200,0))=CB$3,1,"")),IF(INDEX($DC$201:$DC$770,MATCH($BI151&amp;CB$3,$DB$201:$DB$770&amp;$DC$201:$DC$770,0))=CB$3,2,""))</f>
        <v/>
      </c>
      <c r="CC152" s="8" t="str">
        <f t="array" ref="CC152">IF(ISNA(INDEX($DC$201:$DC$770,MATCH($BI151&amp;CC$3,$DB$201:$DB$770&amp;$DC$201:$DC$770,0))),IF(ISNA(INDEX($DC$1:$DC$200,MATCH($BI152&amp;CC$3,$DB$1:$DB$200&amp;$DC$1:$DC$200,0))),"",IF(INDEX($DC$1:$DC$200,MATCH($BI152&amp;CC$3,$DB$1:$DB$200&amp;$DC$1:$DC$200,0))=CC$3,1,"")),IF(INDEX($DC$201:$DC$770,MATCH($BI151&amp;CC$3,$DB$201:$DB$770&amp;$DC$201:$DC$770,0))=CC$3,2,""))</f>
        <v/>
      </c>
      <c r="CD152" s="10" t="str">
        <f t="array" ref="CD152">IF(ISNA(INDEX($DC$201:$DC$770,MATCH($BI151&amp;CD$3,$DB$201:$DB$770&amp;$DC$201:$DC$770,0))),IF(ISNA(INDEX($DC$1:$DC$200,MATCH($BI152&amp;CD$3,$DB$1:$DB$200&amp;$DC$1:$DC$200,0))),"",IF(INDEX($DC$1:$DC$200,MATCH($BI152&amp;CD$3,$DB$1:$DB$200&amp;$DC$1:$DC$200,0))=CD$3,1,"")),IF(INDEX($DC$201:$DC$770,MATCH($BI151&amp;CD$3,$DB$201:$DB$770&amp;$DC$201:$DC$770,0))=CD$3,2,""))</f>
        <v/>
      </c>
      <c r="CE152" s="10" t="str">
        <f t="array" ref="CE152">IF(ISNA(INDEX($DC$201:$DC$770,MATCH($BI151&amp;CE$3,$DB$201:$DB$770&amp;$DC$201:$DC$770,0))),IF(ISNA(INDEX($DC$1:$DC$200,MATCH($BI152&amp;CE$3,$DB$1:$DB$200&amp;$DC$1:$DC$200,0))),"",IF(INDEX($DC$1:$DC$200,MATCH($BI152&amp;CE$3,$DB$1:$DB$200&amp;$DC$1:$DC$200,0))=CE$3,1,"")),IF(INDEX($DC$201:$DC$770,MATCH($BI151&amp;CE$3,$DB$201:$DB$770&amp;$DC$201:$DC$770,0))=CE$3,2,""))</f>
        <v/>
      </c>
      <c r="CF152" s="10" t="str">
        <f t="array" ref="CF152">IF(ISNA(INDEX($DC$201:$DC$770,MATCH($BI151&amp;CF$3,$DB$201:$DB$770&amp;$DC$201:$DC$770,0))),IF(ISNA(INDEX($DC$1:$DC$200,MATCH($BI152&amp;CF$3,$DB$1:$DB$200&amp;$DC$1:$DC$200,0))),"",IF(INDEX($DC$1:$DC$200,MATCH($BI152&amp;CF$3,$DB$1:$DB$200&amp;$DC$1:$DC$200,0))=CF$3,1,"")),IF(INDEX($DC$201:$DC$770,MATCH($BI151&amp;CF$3,$DB$201:$DB$770&amp;$DC$201:$DC$770,0))=CF$3,2,""))</f>
        <v/>
      </c>
      <c r="CG152" s="9" t="str">
        <f t="array" ref="CG152">IF(ISNA(INDEX($DC$201:$DC$770,MATCH($BI151&amp;CG$3,$DB$201:$DB$770&amp;$DC$201:$DC$770,0))),IF(ISNA(INDEX($DC$1:$DC$200,MATCH($BI152&amp;CG$3,$DB$1:$DB$200&amp;$DC$1:$DC$200,0))),"",IF(INDEX($DC$1:$DC$200,MATCH($BI152&amp;CG$3,$DB$1:$DB$200&amp;$DC$1:$DC$200,0))=CG$3,1,"")),IF(INDEX($DC$201:$DC$770,MATCH($BI151&amp;CG$3,$DB$201:$DB$770&amp;$DC$201:$DC$770,0))=CG$3,2,""))</f>
        <v/>
      </c>
      <c r="CH152" s="10" t="str">
        <f t="array" ref="CH152">IF(ISNA(INDEX($DC$201:$DC$770,MATCH($BI151&amp;CH$3,$DB$201:$DB$770&amp;$DC$201:$DC$770,0))),IF(ISNA(INDEX($DC$1:$DC$200,MATCH($BI152&amp;CH$3,$DB$1:$DB$200&amp;$DC$1:$DC$200,0))),"",IF(INDEX($DC$1:$DC$200,MATCH($BI152&amp;CH$3,$DB$1:$DB$200&amp;$DC$1:$DC$200,0))=CH$3,1,"")),IF(INDEX($DC$201:$DC$770,MATCH($BI151&amp;CH$3,$DB$201:$DB$770&amp;$DC$201:$DC$770,0))=CH$3,2,""))</f>
        <v/>
      </c>
      <c r="CI152" s="8" t="str">
        <f t="array" ref="CI152">IF(ISNA(INDEX($DC$201:$DC$770,MATCH($BI151&amp;CI$3,$DB$201:$DB$770&amp;$DC$201:$DC$770,0))),IF(ISNA(INDEX($DC$1:$DC$200,MATCH($BI152&amp;CI$3,$DB$1:$DB$200&amp;$DC$1:$DC$200,0))),"",IF(INDEX($DC$1:$DC$200,MATCH($BI152&amp;CI$3,$DB$1:$DB$200&amp;$DC$1:$DC$200,0))=CI$3,1,"")),IF(INDEX($DC$201:$DC$770,MATCH($BI151&amp;CI$3,$DB$201:$DB$770&amp;$DC$201:$DC$770,0))=CI$3,2,""))</f>
        <v/>
      </c>
      <c r="CJ152" s="10" t="str">
        <f t="array" ref="CJ152">IF(ISNA(INDEX($DC$201:$DC$770,MATCH($BI151&amp;CJ$3,$DB$201:$DB$770&amp;$DC$201:$DC$770,0))),IF(ISNA(INDEX($DC$1:$DC$200,MATCH($BI152&amp;CJ$3,$DB$1:$DB$200&amp;$DC$1:$DC$200,0))),"",IF(INDEX($DC$1:$DC$200,MATCH($BI152&amp;CJ$3,$DB$1:$DB$200&amp;$DC$1:$DC$200,0))=CJ$3,1,"")),IF(INDEX($DC$201:$DC$770,MATCH($BI151&amp;CJ$3,$DB$201:$DB$770&amp;$DC$201:$DC$770,0))=CJ$3,2,""))</f>
        <v/>
      </c>
      <c r="CK152" s="10" t="str">
        <f t="array" ref="CK152">IF(ISNA(INDEX($DC$201:$DC$770,MATCH($BI151&amp;CK$3,$DB$201:$DB$770&amp;$DC$201:$DC$770,0))),IF(ISNA(INDEX($DC$1:$DC$200,MATCH($BI152&amp;CK$3,$DB$1:$DB$200&amp;$DC$1:$DC$200,0))),"",IF(INDEX($DC$1:$DC$200,MATCH($BI152&amp;CK$3,$DB$1:$DB$200&amp;$DC$1:$DC$200,0))=CK$3,1,"")),IF(INDEX($DC$201:$DC$770,MATCH($BI151&amp;CK$3,$DB$201:$DB$770&amp;$DC$201:$DC$770,0))=CK$3,2,""))</f>
        <v/>
      </c>
      <c r="CL152" s="8" t="str">
        <f t="array" ref="CL152">IF(ISNA(INDEX($DC$201:$DC$770,MATCH($BI151&amp;CL$3,$DB$201:$DB$770&amp;$DC$201:$DC$770,0))),IF(ISNA(INDEX($DC$1:$DC$200,MATCH($BI152&amp;CL$3,$DB$1:$DB$200&amp;$DC$1:$DC$200,0))),"",IF(INDEX($DC$1:$DC$200,MATCH($BI152&amp;CL$3,$DB$1:$DB$200&amp;$DC$1:$DC$200,0))=CL$3,1,"")),IF(INDEX($DC$201:$DC$770,MATCH($BI151&amp;CL$3,$DB$201:$DB$770&amp;$DC$201:$DC$770,0))=CL$3,2,""))</f>
        <v/>
      </c>
      <c r="CN152" s="10"/>
      <c r="CO152" s="14">
        <f t="shared" ref="CO152" si="1363">CO151</f>
        <v>5</v>
      </c>
      <c r="CP152" s="24">
        <f t="shared" si="1332"/>
        <v>205</v>
      </c>
      <c r="CQ152" s="161"/>
      <c r="CR152" s="10"/>
      <c r="CS152" s="10"/>
      <c r="CT152" s="10" t="s">
        <v>152</v>
      </c>
      <c r="CU152" s="10">
        <f>DAY(DATE($CR$2,1,7*$CR$25+2-WEEKDAY(DATE($CR$2,,),3)))</f>
        <v>23</v>
      </c>
      <c r="CV152" s="10">
        <f>MONTH(DATE($CR$2,1,7*$CR$25+2-WEEKDAY(DATE($CR$2,,),3)))</f>
        <v>7</v>
      </c>
      <c r="CW152" s="10">
        <f t="shared" si="765"/>
        <v>2016</v>
      </c>
      <c r="CX152" s="10" t="str">
        <f t="shared" si="1309"/>
        <v>Sa</v>
      </c>
      <c r="CY152" s="36">
        <f t="shared" si="1333"/>
        <v>41112</v>
      </c>
      <c r="CZ152" s="10">
        <f>CZ151</f>
        <v>0</v>
      </c>
      <c r="DB152" s="19">
        <f>IF(DM152=0,0,IF(COUNTIF($DM$1:$DM$200,DM152)=1,DM152,IF(COUNTIF($DM$1:$DM$200,DM152)=2,IF(COUNTIF($DM$1:$DM104,DM152)=0,DM152,DM152+0.5),"Terminkollision 1")))</f>
        <v>0</v>
      </c>
      <c r="DC152" s="42">
        <f t="shared" si="1187"/>
        <v>15</v>
      </c>
      <c r="DD152" s="71" t="s">
        <v>207</v>
      </c>
      <c r="DE152" s="13" t="s">
        <v>143</v>
      </c>
      <c r="DG152" s="63"/>
      <c r="DH152" s="63"/>
      <c r="DI152" s="13">
        <f t="shared" si="563"/>
        <v>2016</v>
      </c>
      <c r="DJ152" s="13" t="str">
        <f t="shared" si="1273"/>
        <v>Mo</v>
      </c>
      <c r="DK152" s="22">
        <f t="shared" si="1274"/>
        <v>40876</v>
      </c>
      <c r="DL152" s="19">
        <f t="shared" si="1275"/>
        <v>0</v>
      </c>
      <c r="DM152" s="13">
        <f t="shared" si="1136"/>
        <v>0</v>
      </c>
    </row>
    <row r="153" spans="1:117">
      <c r="A153" s="13">
        <f t="shared" ref="A153" si="1364">A151+1</f>
        <v>189</v>
      </c>
      <c r="B153" s="174">
        <f>TRUNC((DATE($CR$2,C$140,C153)-WEEKDAY(DATE($CR$2,C$140,C153),2)-DATE(YEAR(DATE($CR$2,C$140,C153)+4-WEEKDAY(DATE($CR$2,C$140,C153),2)),1,-10))/7)</f>
        <v>27</v>
      </c>
      <c r="C153" s="181">
        <v>7</v>
      </c>
      <c r="D153" s="176" t="str">
        <f t="shared" si="1258"/>
        <v>Do</v>
      </c>
      <c r="E153" s="2"/>
      <c r="F153" s="164" t="str">
        <f t="shared" ref="F153" si="1365">IF(OR(OR(B153=$CR$7,B157=$CR$7,B153=$CS$7,B157=$CS$7,B153=$CT$7,B157=$CT$7,B153=$CR$8,B157=$CR$8,B153=$CR$9,B157=$CR$9,B153=$CR$10,B157=$CR$10,B153=$CS$10,B157=$CS$10,B153=$CR$11,B157=$CR$11,B153=$CS$11,B157=$CS$11,B153=$CT$11,B157=$CT$11,B153=$CU$11,B157=$CU$11,B153=$CV$11,B157=$CV$11,B153=$CR$12,B157=$CR$12,B153=$CS$12,B157=$CS$12),OR($A154=$CP$30,$A154=$CP$31,$A154=$CP$32,$A154=$CP$33,$A154=$CP$34,$A154=$CP$35,$A154=$CP$36,$A154=$CP$37,$A154=$CP$38,$A154=$CP$39,$A154=$CP$40,$A154=$CP$41),OR($A154=$CP$44,$A154=$CP$45,$A154=$CP$46,$A154=$CP$47,$A154=$CP$48,$A154=$CP$49,$A154=$CP$50)),1,"")</f>
        <v/>
      </c>
      <c r="G153" s="164" t="str">
        <f t="shared" ref="G153" si="1366">IF(OR(OR(B153=$CR$15,B157=$CR$15,B153=$CS$15,B157=$CS$15,B153=$CT$15,B157=$CT$15,B153=$CR$16,B157=$CR$16,B153=$CS$16,B157=$CS$16,B153=$CR$17,B157=$CR$17,B153=$CS$17,B157=$CS$17,B153=$CR$18,B157=$CR$18,B153=$CS$18,B157=$CS$18,B153=$CT$18,B157=$CT$18,B153=$CU$18,B157=$CU$18,B153=$CV$18,B157=$CV$18,B153=$CR$19,B157=$CR$19,B153=$CS$19,B157=$CS$19),OR($A154=$CP$30,$A154=$CP$31,$A154=$CP$32,$A154=$CP$33,$A154=$CP$34,$A154=$CP$35,$A154=$CP$36,$A154=$CP$37,$A154=$CP$38,$A154=$CP$39,$A154=$CP$40,$A154=$CP$41),OR($A154=$CP$44,$A154=$CP$45,$A154=$CP$46,$A154=$CP$47,$A154=$CP$48,$A154=$CP$49,$A154=$CP$50)),1,"")</f>
        <v/>
      </c>
      <c r="H153" s="164" t="str">
        <f t="shared" ref="H153" si="1367">IF(OR(OR(B153=$CR$22,B157=$CR$22,B153=$CS$22,B157=$CS$22,B153=$CT$22,B157=$CT$22,B153=$CR$23,B157=$CR$23,B153=$CS$23,B157=$CS$23,B153=$CR$24,B157=$CR$24,B153=$CS$24,B157=$CS$24,B153=$CR$25,B157=$CR$25,B153=$CS$25,B157=$CS$25,B153=$CT$25,B157=$CT$25,B153=$CU$25,B157=$CU$25,B153=$CV$25,B157=$CV$25,B153=$CR$26,B157=$CR$26,B153=$CS$26,B157=$CS$26),OR($A154=$CP$30,$A154=$CP$31,$A154=$CP$32,$A154=$CP$33,$A154=$CP$34,$A154=$CP$35,$A154=$CP$36,$A154=$CP$37,$A154=$CP$38,$A154=$CP$39,$A154=$CP$40,$A154=$CP$41),OR($A154=$CP$44,$A154=$CP$45,$A154=$CP$46,$A154=$CP$47,$A154=$CP$48,$A154=$CP$49,$A154=$CP$50)),1,"")</f>
        <v/>
      </c>
      <c r="I153" s="2"/>
      <c r="J153" s="6" t="str">
        <f t="shared" ref="J153" si="1368">IF(ISNA(VLOOKUP(A153,$DB$1:$DE$200,4,FALSE)),"",VLOOKUP(A153,$DB$1:$DE$200,4,FALSE))</f>
        <v/>
      </c>
      <c r="K153" s="6"/>
      <c r="L153" s="6"/>
      <c r="M153" s="6"/>
      <c r="N153" s="6"/>
      <c r="O153" s="6"/>
      <c r="P153" s="5" t="str">
        <f t="array" ref="P153">IF(ISNA(INDEX($DC$1:$DC$770,MATCH($A153&amp;P$3,$DB$1:$DB$770&amp;$DC$1:$DC$770,0))),"",IF(ISNA(INDEX($DC$1:$DC$200,MATCH($A153&amp;P$3,$DB$1:$DB$200&amp;$DC$1:$DC$200,0))),IF(INDEX($DC$201:$DC$770,MATCH($A153&amp;P$3,$DB$201:$DB$770&amp;$DC$201:$DC$770,0))=P$3,2,""),IF(INDEX($DC$1:$DC$200,MATCH($A153&amp;P$3,$DB$1:$DB$200&amp;$DC$1:$DC$200,0))=P$3,1,"")))</f>
        <v/>
      </c>
      <c r="Q153" s="6" t="str">
        <f t="array" ref="Q153">IF(ISNA(INDEX($DC$1:$DC$770,MATCH($A153&amp;Q$3,$DB$1:$DB$770&amp;$DC$1:$DC$770,0))),"",IF(ISNA(INDEX($DC$1:$DC$200,MATCH($A153&amp;Q$3,$DB$1:$DB$200&amp;$DC$1:$DC$200,0))),IF(INDEX($DC$201:$DC$770,MATCH($A153&amp;Q$3,$DB$201:$DB$770&amp;$DC$201:$DC$770,0))=Q$3,2,""),IF(INDEX($DC$1:$DC$200,MATCH($A153&amp;Q$3,$DB$1:$DB$200&amp;$DC$1:$DC$200,0))=Q$3,1,"")))</f>
        <v/>
      </c>
      <c r="R153" s="6" t="str">
        <f t="array" ref="R153">IF(ISNA(INDEX($DC$1:$DC$770,MATCH($A153&amp;R$3,$DB$1:$DB$770&amp;$DC$1:$DC$770,0))),"",IF(ISNA(INDEX($DC$1:$DC$200,MATCH($A153&amp;R$3,$DB$1:$DB$200&amp;$DC$1:$DC$200,0))),IF(INDEX($DC$201:$DC$770,MATCH($A153&amp;R$3,$DB$201:$DB$770&amp;$DC$201:$DC$770,0))=R$3,2,""),IF(INDEX($DC$1:$DC$200,MATCH($A153&amp;R$3,$DB$1:$DB$200&amp;$DC$1:$DC$200,0))=R$3,1,"")))</f>
        <v/>
      </c>
      <c r="S153" s="5" t="str">
        <f t="array" ref="S153">IF(ISNA(INDEX($DC$1:$DC$770,MATCH($A153&amp;S$3,$DB$1:$DB$770&amp;$DC$1:$DC$770,0))),"",IF(ISNA(INDEX($DC$1:$DC$200,MATCH($A153&amp;S$3,$DB$1:$DB$200&amp;$DC$1:$DC$200,0))),IF(INDEX($DC$201:$DC$770,MATCH($A153&amp;S$3,$DB$201:$DB$770&amp;$DC$201:$DC$770,0))=S$3,2,""),IF(INDEX($DC$1:$DC$200,MATCH($A153&amp;S$3,$DB$1:$DB$200&amp;$DC$1:$DC$200,0))=S$3,1,"")))</f>
        <v/>
      </c>
      <c r="T153" s="6" t="str">
        <f t="array" ref="T153">IF(ISNA(INDEX($DC$1:$DC$770,MATCH($A153&amp;T$3,$DB$1:$DB$770&amp;$DC$1:$DC$770,0))),"",IF(ISNA(INDEX($DC$1:$DC$200,MATCH($A153&amp;T$3,$DB$1:$DB$200&amp;$DC$1:$DC$200,0))),IF(INDEX($DC$201:$DC$770,MATCH($A153&amp;T$3,$DB$201:$DB$770&amp;$DC$201:$DC$770,0))=T$3,2,""),IF(INDEX($DC$1:$DC$200,MATCH($A153&amp;T$3,$DB$1:$DB$200&amp;$DC$1:$DC$200,0))=T$3,1,"")))</f>
        <v/>
      </c>
      <c r="U153" s="7" t="str">
        <f t="array" ref="U153">IF(ISNA(INDEX($DC$1:$DC$770,MATCH($A153&amp;U$3,$DB$1:$DB$770&amp;$DC$1:$DC$770,0))),"",IF(ISNA(INDEX($DC$1:$DC$200,MATCH($A153&amp;U$3,$DB$1:$DB$200&amp;$DC$1:$DC$200,0))),IF(INDEX($DC$201:$DC$770,MATCH($A153&amp;U$3,$DB$201:$DB$770&amp;$DC$201:$DC$770,0))=U$3,2,""),IF(INDEX($DC$1:$DC$200,MATCH($A153&amp;U$3,$DB$1:$DB$200&amp;$DC$1:$DC$200,0))=U$3,1,"")))</f>
        <v/>
      </c>
      <c r="V153" s="6" t="str">
        <f t="array" ref="V153">IF(ISNA(INDEX($DC$1:$DC$770,MATCH($A153&amp;V$3,$DB$1:$DB$770&amp;$DC$1:$DC$770,0))),"",IF(ISNA(INDEX($DC$1:$DC$200,MATCH($A153&amp;V$3,$DB$1:$DB$200&amp;$DC$1:$DC$200,0))),IF(INDEX($DC$201:$DC$770,MATCH($A153&amp;V$3,$DB$201:$DB$770&amp;$DC$201:$DC$770,0))=V$3,2,""),IF(INDEX($DC$1:$DC$200,MATCH($A153&amp;V$3,$DB$1:$DB$200&amp;$DC$1:$DC$200,0))=V$3,1,"")))</f>
        <v/>
      </c>
      <c r="W153" s="6" t="str">
        <f t="array" ref="W153">IF(ISNA(INDEX($DC$1:$DC$770,MATCH($A153&amp;W$3,$DB$1:$DB$770&amp;$DC$1:$DC$770,0))),"",IF(ISNA(INDEX($DC$1:$DC$200,MATCH($A153&amp;W$3,$DB$1:$DB$200&amp;$DC$1:$DC$200,0))),IF(INDEX($DC$201:$DC$770,MATCH($A153&amp;W$3,$DB$201:$DB$770&amp;$DC$201:$DC$770,0))=W$3,2,""),IF(INDEX($DC$1:$DC$200,MATCH($A153&amp;W$3,$DB$1:$DB$200&amp;$DC$1:$DC$200,0))=W$3,1,"")))</f>
        <v/>
      </c>
      <c r="X153" s="6" t="str">
        <f t="array" ref="X153">IF(ISNA(INDEX($DC$1:$DC$770,MATCH($A153&amp;X$3,$DB$1:$DB$770&amp;$DC$1:$DC$770,0))),"",IF(ISNA(INDEX($DC$1:$DC$200,MATCH($A153&amp;X$3,$DB$1:$DB$200&amp;$DC$1:$DC$200,0))),IF(INDEX($DC$201:$DC$770,MATCH($A153&amp;X$3,$DB$201:$DB$770&amp;$DC$201:$DC$770,0))=X$3,2,""),IF(INDEX($DC$1:$DC$200,MATCH($A153&amp;X$3,$DB$1:$DB$200&amp;$DC$1:$DC$200,0))=X$3,1,"")))</f>
        <v/>
      </c>
      <c r="Y153" s="5" t="str">
        <f t="array" ref="Y153">IF(ISNA(INDEX($DC$1:$DC$770,MATCH($A153&amp;Y$3,$DB$1:$DB$770&amp;$DC$1:$DC$770,0))),"",IF(ISNA(INDEX($DC$1:$DC$200,MATCH($A153&amp;Y$3,$DB$1:$DB$200&amp;$DC$1:$DC$200,0))),IF(INDEX($DC$201:$DC$770,MATCH($A153&amp;Y$3,$DB$201:$DB$770&amp;$DC$201:$DC$770,0))=Y$3,2,""),IF(INDEX($DC$1:$DC$200,MATCH($A153&amp;Y$3,$DB$1:$DB$200&amp;$DC$1:$DC$200,0))=Y$3,1,"")))</f>
        <v/>
      </c>
      <c r="Z153" s="6" t="str">
        <f t="array" ref="Z153">IF(ISNA(INDEX($DC$1:$DC$770,MATCH($A153&amp;Z$3,$DB$1:$DB$770&amp;$DC$1:$DC$770,0))),"",IF(ISNA(INDEX($DC$1:$DC$200,MATCH($A153&amp;Z$3,$DB$1:$DB$200&amp;$DC$1:$DC$200,0))),IF(INDEX($DC$201:$DC$770,MATCH($A153&amp;Z$3,$DB$201:$DB$770&amp;$DC$201:$DC$770,0))=Z$3,2,""),IF(INDEX($DC$1:$DC$200,MATCH($A153&amp;Z$3,$DB$1:$DB$200&amp;$DC$1:$DC$200,0))=Z$3,1,"")))</f>
        <v/>
      </c>
      <c r="AA153" s="7" t="str">
        <f t="array" ref="AA153">IF(ISNA(INDEX($DC$1:$DC$770,MATCH($A153&amp;AA$3,$DB$1:$DB$770&amp;$DC$1:$DC$770,0))),"",IF(ISNA(INDEX($DC$1:$DC$200,MATCH($A153&amp;AA$3,$DB$1:$DB$200&amp;$DC$1:$DC$200,0))),IF(INDEX($DC$201:$DC$770,MATCH($A153&amp;AA$3,$DB$201:$DB$770&amp;$DC$201:$DC$770,0))=AA$3,2,""),IF(INDEX($DC$1:$DC$200,MATCH($A153&amp;AA$3,$DB$1:$DB$200&amp;$DC$1:$DC$200,0))=AA$3,1,"")))</f>
        <v/>
      </c>
      <c r="AB153" s="6" t="str">
        <f t="array" ref="AB153">IF(ISNA(INDEX($DC$1:$DC$770,MATCH($A153&amp;AB$3,$DB$1:$DB$770&amp;$DC$1:$DC$770,0))),"",IF(ISNA(INDEX($DC$1:$DC$200,MATCH($A153&amp;AB$3,$DB$1:$DB$200&amp;$DC$1:$DC$200,0))),IF(INDEX($DC$201:$DC$770,MATCH($A153&amp;AB$3,$DB$201:$DB$770&amp;$DC$201:$DC$770,0))=AB$3,2,""),IF(INDEX($DC$1:$DC$200,MATCH($A153&amp;AB$3,$DB$1:$DB$200&amp;$DC$1:$DC$200,0))=AB$3,1,"")))</f>
        <v/>
      </c>
      <c r="AC153" s="6" t="str">
        <f t="array" ref="AC153">IF(ISNA(INDEX($DC$1:$DC$770,MATCH($A153&amp;AC$3,$DB$1:$DB$770&amp;$DC$1:$DC$770,0))),"",IF(ISNA(INDEX($DC$1:$DC$200,MATCH($A153&amp;AC$3,$DB$1:$DB$200&amp;$DC$1:$DC$200,0))),IF(INDEX($DC$201:$DC$770,MATCH($A153&amp;AC$3,$DB$201:$DB$770&amp;$DC$201:$DC$770,0))=AC$3,2,""),IF(INDEX($DC$1:$DC$200,MATCH($A153&amp;AC$3,$DB$1:$DB$200&amp;$DC$1:$DC$200,0))=AC$3,1,"")))</f>
        <v/>
      </c>
      <c r="AD153" s="7" t="str">
        <f t="array" ref="AD153">IF(ISNA(INDEX($DC$1:$DC$770,MATCH($A153&amp;AD$3,$DB$1:$DB$770&amp;$DC$1:$DC$770,0))),"",IF(ISNA(INDEX($DC$1:$DC$200,MATCH($A153&amp;AD$3,$DB$1:$DB$200&amp;$DC$1:$DC$200,0))),IF(INDEX($DC$201:$DC$770,MATCH($A153&amp;AD$3,$DB$201:$DB$770&amp;$DC$201:$DC$770,0))=AD$3,2,""),IF(INDEX($DC$1:$DC$200,MATCH($A153&amp;AD$3,$DB$1:$DB$200&amp;$DC$1:$DC$200,0))=AD$3,1,"")))</f>
        <v/>
      </c>
      <c r="AE153" s="4">
        <f t="shared" ref="AE153" si="1369">AE151+1</f>
        <v>220</v>
      </c>
      <c r="AF153" s="174">
        <f>TRUNC((DATE($CR$2,AG$140,AG153)-WEEKDAY(DATE($CR$2,AG$140,AG153),2)-DATE(YEAR(DATE($CR$2,AG$140,AG153)+4-WEEKDAY(DATE($CR$2,AG$140,AG153),2)),1,-10))/7)</f>
        <v>31</v>
      </c>
      <c r="AG153" s="172">
        <v>7</v>
      </c>
      <c r="AH153" s="176" t="str">
        <f t="shared" si="1263"/>
        <v>So</v>
      </c>
      <c r="AI153" s="2"/>
      <c r="AJ153" s="164">
        <f t="shared" ref="AJ153" si="1370">IF(OR(OR(AF153=$CR$7,AF157=$CR$7,AF153=$CS$7,AF157=$CS$7,AF153=$CT$7,AF157=$CT$7,AF153=$CR$8,AF157=$CR$8,AF153=$CR$9,AF157=$CR$9,AF153=$CR$10,AF157=$CR$10,AF153=$CS$10,AF157=$CS$10,AF153=$CR$11,AF157=$CR$11,AF153=$CS$11,AF157=$CS$11,AF153=$CT$11,AF157=$CT$11,AF153=$CU$11,AF157=$CU$11,AF153=$CV$11,AF157=$CV$11,AF153=$CR$12,AF157=$CR$12,AF153=$CS$12,AF157=$CS$12),OR($AE154=$CP$30,$AE154=$CP$31,$AE154=$CP$32,$AE154=$CP$33,$AE154=$CP$34,$AE154=$CP$35,$AE154=$CP$36,$AE154=$CP$37,$AE154=$CP$38,$AE154=$CP$39,$AE154=$CP$40,$AE154=$CP$41),OR($AE154=$CP$44,$AE154=$CP$45,$AE154=$CP$46,$AE154=$CP$47,$AE154=$CP$48,$AE154=$CP$49,$AE154=$CP$50)),1,"")</f>
        <v>1</v>
      </c>
      <c r="AK153" s="164">
        <f t="shared" ref="AK153" si="1371">IF(OR(OR(AF153=$CR$15,AF157=$CR$15,AF153=$CS$15,AF157=$CS$15,AF153=$CT$15,AF157=$CT$15,AF153=$CR$16,AF157=$CR$16,AF153=$CS$16,AF157=$CS$16,AF153=$CR$17,AF157=$CR$17,AF153=$CS$17,AF157=$CS$17,AF153=$CR$18,AF157=$CR$18,AF153=$CS$18,AF157=$CS$18,AF153=$CT$18,AF157=$CT$18,AF153=$CU$18,AF157=$CU$18,AF153=$CV$18,AF157=$CV$18,AF153=$CR$19,AF157=$CR$19,AF153=$CS$19,AF157=$CS$19),OR($AE154=$CP$30,$AE154=$CP$31,$AE154=$CP$32,$AE154=$CP$33,$AE154=$CP$34,$AE154=$CP$35,$AE154=$CP$36,$AE154=$CP$37,$AE154=$CP$38,$AE154=$CP$39,$AE154=$CP$40,$AE154=$CP$41),OR($AE154=$CP$44,$AE154=$CP$45,$AE154=$CP$46,$AE154=$CP$47,$AE154=$CP$48,$AE154=$CP$49,$AE154=$CP$50)),1,"")</f>
        <v>1</v>
      </c>
      <c r="AL153" s="164">
        <f t="shared" ref="AL153" si="1372">IF(OR(OR(AF153=$CR$22,AF157=$CR$22,AF153=$CS$22,AF157=$CS$22,AF153=$CT$22,AF157=$CT$22,AF153=$CR$23,AF157=$CR$23,AF153=$CS$23,AF157=$CS$23,AF153=$CR$24,AF157=$CR$24,AF153=$CS$24,AF157=$CS$24,AF153=$CR$25,AF157=$CR$25,AF153=$CS$25,AF157=$CS$25,AF153=$CT$25,AF157=$CT$25,AF153=$CU$25,AF157=$CU$25,AF153=$CV$25,AF157=$CV$25,AF153=$CR$26,AF157=$CR$26,AF153=$CS$26,AF157=$CS$26),OR($AE154=$CP$30,$AE154=$CP$31,$AE154=$CP$32,$AE154=$CP$33,$AE154=$CP$34,$AE154=$CP$35,$AE154=$CP$36,$AE154=$CP$37,$AE154=$CP$38,$AE154=$CP$39,$AE154=$CP$40,$AE154=$CP$41),OR($AE154=$CP$44,$AE154=$CP$45,$AE154=$CP$46,$AE154=$CP$47,$AE154=$CP$48,$AE154=$CP$49,$AE154=$CP$50)),1,"")</f>
        <v>1</v>
      </c>
      <c r="AM153" s="2"/>
      <c r="AN153" s="1" t="str">
        <f t="shared" ref="AN153" si="1373">IF(ISNA(VLOOKUP(AE153,$DB$1:$DE$200,4,FALSE)),"",VLOOKUP(AE153,$DB$1:$DE$200,4,FALSE))</f>
        <v/>
      </c>
      <c r="AO153" s="1"/>
      <c r="AP153" s="1"/>
      <c r="AQ153" s="1"/>
      <c r="AR153" s="1"/>
      <c r="AS153" s="1"/>
      <c r="AT153" s="5" t="str">
        <f t="array" ref="AT153">IF(ISNA(INDEX($DC$1:$DC$770,MATCH($AE153&amp;AT$3,$DB$1:$DB$770&amp;$DC$1:$DC$770,0))),"",IF(ISNA(INDEX($DC$1:$DC$200,MATCH($AE153&amp;AT$3,$DB$1:$DB$200&amp;$DC$1:$DC$200,0))),IF(INDEX($DC$201:$DC$770,MATCH($AE153&amp;AT$3,$DB$201:$DB$770&amp;$DC$201:$DC$770,0))=AT$3,2,""),IF(INDEX($DC$1:$DC$200,MATCH($AE153&amp;AT$3,$DB$1:$DB$200&amp;$DC$1:$DC$200,0))=AT$3,1,"")))</f>
        <v/>
      </c>
      <c r="AU153" s="6" t="str">
        <f t="array" ref="AU153">IF(ISNA(INDEX($DC$1:$DC$770,MATCH($AE153&amp;AU$3,$DB$1:$DB$770&amp;$DC$1:$DC$770,0))),"",IF(ISNA(INDEX($DC$1:$DC$200,MATCH($AE153&amp;AU$3,$DB$1:$DB$200&amp;$DC$1:$DC$200,0))),IF(INDEX($DC$201:$DC$770,MATCH($AE153&amp;AU$3,$DB$201:$DB$770&amp;$DC$201:$DC$770,0))=AU$3,2,""),IF(INDEX($DC$1:$DC$200,MATCH($AE153&amp;AU$3,$DB$1:$DB$200&amp;$DC$1:$DC$200,0))=AU$3,1,"")))</f>
        <v/>
      </c>
      <c r="AV153" s="6" t="str">
        <f t="array" ref="AV153">IF(ISNA(INDEX($DC$1:$DC$770,MATCH($AE153&amp;AV$3,$DB$1:$DB$770&amp;$DC$1:$DC$770,0))),"",IF(ISNA(INDEX($DC$1:$DC$200,MATCH($AE153&amp;AV$3,$DB$1:$DB$200&amp;$DC$1:$DC$200,0))),IF(INDEX($DC$201:$DC$770,MATCH($AE153&amp;AV$3,$DB$201:$DB$770&amp;$DC$201:$DC$770,0))=AV$3,2,""),IF(INDEX($DC$1:$DC$200,MATCH($AE153&amp;AV$3,$DB$1:$DB$200&amp;$DC$1:$DC$200,0))=AV$3,1,"")))</f>
        <v/>
      </c>
      <c r="AW153" s="5" t="str">
        <f t="array" ref="AW153">IF(ISNA(INDEX($DC$1:$DC$770,MATCH($AE153&amp;AW$3,$DB$1:$DB$770&amp;$DC$1:$DC$770,0))),"",IF(ISNA(INDEX($DC$1:$DC$200,MATCH($AE153&amp;AW$3,$DB$1:$DB$200&amp;$DC$1:$DC$200,0))),IF(INDEX($DC$201:$DC$770,MATCH($AE153&amp;AW$3,$DB$201:$DB$770&amp;$DC$201:$DC$770,0))=AW$3,2,""),IF(INDEX($DC$1:$DC$200,MATCH($AE153&amp;AW$3,$DB$1:$DB$200&amp;$DC$1:$DC$200,0))=AW$3,1,"")))</f>
        <v/>
      </c>
      <c r="AX153" s="6" t="str">
        <f t="array" ref="AX153">IF(ISNA(INDEX($DC$1:$DC$770,MATCH($AE153&amp;AX$3,$DB$1:$DB$770&amp;$DC$1:$DC$770,0))),"",IF(ISNA(INDEX($DC$1:$DC$200,MATCH($AE153&amp;AX$3,$DB$1:$DB$200&amp;$DC$1:$DC$200,0))),IF(INDEX($DC$201:$DC$770,MATCH($AE153&amp;AX$3,$DB$201:$DB$770&amp;$DC$201:$DC$770,0))=AX$3,2,""),IF(INDEX($DC$1:$DC$200,MATCH($AE153&amp;AX$3,$DB$1:$DB$200&amp;$DC$1:$DC$200,0))=AX$3,1,"")))</f>
        <v/>
      </c>
      <c r="AY153" s="7" t="str">
        <f t="array" ref="AY153">IF(ISNA(INDEX($DC$1:$DC$770,MATCH($AE153&amp;AY$3,$DB$1:$DB$770&amp;$DC$1:$DC$770,0))),"",IF(ISNA(INDEX($DC$1:$DC$200,MATCH($AE153&amp;AY$3,$DB$1:$DB$200&amp;$DC$1:$DC$200,0))),IF(INDEX($DC$201:$DC$770,MATCH($AE153&amp;AY$3,$DB$201:$DB$770&amp;$DC$201:$DC$770,0))=AY$3,2,""),IF(INDEX($DC$1:$DC$200,MATCH($AE153&amp;AY$3,$DB$1:$DB$200&amp;$DC$1:$DC$200,0))=AY$3,1,"")))</f>
        <v/>
      </c>
      <c r="AZ153" s="6" t="str">
        <f t="array" ref="AZ153">IF(ISNA(INDEX($DC$1:$DC$770,MATCH($AE153&amp;AZ$3,$DB$1:$DB$770&amp;$DC$1:$DC$770,0))),"",IF(ISNA(INDEX($DC$1:$DC$200,MATCH($AE153&amp;AZ$3,$DB$1:$DB$200&amp;$DC$1:$DC$200,0))),IF(INDEX($DC$201:$DC$770,MATCH($AE153&amp;AZ$3,$DB$201:$DB$770&amp;$DC$201:$DC$770,0))=AZ$3,2,""),IF(INDEX($DC$1:$DC$200,MATCH($AE153&amp;AZ$3,$DB$1:$DB$200&amp;$DC$1:$DC$200,0))=AZ$3,1,"")))</f>
        <v/>
      </c>
      <c r="BA153" s="6" t="str">
        <f t="array" ref="BA153">IF(ISNA(INDEX($DC$1:$DC$770,MATCH($AE153&amp;BA$3,$DB$1:$DB$770&amp;$DC$1:$DC$770,0))),"",IF(ISNA(INDEX($DC$1:$DC$200,MATCH($AE153&amp;BA$3,$DB$1:$DB$200&amp;$DC$1:$DC$200,0))),IF(INDEX($DC$201:$DC$770,MATCH($AE153&amp;BA$3,$DB$201:$DB$770&amp;$DC$201:$DC$770,0))=BA$3,2,""),IF(INDEX($DC$1:$DC$200,MATCH($AE153&amp;BA$3,$DB$1:$DB$200&amp;$DC$1:$DC$200,0))=BA$3,1,"")))</f>
        <v/>
      </c>
      <c r="BB153" s="6" t="str">
        <f t="array" ref="BB153">IF(ISNA(INDEX($DC$1:$DC$770,MATCH($AE153&amp;BB$3,$DB$1:$DB$770&amp;$DC$1:$DC$770,0))),"",IF(ISNA(INDEX($DC$1:$DC$200,MATCH($AE153&amp;BB$3,$DB$1:$DB$200&amp;$DC$1:$DC$200,0))),IF(INDEX($DC$201:$DC$770,MATCH($AE153&amp;BB$3,$DB$201:$DB$770&amp;$DC$201:$DC$770,0))=BB$3,2,""),IF(INDEX($DC$1:$DC$200,MATCH($AE153&amp;BB$3,$DB$1:$DB$200&amp;$DC$1:$DC$200,0))=BB$3,1,"")))</f>
        <v/>
      </c>
      <c r="BC153" s="5" t="str">
        <f t="array" ref="BC153">IF(ISNA(INDEX($DC$1:$DC$770,MATCH($AE153&amp;BC$3,$DB$1:$DB$770&amp;$DC$1:$DC$770,0))),"",IF(ISNA(INDEX($DC$1:$DC$200,MATCH($AE153&amp;BC$3,$DB$1:$DB$200&amp;$DC$1:$DC$200,0))),IF(INDEX($DC$201:$DC$770,MATCH($AE153&amp;BC$3,$DB$201:$DB$770&amp;$DC$201:$DC$770,0))=BC$3,2,""),IF(INDEX($DC$1:$DC$200,MATCH($AE153&amp;BC$3,$DB$1:$DB$200&amp;$DC$1:$DC$200,0))=BC$3,1,"")))</f>
        <v/>
      </c>
      <c r="BD153" s="6" t="str">
        <f t="array" ref="BD153">IF(ISNA(INDEX($DC$1:$DC$770,MATCH($AE153&amp;BD$3,$DB$1:$DB$770&amp;$DC$1:$DC$770,0))),"",IF(ISNA(INDEX($DC$1:$DC$200,MATCH($AE153&amp;BD$3,$DB$1:$DB$200&amp;$DC$1:$DC$200,0))),IF(INDEX($DC$201:$DC$770,MATCH($AE153&amp;BD$3,$DB$201:$DB$770&amp;$DC$201:$DC$770,0))=BD$3,2,""),IF(INDEX($DC$1:$DC$200,MATCH($AE153&amp;BD$3,$DB$1:$DB$200&amp;$DC$1:$DC$200,0))=BD$3,1,"")))</f>
        <v/>
      </c>
      <c r="BE153" s="7" t="str">
        <f t="array" ref="BE153">IF(ISNA(INDEX($DC$1:$DC$770,MATCH($AE153&amp;BE$3,$DB$1:$DB$770&amp;$DC$1:$DC$770,0))),"",IF(ISNA(INDEX($DC$1:$DC$200,MATCH($AE153&amp;BE$3,$DB$1:$DB$200&amp;$DC$1:$DC$200,0))),IF(INDEX($DC$201:$DC$770,MATCH($AE153&amp;BE$3,$DB$201:$DB$770&amp;$DC$201:$DC$770,0))=BE$3,2,""),IF(INDEX($DC$1:$DC$200,MATCH($AE153&amp;BE$3,$DB$1:$DB$200&amp;$DC$1:$DC$200,0))=BE$3,1,"")))</f>
        <v/>
      </c>
      <c r="BF153" s="6" t="str">
        <f t="array" ref="BF153">IF(ISNA(INDEX($DC$1:$DC$770,MATCH($AE153&amp;BF$3,$DB$1:$DB$770&amp;$DC$1:$DC$770,0))),"",IF(ISNA(INDEX($DC$1:$DC$200,MATCH($AE153&amp;BF$3,$DB$1:$DB$200&amp;$DC$1:$DC$200,0))),IF(INDEX($DC$201:$DC$770,MATCH($AE153&amp;BF$3,$DB$201:$DB$770&amp;$DC$201:$DC$770,0))=BF$3,2,""),IF(INDEX($DC$1:$DC$200,MATCH($AE153&amp;BF$3,$DB$1:$DB$200&amp;$DC$1:$DC$200,0))=BF$3,1,"")))</f>
        <v/>
      </c>
      <c r="BG153" s="6" t="str">
        <f t="array" ref="BG153">IF(ISNA(INDEX($DC$1:$DC$770,MATCH($AE153&amp;BG$3,$DB$1:$DB$770&amp;$DC$1:$DC$770,0))),"",IF(ISNA(INDEX($DC$1:$DC$200,MATCH($AE153&amp;BG$3,$DB$1:$DB$200&amp;$DC$1:$DC$200,0))),IF(INDEX($DC$201:$DC$770,MATCH($AE153&amp;BG$3,$DB$201:$DB$770&amp;$DC$201:$DC$770,0))=BG$3,2,""),IF(INDEX($DC$1:$DC$200,MATCH($AE153&amp;BG$3,$DB$1:$DB$200&amp;$DC$1:$DC$200,0))=BG$3,1,"")))</f>
        <v/>
      </c>
      <c r="BH153" s="7" t="str">
        <f t="array" ref="BH153">IF(ISNA(INDEX($DC$1:$DC$770,MATCH($AE153&amp;BH$3,$DB$1:$DB$770&amp;$DC$1:$DC$770,0))),"",IF(ISNA(INDEX($DC$1:$DC$200,MATCH($AE153&amp;BH$3,$DB$1:$DB$200&amp;$DC$1:$DC$200,0))),IF(INDEX($DC$201:$DC$770,MATCH($AE153&amp;BH$3,$DB$201:$DB$770&amp;$DC$201:$DC$770,0))=BH$3,2,""),IF(INDEX($DC$1:$DC$200,MATCH($AE153&amp;BH$3,$DB$1:$DB$200&amp;$DC$1:$DC$200,0))=BH$3,1,"")))</f>
        <v/>
      </c>
      <c r="BI153" s="4">
        <f t="shared" ref="BI153" si="1374">BI151+1</f>
        <v>251</v>
      </c>
      <c r="BJ153" s="174">
        <f>TRUNC((DATE($CR$2,BK$140,BK153)-WEEKDAY(DATE($CR$2,BK$140,BK153),2)-DATE(YEAR(DATE($CR$2,BK$140,BK153)+4-WEEKDAY(DATE($CR$2,BK$140,BK153),2)),1,-10))/7)</f>
        <v>36</v>
      </c>
      <c r="BK153" s="172">
        <v>7</v>
      </c>
      <c r="BL153" s="176" t="str">
        <f t="shared" si="1268"/>
        <v>Mi</v>
      </c>
      <c r="BM153" s="2"/>
      <c r="BN153" s="164" t="str">
        <f t="shared" ref="BN153" si="1375">IF(OR(OR($BI154=$CP$30,$BI154=$CP$31,$BI154=$CP$32,$BI154=$CP$33,$BI154=$CP$34,$BI154=$CP$35,$BI154=$CP$36,$BI154=$CP$37,$BI154=$CP$38,$BI154=$CP$39,$BI154=$CP$40,$BI154=$CP$41),OR(BJ153=$CR$7,BJ157=$CR$7,BJ153=$CS$7,BJ157=$CS$7,BJ153=$CT$7,BJ157=$CT$7,BJ153=$CR$8,BJ157=$CR$8,BJ153=$CR$9,BJ157=$CR$9,BJ153=$CR$10,BJ157=$CR$10,BJ153=$CS$10,BJ157=$CS$10,BJ153=$CR$11,BJ157=$CR$11,BJ153=$CS$11,BJ157=$CS$11,BJ153=$CT$11,BJ157=$CT$11,BJ153=$CU$11,BJ157=$CU$11,BJ153=$CV$11,BJ157=$CV$11,BJ153=$CR$12,BJ157=$CR$12,BJ153=$CS$12,BJ157=$CS$12),OR($BI154=$CP$44,$BI154=$CP$45,$BI154=$CP$46,$BI154=$CP$47,$BI154=$CP$48,$BI154=$CP$49,$BI154=$CP$50)),1,"")</f>
        <v/>
      </c>
      <c r="BO153" s="164" t="str">
        <f t="shared" ref="BO153" si="1376">IF(OR(OR(BJ153=$CR$15,BJ157=$CR$15,BJ153=$CS$15,BJ157=$CS$15,BJ153=$CT$15,BJ157=$CT$15,BJ153=$CR$16,BJ157=$CR$16,BJ153=$CS$16,BJ157=$CS$16,BJ153=$CR$17,BJ157=$CR$17,BJ153=$CS$17,BJ157=$CS$17,BJ153=$CR$18,BJ157=$CR$18,BJ153=$CS$18,BJ157=$CS$18,BJ153=$CT$18,BJ157=$CT$18,BJ153=$CU$18,BJ157=$CU$18,BJ153=$CV$18,BJ157=$CV$18,BJ153=$CR$19,BJ157=$CR$19,BJ153=$CS$19,BJ157=$CS$19),OR($BI154=$CP$30,$BI154=$CP$31,$BI154=$CP$32,$BI154=$CP$33,$BI154=$CP$34,$BI154=$CP$35,$BI154=$CP$36,$BI154=$CP$37,$BI154=$CP$38,$BI154=$CP$39,$BI154=$CP$40,$BI154=$CP$41),OR($BI154=$CP$44,$BI154=$CP$45,$BI154=$CP$46,$BI154=$CP$47,$BI154=$CP$48,$BI154=$CP$49,$BI154=$CP$50)),1,"")</f>
        <v/>
      </c>
      <c r="BP153" s="164" t="str">
        <f t="shared" ref="BP153" si="1377">IF(OR(OR(BJ153=$CR$22,BJ157=$CR$22,BJ153=$CS$22,BJ157=$CS$22,BJ153=$CT$22,BJ157=$CT$22,BJ153=$CR$23,BJ157=$CR$23,BJ153=$CS$23,BJ157=$CS$23,BJ153=$CR$24,BJ157=$CR$24,BJ153=$CS$24,BJ157=$CS$24,BJ153=$CR$25,BJ157=$CR$25,BJ153=$CS$25,BJ157=$CS$25,BJ153=$CT$25,BJ157=$CT$25,BJ153=$CU$25,BJ157=$CU$25,BJ153=$CV$25,BJ157=$CV$25,BJ153=$CR$26,BJ157=$CR$26,BJ153=$CS$26,BJ157=$CS$26),OR($BI154=$CP$30,$BI154=$CP$31,$BI154=$CP$32,$BI154=$CP$33,$BI154=$CP$34,$BI154=$CP$35,$BI154=$CP$36,$BI154=$CP$37,$BI154=$CP$38,$BI154=$CP$39,$BI154=$CP$40,$BI154=$CP$41),OR($BI154=$CP$44,$BI154=$CP$45,$BI154=$CP$46,$BI154=$CP$47,$BI154=$CP$48,$BI154=$CP$49,$BI154=$CP$50)),1,"")</f>
        <v/>
      </c>
      <c r="BQ153" s="2"/>
      <c r="BR153" s="1" t="str">
        <f t="shared" ref="BR153" si="1378">IF(ISNA(VLOOKUP(BI153,$DB$1:$DE$200,4,FALSE)),"",VLOOKUP(BI153,$DB$1:$DE$200,4,FALSE))</f>
        <v>Cevi-Lädeli</v>
      </c>
      <c r="BS153" s="1"/>
      <c r="BT153" s="1"/>
      <c r="BU153" s="1"/>
      <c r="BV153" s="1"/>
      <c r="BW153" s="1"/>
      <c r="BX153" s="5" t="str">
        <f t="array" ref="BX153">IF(ISNA(INDEX($DC$1:$DC$770,MATCH($BI153&amp;BX$3,$DB$1:$DB$770&amp;$DC$1:$DC$770,0))),"",IF(ISNA(INDEX($DC$1:$DC$200,MATCH($BI153&amp;BX$3,$DB$1:$DB$200&amp;$DC$1:$DC$200,0))),IF(INDEX($DC$201:$DC$770,MATCH($BI153&amp;BX$3,$DB$201:$DB$770&amp;$DC$201:$DC$770,0))=BX$3,2,""),IF(INDEX($DC$1:$DC$200,MATCH($BI153&amp;BX$3,$DB$1:$DB$200&amp;$DC$1:$DC$200,0))=BX$3,1,"")))</f>
        <v/>
      </c>
      <c r="BY153" s="6" t="str">
        <f t="array" ref="BY153">IF(ISNA(INDEX($DC$1:$DC$770,MATCH($BI153&amp;BY$3,$DB$1:$DB$770&amp;$DC$1:$DC$770,0))),"",IF(ISNA(INDEX($DC$1:$DC$200,MATCH($BI153&amp;BY$3,$DB$1:$DB$200&amp;$DC$1:$DC$200,0))),IF(INDEX($DC$201:$DC$770,MATCH($BI153&amp;BY$3,$DB$201:$DB$770&amp;$DC$201:$DC$770,0))=BY$3,2,""),IF(INDEX($DC$1:$DC$200,MATCH($BI153&amp;BY$3,$DB$1:$DB$200&amp;$DC$1:$DC$200,0))=BY$3,1,"")))</f>
        <v/>
      </c>
      <c r="BZ153" s="6">
        <f t="array" ref="BZ153">IF(ISNA(INDEX($DC$1:$DC$770,MATCH($BI153&amp;BZ$3,$DB$1:$DB$770&amp;$DC$1:$DC$770,0))),"",IF(ISNA(INDEX($DC$1:$DC$200,MATCH($BI153&amp;BZ$3,$DB$1:$DB$200&amp;$DC$1:$DC$200,0))),IF(INDEX($DC$201:$DC$770,MATCH($BI153&amp;BZ$3,$DB$201:$DB$770&amp;$DC$201:$DC$770,0))=BZ$3,2,""),IF(INDEX($DC$1:$DC$200,MATCH($BI153&amp;BZ$3,$DB$1:$DB$200&amp;$DC$1:$DC$200,0))=BZ$3,1,"")))</f>
        <v>1</v>
      </c>
      <c r="CA153" s="5" t="str">
        <f t="array" ref="CA153">IF(ISNA(INDEX($DC$1:$DC$770,MATCH($BI153&amp;CA$3,$DB$1:$DB$770&amp;$DC$1:$DC$770,0))),"",IF(ISNA(INDEX($DC$1:$DC$200,MATCH($BI153&amp;CA$3,$DB$1:$DB$200&amp;$DC$1:$DC$200,0))),IF(INDEX($DC$201:$DC$770,MATCH($BI153&amp;CA$3,$DB$201:$DB$770&amp;$DC$201:$DC$770,0))=CA$3,2,""),IF(INDEX($DC$1:$DC$200,MATCH($BI153&amp;CA$3,$DB$1:$DB$200&amp;$DC$1:$DC$200,0))=CA$3,1,"")))</f>
        <v/>
      </c>
      <c r="CB153" s="6" t="str">
        <f t="array" ref="CB153">IF(ISNA(INDEX($DC$1:$DC$770,MATCH($BI153&amp;CB$3,$DB$1:$DB$770&amp;$DC$1:$DC$770,0))),"",IF(ISNA(INDEX($DC$1:$DC$200,MATCH($BI153&amp;CB$3,$DB$1:$DB$200&amp;$DC$1:$DC$200,0))),IF(INDEX($DC$201:$DC$770,MATCH($BI153&amp;CB$3,$DB$201:$DB$770&amp;$DC$201:$DC$770,0))=CB$3,2,""),IF(INDEX($DC$1:$DC$200,MATCH($BI153&amp;CB$3,$DB$1:$DB$200&amp;$DC$1:$DC$200,0))=CB$3,1,"")))</f>
        <v/>
      </c>
      <c r="CC153" s="7" t="str">
        <f t="array" ref="CC153">IF(ISNA(INDEX($DC$1:$DC$770,MATCH($BI153&amp;CC$3,$DB$1:$DB$770&amp;$DC$1:$DC$770,0))),"",IF(ISNA(INDEX($DC$1:$DC$200,MATCH($BI153&amp;CC$3,$DB$1:$DB$200&amp;$DC$1:$DC$200,0))),IF(INDEX($DC$201:$DC$770,MATCH($BI153&amp;CC$3,$DB$201:$DB$770&amp;$DC$201:$DC$770,0))=CC$3,2,""),IF(INDEX($DC$1:$DC$200,MATCH($BI153&amp;CC$3,$DB$1:$DB$200&amp;$DC$1:$DC$200,0))=CC$3,1,"")))</f>
        <v/>
      </c>
      <c r="CD153" s="6" t="str">
        <f t="array" ref="CD153">IF(ISNA(INDEX($DC$1:$DC$770,MATCH($BI153&amp;CD$3,$DB$1:$DB$770&amp;$DC$1:$DC$770,0))),"",IF(ISNA(INDEX($DC$1:$DC$200,MATCH($BI153&amp;CD$3,$DB$1:$DB$200&amp;$DC$1:$DC$200,0))),IF(INDEX($DC$201:$DC$770,MATCH($BI153&amp;CD$3,$DB$201:$DB$770&amp;$DC$201:$DC$770,0))=CD$3,2,""),IF(INDEX($DC$1:$DC$200,MATCH($BI153&amp;CD$3,$DB$1:$DB$200&amp;$DC$1:$DC$200,0))=CD$3,1,"")))</f>
        <v/>
      </c>
      <c r="CE153" s="6" t="str">
        <f t="array" ref="CE153">IF(ISNA(INDEX($DC$1:$DC$770,MATCH($BI153&amp;CE$3,$DB$1:$DB$770&amp;$DC$1:$DC$770,0))),"",IF(ISNA(INDEX($DC$1:$DC$200,MATCH($BI153&amp;CE$3,$DB$1:$DB$200&amp;$DC$1:$DC$200,0))),IF(INDEX($DC$201:$DC$770,MATCH($BI153&amp;CE$3,$DB$201:$DB$770&amp;$DC$201:$DC$770,0))=CE$3,2,""),IF(INDEX($DC$1:$DC$200,MATCH($BI153&amp;CE$3,$DB$1:$DB$200&amp;$DC$1:$DC$200,0))=CE$3,1,"")))</f>
        <v/>
      </c>
      <c r="CF153" s="6" t="str">
        <f t="array" ref="CF153">IF(ISNA(INDEX($DC$1:$DC$770,MATCH($BI153&amp;CF$3,$DB$1:$DB$770&amp;$DC$1:$DC$770,0))),"",IF(ISNA(INDEX($DC$1:$DC$200,MATCH($BI153&amp;CF$3,$DB$1:$DB$200&amp;$DC$1:$DC$200,0))),IF(INDEX($DC$201:$DC$770,MATCH($BI153&amp;CF$3,$DB$201:$DB$770&amp;$DC$201:$DC$770,0))=CF$3,2,""),IF(INDEX($DC$1:$DC$200,MATCH($BI153&amp;CF$3,$DB$1:$DB$200&amp;$DC$1:$DC$200,0))=CF$3,1,"")))</f>
        <v/>
      </c>
      <c r="CG153" s="5" t="str">
        <f t="array" ref="CG153">IF(ISNA(INDEX($DC$1:$DC$770,MATCH($BI153&amp;CG$3,$DB$1:$DB$770&amp;$DC$1:$DC$770,0))),"",IF(ISNA(INDEX($DC$1:$DC$200,MATCH($BI153&amp;CG$3,$DB$1:$DB$200&amp;$DC$1:$DC$200,0))),IF(INDEX($DC$201:$DC$770,MATCH($BI153&amp;CG$3,$DB$201:$DB$770&amp;$DC$201:$DC$770,0))=CG$3,2,""),IF(INDEX($DC$1:$DC$200,MATCH($BI153&amp;CG$3,$DB$1:$DB$200&amp;$DC$1:$DC$200,0))=CG$3,1,"")))</f>
        <v/>
      </c>
      <c r="CH153" s="6" t="str">
        <f t="array" ref="CH153">IF(ISNA(INDEX($DC$1:$DC$770,MATCH($BI153&amp;CH$3,$DB$1:$DB$770&amp;$DC$1:$DC$770,0))),"",IF(ISNA(INDEX($DC$1:$DC$200,MATCH($BI153&amp;CH$3,$DB$1:$DB$200&amp;$DC$1:$DC$200,0))),IF(INDEX($DC$201:$DC$770,MATCH($BI153&amp;CH$3,$DB$201:$DB$770&amp;$DC$201:$DC$770,0))=CH$3,2,""),IF(INDEX($DC$1:$DC$200,MATCH($BI153&amp;CH$3,$DB$1:$DB$200&amp;$DC$1:$DC$200,0))=CH$3,1,"")))</f>
        <v/>
      </c>
      <c r="CI153" s="7" t="str">
        <f t="array" ref="CI153">IF(ISNA(INDEX($DC$1:$DC$770,MATCH($BI153&amp;CI$3,$DB$1:$DB$770&amp;$DC$1:$DC$770,0))),"",IF(ISNA(INDEX($DC$1:$DC$200,MATCH($BI153&amp;CI$3,$DB$1:$DB$200&amp;$DC$1:$DC$200,0))),IF(INDEX($DC$201:$DC$770,MATCH($BI153&amp;CI$3,$DB$201:$DB$770&amp;$DC$201:$DC$770,0))=CI$3,2,""),IF(INDEX($DC$1:$DC$200,MATCH($BI153&amp;CI$3,$DB$1:$DB$200&amp;$DC$1:$DC$200,0))=CI$3,1,"")))</f>
        <v/>
      </c>
      <c r="CJ153" s="6" t="str">
        <f t="array" ref="CJ153">IF(ISNA(INDEX($DC$1:$DC$770,MATCH($BI153&amp;CJ$3,$DB$1:$DB$770&amp;$DC$1:$DC$770,0))),"",IF(ISNA(INDEX($DC$1:$DC$200,MATCH($BI153&amp;CJ$3,$DB$1:$DB$200&amp;$DC$1:$DC$200,0))),IF(INDEX($DC$201:$DC$770,MATCH($BI153&amp;CJ$3,$DB$201:$DB$770&amp;$DC$201:$DC$770,0))=CJ$3,2,""),IF(INDEX($DC$1:$DC$200,MATCH($BI153&amp;CJ$3,$DB$1:$DB$200&amp;$DC$1:$DC$200,0))=CJ$3,1,"")))</f>
        <v/>
      </c>
      <c r="CK153" s="6" t="str">
        <f t="array" ref="CK153">IF(ISNA(INDEX($DC$1:$DC$770,MATCH($BI153&amp;CK$3,$DB$1:$DB$770&amp;$DC$1:$DC$770,0))),"",IF(ISNA(INDEX($DC$1:$DC$200,MATCH($BI153&amp;CK$3,$DB$1:$DB$200&amp;$DC$1:$DC$200,0))),IF(INDEX($DC$201:$DC$770,MATCH($BI153&amp;CK$3,$DB$201:$DB$770&amp;$DC$201:$DC$770,0))=CK$3,2,""),IF(INDEX($DC$1:$DC$200,MATCH($BI153&amp;CK$3,$DB$1:$DB$200&amp;$DC$1:$DC$200,0))=CK$3,1,"")))</f>
        <v/>
      </c>
      <c r="CL153" s="7" t="str">
        <f t="array" ref="CL153">IF(ISNA(INDEX($DC$1:$DC$770,MATCH($BI153&amp;CL$3,$DB$1:$DB$770&amp;$DC$1:$DC$770,0))),"",IF(ISNA(INDEX($DC$1:$DC$200,MATCH($BI153&amp;CL$3,$DB$1:$DB$200&amp;$DC$1:$DC$200,0))),IF(INDEX($DC$201:$DC$770,MATCH($BI153&amp;CL$3,$DB$201:$DB$770&amp;$DC$201:$DC$770,0))=CL$3,2,""),IF(INDEX($DC$1:$DC$200,MATCH($BI153&amp;CL$3,$DB$1:$DB$200&amp;$DC$1:$DC$200,0))=CL$3,1,"")))</f>
        <v/>
      </c>
      <c r="CN153" s="13" t="s">
        <v>157</v>
      </c>
      <c r="CO153" s="58">
        <f t="shared" ref="CO153" si="1379">VLOOKUP(CQ153,$CQ$194:$CR$208,2,FALSE)</f>
        <v>6</v>
      </c>
      <c r="CP153" s="23">
        <f t="shared" si="1332"/>
        <v>114</v>
      </c>
      <c r="CQ153" s="168" t="s">
        <v>198</v>
      </c>
      <c r="CR153" s="13" t="s">
        <v>127</v>
      </c>
      <c r="CT153" s="13" t="s">
        <v>151</v>
      </c>
      <c r="CU153" s="13">
        <f>DAY(DATE($CR$2,1,7*$CR$24-5-WEEKDAY(DATE($CR$2,,),3)))</f>
        <v>23</v>
      </c>
      <c r="CV153" s="13">
        <f>MONTH(DATE($CR$2,1,7*$CR$24-5-WEEKDAY(DATE($CR$2,,),3)))</f>
        <v>4</v>
      </c>
      <c r="CW153" s="13">
        <f t="shared" si="765"/>
        <v>2016</v>
      </c>
      <c r="CX153" s="13" t="str">
        <f t="shared" si="1309"/>
        <v>Sa</v>
      </c>
      <c r="CY153" s="22">
        <f t="shared" si="1333"/>
        <v>41021</v>
      </c>
      <c r="CZ153" s="13">
        <f>IF(COUNTIF(DL582:DL591,1)&gt;0,"F3",0)</f>
        <v>0</v>
      </c>
      <c r="DB153" s="19">
        <f>IF(DM153=0,0,IF(COUNTIF($DM$1:$DM$200,DM153)=1,DM153,IF(COUNTIF($DM$1:$DM$200,DM153)=2,IF(COUNTIF($DM$1:$DM104,DM153)=0,DM153,DM153+0.5),"Terminkollision 1")))</f>
        <v>0</v>
      </c>
      <c r="DC153" s="42">
        <f t="shared" si="1187"/>
        <v>15</v>
      </c>
      <c r="DD153" s="71" t="s">
        <v>207</v>
      </c>
      <c r="DE153" s="13" t="s">
        <v>144</v>
      </c>
      <c r="DG153" s="63"/>
      <c r="DH153" s="63"/>
      <c r="DI153" s="13">
        <f t="shared" si="563"/>
        <v>2016</v>
      </c>
      <c r="DJ153" s="13" t="str">
        <f t="shared" si="1273"/>
        <v>Mo</v>
      </c>
      <c r="DK153" s="22">
        <f t="shared" si="1274"/>
        <v>40876</v>
      </c>
      <c r="DL153" s="19">
        <f t="shared" si="1275"/>
        <v>0</v>
      </c>
      <c r="DM153" s="13">
        <f t="shared" si="1136"/>
        <v>0</v>
      </c>
    </row>
    <row r="154" spans="1:117">
      <c r="A154" s="13">
        <f t="shared" ref="A154" si="1380">A153+0.5</f>
        <v>189.5</v>
      </c>
      <c r="B154" s="174"/>
      <c r="C154" s="183"/>
      <c r="D154" s="177"/>
      <c r="E154" s="2"/>
      <c r="F154" s="165"/>
      <c r="G154" s="165"/>
      <c r="H154" s="165"/>
      <c r="I154" s="2"/>
      <c r="J154" s="10" t="str">
        <f t="shared" ref="J154" si="1381">IF(ISNA(VLOOKUP(A154,$CP$30:$CQ$56,2,FALSE)),IF(ISNA(VLOOKUP(A154,$DB$1:$DE$200,4,FALSE)),"",VLOOKUP(A154,$DB$1:$DE$200,4,FALSE)),VLOOKUP(A154,$CP$30:$CQ$56,2,FALSE))</f>
        <v/>
      </c>
      <c r="K154" s="10"/>
      <c r="L154" s="10"/>
      <c r="M154" s="10"/>
      <c r="N154" s="10"/>
      <c r="O154" s="10"/>
      <c r="P154" s="9" t="str">
        <f t="array" ref="P154">IF(ISNA(INDEX($DC$201:$DC$770,MATCH($A153&amp;P$3,$DB$201:$DB$770&amp;$DC$201:$DC$770,0))),IF(ISNA(INDEX($DC$1:$DC$200,MATCH($A154&amp;P$3,$DB$1:$DB$200&amp;$DC$1:$DC$200,0))),"",IF(INDEX($DC$1:$DC$200,MATCH($A154&amp;P$3,$DB$1:$DB$200&amp;$DC$1:$DC$200,0))=P$3,1,"")),IF(INDEX($DC$201:$DC$770,MATCH($A153&amp;P$3,$DB$201:$DB$770&amp;$DC$201:$DC$770,0))=P$3,2,""))</f>
        <v/>
      </c>
      <c r="Q154" s="10" t="str">
        <f t="array" ref="Q154">IF(ISNA(INDEX($DC$201:$DC$770,MATCH($A153&amp;Q$3,$DB$201:$DB$770&amp;$DC$201:$DC$770,0))),IF(ISNA(INDEX($DC$1:$DC$200,MATCH($A154&amp;Q$3,$DB$1:$DB$200&amp;$DC$1:$DC$200,0))),"",IF(INDEX($DC$1:$DC$200,MATCH($A154&amp;Q$3,$DB$1:$DB$200&amp;$DC$1:$DC$200,0))=Q$3,1,"")),IF(INDEX($DC$201:$DC$770,MATCH($A153&amp;Q$3,$DB$201:$DB$770&amp;$DC$201:$DC$770,0))=Q$3,2,""))</f>
        <v/>
      </c>
      <c r="R154" s="10" t="str">
        <f t="array" ref="R154">IF(ISNA(INDEX($DC$201:$DC$770,MATCH($A153&amp;R$3,$DB$201:$DB$770&amp;$DC$201:$DC$770,0))),IF(ISNA(INDEX($DC$1:$DC$200,MATCH($A154&amp;R$3,$DB$1:$DB$200&amp;$DC$1:$DC$200,0))),"",IF(INDEX($DC$1:$DC$200,MATCH($A154&amp;R$3,$DB$1:$DB$200&amp;$DC$1:$DC$200,0))=R$3,1,"")),IF(INDEX($DC$201:$DC$770,MATCH($A153&amp;R$3,$DB$201:$DB$770&amp;$DC$201:$DC$770,0))=R$3,2,""))</f>
        <v/>
      </c>
      <c r="S154" s="9" t="str">
        <f t="array" ref="S154">IF(ISNA(INDEX($DC$201:$DC$770,MATCH($A153&amp;S$3,$DB$201:$DB$770&amp;$DC$201:$DC$770,0))),IF(ISNA(INDEX($DC$1:$DC$200,MATCH($A154&amp;S$3,$DB$1:$DB$200&amp;$DC$1:$DC$200,0))),"",IF(INDEX($DC$1:$DC$200,MATCH($A154&amp;S$3,$DB$1:$DB$200&amp;$DC$1:$DC$200,0))=S$3,1,"")),IF(INDEX($DC$201:$DC$770,MATCH($A153&amp;S$3,$DB$201:$DB$770&amp;$DC$201:$DC$770,0))=S$3,2,""))</f>
        <v/>
      </c>
      <c r="T154" s="10" t="str">
        <f t="array" ref="T154">IF(ISNA(INDEX($DC$201:$DC$770,MATCH($A153&amp;T$3,$DB$201:$DB$770&amp;$DC$201:$DC$770,0))),IF(ISNA(INDEX($DC$1:$DC$200,MATCH($A154&amp;T$3,$DB$1:$DB$200&amp;$DC$1:$DC$200,0))),"",IF(INDEX($DC$1:$DC$200,MATCH($A154&amp;T$3,$DB$1:$DB$200&amp;$DC$1:$DC$200,0))=T$3,1,"")),IF(INDEX($DC$201:$DC$770,MATCH($A153&amp;T$3,$DB$201:$DB$770&amp;$DC$201:$DC$770,0))=T$3,2,""))</f>
        <v/>
      </c>
      <c r="U154" s="8" t="str">
        <f t="array" ref="U154">IF(ISNA(INDEX($DC$201:$DC$770,MATCH($A153&amp;U$3,$DB$201:$DB$770&amp;$DC$201:$DC$770,0))),IF(ISNA(INDEX($DC$1:$DC$200,MATCH($A154&amp;U$3,$DB$1:$DB$200&amp;$DC$1:$DC$200,0))),"",IF(INDEX($DC$1:$DC$200,MATCH($A154&amp;U$3,$DB$1:$DB$200&amp;$DC$1:$DC$200,0))=U$3,1,"")),IF(INDEX($DC$201:$DC$770,MATCH($A153&amp;U$3,$DB$201:$DB$770&amp;$DC$201:$DC$770,0))=U$3,2,""))</f>
        <v/>
      </c>
      <c r="V154" s="10" t="str">
        <f t="array" ref="V154">IF(ISNA(INDEX($DC$201:$DC$770,MATCH($A153&amp;V$3,$DB$201:$DB$770&amp;$DC$201:$DC$770,0))),IF(ISNA(INDEX($DC$1:$DC$200,MATCH($A154&amp;V$3,$DB$1:$DB$200&amp;$DC$1:$DC$200,0))),"",IF(INDEX($DC$1:$DC$200,MATCH($A154&amp;V$3,$DB$1:$DB$200&amp;$DC$1:$DC$200,0))=V$3,1,"")),IF(INDEX($DC$201:$DC$770,MATCH($A153&amp;V$3,$DB$201:$DB$770&amp;$DC$201:$DC$770,0))=V$3,2,""))</f>
        <v/>
      </c>
      <c r="W154" s="10" t="str">
        <f t="array" ref="W154">IF(ISNA(INDEX($DC$201:$DC$770,MATCH($A153&amp;W$3,$DB$201:$DB$770&amp;$DC$201:$DC$770,0))),IF(ISNA(INDEX($DC$1:$DC$200,MATCH($A154&amp;W$3,$DB$1:$DB$200&amp;$DC$1:$DC$200,0))),"",IF(INDEX($DC$1:$DC$200,MATCH($A154&amp;W$3,$DB$1:$DB$200&amp;$DC$1:$DC$200,0))=W$3,1,"")),IF(INDEX($DC$201:$DC$770,MATCH($A153&amp;W$3,$DB$201:$DB$770&amp;$DC$201:$DC$770,0))=W$3,2,""))</f>
        <v/>
      </c>
      <c r="X154" s="10" t="str">
        <f t="array" ref="X154">IF(ISNA(INDEX($DC$201:$DC$770,MATCH($A153&amp;X$3,$DB$201:$DB$770&amp;$DC$201:$DC$770,0))),IF(ISNA(INDEX($DC$1:$DC$200,MATCH($A154&amp;X$3,$DB$1:$DB$200&amp;$DC$1:$DC$200,0))),"",IF(INDEX($DC$1:$DC$200,MATCH($A154&amp;X$3,$DB$1:$DB$200&amp;$DC$1:$DC$200,0))=X$3,1,"")),IF(INDEX($DC$201:$DC$770,MATCH($A153&amp;X$3,$DB$201:$DB$770&amp;$DC$201:$DC$770,0))=X$3,2,""))</f>
        <v/>
      </c>
      <c r="Y154" s="9" t="str">
        <f t="array" ref="Y154">IF(ISNA(INDEX($DC$201:$DC$770,MATCH($A153&amp;Y$3,$DB$201:$DB$770&amp;$DC$201:$DC$770,0))),IF(ISNA(INDEX($DC$1:$DC$200,MATCH($A154&amp;Y$3,$DB$1:$DB$200&amp;$DC$1:$DC$200,0))),"",IF(INDEX($DC$1:$DC$200,MATCH($A154&amp;Y$3,$DB$1:$DB$200&amp;$DC$1:$DC$200,0))=Y$3,1,"")),IF(INDEX($DC$201:$DC$770,MATCH($A153&amp;Y$3,$DB$201:$DB$770&amp;$DC$201:$DC$770,0))=Y$3,2,""))</f>
        <v/>
      </c>
      <c r="Z154" s="10" t="str">
        <f t="array" ref="Z154">IF(ISNA(INDEX($DC$201:$DC$770,MATCH($A153&amp;Z$3,$DB$201:$DB$770&amp;$DC$201:$DC$770,0))),IF(ISNA(INDEX($DC$1:$DC$200,MATCH($A154&amp;Z$3,$DB$1:$DB$200&amp;$DC$1:$DC$200,0))),"",IF(INDEX($DC$1:$DC$200,MATCH($A154&amp;Z$3,$DB$1:$DB$200&amp;$DC$1:$DC$200,0))=Z$3,1,"")),IF(INDEX($DC$201:$DC$770,MATCH($A153&amp;Z$3,$DB$201:$DB$770&amp;$DC$201:$DC$770,0))=Z$3,2,""))</f>
        <v/>
      </c>
      <c r="AA154" s="8" t="str">
        <f t="array" ref="AA154">IF(ISNA(INDEX($DC$201:$DC$770,MATCH($A153&amp;AA$3,$DB$201:$DB$770&amp;$DC$201:$DC$770,0))),IF(ISNA(INDEX($DC$1:$DC$200,MATCH($A154&amp;AA$3,$DB$1:$DB$200&amp;$DC$1:$DC$200,0))),"",IF(INDEX($DC$1:$DC$200,MATCH($A154&amp;AA$3,$DB$1:$DB$200&amp;$DC$1:$DC$200,0))=AA$3,1,"")),IF(INDEX($DC$201:$DC$770,MATCH($A153&amp;AA$3,$DB$201:$DB$770&amp;$DC$201:$DC$770,0))=AA$3,2,""))</f>
        <v/>
      </c>
      <c r="AB154" s="10" t="str">
        <f t="array" ref="AB154">IF(ISNA(INDEX($DC$201:$DC$770,MATCH($A153&amp;AB$3,$DB$201:$DB$770&amp;$DC$201:$DC$770,0))),IF(ISNA(INDEX($DC$1:$DC$200,MATCH($A154&amp;AB$3,$DB$1:$DB$200&amp;$DC$1:$DC$200,0))),"",IF(INDEX($DC$1:$DC$200,MATCH($A154&amp;AB$3,$DB$1:$DB$200&amp;$DC$1:$DC$200,0))=AB$3,1,"")),IF(INDEX($DC$201:$DC$770,MATCH($A153&amp;AB$3,$DB$201:$DB$770&amp;$DC$201:$DC$770,0))=AB$3,2,""))</f>
        <v/>
      </c>
      <c r="AC154" s="10" t="str">
        <f t="array" ref="AC154">IF(ISNA(INDEX($DC$201:$DC$770,MATCH($A153&amp;AC$3,$DB$201:$DB$770&amp;$DC$201:$DC$770,0))),IF(ISNA(INDEX($DC$1:$DC$200,MATCH($A154&amp;AC$3,$DB$1:$DB$200&amp;$DC$1:$DC$200,0))),"",IF(INDEX($DC$1:$DC$200,MATCH($A154&amp;AC$3,$DB$1:$DB$200&amp;$DC$1:$DC$200,0))=AC$3,1,"")),IF(INDEX($DC$201:$DC$770,MATCH($A153&amp;AC$3,$DB$201:$DB$770&amp;$DC$201:$DC$770,0))=AC$3,2,""))</f>
        <v/>
      </c>
      <c r="AD154" s="8" t="str">
        <f t="array" ref="AD154">IF(ISNA(INDEX($DC$201:$DC$770,MATCH($A153&amp;AD$3,$DB$201:$DB$770&amp;$DC$201:$DC$770,0))),IF(ISNA(INDEX($DC$1:$DC$200,MATCH($A154&amp;AD$3,$DB$1:$DB$200&amp;$DC$1:$DC$200,0))),"",IF(INDEX($DC$1:$DC$200,MATCH($A154&amp;AD$3,$DB$1:$DB$200&amp;$DC$1:$DC$200,0))=AD$3,1,"")),IF(INDEX($DC$201:$DC$770,MATCH($A153&amp;AD$3,$DB$201:$DB$770&amp;$DC$201:$DC$770,0))=AD$3,2,""))</f>
        <v/>
      </c>
      <c r="AE154" s="4">
        <f t="shared" ref="AE154" si="1382">AE153+0.5</f>
        <v>220.5</v>
      </c>
      <c r="AF154" s="174"/>
      <c r="AG154" s="173"/>
      <c r="AH154" s="177"/>
      <c r="AI154" s="2"/>
      <c r="AJ154" s="165"/>
      <c r="AK154" s="165"/>
      <c r="AL154" s="165"/>
      <c r="AM154" s="2"/>
      <c r="AN154" s="9" t="str">
        <f t="shared" ref="AN154" si="1383">IF(ISNA(VLOOKUP(AE154,$CP$30:$CQ$56,2,FALSE)),IF(ISNA(VLOOKUP(AE154,$DB$1:$DE$200,4,FALSE)),"",VLOOKUP(AE154,$DB$1:$DE$200,4,FALSE)),VLOOKUP(AE154,$CP$30:$CQ$56,2,FALSE))</f>
        <v/>
      </c>
      <c r="AO154" s="10"/>
      <c r="AP154" s="10"/>
      <c r="AQ154" s="10"/>
      <c r="AR154" s="10"/>
      <c r="AS154" s="8"/>
      <c r="AT154" s="9" t="str">
        <f t="array" ref="AT154">IF(ISNA(INDEX($DC$201:$DC$770,MATCH($AE153&amp;AT$3,$DB$201:$DB$770&amp;$DC$201:$DC$770,0))),IF(ISNA(INDEX($DC$1:$DC$200,MATCH($AE154&amp;AT$3,$DB$1:$DB$200&amp;$DC$1:$DC$200,0))),"",IF(INDEX($DC$1:$DC$200,MATCH($AE154&amp;AT$3,$DB$1:$DB$200&amp;$DC$1:$DC$200,0))=AT$3,1,"")),IF(INDEX($DC$201:$DC$770,MATCH($AE153&amp;AT$3,$DB$201:$DB$770&amp;$DC$201:$DC$770,0))=AT$3,2,""))</f>
        <v/>
      </c>
      <c r="AU154" s="10" t="str">
        <f t="array" ref="AU154">IF(ISNA(INDEX($DC$201:$DC$770,MATCH($AE153&amp;AU$3,$DB$201:$DB$770&amp;$DC$201:$DC$770,0))),IF(ISNA(INDEX($DC$1:$DC$200,MATCH($AE154&amp;AU$3,$DB$1:$DB$200&amp;$DC$1:$DC$200,0))),"",IF(INDEX($DC$1:$DC$200,MATCH($AE154&amp;AU$3,$DB$1:$DB$200&amp;$DC$1:$DC$200,0))=AU$3,1,"")),IF(INDEX($DC$201:$DC$770,MATCH($AE153&amp;AU$3,$DB$201:$DB$770&amp;$DC$201:$DC$770,0))=AU$3,2,""))</f>
        <v/>
      </c>
      <c r="AV154" s="10" t="str">
        <f t="array" ref="AV154">IF(ISNA(INDEX($DC$201:$DC$770,MATCH($AE153&amp;AV$3,$DB$201:$DB$770&amp;$DC$201:$DC$770,0))),IF(ISNA(INDEX($DC$1:$DC$200,MATCH($AE154&amp;AV$3,$DB$1:$DB$200&amp;$DC$1:$DC$200,0))),"",IF(INDEX($DC$1:$DC$200,MATCH($AE154&amp;AV$3,$DB$1:$DB$200&amp;$DC$1:$DC$200,0))=AV$3,1,"")),IF(INDEX($DC$201:$DC$770,MATCH($AE153&amp;AV$3,$DB$201:$DB$770&amp;$DC$201:$DC$770,0))=AV$3,2,""))</f>
        <v/>
      </c>
      <c r="AW154" s="9" t="str">
        <f t="array" ref="AW154">IF(ISNA(INDEX($DC$201:$DC$770,MATCH($AE153&amp;AW$3,$DB$201:$DB$770&amp;$DC$201:$DC$770,0))),IF(ISNA(INDEX($DC$1:$DC$200,MATCH($AE154&amp;AW$3,$DB$1:$DB$200&amp;$DC$1:$DC$200,0))),"",IF(INDEX($DC$1:$DC$200,MATCH($AE154&amp;AW$3,$DB$1:$DB$200&amp;$DC$1:$DC$200,0))=AW$3,1,"")),IF(INDEX($DC$201:$DC$770,MATCH($AE153&amp;AW$3,$DB$201:$DB$770&amp;$DC$201:$DC$770,0))=AW$3,2,""))</f>
        <v/>
      </c>
      <c r="AX154" s="10" t="str">
        <f t="array" ref="AX154">IF(ISNA(INDEX($DC$201:$DC$770,MATCH($AE153&amp;AX$3,$DB$201:$DB$770&amp;$DC$201:$DC$770,0))),IF(ISNA(INDEX($DC$1:$DC$200,MATCH($AE154&amp;AX$3,$DB$1:$DB$200&amp;$DC$1:$DC$200,0))),"",IF(INDEX($DC$1:$DC$200,MATCH($AE154&amp;AX$3,$DB$1:$DB$200&amp;$DC$1:$DC$200,0))=AX$3,1,"")),IF(INDEX($DC$201:$DC$770,MATCH($AE153&amp;AX$3,$DB$201:$DB$770&amp;$DC$201:$DC$770,0))=AX$3,2,""))</f>
        <v/>
      </c>
      <c r="AY154" s="8" t="str">
        <f t="array" ref="AY154">IF(ISNA(INDEX($DC$201:$DC$770,MATCH($AE153&amp;AY$3,$DB$201:$DB$770&amp;$DC$201:$DC$770,0))),IF(ISNA(INDEX($DC$1:$DC$200,MATCH($AE154&amp;AY$3,$DB$1:$DB$200&amp;$DC$1:$DC$200,0))),"",IF(INDEX($DC$1:$DC$200,MATCH($AE154&amp;AY$3,$DB$1:$DB$200&amp;$DC$1:$DC$200,0))=AY$3,1,"")),IF(INDEX($DC$201:$DC$770,MATCH($AE153&amp;AY$3,$DB$201:$DB$770&amp;$DC$201:$DC$770,0))=AY$3,2,""))</f>
        <v/>
      </c>
      <c r="AZ154" s="10" t="str">
        <f t="array" ref="AZ154">IF(ISNA(INDEX($DC$201:$DC$770,MATCH($AE153&amp;AZ$3,$DB$201:$DB$770&amp;$DC$201:$DC$770,0))),IF(ISNA(INDEX($DC$1:$DC$200,MATCH($AE154&amp;AZ$3,$DB$1:$DB$200&amp;$DC$1:$DC$200,0))),"",IF(INDEX($DC$1:$DC$200,MATCH($AE154&amp;AZ$3,$DB$1:$DB$200&amp;$DC$1:$DC$200,0))=AZ$3,1,"")),IF(INDEX($DC$201:$DC$770,MATCH($AE153&amp;AZ$3,$DB$201:$DB$770&amp;$DC$201:$DC$770,0))=AZ$3,2,""))</f>
        <v/>
      </c>
      <c r="BA154" s="10" t="str">
        <f t="array" ref="BA154">IF(ISNA(INDEX($DC$201:$DC$770,MATCH($AE153&amp;BA$3,$DB$201:$DB$770&amp;$DC$201:$DC$770,0))),IF(ISNA(INDEX($DC$1:$DC$200,MATCH($AE154&amp;BA$3,$DB$1:$DB$200&amp;$DC$1:$DC$200,0))),"",IF(INDEX($DC$1:$DC$200,MATCH($AE154&amp;BA$3,$DB$1:$DB$200&amp;$DC$1:$DC$200,0))=BA$3,1,"")),IF(INDEX($DC$201:$DC$770,MATCH($AE153&amp;BA$3,$DB$201:$DB$770&amp;$DC$201:$DC$770,0))=BA$3,2,""))</f>
        <v/>
      </c>
      <c r="BB154" s="10" t="str">
        <f t="array" ref="BB154">IF(ISNA(INDEX($DC$201:$DC$770,MATCH($AE153&amp;BB$3,$DB$201:$DB$770&amp;$DC$201:$DC$770,0))),IF(ISNA(INDEX($DC$1:$DC$200,MATCH($AE154&amp;BB$3,$DB$1:$DB$200&amp;$DC$1:$DC$200,0))),"",IF(INDEX($DC$1:$DC$200,MATCH($AE154&amp;BB$3,$DB$1:$DB$200&amp;$DC$1:$DC$200,0))=BB$3,1,"")),IF(INDEX($DC$201:$DC$770,MATCH($AE153&amp;BB$3,$DB$201:$DB$770&amp;$DC$201:$DC$770,0))=BB$3,2,""))</f>
        <v/>
      </c>
      <c r="BC154" s="9" t="str">
        <f t="array" ref="BC154">IF(ISNA(INDEX($DC$201:$DC$770,MATCH($AE153&amp;BC$3,$DB$201:$DB$770&amp;$DC$201:$DC$770,0))),IF(ISNA(INDEX($DC$1:$DC$200,MATCH($AE154&amp;BC$3,$DB$1:$DB$200&amp;$DC$1:$DC$200,0))),"",IF(INDEX($DC$1:$DC$200,MATCH($AE154&amp;BC$3,$DB$1:$DB$200&amp;$DC$1:$DC$200,0))=BC$3,1,"")),IF(INDEX($DC$201:$DC$770,MATCH($AE153&amp;BC$3,$DB$201:$DB$770&amp;$DC$201:$DC$770,0))=BC$3,2,""))</f>
        <v/>
      </c>
      <c r="BD154" s="10" t="str">
        <f t="array" ref="BD154">IF(ISNA(INDEX($DC$201:$DC$770,MATCH($AE153&amp;BD$3,$DB$201:$DB$770&amp;$DC$201:$DC$770,0))),IF(ISNA(INDEX($DC$1:$DC$200,MATCH($AE154&amp;BD$3,$DB$1:$DB$200&amp;$DC$1:$DC$200,0))),"",IF(INDEX($DC$1:$DC$200,MATCH($AE154&amp;BD$3,$DB$1:$DB$200&amp;$DC$1:$DC$200,0))=BD$3,1,"")),IF(INDEX($DC$201:$DC$770,MATCH($AE153&amp;BD$3,$DB$201:$DB$770&amp;$DC$201:$DC$770,0))=BD$3,2,""))</f>
        <v/>
      </c>
      <c r="BE154" s="8" t="str">
        <f t="array" ref="BE154">IF(ISNA(INDEX($DC$201:$DC$770,MATCH($AE153&amp;BE$3,$DB$201:$DB$770&amp;$DC$201:$DC$770,0))),IF(ISNA(INDEX($DC$1:$DC$200,MATCH($AE154&amp;BE$3,$DB$1:$DB$200&amp;$DC$1:$DC$200,0))),"",IF(INDEX($DC$1:$DC$200,MATCH($AE154&amp;BE$3,$DB$1:$DB$200&amp;$DC$1:$DC$200,0))=BE$3,1,"")),IF(INDEX($DC$201:$DC$770,MATCH($AE153&amp;BE$3,$DB$201:$DB$770&amp;$DC$201:$DC$770,0))=BE$3,2,""))</f>
        <v/>
      </c>
      <c r="BF154" s="10" t="str">
        <f t="array" ref="BF154">IF(ISNA(INDEX($DC$201:$DC$770,MATCH($AE153&amp;BF$3,$DB$201:$DB$770&amp;$DC$201:$DC$770,0))),IF(ISNA(INDEX($DC$1:$DC$200,MATCH($AE154&amp;BF$3,$DB$1:$DB$200&amp;$DC$1:$DC$200,0))),"",IF(INDEX($DC$1:$DC$200,MATCH($AE154&amp;BF$3,$DB$1:$DB$200&amp;$DC$1:$DC$200,0))=BF$3,1,"")),IF(INDEX($DC$201:$DC$770,MATCH($AE153&amp;BF$3,$DB$201:$DB$770&amp;$DC$201:$DC$770,0))=BF$3,2,""))</f>
        <v/>
      </c>
      <c r="BG154" s="10" t="str">
        <f t="array" ref="BG154">IF(ISNA(INDEX($DC$201:$DC$770,MATCH($AE153&amp;BG$3,$DB$201:$DB$770&amp;$DC$201:$DC$770,0))),IF(ISNA(INDEX($DC$1:$DC$200,MATCH($AE154&amp;BG$3,$DB$1:$DB$200&amp;$DC$1:$DC$200,0))),"",IF(INDEX($DC$1:$DC$200,MATCH($AE154&amp;BG$3,$DB$1:$DB$200&amp;$DC$1:$DC$200,0))=BG$3,1,"")),IF(INDEX($DC$201:$DC$770,MATCH($AE153&amp;BG$3,$DB$201:$DB$770&amp;$DC$201:$DC$770,0))=BG$3,2,""))</f>
        <v/>
      </c>
      <c r="BH154" s="8" t="str">
        <f t="array" ref="BH154">IF(ISNA(INDEX($DC$201:$DC$770,MATCH($AE153&amp;BH$3,$DB$201:$DB$770&amp;$DC$201:$DC$770,0))),IF(ISNA(INDEX($DC$1:$DC$200,MATCH($AE154&amp;BH$3,$DB$1:$DB$200&amp;$DC$1:$DC$200,0))),"",IF(INDEX($DC$1:$DC$200,MATCH($AE154&amp;BH$3,$DB$1:$DB$200&amp;$DC$1:$DC$200,0))=BH$3,1,"")),IF(INDEX($DC$201:$DC$770,MATCH($AE153&amp;BH$3,$DB$201:$DB$770&amp;$DC$201:$DC$770,0))=BH$3,2,""))</f>
        <v/>
      </c>
      <c r="BI154" s="4">
        <f t="shared" ref="BI154" si="1384">BI153+0.5</f>
        <v>251.5</v>
      </c>
      <c r="BJ154" s="174"/>
      <c r="BK154" s="173"/>
      <c r="BL154" s="177"/>
      <c r="BM154" s="2"/>
      <c r="BN154" s="165"/>
      <c r="BO154" s="165"/>
      <c r="BP154" s="165"/>
      <c r="BQ154" s="2"/>
      <c r="BR154" s="9" t="str">
        <f t="shared" ref="BR154" si="1385">IF(ISNA(VLOOKUP(BI154,$CP$30:$CQ$56,2,FALSE)),IF(ISNA(VLOOKUP(BI154,$DB$1:$DE$200,4,FALSE)),"",VLOOKUP(BI154,$DB$1:$DE$200,4,FALSE)),VLOOKUP(BI154,$CP$30:$CQ$56,2,FALSE))</f>
        <v/>
      </c>
      <c r="BS154" s="10"/>
      <c r="BT154" s="10"/>
      <c r="BU154" s="10"/>
      <c r="BV154" s="10"/>
      <c r="BW154" s="10"/>
      <c r="BX154" s="9" t="str">
        <f t="array" ref="BX154">IF(ISNA(INDEX($DC$201:$DC$770,MATCH($BI153&amp;BX$3,$DB$201:$DB$770&amp;$DC$201:$DC$770,0))),IF(ISNA(INDEX($DC$1:$DC$200,MATCH($BI154&amp;BX$3,$DB$1:$DB$200&amp;$DC$1:$DC$200,0))),"",IF(INDEX($DC$1:$DC$200,MATCH($BI154&amp;BX$3,$DB$1:$DB$200&amp;$DC$1:$DC$200,0))=BX$3,1,"")),IF(INDEX($DC$201:$DC$770,MATCH($BI153&amp;BX$3,$DB$201:$DB$770&amp;$DC$201:$DC$770,0))=BX$3,2,""))</f>
        <v/>
      </c>
      <c r="BY154" s="10" t="str">
        <f t="array" ref="BY154">IF(ISNA(INDEX($DC$201:$DC$770,MATCH($BI153&amp;BY$3,$DB$201:$DB$770&amp;$DC$201:$DC$770,0))),IF(ISNA(INDEX($DC$1:$DC$200,MATCH($BI154&amp;BY$3,$DB$1:$DB$200&amp;$DC$1:$DC$200,0))),"",IF(INDEX($DC$1:$DC$200,MATCH($BI154&amp;BY$3,$DB$1:$DB$200&amp;$DC$1:$DC$200,0))=BY$3,1,"")),IF(INDEX($DC$201:$DC$770,MATCH($BI153&amp;BY$3,$DB$201:$DB$770&amp;$DC$201:$DC$770,0))=BY$3,2,""))</f>
        <v/>
      </c>
      <c r="BZ154" s="10" t="str">
        <f t="array" ref="BZ154">IF(ISNA(INDEX($DC$201:$DC$770,MATCH($BI153&amp;BZ$3,$DB$201:$DB$770&amp;$DC$201:$DC$770,0))),IF(ISNA(INDEX($DC$1:$DC$200,MATCH($BI154&amp;BZ$3,$DB$1:$DB$200&amp;$DC$1:$DC$200,0))),"",IF(INDEX($DC$1:$DC$200,MATCH($BI154&amp;BZ$3,$DB$1:$DB$200&amp;$DC$1:$DC$200,0))=BZ$3,1,"")),IF(INDEX($DC$201:$DC$770,MATCH($BI153&amp;BZ$3,$DB$201:$DB$770&amp;$DC$201:$DC$770,0))=BZ$3,2,""))</f>
        <v/>
      </c>
      <c r="CA154" s="9" t="str">
        <f t="array" ref="CA154">IF(ISNA(INDEX($DC$201:$DC$770,MATCH($BI153&amp;CA$3,$DB$201:$DB$770&amp;$DC$201:$DC$770,0))),IF(ISNA(INDEX($DC$1:$DC$200,MATCH($BI154&amp;CA$3,$DB$1:$DB$200&amp;$DC$1:$DC$200,0))),"",IF(INDEX($DC$1:$DC$200,MATCH($BI154&amp;CA$3,$DB$1:$DB$200&amp;$DC$1:$DC$200,0))=CA$3,1,"")),IF(INDEX($DC$201:$DC$770,MATCH($BI153&amp;CA$3,$DB$201:$DB$770&amp;$DC$201:$DC$770,0))=CA$3,2,""))</f>
        <v/>
      </c>
      <c r="CB154" s="10" t="str">
        <f t="array" ref="CB154">IF(ISNA(INDEX($DC$201:$DC$770,MATCH($BI153&amp;CB$3,$DB$201:$DB$770&amp;$DC$201:$DC$770,0))),IF(ISNA(INDEX($DC$1:$DC$200,MATCH($BI154&amp;CB$3,$DB$1:$DB$200&amp;$DC$1:$DC$200,0))),"",IF(INDEX($DC$1:$DC$200,MATCH($BI154&amp;CB$3,$DB$1:$DB$200&amp;$DC$1:$DC$200,0))=CB$3,1,"")),IF(INDEX($DC$201:$DC$770,MATCH($BI153&amp;CB$3,$DB$201:$DB$770&amp;$DC$201:$DC$770,0))=CB$3,2,""))</f>
        <v/>
      </c>
      <c r="CC154" s="8" t="str">
        <f t="array" ref="CC154">IF(ISNA(INDEX($DC$201:$DC$770,MATCH($BI153&amp;CC$3,$DB$201:$DB$770&amp;$DC$201:$DC$770,0))),IF(ISNA(INDEX($DC$1:$DC$200,MATCH($BI154&amp;CC$3,$DB$1:$DB$200&amp;$DC$1:$DC$200,0))),"",IF(INDEX($DC$1:$DC$200,MATCH($BI154&amp;CC$3,$DB$1:$DB$200&amp;$DC$1:$DC$200,0))=CC$3,1,"")),IF(INDEX($DC$201:$DC$770,MATCH($BI153&amp;CC$3,$DB$201:$DB$770&amp;$DC$201:$DC$770,0))=CC$3,2,""))</f>
        <v/>
      </c>
      <c r="CD154" s="10" t="str">
        <f t="array" ref="CD154">IF(ISNA(INDEX($DC$201:$DC$770,MATCH($BI153&amp;CD$3,$DB$201:$DB$770&amp;$DC$201:$DC$770,0))),IF(ISNA(INDEX($DC$1:$DC$200,MATCH($BI154&amp;CD$3,$DB$1:$DB$200&amp;$DC$1:$DC$200,0))),"",IF(INDEX($DC$1:$DC$200,MATCH($BI154&amp;CD$3,$DB$1:$DB$200&amp;$DC$1:$DC$200,0))=CD$3,1,"")),IF(INDEX($DC$201:$DC$770,MATCH($BI153&amp;CD$3,$DB$201:$DB$770&amp;$DC$201:$DC$770,0))=CD$3,2,""))</f>
        <v/>
      </c>
      <c r="CE154" s="10" t="str">
        <f t="array" ref="CE154">IF(ISNA(INDEX($DC$201:$DC$770,MATCH($BI153&amp;CE$3,$DB$201:$DB$770&amp;$DC$201:$DC$770,0))),IF(ISNA(INDEX($DC$1:$DC$200,MATCH($BI154&amp;CE$3,$DB$1:$DB$200&amp;$DC$1:$DC$200,0))),"",IF(INDEX($DC$1:$DC$200,MATCH($BI154&amp;CE$3,$DB$1:$DB$200&amp;$DC$1:$DC$200,0))=CE$3,1,"")),IF(INDEX($DC$201:$DC$770,MATCH($BI153&amp;CE$3,$DB$201:$DB$770&amp;$DC$201:$DC$770,0))=CE$3,2,""))</f>
        <v/>
      </c>
      <c r="CF154" s="10" t="str">
        <f t="array" ref="CF154">IF(ISNA(INDEX($DC$201:$DC$770,MATCH($BI153&amp;CF$3,$DB$201:$DB$770&amp;$DC$201:$DC$770,0))),IF(ISNA(INDEX($DC$1:$DC$200,MATCH($BI154&amp;CF$3,$DB$1:$DB$200&amp;$DC$1:$DC$200,0))),"",IF(INDEX($DC$1:$DC$200,MATCH($BI154&amp;CF$3,$DB$1:$DB$200&amp;$DC$1:$DC$200,0))=CF$3,1,"")),IF(INDEX($DC$201:$DC$770,MATCH($BI153&amp;CF$3,$DB$201:$DB$770&amp;$DC$201:$DC$770,0))=CF$3,2,""))</f>
        <v/>
      </c>
      <c r="CG154" s="9" t="str">
        <f t="array" ref="CG154">IF(ISNA(INDEX($DC$201:$DC$770,MATCH($BI153&amp;CG$3,$DB$201:$DB$770&amp;$DC$201:$DC$770,0))),IF(ISNA(INDEX($DC$1:$DC$200,MATCH($BI154&amp;CG$3,$DB$1:$DB$200&amp;$DC$1:$DC$200,0))),"",IF(INDEX($DC$1:$DC$200,MATCH($BI154&amp;CG$3,$DB$1:$DB$200&amp;$DC$1:$DC$200,0))=CG$3,1,"")),IF(INDEX($DC$201:$DC$770,MATCH($BI153&amp;CG$3,$DB$201:$DB$770&amp;$DC$201:$DC$770,0))=CG$3,2,""))</f>
        <v/>
      </c>
      <c r="CH154" s="10" t="str">
        <f t="array" ref="CH154">IF(ISNA(INDEX($DC$201:$DC$770,MATCH($BI153&amp;CH$3,$DB$201:$DB$770&amp;$DC$201:$DC$770,0))),IF(ISNA(INDEX($DC$1:$DC$200,MATCH($BI154&amp;CH$3,$DB$1:$DB$200&amp;$DC$1:$DC$200,0))),"",IF(INDEX($DC$1:$DC$200,MATCH($BI154&amp;CH$3,$DB$1:$DB$200&amp;$DC$1:$DC$200,0))=CH$3,1,"")),IF(INDEX($DC$201:$DC$770,MATCH($BI153&amp;CH$3,$DB$201:$DB$770&amp;$DC$201:$DC$770,0))=CH$3,2,""))</f>
        <v/>
      </c>
      <c r="CI154" s="8" t="str">
        <f t="array" ref="CI154">IF(ISNA(INDEX($DC$201:$DC$770,MATCH($BI153&amp;CI$3,$DB$201:$DB$770&amp;$DC$201:$DC$770,0))),IF(ISNA(INDEX($DC$1:$DC$200,MATCH($BI154&amp;CI$3,$DB$1:$DB$200&amp;$DC$1:$DC$200,0))),"",IF(INDEX($DC$1:$DC$200,MATCH($BI154&amp;CI$3,$DB$1:$DB$200&amp;$DC$1:$DC$200,0))=CI$3,1,"")),IF(INDEX($DC$201:$DC$770,MATCH($BI153&amp;CI$3,$DB$201:$DB$770&amp;$DC$201:$DC$770,0))=CI$3,2,""))</f>
        <v/>
      </c>
      <c r="CJ154" s="10" t="str">
        <f t="array" ref="CJ154">IF(ISNA(INDEX($DC$201:$DC$770,MATCH($BI153&amp;CJ$3,$DB$201:$DB$770&amp;$DC$201:$DC$770,0))),IF(ISNA(INDEX($DC$1:$DC$200,MATCH($BI154&amp;CJ$3,$DB$1:$DB$200&amp;$DC$1:$DC$200,0))),"",IF(INDEX($DC$1:$DC$200,MATCH($BI154&amp;CJ$3,$DB$1:$DB$200&amp;$DC$1:$DC$200,0))=CJ$3,1,"")),IF(INDEX($DC$201:$DC$770,MATCH($BI153&amp;CJ$3,$DB$201:$DB$770&amp;$DC$201:$DC$770,0))=CJ$3,2,""))</f>
        <v/>
      </c>
      <c r="CK154" s="10" t="str">
        <f t="array" ref="CK154">IF(ISNA(INDEX($DC$201:$DC$770,MATCH($BI153&amp;CK$3,$DB$201:$DB$770&amp;$DC$201:$DC$770,0))),IF(ISNA(INDEX($DC$1:$DC$200,MATCH($BI154&amp;CK$3,$DB$1:$DB$200&amp;$DC$1:$DC$200,0))),"",IF(INDEX($DC$1:$DC$200,MATCH($BI154&amp;CK$3,$DB$1:$DB$200&amp;$DC$1:$DC$200,0))=CK$3,1,"")),IF(INDEX($DC$201:$DC$770,MATCH($BI153&amp;CK$3,$DB$201:$DB$770&amp;$DC$201:$DC$770,0))=CK$3,2,""))</f>
        <v/>
      </c>
      <c r="CL154" s="8" t="str">
        <f t="array" ref="CL154">IF(ISNA(INDEX($DC$201:$DC$770,MATCH($BI153&amp;CL$3,$DB$201:$DB$770&amp;$DC$201:$DC$770,0))),IF(ISNA(INDEX($DC$1:$DC$200,MATCH($BI154&amp;CL$3,$DB$1:$DB$200&amp;$DC$1:$DC$200,0))),"",IF(INDEX($DC$1:$DC$200,MATCH($BI154&amp;CL$3,$DB$1:$DB$200&amp;$DC$1:$DC$200,0))=CL$3,1,"")),IF(INDEX($DC$201:$DC$770,MATCH($BI153&amp;CL$3,$DB$201:$DB$770&amp;$DC$201:$DC$770,0))=CL$3,2,""))</f>
        <v/>
      </c>
      <c r="CN154" s="10"/>
      <c r="CO154" s="14">
        <f t="shared" ref="CO154" si="1386">CO153</f>
        <v>6</v>
      </c>
      <c r="CP154" s="24">
        <f t="shared" si="1332"/>
        <v>121</v>
      </c>
      <c r="CQ154" s="161"/>
      <c r="CR154" s="10"/>
      <c r="CS154" s="10"/>
      <c r="CT154" s="10" t="s">
        <v>152</v>
      </c>
      <c r="CU154" s="10">
        <f>DAY(DATE($CR$2,1,7*$CR$24+2-WEEKDAY(DATE($CR$2,,),3)))</f>
        <v>30</v>
      </c>
      <c r="CV154" s="10">
        <f>MONTH(DATE($CR$2,1,7*$CR$24+2-WEEKDAY(DATE($CR$2,,),3)))</f>
        <v>4</v>
      </c>
      <c r="CW154" s="10">
        <f t="shared" si="765"/>
        <v>2016</v>
      </c>
      <c r="CX154" s="10" t="str">
        <f t="shared" si="1309"/>
        <v>Sa</v>
      </c>
      <c r="CY154" s="36">
        <f t="shared" si="1333"/>
        <v>41028</v>
      </c>
      <c r="CZ154" s="10">
        <f>CZ153</f>
        <v>0</v>
      </c>
      <c r="DB154" s="19">
        <f>IF(DM154=0,0,IF(COUNTIF($DM$1:$DM$200,DM154)=1,DM154,IF(COUNTIF($DM$1:$DM$200,DM154)=2,IF(COUNTIF($DM$1:$DM104,DM154)=0,DM154,DM154+0.5),"Terminkollision 1")))</f>
        <v>0</v>
      </c>
      <c r="DC154" s="42">
        <f t="shared" si="1187"/>
        <v>15</v>
      </c>
      <c r="DD154" s="71" t="s">
        <v>207</v>
      </c>
      <c r="DE154" s="13" t="s">
        <v>137</v>
      </c>
      <c r="DG154" s="64"/>
      <c r="DH154" s="64"/>
      <c r="DI154" s="13">
        <f t="shared" si="563"/>
        <v>2016</v>
      </c>
      <c r="DJ154" s="13" t="str">
        <f t="shared" si="1273"/>
        <v>Mo</v>
      </c>
      <c r="DK154" s="22">
        <f t="shared" si="1274"/>
        <v>40876</v>
      </c>
      <c r="DL154" s="19">
        <f t="shared" si="1275"/>
        <v>0</v>
      </c>
      <c r="DM154" s="13">
        <f t="shared" si="1136"/>
        <v>0</v>
      </c>
    </row>
    <row r="155" spans="1:117">
      <c r="A155" s="13">
        <f t="shared" ref="A155" si="1387">A153+1</f>
        <v>190</v>
      </c>
      <c r="B155" s="174">
        <f>TRUNC((DATE($CR$2,C$140,C155)-WEEKDAY(DATE($CR$2,C$140,C155),2)-DATE(YEAR(DATE($CR$2,C$140,C155)+4-WEEKDAY(DATE($CR$2,C$140,C155),2)),1,-10))/7)</f>
        <v>27</v>
      </c>
      <c r="C155" s="181">
        <v>8</v>
      </c>
      <c r="D155" s="176" t="str">
        <f t="shared" si="1258"/>
        <v>Fr</v>
      </c>
      <c r="E155" s="2"/>
      <c r="F155" s="164" t="str">
        <f t="shared" ref="F155" si="1388">IF(OR(OR(B155=$CR$7,B159=$CR$7,B155=$CS$7,B159=$CS$7,B155=$CT$7,B159=$CT$7,B155=$CR$8,B159=$CR$8,B155=$CR$9,B159=$CR$9,B155=$CR$10,B159=$CR$10,B155=$CS$10,B159=$CS$10,B155=$CR$11,B159=$CR$11,B155=$CS$11,B159=$CS$11,B155=$CT$11,B159=$CT$11,B155=$CU$11,B159=$CU$11,B155=$CV$11,B159=$CV$11,B155=$CR$12,B159=$CR$12,B155=$CS$12,B159=$CS$12),OR($A156=$CP$30,$A156=$CP$31,$A156=$CP$32,$A156=$CP$33,$A156=$CP$34,$A156=$CP$35,$A156=$CP$36,$A156=$CP$37,$A156=$CP$38,$A156=$CP$39,$A156=$CP$40,$A156=$CP$41),OR($A156=$CP$44,$A156=$CP$45,$A156=$CP$46,$A156=$CP$47,$A156=$CP$48,$A156=$CP$49,$A156=$CP$50)),1,"")</f>
        <v/>
      </c>
      <c r="G155" s="164" t="str">
        <f t="shared" ref="G155" si="1389">IF(OR(OR(B155=$CR$15,B159=$CR$15,B155=$CS$15,B159=$CS$15,B155=$CT$15,B159=$CT$15,B155=$CR$16,B159=$CR$16,B155=$CS$16,B159=$CS$16,B155=$CR$17,B159=$CR$17,B155=$CS$17,B159=$CS$17,B155=$CR$18,B159=$CR$18,B155=$CS$18,B159=$CS$18,B155=$CT$18,B159=$CT$18,B155=$CU$18,B159=$CU$18,B155=$CV$18,B159=$CV$18,B155=$CR$19,B159=$CR$19,B155=$CS$19,B159=$CS$19),OR($A156=$CP$30,$A156=$CP$31,$A156=$CP$32,$A156=$CP$33,$A156=$CP$34,$A156=$CP$35,$A156=$CP$36,$A156=$CP$37,$A156=$CP$38,$A156=$CP$39,$A156=$CP$40,$A156=$CP$41),OR($A156=$CP$44,$A156=$CP$45,$A156=$CP$46,$A156=$CP$47,$A156=$CP$48,$A156=$CP$49,$A156=$CP$50)),1,"")</f>
        <v/>
      </c>
      <c r="H155" s="164" t="str">
        <f t="shared" ref="H155" si="1390">IF(OR(OR(B155=$CR$22,B159=$CR$22,B155=$CS$22,B159=$CS$22,B155=$CT$22,B159=$CT$22,B155=$CR$23,B159=$CR$23,B155=$CS$23,B159=$CS$23,B155=$CR$24,B159=$CR$24,B155=$CS$24,B159=$CS$24,B155=$CR$25,B159=$CR$25,B155=$CS$25,B159=$CS$25,B155=$CT$25,B159=$CT$25,B155=$CU$25,B159=$CU$25,B155=$CV$25,B159=$CV$25,B155=$CR$26,B159=$CR$26,B155=$CS$26,B159=$CS$26),OR($A156=$CP$30,$A156=$CP$31,$A156=$CP$32,$A156=$CP$33,$A156=$CP$34,$A156=$CP$35,$A156=$CP$36,$A156=$CP$37,$A156=$CP$38,$A156=$CP$39,$A156=$CP$40,$A156=$CP$41),OR($A156=$CP$44,$A156=$CP$45,$A156=$CP$46,$A156=$CP$47,$A156=$CP$48,$A156=$CP$49,$A156=$CP$50)),1,"")</f>
        <v/>
      </c>
      <c r="I155" s="2"/>
      <c r="J155" s="6" t="str">
        <f t="shared" ref="J155" si="1391">IF(ISNA(VLOOKUP(A155,$DB$1:$DE$200,4,FALSE)),"",VLOOKUP(A155,$DB$1:$DE$200,4,FALSE))</f>
        <v/>
      </c>
      <c r="K155" s="6"/>
      <c r="L155" s="6"/>
      <c r="M155" s="6"/>
      <c r="N155" s="6"/>
      <c r="O155" s="6"/>
      <c r="P155" s="5" t="str">
        <f t="array" ref="P155">IF(ISNA(INDEX($DC$1:$DC$770,MATCH($A155&amp;P$3,$DB$1:$DB$770&amp;$DC$1:$DC$770,0))),"",IF(ISNA(INDEX($DC$1:$DC$200,MATCH($A155&amp;P$3,$DB$1:$DB$200&amp;$DC$1:$DC$200,0))),IF(INDEX($DC$201:$DC$770,MATCH($A155&amp;P$3,$DB$201:$DB$770&amp;$DC$201:$DC$770,0))=P$3,2,""),IF(INDEX($DC$1:$DC$200,MATCH($A155&amp;P$3,$DB$1:$DB$200&amp;$DC$1:$DC$200,0))=P$3,1,"")))</f>
        <v/>
      </c>
      <c r="Q155" s="6" t="str">
        <f t="array" ref="Q155">IF(ISNA(INDEX($DC$1:$DC$770,MATCH($A155&amp;Q$3,$DB$1:$DB$770&amp;$DC$1:$DC$770,0))),"",IF(ISNA(INDEX($DC$1:$DC$200,MATCH($A155&amp;Q$3,$DB$1:$DB$200&amp;$DC$1:$DC$200,0))),IF(INDEX($DC$201:$DC$770,MATCH($A155&amp;Q$3,$DB$201:$DB$770&amp;$DC$201:$DC$770,0))=Q$3,2,""),IF(INDEX($DC$1:$DC$200,MATCH($A155&amp;Q$3,$DB$1:$DB$200&amp;$DC$1:$DC$200,0))=Q$3,1,"")))</f>
        <v/>
      </c>
      <c r="R155" s="6" t="str">
        <f t="array" ref="R155">IF(ISNA(INDEX($DC$1:$DC$770,MATCH($A155&amp;R$3,$DB$1:$DB$770&amp;$DC$1:$DC$770,0))),"",IF(ISNA(INDEX($DC$1:$DC$200,MATCH($A155&amp;R$3,$DB$1:$DB$200&amp;$DC$1:$DC$200,0))),IF(INDEX($DC$201:$DC$770,MATCH($A155&amp;R$3,$DB$201:$DB$770&amp;$DC$201:$DC$770,0))=R$3,2,""),IF(INDEX($DC$1:$DC$200,MATCH($A155&amp;R$3,$DB$1:$DB$200&amp;$DC$1:$DC$200,0))=R$3,1,"")))</f>
        <v/>
      </c>
      <c r="S155" s="5" t="str">
        <f t="array" ref="S155">IF(ISNA(INDEX($DC$1:$DC$770,MATCH($A155&amp;S$3,$DB$1:$DB$770&amp;$DC$1:$DC$770,0))),"",IF(ISNA(INDEX($DC$1:$DC$200,MATCH($A155&amp;S$3,$DB$1:$DB$200&amp;$DC$1:$DC$200,0))),IF(INDEX($DC$201:$DC$770,MATCH($A155&amp;S$3,$DB$201:$DB$770&amp;$DC$201:$DC$770,0))=S$3,2,""),IF(INDEX($DC$1:$DC$200,MATCH($A155&amp;S$3,$DB$1:$DB$200&amp;$DC$1:$DC$200,0))=S$3,1,"")))</f>
        <v/>
      </c>
      <c r="T155" s="6" t="str">
        <f t="array" ref="T155">IF(ISNA(INDEX($DC$1:$DC$770,MATCH($A155&amp;T$3,$DB$1:$DB$770&amp;$DC$1:$DC$770,0))),"",IF(ISNA(INDEX($DC$1:$DC$200,MATCH($A155&amp;T$3,$DB$1:$DB$200&amp;$DC$1:$DC$200,0))),IF(INDEX($DC$201:$DC$770,MATCH($A155&amp;T$3,$DB$201:$DB$770&amp;$DC$201:$DC$770,0))=T$3,2,""),IF(INDEX($DC$1:$DC$200,MATCH($A155&amp;T$3,$DB$1:$DB$200&amp;$DC$1:$DC$200,0))=T$3,1,"")))</f>
        <v/>
      </c>
      <c r="U155" s="7" t="str">
        <f t="array" ref="U155">IF(ISNA(INDEX($DC$1:$DC$770,MATCH($A155&amp;U$3,$DB$1:$DB$770&amp;$DC$1:$DC$770,0))),"",IF(ISNA(INDEX($DC$1:$DC$200,MATCH($A155&amp;U$3,$DB$1:$DB$200&amp;$DC$1:$DC$200,0))),IF(INDEX($DC$201:$DC$770,MATCH($A155&amp;U$3,$DB$201:$DB$770&amp;$DC$201:$DC$770,0))=U$3,2,""),IF(INDEX($DC$1:$DC$200,MATCH($A155&amp;U$3,$DB$1:$DB$200&amp;$DC$1:$DC$200,0))=U$3,1,"")))</f>
        <v/>
      </c>
      <c r="V155" s="6" t="str">
        <f t="array" ref="V155">IF(ISNA(INDEX($DC$1:$DC$770,MATCH($A155&amp;V$3,$DB$1:$DB$770&amp;$DC$1:$DC$770,0))),"",IF(ISNA(INDEX($DC$1:$DC$200,MATCH($A155&amp;V$3,$DB$1:$DB$200&amp;$DC$1:$DC$200,0))),IF(INDEX($DC$201:$DC$770,MATCH($A155&amp;V$3,$DB$201:$DB$770&amp;$DC$201:$DC$770,0))=V$3,2,""),IF(INDEX($DC$1:$DC$200,MATCH($A155&amp;V$3,$DB$1:$DB$200&amp;$DC$1:$DC$200,0))=V$3,1,"")))</f>
        <v/>
      </c>
      <c r="W155" s="6" t="str">
        <f t="array" ref="W155">IF(ISNA(INDEX($DC$1:$DC$770,MATCH($A155&amp;W$3,$DB$1:$DB$770&amp;$DC$1:$DC$770,0))),"",IF(ISNA(INDEX($DC$1:$DC$200,MATCH($A155&amp;W$3,$DB$1:$DB$200&amp;$DC$1:$DC$200,0))),IF(INDEX($DC$201:$DC$770,MATCH($A155&amp;W$3,$DB$201:$DB$770&amp;$DC$201:$DC$770,0))=W$3,2,""),IF(INDEX($DC$1:$DC$200,MATCH($A155&amp;W$3,$DB$1:$DB$200&amp;$DC$1:$DC$200,0))=W$3,1,"")))</f>
        <v/>
      </c>
      <c r="X155" s="6" t="str">
        <f t="array" ref="X155">IF(ISNA(INDEX($DC$1:$DC$770,MATCH($A155&amp;X$3,$DB$1:$DB$770&amp;$DC$1:$DC$770,0))),"",IF(ISNA(INDEX($DC$1:$DC$200,MATCH($A155&amp;X$3,$DB$1:$DB$200&amp;$DC$1:$DC$200,0))),IF(INDEX($DC$201:$DC$770,MATCH($A155&amp;X$3,$DB$201:$DB$770&amp;$DC$201:$DC$770,0))=X$3,2,""),IF(INDEX($DC$1:$DC$200,MATCH($A155&amp;X$3,$DB$1:$DB$200&amp;$DC$1:$DC$200,0))=X$3,1,"")))</f>
        <v/>
      </c>
      <c r="Y155" s="5" t="str">
        <f t="array" ref="Y155">IF(ISNA(INDEX($DC$1:$DC$770,MATCH($A155&amp;Y$3,$DB$1:$DB$770&amp;$DC$1:$DC$770,0))),"",IF(ISNA(INDEX($DC$1:$DC$200,MATCH($A155&amp;Y$3,$DB$1:$DB$200&amp;$DC$1:$DC$200,0))),IF(INDEX($DC$201:$DC$770,MATCH($A155&amp;Y$3,$DB$201:$DB$770&amp;$DC$201:$DC$770,0))=Y$3,2,""),IF(INDEX($DC$1:$DC$200,MATCH($A155&amp;Y$3,$DB$1:$DB$200&amp;$DC$1:$DC$200,0))=Y$3,1,"")))</f>
        <v/>
      </c>
      <c r="Z155" s="6" t="str">
        <f t="array" ref="Z155">IF(ISNA(INDEX($DC$1:$DC$770,MATCH($A155&amp;Z$3,$DB$1:$DB$770&amp;$DC$1:$DC$770,0))),"",IF(ISNA(INDEX($DC$1:$DC$200,MATCH($A155&amp;Z$3,$DB$1:$DB$200&amp;$DC$1:$DC$200,0))),IF(INDEX($DC$201:$DC$770,MATCH($A155&amp;Z$3,$DB$201:$DB$770&amp;$DC$201:$DC$770,0))=Z$3,2,""),IF(INDEX($DC$1:$DC$200,MATCH($A155&amp;Z$3,$DB$1:$DB$200&amp;$DC$1:$DC$200,0))=Z$3,1,"")))</f>
        <v/>
      </c>
      <c r="AA155" s="7" t="str">
        <f t="array" ref="AA155">IF(ISNA(INDEX($DC$1:$DC$770,MATCH($A155&amp;AA$3,$DB$1:$DB$770&amp;$DC$1:$DC$770,0))),"",IF(ISNA(INDEX($DC$1:$DC$200,MATCH($A155&amp;AA$3,$DB$1:$DB$200&amp;$DC$1:$DC$200,0))),IF(INDEX($DC$201:$DC$770,MATCH($A155&amp;AA$3,$DB$201:$DB$770&amp;$DC$201:$DC$770,0))=AA$3,2,""),IF(INDEX($DC$1:$DC$200,MATCH($A155&amp;AA$3,$DB$1:$DB$200&amp;$DC$1:$DC$200,0))=AA$3,1,"")))</f>
        <v/>
      </c>
      <c r="AB155" s="6" t="str">
        <f t="array" ref="AB155">IF(ISNA(INDEX($DC$1:$DC$770,MATCH($A155&amp;AB$3,$DB$1:$DB$770&amp;$DC$1:$DC$770,0))),"",IF(ISNA(INDEX($DC$1:$DC$200,MATCH($A155&amp;AB$3,$DB$1:$DB$200&amp;$DC$1:$DC$200,0))),IF(INDEX($DC$201:$DC$770,MATCH($A155&amp;AB$3,$DB$201:$DB$770&amp;$DC$201:$DC$770,0))=AB$3,2,""),IF(INDEX($DC$1:$DC$200,MATCH($A155&amp;AB$3,$DB$1:$DB$200&amp;$DC$1:$DC$200,0))=AB$3,1,"")))</f>
        <v/>
      </c>
      <c r="AC155" s="6" t="str">
        <f t="array" ref="AC155">IF(ISNA(INDEX($DC$1:$DC$770,MATCH($A155&amp;AC$3,$DB$1:$DB$770&amp;$DC$1:$DC$770,0))),"",IF(ISNA(INDEX($DC$1:$DC$200,MATCH($A155&amp;AC$3,$DB$1:$DB$200&amp;$DC$1:$DC$200,0))),IF(INDEX($DC$201:$DC$770,MATCH($A155&amp;AC$3,$DB$201:$DB$770&amp;$DC$201:$DC$770,0))=AC$3,2,""),IF(INDEX($DC$1:$DC$200,MATCH($A155&amp;AC$3,$DB$1:$DB$200&amp;$DC$1:$DC$200,0))=AC$3,1,"")))</f>
        <v/>
      </c>
      <c r="AD155" s="7" t="str">
        <f t="array" ref="AD155">IF(ISNA(INDEX($DC$1:$DC$770,MATCH($A155&amp;AD$3,$DB$1:$DB$770&amp;$DC$1:$DC$770,0))),"",IF(ISNA(INDEX($DC$1:$DC$200,MATCH($A155&amp;AD$3,$DB$1:$DB$200&amp;$DC$1:$DC$200,0))),IF(INDEX($DC$201:$DC$770,MATCH($A155&amp;AD$3,$DB$201:$DB$770&amp;$DC$201:$DC$770,0))=AD$3,2,""),IF(INDEX($DC$1:$DC$200,MATCH($A155&amp;AD$3,$DB$1:$DB$200&amp;$DC$1:$DC$200,0))=AD$3,1,"")))</f>
        <v/>
      </c>
      <c r="AE155" s="4">
        <f t="shared" ref="AE155" si="1392">AE153+1</f>
        <v>221</v>
      </c>
      <c r="AF155" s="174">
        <f>TRUNC((DATE($CR$2,AG$140,AG155)-WEEKDAY(DATE($CR$2,AG$140,AG155),2)-DATE(YEAR(DATE($CR$2,AG$140,AG155)+4-WEEKDAY(DATE($CR$2,AG$140,AG155),2)),1,-10))/7)</f>
        <v>32</v>
      </c>
      <c r="AG155" s="172">
        <v>8</v>
      </c>
      <c r="AH155" s="176" t="str">
        <f t="shared" si="1263"/>
        <v>Mo</v>
      </c>
      <c r="AI155" s="2"/>
      <c r="AJ155" s="164">
        <f t="shared" ref="AJ155" si="1393">IF(OR(OR(AF155=$CR$7,AF159=$CR$7,AF155=$CS$7,AF159=$CS$7,AF155=$CT$7,AF159=$CT$7,AF155=$CR$8,AF159=$CR$8,AF155=$CR$9,AF159=$CR$9,AF155=$CR$10,AF159=$CR$10,AF155=$CS$10,AF159=$CS$10,AF155=$CR$11,AF159=$CR$11,AF155=$CS$11,AF159=$CS$11,AF155=$CT$11,AF159=$CT$11,AF155=$CU$11,AF159=$CU$11,AF155=$CV$11,AF159=$CV$11,AF155=$CR$12,AF159=$CR$12,AF155=$CS$12,AF159=$CS$12),OR($AE156=$CP$30,$AE156=$CP$31,$AE156=$CP$32,$AE156=$CP$33,$AE156=$CP$34,$AE156=$CP$35,$AE156=$CP$36,$AE156=$CP$37,$AE156=$CP$38,$AE156=$CP$39,$AE156=$CP$40,$AE156=$CP$41),OR($AE156=$CP$44,$AE156=$CP$45,$AE156=$CP$46,$AE156=$CP$47,$AE156=$CP$48,$AE156=$CP$49,$AE156=$CP$50)),1,"")</f>
        <v>1</v>
      </c>
      <c r="AK155" s="164">
        <f t="shared" ref="AK155" si="1394">IF(OR(OR(AF155=$CR$15,AF159=$CR$15,AF155=$CS$15,AF159=$CS$15,AF155=$CT$15,AF159=$CT$15,AF155=$CR$16,AF159=$CR$16,AF155=$CS$16,AF159=$CS$16,AF155=$CR$17,AF159=$CR$17,AF155=$CS$17,AF159=$CS$17,AF155=$CR$18,AF159=$CR$18,AF155=$CS$18,AF159=$CS$18,AF155=$CT$18,AF159=$CT$18,AF155=$CU$18,AF159=$CU$18,AF155=$CV$18,AF159=$CV$18,AF155=$CR$19,AF159=$CR$19,AF155=$CS$19,AF159=$CS$19),OR($AE156=$CP$30,$AE156=$CP$31,$AE156=$CP$32,$AE156=$CP$33,$AE156=$CP$34,$AE156=$CP$35,$AE156=$CP$36,$AE156=$CP$37,$AE156=$CP$38,$AE156=$CP$39,$AE156=$CP$40,$AE156=$CP$41),OR($AE156=$CP$44,$AE156=$CP$45,$AE156=$CP$46,$AE156=$CP$47,$AE156=$CP$48,$AE156=$CP$49,$AE156=$CP$50)),1,"")</f>
        <v>1</v>
      </c>
      <c r="AL155" s="164">
        <f t="shared" ref="AL155" si="1395">IF(OR(OR(AF155=$CR$22,AF159=$CR$22,AF155=$CS$22,AF159=$CS$22,AF155=$CT$22,AF159=$CT$22,AF155=$CR$23,AF159=$CR$23,AF155=$CS$23,AF159=$CS$23,AF155=$CR$24,AF159=$CR$24,AF155=$CS$24,AF159=$CS$24,AF155=$CR$25,AF159=$CR$25,AF155=$CS$25,AF159=$CS$25,AF155=$CT$25,AF159=$CT$25,AF155=$CU$25,AF159=$CU$25,AF155=$CV$25,AF159=$CV$25,AF155=$CR$26,AF159=$CR$26,AF155=$CS$26,AF159=$CS$26),OR($AE156=$CP$30,$AE156=$CP$31,$AE156=$CP$32,$AE156=$CP$33,$AE156=$CP$34,$AE156=$CP$35,$AE156=$CP$36,$AE156=$CP$37,$AE156=$CP$38,$AE156=$CP$39,$AE156=$CP$40,$AE156=$CP$41),OR($AE156=$CP$44,$AE156=$CP$45,$AE156=$CP$46,$AE156=$CP$47,$AE156=$CP$48,$AE156=$CP$49,$AE156=$CP$50)),1,"")</f>
        <v>1</v>
      </c>
      <c r="AM155" s="2"/>
      <c r="AN155" s="1" t="str">
        <f t="shared" ref="AN155" si="1396">IF(ISNA(VLOOKUP(AE155,$DB$1:$DE$200,4,FALSE)),"",VLOOKUP(AE155,$DB$1:$DE$200,4,FALSE))</f>
        <v/>
      </c>
      <c r="AO155" s="1"/>
      <c r="AP155" s="1"/>
      <c r="AQ155" s="1"/>
      <c r="AR155" s="1"/>
      <c r="AS155" s="1"/>
      <c r="AT155" s="5" t="str">
        <f t="array" ref="AT155">IF(ISNA(INDEX($DC$1:$DC$770,MATCH($AE155&amp;AT$3,$DB$1:$DB$770&amp;$DC$1:$DC$770,0))),"",IF(ISNA(INDEX($DC$1:$DC$200,MATCH($AE155&amp;AT$3,$DB$1:$DB$200&amp;$DC$1:$DC$200,0))),IF(INDEX($DC$201:$DC$770,MATCH($AE155&amp;AT$3,$DB$201:$DB$770&amp;$DC$201:$DC$770,0))=AT$3,2,""),IF(INDEX($DC$1:$DC$200,MATCH($AE155&amp;AT$3,$DB$1:$DB$200&amp;$DC$1:$DC$200,0))=AT$3,1,"")))</f>
        <v/>
      </c>
      <c r="AU155" s="6" t="str">
        <f t="array" ref="AU155">IF(ISNA(INDEX($DC$1:$DC$770,MATCH($AE155&amp;AU$3,$DB$1:$DB$770&amp;$DC$1:$DC$770,0))),"",IF(ISNA(INDEX($DC$1:$DC$200,MATCH($AE155&amp;AU$3,$DB$1:$DB$200&amp;$DC$1:$DC$200,0))),IF(INDEX($DC$201:$DC$770,MATCH($AE155&amp;AU$3,$DB$201:$DB$770&amp;$DC$201:$DC$770,0))=AU$3,2,""),IF(INDEX($DC$1:$DC$200,MATCH($AE155&amp;AU$3,$DB$1:$DB$200&amp;$DC$1:$DC$200,0))=AU$3,1,"")))</f>
        <v/>
      </c>
      <c r="AV155" s="6" t="str">
        <f t="array" ref="AV155">IF(ISNA(INDEX($DC$1:$DC$770,MATCH($AE155&amp;AV$3,$DB$1:$DB$770&amp;$DC$1:$DC$770,0))),"",IF(ISNA(INDEX($DC$1:$DC$200,MATCH($AE155&amp;AV$3,$DB$1:$DB$200&amp;$DC$1:$DC$200,0))),IF(INDEX($DC$201:$DC$770,MATCH($AE155&amp;AV$3,$DB$201:$DB$770&amp;$DC$201:$DC$770,0))=AV$3,2,""),IF(INDEX($DC$1:$DC$200,MATCH($AE155&amp;AV$3,$DB$1:$DB$200&amp;$DC$1:$DC$200,0))=AV$3,1,"")))</f>
        <v/>
      </c>
      <c r="AW155" s="5" t="str">
        <f t="array" ref="AW155">IF(ISNA(INDEX($DC$1:$DC$770,MATCH($AE155&amp;AW$3,$DB$1:$DB$770&amp;$DC$1:$DC$770,0))),"",IF(ISNA(INDEX($DC$1:$DC$200,MATCH($AE155&amp;AW$3,$DB$1:$DB$200&amp;$DC$1:$DC$200,0))),IF(INDEX($DC$201:$DC$770,MATCH($AE155&amp;AW$3,$DB$201:$DB$770&amp;$DC$201:$DC$770,0))=AW$3,2,""),IF(INDEX($DC$1:$DC$200,MATCH($AE155&amp;AW$3,$DB$1:$DB$200&amp;$DC$1:$DC$200,0))=AW$3,1,"")))</f>
        <v/>
      </c>
      <c r="AX155" s="6" t="str">
        <f t="array" ref="AX155">IF(ISNA(INDEX($DC$1:$DC$770,MATCH($AE155&amp;AX$3,$DB$1:$DB$770&amp;$DC$1:$DC$770,0))),"",IF(ISNA(INDEX($DC$1:$DC$200,MATCH($AE155&amp;AX$3,$DB$1:$DB$200&amp;$DC$1:$DC$200,0))),IF(INDEX($DC$201:$DC$770,MATCH($AE155&amp;AX$3,$DB$201:$DB$770&amp;$DC$201:$DC$770,0))=AX$3,2,""),IF(INDEX($DC$1:$DC$200,MATCH($AE155&amp;AX$3,$DB$1:$DB$200&amp;$DC$1:$DC$200,0))=AX$3,1,"")))</f>
        <v/>
      </c>
      <c r="AY155" s="7" t="str">
        <f t="array" ref="AY155">IF(ISNA(INDEX($DC$1:$DC$770,MATCH($AE155&amp;AY$3,$DB$1:$DB$770&amp;$DC$1:$DC$770,0))),"",IF(ISNA(INDEX($DC$1:$DC$200,MATCH($AE155&amp;AY$3,$DB$1:$DB$200&amp;$DC$1:$DC$200,0))),IF(INDEX($DC$201:$DC$770,MATCH($AE155&amp;AY$3,$DB$201:$DB$770&amp;$DC$201:$DC$770,0))=AY$3,2,""),IF(INDEX($DC$1:$DC$200,MATCH($AE155&amp;AY$3,$DB$1:$DB$200&amp;$DC$1:$DC$200,0))=AY$3,1,"")))</f>
        <v/>
      </c>
      <c r="AZ155" s="6" t="str">
        <f t="array" ref="AZ155">IF(ISNA(INDEX($DC$1:$DC$770,MATCH($AE155&amp;AZ$3,$DB$1:$DB$770&amp;$DC$1:$DC$770,0))),"",IF(ISNA(INDEX($DC$1:$DC$200,MATCH($AE155&amp;AZ$3,$DB$1:$DB$200&amp;$DC$1:$DC$200,0))),IF(INDEX($DC$201:$DC$770,MATCH($AE155&amp;AZ$3,$DB$201:$DB$770&amp;$DC$201:$DC$770,0))=AZ$3,2,""),IF(INDEX($DC$1:$DC$200,MATCH($AE155&amp;AZ$3,$DB$1:$DB$200&amp;$DC$1:$DC$200,0))=AZ$3,1,"")))</f>
        <v/>
      </c>
      <c r="BA155" s="6" t="str">
        <f t="array" ref="BA155">IF(ISNA(INDEX($DC$1:$DC$770,MATCH($AE155&amp;BA$3,$DB$1:$DB$770&amp;$DC$1:$DC$770,0))),"",IF(ISNA(INDEX($DC$1:$DC$200,MATCH($AE155&amp;BA$3,$DB$1:$DB$200&amp;$DC$1:$DC$200,0))),IF(INDEX($DC$201:$DC$770,MATCH($AE155&amp;BA$3,$DB$201:$DB$770&amp;$DC$201:$DC$770,0))=BA$3,2,""),IF(INDEX($DC$1:$DC$200,MATCH($AE155&amp;BA$3,$DB$1:$DB$200&amp;$DC$1:$DC$200,0))=BA$3,1,"")))</f>
        <v/>
      </c>
      <c r="BB155" s="6" t="str">
        <f t="array" ref="BB155">IF(ISNA(INDEX($DC$1:$DC$770,MATCH($AE155&amp;BB$3,$DB$1:$DB$770&amp;$DC$1:$DC$770,0))),"",IF(ISNA(INDEX($DC$1:$DC$200,MATCH($AE155&amp;BB$3,$DB$1:$DB$200&amp;$DC$1:$DC$200,0))),IF(INDEX($DC$201:$DC$770,MATCH($AE155&amp;BB$3,$DB$201:$DB$770&amp;$DC$201:$DC$770,0))=BB$3,2,""),IF(INDEX($DC$1:$DC$200,MATCH($AE155&amp;BB$3,$DB$1:$DB$200&amp;$DC$1:$DC$200,0))=BB$3,1,"")))</f>
        <v/>
      </c>
      <c r="BC155" s="5" t="str">
        <f t="array" ref="BC155">IF(ISNA(INDEX($DC$1:$DC$770,MATCH($AE155&amp;BC$3,$DB$1:$DB$770&amp;$DC$1:$DC$770,0))),"",IF(ISNA(INDEX($DC$1:$DC$200,MATCH($AE155&amp;BC$3,$DB$1:$DB$200&amp;$DC$1:$DC$200,0))),IF(INDEX($DC$201:$DC$770,MATCH($AE155&amp;BC$3,$DB$201:$DB$770&amp;$DC$201:$DC$770,0))=BC$3,2,""),IF(INDEX($DC$1:$DC$200,MATCH($AE155&amp;BC$3,$DB$1:$DB$200&amp;$DC$1:$DC$200,0))=BC$3,1,"")))</f>
        <v/>
      </c>
      <c r="BD155" s="6" t="str">
        <f t="array" ref="BD155">IF(ISNA(INDEX($DC$1:$DC$770,MATCH($AE155&amp;BD$3,$DB$1:$DB$770&amp;$DC$1:$DC$770,0))),"",IF(ISNA(INDEX($DC$1:$DC$200,MATCH($AE155&amp;BD$3,$DB$1:$DB$200&amp;$DC$1:$DC$200,0))),IF(INDEX($DC$201:$DC$770,MATCH($AE155&amp;BD$3,$DB$201:$DB$770&amp;$DC$201:$DC$770,0))=BD$3,2,""),IF(INDEX($DC$1:$DC$200,MATCH($AE155&amp;BD$3,$DB$1:$DB$200&amp;$DC$1:$DC$200,0))=BD$3,1,"")))</f>
        <v/>
      </c>
      <c r="BE155" s="7" t="str">
        <f t="array" ref="BE155">IF(ISNA(INDEX($DC$1:$DC$770,MATCH($AE155&amp;BE$3,$DB$1:$DB$770&amp;$DC$1:$DC$770,0))),"",IF(ISNA(INDEX($DC$1:$DC$200,MATCH($AE155&amp;BE$3,$DB$1:$DB$200&amp;$DC$1:$DC$200,0))),IF(INDEX($DC$201:$DC$770,MATCH($AE155&amp;BE$3,$DB$201:$DB$770&amp;$DC$201:$DC$770,0))=BE$3,2,""),IF(INDEX($DC$1:$DC$200,MATCH($AE155&amp;BE$3,$DB$1:$DB$200&amp;$DC$1:$DC$200,0))=BE$3,1,"")))</f>
        <v/>
      </c>
      <c r="BF155" s="6" t="str">
        <f t="array" ref="BF155">IF(ISNA(INDEX($DC$1:$DC$770,MATCH($AE155&amp;BF$3,$DB$1:$DB$770&amp;$DC$1:$DC$770,0))),"",IF(ISNA(INDEX($DC$1:$DC$200,MATCH($AE155&amp;BF$3,$DB$1:$DB$200&amp;$DC$1:$DC$200,0))),IF(INDEX($DC$201:$DC$770,MATCH($AE155&amp;BF$3,$DB$201:$DB$770&amp;$DC$201:$DC$770,0))=BF$3,2,""),IF(INDEX($DC$1:$DC$200,MATCH($AE155&amp;BF$3,$DB$1:$DB$200&amp;$DC$1:$DC$200,0))=BF$3,1,"")))</f>
        <v/>
      </c>
      <c r="BG155" s="6" t="str">
        <f t="array" ref="BG155">IF(ISNA(INDEX($DC$1:$DC$770,MATCH($AE155&amp;BG$3,$DB$1:$DB$770&amp;$DC$1:$DC$770,0))),"",IF(ISNA(INDEX($DC$1:$DC$200,MATCH($AE155&amp;BG$3,$DB$1:$DB$200&amp;$DC$1:$DC$200,0))),IF(INDEX($DC$201:$DC$770,MATCH($AE155&amp;BG$3,$DB$201:$DB$770&amp;$DC$201:$DC$770,0))=BG$3,2,""),IF(INDEX($DC$1:$DC$200,MATCH($AE155&amp;BG$3,$DB$1:$DB$200&amp;$DC$1:$DC$200,0))=BG$3,1,"")))</f>
        <v/>
      </c>
      <c r="BH155" s="7" t="str">
        <f t="array" ref="BH155">IF(ISNA(INDEX($DC$1:$DC$770,MATCH($AE155&amp;BH$3,$DB$1:$DB$770&amp;$DC$1:$DC$770,0))),"",IF(ISNA(INDEX($DC$1:$DC$200,MATCH($AE155&amp;BH$3,$DB$1:$DB$200&amp;$DC$1:$DC$200,0))),IF(INDEX($DC$201:$DC$770,MATCH($AE155&amp;BH$3,$DB$201:$DB$770&amp;$DC$201:$DC$770,0))=BH$3,2,""),IF(INDEX($DC$1:$DC$200,MATCH($AE155&amp;BH$3,$DB$1:$DB$200&amp;$DC$1:$DC$200,0))=BH$3,1,"")))</f>
        <v/>
      </c>
      <c r="BI155" s="4">
        <f t="shared" ref="BI155" si="1397">BI153+1</f>
        <v>252</v>
      </c>
      <c r="BJ155" s="174">
        <f>TRUNC((DATE($CR$2,BK$140,BK155)-WEEKDAY(DATE($CR$2,BK$140,BK155),2)-DATE(YEAR(DATE($CR$2,BK$140,BK155)+4-WEEKDAY(DATE($CR$2,BK$140,BK155),2)),1,-10))/7)</f>
        <v>36</v>
      </c>
      <c r="BK155" s="172">
        <v>8</v>
      </c>
      <c r="BL155" s="176" t="str">
        <f t="shared" si="1268"/>
        <v>Do</v>
      </c>
      <c r="BM155" s="2"/>
      <c r="BN155" s="164" t="str">
        <f t="shared" ref="BN155" si="1398">IF(OR(OR($BI156=$CP$30,$BI156=$CP$31,$BI156=$CP$32,$BI156=$CP$33,$BI156=$CP$34,$BI156=$CP$35,$BI156=$CP$36,$BI156=$CP$37,$BI156=$CP$38,$BI156=$CP$39,$BI156=$CP$40,$BI156=$CP$41),OR(BJ155=$CR$7,BJ159=$CR$7,BJ155=$CS$7,BJ159=$CS$7,BJ155=$CT$7,BJ159=$CT$7,BJ155=$CR$8,BJ159=$CR$8,BJ155=$CR$9,BJ159=$CR$9,BJ155=$CR$10,BJ159=$CR$10,BJ155=$CS$10,BJ159=$CS$10,BJ155=$CR$11,BJ159=$CR$11,BJ155=$CS$11,BJ159=$CS$11,BJ155=$CT$11,BJ159=$CT$11,BJ155=$CU$11,BJ159=$CU$11,BJ155=$CV$11,BJ159=$CV$11,BJ155=$CR$12,BJ159=$CR$12,BJ155=$CS$12,BJ159=$CS$12),OR($BI156=$CP$44,$BI156=$CP$45,$BI156=$CP$46,$BI156=$CP$47,$BI156=$CP$48,$BI156=$CP$49,$BI156=$CP$50)),1,"")</f>
        <v/>
      </c>
      <c r="BO155" s="164" t="str">
        <f t="shared" ref="BO155" si="1399">IF(OR(OR(BJ155=$CR$15,BJ159=$CR$15,BJ155=$CS$15,BJ159=$CS$15,BJ155=$CT$15,BJ159=$CT$15,BJ155=$CR$16,BJ159=$CR$16,BJ155=$CS$16,BJ159=$CS$16,BJ155=$CR$17,BJ159=$CR$17,BJ155=$CS$17,BJ159=$CS$17,BJ155=$CR$18,BJ159=$CR$18,BJ155=$CS$18,BJ159=$CS$18,BJ155=$CT$18,BJ159=$CT$18,BJ155=$CU$18,BJ159=$CU$18,BJ155=$CV$18,BJ159=$CV$18,BJ155=$CR$19,BJ159=$CR$19,BJ155=$CS$19,BJ159=$CS$19),OR($BI156=$CP$30,$BI156=$CP$31,$BI156=$CP$32,$BI156=$CP$33,$BI156=$CP$34,$BI156=$CP$35,$BI156=$CP$36,$BI156=$CP$37,$BI156=$CP$38,$BI156=$CP$39,$BI156=$CP$40,$BI156=$CP$41),OR($BI156=$CP$44,$BI156=$CP$45,$BI156=$CP$46,$BI156=$CP$47,$BI156=$CP$48,$BI156=$CP$49,$BI156=$CP$50)),1,"")</f>
        <v/>
      </c>
      <c r="BP155" s="164" t="str">
        <f t="shared" ref="BP155" si="1400">IF(OR(OR(BJ155=$CR$22,BJ159=$CR$22,BJ155=$CS$22,BJ159=$CS$22,BJ155=$CT$22,BJ159=$CT$22,BJ155=$CR$23,BJ159=$CR$23,BJ155=$CS$23,BJ159=$CS$23,BJ155=$CR$24,BJ159=$CR$24,BJ155=$CS$24,BJ159=$CS$24,BJ155=$CR$25,BJ159=$CR$25,BJ155=$CS$25,BJ159=$CS$25,BJ155=$CT$25,BJ159=$CT$25,BJ155=$CU$25,BJ159=$CU$25,BJ155=$CV$25,BJ159=$CV$25,BJ155=$CR$26,BJ159=$CR$26,BJ155=$CS$26,BJ159=$CS$26),OR($BI156=$CP$30,$BI156=$CP$31,$BI156=$CP$32,$BI156=$CP$33,$BI156=$CP$34,$BI156=$CP$35,$BI156=$CP$36,$BI156=$CP$37,$BI156=$CP$38,$BI156=$CP$39,$BI156=$CP$40,$BI156=$CP$41),OR($BI156=$CP$44,$BI156=$CP$45,$BI156=$CP$46,$BI156=$CP$47,$BI156=$CP$48,$BI156=$CP$49,$BI156=$CP$50)),1,"")</f>
        <v/>
      </c>
      <c r="BQ155" s="2"/>
      <c r="BR155" s="1" t="str">
        <f t="shared" ref="BR155" si="1401">IF(ISNA(VLOOKUP(BI155,$DB$1:$DE$200,4,FALSE)),"",VLOOKUP(BI155,$DB$1:$DE$200,4,FALSE))</f>
        <v/>
      </c>
      <c r="BS155" s="1"/>
      <c r="BT155" s="1"/>
      <c r="BU155" s="1"/>
      <c r="BV155" s="1"/>
      <c r="BW155" s="1"/>
      <c r="BX155" s="5" t="str">
        <f t="array" ref="BX155">IF(ISNA(INDEX($DC$1:$DC$770,MATCH($BI155&amp;BX$3,$DB$1:$DB$770&amp;$DC$1:$DC$770,0))),"",IF(ISNA(INDEX($DC$1:$DC$200,MATCH($BI155&amp;BX$3,$DB$1:$DB$200&amp;$DC$1:$DC$200,0))),IF(INDEX($DC$201:$DC$770,MATCH($BI155&amp;BX$3,$DB$201:$DB$770&amp;$DC$201:$DC$770,0))=BX$3,2,""),IF(INDEX($DC$1:$DC$200,MATCH($BI155&amp;BX$3,$DB$1:$DB$200&amp;$DC$1:$DC$200,0))=BX$3,1,"")))</f>
        <v/>
      </c>
      <c r="BY155" s="6" t="str">
        <f t="array" ref="BY155">IF(ISNA(INDEX($DC$1:$DC$770,MATCH($BI155&amp;BY$3,$DB$1:$DB$770&amp;$DC$1:$DC$770,0))),"",IF(ISNA(INDEX($DC$1:$DC$200,MATCH($BI155&amp;BY$3,$DB$1:$DB$200&amp;$DC$1:$DC$200,0))),IF(INDEX($DC$201:$DC$770,MATCH($BI155&amp;BY$3,$DB$201:$DB$770&amp;$DC$201:$DC$770,0))=BY$3,2,""),IF(INDEX($DC$1:$DC$200,MATCH($BI155&amp;BY$3,$DB$1:$DB$200&amp;$DC$1:$DC$200,0))=BY$3,1,"")))</f>
        <v/>
      </c>
      <c r="BZ155" s="6" t="str">
        <f t="array" ref="BZ155">IF(ISNA(INDEX($DC$1:$DC$770,MATCH($BI155&amp;BZ$3,$DB$1:$DB$770&amp;$DC$1:$DC$770,0))),"",IF(ISNA(INDEX($DC$1:$DC$200,MATCH($BI155&amp;BZ$3,$DB$1:$DB$200&amp;$DC$1:$DC$200,0))),IF(INDEX($DC$201:$DC$770,MATCH($BI155&amp;BZ$3,$DB$201:$DB$770&amp;$DC$201:$DC$770,0))=BZ$3,2,""),IF(INDEX($DC$1:$DC$200,MATCH($BI155&amp;BZ$3,$DB$1:$DB$200&amp;$DC$1:$DC$200,0))=BZ$3,1,"")))</f>
        <v/>
      </c>
      <c r="CA155" s="5" t="str">
        <f t="array" ref="CA155">IF(ISNA(INDEX($DC$1:$DC$770,MATCH($BI155&amp;CA$3,$DB$1:$DB$770&amp;$DC$1:$DC$770,0))),"",IF(ISNA(INDEX($DC$1:$DC$200,MATCH($BI155&amp;CA$3,$DB$1:$DB$200&amp;$DC$1:$DC$200,0))),IF(INDEX($DC$201:$DC$770,MATCH($BI155&amp;CA$3,$DB$201:$DB$770&amp;$DC$201:$DC$770,0))=CA$3,2,""),IF(INDEX($DC$1:$DC$200,MATCH($BI155&amp;CA$3,$DB$1:$DB$200&amp;$DC$1:$DC$200,0))=CA$3,1,"")))</f>
        <v/>
      </c>
      <c r="CB155" s="6" t="str">
        <f t="array" ref="CB155">IF(ISNA(INDEX($DC$1:$DC$770,MATCH($BI155&amp;CB$3,$DB$1:$DB$770&amp;$DC$1:$DC$770,0))),"",IF(ISNA(INDEX($DC$1:$DC$200,MATCH($BI155&amp;CB$3,$DB$1:$DB$200&amp;$DC$1:$DC$200,0))),IF(INDEX($DC$201:$DC$770,MATCH($BI155&amp;CB$3,$DB$201:$DB$770&amp;$DC$201:$DC$770,0))=CB$3,2,""),IF(INDEX($DC$1:$DC$200,MATCH($BI155&amp;CB$3,$DB$1:$DB$200&amp;$DC$1:$DC$200,0))=CB$3,1,"")))</f>
        <v/>
      </c>
      <c r="CC155" s="7" t="str">
        <f t="array" ref="CC155">IF(ISNA(INDEX($DC$1:$DC$770,MATCH($BI155&amp;CC$3,$DB$1:$DB$770&amp;$DC$1:$DC$770,0))),"",IF(ISNA(INDEX($DC$1:$DC$200,MATCH($BI155&amp;CC$3,$DB$1:$DB$200&amp;$DC$1:$DC$200,0))),IF(INDEX($DC$201:$DC$770,MATCH($BI155&amp;CC$3,$DB$201:$DB$770&amp;$DC$201:$DC$770,0))=CC$3,2,""),IF(INDEX($DC$1:$DC$200,MATCH($BI155&amp;CC$3,$DB$1:$DB$200&amp;$DC$1:$DC$200,0))=CC$3,1,"")))</f>
        <v/>
      </c>
      <c r="CD155" s="6" t="str">
        <f t="array" ref="CD155">IF(ISNA(INDEX($DC$1:$DC$770,MATCH($BI155&amp;CD$3,$DB$1:$DB$770&amp;$DC$1:$DC$770,0))),"",IF(ISNA(INDEX($DC$1:$DC$200,MATCH($BI155&amp;CD$3,$DB$1:$DB$200&amp;$DC$1:$DC$200,0))),IF(INDEX($DC$201:$DC$770,MATCH($BI155&amp;CD$3,$DB$201:$DB$770&amp;$DC$201:$DC$770,0))=CD$3,2,""),IF(INDEX($DC$1:$DC$200,MATCH($BI155&amp;CD$3,$DB$1:$DB$200&amp;$DC$1:$DC$200,0))=CD$3,1,"")))</f>
        <v/>
      </c>
      <c r="CE155" s="6" t="str">
        <f t="array" ref="CE155">IF(ISNA(INDEX($DC$1:$DC$770,MATCH($BI155&amp;CE$3,$DB$1:$DB$770&amp;$DC$1:$DC$770,0))),"",IF(ISNA(INDEX($DC$1:$DC$200,MATCH($BI155&amp;CE$3,$DB$1:$DB$200&amp;$DC$1:$DC$200,0))),IF(INDEX($DC$201:$DC$770,MATCH($BI155&amp;CE$3,$DB$201:$DB$770&amp;$DC$201:$DC$770,0))=CE$3,2,""),IF(INDEX($DC$1:$DC$200,MATCH($BI155&amp;CE$3,$DB$1:$DB$200&amp;$DC$1:$DC$200,0))=CE$3,1,"")))</f>
        <v/>
      </c>
      <c r="CF155" s="6" t="str">
        <f t="array" ref="CF155">IF(ISNA(INDEX($DC$1:$DC$770,MATCH($BI155&amp;CF$3,$DB$1:$DB$770&amp;$DC$1:$DC$770,0))),"",IF(ISNA(INDEX($DC$1:$DC$200,MATCH($BI155&amp;CF$3,$DB$1:$DB$200&amp;$DC$1:$DC$200,0))),IF(INDEX($DC$201:$DC$770,MATCH($BI155&amp;CF$3,$DB$201:$DB$770&amp;$DC$201:$DC$770,0))=CF$3,2,""),IF(INDEX($DC$1:$DC$200,MATCH($BI155&amp;CF$3,$DB$1:$DB$200&amp;$DC$1:$DC$200,0))=CF$3,1,"")))</f>
        <v/>
      </c>
      <c r="CG155" s="5" t="str">
        <f t="array" ref="CG155">IF(ISNA(INDEX($DC$1:$DC$770,MATCH($BI155&amp;CG$3,$DB$1:$DB$770&amp;$DC$1:$DC$770,0))),"",IF(ISNA(INDEX($DC$1:$DC$200,MATCH($BI155&amp;CG$3,$DB$1:$DB$200&amp;$DC$1:$DC$200,0))),IF(INDEX($DC$201:$DC$770,MATCH($BI155&amp;CG$3,$DB$201:$DB$770&amp;$DC$201:$DC$770,0))=CG$3,2,""),IF(INDEX($DC$1:$DC$200,MATCH($BI155&amp;CG$3,$DB$1:$DB$200&amp;$DC$1:$DC$200,0))=CG$3,1,"")))</f>
        <v/>
      </c>
      <c r="CH155" s="6" t="str">
        <f t="array" ref="CH155">IF(ISNA(INDEX($DC$1:$DC$770,MATCH($BI155&amp;CH$3,$DB$1:$DB$770&amp;$DC$1:$DC$770,0))),"",IF(ISNA(INDEX($DC$1:$DC$200,MATCH($BI155&amp;CH$3,$DB$1:$DB$200&amp;$DC$1:$DC$200,0))),IF(INDEX($DC$201:$DC$770,MATCH($BI155&amp;CH$3,$DB$201:$DB$770&amp;$DC$201:$DC$770,0))=CH$3,2,""),IF(INDEX($DC$1:$DC$200,MATCH($BI155&amp;CH$3,$DB$1:$DB$200&amp;$DC$1:$DC$200,0))=CH$3,1,"")))</f>
        <v/>
      </c>
      <c r="CI155" s="7" t="str">
        <f t="array" ref="CI155">IF(ISNA(INDEX($DC$1:$DC$770,MATCH($BI155&amp;CI$3,$DB$1:$DB$770&amp;$DC$1:$DC$770,0))),"",IF(ISNA(INDEX($DC$1:$DC$200,MATCH($BI155&amp;CI$3,$DB$1:$DB$200&amp;$DC$1:$DC$200,0))),IF(INDEX($DC$201:$DC$770,MATCH($BI155&amp;CI$3,$DB$201:$DB$770&amp;$DC$201:$DC$770,0))=CI$3,2,""),IF(INDEX($DC$1:$DC$200,MATCH($BI155&amp;CI$3,$DB$1:$DB$200&amp;$DC$1:$DC$200,0))=CI$3,1,"")))</f>
        <v/>
      </c>
      <c r="CJ155" s="6" t="str">
        <f t="array" ref="CJ155">IF(ISNA(INDEX($DC$1:$DC$770,MATCH($BI155&amp;CJ$3,$DB$1:$DB$770&amp;$DC$1:$DC$770,0))),"",IF(ISNA(INDEX($DC$1:$DC$200,MATCH($BI155&amp;CJ$3,$DB$1:$DB$200&amp;$DC$1:$DC$200,0))),IF(INDEX($DC$201:$DC$770,MATCH($BI155&amp;CJ$3,$DB$201:$DB$770&amp;$DC$201:$DC$770,0))=CJ$3,2,""),IF(INDEX($DC$1:$DC$200,MATCH($BI155&amp;CJ$3,$DB$1:$DB$200&amp;$DC$1:$DC$200,0))=CJ$3,1,"")))</f>
        <v/>
      </c>
      <c r="CK155" s="6" t="str">
        <f t="array" ref="CK155">IF(ISNA(INDEX($DC$1:$DC$770,MATCH($BI155&amp;CK$3,$DB$1:$DB$770&amp;$DC$1:$DC$770,0))),"",IF(ISNA(INDEX($DC$1:$DC$200,MATCH($BI155&amp;CK$3,$DB$1:$DB$200&amp;$DC$1:$DC$200,0))),IF(INDEX($DC$201:$DC$770,MATCH($BI155&amp;CK$3,$DB$201:$DB$770&amp;$DC$201:$DC$770,0))=CK$3,2,""),IF(INDEX($DC$1:$DC$200,MATCH($BI155&amp;CK$3,$DB$1:$DB$200&amp;$DC$1:$DC$200,0))=CK$3,1,"")))</f>
        <v/>
      </c>
      <c r="CL155" s="7" t="str">
        <f t="array" ref="CL155">IF(ISNA(INDEX($DC$1:$DC$770,MATCH($BI155&amp;CL$3,$DB$1:$DB$770&amp;$DC$1:$DC$770,0))),"",IF(ISNA(INDEX($DC$1:$DC$200,MATCH($BI155&amp;CL$3,$DB$1:$DB$200&amp;$DC$1:$DC$200,0))),IF(INDEX($DC$201:$DC$770,MATCH($BI155&amp;CL$3,$DB$201:$DB$770&amp;$DC$201:$DC$770,0))=CL$3,2,""),IF(INDEX($DC$1:$DC$200,MATCH($BI155&amp;CL$3,$DB$1:$DB$200&amp;$DC$1:$DC$200,0))=CL$3,1,"")))</f>
        <v/>
      </c>
      <c r="CN155" s="13" t="s">
        <v>161</v>
      </c>
      <c r="CO155" s="58">
        <f t="shared" ref="CO155" si="1402">VLOOKUP(CQ155,$CQ$194:$CR$208,2,FALSE)</f>
        <v>6</v>
      </c>
      <c r="CP155" s="23">
        <f t="shared" si="1332"/>
        <v>-39</v>
      </c>
      <c r="CQ155" s="168" t="s">
        <v>198</v>
      </c>
      <c r="CR155" s="13" t="s">
        <v>123</v>
      </c>
      <c r="CT155" s="13" t="s">
        <v>151</v>
      </c>
      <c r="CU155" s="13">
        <f>DAY(CY155)</f>
        <v>22</v>
      </c>
      <c r="CV155" s="13">
        <f>MONTH(CY155)</f>
        <v>11</v>
      </c>
      <c r="CW155" s="13">
        <f t="shared" si="765"/>
        <v>2016</v>
      </c>
      <c r="CX155" s="13" t="str">
        <f t="shared" si="1309"/>
        <v>So</v>
      </c>
      <c r="CY155" s="22">
        <f>CY157-5</f>
        <v>40868</v>
      </c>
      <c r="CZ155" s="13">
        <f>IF(COUNTIF(DL592:DL601,1)&gt;0,"F3",0)</f>
        <v>0</v>
      </c>
      <c r="DB155" s="19">
        <f>IF(DM155=0,0,IF(COUNTIF($DM$1:$DM$200,DM155)=1,DM155,IF(COUNTIF($DM$1:$DM$200,DM155)=2,IF(COUNTIF($DM$1:$DM104,DM155)=0,DM155,DM155+0.5),"Terminkollision 1")))</f>
        <v>0</v>
      </c>
      <c r="DC155" s="42">
        <f t="shared" si="1187"/>
        <v>15</v>
      </c>
      <c r="DD155" s="71" t="s">
        <v>207</v>
      </c>
      <c r="DE155" s="13" t="s">
        <v>104</v>
      </c>
      <c r="DG155" s="64"/>
      <c r="DH155" s="64"/>
      <c r="DI155" s="13">
        <f t="shared" si="563"/>
        <v>2016</v>
      </c>
      <c r="DJ155" s="13" t="str">
        <f t="shared" si="1273"/>
        <v>Mo</v>
      </c>
      <c r="DK155" s="22">
        <f t="shared" si="1274"/>
        <v>40876</v>
      </c>
      <c r="DL155" s="19">
        <f t="shared" si="1275"/>
        <v>0</v>
      </c>
      <c r="DM155" s="13">
        <f t="shared" si="1136"/>
        <v>0</v>
      </c>
    </row>
    <row r="156" spans="1:117">
      <c r="A156" s="13">
        <f t="shared" ref="A156" si="1403">A155+0.5</f>
        <v>190.5</v>
      </c>
      <c r="B156" s="174"/>
      <c r="C156" s="183"/>
      <c r="D156" s="177"/>
      <c r="E156" s="2"/>
      <c r="F156" s="165"/>
      <c r="G156" s="165"/>
      <c r="H156" s="165"/>
      <c r="I156" s="2"/>
      <c r="J156" s="10" t="str">
        <f t="shared" ref="J156" si="1404">IF(ISNA(VLOOKUP(A156,$CP$30:$CQ$56,2,FALSE)),IF(ISNA(VLOOKUP(A156,$DB$1:$DE$200,4,FALSE)),"",VLOOKUP(A156,$DB$1:$DE$200,4,FALSE)),VLOOKUP(A156,$CP$30:$CQ$56,2,FALSE))</f>
        <v/>
      </c>
      <c r="K156" s="10"/>
      <c r="L156" s="10"/>
      <c r="M156" s="10"/>
      <c r="N156" s="10"/>
      <c r="O156" s="10"/>
      <c r="P156" s="9" t="str">
        <f t="array" ref="P156">IF(ISNA(INDEX($DC$201:$DC$770,MATCH($A155&amp;P$3,$DB$201:$DB$770&amp;$DC$201:$DC$770,0))),IF(ISNA(INDEX($DC$1:$DC$200,MATCH($A156&amp;P$3,$DB$1:$DB$200&amp;$DC$1:$DC$200,0))),"",IF(INDEX($DC$1:$DC$200,MATCH($A156&amp;P$3,$DB$1:$DB$200&amp;$DC$1:$DC$200,0))=P$3,1,"")),IF(INDEX($DC$201:$DC$770,MATCH($A155&amp;P$3,$DB$201:$DB$770&amp;$DC$201:$DC$770,0))=P$3,2,""))</f>
        <v/>
      </c>
      <c r="Q156" s="10" t="str">
        <f t="array" ref="Q156">IF(ISNA(INDEX($DC$201:$DC$770,MATCH($A155&amp;Q$3,$DB$201:$DB$770&amp;$DC$201:$DC$770,0))),IF(ISNA(INDEX($DC$1:$DC$200,MATCH($A156&amp;Q$3,$DB$1:$DB$200&amp;$DC$1:$DC$200,0))),"",IF(INDEX($DC$1:$DC$200,MATCH($A156&amp;Q$3,$DB$1:$DB$200&amp;$DC$1:$DC$200,0))=Q$3,1,"")),IF(INDEX($DC$201:$DC$770,MATCH($A155&amp;Q$3,$DB$201:$DB$770&amp;$DC$201:$DC$770,0))=Q$3,2,""))</f>
        <v/>
      </c>
      <c r="R156" s="10" t="str">
        <f t="array" ref="R156">IF(ISNA(INDEX($DC$201:$DC$770,MATCH($A155&amp;R$3,$DB$201:$DB$770&amp;$DC$201:$DC$770,0))),IF(ISNA(INDEX($DC$1:$DC$200,MATCH($A156&amp;R$3,$DB$1:$DB$200&amp;$DC$1:$DC$200,0))),"",IF(INDEX($DC$1:$DC$200,MATCH($A156&amp;R$3,$DB$1:$DB$200&amp;$DC$1:$DC$200,0))=R$3,1,"")),IF(INDEX($DC$201:$DC$770,MATCH($A155&amp;R$3,$DB$201:$DB$770&amp;$DC$201:$DC$770,0))=R$3,2,""))</f>
        <v/>
      </c>
      <c r="S156" s="9" t="str">
        <f t="array" ref="S156">IF(ISNA(INDEX($DC$201:$DC$770,MATCH($A155&amp;S$3,$DB$201:$DB$770&amp;$DC$201:$DC$770,0))),IF(ISNA(INDEX($DC$1:$DC$200,MATCH($A156&amp;S$3,$DB$1:$DB$200&amp;$DC$1:$DC$200,0))),"",IF(INDEX($DC$1:$DC$200,MATCH($A156&amp;S$3,$DB$1:$DB$200&amp;$DC$1:$DC$200,0))=S$3,1,"")),IF(INDEX($DC$201:$DC$770,MATCH($A155&amp;S$3,$DB$201:$DB$770&amp;$DC$201:$DC$770,0))=S$3,2,""))</f>
        <v/>
      </c>
      <c r="T156" s="10" t="str">
        <f t="array" ref="T156">IF(ISNA(INDEX($DC$201:$DC$770,MATCH($A155&amp;T$3,$DB$201:$DB$770&amp;$DC$201:$DC$770,0))),IF(ISNA(INDEX($DC$1:$DC$200,MATCH($A156&amp;T$3,$DB$1:$DB$200&amp;$DC$1:$DC$200,0))),"",IF(INDEX($DC$1:$DC$200,MATCH($A156&amp;T$3,$DB$1:$DB$200&amp;$DC$1:$DC$200,0))=T$3,1,"")),IF(INDEX($DC$201:$DC$770,MATCH($A155&amp;T$3,$DB$201:$DB$770&amp;$DC$201:$DC$770,0))=T$3,2,""))</f>
        <v/>
      </c>
      <c r="U156" s="8" t="str">
        <f t="array" ref="U156">IF(ISNA(INDEX($DC$201:$DC$770,MATCH($A155&amp;U$3,$DB$201:$DB$770&amp;$DC$201:$DC$770,0))),IF(ISNA(INDEX($DC$1:$DC$200,MATCH($A156&amp;U$3,$DB$1:$DB$200&amp;$DC$1:$DC$200,0))),"",IF(INDEX($DC$1:$DC$200,MATCH($A156&amp;U$3,$DB$1:$DB$200&amp;$DC$1:$DC$200,0))=U$3,1,"")),IF(INDEX($DC$201:$DC$770,MATCH($A155&amp;U$3,$DB$201:$DB$770&amp;$DC$201:$DC$770,0))=U$3,2,""))</f>
        <v/>
      </c>
      <c r="V156" s="10" t="str">
        <f t="array" ref="V156">IF(ISNA(INDEX($DC$201:$DC$770,MATCH($A155&amp;V$3,$DB$201:$DB$770&amp;$DC$201:$DC$770,0))),IF(ISNA(INDEX($DC$1:$DC$200,MATCH($A156&amp;V$3,$DB$1:$DB$200&amp;$DC$1:$DC$200,0))),"",IF(INDEX($DC$1:$DC$200,MATCH($A156&amp;V$3,$DB$1:$DB$200&amp;$DC$1:$DC$200,0))=V$3,1,"")),IF(INDEX($DC$201:$DC$770,MATCH($A155&amp;V$3,$DB$201:$DB$770&amp;$DC$201:$DC$770,0))=V$3,2,""))</f>
        <v/>
      </c>
      <c r="W156" s="10" t="str">
        <f t="array" ref="W156">IF(ISNA(INDEX($DC$201:$DC$770,MATCH($A155&amp;W$3,$DB$201:$DB$770&amp;$DC$201:$DC$770,0))),IF(ISNA(INDEX($DC$1:$DC$200,MATCH($A156&amp;W$3,$DB$1:$DB$200&amp;$DC$1:$DC$200,0))),"",IF(INDEX($DC$1:$DC$200,MATCH($A156&amp;W$3,$DB$1:$DB$200&amp;$DC$1:$DC$200,0))=W$3,1,"")),IF(INDEX($DC$201:$DC$770,MATCH($A155&amp;W$3,$DB$201:$DB$770&amp;$DC$201:$DC$770,0))=W$3,2,""))</f>
        <v/>
      </c>
      <c r="X156" s="10" t="str">
        <f t="array" ref="X156">IF(ISNA(INDEX($DC$201:$DC$770,MATCH($A155&amp;X$3,$DB$201:$DB$770&amp;$DC$201:$DC$770,0))),IF(ISNA(INDEX($DC$1:$DC$200,MATCH($A156&amp;X$3,$DB$1:$DB$200&amp;$DC$1:$DC$200,0))),"",IF(INDEX($DC$1:$DC$200,MATCH($A156&amp;X$3,$DB$1:$DB$200&amp;$DC$1:$DC$200,0))=X$3,1,"")),IF(INDEX($DC$201:$DC$770,MATCH($A155&amp;X$3,$DB$201:$DB$770&amp;$DC$201:$DC$770,0))=X$3,2,""))</f>
        <v/>
      </c>
      <c r="Y156" s="9" t="str">
        <f t="array" ref="Y156">IF(ISNA(INDEX($DC$201:$DC$770,MATCH($A155&amp;Y$3,$DB$201:$DB$770&amp;$DC$201:$DC$770,0))),IF(ISNA(INDEX($DC$1:$DC$200,MATCH($A156&amp;Y$3,$DB$1:$DB$200&amp;$DC$1:$DC$200,0))),"",IF(INDEX($DC$1:$DC$200,MATCH($A156&amp;Y$3,$DB$1:$DB$200&amp;$DC$1:$DC$200,0))=Y$3,1,"")),IF(INDEX($DC$201:$DC$770,MATCH($A155&amp;Y$3,$DB$201:$DB$770&amp;$DC$201:$DC$770,0))=Y$3,2,""))</f>
        <v/>
      </c>
      <c r="Z156" s="10" t="str">
        <f t="array" ref="Z156">IF(ISNA(INDEX($DC$201:$DC$770,MATCH($A155&amp;Z$3,$DB$201:$DB$770&amp;$DC$201:$DC$770,0))),IF(ISNA(INDEX($DC$1:$DC$200,MATCH($A156&amp;Z$3,$DB$1:$DB$200&amp;$DC$1:$DC$200,0))),"",IF(INDEX($DC$1:$DC$200,MATCH($A156&amp;Z$3,$DB$1:$DB$200&amp;$DC$1:$DC$200,0))=Z$3,1,"")),IF(INDEX($DC$201:$DC$770,MATCH($A155&amp;Z$3,$DB$201:$DB$770&amp;$DC$201:$DC$770,0))=Z$3,2,""))</f>
        <v/>
      </c>
      <c r="AA156" s="8" t="str">
        <f t="array" ref="AA156">IF(ISNA(INDEX($DC$201:$DC$770,MATCH($A155&amp;AA$3,$DB$201:$DB$770&amp;$DC$201:$DC$770,0))),IF(ISNA(INDEX($DC$1:$DC$200,MATCH($A156&amp;AA$3,$DB$1:$DB$200&amp;$DC$1:$DC$200,0))),"",IF(INDEX($DC$1:$DC$200,MATCH($A156&amp;AA$3,$DB$1:$DB$200&amp;$DC$1:$DC$200,0))=AA$3,1,"")),IF(INDEX($DC$201:$DC$770,MATCH($A155&amp;AA$3,$DB$201:$DB$770&amp;$DC$201:$DC$770,0))=AA$3,2,""))</f>
        <v/>
      </c>
      <c r="AB156" s="10" t="str">
        <f t="array" ref="AB156">IF(ISNA(INDEX($DC$201:$DC$770,MATCH($A155&amp;AB$3,$DB$201:$DB$770&amp;$DC$201:$DC$770,0))),IF(ISNA(INDEX($DC$1:$DC$200,MATCH($A156&amp;AB$3,$DB$1:$DB$200&amp;$DC$1:$DC$200,0))),"",IF(INDEX($DC$1:$DC$200,MATCH($A156&amp;AB$3,$DB$1:$DB$200&amp;$DC$1:$DC$200,0))=AB$3,1,"")),IF(INDEX($DC$201:$DC$770,MATCH($A155&amp;AB$3,$DB$201:$DB$770&amp;$DC$201:$DC$770,0))=AB$3,2,""))</f>
        <v/>
      </c>
      <c r="AC156" s="10" t="str">
        <f t="array" ref="AC156">IF(ISNA(INDEX($DC$201:$DC$770,MATCH($A155&amp;AC$3,$DB$201:$DB$770&amp;$DC$201:$DC$770,0))),IF(ISNA(INDEX($DC$1:$DC$200,MATCH($A156&amp;AC$3,$DB$1:$DB$200&amp;$DC$1:$DC$200,0))),"",IF(INDEX($DC$1:$DC$200,MATCH($A156&amp;AC$3,$DB$1:$DB$200&amp;$DC$1:$DC$200,0))=AC$3,1,"")),IF(INDEX($DC$201:$DC$770,MATCH($A155&amp;AC$3,$DB$201:$DB$770&amp;$DC$201:$DC$770,0))=AC$3,2,""))</f>
        <v/>
      </c>
      <c r="AD156" s="8" t="str">
        <f t="array" ref="AD156">IF(ISNA(INDEX($DC$201:$DC$770,MATCH($A155&amp;AD$3,$DB$201:$DB$770&amp;$DC$201:$DC$770,0))),IF(ISNA(INDEX($DC$1:$DC$200,MATCH($A156&amp;AD$3,$DB$1:$DB$200&amp;$DC$1:$DC$200,0))),"",IF(INDEX($DC$1:$DC$200,MATCH($A156&amp;AD$3,$DB$1:$DB$200&amp;$DC$1:$DC$200,0))=AD$3,1,"")),IF(INDEX($DC$201:$DC$770,MATCH($A155&amp;AD$3,$DB$201:$DB$770&amp;$DC$201:$DC$770,0))=AD$3,2,""))</f>
        <v/>
      </c>
      <c r="AE156" s="4">
        <f t="shared" ref="AE156" si="1405">AE155+0.5</f>
        <v>221.5</v>
      </c>
      <c r="AF156" s="174"/>
      <c r="AG156" s="173"/>
      <c r="AH156" s="177"/>
      <c r="AI156" s="2"/>
      <c r="AJ156" s="165"/>
      <c r="AK156" s="165"/>
      <c r="AL156" s="165"/>
      <c r="AM156" s="2"/>
      <c r="AN156" s="9" t="str">
        <f t="shared" ref="AN156" si="1406">IF(ISNA(VLOOKUP(AE156,$CP$30:$CQ$56,2,FALSE)),IF(ISNA(VLOOKUP(AE156,$DB$1:$DE$200,4,FALSE)),"",VLOOKUP(AE156,$DB$1:$DE$200,4,FALSE)),VLOOKUP(AE156,$CP$30:$CQ$56,2,FALSE))</f>
        <v/>
      </c>
      <c r="AO156" s="10"/>
      <c r="AP156" s="10"/>
      <c r="AQ156" s="10"/>
      <c r="AR156" s="10"/>
      <c r="AS156" s="8"/>
      <c r="AT156" s="9" t="str">
        <f t="array" ref="AT156">IF(ISNA(INDEX($DC$201:$DC$770,MATCH($AE155&amp;AT$3,$DB$201:$DB$770&amp;$DC$201:$DC$770,0))),IF(ISNA(INDEX($DC$1:$DC$200,MATCH($AE156&amp;AT$3,$DB$1:$DB$200&amp;$DC$1:$DC$200,0))),"",IF(INDEX($DC$1:$DC$200,MATCH($AE156&amp;AT$3,$DB$1:$DB$200&amp;$DC$1:$DC$200,0))=AT$3,1,"")),IF(INDEX($DC$201:$DC$770,MATCH($AE155&amp;AT$3,$DB$201:$DB$770&amp;$DC$201:$DC$770,0))=AT$3,2,""))</f>
        <v/>
      </c>
      <c r="AU156" s="10" t="str">
        <f t="array" ref="AU156">IF(ISNA(INDEX($DC$201:$DC$770,MATCH($AE155&amp;AU$3,$DB$201:$DB$770&amp;$DC$201:$DC$770,0))),IF(ISNA(INDEX($DC$1:$DC$200,MATCH($AE156&amp;AU$3,$DB$1:$DB$200&amp;$DC$1:$DC$200,0))),"",IF(INDEX($DC$1:$DC$200,MATCH($AE156&amp;AU$3,$DB$1:$DB$200&amp;$DC$1:$DC$200,0))=AU$3,1,"")),IF(INDEX($DC$201:$DC$770,MATCH($AE155&amp;AU$3,$DB$201:$DB$770&amp;$DC$201:$DC$770,0))=AU$3,2,""))</f>
        <v/>
      </c>
      <c r="AV156" s="10" t="str">
        <f t="array" ref="AV156">IF(ISNA(INDEX($DC$201:$DC$770,MATCH($AE155&amp;AV$3,$DB$201:$DB$770&amp;$DC$201:$DC$770,0))),IF(ISNA(INDEX($DC$1:$DC$200,MATCH($AE156&amp;AV$3,$DB$1:$DB$200&amp;$DC$1:$DC$200,0))),"",IF(INDEX($DC$1:$DC$200,MATCH($AE156&amp;AV$3,$DB$1:$DB$200&amp;$DC$1:$DC$200,0))=AV$3,1,"")),IF(INDEX($DC$201:$DC$770,MATCH($AE155&amp;AV$3,$DB$201:$DB$770&amp;$DC$201:$DC$770,0))=AV$3,2,""))</f>
        <v/>
      </c>
      <c r="AW156" s="9" t="str">
        <f t="array" ref="AW156">IF(ISNA(INDEX($DC$201:$DC$770,MATCH($AE155&amp;AW$3,$DB$201:$DB$770&amp;$DC$201:$DC$770,0))),IF(ISNA(INDEX($DC$1:$DC$200,MATCH($AE156&amp;AW$3,$DB$1:$DB$200&amp;$DC$1:$DC$200,0))),"",IF(INDEX($DC$1:$DC$200,MATCH($AE156&amp;AW$3,$DB$1:$DB$200&amp;$DC$1:$DC$200,0))=AW$3,1,"")),IF(INDEX($DC$201:$DC$770,MATCH($AE155&amp;AW$3,$DB$201:$DB$770&amp;$DC$201:$DC$770,0))=AW$3,2,""))</f>
        <v/>
      </c>
      <c r="AX156" s="10" t="str">
        <f t="array" ref="AX156">IF(ISNA(INDEX($DC$201:$DC$770,MATCH($AE155&amp;AX$3,$DB$201:$DB$770&amp;$DC$201:$DC$770,0))),IF(ISNA(INDEX($DC$1:$DC$200,MATCH($AE156&amp;AX$3,$DB$1:$DB$200&amp;$DC$1:$DC$200,0))),"",IF(INDEX($DC$1:$DC$200,MATCH($AE156&amp;AX$3,$DB$1:$DB$200&amp;$DC$1:$DC$200,0))=AX$3,1,"")),IF(INDEX($DC$201:$DC$770,MATCH($AE155&amp;AX$3,$DB$201:$DB$770&amp;$DC$201:$DC$770,0))=AX$3,2,""))</f>
        <v/>
      </c>
      <c r="AY156" s="8" t="str">
        <f t="array" ref="AY156">IF(ISNA(INDEX($DC$201:$DC$770,MATCH($AE155&amp;AY$3,$DB$201:$DB$770&amp;$DC$201:$DC$770,0))),IF(ISNA(INDEX($DC$1:$DC$200,MATCH($AE156&amp;AY$3,$DB$1:$DB$200&amp;$DC$1:$DC$200,0))),"",IF(INDEX($DC$1:$DC$200,MATCH($AE156&amp;AY$3,$DB$1:$DB$200&amp;$DC$1:$DC$200,0))=AY$3,1,"")),IF(INDEX($DC$201:$DC$770,MATCH($AE155&amp;AY$3,$DB$201:$DB$770&amp;$DC$201:$DC$770,0))=AY$3,2,""))</f>
        <v/>
      </c>
      <c r="AZ156" s="10" t="str">
        <f t="array" ref="AZ156">IF(ISNA(INDEX($DC$201:$DC$770,MATCH($AE155&amp;AZ$3,$DB$201:$DB$770&amp;$DC$201:$DC$770,0))),IF(ISNA(INDEX($DC$1:$DC$200,MATCH($AE156&amp;AZ$3,$DB$1:$DB$200&amp;$DC$1:$DC$200,0))),"",IF(INDEX($DC$1:$DC$200,MATCH($AE156&amp;AZ$3,$DB$1:$DB$200&amp;$DC$1:$DC$200,0))=AZ$3,1,"")),IF(INDEX($DC$201:$DC$770,MATCH($AE155&amp;AZ$3,$DB$201:$DB$770&amp;$DC$201:$DC$770,0))=AZ$3,2,""))</f>
        <v/>
      </c>
      <c r="BA156" s="10" t="str">
        <f t="array" ref="BA156">IF(ISNA(INDEX($DC$201:$DC$770,MATCH($AE155&amp;BA$3,$DB$201:$DB$770&amp;$DC$201:$DC$770,0))),IF(ISNA(INDEX($DC$1:$DC$200,MATCH($AE156&amp;BA$3,$DB$1:$DB$200&amp;$DC$1:$DC$200,0))),"",IF(INDEX($DC$1:$DC$200,MATCH($AE156&amp;BA$3,$DB$1:$DB$200&amp;$DC$1:$DC$200,0))=BA$3,1,"")),IF(INDEX($DC$201:$DC$770,MATCH($AE155&amp;BA$3,$DB$201:$DB$770&amp;$DC$201:$DC$770,0))=BA$3,2,""))</f>
        <v/>
      </c>
      <c r="BB156" s="10" t="str">
        <f t="array" ref="BB156">IF(ISNA(INDEX($DC$201:$DC$770,MATCH($AE155&amp;BB$3,$DB$201:$DB$770&amp;$DC$201:$DC$770,0))),IF(ISNA(INDEX($DC$1:$DC$200,MATCH($AE156&amp;BB$3,$DB$1:$DB$200&amp;$DC$1:$DC$200,0))),"",IF(INDEX($DC$1:$DC$200,MATCH($AE156&amp;BB$3,$DB$1:$DB$200&amp;$DC$1:$DC$200,0))=BB$3,1,"")),IF(INDEX($DC$201:$DC$770,MATCH($AE155&amp;BB$3,$DB$201:$DB$770&amp;$DC$201:$DC$770,0))=BB$3,2,""))</f>
        <v/>
      </c>
      <c r="BC156" s="9" t="str">
        <f t="array" ref="BC156">IF(ISNA(INDEX($DC$201:$DC$770,MATCH($AE155&amp;BC$3,$DB$201:$DB$770&amp;$DC$201:$DC$770,0))),IF(ISNA(INDEX($DC$1:$DC$200,MATCH($AE156&amp;BC$3,$DB$1:$DB$200&amp;$DC$1:$DC$200,0))),"",IF(INDEX($DC$1:$DC$200,MATCH($AE156&amp;BC$3,$DB$1:$DB$200&amp;$DC$1:$DC$200,0))=BC$3,1,"")),IF(INDEX($DC$201:$DC$770,MATCH($AE155&amp;BC$3,$DB$201:$DB$770&amp;$DC$201:$DC$770,0))=BC$3,2,""))</f>
        <v/>
      </c>
      <c r="BD156" s="10" t="str">
        <f t="array" ref="BD156">IF(ISNA(INDEX($DC$201:$DC$770,MATCH($AE155&amp;BD$3,$DB$201:$DB$770&amp;$DC$201:$DC$770,0))),IF(ISNA(INDEX($DC$1:$DC$200,MATCH($AE156&amp;BD$3,$DB$1:$DB$200&amp;$DC$1:$DC$200,0))),"",IF(INDEX($DC$1:$DC$200,MATCH($AE156&amp;BD$3,$DB$1:$DB$200&amp;$DC$1:$DC$200,0))=BD$3,1,"")),IF(INDEX($DC$201:$DC$770,MATCH($AE155&amp;BD$3,$DB$201:$DB$770&amp;$DC$201:$DC$770,0))=BD$3,2,""))</f>
        <v/>
      </c>
      <c r="BE156" s="8" t="str">
        <f t="array" ref="BE156">IF(ISNA(INDEX($DC$201:$DC$770,MATCH($AE155&amp;BE$3,$DB$201:$DB$770&amp;$DC$201:$DC$770,0))),IF(ISNA(INDEX($DC$1:$DC$200,MATCH($AE156&amp;BE$3,$DB$1:$DB$200&amp;$DC$1:$DC$200,0))),"",IF(INDEX($DC$1:$DC$200,MATCH($AE156&amp;BE$3,$DB$1:$DB$200&amp;$DC$1:$DC$200,0))=BE$3,1,"")),IF(INDEX($DC$201:$DC$770,MATCH($AE155&amp;BE$3,$DB$201:$DB$770&amp;$DC$201:$DC$770,0))=BE$3,2,""))</f>
        <v/>
      </c>
      <c r="BF156" s="10" t="str">
        <f t="array" ref="BF156">IF(ISNA(INDEX($DC$201:$DC$770,MATCH($AE155&amp;BF$3,$DB$201:$DB$770&amp;$DC$201:$DC$770,0))),IF(ISNA(INDEX($DC$1:$DC$200,MATCH($AE156&amp;BF$3,$DB$1:$DB$200&amp;$DC$1:$DC$200,0))),"",IF(INDEX($DC$1:$DC$200,MATCH($AE156&amp;BF$3,$DB$1:$DB$200&amp;$DC$1:$DC$200,0))=BF$3,1,"")),IF(INDEX($DC$201:$DC$770,MATCH($AE155&amp;BF$3,$DB$201:$DB$770&amp;$DC$201:$DC$770,0))=BF$3,2,""))</f>
        <v/>
      </c>
      <c r="BG156" s="10" t="str">
        <f t="array" ref="BG156">IF(ISNA(INDEX($DC$201:$DC$770,MATCH($AE155&amp;BG$3,$DB$201:$DB$770&amp;$DC$201:$DC$770,0))),IF(ISNA(INDEX($DC$1:$DC$200,MATCH($AE156&amp;BG$3,$DB$1:$DB$200&amp;$DC$1:$DC$200,0))),"",IF(INDEX($DC$1:$DC$200,MATCH($AE156&amp;BG$3,$DB$1:$DB$200&amp;$DC$1:$DC$200,0))=BG$3,1,"")),IF(INDEX($DC$201:$DC$770,MATCH($AE155&amp;BG$3,$DB$201:$DB$770&amp;$DC$201:$DC$770,0))=BG$3,2,""))</f>
        <v/>
      </c>
      <c r="BH156" s="8" t="str">
        <f t="array" ref="BH156">IF(ISNA(INDEX($DC$201:$DC$770,MATCH($AE155&amp;BH$3,$DB$201:$DB$770&amp;$DC$201:$DC$770,0))),IF(ISNA(INDEX($DC$1:$DC$200,MATCH($AE156&amp;BH$3,$DB$1:$DB$200&amp;$DC$1:$DC$200,0))),"",IF(INDEX($DC$1:$DC$200,MATCH($AE156&amp;BH$3,$DB$1:$DB$200&amp;$DC$1:$DC$200,0))=BH$3,1,"")),IF(INDEX($DC$201:$DC$770,MATCH($AE155&amp;BH$3,$DB$201:$DB$770&amp;$DC$201:$DC$770,0))=BH$3,2,""))</f>
        <v/>
      </c>
      <c r="BI156" s="4">
        <f t="shared" ref="BI156" si="1407">BI155+0.5</f>
        <v>252.5</v>
      </c>
      <c r="BJ156" s="174"/>
      <c r="BK156" s="173"/>
      <c r="BL156" s="177"/>
      <c r="BM156" s="2"/>
      <c r="BN156" s="165"/>
      <c r="BO156" s="165"/>
      <c r="BP156" s="165"/>
      <c r="BQ156" s="2"/>
      <c r="BR156" s="9" t="str">
        <f t="shared" ref="BR156" si="1408">IF(ISNA(VLOOKUP(BI156,$CP$30:$CQ$56,2,FALSE)),IF(ISNA(VLOOKUP(BI156,$DB$1:$DE$200,4,FALSE)),"",VLOOKUP(BI156,$DB$1:$DE$200,4,FALSE)),VLOOKUP(BI156,$CP$30:$CQ$56,2,FALSE))</f>
        <v/>
      </c>
      <c r="BS156" s="10"/>
      <c r="BT156" s="10"/>
      <c r="BU156" s="10"/>
      <c r="BV156" s="10"/>
      <c r="BW156" s="10"/>
      <c r="BX156" s="9" t="str">
        <f t="array" ref="BX156">IF(ISNA(INDEX($DC$201:$DC$770,MATCH($BI155&amp;BX$3,$DB$201:$DB$770&amp;$DC$201:$DC$770,0))),IF(ISNA(INDEX($DC$1:$DC$200,MATCH($BI156&amp;BX$3,$DB$1:$DB$200&amp;$DC$1:$DC$200,0))),"",IF(INDEX($DC$1:$DC$200,MATCH($BI156&amp;BX$3,$DB$1:$DB$200&amp;$DC$1:$DC$200,0))=BX$3,1,"")),IF(INDEX($DC$201:$DC$770,MATCH($BI155&amp;BX$3,$DB$201:$DB$770&amp;$DC$201:$DC$770,0))=BX$3,2,""))</f>
        <v/>
      </c>
      <c r="BY156" s="10" t="str">
        <f t="array" ref="BY156">IF(ISNA(INDEX($DC$201:$DC$770,MATCH($BI155&amp;BY$3,$DB$201:$DB$770&amp;$DC$201:$DC$770,0))),IF(ISNA(INDEX($DC$1:$DC$200,MATCH($BI156&amp;BY$3,$DB$1:$DB$200&amp;$DC$1:$DC$200,0))),"",IF(INDEX($DC$1:$DC$200,MATCH($BI156&amp;BY$3,$DB$1:$DB$200&amp;$DC$1:$DC$200,0))=BY$3,1,"")),IF(INDEX($DC$201:$DC$770,MATCH($BI155&amp;BY$3,$DB$201:$DB$770&amp;$DC$201:$DC$770,0))=BY$3,2,""))</f>
        <v/>
      </c>
      <c r="BZ156" s="10" t="str">
        <f t="array" ref="BZ156">IF(ISNA(INDEX($DC$201:$DC$770,MATCH($BI155&amp;BZ$3,$DB$201:$DB$770&amp;$DC$201:$DC$770,0))),IF(ISNA(INDEX($DC$1:$DC$200,MATCH($BI156&amp;BZ$3,$DB$1:$DB$200&amp;$DC$1:$DC$200,0))),"",IF(INDEX($DC$1:$DC$200,MATCH($BI156&amp;BZ$3,$DB$1:$DB$200&amp;$DC$1:$DC$200,0))=BZ$3,1,"")),IF(INDEX($DC$201:$DC$770,MATCH($BI155&amp;BZ$3,$DB$201:$DB$770&amp;$DC$201:$DC$770,0))=BZ$3,2,""))</f>
        <v/>
      </c>
      <c r="CA156" s="9" t="str">
        <f t="array" ref="CA156">IF(ISNA(INDEX($DC$201:$DC$770,MATCH($BI155&amp;CA$3,$DB$201:$DB$770&amp;$DC$201:$DC$770,0))),IF(ISNA(INDEX($DC$1:$DC$200,MATCH($BI156&amp;CA$3,$DB$1:$DB$200&amp;$DC$1:$DC$200,0))),"",IF(INDEX($DC$1:$DC$200,MATCH($BI156&amp;CA$3,$DB$1:$DB$200&amp;$DC$1:$DC$200,0))=CA$3,1,"")),IF(INDEX($DC$201:$DC$770,MATCH($BI155&amp;CA$3,$DB$201:$DB$770&amp;$DC$201:$DC$770,0))=CA$3,2,""))</f>
        <v/>
      </c>
      <c r="CB156" s="10" t="str">
        <f t="array" ref="CB156">IF(ISNA(INDEX($DC$201:$DC$770,MATCH($BI155&amp;CB$3,$DB$201:$DB$770&amp;$DC$201:$DC$770,0))),IF(ISNA(INDEX($DC$1:$DC$200,MATCH($BI156&amp;CB$3,$DB$1:$DB$200&amp;$DC$1:$DC$200,0))),"",IF(INDEX($DC$1:$DC$200,MATCH($BI156&amp;CB$3,$DB$1:$DB$200&amp;$DC$1:$DC$200,0))=CB$3,1,"")),IF(INDEX($DC$201:$DC$770,MATCH($BI155&amp;CB$3,$DB$201:$DB$770&amp;$DC$201:$DC$770,0))=CB$3,2,""))</f>
        <v/>
      </c>
      <c r="CC156" s="8" t="str">
        <f t="array" ref="CC156">IF(ISNA(INDEX($DC$201:$DC$770,MATCH($BI155&amp;CC$3,$DB$201:$DB$770&amp;$DC$201:$DC$770,0))),IF(ISNA(INDEX($DC$1:$DC$200,MATCH($BI156&amp;CC$3,$DB$1:$DB$200&amp;$DC$1:$DC$200,0))),"",IF(INDEX($DC$1:$DC$200,MATCH($BI156&amp;CC$3,$DB$1:$DB$200&amp;$DC$1:$DC$200,0))=CC$3,1,"")),IF(INDEX($DC$201:$DC$770,MATCH($BI155&amp;CC$3,$DB$201:$DB$770&amp;$DC$201:$DC$770,0))=CC$3,2,""))</f>
        <v/>
      </c>
      <c r="CD156" s="10" t="str">
        <f t="array" ref="CD156">IF(ISNA(INDEX($DC$201:$DC$770,MATCH($BI155&amp;CD$3,$DB$201:$DB$770&amp;$DC$201:$DC$770,0))),IF(ISNA(INDEX($DC$1:$DC$200,MATCH($BI156&amp;CD$3,$DB$1:$DB$200&amp;$DC$1:$DC$200,0))),"",IF(INDEX($DC$1:$DC$200,MATCH($BI156&amp;CD$3,$DB$1:$DB$200&amp;$DC$1:$DC$200,0))=CD$3,1,"")),IF(INDEX($DC$201:$DC$770,MATCH($BI155&amp;CD$3,$DB$201:$DB$770&amp;$DC$201:$DC$770,0))=CD$3,2,""))</f>
        <v/>
      </c>
      <c r="CE156" s="10" t="str">
        <f t="array" ref="CE156">IF(ISNA(INDEX($DC$201:$DC$770,MATCH($BI155&amp;CE$3,$DB$201:$DB$770&amp;$DC$201:$DC$770,0))),IF(ISNA(INDEX($DC$1:$DC$200,MATCH($BI156&amp;CE$3,$DB$1:$DB$200&amp;$DC$1:$DC$200,0))),"",IF(INDEX($DC$1:$DC$200,MATCH($BI156&amp;CE$3,$DB$1:$DB$200&amp;$DC$1:$DC$200,0))=CE$3,1,"")),IF(INDEX($DC$201:$DC$770,MATCH($BI155&amp;CE$3,$DB$201:$DB$770&amp;$DC$201:$DC$770,0))=CE$3,2,""))</f>
        <v/>
      </c>
      <c r="CF156" s="10" t="str">
        <f t="array" ref="CF156">IF(ISNA(INDEX($DC$201:$DC$770,MATCH($BI155&amp;CF$3,$DB$201:$DB$770&amp;$DC$201:$DC$770,0))),IF(ISNA(INDEX($DC$1:$DC$200,MATCH($BI156&amp;CF$3,$DB$1:$DB$200&amp;$DC$1:$DC$200,0))),"",IF(INDEX($DC$1:$DC$200,MATCH($BI156&amp;CF$3,$DB$1:$DB$200&amp;$DC$1:$DC$200,0))=CF$3,1,"")),IF(INDEX($DC$201:$DC$770,MATCH($BI155&amp;CF$3,$DB$201:$DB$770&amp;$DC$201:$DC$770,0))=CF$3,2,""))</f>
        <v/>
      </c>
      <c r="CG156" s="9" t="str">
        <f t="array" ref="CG156">IF(ISNA(INDEX($DC$201:$DC$770,MATCH($BI155&amp;CG$3,$DB$201:$DB$770&amp;$DC$201:$DC$770,0))),IF(ISNA(INDEX($DC$1:$DC$200,MATCH($BI156&amp;CG$3,$DB$1:$DB$200&amp;$DC$1:$DC$200,0))),"",IF(INDEX($DC$1:$DC$200,MATCH($BI156&amp;CG$3,$DB$1:$DB$200&amp;$DC$1:$DC$200,0))=CG$3,1,"")),IF(INDEX($DC$201:$DC$770,MATCH($BI155&amp;CG$3,$DB$201:$DB$770&amp;$DC$201:$DC$770,0))=CG$3,2,""))</f>
        <v/>
      </c>
      <c r="CH156" s="10" t="str">
        <f t="array" ref="CH156">IF(ISNA(INDEX($DC$201:$DC$770,MATCH($BI155&amp;CH$3,$DB$201:$DB$770&amp;$DC$201:$DC$770,0))),IF(ISNA(INDEX($DC$1:$DC$200,MATCH($BI156&amp;CH$3,$DB$1:$DB$200&amp;$DC$1:$DC$200,0))),"",IF(INDEX($DC$1:$DC$200,MATCH($BI156&amp;CH$3,$DB$1:$DB$200&amp;$DC$1:$DC$200,0))=CH$3,1,"")),IF(INDEX($DC$201:$DC$770,MATCH($BI155&amp;CH$3,$DB$201:$DB$770&amp;$DC$201:$DC$770,0))=CH$3,2,""))</f>
        <v/>
      </c>
      <c r="CI156" s="8" t="str">
        <f t="array" ref="CI156">IF(ISNA(INDEX($DC$201:$DC$770,MATCH($BI155&amp;CI$3,$DB$201:$DB$770&amp;$DC$201:$DC$770,0))),IF(ISNA(INDEX($DC$1:$DC$200,MATCH($BI156&amp;CI$3,$DB$1:$DB$200&amp;$DC$1:$DC$200,0))),"",IF(INDEX($DC$1:$DC$200,MATCH($BI156&amp;CI$3,$DB$1:$DB$200&amp;$DC$1:$DC$200,0))=CI$3,1,"")),IF(INDEX($DC$201:$DC$770,MATCH($BI155&amp;CI$3,$DB$201:$DB$770&amp;$DC$201:$DC$770,0))=CI$3,2,""))</f>
        <v/>
      </c>
      <c r="CJ156" s="10" t="str">
        <f t="array" ref="CJ156">IF(ISNA(INDEX($DC$201:$DC$770,MATCH($BI155&amp;CJ$3,$DB$201:$DB$770&amp;$DC$201:$DC$770,0))),IF(ISNA(INDEX($DC$1:$DC$200,MATCH($BI156&amp;CJ$3,$DB$1:$DB$200&amp;$DC$1:$DC$200,0))),"",IF(INDEX($DC$1:$DC$200,MATCH($BI156&amp;CJ$3,$DB$1:$DB$200&amp;$DC$1:$DC$200,0))=CJ$3,1,"")),IF(INDEX($DC$201:$DC$770,MATCH($BI155&amp;CJ$3,$DB$201:$DB$770&amp;$DC$201:$DC$770,0))=CJ$3,2,""))</f>
        <v/>
      </c>
      <c r="CK156" s="10" t="str">
        <f t="array" ref="CK156">IF(ISNA(INDEX($DC$201:$DC$770,MATCH($BI155&amp;CK$3,$DB$201:$DB$770&amp;$DC$201:$DC$770,0))),IF(ISNA(INDEX($DC$1:$DC$200,MATCH($BI156&amp;CK$3,$DB$1:$DB$200&amp;$DC$1:$DC$200,0))),"",IF(INDEX($DC$1:$DC$200,MATCH($BI156&amp;CK$3,$DB$1:$DB$200&amp;$DC$1:$DC$200,0))=CK$3,1,"")),IF(INDEX($DC$201:$DC$770,MATCH($BI155&amp;CK$3,$DB$201:$DB$770&amp;$DC$201:$DC$770,0))=CK$3,2,""))</f>
        <v/>
      </c>
      <c r="CL156" s="8" t="str">
        <f t="array" ref="CL156">IF(ISNA(INDEX($DC$201:$DC$770,MATCH($BI155&amp;CL$3,$DB$201:$DB$770&amp;$DC$201:$DC$770,0))),IF(ISNA(INDEX($DC$1:$DC$200,MATCH($BI156&amp;CL$3,$DB$1:$DB$200&amp;$DC$1:$DC$200,0))),"",IF(INDEX($DC$1:$DC$200,MATCH($BI156&amp;CL$3,$DB$1:$DB$200&amp;$DC$1:$DC$200,0))=CL$3,1,"")),IF(INDEX($DC$201:$DC$770,MATCH($BI155&amp;CL$3,$DB$201:$DB$770&amp;$DC$201:$DC$770,0))=CL$3,2,""))</f>
        <v/>
      </c>
      <c r="CN156" s="10"/>
      <c r="CO156" s="14">
        <f t="shared" ref="CO156" si="1409">CO155</f>
        <v>6</v>
      </c>
      <c r="CP156" s="24">
        <f t="shared" si="1332"/>
        <v>-38</v>
      </c>
      <c r="CQ156" s="161"/>
      <c r="CR156" s="10"/>
      <c r="CS156" s="10"/>
      <c r="CT156" s="10" t="s">
        <v>152</v>
      </c>
      <c r="CU156" s="10">
        <f>DAY(CY156)</f>
        <v>23</v>
      </c>
      <c r="CV156" s="10">
        <f>MONTH(CY156)</f>
        <v>11</v>
      </c>
      <c r="CW156" s="10">
        <f t="shared" ref="CW156:CW190" si="1410">$CR$2</f>
        <v>2016</v>
      </c>
      <c r="CX156" s="10" t="str">
        <f t="shared" si="1309"/>
        <v>Mo</v>
      </c>
      <c r="CY156" s="36">
        <f>CY155+1</f>
        <v>40869</v>
      </c>
      <c r="CZ156" s="10">
        <f>CZ155</f>
        <v>0</v>
      </c>
      <c r="DB156" s="19">
        <f>IF(DM156=0,0,IF(COUNTIF($DM$1:$DM$200,DM156)=1,DM156,IF(COUNTIF($DM$1:$DM$200,DM156)=2,IF(COUNTIF($DM$1:$DM104,DM156)=0,DM156,DM156+0.5),"Terminkollision 1")))</f>
        <v>0</v>
      </c>
      <c r="DC156" s="42">
        <f t="shared" si="1187"/>
        <v>15</v>
      </c>
      <c r="DD156" s="71" t="s">
        <v>207</v>
      </c>
      <c r="DE156" s="73" t="s">
        <v>118</v>
      </c>
      <c r="DG156" s="64"/>
      <c r="DH156" s="64"/>
      <c r="DI156" s="13">
        <f t="shared" si="563"/>
        <v>2016</v>
      </c>
      <c r="DJ156" s="13" t="str">
        <f t="shared" si="1273"/>
        <v>Mo</v>
      </c>
      <c r="DK156" s="22">
        <f t="shared" si="1274"/>
        <v>40876</v>
      </c>
      <c r="DL156" s="19">
        <f t="shared" si="1275"/>
        <v>0</v>
      </c>
      <c r="DM156" s="13">
        <f t="shared" si="1136"/>
        <v>0</v>
      </c>
    </row>
    <row r="157" spans="1:117" ht="12.75" customHeight="1">
      <c r="A157" s="13">
        <f t="shared" ref="A157" si="1411">A155+1</f>
        <v>191</v>
      </c>
      <c r="B157" s="174">
        <f>TRUNC((DATE($CR$2,C$140,C157)-WEEKDAY(DATE($CR$2,C$140,C157),2)-DATE(YEAR(DATE($CR$2,C$140,C157)+4-WEEKDAY(DATE($CR$2,C$140,C157),2)),1,-10))/7)</f>
        <v>27</v>
      </c>
      <c r="C157" s="181">
        <v>9</v>
      </c>
      <c r="D157" s="176" t="str">
        <f t="shared" si="1258"/>
        <v>Sa</v>
      </c>
      <c r="E157" s="2"/>
      <c r="F157" s="164" t="str">
        <f t="shared" ref="F157" si="1412">IF(OR(OR(B157=$CR$7,B161=$CR$7,B157=$CS$7,B161=$CS$7,B157=$CT$7,B161=$CT$7,B157=$CR$8,B161=$CR$8,B157=$CR$9,B161=$CR$9,B157=$CR$10,B161=$CR$10,B157=$CS$10,B161=$CS$10,B157=$CR$11,B161=$CR$11,B157=$CS$11,B161=$CS$11,B157=$CT$11,B161=$CT$11,B157=$CU$11,B161=$CU$11,B157=$CV$11,B161=$CV$11,B157=$CR$12,B161=$CR$12,B157=$CS$12,B161=$CS$12),OR($A158=$CP$30,$A158=$CP$31,$A158=$CP$32,$A158=$CP$33,$A158=$CP$34,$A158=$CP$35,$A158=$CP$36,$A158=$CP$37,$A158=$CP$38,$A158=$CP$39,$A158=$CP$40,$A158=$CP$41),OR($A158=$CP$44,$A158=$CP$45,$A158=$CP$46,$A158=$CP$47,$A158=$CP$48,$A158=$CP$49,$A158=$CP$50)),1,"")</f>
        <v/>
      </c>
      <c r="G157" s="164" t="str">
        <f t="shared" ref="G157" si="1413">IF(OR(OR(B157=$CR$15,B161=$CR$15,B157=$CS$15,B161=$CS$15,B157=$CT$15,B161=$CT$15,B157=$CR$16,B161=$CR$16,B157=$CS$16,B161=$CS$16,B157=$CR$17,B161=$CR$17,B157=$CS$17,B161=$CS$17,B157=$CR$18,B161=$CR$18,B157=$CS$18,B161=$CS$18,B157=$CT$18,B161=$CT$18,B157=$CU$18,B161=$CU$18,B157=$CV$18,B161=$CV$18,B157=$CR$19,B161=$CR$19,B157=$CS$19,B161=$CS$19),OR($A158=$CP$30,$A158=$CP$31,$A158=$CP$32,$A158=$CP$33,$A158=$CP$34,$A158=$CP$35,$A158=$CP$36,$A158=$CP$37,$A158=$CP$38,$A158=$CP$39,$A158=$CP$40,$A158=$CP$41),OR($A158=$CP$44,$A158=$CP$45,$A158=$CP$46,$A158=$CP$47,$A158=$CP$48,$A158=$CP$49,$A158=$CP$50)),1,"")</f>
        <v/>
      </c>
      <c r="H157" s="164" t="str">
        <f t="shared" ref="H157" si="1414">IF(OR(OR(B157=$CR$22,B161=$CR$22,B157=$CS$22,B161=$CS$22,B157=$CT$22,B161=$CT$22,B157=$CR$23,B161=$CR$23,B157=$CS$23,B161=$CS$23,B157=$CR$24,B161=$CR$24,B157=$CS$24,B161=$CS$24,B157=$CR$25,B161=$CR$25,B157=$CS$25,B161=$CS$25,B157=$CT$25,B161=$CT$25,B157=$CU$25,B161=$CU$25,B157=$CV$25,B161=$CV$25,B157=$CR$26,B161=$CR$26,B157=$CS$26,B161=$CS$26),OR($A158=$CP$30,$A158=$CP$31,$A158=$CP$32,$A158=$CP$33,$A158=$CP$34,$A158=$CP$35,$A158=$CP$36,$A158=$CP$37,$A158=$CP$38,$A158=$CP$39,$A158=$CP$40,$A158=$CP$41),OR($A158=$CP$44,$A158=$CP$45,$A158=$CP$46,$A158=$CP$47,$A158=$CP$48,$A158=$CP$49,$A158=$CP$50)),1,"")</f>
        <v/>
      </c>
      <c r="I157" s="2"/>
      <c r="J157" s="6" t="str">
        <f t="shared" ref="J157" si="1415">IF(ISNA(VLOOKUP(A157,$DB$1:$DE$200,4,FALSE)),"",VLOOKUP(A157,$DB$1:$DE$200,4,FALSE))</f>
        <v/>
      </c>
      <c r="K157" s="6"/>
      <c r="L157" s="6"/>
      <c r="M157" s="6"/>
      <c r="N157" s="6"/>
      <c r="O157" s="6"/>
      <c r="P157" s="5" t="str">
        <f t="array" ref="P157">IF(ISNA(INDEX($DC$1:$DC$770,MATCH($A157&amp;P$3,$DB$1:$DB$770&amp;$DC$1:$DC$770,0))),"",IF(ISNA(INDEX($DC$1:$DC$200,MATCH($A157&amp;P$3,$DB$1:$DB$200&amp;$DC$1:$DC$200,0))),IF(INDEX($DC$201:$DC$770,MATCH($A157&amp;P$3,$DB$201:$DB$770&amp;$DC$201:$DC$770,0))=P$3,2,""),IF(INDEX($DC$1:$DC$200,MATCH($A157&amp;P$3,$DB$1:$DB$200&amp;$DC$1:$DC$200,0))=P$3,1,"")))</f>
        <v/>
      </c>
      <c r="Q157" s="6" t="str">
        <f t="array" ref="Q157">IF(ISNA(INDEX($DC$1:$DC$770,MATCH($A157&amp;Q$3,$DB$1:$DB$770&amp;$DC$1:$DC$770,0))),"",IF(ISNA(INDEX($DC$1:$DC$200,MATCH($A157&amp;Q$3,$DB$1:$DB$200&amp;$DC$1:$DC$200,0))),IF(INDEX($DC$201:$DC$770,MATCH($A157&amp;Q$3,$DB$201:$DB$770&amp;$DC$201:$DC$770,0))=Q$3,2,""),IF(INDEX($DC$1:$DC$200,MATCH($A157&amp;Q$3,$DB$1:$DB$200&amp;$DC$1:$DC$200,0))=Q$3,1,"")))</f>
        <v/>
      </c>
      <c r="R157" s="6" t="str">
        <f t="array" ref="R157">IF(ISNA(INDEX($DC$1:$DC$770,MATCH($A157&amp;R$3,$DB$1:$DB$770&amp;$DC$1:$DC$770,0))),"",IF(ISNA(INDEX($DC$1:$DC$200,MATCH($A157&amp;R$3,$DB$1:$DB$200&amp;$DC$1:$DC$200,0))),IF(INDEX($DC$201:$DC$770,MATCH($A157&amp;R$3,$DB$201:$DB$770&amp;$DC$201:$DC$770,0))=R$3,2,""),IF(INDEX($DC$1:$DC$200,MATCH($A157&amp;R$3,$DB$1:$DB$200&amp;$DC$1:$DC$200,0))=R$3,1,"")))</f>
        <v/>
      </c>
      <c r="S157" s="5" t="str">
        <f t="array" ref="S157">IF(ISNA(INDEX($DC$1:$DC$770,MATCH($A157&amp;S$3,$DB$1:$DB$770&amp;$DC$1:$DC$770,0))),"",IF(ISNA(INDEX($DC$1:$DC$200,MATCH($A157&amp;S$3,$DB$1:$DB$200&amp;$DC$1:$DC$200,0))),IF(INDEX($DC$201:$DC$770,MATCH($A157&amp;S$3,$DB$201:$DB$770&amp;$DC$201:$DC$770,0))=S$3,2,""),IF(INDEX($DC$1:$DC$200,MATCH($A157&amp;S$3,$DB$1:$DB$200&amp;$DC$1:$DC$200,0))=S$3,1,"")))</f>
        <v/>
      </c>
      <c r="T157" s="6" t="str">
        <f t="array" ref="T157">IF(ISNA(INDEX($DC$1:$DC$770,MATCH($A157&amp;T$3,$DB$1:$DB$770&amp;$DC$1:$DC$770,0))),"",IF(ISNA(INDEX($DC$1:$DC$200,MATCH($A157&amp;T$3,$DB$1:$DB$200&amp;$DC$1:$DC$200,0))),IF(INDEX($DC$201:$DC$770,MATCH($A157&amp;T$3,$DB$201:$DB$770&amp;$DC$201:$DC$770,0))=T$3,2,""),IF(INDEX($DC$1:$DC$200,MATCH($A157&amp;T$3,$DB$1:$DB$200&amp;$DC$1:$DC$200,0))=T$3,1,"")))</f>
        <v/>
      </c>
      <c r="U157" s="7" t="str">
        <f t="array" ref="U157">IF(ISNA(INDEX($DC$1:$DC$770,MATCH($A157&amp;U$3,$DB$1:$DB$770&amp;$DC$1:$DC$770,0))),"",IF(ISNA(INDEX($DC$1:$DC$200,MATCH($A157&amp;U$3,$DB$1:$DB$200&amp;$DC$1:$DC$200,0))),IF(INDEX($DC$201:$DC$770,MATCH($A157&amp;U$3,$DB$201:$DB$770&amp;$DC$201:$DC$770,0))=U$3,2,""),IF(INDEX($DC$1:$DC$200,MATCH($A157&amp;U$3,$DB$1:$DB$200&amp;$DC$1:$DC$200,0))=U$3,1,"")))</f>
        <v/>
      </c>
      <c r="V157" s="6" t="str">
        <f t="array" ref="V157">IF(ISNA(INDEX($DC$1:$DC$770,MATCH($A157&amp;V$3,$DB$1:$DB$770&amp;$DC$1:$DC$770,0))),"",IF(ISNA(INDEX($DC$1:$DC$200,MATCH($A157&amp;V$3,$DB$1:$DB$200&amp;$DC$1:$DC$200,0))),IF(INDEX($DC$201:$DC$770,MATCH($A157&amp;V$3,$DB$201:$DB$770&amp;$DC$201:$DC$770,0))=V$3,2,""),IF(INDEX($DC$1:$DC$200,MATCH($A157&amp;V$3,$DB$1:$DB$200&amp;$DC$1:$DC$200,0))=V$3,1,"")))</f>
        <v/>
      </c>
      <c r="W157" s="6" t="str">
        <f t="array" ref="W157">IF(ISNA(INDEX($DC$1:$DC$770,MATCH($A157&amp;W$3,$DB$1:$DB$770&amp;$DC$1:$DC$770,0))),"",IF(ISNA(INDEX($DC$1:$DC$200,MATCH($A157&amp;W$3,$DB$1:$DB$200&amp;$DC$1:$DC$200,0))),IF(INDEX($DC$201:$DC$770,MATCH($A157&amp;W$3,$DB$201:$DB$770&amp;$DC$201:$DC$770,0))=W$3,2,""),IF(INDEX($DC$1:$DC$200,MATCH($A157&amp;W$3,$DB$1:$DB$200&amp;$DC$1:$DC$200,0))=W$3,1,"")))</f>
        <v/>
      </c>
      <c r="X157" s="6" t="str">
        <f t="array" ref="X157">IF(ISNA(INDEX($DC$1:$DC$770,MATCH($A157&amp;X$3,$DB$1:$DB$770&amp;$DC$1:$DC$770,0))),"",IF(ISNA(INDEX($DC$1:$DC$200,MATCH($A157&amp;X$3,$DB$1:$DB$200&amp;$DC$1:$DC$200,0))),IF(INDEX($DC$201:$DC$770,MATCH($A157&amp;X$3,$DB$201:$DB$770&amp;$DC$201:$DC$770,0))=X$3,2,""),IF(INDEX($DC$1:$DC$200,MATCH($A157&amp;X$3,$DB$1:$DB$200&amp;$DC$1:$DC$200,0))=X$3,1,"")))</f>
        <v/>
      </c>
      <c r="Y157" s="5" t="str">
        <f t="array" ref="Y157">IF(ISNA(INDEX($DC$1:$DC$770,MATCH($A157&amp;Y$3,$DB$1:$DB$770&amp;$DC$1:$DC$770,0))),"",IF(ISNA(INDEX($DC$1:$DC$200,MATCH($A157&amp;Y$3,$DB$1:$DB$200&amp;$DC$1:$DC$200,0))),IF(INDEX($DC$201:$DC$770,MATCH($A157&amp;Y$3,$DB$201:$DB$770&amp;$DC$201:$DC$770,0))=Y$3,2,""),IF(INDEX($DC$1:$DC$200,MATCH($A157&amp;Y$3,$DB$1:$DB$200&amp;$DC$1:$DC$200,0))=Y$3,1,"")))</f>
        <v/>
      </c>
      <c r="Z157" s="6" t="str">
        <f t="array" ref="Z157">IF(ISNA(INDEX($DC$1:$DC$770,MATCH($A157&amp;Z$3,$DB$1:$DB$770&amp;$DC$1:$DC$770,0))),"",IF(ISNA(INDEX($DC$1:$DC$200,MATCH($A157&amp;Z$3,$DB$1:$DB$200&amp;$DC$1:$DC$200,0))),IF(INDEX($DC$201:$DC$770,MATCH($A157&amp;Z$3,$DB$201:$DB$770&amp;$DC$201:$DC$770,0))=Z$3,2,""),IF(INDEX($DC$1:$DC$200,MATCH($A157&amp;Z$3,$DB$1:$DB$200&amp;$DC$1:$DC$200,0))=Z$3,1,"")))</f>
        <v/>
      </c>
      <c r="AA157" s="7" t="str">
        <f t="array" ref="AA157">IF(ISNA(INDEX($DC$1:$DC$770,MATCH($A157&amp;AA$3,$DB$1:$DB$770&amp;$DC$1:$DC$770,0))),"",IF(ISNA(INDEX($DC$1:$DC$200,MATCH($A157&amp;AA$3,$DB$1:$DB$200&amp;$DC$1:$DC$200,0))),IF(INDEX($DC$201:$DC$770,MATCH($A157&amp;AA$3,$DB$201:$DB$770&amp;$DC$201:$DC$770,0))=AA$3,2,""),IF(INDEX($DC$1:$DC$200,MATCH($A157&amp;AA$3,$DB$1:$DB$200&amp;$DC$1:$DC$200,0))=AA$3,1,"")))</f>
        <v/>
      </c>
      <c r="AB157" s="6" t="str">
        <f t="array" ref="AB157">IF(ISNA(INDEX($DC$1:$DC$770,MATCH($A157&amp;AB$3,$DB$1:$DB$770&amp;$DC$1:$DC$770,0))),"",IF(ISNA(INDEX($DC$1:$DC$200,MATCH($A157&amp;AB$3,$DB$1:$DB$200&amp;$DC$1:$DC$200,0))),IF(INDEX($DC$201:$DC$770,MATCH($A157&amp;AB$3,$DB$201:$DB$770&amp;$DC$201:$DC$770,0))=AB$3,2,""),IF(INDEX($DC$1:$DC$200,MATCH($A157&amp;AB$3,$DB$1:$DB$200&amp;$DC$1:$DC$200,0))=AB$3,1,"")))</f>
        <v/>
      </c>
      <c r="AC157" s="6" t="str">
        <f t="array" ref="AC157">IF(ISNA(INDEX($DC$1:$DC$770,MATCH($A157&amp;AC$3,$DB$1:$DB$770&amp;$DC$1:$DC$770,0))),"",IF(ISNA(INDEX($DC$1:$DC$200,MATCH($A157&amp;AC$3,$DB$1:$DB$200&amp;$DC$1:$DC$200,0))),IF(INDEX($DC$201:$DC$770,MATCH($A157&amp;AC$3,$DB$201:$DB$770&amp;$DC$201:$DC$770,0))=AC$3,2,""),IF(INDEX($DC$1:$DC$200,MATCH($A157&amp;AC$3,$DB$1:$DB$200&amp;$DC$1:$DC$200,0))=AC$3,1,"")))</f>
        <v/>
      </c>
      <c r="AD157" s="7" t="str">
        <f t="array" ref="AD157">IF(ISNA(INDEX($DC$1:$DC$770,MATCH($A157&amp;AD$3,$DB$1:$DB$770&amp;$DC$1:$DC$770,0))),"",IF(ISNA(INDEX($DC$1:$DC$200,MATCH($A157&amp;AD$3,$DB$1:$DB$200&amp;$DC$1:$DC$200,0))),IF(INDEX($DC$201:$DC$770,MATCH($A157&amp;AD$3,$DB$201:$DB$770&amp;$DC$201:$DC$770,0))=AD$3,2,""),IF(INDEX($DC$1:$DC$200,MATCH($A157&amp;AD$3,$DB$1:$DB$200&amp;$DC$1:$DC$200,0))=AD$3,1,"")))</f>
        <v/>
      </c>
      <c r="AE157" s="4">
        <f t="shared" ref="AE157" si="1416">AE155+1</f>
        <v>222</v>
      </c>
      <c r="AF157" s="174">
        <f>TRUNC((DATE($CR$2,AG$140,AG157)-WEEKDAY(DATE($CR$2,AG$140,AG157),2)-DATE(YEAR(DATE($CR$2,AG$140,AG157)+4-WEEKDAY(DATE($CR$2,AG$140,AG157),2)),1,-10))/7)</f>
        <v>32</v>
      </c>
      <c r="AG157" s="172">
        <v>9</v>
      </c>
      <c r="AH157" s="176" t="str">
        <f t="shared" si="1263"/>
        <v>Di</v>
      </c>
      <c r="AI157" s="2"/>
      <c r="AJ157" s="164">
        <f t="shared" ref="AJ157" si="1417">IF(OR(OR(AF157=$CR$7,AF161=$CR$7,AF157=$CS$7,AF161=$CS$7,AF157=$CT$7,AF161=$CT$7,AF157=$CR$8,AF161=$CR$8,AF157=$CR$9,AF161=$CR$9,AF157=$CR$10,AF161=$CR$10,AF157=$CS$10,AF161=$CS$10,AF157=$CR$11,AF161=$CR$11,AF157=$CS$11,AF161=$CS$11,AF157=$CT$11,AF161=$CT$11,AF157=$CU$11,AF161=$CU$11,AF157=$CV$11,AF161=$CV$11,AF157=$CR$12,AF161=$CR$12,AF157=$CS$12,AF161=$CS$12),OR($AE158=$CP$30,$AE158=$CP$31,$AE158=$CP$32,$AE158=$CP$33,$AE158=$CP$34,$AE158=$CP$35,$AE158=$CP$36,$AE158=$CP$37,$AE158=$CP$38,$AE158=$CP$39,$AE158=$CP$40,$AE158=$CP$41),OR($AE158=$CP$44,$AE158=$CP$45,$AE158=$CP$46,$AE158=$CP$47,$AE158=$CP$48,$AE158=$CP$49,$AE158=$CP$50)),1,"")</f>
        <v>1</v>
      </c>
      <c r="AK157" s="164">
        <f t="shared" ref="AK157" si="1418">IF(OR(OR(AF157=$CR$15,AF161=$CR$15,AF157=$CS$15,AF161=$CS$15,AF157=$CT$15,AF161=$CT$15,AF157=$CR$16,AF161=$CR$16,AF157=$CS$16,AF161=$CS$16,AF157=$CR$17,AF161=$CR$17,AF157=$CS$17,AF161=$CS$17,AF157=$CR$18,AF161=$CR$18,AF157=$CS$18,AF161=$CS$18,AF157=$CT$18,AF161=$CT$18,AF157=$CU$18,AF161=$CU$18,AF157=$CV$18,AF161=$CV$18,AF157=$CR$19,AF161=$CR$19,AF157=$CS$19,AF161=$CS$19),OR($AE158=$CP$30,$AE158=$CP$31,$AE158=$CP$32,$AE158=$CP$33,$AE158=$CP$34,$AE158=$CP$35,$AE158=$CP$36,$AE158=$CP$37,$AE158=$CP$38,$AE158=$CP$39,$AE158=$CP$40,$AE158=$CP$41),OR($AE158=$CP$44,$AE158=$CP$45,$AE158=$CP$46,$AE158=$CP$47,$AE158=$CP$48,$AE158=$CP$49,$AE158=$CP$50)),1,"")</f>
        <v>1</v>
      </c>
      <c r="AL157" s="164">
        <f t="shared" ref="AL157" si="1419">IF(OR(OR(AF157=$CR$22,AF161=$CR$22,AF157=$CS$22,AF161=$CS$22,AF157=$CT$22,AF161=$CT$22,AF157=$CR$23,AF161=$CR$23,AF157=$CS$23,AF161=$CS$23,AF157=$CR$24,AF161=$CR$24,AF157=$CS$24,AF161=$CS$24,AF157=$CR$25,AF161=$CR$25,AF157=$CS$25,AF161=$CS$25,AF157=$CT$25,AF161=$CT$25,AF157=$CU$25,AF161=$CU$25,AF157=$CV$25,AF161=$CV$25,AF157=$CR$26,AF161=$CR$26,AF157=$CS$26,AF161=$CS$26),OR($AE158=$CP$30,$AE158=$CP$31,$AE158=$CP$32,$AE158=$CP$33,$AE158=$CP$34,$AE158=$CP$35,$AE158=$CP$36,$AE158=$CP$37,$AE158=$CP$38,$AE158=$CP$39,$AE158=$CP$40,$AE158=$CP$41),OR($AE158=$CP$44,$AE158=$CP$45,$AE158=$CP$46,$AE158=$CP$47,$AE158=$CP$48,$AE158=$CP$49,$AE158=$CP$50)),1,"")</f>
        <v>1</v>
      </c>
      <c r="AM157" s="2"/>
      <c r="AN157" s="1" t="str">
        <f t="shared" ref="AN157" si="1420">IF(ISNA(VLOOKUP(AE157,$DB$1:$DE$200,4,FALSE)),"",VLOOKUP(AE157,$DB$1:$DE$200,4,FALSE))</f>
        <v/>
      </c>
      <c r="AO157" s="1"/>
      <c r="AP157" s="1"/>
      <c r="AQ157" s="1"/>
      <c r="AR157" s="1"/>
      <c r="AS157" s="1"/>
      <c r="AT157" s="5" t="str">
        <f t="array" ref="AT157">IF(ISNA(INDEX($DC$1:$DC$770,MATCH($AE157&amp;AT$3,$DB$1:$DB$770&amp;$DC$1:$DC$770,0))),"",IF(ISNA(INDEX($DC$1:$DC$200,MATCH($AE157&amp;AT$3,$DB$1:$DB$200&amp;$DC$1:$DC$200,0))),IF(INDEX($DC$201:$DC$770,MATCH($AE157&amp;AT$3,$DB$201:$DB$770&amp;$DC$201:$DC$770,0))=AT$3,2,""),IF(INDEX($DC$1:$DC$200,MATCH($AE157&amp;AT$3,$DB$1:$DB$200&amp;$DC$1:$DC$200,0))=AT$3,1,"")))</f>
        <v/>
      </c>
      <c r="AU157" s="6" t="str">
        <f t="array" ref="AU157">IF(ISNA(INDEX($DC$1:$DC$770,MATCH($AE157&amp;AU$3,$DB$1:$DB$770&amp;$DC$1:$DC$770,0))),"",IF(ISNA(INDEX($DC$1:$DC$200,MATCH($AE157&amp;AU$3,$DB$1:$DB$200&amp;$DC$1:$DC$200,0))),IF(INDEX($DC$201:$DC$770,MATCH($AE157&amp;AU$3,$DB$201:$DB$770&amp;$DC$201:$DC$770,0))=AU$3,2,""),IF(INDEX($DC$1:$DC$200,MATCH($AE157&amp;AU$3,$DB$1:$DB$200&amp;$DC$1:$DC$200,0))=AU$3,1,"")))</f>
        <v/>
      </c>
      <c r="AV157" s="6" t="str">
        <f t="array" ref="AV157">IF(ISNA(INDEX($DC$1:$DC$770,MATCH($AE157&amp;AV$3,$DB$1:$DB$770&amp;$DC$1:$DC$770,0))),"",IF(ISNA(INDEX($DC$1:$DC$200,MATCH($AE157&amp;AV$3,$DB$1:$DB$200&amp;$DC$1:$DC$200,0))),IF(INDEX($DC$201:$DC$770,MATCH($AE157&amp;AV$3,$DB$201:$DB$770&amp;$DC$201:$DC$770,0))=AV$3,2,""),IF(INDEX($DC$1:$DC$200,MATCH($AE157&amp;AV$3,$DB$1:$DB$200&amp;$DC$1:$DC$200,0))=AV$3,1,"")))</f>
        <v/>
      </c>
      <c r="AW157" s="5" t="str">
        <f t="array" ref="AW157">IF(ISNA(INDEX($DC$1:$DC$770,MATCH($AE157&amp;AW$3,$DB$1:$DB$770&amp;$DC$1:$DC$770,0))),"",IF(ISNA(INDEX($DC$1:$DC$200,MATCH($AE157&amp;AW$3,$DB$1:$DB$200&amp;$DC$1:$DC$200,0))),IF(INDEX($DC$201:$DC$770,MATCH($AE157&amp;AW$3,$DB$201:$DB$770&amp;$DC$201:$DC$770,0))=AW$3,2,""),IF(INDEX($DC$1:$DC$200,MATCH($AE157&amp;AW$3,$DB$1:$DB$200&amp;$DC$1:$DC$200,0))=AW$3,1,"")))</f>
        <v/>
      </c>
      <c r="AX157" s="6" t="str">
        <f t="array" ref="AX157">IF(ISNA(INDEX($DC$1:$DC$770,MATCH($AE157&amp;AX$3,$DB$1:$DB$770&amp;$DC$1:$DC$770,0))),"",IF(ISNA(INDEX($DC$1:$DC$200,MATCH($AE157&amp;AX$3,$DB$1:$DB$200&amp;$DC$1:$DC$200,0))),IF(INDEX($DC$201:$DC$770,MATCH($AE157&amp;AX$3,$DB$201:$DB$770&amp;$DC$201:$DC$770,0))=AX$3,2,""),IF(INDEX($DC$1:$DC$200,MATCH($AE157&amp;AX$3,$DB$1:$DB$200&amp;$DC$1:$DC$200,0))=AX$3,1,"")))</f>
        <v/>
      </c>
      <c r="AY157" s="7" t="str">
        <f t="array" ref="AY157">IF(ISNA(INDEX($DC$1:$DC$770,MATCH($AE157&amp;AY$3,$DB$1:$DB$770&amp;$DC$1:$DC$770,0))),"",IF(ISNA(INDEX($DC$1:$DC$200,MATCH($AE157&amp;AY$3,$DB$1:$DB$200&amp;$DC$1:$DC$200,0))),IF(INDEX($DC$201:$DC$770,MATCH($AE157&amp;AY$3,$DB$201:$DB$770&amp;$DC$201:$DC$770,0))=AY$3,2,""),IF(INDEX($DC$1:$DC$200,MATCH($AE157&amp;AY$3,$DB$1:$DB$200&amp;$DC$1:$DC$200,0))=AY$3,1,"")))</f>
        <v/>
      </c>
      <c r="AZ157" s="6" t="str">
        <f t="array" ref="AZ157">IF(ISNA(INDEX($DC$1:$DC$770,MATCH($AE157&amp;AZ$3,$DB$1:$DB$770&amp;$DC$1:$DC$770,0))),"",IF(ISNA(INDEX($DC$1:$DC$200,MATCH($AE157&amp;AZ$3,$DB$1:$DB$200&amp;$DC$1:$DC$200,0))),IF(INDEX($DC$201:$DC$770,MATCH($AE157&amp;AZ$3,$DB$201:$DB$770&amp;$DC$201:$DC$770,0))=AZ$3,2,""),IF(INDEX($DC$1:$DC$200,MATCH($AE157&amp;AZ$3,$DB$1:$DB$200&amp;$DC$1:$DC$200,0))=AZ$3,1,"")))</f>
        <v/>
      </c>
      <c r="BA157" s="6" t="str">
        <f t="array" ref="BA157">IF(ISNA(INDEX($DC$1:$DC$770,MATCH($AE157&amp;BA$3,$DB$1:$DB$770&amp;$DC$1:$DC$770,0))),"",IF(ISNA(INDEX($DC$1:$DC$200,MATCH($AE157&amp;BA$3,$DB$1:$DB$200&amp;$DC$1:$DC$200,0))),IF(INDEX($DC$201:$DC$770,MATCH($AE157&amp;BA$3,$DB$201:$DB$770&amp;$DC$201:$DC$770,0))=BA$3,2,""),IF(INDEX($DC$1:$DC$200,MATCH($AE157&amp;BA$3,$DB$1:$DB$200&amp;$DC$1:$DC$200,0))=BA$3,1,"")))</f>
        <v/>
      </c>
      <c r="BB157" s="6" t="str">
        <f t="array" ref="BB157">IF(ISNA(INDEX($DC$1:$DC$770,MATCH($AE157&amp;BB$3,$DB$1:$DB$770&amp;$DC$1:$DC$770,0))),"",IF(ISNA(INDEX($DC$1:$DC$200,MATCH($AE157&amp;BB$3,$DB$1:$DB$200&amp;$DC$1:$DC$200,0))),IF(INDEX($DC$201:$DC$770,MATCH($AE157&amp;BB$3,$DB$201:$DB$770&amp;$DC$201:$DC$770,0))=BB$3,2,""),IF(INDEX($DC$1:$DC$200,MATCH($AE157&amp;BB$3,$DB$1:$DB$200&amp;$DC$1:$DC$200,0))=BB$3,1,"")))</f>
        <v/>
      </c>
      <c r="BC157" s="5" t="str">
        <f t="array" ref="BC157">IF(ISNA(INDEX($DC$1:$DC$770,MATCH($AE157&amp;BC$3,$DB$1:$DB$770&amp;$DC$1:$DC$770,0))),"",IF(ISNA(INDEX($DC$1:$DC$200,MATCH($AE157&amp;BC$3,$DB$1:$DB$200&amp;$DC$1:$DC$200,0))),IF(INDEX($DC$201:$DC$770,MATCH($AE157&amp;BC$3,$DB$201:$DB$770&amp;$DC$201:$DC$770,0))=BC$3,2,""),IF(INDEX($DC$1:$DC$200,MATCH($AE157&amp;BC$3,$DB$1:$DB$200&amp;$DC$1:$DC$200,0))=BC$3,1,"")))</f>
        <v/>
      </c>
      <c r="BD157" s="6" t="str">
        <f t="array" ref="BD157">IF(ISNA(INDEX($DC$1:$DC$770,MATCH($AE157&amp;BD$3,$DB$1:$DB$770&amp;$DC$1:$DC$770,0))),"",IF(ISNA(INDEX($DC$1:$DC$200,MATCH($AE157&amp;BD$3,$DB$1:$DB$200&amp;$DC$1:$DC$200,0))),IF(INDEX($DC$201:$DC$770,MATCH($AE157&amp;BD$3,$DB$201:$DB$770&amp;$DC$201:$DC$770,0))=BD$3,2,""),IF(INDEX($DC$1:$DC$200,MATCH($AE157&amp;BD$3,$DB$1:$DB$200&amp;$DC$1:$DC$200,0))=BD$3,1,"")))</f>
        <v/>
      </c>
      <c r="BE157" s="7" t="str">
        <f t="array" ref="BE157">IF(ISNA(INDEX($DC$1:$DC$770,MATCH($AE157&amp;BE$3,$DB$1:$DB$770&amp;$DC$1:$DC$770,0))),"",IF(ISNA(INDEX($DC$1:$DC$200,MATCH($AE157&amp;BE$3,$DB$1:$DB$200&amp;$DC$1:$DC$200,0))),IF(INDEX($DC$201:$DC$770,MATCH($AE157&amp;BE$3,$DB$201:$DB$770&amp;$DC$201:$DC$770,0))=BE$3,2,""),IF(INDEX($DC$1:$DC$200,MATCH($AE157&amp;BE$3,$DB$1:$DB$200&amp;$DC$1:$DC$200,0))=BE$3,1,"")))</f>
        <v/>
      </c>
      <c r="BF157" s="6" t="str">
        <f t="array" ref="BF157">IF(ISNA(INDEX($DC$1:$DC$770,MATCH($AE157&amp;BF$3,$DB$1:$DB$770&amp;$DC$1:$DC$770,0))),"",IF(ISNA(INDEX($DC$1:$DC$200,MATCH($AE157&amp;BF$3,$DB$1:$DB$200&amp;$DC$1:$DC$200,0))),IF(INDEX($DC$201:$DC$770,MATCH($AE157&amp;BF$3,$DB$201:$DB$770&amp;$DC$201:$DC$770,0))=BF$3,2,""),IF(INDEX($DC$1:$DC$200,MATCH($AE157&amp;BF$3,$DB$1:$DB$200&amp;$DC$1:$DC$200,0))=BF$3,1,"")))</f>
        <v/>
      </c>
      <c r="BG157" s="6" t="str">
        <f t="array" ref="BG157">IF(ISNA(INDEX($DC$1:$DC$770,MATCH($AE157&amp;BG$3,$DB$1:$DB$770&amp;$DC$1:$DC$770,0))),"",IF(ISNA(INDEX($DC$1:$DC$200,MATCH($AE157&amp;BG$3,$DB$1:$DB$200&amp;$DC$1:$DC$200,0))),IF(INDEX($DC$201:$DC$770,MATCH($AE157&amp;BG$3,$DB$201:$DB$770&amp;$DC$201:$DC$770,0))=BG$3,2,""),IF(INDEX($DC$1:$DC$200,MATCH($AE157&amp;BG$3,$DB$1:$DB$200&amp;$DC$1:$DC$200,0))=BG$3,1,"")))</f>
        <v/>
      </c>
      <c r="BH157" s="7" t="str">
        <f t="array" ref="BH157">IF(ISNA(INDEX($DC$1:$DC$770,MATCH($AE157&amp;BH$3,$DB$1:$DB$770&amp;$DC$1:$DC$770,0))),"",IF(ISNA(INDEX($DC$1:$DC$200,MATCH($AE157&amp;BH$3,$DB$1:$DB$200&amp;$DC$1:$DC$200,0))),IF(INDEX($DC$201:$DC$770,MATCH($AE157&amp;BH$3,$DB$201:$DB$770&amp;$DC$201:$DC$770,0))=BH$3,2,""),IF(INDEX($DC$1:$DC$200,MATCH($AE157&amp;BH$3,$DB$1:$DB$200&amp;$DC$1:$DC$200,0))=BH$3,1,"")))</f>
        <v/>
      </c>
      <c r="BI157" s="4">
        <f t="shared" ref="BI157" si="1421">BI155+1</f>
        <v>253</v>
      </c>
      <c r="BJ157" s="174">
        <f>TRUNC((DATE($CR$2,BK$140,BK157)-WEEKDAY(DATE($CR$2,BK$140,BK157),2)-DATE(YEAR(DATE($CR$2,BK$140,BK157)+4-WEEKDAY(DATE($CR$2,BK$140,BK157),2)),1,-10))/7)</f>
        <v>36</v>
      </c>
      <c r="BK157" s="172">
        <v>9</v>
      </c>
      <c r="BL157" s="176" t="str">
        <f t="shared" si="1268"/>
        <v>Fr</v>
      </c>
      <c r="BM157" s="2"/>
      <c r="BN157" s="164" t="str">
        <f t="shared" ref="BN157" si="1422">IF(OR(OR($BI158=$CP$30,$BI158=$CP$31,$BI158=$CP$32,$BI158=$CP$33,$BI158=$CP$34,$BI158=$CP$35,$BI158=$CP$36,$BI158=$CP$37,$BI158=$CP$38,$BI158=$CP$39,$BI158=$CP$40,$BI158=$CP$41),OR(BJ157=$CR$7,BJ161=$CR$7,BJ157=$CS$7,BJ161=$CS$7,BJ157=$CT$7,BJ161=$CT$7,BJ157=$CR$8,BJ161=$CR$8,BJ157=$CR$9,BJ161=$CR$9,BJ157=$CR$10,BJ161=$CR$10,BJ157=$CS$10,BJ161=$CS$10,BJ157=$CR$11,BJ161=$CR$11,BJ157=$CS$11,BJ161=$CS$11,BJ157=$CT$11,BJ161=$CT$11,BJ157=$CU$11,BJ161=$CU$11,BJ157=$CV$11,BJ161=$CV$11,BJ157=$CR$12,BJ161=$CR$12,BJ157=$CS$12,BJ161=$CS$12),OR($BI158=$CP$44,$BI158=$CP$45,$BI158=$CP$46,$BI158=$CP$47,$BI158=$CP$48,$BI158=$CP$49,$BI158=$CP$50)),1,"")</f>
        <v/>
      </c>
      <c r="BO157" s="164" t="str">
        <f t="shared" ref="BO157" si="1423">IF(OR(OR(BJ157=$CR$15,BJ161=$CR$15,BJ157=$CS$15,BJ161=$CS$15,BJ157=$CT$15,BJ161=$CT$15,BJ157=$CR$16,BJ161=$CR$16,BJ157=$CS$16,BJ161=$CS$16,BJ157=$CR$17,BJ161=$CR$17,BJ157=$CS$17,BJ161=$CS$17,BJ157=$CR$18,BJ161=$CR$18,BJ157=$CS$18,BJ161=$CS$18,BJ157=$CT$18,BJ161=$CT$18,BJ157=$CU$18,BJ161=$CU$18,BJ157=$CV$18,BJ161=$CV$18,BJ157=$CR$19,BJ161=$CR$19,BJ157=$CS$19,BJ161=$CS$19),OR($BI158=$CP$30,$BI158=$CP$31,$BI158=$CP$32,$BI158=$CP$33,$BI158=$CP$34,$BI158=$CP$35,$BI158=$CP$36,$BI158=$CP$37,$BI158=$CP$38,$BI158=$CP$39,$BI158=$CP$40,$BI158=$CP$41),OR($BI158=$CP$44,$BI158=$CP$45,$BI158=$CP$46,$BI158=$CP$47,$BI158=$CP$48,$BI158=$CP$49,$BI158=$CP$50)),1,"")</f>
        <v/>
      </c>
      <c r="BP157" s="164" t="str">
        <f t="shared" ref="BP157" si="1424">IF(OR(OR(BJ157=$CR$22,BJ161=$CR$22,BJ157=$CS$22,BJ161=$CS$22,BJ157=$CT$22,BJ161=$CT$22,BJ157=$CR$23,BJ161=$CR$23,BJ157=$CS$23,BJ161=$CS$23,BJ157=$CR$24,BJ161=$CR$24,BJ157=$CS$24,BJ161=$CS$24,BJ157=$CR$25,BJ161=$CR$25,BJ157=$CS$25,BJ161=$CS$25,BJ157=$CT$25,BJ161=$CT$25,BJ157=$CU$25,BJ161=$CU$25,BJ157=$CV$25,BJ161=$CV$25,BJ157=$CR$26,BJ161=$CR$26,BJ157=$CS$26,BJ161=$CS$26),OR($BI158=$CP$30,$BI158=$CP$31,$BI158=$CP$32,$BI158=$CP$33,$BI158=$CP$34,$BI158=$CP$35,$BI158=$CP$36,$BI158=$CP$37,$BI158=$CP$38,$BI158=$CP$39,$BI158=$CP$40,$BI158=$CP$41),OR($BI158=$CP$44,$BI158=$CP$45,$BI158=$CP$46,$BI158=$CP$47,$BI158=$CP$48,$BI158=$CP$49,$BI158=$CP$50)),1,"")</f>
        <v/>
      </c>
      <c r="BQ157" s="2"/>
      <c r="BR157" s="1" t="str">
        <f t="shared" ref="BR157" si="1425">IF(ISNA(VLOOKUP(BI157,$DB$1:$DE$200,4,FALSE)),"",VLOOKUP(BI157,$DB$1:$DE$200,4,FALSE))</f>
        <v/>
      </c>
      <c r="BS157" s="1"/>
      <c r="BT157" s="1"/>
      <c r="BU157" s="1"/>
      <c r="BV157" s="1"/>
      <c r="BW157" s="1"/>
      <c r="BX157" s="5" t="str">
        <f t="array" ref="BX157">IF(ISNA(INDEX($DC$1:$DC$770,MATCH($BI157&amp;BX$3,$DB$1:$DB$770&amp;$DC$1:$DC$770,0))),"",IF(ISNA(INDEX($DC$1:$DC$200,MATCH($BI157&amp;BX$3,$DB$1:$DB$200&amp;$DC$1:$DC$200,0))),IF(INDEX($DC$201:$DC$770,MATCH($BI157&amp;BX$3,$DB$201:$DB$770&amp;$DC$201:$DC$770,0))=BX$3,2,""),IF(INDEX($DC$1:$DC$200,MATCH($BI157&amp;BX$3,$DB$1:$DB$200&amp;$DC$1:$DC$200,0))=BX$3,1,"")))</f>
        <v/>
      </c>
      <c r="BY157" s="6" t="str">
        <f t="array" ref="BY157">IF(ISNA(INDEX($DC$1:$DC$770,MATCH($BI157&amp;BY$3,$DB$1:$DB$770&amp;$DC$1:$DC$770,0))),"",IF(ISNA(INDEX($DC$1:$DC$200,MATCH($BI157&amp;BY$3,$DB$1:$DB$200&amp;$DC$1:$DC$200,0))),IF(INDEX($DC$201:$DC$770,MATCH($BI157&amp;BY$3,$DB$201:$DB$770&amp;$DC$201:$DC$770,0))=BY$3,2,""),IF(INDEX($DC$1:$DC$200,MATCH($BI157&amp;BY$3,$DB$1:$DB$200&amp;$DC$1:$DC$200,0))=BY$3,1,"")))</f>
        <v/>
      </c>
      <c r="BZ157" s="6" t="str">
        <f t="array" ref="BZ157">IF(ISNA(INDEX($DC$1:$DC$770,MATCH($BI157&amp;BZ$3,$DB$1:$DB$770&amp;$DC$1:$DC$770,0))),"",IF(ISNA(INDEX($DC$1:$DC$200,MATCH($BI157&amp;BZ$3,$DB$1:$DB$200&amp;$DC$1:$DC$200,0))),IF(INDEX($DC$201:$DC$770,MATCH($BI157&amp;BZ$3,$DB$201:$DB$770&amp;$DC$201:$DC$770,0))=BZ$3,2,""),IF(INDEX($DC$1:$DC$200,MATCH($BI157&amp;BZ$3,$DB$1:$DB$200&amp;$DC$1:$DC$200,0))=BZ$3,1,"")))</f>
        <v/>
      </c>
      <c r="CA157" s="5" t="str">
        <f t="array" ref="CA157">IF(ISNA(INDEX($DC$1:$DC$770,MATCH($BI157&amp;CA$3,$DB$1:$DB$770&amp;$DC$1:$DC$770,0))),"",IF(ISNA(INDEX($DC$1:$DC$200,MATCH($BI157&amp;CA$3,$DB$1:$DB$200&amp;$DC$1:$DC$200,0))),IF(INDEX($DC$201:$DC$770,MATCH($BI157&amp;CA$3,$DB$201:$DB$770&amp;$DC$201:$DC$770,0))=CA$3,2,""),IF(INDEX($DC$1:$DC$200,MATCH($BI157&amp;CA$3,$DB$1:$DB$200&amp;$DC$1:$DC$200,0))=CA$3,1,"")))</f>
        <v/>
      </c>
      <c r="CB157" s="6" t="str">
        <f t="array" ref="CB157">IF(ISNA(INDEX($DC$1:$DC$770,MATCH($BI157&amp;CB$3,$DB$1:$DB$770&amp;$DC$1:$DC$770,0))),"",IF(ISNA(INDEX($DC$1:$DC$200,MATCH($BI157&amp;CB$3,$DB$1:$DB$200&amp;$DC$1:$DC$200,0))),IF(INDEX($DC$201:$DC$770,MATCH($BI157&amp;CB$3,$DB$201:$DB$770&amp;$DC$201:$DC$770,0))=CB$3,2,""),IF(INDEX($DC$1:$DC$200,MATCH($BI157&amp;CB$3,$DB$1:$DB$200&amp;$DC$1:$DC$200,0))=CB$3,1,"")))</f>
        <v/>
      </c>
      <c r="CC157" s="7" t="str">
        <f t="array" ref="CC157">IF(ISNA(INDEX($DC$1:$DC$770,MATCH($BI157&amp;CC$3,$DB$1:$DB$770&amp;$DC$1:$DC$770,0))),"",IF(ISNA(INDEX($DC$1:$DC$200,MATCH($BI157&amp;CC$3,$DB$1:$DB$200&amp;$DC$1:$DC$200,0))),IF(INDEX($DC$201:$DC$770,MATCH($BI157&amp;CC$3,$DB$201:$DB$770&amp;$DC$201:$DC$770,0))=CC$3,2,""),IF(INDEX($DC$1:$DC$200,MATCH($BI157&amp;CC$3,$DB$1:$DB$200&amp;$DC$1:$DC$200,0))=CC$3,1,"")))</f>
        <v/>
      </c>
      <c r="CD157" s="6" t="str">
        <f t="array" ref="CD157">IF(ISNA(INDEX($DC$1:$DC$770,MATCH($BI157&amp;CD$3,$DB$1:$DB$770&amp;$DC$1:$DC$770,0))),"",IF(ISNA(INDEX($DC$1:$DC$200,MATCH($BI157&amp;CD$3,$DB$1:$DB$200&amp;$DC$1:$DC$200,0))),IF(INDEX($DC$201:$DC$770,MATCH($BI157&amp;CD$3,$DB$201:$DB$770&amp;$DC$201:$DC$770,0))=CD$3,2,""),IF(INDEX($DC$1:$DC$200,MATCH($BI157&amp;CD$3,$DB$1:$DB$200&amp;$DC$1:$DC$200,0))=CD$3,1,"")))</f>
        <v/>
      </c>
      <c r="CE157" s="6" t="str">
        <f t="array" ref="CE157">IF(ISNA(INDEX($DC$1:$DC$770,MATCH($BI157&amp;CE$3,$DB$1:$DB$770&amp;$DC$1:$DC$770,0))),"",IF(ISNA(INDEX($DC$1:$DC$200,MATCH($BI157&amp;CE$3,$DB$1:$DB$200&amp;$DC$1:$DC$200,0))),IF(INDEX($DC$201:$DC$770,MATCH($BI157&amp;CE$3,$DB$201:$DB$770&amp;$DC$201:$DC$770,0))=CE$3,2,""),IF(INDEX($DC$1:$DC$200,MATCH($BI157&amp;CE$3,$DB$1:$DB$200&amp;$DC$1:$DC$200,0))=CE$3,1,"")))</f>
        <v/>
      </c>
      <c r="CF157" s="6" t="str">
        <f t="array" ref="CF157">IF(ISNA(INDEX($DC$1:$DC$770,MATCH($BI157&amp;CF$3,$DB$1:$DB$770&amp;$DC$1:$DC$770,0))),"",IF(ISNA(INDEX($DC$1:$DC$200,MATCH($BI157&amp;CF$3,$DB$1:$DB$200&amp;$DC$1:$DC$200,0))),IF(INDEX($DC$201:$DC$770,MATCH($BI157&amp;CF$3,$DB$201:$DB$770&amp;$DC$201:$DC$770,0))=CF$3,2,""),IF(INDEX($DC$1:$DC$200,MATCH($BI157&amp;CF$3,$DB$1:$DB$200&amp;$DC$1:$DC$200,0))=CF$3,1,"")))</f>
        <v/>
      </c>
      <c r="CG157" s="5" t="str">
        <f t="array" ref="CG157">IF(ISNA(INDEX($DC$1:$DC$770,MATCH($BI157&amp;CG$3,$DB$1:$DB$770&amp;$DC$1:$DC$770,0))),"",IF(ISNA(INDEX($DC$1:$DC$200,MATCH($BI157&amp;CG$3,$DB$1:$DB$200&amp;$DC$1:$DC$200,0))),IF(INDEX($DC$201:$DC$770,MATCH($BI157&amp;CG$3,$DB$201:$DB$770&amp;$DC$201:$DC$770,0))=CG$3,2,""),IF(INDEX($DC$1:$DC$200,MATCH($BI157&amp;CG$3,$DB$1:$DB$200&amp;$DC$1:$DC$200,0))=CG$3,1,"")))</f>
        <v/>
      </c>
      <c r="CH157" s="6" t="str">
        <f t="array" ref="CH157">IF(ISNA(INDEX($DC$1:$DC$770,MATCH($BI157&amp;CH$3,$DB$1:$DB$770&amp;$DC$1:$DC$770,0))),"",IF(ISNA(INDEX($DC$1:$DC$200,MATCH($BI157&amp;CH$3,$DB$1:$DB$200&amp;$DC$1:$DC$200,0))),IF(INDEX($DC$201:$DC$770,MATCH($BI157&amp;CH$3,$DB$201:$DB$770&amp;$DC$201:$DC$770,0))=CH$3,2,""),IF(INDEX($DC$1:$DC$200,MATCH($BI157&amp;CH$3,$DB$1:$DB$200&amp;$DC$1:$DC$200,0))=CH$3,1,"")))</f>
        <v/>
      </c>
      <c r="CI157" s="7" t="str">
        <f t="array" ref="CI157">IF(ISNA(INDEX($DC$1:$DC$770,MATCH($BI157&amp;CI$3,$DB$1:$DB$770&amp;$DC$1:$DC$770,0))),"",IF(ISNA(INDEX($DC$1:$DC$200,MATCH($BI157&amp;CI$3,$DB$1:$DB$200&amp;$DC$1:$DC$200,0))),IF(INDEX($DC$201:$DC$770,MATCH($BI157&amp;CI$3,$DB$201:$DB$770&amp;$DC$201:$DC$770,0))=CI$3,2,""),IF(INDEX($DC$1:$DC$200,MATCH($BI157&amp;CI$3,$DB$1:$DB$200&amp;$DC$1:$DC$200,0))=CI$3,1,"")))</f>
        <v/>
      </c>
      <c r="CJ157" s="6" t="str">
        <f t="array" ref="CJ157">IF(ISNA(INDEX($DC$1:$DC$770,MATCH($BI157&amp;CJ$3,$DB$1:$DB$770&amp;$DC$1:$DC$770,0))),"",IF(ISNA(INDEX($DC$1:$DC$200,MATCH($BI157&amp;CJ$3,$DB$1:$DB$200&amp;$DC$1:$DC$200,0))),IF(INDEX($DC$201:$DC$770,MATCH($BI157&amp;CJ$3,$DB$201:$DB$770&amp;$DC$201:$DC$770,0))=CJ$3,2,""),IF(INDEX($DC$1:$DC$200,MATCH($BI157&amp;CJ$3,$DB$1:$DB$200&amp;$DC$1:$DC$200,0))=CJ$3,1,"")))</f>
        <v/>
      </c>
      <c r="CK157" s="6" t="str">
        <f t="array" ref="CK157">IF(ISNA(INDEX($DC$1:$DC$770,MATCH($BI157&amp;CK$3,$DB$1:$DB$770&amp;$DC$1:$DC$770,0))),"",IF(ISNA(INDEX($DC$1:$DC$200,MATCH($BI157&amp;CK$3,$DB$1:$DB$200&amp;$DC$1:$DC$200,0))),IF(INDEX($DC$201:$DC$770,MATCH($BI157&amp;CK$3,$DB$201:$DB$770&amp;$DC$201:$DC$770,0))=CK$3,2,""),IF(INDEX($DC$1:$DC$200,MATCH($BI157&amp;CK$3,$DB$1:$DB$200&amp;$DC$1:$DC$200,0))=CK$3,1,"")))</f>
        <v/>
      </c>
      <c r="CL157" s="7" t="str">
        <f t="array" ref="CL157">IF(ISNA(INDEX($DC$1:$DC$770,MATCH($BI157&amp;CL$3,$DB$1:$DB$770&amp;$DC$1:$DC$770,0))),"",IF(ISNA(INDEX($DC$1:$DC$200,MATCH($BI157&amp;CL$3,$DB$1:$DB$200&amp;$DC$1:$DC$200,0))),IF(INDEX($DC$201:$DC$770,MATCH($BI157&amp;CL$3,$DB$201:$DB$770&amp;$DC$201:$DC$770,0))=CL$3,2,""),IF(INDEX($DC$1:$DC$200,MATCH($BI157&amp;CL$3,$DB$1:$DB$200&amp;$DC$1:$DC$200,0))=CL$3,1,"")))</f>
        <v/>
      </c>
      <c r="CN157" s="13" t="s">
        <v>38</v>
      </c>
      <c r="CO157" s="58">
        <f t="shared" ref="CO157" si="1426">VLOOKUP(CQ157,$CQ$194:$CR$208,2,FALSE)</f>
        <v>6</v>
      </c>
      <c r="CP157" s="23">
        <f t="shared" si="1332"/>
        <v>-34</v>
      </c>
      <c r="CQ157" s="168" t="s">
        <v>198</v>
      </c>
      <c r="CR157" s="13" t="s">
        <v>125</v>
      </c>
      <c r="CT157" s="13" t="s">
        <v>151</v>
      </c>
      <c r="CU157" s="13">
        <f>DAY(CY157)</f>
        <v>27</v>
      </c>
      <c r="CV157" s="13">
        <f>MONTH(CY157)</f>
        <v>11</v>
      </c>
      <c r="CW157" s="13">
        <f t="shared" si="1410"/>
        <v>2016</v>
      </c>
      <c r="CX157" s="13" t="str">
        <f>IF(WEEKDAY(CY157,2)=1,"Mo",IF(WEEKDAY(CY157,2)=2,"Di",IF(WEEKDAY(CY157,2)=3,"Mi",IF(WEEKDAY(CY157,2)=4,"Do",IF(WEEKDAY(CY157,2)=5,"Fr",IF(WEEKDAY(CY157,2)=6,"Sa","So"))))))</f>
        <v>Fr</v>
      </c>
      <c r="CY157" s="22">
        <f>CW31-1</f>
        <v>40873</v>
      </c>
      <c r="CZ157" s="13">
        <f>IF(COUNTIF(DL602:DL611,1)&gt;0,"F3",0)</f>
        <v>0</v>
      </c>
      <c r="DB157" s="19">
        <f>IF(DM157=0,0,IF(COUNTIF($DM$1:$DM$200,DM157)=1,DM157,IF(COUNTIF($DM$1:$DM$200,DM157)=2,IF(COUNTIF($DM$1:$DM104,DM157)=0,DM157,DM157+0.5),"Terminkollision 1")))</f>
        <v>0</v>
      </c>
      <c r="DC157" s="42">
        <f t="shared" si="1187"/>
        <v>15</v>
      </c>
      <c r="DD157" s="71" t="s">
        <v>207</v>
      </c>
      <c r="DE157" s="73" t="s">
        <v>118</v>
      </c>
      <c r="DG157" s="64"/>
      <c r="DH157" s="64"/>
      <c r="DI157" s="13">
        <f t="shared" si="563"/>
        <v>2016</v>
      </c>
      <c r="DJ157" s="13" t="str">
        <f t="shared" si="1273"/>
        <v>Mo</v>
      </c>
      <c r="DK157" s="22">
        <f t="shared" si="1274"/>
        <v>40876</v>
      </c>
      <c r="DL157" s="19">
        <f t="shared" si="1275"/>
        <v>0</v>
      </c>
      <c r="DM157" s="13">
        <f t="shared" si="1136"/>
        <v>0</v>
      </c>
    </row>
    <row r="158" spans="1:117">
      <c r="A158" s="13">
        <f t="shared" ref="A158" si="1427">A157+0.5</f>
        <v>191.5</v>
      </c>
      <c r="B158" s="174"/>
      <c r="C158" s="183"/>
      <c r="D158" s="177"/>
      <c r="E158" s="2"/>
      <c r="F158" s="165"/>
      <c r="G158" s="165"/>
      <c r="H158" s="165"/>
      <c r="I158" s="2"/>
      <c r="J158" s="10" t="str">
        <f t="shared" ref="J158" si="1428">IF(ISNA(VLOOKUP(A158,$CP$30:$CQ$56,2,FALSE)),IF(ISNA(VLOOKUP(A158,$DB$1:$DE$200,4,FALSE)),"",VLOOKUP(A158,$DB$1:$DE$200,4,FALSE)),VLOOKUP(A158,$CP$30:$CQ$56,2,FALSE))</f>
        <v/>
      </c>
      <c r="K158" s="10"/>
      <c r="L158" s="10"/>
      <c r="M158" s="10"/>
      <c r="N158" s="10"/>
      <c r="O158" s="10"/>
      <c r="P158" s="9" t="str">
        <f t="array" ref="P158">IF(ISNA(INDEX($DC$201:$DC$770,MATCH($A157&amp;P$3,$DB$201:$DB$770&amp;$DC$201:$DC$770,0))),IF(ISNA(INDEX($DC$1:$DC$200,MATCH($A158&amp;P$3,$DB$1:$DB$200&amp;$DC$1:$DC$200,0))),"",IF(INDEX($DC$1:$DC$200,MATCH($A158&amp;P$3,$DB$1:$DB$200&amp;$DC$1:$DC$200,0))=P$3,1,"")),IF(INDEX($DC$201:$DC$770,MATCH($A157&amp;P$3,$DB$201:$DB$770&amp;$DC$201:$DC$770,0))=P$3,2,""))</f>
        <v/>
      </c>
      <c r="Q158" s="10" t="str">
        <f t="array" ref="Q158">IF(ISNA(INDEX($DC$201:$DC$770,MATCH($A157&amp;Q$3,$DB$201:$DB$770&amp;$DC$201:$DC$770,0))),IF(ISNA(INDEX($DC$1:$DC$200,MATCH($A158&amp;Q$3,$DB$1:$DB$200&amp;$DC$1:$DC$200,0))),"",IF(INDEX($DC$1:$DC$200,MATCH($A158&amp;Q$3,$DB$1:$DB$200&amp;$DC$1:$DC$200,0))=Q$3,1,"")),IF(INDEX($DC$201:$DC$770,MATCH($A157&amp;Q$3,$DB$201:$DB$770&amp;$DC$201:$DC$770,0))=Q$3,2,""))</f>
        <v/>
      </c>
      <c r="R158" s="10" t="str">
        <f t="array" ref="R158">IF(ISNA(INDEX($DC$201:$DC$770,MATCH($A157&amp;R$3,$DB$201:$DB$770&amp;$DC$201:$DC$770,0))),IF(ISNA(INDEX($DC$1:$DC$200,MATCH($A158&amp;R$3,$DB$1:$DB$200&amp;$DC$1:$DC$200,0))),"",IF(INDEX($DC$1:$DC$200,MATCH($A158&amp;R$3,$DB$1:$DB$200&amp;$DC$1:$DC$200,0))=R$3,1,"")),IF(INDEX($DC$201:$DC$770,MATCH($A157&amp;R$3,$DB$201:$DB$770&amp;$DC$201:$DC$770,0))=R$3,2,""))</f>
        <v/>
      </c>
      <c r="S158" s="9" t="str">
        <f t="array" ref="S158">IF(ISNA(INDEX($DC$201:$DC$770,MATCH($A157&amp;S$3,$DB$201:$DB$770&amp;$DC$201:$DC$770,0))),IF(ISNA(INDEX($DC$1:$DC$200,MATCH($A158&amp;S$3,$DB$1:$DB$200&amp;$DC$1:$DC$200,0))),"",IF(INDEX($DC$1:$DC$200,MATCH($A158&amp;S$3,$DB$1:$DB$200&amp;$DC$1:$DC$200,0))=S$3,1,"")),IF(INDEX($DC$201:$DC$770,MATCH($A157&amp;S$3,$DB$201:$DB$770&amp;$DC$201:$DC$770,0))=S$3,2,""))</f>
        <v/>
      </c>
      <c r="T158" s="10" t="str">
        <f t="array" ref="T158">IF(ISNA(INDEX($DC$201:$DC$770,MATCH($A157&amp;T$3,$DB$201:$DB$770&amp;$DC$201:$DC$770,0))),IF(ISNA(INDEX($DC$1:$DC$200,MATCH($A158&amp;T$3,$DB$1:$DB$200&amp;$DC$1:$DC$200,0))),"",IF(INDEX($DC$1:$DC$200,MATCH($A158&amp;T$3,$DB$1:$DB$200&amp;$DC$1:$DC$200,0))=T$3,1,"")),IF(INDEX($DC$201:$DC$770,MATCH($A157&amp;T$3,$DB$201:$DB$770&amp;$DC$201:$DC$770,0))=T$3,2,""))</f>
        <v/>
      </c>
      <c r="U158" s="8" t="str">
        <f t="array" ref="U158">IF(ISNA(INDEX($DC$201:$DC$770,MATCH($A157&amp;U$3,$DB$201:$DB$770&amp;$DC$201:$DC$770,0))),IF(ISNA(INDEX($DC$1:$DC$200,MATCH($A158&amp;U$3,$DB$1:$DB$200&amp;$DC$1:$DC$200,0))),"",IF(INDEX($DC$1:$DC$200,MATCH($A158&amp;U$3,$DB$1:$DB$200&amp;$DC$1:$DC$200,0))=U$3,1,"")),IF(INDEX($DC$201:$DC$770,MATCH($A157&amp;U$3,$DB$201:$DB$770&amp;$DC$201:$DC$770,0))=U$3,2,""))</f>
        <v/>
      </c>
      <c r="V158" s="10" t="str">
        <f t="array" ref="V158">IF(ISNA(INDEX($DC$201:$DC$770,MATCH($A157&amp;V$3,$DB$201:$DB$770&amp;$DC$201:$DC$770,0))),IF(ISNA(INDEX($DC$1:$DC$200,MATCH($A158&amp;V$3,$DB$1:$DB$200&amp;$DC$1:$DC$200,0))),"",IF(INDEX($DC$1:$DC$200,MATCH($A158&amp;V$3,$DB$1:$DB$200&amp;$DC$1:$DC$200,0))=V$3,1,"")),IF(INDEX($DC$201:$DC$770,MATCH($A157&amp;V$3,$DB$201:$DB$770&amp;$DC$201:$DC$770,0))=V$3,2,""))</f>
        <v/>
      </c>
      <c r="W158" s="10" t="str">
        <f t="array" ref="W158">IF(ISNA(INDEX($DC$201:$DC$770,MATCH($A157&amp;W$3,$DB$201:$DB$770&amp;$DC$201:$DC$770,0))),IF(ISNA(INDEX($DC$1:$DC$200,MATCH($A158&amp;W$3,$DB$1:$DB$200&amp;$DC$1:$DC$200,0))),"",IF(INDEX($DC$1:$DC$200,MATCH($A158&amp;W$3,$DB$1:$DB$200&amp;$DC$1:$DC$200,0))=W$3,1,"")),IF(INDEX($DC$201:$DC$770,MATCH($A157&amp;W$3,$DB$201:$DB$770&amp;$DC$201:$DC$770,0))=W$3,2,""))</f>
        <v/>
      </c>
      <c r="X158" s="10" t="str">
        <f t="array" ref="X158">IF(ISNA(INDEX($DC$201:$DC$770,MATCH($A157&amp;X$3,$DB$201:$DB$770&amp;$DC$201:$DC$770,0))),IF(ISNA(INDEX($DC$1:$DC$200,MATCH($A158&amp;X$3,$DB$1:$DB$200&amp;$DC$1:$DC$200,0))),"",IF(INDEX($DC$1:$DC$200,MATCH($A158&amp;X$3,$DB$1:$DB$200&amp;$DC$1:$DC$200,0))=X$3,1,"")),IF(INDEX($DC$201:$DC$770,MATCH($A157&amp;X$3,$DB$201:$DB$770&amp;$DC$201:$DC$770,0))=X$3,2,""))</f>
        <v/>
      </c>
      <c r="Y158" s="9" t="str">
        <f t="array" ref="Y158">IF(ISNA(INDEX($DC$201:$DC$770,MATCH($A157&amp;Y$3,$DB$201:$DB$770&amp;$DC$201:$DC$770,0))),IF(ISNA(INDEX($DC$1:$DC$200,MATCH($A158&amp;Y$3,$DB$1:$DB$200&amp;$DC$1:$DC$200,0))),"",IF(INDEX($DC$1:$DC$200,MATCH($A158&amp;Y$3,$DB$1:$DB$200&amp;$DC$1:$DC$200,0))=Y$3,1,"")),IF(INDEX($DC$201:$DC$770,MATCH($A157&amp;Y$3,$DB$201:$DB$770&amp;$DC$201:$DC$770,0))=Y$3,2,""))</f>
        <v/>
      </c>
      <c r="Z158" s="10" t="str">
        <f t="array" ref="Z158">IF(ISNA(INDEX($DC$201:$DC$770,MATCH($A157&amp;Z$3,$DB$201:$DB$770&amp;$DC$201:$DC$770,0))),IF(ISNA(INDEX($DC$1:$DC$200,MATCH($A158&amp;Z$3,$DB$1:$DB$200&amp;$DC$1:$DC$200,0))),"",IF(INDEX($DC$1:$DC$200,MATCH($A158&amp;Z$3,$DB$1:$DB$200&amp;$DC$1:$DC$200,0))=Z$3,1,"")),IF(INDEX($DC$201:$DC$770,MATCH($A157&amp;Z$3,$DB$201:$DB$770&amp;$DC$201:$DC$770,0))=Z$3,2,""))</f>
        <v/>
      </c>
      <c r="AA158" s="8" t="str">
        <f t="array" ref="AA158">IF(ISNA(INDEX($DC$201:$DC$770,MATCH($A157&amp;AA$3,$DB$201:$DB$770&amp;$DC$201:$DC$770,0))),IF(ISNA(INDEX($DC$1:$DC$200,MATCH($A158&amp;AA$3,$DB$1:$DB$200&amp;$DC$1:$DC$200,0))),"",IF(INDEX($DC$1:$DC$200,MATCH($A158&amp;AA$3,$DB$1:$DB$200&amp;$DC$1:$DC$200,0))=AA$3,1,"")),IF(INDEX($DC$201:$DC$770,MATCH($A157&amp;AA$3,$DB$201:$DB$770&amp;$DC$201:$DC$770,0))=AA$3,2,""))</f>
        <v/>
      </c>
      <c r="AB158" s="10" t="str">
        <f t="array" ref="AB158">IF(ISNA(INDEX($DC$201:$DC$770,MATCH($A157&amp;AB$3,$DB$201:$DB$770&amp;$DC$201:$DC$770,0))),IF(ISNA(INDEX($DC$1:$DC$200,MATCH($A158&amp;AB$3,$DB$1:$DB$200&amp;$DC$1:$DC$200,0))),"",IF(INDEX($DC$1:$DC$200,MATCH($A158&amp;AB$3,$DB$1:$DB$200&amp;$DC$1:$DC$200,0))=AB$3,1,"")),IF(INDEX($DC$201:$DC$770,MATCH($A157&amp;AB$3,$DB$201:$DB$770&amp;$DC$201:$DC$770,0))=AB$3,2,""))</f>
        <v/>
      </c>
      <c r="AC158" s="10" t="str">
        <f t="array" ref="AC158">IF(ISNA(INDEX($DC$201:$DC$770,MATCH($A157&amp;AC$3,$DB$201:$DB$770&amp;$DC$201:$DC$770,0))),IF(ISNA(INDEX($DC$1:$DC$200,MATCH($A158&amp;AC$3,$DB$1:$DB$200&amp;$DC$1:$DC$200,0))),"",IF(INDEX($DC$1:$DC$200,MATCH($A158&amp;AC$3,$DB$1:$DB$200&amp;$DC$1:$DC$200,0))=AC$3,1,"")),IF(INDEX($DC$201:$DC$770,MATCH($A157&amp;AC$3,$DB$201:$DB$770&amp;$DC$201:$DC$770,0))=AC$3,2,""))</f>
        <v/>
      </c>
      <c r="AD158" s="8" t="str">
        <f t="array" ref="AD158">IF(ISNA(INDEX($DC$201:$DC$770,MATCH($A157&amp;AD$3,$DB$201:$DB$770&amp;$DC$201:$DC$770,0))),IF(ISNA(INDEX($DC$1:$DC$200,MATCH($A158&amp;AD$3,$DB$1:$DB$200&amp;$DC$1:$DC$200,0))),"",IF(INDEX($DC$1:$DC$200,MATCH($A158&amp;AD$3,$DB$1:$DB$200&amp;$DC$1:$DC$200,0))=AD$3,1,"")),IF(INDEX($DC$201:$DC$770,MATCH($A157&amp;AD$3,$DB$201:$DB$770&amp;$DC$201:$DC$770,0))=AD$3,2,""))</f>
        <v/>
      </c>
      <c r="AE158" s="4">
        <f t="shared" ref="AE158" si="1429">AE157+0.5</f>
        <v>222.5</v>
      </c>
      <c r="AF158" s="174"/>
      <c r="AG158" s="173"/>
      <c r="AH158" s="177"/>
      <c r="AI158" s="2"/>
      <c r="AJ158" s="165"/>
      <c r="AK158" s="165"/>
      <c r="AL158" s="165"/>
      <c r="AM158" s="2"/>
      <c r="AN158" s="9" t="str">
        <f t="shared" ref="AN158" si="1430">IF(ISNA(VLOOKUP(AE158,$CP$30:$CQ$56,2,FALSE)),IF(ISNA(VLOOKUP(AE158,$DB$1:$DE$200,4,FALSE)),"",VLOOKUP(AE158,$DB$1:$DE$200,4,FALSE)),VLOOKUP(AE158,$CP$30:$CQ$56,2,FALSE))</f>
        <v/>
      </c>
      <c r="AO158" s="10"/>
      <c r="AP158" s="10"/>
      <c r="AQ158" s="10"/>
      <c r="AR158" s="10"/>
      <c r="AS158" s="8"/>
      <c r="AT158" s="9" t="str">
        <f t="array" ref="AT158">IF(ISNA(INDEX($DC$201:$DC$770,MATCH($AE157&amp;AT$3,$DB$201:$DB$770&amp;$DC$201:$DC$770,0))),IF(ISNA(INDEX($DC$1:$DC$200,MATCH($AE158&amp;AT$3,$DB$1:$DB$200&amp;$DC$1:$DC$200,0))),"",IF(INDEX($DC$1:$DC$200,MATCH($AE158&amp;AT$3,$DB$1:$DB$200&amp;$DC$1:$DC$200,0))=AT$3,1,"")),IF(INDEX($DC$201:$DC$770,MATCH($AE157&amp;AT$3,$DB$201:$DB$770&amp;$DC$201:$DC$770,0))=AT$3,2,""))</f>
        <v/>
      </c>
      <c r="AU158" s="10" t="str">
        <f t="array" ref="AU158">IF(ISNA(INDEX($DC$201:$DC$770,MATCH($AE157&amp;AU$3,$DB$201:$DB$770&amp;$DC$201:$DC$770,0))),IF(ISNA(INDEX($DC$1:$DC$200,MATCH($AE158&amp;AU$3,$DB$1:$DB$200&amp;$DC$1:$DC$200,0))),"",IF(INDEX($DC$1:$DC$200,MATCH($AE158&amp;AU$3,$DB$1:$DB$200&amp;$DC$1:$DC$200,0))=AU$3,1,"")),IF(INDEX($DC$201:$DC$770,MATCH($AE157&amp;AU$3,$DB$201:$DB$770&amp;$DC$201:$DC$770,0))=AU$3,2,""))</f>
        <v/>
      </c>
      <c r="AV158" s="10" t="str">
        <f t="array" ref="AV158">IF(ISNA(INDEX($DC$201:$DC$770,MATCH($AE157&amp;AV$3,$DB$201:$DB$770&amp;$DC$201:$DC$770,0))),IF(ISNA(INDEX($DC$1:$DC$200,MATCH($AE158&amp;AV$3,$DB$1:$DB$200&amp;$DC$1:$DC$200,0))),"",IF(INDEX($DC$1:$DC$200,MATCH($AE158&amp;AV$3,$DB$1:$DB$200&amp;$DC$1:$DC$200,0))=AV$3,1,"")),IF(INDEX($DC$201:$DC$770,MATCH($AE157&amp;AV$3,$DB$201:$DB$770&amp;$DC$201:$DC$770,0))=AV$3,2,""))</f>
        <v/>
      </c>
      <c r="AW158" s="9" t="str">
        <f t="array" ref="AW158">IF(ISNA(INDEX($DC$201:$DC$770,MATCH($AE157&amp;AW$3,$DB$201:$DB$770&amp;$DC$201:$DC$770,0))),IF(ISNA(INDEX($DC$1:$DC$200,MATCH($AE158&amp;AW$3,$DB$1:$DB$200&amp;$DC$1:$DC$200,0))),"",IF(INDEX($DC$1:$DC$200,MATCH($AE158&amp;AW$3,$DB$1:$DB$200&amp;$DC$1:$DC$200,0))=AW$3,1,"")),IF(INDEX($DC$201:$DC$770,MATCH($AE157&amp;AW$3,$DB$201:$DB$770&amp;$DC$201:$DC$770,0))=AW$3,2,""))</f>
        <v/>
      </c>
      <c r="AX158" s="10" t="str">
        <f t="array" ref="AX158">IF(ISNA(INDEX($DC$201:$DC$770,MATCH($AE157&amp;AX$3,$DB$201:$DB$770&amp;$DC$201:$DC$770,0))),IF(ISNA(INDEX($DC$1:$DC$200,MATCH($AE158&amp;AX$3,$DB$1:$DB$200&amp;$DC$1:$DC$200,0))),"",IF(INDEX($DC$1:$DC$200,MATCH($AE158&amp;AX$3,$DB$1:$DB$200&amp;$DC$1:$DC$200,0))=AX$3,1,"")),IF(INDEX($DC$201:$DC$770,MATCH($AE157&amp;AX$3,$DB$201:$DB$770&amp;$DC$201:$DC$770,0))=AX$3,2,""))</f>
        <v/>
      </c>
      <c r="AY158" s="8" t="str">
        <f t="array" ref="AY158">IF(ISNA(INDEX($DC$201:$DC$770,MATCH($AE157&amp;AY$3,$DB$201:$DB$770&amp;$DC$201:$DC$770,0))),IF(ISNA(INDEX($DC$1:$DC$200,MATCH($AE158&amp;AY$3,$DB$1:$DB$200&amp;$DC$1:$DC$200,0))),"",IF(INDEX($DC$1:$DC$200,MATCH($AE158&amp;AY$3,$DB$1:$DB$200&amp;$DC$1:$DC$200,0))=AY$3,1,"")),IF(INDEX($DC$201:$DC$770,MATCH($AE157&amp;AY$3,$DB$201:$DB$770&amp;$DC$201:$DC$770,0))=AY$3,2,""))</f>
        <v/>
      </c>
      <c r="AZ158" s="10" t="str">
        <f t="array" ref="AZ158">IF(ISNA(INDEX($DC$201:$DC$770,MATCH($AE157&amp;AZ$3,$DB$201:$DB$770&amp;$DC$201:$DC$770,0))),IF(ISNA(INDEX($DC$1:$DC$200,MATCH($AE158&amp;AZ$3,$DB$1:$DB$200&amp;$DC$1:$DC$200,0))),"",IF(INDEX($DC$1:$DC$200,MATCH($AE158&amp;AZ$3,$DB$1:$DB$200&amp;$DC$1:$DC$200,0))=AZ$3,1,"")),IF(INDEX($DC$201:$DC$770,MATCH($AE157&amp;AZ$3,$DB$201:$DB$770&amp;$DC$201:$DC$770,0))=AZ$3,2,""))</f>
        <v/>
      </c>
      <c r="BA158" s="10" t="str">
        <f t="array" ref="BA158">IF(ISNA(INDEX($DC$201:$DC$770,MATCH($AE157&amp;BA$3,$DB$201:$DB$770&amp;$DC$201:$DC$770,0))),IF(ISNA(INDEX($DC$1:$DC$200,MATCH($AE158&amp;BA$3,$DB$1:$DB$200&amp;$DC$1:$DC$200,0))),"",IF(INDEX($DC$1:$DC$200,MATCH($AE158&amp;BA$3,$DB$1:$DB$200&amp;$DC$1:$DC$200,0))=BA$3,1,"")),IF(INDEX($DC$201:$DC$770,MATCH($AE157&amp;BA$3,$DB$201:$DB$770&amp;$DC$201:$DC$770,0))=BA$3,2,""))</f>
        <v/>
      </c>
      <c r="BB158" s="10" t="str">
        <f t="array" ref="BB158">IF(ISNA(INDEX($DC$201:$DC$770,MATCH($AE157&amp;BB$3,$DB$201:$DB$770&amp;$DC$201:$DC$770,0))),IF(ISNA(INDEX($DC$1:$DC$200,MATCH($AE158&amp;BB$3,$DB$1:$DB$200&amp;$DC$1:$DC$200,0))),"",IF(INDEX($DC$1:$DC$200,MATCH($AE158&amp;BB$3,$DB$1:$DB$200&amp;$DC$1:$DC$200,0))=BB$3,1,"")),IF(INDEX($DC$201:$DC$770,MATCH($AE157&amp;BB$3,$DB$201:$DB$770&amp;$DC$201:$DC$770,0))=BB$3,2,""))</f>
        <v/>
      </c>
      <c r="BC158" s="9" t="str">
        <f t="array" ref="BC158">IF(ISNA(INDEX($DC$201:$DC$770,MATCH($AE157&amp;BC$3,$DB$201:$DB$770&amp;$DC$201:$DC$770,0))),IF(ISNA(INDEX($DC$1:$DC$200,MATCH($AE158&amp;BC$3,$DB$1:$DB$200&amp;$DC$1:$DC$200,0))),"",IF(INDEX($DC$1:$DC$200,MATCH($AE158&amp;BC$3,$DB$1:$DB$200&amp;$DC$1:$DC$200,0))=BC$3,1,"")),IF(INDEX($DC$201:$DC$770,MATCH($AE157&amp;BC$3,$DB$201:$DB$770&amp;$DC$201:$DC$770,0))=BC$3,2,""))</f>
        <v/>
      </c>
      <c r="BD158" s="10" t="str">
        <f t="array" ref="BD158">IF(ISNA(INDEX($DC$201:$DC$770,MATCH($AE157&amp;BD$3,$DB$201:$DB$770&amp;$DC$201:$DC$770,0))),IF(ISNA(INDEX($DC$1:$DC$200,MATCH($AE158&amp;BD$3,$DB$1:$DB$200&amp;$DC$1:$DC$200,0))),"",IF(INDEX($DC$1:$DC$200,MATCH($AE158&amp;BD$3,$DB$1:$DB$200&amp;$DC$1:$DC$200,0))=BD$3,1,"")),IF(INDEX($DC$201:$DC$770,MATCH($AE157&amp;BD$3,$DB$201:$DB$770&amp;$DC$201:$DC$770,0))=BD$3,2,""))</f>
        <v/>
      </c>
      <c r="BE158" s="8" t="str">
        <f t="array" ref="BE158">IF(ISNA(INDEX($DC$201:$DC$770,MATCH($AE157&amp;BE$3,$DB$201:$DB$770&amp;$DC$201:$DC$770,0))),IF(ISNA(INDEX($DC$1:$DC$200,MATCH($AE158&amp;BE$3,$DB$1:$DB$200&amp;$DC$1:$DC$200,0))),"",IF(INDEX($DC$1:$DC$200,MATCH($AE158&amp;BE$3,$DB$1:$DB$200&amp;$DC$1:$DC$200,0))=BE$3,1,"")),IF(INDEX($DC$201:$DC$770,MATCH($AE157&amp;BE$3,$DB$201:$DB$770&amp;$DC$201:$DC$770,0))=BE$3,2,""))</f>
        <v/>
      </c>
      <c r="BF158" s="10" t="str">
        <f t="array" ref="BF158">IF(ISNA(INDEX($DC$201:$DC$770,MATCH($AE157&amp;BF$3,$DB$201:$DB$770&amp;$DC$201:$DC$770,0))),IF(ISNA(INDEX($DC$1:$DC$200,MATCH($AE158&amp;BF$3,$DB$1:$DB$200&amp;$DC$1:$DC$200,0))),"",IF(INDEX($DC$1:$DC$200,MATCH($AE158&amp;BF$3,$DB$1:$DB$200&amp;$DC$1:$DC$200,0))=BF$3,1,"")),IF(INDEX($DC$201:$DC$770,MATCH($AE157&amp;BF$3,$DB$201:$DB$770&amp;$DC$201:$DC$770,0))=BF$3,2,""))</f>
        <v/>
      </c>
      <c r="BG158" s="10" t="str">
        <f t="array" ref="BG158">IF(ISNA(INDEX($DC$201:$DC$770,MATCH($AE157&amp;BG$3,$DB$201:$DB$770&amp;$DC$201:$DC$770,0))),IF(ISNA(INDEX($DC$1:$DC$200,MATCH($AE158&amp;BG$3,$DB$1:$DB$200&amp;$DC$1:$DC$200,0))),"",IF(INDEX($DC$1:$DC$200,MATCH($AE158&amp;BG$3,$DB$1:$DB$200&amp;$DC$1:$DC$200,0))=BG$3,1,"")),IF(INDEX($DC$201:$DC$770,MATCH($AE157&amp;BG$3,$DB$201:$DB$770&amp;$DC$201:$DC$770,0))=BG$3,2,""))</f>
        <v/>
      </c>
      <c r="BH158" s="8" t="str">
        <f t="array" ref="BH158">IF(ISNA(INDEX($DC$201:$DC$770,MATCH($AE157&amp;BH$3,$DB$201:$DB$770&amp;$DC$201:$DC$770,0))),IF(ISNA(INDEX($DC$1:$DC$200,MATCH($AE158&amp;BH$3,$DB$1:$DB$200&amp;$DC$1:$DC$200,0))),"",IF(INDEX($DC$1:$DC$200,MATCH($AE158&amp;BH$3,$DB$1:$DB$200&amp;$DC$1:$DC$200,0))=BH$3,1,"")),IF(INDEX($DC$201:$DC$770,MATCH($AE157&amp;BH$3,$DB$201:$DB$770&amp;$DC$201:$DC$770,0))=BH$3,2,""))</f>
        <v/>
      </c>
      <c r="BI158" s="4">
        <f t="shared" ref="BI158" si="1431">BI157+0.5</f>
        <v>253.5</v>
      </c>
      <c r="BJ158" s="174"/>
      <c r="BK158" s="173"/>
      <c r="BL158" s="177"/>
      <c r="BM158" s="2"/>
      <c r="BN158" s="165"/>
      <c r="BO158" s="165"/>
      <c r="BP158" s="165"/>
      <c r="BQ158" s="2"/>
      <c r="BR158" s="9" t="str">
        <f t="shared" ref="BR158" si="1432">IF(ISNA(VLOOKUP(BI158,$CP$30:$CQ$56,2,FALSE)),IF(ISNA(VLOOKUP(BI158,$DB$1:$DE$200,4,FALSE)),"",VLOOKUP(BI158,$DB$1:$DE$200,4,FALSE)),VLOOKUP(BI158,$CP$30:$CQ$56,2,FALSE))</f>
        <v/>
      </c>
      <c r="BS158" s="10"/>
      <c r="BT158" s="10"/>
      <c r="BU158" s="10"/>
      <c r="BV158" s="10"/>
      <c r="BW158" s="10"/>
      <c r="BX158" s="9" t="str">
        <f t="array" ref="BX158">IF(ISNA(INDEX($DC$201:$DC$770,MATCH($BI157&amp;BX$3,$DB$201:$DB$770&amp;$DC$201:$DC$770,0))),IF(ISNA(INDEX($DC$1:$DC$200,MATCH($BI158&amp;BX$3,$DB$1:$DB$200&amp;$DC$1:$DC$200,0))),"",IF(INDEX($DC$1:$DC$200,MATCH($BI158&amp;BX$3,$DB$1:$DB$200&amp;$DC$1:$DC$200,0))=BX$3,1,"")),IF(INDEX($DC$201:$DC$770,MATCH($BI157&amp;BX$3,$DB$201:$DB$770&amp;$DC$201:$DC$770,0))=BX$3,2,""))</f>
        <v/>
      </c>
      <c r="BY158" s="10" t="str">
        <f t="array" ref="BY158">IF(ISNA(INDEX($DC$201:$DC$770,MATCH($BI157&amp;BY$3,$DB$201:$DB$770&amp;$DC$201:$DC$770,0))),IF(ISNA(INDEX($DC$1:$DC$200,MATCH($BI158&amp;BY$3,$DB$1:$DB$200&amp;$DC$1:$DC$200,0))),"",IF(INDEX($DC$1:$DC$200,MATCH($BI158&amp;BY$3,$DB$1:$DB$200&amp;$DC$1:$DC$200,0))=BY$3,1,"")),IF(INDEX($DC$201:$DC$770,MATCH($BI157&amp;BY$3,$DB$201:$DB$770&amp;$DC$201:$DC$770,0))=BY$3,2,""))</f>
        <v/>
      </c>
      <c r="BZ158" s="10" t="str">
        <f t="array" ref="BZ158">IF(ISNA(INDEX($DC$201:$DC$770,MATCH($BI157&amp;BZ$3,$DB$201:$DB$770&amp;$DC$201:$DC$770,0))),IF(ISNA(INDEX($DC$1:$DC$200,MATCH($BI158&amp;BZ$3,$DB$1:$DB$200&amp;$DC$1:$DC$200,0))),"",IF(INDEX($DC$1:$DC$200,MATCH($BI158&amp;BZ$3,$DB$1:$DB$200&amp;$DC$1:$DC$200,0))=BZ$3,1,"")),IF(INDEX($DC$201:$DC$770,MATCH($BI157&amp;BZ$3,$DB$201:$DB$770&amp;$DC$201:$DC$770,0))=BZ$3,2,""))</f>
        <v/>
      </c>
      <c r="CA158" s="9" t="str">
        <f t="array" ref="CA158">IF(ISNA(INDEX($DC$201:$DC$770,MATCH($BI157&amp;CA$3,$DB$201:$DB$770&amp;$DC$201:$DC$770,0))),IF(ISNA(INDEX($DC$1:$DC$200,MATCH($BI158&amp;CA$3,$DB$1:$DB$200&amp;$DC$1:$DC$200,0))),"",IF(INDEX($DC$1:$DC$200,MATCH($BI158&amp;CA$3,$DB$1:$DB$200&amp;$DC$1:$DC$200,0))=CA$3,1,"")),IF(INDEX($DC$201:$DC$770,MATCH($BI157&amp;CA$3,$DB$201:$DB$770&amp;$DC$201:$DC$770,0))=CA$3,2,""))</f>
        <v/>
      </c>
      <c r="CB158" s="10" t="str">
        <f t="array" ref="CB158">IF(ISNA(INDEX($DC$201:$DC$770,MATCH($BI157&amp;CB$3,$DB$201:$DB$770&amp;$DC$201:$DC$770,0))),IF(ISNA(INDEX($DC$1:$DC$200,MATCH($BI158&amp;CB$3,$DB$1:$DB$200&amp;$DC$1:$DC$200,0))),"",IF(INDEX($DC$1:$DC$200,MATCH($BI158&amp;CB$3,$DB$1:$DB$200&amp;$DC$1:$DC$200,0))=CB$3,1,"")),IF(INDEX($DC$201:$DC$770,MATCH($BI157&amp;CB$3,$DB$201:$DB$770&amp;$DC$201:$DC$770,0))=CB$3,2,""))</f>
        <v/>
      </c>
      <c r="CC158" s="8" t="str">
        <f t="array" ref="CC158">IF(ISNA(INDEX($DC$201:$DC$770,MATCH($BI157&amp;CC$3,$DB$201:$DB$770&amp;$DC$201:$DC$770,0))),IF(ISNA(INDEX($DC$1:$DC$200,MATCH($BI158&amp;CC$3,$DB$1:$DB$200&amp;$DC$1:$DC$200,0))),"",IF(INDEX($DC$1:$DC$200,MATCH($BI158&amp;CC$3,$DB$1:$DB$200&amp;$DC$1:$DC$200,0))=CC$3,1,"")),IF(INDEX($DC$201:$DC$770,MATCH($BI157&amp;CC$3,$DB$201:$DB$770&amp;$DC$201:$DC$770,0))=CC$3,2,""))</f>
        <v/>
      </c>
      <c r="CD158" s="10" t="str">
        <f t="array" ref="CD158">IF(ISNA(INDEX($DC$201:$DC$770,MATCH($BI157&amp;CD$3,$DB$201:$DB$770&amp;$DC$201:$DC$770,0))),IF(ISNA(INDEX($DC$1:$DC$200,MATCH($BI158&amp;CD$3,$DB$1:$DB$200&amp;$DC$1:$DC$200,0))),"",IF(INDEX($DC$1:$DC$200,MATCH($BI158&amp;CD$3,$DB$1:$DB$200&amp;$DC$1:$DC$200,0))=CD$3,1,"")),IF(INDEX($DC$201:$DC$770,MATCH($BI157&amp;CD$3,$DB$201:$DB$770&amp;$DC$201:$DC$770,0))=CD$3,2,""))</f>
        <v/>
      </c>
      <c r="CE158" s="10" t="str">
        <f t="array" ref="CE158">IF(ISNA(INDEX($DC$201:$DC$770,MATCH($BI157&amp;CE$3,$DB$201:$DB$770&amp;$DC$201:$DC$770,0))),IF(ISNA(INDEX($DC$1:$DC$200,MATCH($BI158&amp;CE$3,$DB$1:$DB$200&amp;$DC$1:$DC$200,0))),"",IF(INDEX($DC$1:$DC$200,MATCH($BI158&amp;CE$3,$DB$1:$DB$200&amp;$DC$1:$DC$200,0))=CE$3,1,"")),IF(INDEX($DC$201:$DC$770,MATCH($BI157&amp;CE$3,$DB$201:$DB$770&amp;$DC$201:$DC$770,0))=CE$3,2,""))</f>
        <v/>
      </c>
      <c r="CF158" s="10" t="str">
        <f t="array" ref="CF158">IF(ISNA(INDEX($DC$201:$DC$770,MATCH($BI157&amp;CF$3,$DB$201:$DB$770&amp;$DC$201:$DC$770,0))),IF(ISNA(INDEX($DC$1:$DC$200,MATCH($BI158&amp;CF$3,$DB$1:$DB$200&amp;$DC$1:$DC$200,0))),"",IF(INDEX($DC$1:$DC$200,MATCH($BI158&amp;CF$3,$DB$1:$DB$200&amp;$DC$1:$DC$200,0))=CF$3,1,"")),IF(INDEX($DC$201:$DC$770,MATCH($BI157&amp;CF$3,$DB$201:$DB$770&amp;$DC$201:$DC$770,0))=CF$3,2,""))</f>
        <v/>
      </c>
      <c r="CG158" s="9" t="str">
        <f t="array" ref="CG158">IF(ISNA(INDEX($DC$201:$DC$770,MATCH($BI157&amp;CG$3,$DB$201:$DB$770&amp;$DC$201:$DC$770,0))),IF(ISNA(INDEX($DC$1:$DC$200,MATCH($BI158&amp;CG$3,$DB$1:$DB$200&amp;$DC$1:$DC$200,0))),"",IF(INDEX($DC$1:$DC$200,MATCH($BI158&amp;CG$3,$DB$1:$DB$200&amp;$DC$1:$DC$200,0))=CG$3,1,"")),IF(INDEX($DC$201:$DC$770,MATCH($BI157&amp;CG$3,$DB$201:$DB$770&amp;$DC$201:$DC$770,0))=CG$3,2,""))</f>
        <v/>
      </c>
      <c r="CH158" s="10" t="str">
        <f t="array" ref="CH158">IF(ISNA(INDEX($DC$201:$DC$770,MATCH($BI157&amp;CH$3,$DB$201:$DB$770&amp;$DC$201:$DC$770,0))),IF(ISNA(INDEX($DC$1:$DC$200,MATCH($BI158&amp;CH$3,$DB$1:$DB$200&amp;$DC$1:$DC$200,0))),"",IF(INDEX($DC$1:$DC$200,MATCH($BI158&amp;CH$3,$DB$1:$DB$200&amp;$DC$1:$DC$200,0))=CH$3,1,"")),IF(INDEX($DC$201:$DC$770,MATCH($BI157&amp;CH$3,$DB$201:$DB$770&amp;$DC$201:$DC$770,0))=CH$3,2,""))</f>
        <v/>
      </c>
      <c r="CI158" s="8" t="str">
        <f t="array" ref="CI158">IF(ISNA(INDEX($DC$201:$DC$770,MATCH($BI157&amp;CI$3,$DB$201:$DB$770&amp;$DC$201:$DC$770,0))),IF(ISNA(INDEX($DC$1:$DC$200,MATCH($BI158&amp;CI$3,$DB$1:$DB$200&amp;$DC$1:$DC$200,0))),"",IF(INDEX($DC$1:$DC$200,MATCH($BI158&amp;CI$3,$DB$1:$DB$200&amp;$DC$1:$DC$200,0))=CI$3,1,"")),IF(INDEX($DC$201:$DC$770,MATCH($BI157&amp;CI$3,$DB$201:$DB$770&amp;$DC$201:$DC$770,0))=CI$3,2,""))</f>
        <v/>
      </c>
      <c r="CJ158" s="10" t="str">
        <f t="array" ref="CJ158">IF(ISNA(INDEX($DC$201:$DC$770,MATCH($BI157&amp;CJ$3,$DB$201:$DB$770&amp;$DC$201:$DC$770,0))),IF(ISNA(INDEX($DC$1:$DC$200,MATCH($BI158&amp;CJ$3,$DB$1:$DB$200&amp;$DC$1:$DC$200,0))),"",IF(INDEX($DC$1:$DC$200,MATCH($BI158&amp;CJ$3,$DB$1:$DB$200&amp;$DC$1:$DC$200,0))=CJ$3,1,"")),IF(INDEX($DC$201:$DC$770,MATCH($BI157&amp;CJ$3,$DB$201:$DB$770&amp;$DC$201:$DC$770,0))=CJ$3,2,""))</f>
        <v/>
      </c>
      <c r="CK158" s="10" t="str">
        <f t="array" ref="CK158">IF(ISNA(INDEX($DC$201:$DC$770,MATCH($BI157&amp;CK$3,$DB$201:$DB$770&amp;$DC$201:$DC$770,0))),IF(ISNA(INDEX($DC$1:$DC$200,MATCH($BI158&amp;CK$3,$DB$1:$DB$200&amp;$DC$1:$DC$200,0))),"",IF(INDEX($DC$1:$DC$200,MATCH($BI158&amp;CK$3,$DB$1:$DB$200&amp;$DC$1:$DC$200,0))=CK$3,1,"")),IF(INDEX($DC$201:$DC$770,MATCH($BI157&amp;CK$3,$DB$201:$DB$770&amp;$DC$201:$DC$770,0))=CK$3,2,""))</f>
        <v/>
      </c>
      <c r="CL158" s="8" t="str">
        <f t="array" ref="CL158">IF(ISNA(INDEX($DC$201:$DC$770,MATCH($BI157&amp;CL$3,$DB$201:$DB$770&amp;$DC$201:$DC$770,0))),IF(ISNA(INDEX($DC$1:$DC$200,MATCH($BI158&amp;CL$3,$DB$1:$DB$200&amp;$DC$1:$DC$200,0))),"",IF(INDEX($DC$1:$DC$200,MATCH($BI158&amp;CL$3,$DB$1:$DB$200&amp;$DC$1:$DC$200,0))=CL$3,1,"")),IF(INDEX($DC$201:$DC$770,MATCH($BI157&amp;CL$3,$DB$201:$DB$770&amp;$DC$201:$DC$770,0))=CL$3,2,""))</f>
        <v/>
      </c>
      <c r="CN158" s="10"/>
      <c r="CO158" s="14">
        <f t="shared" ref="CO158" si="1433">CO157</f>
        <v>6</v>
      </c>
      <c r="CP158" s="24">
        <f t="shared" si="1332"/>
        <v>-30</v>
      </c>
      <c r="CQ158" s="161"/>
      <c r="CR158" s="10"/>
      <c r="CS158" s="10"/>
      <c r="CT158" s="10" t="s">
        <v>152</v>
      </c>
      <c r="CU158" s="10">
        <f>DAY(CY158)</f>
        <v>1</v>
      </c>
      <c r="CV158" s="10">
        <f>MONTH(CY158)</f>
        <v>12</v>
      </c>
      <c r="CW158" s="10">
        <f t="shared" si="1410"/>
        <v>2016</v>
      </c>
      <c r="CX158" s="10" t="str">
        <f>IF(WEEKDAY(CY158,2)=1,"Mo",IF(WEEKDAY(CY158,2)=2,"Di",IF(WEEKDAY(CY158,2)=3,"Mi",IF(WEEKDAY(CY158,2)=4,"Do",IF(WEEKDAY(CY158,2)=5,"Fr",IF(WEEKDAY(CY158,2)=6,"Sa","So"))))))</f>
        <v>Di</v>
      </c>
      <c r="CY158" s="36">
        <f>CW33</f>
        <v>40877</v>
      </c>
      <c r="CZ158" s="10">
        <f>CZ157</f>
        <v>0</v>
      </c>
      <c r="DB158" s="19">
        <f>IF(DM158=0,0,IF(COUNTIF($DM$1:$DM$200,DM158)=1,DM158,IF(COUNTIF($DM$1:$DM$200,DM158)=2,IF(COUNTIF($DM$1:$DM104,DM158)=0,DM158,DM158+0.5),"Terminkollision 1")))</f>
        <v>0</v>
      </c>
      <c r="DC158" s="42">
        <f t="shared" si="1187"/>
        <v>15</v>
      </c>
      <c r="DD158" s="71" t="s">
        <v>207</v>
      </c>
      <c r="DE158" s="73" t="s">
        <v>118</v>
      </c>
      <c r="DG158" s="64"/>
      <c r="DH158" s="64"/>
      <c r="DI158" s="13">
        <f t="shared" si="563"/>
        <v>2016</v>
      </c>
      <c r="DJ158" s="13" t="str">
        <f t="shared" si="1273"/>
        <v>Mo</v>
      </c>
      <c r="DK158" s="22">
        <f t="shared" si="1274"/>
        <v>40876</v>
      </c>
      <c r="DL158" s="19">
        <f t="shared" si="1275"/>
        <v>0</v>
      </c>
      <c r="DM158" s="13">
        <f t="shared" si="1136"/>
        <v>0</v>
      </c>
    </row>
    <row r="159" spans="1:117">
      <c r="A159" s="13">
        <f t="shared" ref="A159" si="1434">A157+1</f>
        <v>192</v>
      </c>
      <c r="B159" s="174">
        <f>TRUNC((DATE($CR$2,C$140,C159)-WEEKDAY(DATE($CR$2,C$140,C159),2)-DATE(YEAR(DATE($CR$2,C$140,C159)+4-WEEKDAY(DATE($CR$2,C$140,C159),2)),1,-10))/7)</f>
        <v>27</v>
      </c>
      <c r="C159" s="181">
        <v>10</v>
      </c>
      <c r="D159" s="176" t="str">
        <f t="shared" si="1258"/>
        <v>So</v>
      </c>
      <c r="E159" s="2"/>
      <c r="F159" s="164" t="str">
        <f t="shared" ref="F159" si="1435">IF(OR(OR(B159=$CR$7,B163=$CR$7,B159=$CS$7,B163=$CS$7,B159=$CT$7,B163=$CT$7,B159=$CR$8,B163=$CR$8,B159=$CR$9,B163=$CR$9,B159=$CR$10,B163=$CR$10,B159=$CS$10,B163=$CS$10,B159=$CR$11,B163=$CR$11,B159=$CS$11,B163=$CS$11,B159=$CT$11,B163=$CT$11,B159=$CU$11,B163=$CU$11,B159=$CV$11,B163=$CV$11,B159=$CR$12,B163=$CR$12,B159=$CS$12,B163=$CS$12),OR($A160=$CP$30,$A160=$CP$31,$A160=$CP$32,$A160=$CP$33,$A160=$CP$34,$A160=$CP$35,$A160=$CP$36,$A160=$CP$37,$A160=$CP$38,$A160=$CP$39,$A160=$CP$40,$A160=$CP$41),OR($A160=$CP$44,$A160=$CP$45,$A160=$CP$46,$A160=$CP$47,$A160=$CP$48,$A160=$CP$49,$A160=$CP$50)),1,"")</f>
        <v/>
      </c>
      <c r="G159" s="164" t="str">
        <f t="shared" ref="G159" si="1436">IF(OR(OR(B159=$CR$15,B163=$CR$15,B159=$CS$15,B163=$CS$15,B159=$CT$15,B163=$CT$15,B159=$CR$16,B163=$CR$16,B159=$CS$16,B163=$CS$16,B159=$CR$17,B163=$CR$17,B159=$CS$17,B163=$CS$17,B159=$CR$18,B163=$CR$18,B159=$CS$18,B163=$CS$18,B159=$CT$18,B163=$CT$18,B159=$CU$18,B163=$CU$18,B159=$CV$18,B163=$CV$18,B159=$CR$19,B163=$CR$19,B159=$CS$19,B163=$CS$19),OR($A160=$CP$30,$A160=$CP$31,$A160=$CP$32,$A160=$CP$33,$A160=$CP$34,$A160=$CP$35,$A160=$CP$36,$A160=$CP$37,$A160=$CP$38,$A160=$CP$39,$A160=$CP$40,$A160=$CP$41),OR($A160=$CP$44,$A160=$CP$45,$A160=$CP$46,$A160=$CP$47,$A160=$CP$48,$A160=$CP$49,$A160=$CP$50)),1,"")</f>
        <v/>
      </c>
      <c r="H159" s="164" t="str">
        <f t="shared" ref="H159" si="1437">IF(OR(OR(B159=$CR$22,B163=$CR$22,B159=$CS$22,B163=$CS$22,B159=$CT$22,B163=$CT$22,B159=$CR$23,B163=$CR$23,B159=$CS$23,B163=$CS$23,B159=$CR$24,B163=$CR$24,B159=$CS$24,B163=$CS$24,B159=$CR$25,B163=$CR$25,B159=$CS$25,B163=$CS$25,B159=$CT$25,B163=$CT$25,B159=$CU$25,B163=$CU$25,B159=$CV$25,B163=$CV$25,B159=$CR$26,B163=$CR$26,B159=$CS$26,B163=$CS$26),OR($A160=$CP$30,$A160=$CP$31,$A160=$CP$32,$A160=$CP$33,$A160=$CP$34,$A160=$CP$35,$A160=$CP$36,$A160=$CP$37,$A160=$CP$38,$A160=$CP$39,$A160=$CP$40,$A160=$CP$41),OR($A160=$CP$44,$A160=$CP$45,$A160=$CP$46,$A160=$CP$47,$A160=$CP$48,$A160=$CP$49,$A160=$CP$50)),1,"")</f>
        <v/>
      </c>
      <c r="I159" s="2"/>
      <c r="J159" s="6" t="str">
        <f t="shared" ref="J159" si="1438">IF(ISNA(VLOOKUP(A159,$DB$1:$DE$200,4,FALSE)),"",VLOOKUP(A159,$DB$1:$DE$200,4,FALSE))</f>
        <v/>
      </c>
      <c r="K159" s="6"/>
      <c r="L159" s="6"/>
      <c r="M159" s="6"/>
      <c r="N159" s="6"/>
      <c r="O159" s="6"/>
      <c r="P159" s="5" t="str">
        <f t="array" ref="P159">IF(ISNA(INDEX($DC$1:$DC$770,MATCH($A159&amp;P$3,$DB$1:$DB$770&amp;$DC$1:$DC$770,0))),"",IF(ISNA(INDEX($DC$1:$DC$200,MATCH($A159&amp;P$3,$DB$1:$DB$200&amp;$DC$1:$DC$200,0))),IF(INDEX($DC$201:$DC$770,MATCH($A159&amp;P$3,$DB$201:$DB$770&amp;$DC$201:$DC$770,0))=P$3,2,""),IF(INDEX($DC$1:$DC$200,MATCH($A159&amp;P$3,$DB$1:$DB$200&amp;$DC$1:$DC$200,0))=P$3,1,"")))</f>
        <v/>
      </c>
      <c r="Q159" s="6" t="str">
        <f t="array" ref="Q159">IF(ISNA(INDEX($DC$1:$DC$770,MATCH($A159&amp;Q$3,$DB$1:$DB$770&amp;$DC$1:$DC$770,0))),"",IF(ISNA(INDEX($DC$1:$DC$200,MATCH($A159&amp;Q$3,$DB$1:$DB$200&amp;$DC$1:$DC$200,0))),IF(INDEX($DC$201:$DC$770,MATCH($A159&amp;Q$3,$DB$201:$DB$770&amp;$DC$201:$DC$770,0))=Q$3,2,""),IF(INDEX($DC$1:$DC$200,MATCH($A159&amp;Q$3,$DB$1:$DB$200&amp;$DC$1:$DC$200,0))=Q$3,1,"")))</f>
        <v/>
      </c>
      <c r="R159" s="6" t="str">
        <f t="array" ref="R159">IF(ISNA(INDEX($DC$1:$DC$770,MATCH($A159&amp;R$3,$DB$1:$DB$770&amp;$DC$1:$DC$770,0))),"",IF(ISNA(INDEX($DC$1:$DC$200,MATCH($A159&amp;R$3,$DB$1:$DB$200&amp;$DC$1:$DC$200,0))),IF(INDEX($DC$201:$DC$770,MATCH($A159&amp;R$3,$DB$201:$DB$770&amp;$DC$201:$DC$770,0))=R$3,2,""),IF(INDEX($DC$1:$DC$200,MATCH($A159&amp;R$3,$DB$1:$DB$200&amp;$DC$1:$DC$200,0))=R$3,1,"")))</f>
        <v/>
      </c>
      <c r="S159" s="5" t="str">
        <f t="array" ref="S159">IF(ISNA(INDEX($DC$1:$DC$770,MATCH($A159&amp;S$3,$DB$1:$DB$770&amp;$DC$1:$DC$770,0))),"",IF(ISNA(INDEX($DC$1:$DC$200,MATCH($A159&amp;S$3,$DB$1:$DB$200&amp;$DC$1:$DC$200,0))),IF(INDEX($DC$201:$DC$770,MATCH($A159&amp;S$3,$DB$201:$DB$770&amp;$DC$201:$DC$770,0))=S$3,2,""),IF(INDEX($DC$1:$DC$200,MATCH($A159&amp;S$3,$DB$1:$DB$200&amp;$DC$1:$DC$200,0))=S$3,1,"")))</f>
        <v/>
      </c>
      <c r="T159" s="6" t="str">
        <f t="array" ref="T159">IF(ISNA(INDEX($DC$1:$DC$770,MATCH($A159&amp;T$3,$DB$1:$DB$770&amp;$DC$1:$DC$770,0))),"",IF(ISNA(INDEX($DC$1:$DC$200,MATCH($A159&amp;T$3,$DB$1:$DB$200&amp;$DC$1:$DC$200,0))),IF(INDEX($DC$201:$DC$770,MATCH($A159&amp;T$3,$DB$201:$DB$770&amp;$DC$201:$DC$770,0))=T$3,2,""),IF(INDEX($DC$1:$DC$200,MATCH($A159&amp;T$3,$DB$1:$DB$200&amp;$DC$1:$DC$200,0))=T$3,1,"")))</f>
        <v/>
      </c>
      <c r="U159" s="7" t="str">
        <f t="array" ref="U159">IF(ISNA(INDEX($DC$1:$DC$770,MATCH($A159&amp;U$3,$DB$1:$DB$770&amp;$DC$1:$DC$770,0))),"",IF(ISNA(INDEX($DC$1:$DC$200,MATCH($A159&amp;U$3,$DB$1:$DB$200&amp;$DC$1:$DC$200,0))),IF(INDEX($DC$201:$DC$770,MATCH($A159&amp;U$3,$DB$201:$DB$770&amp;$DC$201:$DC$770,0))=U$3,2,""),IF(INDEX($DC$1:$DC$200,MATCH($A159&amp;U$3,$DB$1:$DB$200&amp;$DC$1:$DC$200,0))=U$3,1,"")))</f>
        <v/>
      </c>
      <c r="V159" s="6" t="str">
        <f t="array" ref="V159">IF(ISNA(INDEX($DC$1:$DC$770,MATCH($A159&amp;V$3,$DB$1:$DB$770&amp;$DC$1:$DC$770,0))),"",IF(ISNA(INDEX($DC$1:$DC$200,MATCH($A159&amp;V$3,$DB$1:$DB$200&amp;$DC$1:$DC$200,0))),IF(INDEX($DC$201:$DC$770,MATCH($A159&amp;V$3,$DB$201:$DB$770&amp;$DC$201:$DC$770,0))=V$3,2,""),IF(INDEX($DC$1:$DC$200,MATCH($A159&amp;V$3,$DB$1:$DB$200&amp;$DC$1:$DC$200,0))=V$3,1,"")))</f>
        <v/>
      </c>
      <c r="W159" s="6" t="str">
        <f t="array" ref="W159">IF(ISNA(INDEX($DC$1:$DC$770,MATCH($A159&amp;W$3,$DB$1:$DB$770&amp;$DC$1:$DC$770,0))),"",IF(ISNA(INDEX($DC$1:$DC$200,MATCH($A159&amp;W$3,$DB$1:$DB$200&amp;$DC$1:$DC$200,0))),IF(INDEX($DC$201:$DC$770,MATCH($A159&amp;W$3,$DB$201:$DB$770&amp;$DC$201:$DC$770,0))=W$3,2,""),IF(INDEX($DC$1:$DC$200,MATCH($A159&amp;W$3,$DB$1:$DB$200&amp;$DC$1:$DC$200,0))=W$3,1,"")))</f>
        <v/>
      </c>
      <c r="X159" s="6" t="str">
        <f t="array" ref="X159">IF(ISNA(INDEX($DC$1:$DC$770,MATCH($A159&amp;X$3,$DB$1:$DB$770&amp;$DC$1:$DC$770,0))),"",IF(ISNA(INDEX($DC$1:$DC$200,MATCH($A159&amp;X$3,$DB$1:$DB$200&amp;$DC$1:$DC$200,0))),IF(INDEX($DC$201:$DC$770,MATCH($A159&amp;X$3,$DB$201:$DB$770&amp;$DC$201:$DC$770,0))=X$3,2,""),IF(INDEX($DC$1:$DC$200,MATCH($A159&amp;X$3,$DB$1:$DB$200&amp;$DC$1:$DC$200,0))=X$3,1,"")))</f>
        <v/>
      </c>
      <c r="Y159" s="5" t="str">
        <f t="array" ref="Y159">IF(ISNA(INDEX($DC$1:$DC$770,MATCH($A159&amp;Y$3,$DB$1:$DB$770&amp;$DC$1:$DC$770,0))),"",IF(ISNA(INDEX($DC$1:$DC$200,MATCH($A159&amp;Y$3,$DB$1:$DB$200&amp;$DC$1:$DC$200,0))),IF(INDEX($DC$201:$DC$770,MATCH($A159&amp;Y$3,$DB$201:$DB$770&amp;$DC$201:$DC$770,0))=Y$3,2,""),IF(INDEX($DC$1:$DC$200,MATCH($A159&amp;Y$3,$DB$1:$DB$200&amp;$DC$1:$DC$200,0))=Y$3,1,"")))</f>
        <v/>
      </c>
      <c r="Z159" s="6" t="str">
        <f t="array" ref="Z159">IF(ISNA(INDEX($DC$1:$DC$770,MATCH($A159&amp;Z$3,$DB$1:$DB$770&amp;$DC$1:$DC$770,0))),"",IF(ISNA(INDEX($DC$1:$DC$200,MATCH($A159&amp;Z$3,$DB$1:$DB$200&amp;$DC$1:$DC$200,0))),IF(INDEX($DC$201:$DC$770,MATCH($A159&amp;Z$3,$DB$201:$DB$770&amp;$DC$201:$DC$770,0))=Z$3,2,""),IF(INDEX($DC$1:$DC$200,MATCH($A159&amp;Z$3,$DB$1:$DB$200&amp;$DC$1:$DC$200,0))=Z$3,1,"")))</f>
        <v/>
      </c>
      <c r="AA159" s="7" t="str">
        <f t="array" ref="AA159">IF(ISNA(INDEX($DC$1:$DC$770,MATCH($A159&amp;AA$3,$DB$1:$DB$770&amp;$DC$1:$DC$770,0))),"",IF(ISNA(INDEX($DC$1:$DC$200,MATCH($A159&amp;AA$3,$DB$1:$DB$200&amp;$DC$1:$DC$200,0))),IF(INDEX($DC$201:$DC$770,MATCH($A159&amp;AA$3,$DB$201:$DB$770&amp;$DC$201:$DC$770,0))=AA$3,2,""),IF(INDEX($DC$1:$DC$200,MATCH($A159&amp;AA$3,$DB$1:$DB$200&amp;$DC$1:$DC$200,0))=AA$3,1,"")))</f>
        <v/>
      </c>
      <c r="AB159" s="6" t="str">
        <f t="array" ref="AB159">IF(ISNA(INDEX($DC$1:$DC$770,MATCH($A159&amp;AB$3,$DB$1:$DB$770&amp;$DC$1:$DC$770,0))),"",IF(ISNA(INDEX($DC$1:$DC$200,MATCH($A159&amp;AB$3,$DB$1:$DB$200&amp;$DC$1:$DC$200,0))),IF(INDEX($DC$201:$DC$770,MATCH($A159&amp;AB$3,$DB$201:$DB$770&amp;$DC$201:$DC$770,0))=AB$3,2,""),IF(INDEX($DC$1:$DC$200,MATCH($A159&amp;AB$3,$DB$1:$DB$200&amp;$DC$1:$DC$200,0))=AB$3,1,"")))</f>
        <v/>
      </c>
      <c r="AC159" s="6" t="str">
        <f t="array" ref="AC159">IF(ISNA(INDEX($DC$1:$DC$770,MATCH($A159&amp;AC$3,$DB$1:$DB$770&amp;$DC$1:$DC$770,0))),"",IF(ISNA(INDEX($DC$1:$DC$200,MATCH($A159&amp;AC$3,$DB$1:$DB$200&amp;$DC$1:$DC$200,0))),IF(INDEX($DC$201:$DC$770,MATCH($A159&amp;AC$3,$DB$201:$DB$770&amp;$DC$201:$DC$770,0))=AC$3,2,""),IF(INDEX($DC$1:$DC$200,MATCH($A159&amp;AC$3,$DB$1:$DB$200&amp;$DC$1:$DC$200,0))=AC$3,1,"")))</f>
        <v/>
      </c>
      <c r="AD159" s="7" t="str">
        <f t="array" ref="AD159">IF(ISNA(INDEX($DC$1:$DC$770,MATCH($A159&amp;AD$3,$DB$1:$DB$770&amp;$DC$1:$DC$770,0))),"",IF(ISNA(INDEX($DC$1:$DC$200,MATCH($A159&amp;AD$3,$DB$1:$DB$200&amp;$DC$1:$DC$200,0))),IF(INDEX($DC$201:$DC$770,MATCH($A159&amp;AD$3,$DB$201:$DB$770&amp;$DC$201:$DC$770,0))=AD$3,2,""),IF(INDEX($DC$1:$DC$200,MATCH($A159&amp;AD$3,$DB$1:$DB$200&amp;$DC$1:$DC$200,0))=AD$3,1,"")))</f>
        <v/>
      </c>
      <c r="AE159" s="4">
        <f t="shared" ref="AE159" si="1439">AE157+1</f>
        <v>223</v>
      </c>
      <c r="AF159" s="174">
        <f>TRUNC((DATE($CR$2,AG$140,AG159)-WEEKDAY(DATE($CR$2,AG$140,AG159),2)-DATE(YEAR(DATE($CR$2,AG$140,AG159)+4-WEEKDAY(DATE($CR$2,AG$140,AG159),2)),1,-10))/7)</f>
        <v>32</v>
      </c>
      <c r="AG159" s="172">
        <v>10</v>
      </c>
      <c r="AH159" s="176" t="str">
        <f t="shared" si="1263"/>
        <v>Mi</v>
      </c>
      <c r="AI159" s="2"/>
      <c r="AJ159" s="164">
        <f t="shared" ref="AJ159" si="1440">IF(OR(OR(AF159=$CR$7,AF163=$CR$7,AF159=$CS$7,AF163=$CS$7,AF159=$CT$7,AF163=$CT$7,AF159=$CR$8,AF163=$CR$8,AF159=$CR$9,AF163=$CR$9,AF159=$CR$10,AF163=$CR$10,AF159=$CS$10,AF163=$CS$10,AF159=$CR$11,AF163=$CR$11,AF159=$CS$11,AF163=$CS$11,AF159=$CT$11,AF163=$CT$11,AF159=$CU$11,AF163=$CU$11,AF159=$CV$11,AF163=$CV$11,AF159=$CR$12,AF163=$CR$12,AF159=$CS$12,AF163=$CS$12),OR($AE160=$CP$30,$AE160=$CP$31,$AE160=$CP$32,$AE160=$CP$33,$AE160=$CP$34,$AE160=$CP$35,$AE160=$CP$36,$AE160=$CP$37,$AE160=$CP$38,$AE160=$CP$39,$AE160=$CP$40,$AE160=$CP$41),OR($AE160=$CP$44,$AE160=$CP$45,$AE160=$CP$46,$AE160=$CP$47,$AE160=$CP$48,$AE160=$CP$49,$AE160=$CP$50)),1,"")</f>
        <v>1</v>
      </c>
      <c r="AK159" s="164">
        <f t="shared" ref="AK159" si="1441">IF(OR(OR(AF159=$CR$15,AF163=$CR$15,AF159=$CS$15,AF163=$CS$15,AF159=$CT$15,AF163=$CT$15,AF159=$CR$16,AF163=$CR$16,AF159=$CS$16,AF163=$CS$16,AF159=$CR$17,AF163=$CR$17,AF159=$CS$17,AF163=$CS$17,AF159=$CR$18,AF163=$CR$18,AF159=$CS$18,AF163=$CS$18,AF159=$CT$18,AF163=$CT$18,AF159=$CU$18,AF163=$CU$18,AF159=$CV$18,AF163=$CV$18,AF159=$CR$19,AF163=$CR$19,AF159=$CS$19,AF163=$CS$19),OR($AE160=$CP$30,$AE160=$CP$31,$AE160=$CP$32,$AE160=$CP$33,$AE160=$CP$34,$AE160=$CP$35,$AE160=$CP$36,$AE160=$CP$37,$AE160=$CP$38,$AE160=$CP$39,$AE160=$CP$40,$AE160=$CP$41),OR($AE160=$CP$44,$AE160=$CP$45,$AE160=$CP$46,$AE160=$CP$47,$AE160=$CP$48,$AE160=$CP$49,$AE160=$CP$50)),1,"")</f>
        <v>1</v>
      </c>
      <c r="AL159" s="164">
        <f t="shared" ref="AL159" si="1442">IF(OR(OR(AF159=$CR$22,AF163=$CR$22,AF159=$CS$22,AF163=$CS$22,AF159=$CT$22,AF163=$CT$22,AF159=$CR$23,AF163=$CR$23,AF159=$CS$23,AF163=$CS$23,AF159=$CR$24,AF163=$CR$24,AF159=$CS$24,AF163=$CS$24,AF159=$CR$25,AF163=$CR$25,AF159=$CS$25,AF163=$CS$25,AF159=$CT$25,AF163=$CT$25,AF159=$CU$25,AF163=$CU$25,AF159=$CV$25,AF163=$CV$25,AF159=$CR$26,AF163=$CR$26,AF159=$CS$26,AF163=$CS$26),OR($AE160=$CP$30,$AE160=$CP$31,$AE160=$CP$32,$AE160=$CP$33,$AE160=$CP$34,$AE160=$CP$35,$AE160=$CP$36,$AE160=$CP$37,$AE160=$CP$38,$AE160=$CP$39,$AE160=$CP$40,$AE160=$CP$41),OR($AE160=$CP$44,$AE160=$CP$45,$AE160=$CP$46,$AE160=$CP$47,$AE160=$CP$48,$AE160=$CP$49,$AE160=$CP$50)),1,"")</f>
        <v>1</v>
      </c>
      <c r="AM159" s="2"/>
      <c r="AN159" s="1" t="str">
        <f t="shared" ref="AN159" si="1443">IF(ISNA(VLOOKUP(AE159,$DB$1:$DE$200,4,FALSE)),"",VLOOKUP(AE159,$DB$1:$DE$200,4,FALSE))</f>
        <v/>
      </c>
      <c r="AO159" s="1"/>
      <c r="AP159" s="1"/>
      <c r="AQ159" s="1"/>
      <c r="AR159" s="1"/>
      <c r="AS159" s="1"/>
      <c r="AT159" s="5" t="str">
        <f t="array" ref="AT159">IF(ISNA(INDEX($DC$1:$DC$770,MATCH($AE159&amp;AT$3,$DB$1:$DB$770&amp;$DC$1:$DC$770,0))),"",IF(ISNA(INDEX($DC$1:$DC$200,MATCH($AE159&amp;AT$3,$DB$1:$DB$200&amp;$DC$1:$DC$200,0))),IF(INDEX($DC$201:$DC$770,MATCH($AE159&amp;AT$3,$DB$201:$DB$770&amp;$DC$201:$DC$770,0))=AT$3,2,""),IF(INDEX($DC$1:$DC$200,MATCH($AE159&amp;AT$3,$DB$1:$DB$200&amp;$DC$1:$DC$200,0))=AT$3,1,"")))</f>
        <v/>
      </c>
      <c r="AU159" s="6" t="str">
        <f t="array" ref="AU159">IF(ISNA(INDEX($DC$1:$DC$770,MATCH($AE159&amp;AU$3,$DB$1:$DB$770&amp;$DC$1:$DC$770,0))),"",IF(ISNA(INDEX($DC$1:$DC$200,MATCH($AE159&amp;AU$3,$DB$1:$DB$200&amp;$DC$1:$DC$200,0))),IF(INDEX($DC$201:$DC$770,MATCH($AE159&amp;AU$3,$DB$201:$DB$770&amp;$DC$201:$DC$770,0))=AU$3,2,""),IF(INDEX($DC$1:$DC$200,MATCH($AE159&amp;AU$3,$DB$1:$DB$200&amp;$DC$1:$DC$200,0))=AU$3,1,"")))</f>
        <v/>
      </c>
      <c r="AV159" s="6" t="str">
        <f t="array" ref="AV159">IF(ISNA(INDEX($DC$1:$DC$770,MATCH($AE159&amp;AV$3,$DB$1:$DB$770&amp;$DC$1:$DC$770,0))),"",IF(ISNA(INDEX($DC$1:$DC$200,MATCH($AE159&amp;AV$3,$DB$1:$DB$200&amp;$DC$1:$DC$200,0))),IF(INDEX($DC$201:$DC$770,MATCH($AE159&amp;AV$3,$DB$201:$DB$770&amp;$DC$201:$DC$770,0))=AV$3,2,""),IF(INDEX($DC$1:$DC$200,MATCH($AE159&amp;AV$3,$DB$1:$DB$200&amp;$DC$1:$DC$200,0))=AV$3,1,"")))</f>
        <v/>
      </c>
      <c r="AW159" s="5" t="str">
        <f t="array" ref="AW159">IF(ISNA(INDEX($DC$1:$DC$770,MATCH($AE159&amp;AW$3,$DB$1:$DB$770&amp;$DC$1:$DC$770,0))),"",IF(ISNA(INDEX($DC$1:$DC$200,MATCH($AE159&amp;AW$3,$DB$1:$DB$200&amp;$DC$1:$DC$200,0))),IF(INDEX($DC$201:$DC$770,MATCH($AE159&amp;AW$3,$DB$201:$DB$770&amp;$DC$201:$DC$770,0))=AW$3,2,""),IF(INDEX($DC$1:$DC$200,MATCH($AE159&amp;AW$3,$DB$1:$DB$200&amp;$DC$1:$DC$200,0))=AW$3,1,"")))</f>
        <v/>
      </c>
      <c r="AX159" s="6" t="str">
        <f t="array" ref="AX159">IF(ISNA(INDEX($DC$1:$DC$770,MATCH($AE159&amp;AX$3,$DB$1:$DB$770&amp;$DC$1:$DC$770,0))),"",IF(ISNA(INDEX($DC$1:$DC$200,MATCH($AE159&amp;AX$3,$DB$1:$DB$200&amp;$DC$1:$DC$200,0))),IF(INDEX($DC$201:$DC$770,MATCH($AE159&amp;AX$3,$DB$201:$DB$770&amp;$DC$201:$DC$770,0))=AX$3,2,""),IF(INDEX($DC$1:$DC$200,MATCH($AE159&amp;AX$3,$DB$1:$DB$200&amp;$DC$1:$DC$200,0))=AX$3,1,"")))</f>
        <v/>
      </c>
      <c r="AY159" s="7" t="str">
        <f t="array" ref="AY159">IF(ISNA(INDEX($DC$1:$DC$770,MATCH($AE159&amp;AY$3,$DB$1:$DB$770&amp;$DC$1:$DC$770,0))),"",IF(ISNA(INDEX($DC$1:$DC$200,MATCH($AE159&amp;AY$3,$DB$1:$DB$200&amp;$DC$1:$DC$200,0))),IF(INDEX($DC$201:$DC$770,MATCH($AE159&amp;AY$3,$DB$201:$DB$770&amp;$DC$201:$DC$770,0))=AY$3,2,""),IF(INDEX($DC$1:$DC$200,MATCH($AE159&amp;AY$3,$DB$1:$DB$200&amp;$DC$1:$DC$200,0))=AY$3,1,"")))</f>
        <v/>
      </c>
      <c r="AZ159" s="6" t="str">
        <f t="array" ref="AZ159">IF(ISNA(INDEX($DC$1:$DC$770,MATCH($AE159&amp;AZ$3,$DB$1:$DB$770&amp;$DC$1:$DC$770,0))),"",IF(ISNA(INDEX($DC$1:$DC$200,MATCH($AE159&amp;AZ$3,$DB$1:$DB$200&amp;$DC$1:$DC$200,0))),IF(INDEX($DC$201:$DC$770,MATCH($AE159&amp;AZ$3,$DB$201:$DB$770&amp;$DC$201:$DC$770,0))=AZ$3,2,""),IF(INDEX($DC$1:$DC$200,MATCH($AE159&amp;AZ$3,$DB$1:$DB$200&amp;$DC$1:$DC$200,0))=AZ$3,1,"")))</f>
        <v/>
      </c>
      <c r="BA159" s="6" t="str">
        <f t="array" ref="BA159">IF(ISNA(INDEX($DC$1:$DC$770,MATCH($AE159&amp;BA$3,$DB$1:$DB$770&amp;$DC$1:$DC$770,0))),"",IF(ISNA(INDEX($DC$1:$DC$200,MATCH($AE159&amp;BA$3,$DB$1:$DB$200&amp;$DC$1:$DC$200,0))),IF(INDEX($DC$201:$DC$770,MATCH($AE159&amp;BA$3,$DB$201:$DB$770&amp;$DC$201:$DC$770,0))=BA$3,2,""),IF(INDEX($DC$1:$DC$200,MATCH($AE159&amp;BA$3,$DB$1:$DB$200&amp;$DC$1:$DC$200,0))=BA$3,1,"")))</f>
        <v/>
      </c>
      <c r="BB159" s="6" t="str">
        <f t="array" ref="BB159">IF(ISNA(INDEX($DC$1:$DC$770,MATCH($AE159&amp;BB$3,$DB$1:$DB$770&amp;$DC$1:$DC$770,0))),"",IF(ISNA(INDEX($DC$1:$DC$200,MATCH($AE159&amp;BB$3,$DB$1:$DB$200&amp;$DC$1:$DC$200,0))),IF(INDEX($DC$201:$DC$770,MATCH($AE159&amp;BB$3,$DB$201:$DB$770&amp;$DC$201:$DC$770,0))=BB$3,2,""),IF(INDEX($DC$1:$DC$200,MATCH($AE159&amp;BB$3,$DB$1:$DB$200&amp;$DC$1:$DC$200,0))=BB$3,1,"")))</f>
        <v/>
      </c>
      <c r="BC159" s="5" t="str">
        <f t="array" ref="BC159">IF(ISNA(INDEX($DC$1:$DC$770,MATCH($AE159&amp;BC$3,$DB$1:$DB$770&amp;$DC$1:$DC$770,0))),"",IF(ISNA(INDEX($DC$1:$DC$200,MATCH($AE159&amp;BC$3,$DB$1:$DB$200&amp;$DC$1:$DC$200,0))),IF(INDEX($DC$201:$DC$770,MATCH($AE159&amp;BC$3,$DB$201:$DB$770&amp;$DC$201:$DC$770,0))=BC$3,2,""),IF(INDEX($DC$1:$DC$200,MATCH($AE159&amp;BC$3,$DB$1:$DB$200&amp;$DC$1:$DC$200,0))=BC$3,1,"")))</f>
        <v/>
      </c>
      <c r="BD159" s="6" t="str">
        <f t="array" ref="BD159">IF(ISNA(INDEX($DC$1:$DC$770,MATCH($AE159&amp;BD$3,$DB$1:$DB$770&amp;$DC$1:$DC$770,0))),"",IF(ISNA(INDEX($DC$1:$DC$200,MATCH($AE159&amp;BD$3,$DB$1:$DB$200&amp;$DC$1:$DC$200,0))),IF(INDEX($DC$201:$DC$770,MATCH($AE159&amp;BD$3,$DB$201:$DB$770&amp;$DC$201:$DC$770,0))=BD$3,2,""),IF(INDEX($DC$1:$DC$200,MATCH($AE159&amp;BD$3,$DB$1:$DB$200&amp;$DC$1:$DC$200,0))=BD$3,1,"")))</f>
        <v/>
      </c>
      <c r="BE159" s="7" t="str">
        <f t="array" ref="BE159">IF(ISNA(INDEX($DC$1:$DC$770,MATCH($AE159&amp;BE$3,$DB$1:$DB$770&amp;$DC$1:$DC$770,0))),"",IF(ISNA(INDEX($DC$1:$DC$200,MATCH($AE159&amp;BE$3,$DB$1:$DB$200&amp;$DC$1:$DC$200,0))),IF(INDEX($DC$201:$DC$770,MATCH($AE159&amp;BE$3,$DB$201:$DB$770&amp;$DC$201:$DC$770,0))=BE$3,2,""),IF(INDEX($DC$1:$DC$200,MATCH($AE159&amp;BE$3,$DB$1:$DB$200&amp;$DC$1:$DC$200,0))=BE$3,1,"")))</f>
        <v/>
      </c>
      <c r="BF159" s="6" t="str">
        <f t="array" ref="BF159">IF(ISNA(INDEX($DC$1:$DC$770,MATCH($AE159&amp;BF$3,$DB$1:$DB$770&amp;$DC$1:$DC$770,0))),"",IF(ISNA(INDEX($DC$1:$DC$200,MATCH($AE159&amp;BF$3,$DB$1:$DB$200&amp;$DC$1:$DC$200,0))),IF(INDEX($DC$201:$DC$770,MATCH($AE159&amp;BF$3,$DB$201:$DB$770&amp;$DC$201:$DC$770,0))=BF$3,2,""),IF(INDEX($DC$1:$DC$200,MATCH($AE159&amp;BF$3,$DB$1:$DB$200&amp;$DC$1:$DC$200,0))=BF$3,1,"")))</f>
        <v/>
      </c>
      <c r="BG159" s="6" t="str">
        <f t="array" ref="BG159">IF(ISNA(INDEX($DC$1:$DC$770,MATCH($AE159&amp;BG$3,$DB$1:$DB$770&amp;$DC$1:$DC$770,0))),"",IF(ISNA(INDEX($DC$1:$DC$200,MATCH($AE159&amp;BG$3,$DB$1:$DB$200&amp;$DC$1:$DC$200,0))),IF(INDEX($DC$201:$DC$770,MATCH($AE159&amp;BG$3,$DB$201:$DB$770&amp;$DC$201:$DC$770,0))=BG$3,2,""),IF(INDEX($DC$1:$DC$200,MATCH($AE159&amp;BG$3,$DB$1:$DB$200&amp;$DC$1:$DC$200,0))=BG$3,1,"")))</f>
        <v/>
      </c>
      <c r="BH159" s="7" t="str">
        <f t="array" ref="BH159">IF(ISNA(INDEX($DC$1:$DC$770,MATCH($AE159&amp;BH$3,$DB$1:$DB$770&amp;$DC$1:$DC$770,0))),"",IF(ISNA(INDEX($DC$1:$DC$200,MATCH($AE159&amp;BH$3,$DB$1:$DB$200&amp;$DC$1:$DC$200,0))),IF(INDEX($DC$201:$DC$770,MATCH($AE159&amp;BH$3,$DB$201:$DB$770&amp;$DC$201:$DC$770,0))=BH$3,2,""),IF(INDEX($DC$1:$DC$200,MATCH($AE159&amp;BH$3,$DB$1:$DB$200&amp;$DC$1:$DC$200,0))=BH$3,1,"")))</f>
        <v/>
      </c>
      <c r="BI159" s="4">
        <f t="shared" ref="BI159" si="1444">BI157+1</f>
        <v>254</v>
      </c>
      <c r="BJ159" s="174">
        <f>TRUNC((DATE($CR$2,BK$140,BK159)-WEEKDAY(DATE($CR$2,BK$140,BK159),2)-DATE(YEAR(DATE($CR$2,BK$140,BK159)+4-WEEKDAY(DATE($CR$2,BK$140,BK159),2)),1,-10))/7)</f>
        <v>36</v>
      </c>
      <c r="BK159" s="172">
        <v>10</v>
      </c>
      <c r="BL159" s="176" t="str">
        <f t="shared" si="1268"/>
        <v>Sa</v>
      </c>
      <c r="BM159" s="2"/>
      <c r="BN159" s="164" t="str">
        <f t="shared" ref="BN159" si="1445">IF(OR(OR($BI160=$CP$30,$BI160=$CP$31,$BI160=$CP$32,$BI160=$CP$33,$BI160=$CP$34,$BI160=$CP$35,$BI160=$CP$36,$BI160=$CP$37,$BI160=$CP$38,$BI160=$CP$39,$BI160=$CP$40,$BI160=$CP$41),OR(BJ159=$CR$7,BJ163=$CR$7,BJ159=$CS$7,BJ163=$CS$7,BJ159=$CT$7,BJ163=$CT$7,BJ159=$CR$8,BJ163=$CR$8,BJ159=$CR$9,BJ163=$CR$9,BJ159=$CR$10,BJ163=$CR$10,BJ159=$CS$10,BJ163=$CS$10,BJ159=$CR$11,BJ163=$CR$11,BJ159=$CS$11,BJ163=$CS$11,BJ159=$CT$11,BJ163=$CT$11,BJ159=$CU$11,BJ163=$CU$11,BJ159=$CV$11,BJ163=$CV$11,BJ159=$CR$12,BJ163=$CR$12,BJ159=$CS$12,BJ163=$CS$12),OR($BI160=$CP$44,$BI160=$CP$45,$BI160=$CP$46,$BI160=$CP$47,$BI160=$CP$48,$BI160=$CP$49,$BI160=$CP$50)),1,"")</f>
        <v/>
      </c>
      <c r="BO159" s="164" t="str">
        <f t="shared" ref="BO159" si="1446">IF(OR(OR(BJ159=$CR$15,BJ163=$CR$15,BJ159=$CS$15,BJ163=$CS$15,BJ159=$CT$15,BJ163=$CT$15,BJ159=$CR$16,BJ163=$CR$16,BJ159=$CS$16,BJ163=$CS$16,BJ159=$CR$17,BJ163=$CR$17,BJ159=$CS$17,BJ163=$CS$17,BJ159=$CR$18,BJ163=$CR$18,BJ159=$CS$18,BJ163=$CS$18,BJ159=$CT$18,BJ163=$CT$18,BJ159=$CU$18,BJ163=$CU$18,BJ159=$CV$18,BJ163=$CV$18,BJ159=$CR$19,BJ163=$CR$19,BJ159=$CS$19,BJ163=$CS$19),OR($BI160=$CP$30,$BI160=$CP$31,$BI160=$CP$32,$BI160=$CP$33,$BI160=$CP$34,$BI160=$CP$35,$BI160=$CP$36,$BI160=$CP$37,$BI160=$CP$38,$BI160=$CP$39,$BI160=$CP$40,$BI160=$CP$41),OR($BI160=$CP$44,$BI160=$CP$45,$BI160=$CP$46,$BI160=$CP$47,$BI160=$CP$48,$BI160=$CP$49,$BI160=$CP$50)),1,"")</f>
        <v/>
      </c>
      <c r="BP159" s="164" t="str">
        <f t="shared" ref="BP159" si="1447">IF(OR(OR(BJ159=$CR$22,BJ163=$CR$22,BJ159=$CS$22,BJ163=$CS$22,BJ159=$CT$22,BJ163=$CT$22,BJ159=$CR$23,BJ163=$CR$23,BJ159=$CS$23,BJ163=$CS$23,BJ159=$CR$24,BJ163=$CR$24,BJ159=$CS$24,BJ163=$CS$24,BJ159=$CR$25,BJ163=$CR$25,BJ159=$CS$25,BJ163=$CS$25,BJ159=$CT$25,BJ163=$CT$25,BJ159=$CU$25,BJ163=$CU$25,BJ159=$CV$25,BJ163=$CV$25,BJ159=$CR$26,BJ163=$CR$26,BJ159=$CS$26,BJ163=$CS$26),OR($BI160=$CP$30,$BI160=$CP$31,$BI160=$CP$32,$BI160=$CP$33,$BI160=$CP$34,$BI160=$CP$35,$BI160=$CP$36,$BI160=$CP$37,$BI160=$CP$38,$BI160=$CP$39,$BI160=$CP$40,$BI160=$CP$41),OR($BI160=$CP$44,$BI160=$CP$45,$BI160=$CP$46,$BI160=$CP$47,$BI160=$CP$48,$BI160=$CP$49,$BI160=$CP$50)),1,"")</f>
        <v/>
      </c>
      <c r="BQ159" s="2"/>
      <c r="BR159" s="1" t="str">
        <f t="shared" ref="BR159" si="1448">IF(ISNA(VLOOKUP(BI159,$DB$1:$DE$200,4,FALSE)),"",VLOOKUP(BI159,$DB$1:$DE$200,4,FALSE))</f>
        <v/>
      </c>
      <c r="BS159" s="1"/>
      <c r="BT159" s="1"/>
      <c r="BU159" s="1"/>
      <c r="BV159" s="1"/>
      <c r="BW159" s="1"/>
      <c r="BX159" s="5" t="str">
        <f t="array" ref="BX159">IF(ISNA(INDEX($DC$1:$DC$770,MATCH($BI159&amp;BX$3,$DB$1:$DB$770&amp;$DC$1:$DC$770,0))),"",IF(ISNA(INDEX($DC$1:$DC$200,MATCH($BI159&amp;BX$3,$DB$1:$DB$200&amp;$DC$1:$DC$200,0))),IF(INDEX($DC$201:$DC$770,MATCH($BI159&amp;BX$3,$DB$201:$DB$770&amp;$DC$201:$DC$770,0))=BX$3,2,""),IF(INDEX($DC$1:$DC$200,MATCH($BI159&amp;BX$3,$DB$1:$DB$200&amp;$DC$1:$DC$200,0))=BX$3,1,"")))</f>
        <v/>
      </c>
      <c r="BY159" s="6" t="str">
        <f t="array" ref="BY159">IF(ISNA(INDEX($DC$1:$DC$770,MATCH($BI159&amp;BY$3,$DB$1:$DB$770&amp;$DC$1:$DC$770,0))),"",IF(ISNA(INDEX($DC$1:$DC$200,MATCH($BI159&amp;BY$3,$DB$1:$DB$200&amp;$DC$1:$DC$200,0))),IF(INDEX($DC$201:$DC$770,MATCH($BI159&amp;BY$3,$DB$201:$DB$770&amp;$DC$201:$DC$770,0))=BY$3,2,""),IF(INDEX($DC$1:$DC$200,MATCH($BI159&amp;BY$3,$DB$1:$DB$200&amp;$DC$1:$DC$200,0))=BY$3,1,"")))</f>
        <v/>
      </c>
      <c r="BZ159" s="6" t="str">
        <f t="array" ref="BZ159">IF(ISNA(INDEX($DC$1:$DC$770,MATCH($BI159&amp;BZ$3,$DB$1:$DB$770&amp;$DC$1:$DC$770,0))),"",IF(ISNA(INDEX($DC$1:$DC$200,MATCH($BI159&amp;BZ$3,$DB$1:$DB$200&amp;$DC$1:$DC$200,0))),IF(INDEX($DC$201:$DC$770,MATCH($BI159&amp;BZ$3,$DB$201:$DB$770&amp;$DC$201:$DC$770,0))=BZ$3,2,""),IF(INDEX($DC$1:$DC$200,MATCH($BI159&amp;BZ$3,$DB$1:$DB$200&amp;$DC$1:$DC$200,0))=BZ$3,1,"")))</f>
        <v/>
      </c>
      <c r="CA159" s="5" t="str">
        <f t="array" ref="CA159">IF(ISNA(INDEX($DC$1:$DC$770,MATCH($BI159&amp;CA$3,$DB$1:$DB$770&amp;$DC$1:$DC$770,0))),"",IF(ISNA(INDEX($DC$1:$DC$200,MATCH($BI159&amp;CA$3,$DB$1:$DB$200&amp;$DC$1:$DC$200,0))),IF(INDEX($DC$201:$DC$770,MATCH($BI159&amp;CA$3,$DB$201:$DB$770&amp;$DC$201:$DC$770,0))=CA$3,2,""),IF(INDEX($DC$1:$DC$200,MATCH($BI159&amp;CA$3,$DB$1:$DB$200&amp;$DC$1:$DC$200,0))=CA$3,1,"")))</f>
        <v/>
      </c>
      <c r="CB159" s="6" t="str">
        <f t="array" ref="CB159">IF(ISNA(INDEX($DC$1:$DC$770,MATCH($BI159&amp;CB$3,$DB$1:$DB$770&amp;$DC$1:$DC$770,0))),"",IF(ISNA(INDEX($DC$1:$DC$200,MATCH($BI159&amp;CB$3,$DB$1:$DB$200&amp;$DC$1:$DC$200,0))),IF(INDEX($DC$201:$DC$770,MATCH($BI159&amp;CB$3,$DB$201:$DB$770&amp;$DC$201:$DC$770,0))=CB$3,2,""),IF(INDEX($DC$1:$DC$200,MATCH($BI159&amp;CB$3,$DB$1:$DB$200&amp;$DC$1:$DC$200,0))=CB$3,1,"")))</f>
        <v/>
      </c>
      <c r="CC159" s="7" t="str">
        <f t="array" ref="CC159">IF(ISNA(INDEX($DC$1:$DC$770,MATCH($BI159&amp;CC$3,$DB$1:$DB$770&amp;$DC$1:$DC$770,0))),"",IF(ISNA(INDEX($DC$1:$DC$200,MATCH($BI159&amp;CC$3,$DB$1:$DB$200&amp;$DC$1:$DC$200,0))),IF(INDEX($DC$201:$DC$770,MATCH($BI159&amp;CC$3,$DB$201:$DB$770&amp;$DC$201:$DC$770,0))=CC$3,2,""),IF(INDEX($DC$1:$DC$200,MATCH($BI159&amp;CC$3,$DB$1:$DB$200&amp;$DC$1:$DC$200,0))=CC$3,1,"")))</f>
        <v/>
      </c>
      <c r="CD159" s="6" t="str">
        <f t="array" ref="CD159">IF(ISNA(INDEX($DC$1:$DC$770,MATCH($BI159&amp;CD$3,$DB$1:$DB$770&amp;$DC$1:$DC$770,0))),"",IF(ISNA(INDEX($DC$1:$DC$200,MATCH($BI159&amp;CD$3,$DB$1:$DB$200&amp;$DC$1:$DC$200,0))),IF(INDEX($DC$201:$DC$770,MATCH($BI159&amp;CD$3,$DB$201:$DB$770&amp;$DC$201:$DC$770,0))=CD$3,2,""),IF(INDEX($DC$1:$DC$200,MATCH($BI159&amp;CD$3,$DB$1:$DB$200&amp;$DC$1:$DC$200,0))=CD$3,1,"")))</f>
        <v/>
      </c>
      <c r="CE159" s="6" t="str">
        <f t="array" ref="CE159">IF(ISNA(INDEX($DC$1:$DC$770,MATCH($BI159&amp;CE$3,$DB$1:$DB$770&amp;$DC$1:$DC$770,0))),"",IF(ISNA(INDEX($DC$1:$DC$200,MATCH($BI159&amp;CE$3,$DB$1:$DB$200&amp;$DC$1:$DC$200,0))),IF(INDEX($DC$201:$DC$770,MATCH($BI159&amp;CE$3,$DB$201:$DB$770&amp;$DC$201:$DC$770,0))=CE$3,2,""),IF(INDEX($DC$1:$DC$200,MATCH($BI159&amp;CE$3,$DB$1:$DB$200&amp;$DC$1:$DC$200,0))=CE$3,1,"")))</f>
        <v/>
      </c>
      <c r="CF159" s="6" t="str">
        <f t="array" ref="CF159">IF(ISNA(INDEX($DC$1:$DC$770,MATCH($BI159&amp;CF$3,$DB$1:$DB$770&amp;$DC$1:$DC$770,0))),"",IF(ISNA(INDEX($DC$1:$DC$200,MATCH($BI159&amp;CF$3,$DB$1:$DB$200&amp;$DC$1:$DC$200,0))),IF(INDEX($DC$201:$DC$770,MATCH($BI159&amp;CF$3,$DB$201:$DB$770&amp;$DC$201:$DC$770,0))=CF$3,2,""),IF(INDEX($DC$1:$DC$200,MATCH($BI159&amp;CF$3,$DB$1:$DB$200&amp;$DC$1:$DC$200,0))=CF$3,1,"")))</f>
        <v/>
      </c>
      <c r="CG159" s="5" t="str">
        <f t="array" ref="CG159">IF(ISNA(INDEX($DC$1:$DC$770,MATCH($BI159&amp;CG$3,$DB$1:$DB$770&amp;$DC$1:$DC$770,0))),"",IF(ISNA(INDEX($DC$1:$DC$200,MATCH($BI159&amp;CG$3,$DB$1:$DB$200&amp;$DC$1:$DC$200,0))),IF(INDEX($DC$201:$DC$770,MATCH($BI159&amp;CG$3,$DB$201:$DB$770&amp;$DC$201:$DC$770,0))=CG$3,2,""),IF(INDEX($DC$1:$DC$200,MATCH($BI159&amp;CG$3,$DB$1:$DB$200&amp;$DC$1:$DC$200,0))=CG$3,1,"")))</f>
        <v/>
      </c>
      <c r="CH159" s="6" t="str">
        <f t="array" ref="CH159">IF(ISNA(INDEX($DC$1:$DC$770,MATCH($BI159&amp;CH$3,$DB$1:$DB$770&amp;$DC$1:$DC$770,0))),"",IF(ISNA(INDEX($DC$1:$DC$200,MATCH($BI159&amp;CH$3,$DB$1:$DB$200&amp;$DC$1:$DC$200,0))),IF(INDEX($DC$201:$DC$770,MATCH($BI159&amp;CH$3,$DB$201:$DB$770&amp;$DC$201:$DC$770,0))=CH$3,2,""),IF(INDEX($DC$1:$DC$200,MATCH($BI159&amp;CH$3,$DB$1:$DB$200&amp;$DC$1:$DC$200,0))=CH$3,1,"")))</f>
        <v/>
      </c>
      <c r="CI159" s="7" t="str">
        <f t="array" ref="CI159">IF(ISNA(INDEX($DC$1:$DC$770,MATCH($BI159&amp;CI$3,$DB$1:$DB$770&amp;$DC$1:$DC$770,0))),"",IF(ISNA(INDEX($DC$1:$DC$200,MATCH($BI159&amp;CI$3,$DB$1:$DB$200&amp;$DC$1:$DC$200,0))),IF(INDEX($DC$201:$DC$770,MATCH($BI159&amp;CI$3,$DB$201:$DB$770&amp;$DC$201:$DC$770,0))=CI$3,2,""),IF(INDEX($DC$1:$DC$200,MATCH($BI159&amp;CI$3,$DB$1:$DB$200&amp;$DC$1:$DC$200,0))=CI$3,1,"")))</f>
        <v/>
      </c>
      <c r="CJ159" s="6" t="str">
        <f t="array" ref="CJ159">IF(ISNA(INDEX($DC$1:$DC$770,MATCH($BI159&amp;CJ$3,$DB$1:$DB$770&amp;$DC$1:$DC$770,0))),"",IF(ISNA(INDEX($DC$1:$DC$200,MATCH($BI159&amp;CJ$3,$DB$1:$DB$200&amp;$DC$1:$DC$200,0))),IF(INDEX($DC$201:$DC$770,MATCH($BI159&amp;CJ$3,$DB$201:$DB$770&amp;$DC$201:$DC$770,0))=CJ$3,2,""),IF(INDEX($DC$1:$DC$200,MATCH($BI159&amp;CJ$3,$DB$1:$DB$200&amp;$DC$1:$DC$200,0))=CJ$3,1,"")))</f>
        <v/>
      </c>
      <c r="CK159" s="6" t="str">
        <f t="array" ref="CK159">IF(ISNA(INDEX($DC$1:$DC$770,MATCH($BI159&amp;CK$3,$DB$1:$DB$770&amp;$DC$1:$DC$770,0))),"",IF(ISNA(INDEX($DC$1:$DC$200,MATCH($BI159&amp;CK$3,$DB$1:$DB$200&amp;$DC$1:$DC$200,0))),IF(INDEX($DC$201:$DC$770,MATCH($BI159&amp;CK$3,$DB$201:$DB$770&amp;$DC$201:$DC$770,0))=CK$3,2,""),IF(INDEX($DC$1:$DC$200,MATCH($BI159&amp;CK$3,$DB$1:$DB$200&amp;$DC$1:$DC$200,0))=CK$3,1,"")))</f>
        <v/>
      </c>
      <c r="CL159" s="7" t="str">
        <f t="array" ref="CL159">IF(ISNA(INDEX($DC$1:$DC$770,MATCH($BI159&amp;CL$3,$DB$1:$DB$770&amp;$DC$1:$DC$770,0))),"",IF(ISNA(INDEX($DC$1:$DC$200,MATCH($BI159&amp;CL$3,$DB$1:$DB$200&amp;$DC$1:$DC$200,0))),IF(INDEX($DC$201:$DC$770,MATCH($BI159&amp;CL$3,$DB$201:$DB$770&amp;$DC$201:$DC$770,0))=CL$3,2,""),IF(INDEX($DC$1:$DC$200,MATCH($BI159&amp;CL$3,$DB$1:$DB$200&amp;$DC$1:$DC$200,0))=CL$3,1,"")))</f>
        <v/>
      </c>
      <c r="CN159" s="13" t="s">
        <v>160</v>
      </c>
      <c r="CO159" s="58">
        <f t="shared" ref="CO159" si="1449">VLOOKUP(CQ159,$CQ$194:$CR$208,2,FALSE)</f>
        <v>9</v>
      </c>
      <c r="CP159" s="23">
        <f t="shared" si="1332"/>
        <v>198</v>
      </c>
      <c r="CQ159" s="168" t="s">
        <v>201</v>
      </c>
      <c r="CR159" s="13" t="s">
        <v>135</v>
      </c>
      <c r="CT159" s="13" t="s">
        <v>151</v>
      </c>
      <c r="CU159" s="13">
        <f>DAY(DATE($CR$2,1,7*$CR$25-5-WEEKDAY(DATE($CR$2,,),3)))</f>
        <v>16</v>
      </c>
      <c r="CV159" s="13">
        <f>MONTH(DATE($CR$2,1,7*$CR$25-5-WEEKDAY(DATE($CR$2,,),3)))</f>
        <v>7</v>
      </c>
      <c r="CW159" s="13">
        <f t="shared" si="1410"/>
        <v>2016</v>
      </c>
      <c r="CX159" s="13" t="str">
        <f t="shared" si="1309"/>
        <v>Sa</v>
      </c>
      <c r="CY159" s="22">
        <f t="shared" si="1333"/>
        <v>41105</v>
      </c>
      <c r="CZ159" s="13">
        <f>IF(COUNTIF(DL612:DL621,1)&gt;0,"F3",0)</f>
        <v>0</v>
      </c>
      <c r="DB159" s="19">
        <f>IF(DM159=0,0,IF(COUNTIF($DM$1:$DM$200,DM159)=1,DM159,IF(COUNTIF($DM$1:$DM$200,DM159)=2,IF(COUNTIF($DM$1:$DM104,DM159)=0,DM159,DM159+0.5),"Terminkollision 1")))</f>
        <v>0</v>
      </c>
      <c r="DC159" s="42">
        <f t="shared" si="1187"/>
        <v>15</v>
      </c>
      <c r="DD159" s="71" t="s">
        <v>207</v>
      </c>
      <c r="DE159" s="73" t="s">
        <v>118</v>
      </c>
      <c r="DG159" s="64"/>
      <c r="DH159" s="64"/>
      <c r="DI159" s="13">
        <f t="shared" si="563"/>
        <v>2016</v>
      </c>
      <c r="DJ159" s="13" t="str">
        <f t="shared" si="1273"/>
        <v>Mo</v>
      </c>
      <c r="DK159" s="22">
        <f t="shared" si="1274"/>
        <v>40876</v>
      </c>
      <c r="DL159" s="19">
        <f t="shared" si="1275"/>
        <v>0</v>
      </c>
      <c r="DM159" s="13">
        <f t="shared" si="1136"/>
        <v>0</v>
      </c>
    </row>
    <row r="160" spans="1:117">
      <c r="A160" s="13">
        <f t="shared" ref="A160" si="1450">A159+0.5</f>
        <v>192.5</v>
      </c>
      <c r="B160" s="174"/>
      <c r="C160" s="183"/>
      <c r="D160" s="177"/>
      <c r="E160" s="2"/>
      <c r="F160" s="165"/>
      <c r="G160" s="165"/>
      <c r="H160" s="165"/>
      <c r="I160" s="2"/>
      <c r="J160" s="10" t="str">
        <f t="shared" ref="J160" si="1451">IF(ISNA(VLOOKUP(A160,$CP$30:$CQ$56,2,FALSE)),IF(ISNA(VLOOKUP(A160,$DB$1:$DE$200,4,FALSE)),"",VLOOKUP(A160,$DB$1:$DE$200,4,FALSE)),VLOOKUP(A160,$CP$30:$CQ$56,2,FALSE))</f>
        <v/>
      </c>
      <c r="K160" s="10"/>
      <c r="L160" s="10"/>
      <c r="M160" s="10"/>
      <c r="N160" s="10"/>
      <c r="O160" s="10"/>
      <c r="P160" s="9" t="str">
        <f t="array" ref="P160">IF(ISNA(INDEX($DC$201:$DC$770,MATCH($A159&amp;P$3,$DB$201:$DB$770&amp;$DC$201:$DC$770,0))),IF(ISNA(INDEX($DC$1:$DC$200,MATCH($A160&amp;P$3,$DB$1:$DB$200&amp;$DC$1:$DC$200,0))),"",IF(INDEX($DC$1:$DC$200,MATCH($A160&amp;P$3,$DB$1:$DB$200&amp;$DC$1:$DC$200,0))=P$3,1,"")),IF(INDEX($DC$201:$DC$770,MATCH($A159&amp;P$3,$DB$201:$DB$770&amp;$DC$201:$DC$770,0))=P$3,2,""))</f>
        <v/>
      </c>
      <c r="Q160" s="10" t="str">
        <f t="array" ref="Q160">IF(ISNA(INDEX($DC$201:$DC$770,MATCH($A159&amp;Q$3,$DB$201:$DB$770&amp;$DC$201:$DC$770,0))),IF(ISNA(INDEX($DC$1:$DC$200,MATCH($A160&amp;Q$3,$DB$1:$DB$200&amp;$DC$1:$DC$200,0))),"",IF(INDEX($DC$1:$DC$200,MATCH($A160&amp;Q$3,$DB$1:$DB$200&amp;$DC$1:$DC$200,0))=Q$3,1,"")),IF(INDEX($DC$201:$DC$770,MATCH($A159&amp;Q$3,$DB$201:$DB$770&amp;$DC$201:$DC$770,0))=Q$3,2,""))</f>
        <v/>
      </c>
      <c r="R160" s="10" t="str">
        <f t="array" ref="R160">IF(ISNA(INDEX($DC$201:$DC$770,MATCH($A159&amp;R$3,$DB$201:$DB$770&amp;$DC$201:$DC$770,0))),IF(ISNA(INDEX($DC$1:$DC$200,MATCH($A160&amp;R$3,$DB$1:$DB$200&amp;$DC$1:$DC$200,0))),"",IF(INDEX($DC$1:$DC$200,MATCH($A160&amp;R$3,$DB$1:$DB$200&amp;$DC$1:$DC$200,0))=R$3,1,"")),IF(INDEX($DC$201:$DC$770,MATCH($A159&amp;R$3,$DB$201:$DB$770&amp;$DC$201:$DC$770,0))=R$3,2,""))</f>
        <v/>
      </c>
      <c r="S160" s="9" t="str">
        <f t="array" ref="S160">IF(ISNA(INDEX($DC$201:$DC$770,MATCH($A159&amp;S$3,$DB$201:$DB$770&amp;$DC$201:$DC$770,0))),IF(ISNA(INDEX($DC$1:$DC$200,MATCH($A160&amp;S$3,$DB$1:$DB$200&amp;$DC$1:$DC$200,0))),"",IF(INDEX($DC$1:$DC$200,MATCH($A160&amp;S$3,$DB$1:$DB$200&amp;$DC$1:$DC$200,0))=S$3,1,"")),IF(INDEX($DC$201:$DC$770,MATCH($A159&amp;S$3,$DB$201:$DB$770&amp;$DC$201:$DC$770,0))=S$3,2,""))</f>
        <v/>
      </c>
      <c r="T160" s="10" t="str">
        <f t="array" ref="T160">IF(ISNA(INDEX($DC$201:$DC$770,MATCH($A159&amp;T$3,$DB$201:$DB$770&amp;$DC$201:$DC$770,0))),IF(ISNA(INDEX($DC$1:$DC$200,MATCH($A160&amp;T$3,$DB$1:$DB$200&amp;$DC$1:$DC$200,0))),"",IF(INDEX($DC$1:$DC$200,MATCH($A160&amp;T$3,$DB$1:$DB$200&amp;$DC$1:$DC$200,0))=T$3,1,"")),IF(INDEX($DC$201:$DC$770,MATCH($A159&amp;T$3,$DB$201:$DB$770&amp;$DC$201:$DC$770,0))=T$3,2,""))</f>
        <v/>
      </c>
      <c r="U160" s="8" t="str">
        <f t="array" ref="U160">IF(ISNA(INDEX($DC$201:$DC$770,MATCH($A159&amp;U$3,$DB$201:$DB$770&amp;$DC$201:$DC$770,0))),IF(ISNA(INDEX($DC$1:$DC$200,MATCH($A160&amp;U$3,$DB$1:$DB$200&amp;$DC$1:$DC$200,0))),"",IF(INDEX($DC$1:$DC$200,MATCH($A160&amp;U$3,$DB$1:$DB$200&amp;$DC$1:$DC$200,0))=U$3,1,"")),IF(INDEX($DC$201:$DC$770,MATCH($A159&amp;U$3,$DB$201:$DB$770&amp;$DC$201:$DC$770,0))=U$3,2,""))</f>
        <v/>
      </c>
      <c r="V160" s="10" t="str">
        <f t="array" ref="V160">IF(ISNA(INDEX($DC$201:$DC$770,MATCH($A159&amp;V$3,$DB$201:$DB$770&amp;$DC$201:$DC$770,0))),IF(ISNA(INDEX($DC$1:$DC$200,MATCH($A160&amp;V$3,$DB$1:$DB$200&amp;$DC$1:$DC$200,0))),"",IF(INDEX($DC$1:$DC$200,MATCH($A160&amp;V$3,$DB$1:$DB$200&amp;$DC$1:$DC$200,0))=V$3,1,"")),IF(INDEX($DC$201:$DC$770,MATCH($A159&amp;V$3,$DB$201:$DB$770&amp;$DC$201:$DC$770,0))=V$3,2,""))</f>
        <v/>
      </c>
      <c r="W160" s="10" t="str">
        <f t="array" ref="W160">IF(ISNA(INDEX($DC$201:$DC$770,MATCH($A159&amp;W$3,$DB$201:$DB$770&amp;$DC$201:$DC$770,0))),IF(ISNA(INDEX($DC$1:$DC$200,MATCH($A160&amp;W$3,$DB$1:$DB$200&amp;$DC$1:$DC$200,0))),"",IF(INDEX($DC$1:$DC$200,MATCH($A160&amp;W$3,$DB$1:$DB$200&amp;$DC$1:$DC$200,0))=W$3,1,"")),IF(INDEX($DC$201:$DC$770,MATCH($A159&amp;W$3,$DB$201:$DB$770&amp;$DC$201:$DC$770,0))=W$3,2,""))</f>
        <v/>
      </c>
      <c r="X160" s="10" t="str">
        <f t="array" ref="X160">IF(ISNA(INDEX($DC$201:$DC$770,MATCH($A159&amp;X$3,$DB$201:$DB$770&amp;$DC$201:$DC$770,0))),IF(ISNA(INDEX($DC$1:$DC$200,MATCH($A160&amp;X$3,$DB$1:$DB$200&amp;$DC$1:$DC$200,0))),"",IF(INDEX($DC$1:$DC$200,MATCH($A160&amp;X$3,$DB$1:$DB$200&amp;$DC$1:$DC$200,0))=X$3,1,"")),IF(INDEX($DC$201:$DC$770,MATCH($A159&amp;X$3,$DB$201:$DB$770&amp;$DC$201:$DC$770,0))=X$3,2,""))</f>
        <v/>
      </c>
      <c r="Y160" s="9" t="str">
        <f t="array" ref="Y160">IF(ISNA(INDEX($DC$201:$DC$770,MATCH($A159&amp;Y$3,$DB$201:$DB$770&amp;$DC$201:$DC$770,0))),IF(ISNA(INDEX($DC$1:$DC$200,MATCH($A160&amp;Y$3,$DB$1:$DB$200&amp;$DC$1:$DC$200,0))),"",IF(INDEX($DC$1:$DC$200,MATCH($A160&amp;Y$3,$DB$1:$DB$200&amp;$DC$1:$DC$200,0))=Y$3,1,"")),IF(INDEX($DC$201:$DC$770,MATCH($A159&amp;Y$3,$DB$201:$DB$770&amp;$DC$201:$DC$770,0))=Y$3,2,""))</f>
        <v/>
      </c>
      <c r="Z160" s="10" t="str">
        <f t="array" ref="Z160">IF(ISNA(INDEX($DC$201:$DC$770,MATCH($A159&amp;Z$3,$DB$201:$DB$770&amp;$DC$201:$DC$770,0))),IF(ISNA(INDEX($DC$1:$DC$200,MATCH($A160&amp;Z$3,$DB$1:$DB$200&amp;$DC$1:$DC$200,0))),"",IF(INDEX($DC$1:$DC$200,MATCH($A160&amp;Z$3,$DB$1:$DB$200&amp;$DC$1:$DC$200,0))=Z$3,1,"")),IF(INDEX($DC$201:$DC$770,MATCH($A159&amp;Z$3,$DB$201:$DB$770&amp;$DC$201:$DC$770,0))=Z$3,2,""))</f>
        <v/>
      </c>
      <c r="AA160" s="8" t="str">
        <f t="array" ref="AA160">IF(ISNA(INDEX($DC$201:$DC$770,MATCH($A159&amp;AA$3,$DB$201:$DB$770&amp;$DC$201:$DC$770,0))),IF(ISNA(INDEX($DC$1:$DC$200,MATCH($A160&amp;AA$3,$DB$1:$DB$200&amp;$DC$1:$DC$200,0))),"",IF(INDEX($DC$1:$DC$200,MATCH($A160&amp;AA$3,$DB$1:$DB$200&amp;$DC$1:$DC$200,0))=AA$3,1,"")),IF(INDEX($DC$201:$DC$770,MATCH($A159&amp;AA$3,$DB$201:$DB$770&amp;$DC$201:$DC$770,0))=AA$3,2,""))</f>
        <v/>
      </c>
      <c r="AB160" s="10" t="str">
        <f t="array" ref="AB160">IF(ISNA(INDEX($DC$201:$DC$770,MATCH($A159&amp;AB$3,$DB$201:$DB$770&amp;$DC$201:$DC$770,0))),IF(ISNA(INDEX($DC$1:$DC$200,MATCH($A160&amp;AB$3,$DB$1:$DB$200&amp;$DC$1:$DC$200,0))),"",IF(INDEX($DC$1:$DC$200,MATCH($A160&amp;AB$3,$DB$1:$DB$200&amp;$DC$1:$DC$200,0))=AB$3,1,"")),IF(INDEX($DC$201:$DC$770,MATCH($A159&amp;AB$3,$DB$201:$DB$770&amp;$DC$201:$DC$770,0))=AB$3,2,""))</f>
        <v/>
      </c>
      <c r="AC160" s="10" t="str">
        <f t="array" ref="AC160">IF(ISNA(INDEX($DC$201:$DC$770,MATCH($A159&amp;AC$3,$DB$201:$DB$770&amp;$DC$201:$DC$770,0))),IF(ISNA(INDEX($DC$1:$DC$200,MATCH($A160&amp;AC$3,$DB$1:$DB$200&amp;$DC$1:$DC$200,0))),"",IF(INDEX($DC$1:$DC$200,MATCH($A160&amp;AC$3,$DB$1:$DB$200&amp;$DC$1:$DC$200,0))=AC$3,1,"")),IF(INDEX($DC$201:$DC$770,MATCH($A159&amp;AC$3,$DB$201:$DB$770&amp;$DC$201:$DC$770,0))=AC$3,2,""))</f>
        <v/>
      </c>
      <c r="AD160" s="8" t="str">
        <f t="array" ref="AD160">IF(ISNA(INDEX($DC$201:$DC$770,MATCH($A159&amp;AD$3,$DB$201:$DB$770&amp;$DC$201:$DC$770,0))),IF(ISNA(INDEX($DC$1:$DC$200,MATCH($A160&amp;AD$3,$DB$1:$DB$200&amp;$DC$1:$DC$200,0))),"",IF(INDEX($DC$1:$DC$200,MATCH($A160&amp;AD$3,$DB$1:$DB$200&amp;$DC$1:$DC$200,0))=AD$3,1,"")),IF(INDEX($DC$201:$DC$770,MATCH($A159&amp;AD$3,$DB$201:$DB$770&amp;$DC$201:$DC$770,0))=AD$3,2,""))</f>
        <v/>
      </c>
      <c r="AE160" s="4">
        <f t="shared" ref="AE160" si="1452">AE159+0.5</f>
        <v>223.5</v>
      </c>
      <c r="AF160" s="174"/>
      <c r="AG160" s="173"/>
      <c r="AH160" s="177"/>
      <c r="AI160" s="2"/>
      <c r="AJ160" s="165"/>
      <c r="AK160" s="165"/>
      <c r="AL160" s="165"/>
      <c r="AM160" s="2"/>
      <c r="AN160" s="9" t="str">
        <f t="shared" ref="AN160" si="1453">IF(ISNA(VLOOKUP(AE160,$CP$30:$CQ$56,2,FALSE)),IF(ISNA(VLOOKUP(AE160,$DB$1:$DE$200,4,FALSE)),"",VLOOKUP(AE160,$DB$1:$DE$200,4,FALSE)),VLOOKUP(AE160,$CP$30:$CQ$56,2,FALSE))</f>
        <v/>
      </c>
      <c r="AO160" s="10"/>
      <c r="AP160" s="10"/>
      <c r="AQ160" s="10"/>
      <c r="AR160" s="10"/>
      <c r="AS160" s="8"/>
      <c r="AT160" s="9" t="str">
        <f t="array" ref="AT160">IF(ISNA(INDEX($DC$201:$DC$770,MATCH($AE159&amp;AT$3,$DB$201:$DB$770&amp;$DC$201:$DC$770,0))),IF(ISNA(INDEX($DC$1:$DC$200,MATCH($AE160&amp;AT$3,$DB$1:$DB$200&amp;$DC$1:$DC$200,0))),"",IF(INDEX($DC$1:$DC$200,MATCH($AE160&amp;AT$3,$DB$1:$DB$200&amp;$DC$1:$DC$200,0))=AT$3,1,"")),IF(INDEX($DC$201:$DC$770,MATCH($AE159&amp;AT$3,$DB$201:$DB$770&amp;$DC$201:$DC$770,0))=AT$3,2,""))</f>
        <v/>
      </c>
      <c r="AU160" s="10" t="str">
        <f t="array" ref="AU160">IF(ISNA(INDEX($DC$201:$DC$770,MATCH($AE159&amp;AU$3,$DB$201:$DB$770&amp;$DC$201:$DC$770,0))),IF(ISNA(INDEX($DC$1:$DC$200,MATCH($AE160&amp;AU$3,$DB$1:$DB$200&amp;$DC$1:$DC$200,0))),"",IF(INDEX($DC$1:$DC$200,MATCH($AE160&amp;AU$3,$DB$1:$DB$200&amp;$DC$1:$DC$200,0))=AU$3,1,"")),IF(INDEX($DC$201:$DC$770,MATCH($AE159&amp;AU$3,$DB$201:$DB$770&amp;$DC$201:$DC$770,0))=AU$3,2,""))</f>
        <v/>
      </c>
      <c r="AV160" s="10" t="str">
        <f t="array" ref="AV160">IF(ISNA(INDEX($DC$201:$DC$770,MATCH($AE159&amp;AV$3,$DB$201:$DB$770&amp;$DC$201:$DC$770,0))),IF(ISNA(INDEX($DC$1:$DC$200,MATCH($AE160&amp;AV$3,$DB$1:$DB$200&amp;$DC$1:$DC$200,0))),"",IF(INDEX($DC$1:$DC$200,MATCH($AE160&amp;AV$3,$DB$1:$DB$200&amp;$DC$1:$DC$200,0))=AV$3,1,"")),IF(INDEX($DC$201:$DC$770,MATCH($AE159&amp;AV$3,$DB$201:$DB$770&amp;$DC$201:$DC$770,0))=AV$3,2,""))</f>
        <v/>
      </c>
      <c r="AW160" s="9" t="str">
        <f t="array" ref="AW160">IF(ISNA(INDEX($DC$201:$DC$770,MATCH($AE159&amp;AW$3,$DB$201:$DB$770&amp;$DC$201:$DC$770,0))),IF(ISNA(INDEX($DC$1:$DC$200,MATCH($AE160&amp;AW$3,$DB$1:$DB$200&amp;$DC$1:$DC$200,0))),"",IF(INDEX($DC$1:$DC$200,MATCH($AE160&amp;AW$3,$DB$1:$DB$200&amp;$DC$1:$DC$200,0))=AW$3,1,"")),IF(INDEX($DC$201:$DC$770,MATCH($AE159&amp;AW$3,$DB$201:$DB$770&amp;$DC$201:$DC$770,0))=AW$3,2,""))</f>
        <v/>
      </c>
      <c r="AX160" s="10" t="str">
        <f t="array" ref="AX160">IF(ISNA(INDEX($DC$201:$DC$770,MATCH($AE159&amp;AX$3,$DB$201:$DB$770&amp;$DC$201:$DC$770,0))),IF(ISNA(INDEX($DC$1:$DC$200,MATCH($AE160&amp;AX$3,$DB$1:$DB$200&amp;$DC$1:$DC$200,0))),"",IF(INDEX($DC$1:$DC$200,MATCH($AE160&amp;AX$3,$DB$1:$DB$200&amp;$DC$1:$DC$200,0))=AX$3,1,"")),IF(INDEX($DC$201:$DC$770,MATCH($AE159&amp;AX$3,$DB$201:$DB$770&amp;$DC$201:$DC$770,0))=AX$3,2,""))</f>
        <v/>
      </c>
      <c r="AY160" s="8" t="str">
        <f t="array" ref="AY160">IF(ISNA(INDEX($DC$201:$DC$770,MATCH($AE159&amp;AY$3,$DB$201:$DB$770&amp;$DC$201:$DC$770,0))),IF(ISNA(INDEX($DC$1:$DC$200,MATCH($AE160&amp;AY$3,$DB$1:$DB$200&amp;$DC$1:$DC$200,0))),"",IF(INDEX($DC$1:$DC$200,MATCH($AE160&amp;AY$3,$DB$1:$DB$200&amp;$DC$1:$DC$200,0))=AY$3,1,"")),IF(INDEX($DC$201:$DC$770,MATCH($AE159&amp;AY$3,$DB$201:$DB$770&amp;$DC$201:$DC$770,0))=AY$3,2,""))</f>
        <v/>
      </c>
      <c r="AZ160" s="10" t="str">
        <f t="array" ref="AZ160">IF(ISNA(INDEX($DC$201:$DC$770,MATCH($AE159&amp;AZ$3,$DB$201:$DB$770&amp;$DC$201:$DC$770,0))),IF(ISNA(INDEX($DC$1:$DC$200,MATCH($AE160&amp;AZ$3,$DB$1:$DB$200&amp;$DC$1:$DC$200,0))),"",IF(INDEX($DC$1:$DC$200,MATCH($AE160&amp;AZ$3,$DB$1:$DB$200&amp;$DC$1:$DC$200,0))=AZ$3,1,"")),IF(INDEX($DC$201:$DC$770,MATCH($AE159&amp;AZ$3,$DB$201:$DB$770&amp;$DC$201:$DC$770,0))=AZ$3,2,""))</f>
        <v/>
      </c>
      <c r="BA160" s="10" t="str">
        <f t="array" ref="BA160">IF(ISNA(INDEX($DC$201:$DC$770,MATCH($AE159&amp;BA$3,$DB$201:$DB$770&amp;$DC$201:$DC$770,0))),IF(ISNA(INDEX($DC$1:$DC$200,MATCH($AE160&amp;BA$3,$DB$1:$DB$200&amp;$DC$1:$DC$200,0))),"",IF(INDEX($DC$1:$DC$200,MATCH($AE160&amp;BA$3,$DB$1:$DB$200&amp;$DC$1:$DC$200,0))=BA$3,1,"")),IF(INDEX($DC$201:$DC$770,MATCH($AE159&amp;BA$3,$DB$201:$DB$770&amp;$DC$201:$DC$770,0))=BA$3,2,""))</f>
        <v/>
      </c>
      <c r="BB160" s="10" t="str">
        <f t="array" ref="BB160">IF(ISNA(INDEX($DC$201:$DC$770,MATCH($AE159&amp;BB$3,$DB$201:$DB$770&amp;$DC$201:$DC$770,0))),IF(ISNA(INDEX($DC$1:$DC$200,MATCH($AE160&amp;BB$3,$DB$1:$DB$200&amp;$DC$1:$DC$200,0))),"",IF(INDEX($DC$1:$DC$200,MATCH($AE160&amp;BB$3,$DB$1:$DB$200&amp;$DC$1:$DC$200,0))=BB$3,1,"")),IF(INDEX($DC$201:$DC$770,MATCH($AE159&amp;BB$3,$DB$201:$DB$770&amp;$DC$201:$DC$770,0))=BB$3,2,""))</f>
        <v/>
      </c>
      <c r="BC160" s="9" t="str">
        <f t="array" ref="BC160">IF(ISNA(INDEX($DC$201:$DC$770,MATCH($AE159&amp;BC$3,$DB$201:$DB$770&amp;$DC$201:$DC$770,0))),IF(ISNA(INDEX($DC$1:$DC$200,MATCH($AE160&amp;BC$3,$DB$1:$DB$200&amp;$DC$1:$DC$200,0))),"",IF(INDEX($DC$1:$DC$200,MATCH($AE160&amp;BC$3,$DB$1:$DB$200&amp;$DC$1:$DC$200,0))=BC$3,1,"")),IF(INDEX($DC$201:$DC$770,MATCH($AE159&amp;BC$3,$DB$201:$DB$770&amp;$DC$201:$DC$770,0))=BC$3,2,""))</f>
        <v/>
      </c>
      <c r="BD160" s="10" t="str">
        <f t="array" ref="BD160">IF(ISNA(INDEX($DC$201:$DC$770,MATCH($AE159&amp;BD$3,$DB$201:$DB$770&amp;$DC$201:$DC$770,0))),IF(ISNA(INDEX($DC$1:$DC$200,MATCH($AE160&amp;BD$3,$DB$1:$DB$200&amp;$DC$1:$DC$200,0))),"",IF(INDEX($DC$1:$DC$200,MATCH($AE160&amp;BD$3,$DB$1:$DB$200&amp;$DC$1:$DC$200,0))=BD$3,1,"")),IF(INDEX($DC$201:$DC$770,MATCH($AE159&amp;BD$3,$DB$201:$DB$770&amp;$DC$201:$DC$770,0))=BD$3,2,""))</f>
        <v/>
      </c>
      <c r="BE160" s="8" t="str">
        <f t="array" ref="BE160">IF(ISNA(INDEX($DC$201:$DC$770,MATCH($AE159&amp;BE$3,$DB$201:$DB$770&amp;$DC$201:$DC$770,0))),IF(ISNA(INDEX($DC$1:$DC$200,MATCH($AE160&amp;BE$3,$DB$1:$DB$200&amp;$DC$1:$DC$200,0))),"",IF(INDEX($DC$1:$DC$200,MATCH($AE160&amp;BE$3,$DB$1:$DB$200&amp;$DC$1:$DC$200,0))=BE$3,1,"")),IF(INDEX($DC$201:$DC$770,MATCH($AE159&amp;BE$3,$DB$201:$DB$770&amp;$DC$201:$DC$770,0))=BE$3,2,""))</f>
        <v/>
      </c>
      <c r="BF160" s="10" t="str">
        <f t="array" ref="BF160">IF(ISNA(INDEX($DC$201:$DC$770,MATCH($AE159&amp;BF$3,$DB$201:$DB$770&amp;$DC$201:$DC$770,0))),IF(ISNA(INDEX($DC$1:$DC$200,MATCH($AE160&amp;BF$3,$DB$1:$DB$200&amp;$DC$1:$DC$200,0))),"",IF(INDEX($DC$1:$DC$200,MATCH($AE160&amp;BF$3,$DB$1:$DB$200&amp;$DC$1:$DC$200,0))=BF$3,1,"")),IF(INDEX($DC$201:$DC$770,MATCH($AE159&amp;BF$3,$DB$201:$DB$770&amp;$DC$201:$DC$770,0))=BF$3,2,""))</f>
        <v/>
      </c>
      <c r="BG160" s="10" t="str">
        <f t="array" ref="BG160">IF(ISNA(INDEX($DC$201:$DC$770,MATCH($AE159&amp;BG$3,$DB$201:$DB$770&amp;$DC$201:$DC$770,0))),IF(ISNA(INDEX($DC$1:$DC$200,MATCH($AE160&amp;BG$3,$DB$1:$DB$200&amp;$DC$1:$DC$200,0))),"",IF(INDEX($DC$1:$DC$200,MATCH($AE160&amp;BG$3,$DB$1:$DB$200&amp;$DC$1:$DC$200,0))=BG$3,1,"")),IF(INDEX($DC$201:$DC$770,MATCH($AE159&amp;BG$3,$DB$201:$DB$770&amp;$DC$201:$DC$770,0))=BG$3,2,""))</f>
        <v/>
      </c>
      <c r="BH160" s="8" t="str">
        <f t="array" ref="BH160">IF(ISNA(INDEX($DC$201:$DC$770,MATCH($AE159&amp;BH$3,$DB$201:$DB$770&amp;$DC$201:$DC$770,0))),IF(ISNA(INDEX($DC$1:$DC$200,MATCH($AE160&amp;BH$3,$DB$1:$DB$200&amp;$DC$1:$DC$200,0))),"",IF(INDEX($DC$1:$DC$200,MATCH($AE160&amp;BH$3,$DB$1:$DB$200&amp;$DC$1:$DC$200,0))=BH$3,1,"")),IF(INDEX($DC$201:$DC$770,MATCH($AE159&amp;BH$3,$DB$201:$DB$770&amp;$DC$201:$DC$770,0))=BH$3,2,""))</f>
        <v/>
      </c>
      <c r="BI160" s="4">
        <f t="shared" ref="BI160" si="1454">BI159+0.5</f>
        <v>254.5</v>
      </c>
      <c r="BJ160" s="174"/>
      <c r="BK160" s="173"/>
      <c r="BL160" s="177"/>
      <c r="BM160" s="2"/>
      <c r="BN160" s="165"/>
      <c r="BO160" s="165"/>
      <c r="BP160" s="165"/>
      <c r="BQ160" s="2"/>
      <c r="BR160" s="9" t="str">
        <f t="shared" ref="BR160" si="1455">IF(ISNA(VLOOKUP(BI160,$CP$30:$CQ$56,2,FALSE)),IF(ISNA(VLOOKUP(BI160,$DB$1:$DE$200,4,FALSE)),"",VLOOKUP(BI160,$DB$1:$DE$200,4,FALSE)),VLOOKUP(BI160,$CP$30:$CQ$56,2,FALSE))</f>
        <v/>
      </c>
      <c r="BS160" s="10"/>
      <c r="BT160" s="10"/>
      <c r="BU160" s="10"/>
      <c r="BV160" s="10"/>
      <c r="BW160" s="10"/>
      <c r="BX160" s="9" t="str">
        <f t="array" ref="BX160">IF(ISNA(INDEX($DC$201:$DC$770,MATCH($BI159&amp;BX$3,$DB$201:$DB$770&amp;$DC$201:$DC$770,0))),IF(ISNA(INDEX($DC$1:$DC$200,MATCH($BI160&amp;BX$3,$DB$1:$DB$200&amp;$DC$1:$DC$200,0))),"",IF(INDEX($DC$1:$DC$200,MATCH($BI160&amp;BX$3,$DB$1:$DB$200&amp;$DC$1:$DC$200,0))=BX$3,1,"")),IF(INDEX($DC$201:$DC$770,MATCH($BI159&amp;BX$3,$DB$201:$DB$770&amp;$DC$201:$DC$770,0))=BX$3,2,""))</f>
        <v/>
      </c>
      <c r="BY160" s="10" t="str">
        <f t="array" ref="BY160">IF(ISNA(INDEX($DC$201:$DC$770,MATCH($BI159&amp;BY$3,$DB$201:$DB$770&amp;$DC$201:$DC$770,0))),IF(ISNA(INDEX($DC$1:$DC$200,MATCH($BI160&amp;BY$3,$DB$1:$DB$200&amp;$DC$1:$DC$200,0))),"",IF(INDEX($DC$1:$DC$200,MATCH($BI160&amp;BY$3,$DB$1:$DB$200&amp;$DC$1:$DC$200,0))=BY$3,1,"")),IF(INDEX($DC$201:$DC$770,MATCH($BI159&amp;BY$3,$DB$201:$DB$770&amp;$DC$201:$DC$770,0))=BY$3,2,""))</f>
        <v/>
      </c>
      <c r="BZ160" s="10" t="str">
        <f t="array" ref="BZ160">IF(ISNA(INDEX($DC$201:$DC$770,MATCH($BI159&amp;BZ$3,$DB$201:$DB$770&amp;$DC$201:$DC$770,0))),IF(ISNA(INDEX($DC$1:$DC$200,MATCH($BI160&amp;BZ$3,$DB$1:$DB$200&amp;$DC$1:$DC$200,0))),"",IF(INDEX($DC$1:$DC$200,MATCH($BI160&amp;BZ$3,$DB$1:$DB$200&amp;$DC$1:$DC$200,0))=BZ$3,1,"")),IF(INDEX($DC$201:$DC$770,MATCH($BI159&amp;BZ$3,$DB$201:$DB$770&amp;$DC$201:$DC$770,0))=BZ$3,2,""))</f>
        <v/>
      </c>
      <c r="CA160" s="9" t="str">
        <f t="array" ref="CA160">IF(ISNA(INDEX($DC$201:$DC$770,MATCH($BI159&amp;CA$3,$DB$201:$DB$770&amp;$DC$201:$DC$770,0))),IF(ISNA(INDEX($DC$1:$DC$200,MATCH($BI160&amp;CA$3,$DB$1:$DB$200&amp;$DC$1:$DC$200,0))),"",IF(INDEX($DC$1:$DC$200,MATCH($BI160&amp;CA$3,$DB$1:$DB$200&amp;$DC$1:$DC$200,0))=CA$3,1,"")),IF(INDEX($DC$201:$DC$770,MATCH($BI159&amp;CA$3,$DB$201:$DB$770&amp;$DC$201:$DC$770,0))=CA$3,2,""))</f>
        <v/>
      </c>
      <c r="CB160" s="10" t="str">
        <f t="array" ref="CB160">IF(ISNA(INDEX($DC$201:$DC$770,MATCH($BI159&amp;CB$3,$DB$201:$DB$770&amp;$DC$201:$DC$770,0))),IF(ISNA(INDEX($DC$1:$DC$200,MATCH($BI160&amp;CB$3,$DB$1:$DB$200&amp;$DC$1:$DC$200,0))),"",IF(INDEX($DC$1:$DC$200,MATCH($BI160&amp;CB$3,$DB$1:$DB$200&amp;$DC$1:$DC$200,0))=CB$3,1,"")),IF(INDEX($DC$201:$DC$770,MATCH($BI159&amp;CB$3,$DB$201:$DB$770&amp;$DC$201:$DC$770,0))=CB$3,2,""))</f>
        <v/>
      </c>
      <c r="CC160" s="8" t="str">
        <f t="array" ref="CC160">IF(ISNA(INDEX($DC$201:$DC$770,MATCH($BI159&amp;CC$3,$DB$201:$DB$770&amp;$DC$201:$DC$770,0))),IF(ISNA(INDEX($DC$1:$DC$200,MATCH($BI160&amp;CC$3,$DB$1:$DB$200&amp;$DC$1:$DC$200,0))),"",IF(INDEX($DC$1:$DC$200,MATCH($BI160&amp;CC$3,$DB$1:$DB$200&amp;$DC$1:$DC$200,0))=CC$3,1,"")),IF(INDEX($DC$201:$DC$770,MATCH($BI159&amp;CC$3,$DB$201:$DB$770&amp;$DC$201:$DC$770,0))=CC$3,2,""))</f>
        <v/>
      </c>
      <c r="CD160" s="10" t="str">
        <f t="array" ref="CD160">IF(ISNA(INDEX($DC$201:$DC$770,MATCH($BI159&amp;CD$3,$DB$201:$DB$770&amp;$DC$201:$DC$770,0))),IF(ISNA(INDEX($DC$1:$DC$200,MATCH($BI160&amp;CD$3,$DB$1:$DB$200&amp;$DC$1:$DC$200,0))),"",IF(INDEX($DC$1:$DC$200,MATCH($BI160&amp;CD$3,$DB$1:$DB$200&amp;$DC$1:$DC$200,0))=CD$3,1,"")),IF(INDEX($DC$201:$DC$770,MATCH($BI159&amp;CD$3,$DB$201:$DB$770&amp;$DC$201:$DC$770,0))=CD$3,2,""))</f>
        <v/>
      </c>
      <c r="CE160" s="10" t="str">
        <f t="array" ref="CE160">IF(ISNA(INDEX($DC$201:$DC$770,MATCH($BI159&amp;CE$3,$DB$201:$DB$770&amp;$DC$201:$DC$770,0))),IF(ISNA(INDEX($DC$1:$DC$200,MATCH($BI160&amp;CE$3,$DB$1:$DB$200&amp;$DC$1:$DC$200,0))),"",IF(INDEX($DC$1:$DC$200,MATCH($BI160&amp;CE$3,$DB$1:$DB$200&amp;$DC$1:$DC$200,0))=CE$3,1,"")),IF(INDEX($DC$201:$DC$770,MATCH($BI159&amp;CE$3,$DB$201:$DB$770&amp;$DC$201:$DC$770,0))=CE$3,2,""))</f>
        <v/>
      </c>
      <c r="CF160" s="10" t="str">
        <f t="array" ref="CF160">IF(ISNA(INDEX($DC$201:$DC$770,MATCH($BI159&amp;CF$3,$DB$201:$DB$770&amp;$DC$201:$DC$770,0))),IF(ISNA(INDEX($DC$1:$DC$200,MATCH($BI160&amp;CF$3,$DB$1:$DB$200&amp;$DC$1:$DC$200,0))),"",IF(INDEX($DC$1:$DC$200,MATCH($BI160&amp;CF$3,$DB$1:$DB$200&amp;$DC$1:$DC$200,0))=CF$3,1,"")),IF(INDEX($DC$201:$DC$770,MATCH($BI159&amp;CF$3,$DB$201:$DB$770&amp;$DC$201:$DC$770,0))=CF$3,2,""))</f>
        <v/>
      </c>
      <c r="CG160" s="9" t="str">
        <f t="array" ref="CG160">IF(ISNA(INDEX($DC$201:$DC$770,MATCH($BI159&amp;CG$3,$DB$201:$DB$770&amp;$DC$201:$DC$770,0))),IF(ISNA(INDEX($DC$1:$DC$200,MATCH($BI160&amp;CG$3,$DB$1:$DB$200&amp;$DC$1:$DC$200,0))),"",IF(INDEX($DC$1:$DC$200,MATCH($BI160&amp;CG$3,$DB$1:$DB$200&amp;$DC$1:$DC$200,0))=CG$3,1,"")),IF(INDEX($DC$201:$DC$770,MATCH($BI159&amp;CG$3,$DB$201:$DB$770&amp;$DC$201:$DC$770,0))=CG$3,2,""))</f>
        <v/>
      </c>
      <c r="CH160" s="10" t="str">
        <f t="array" ref="CH160">IF(ISNA(INDEX($DC$201:$DC$770,MATCH($BI159&amp;CH$3,$DB$201:$DB$770&amp;$DC$201:$DC$770,0))),IF(ISNA(INDEX($DC$1:$DC$200,MATCH($BI160&amp;CH$3,$DB$1:$DB$200&amp;$DC$1:$DC$200,0))),"",IF(INDEX($DC$1:$DC$200,MATCH($BI160&amp;CH$3,$DB$1:$DB$200&amp;$DC$1:$DC$200,0))=CH$3,1,"")),IF(INDEX($DC$201:$DC$770,MATCH($BI159&amp;CH$3,$DB$201:$DB$770&amp;$DC$201:$DC$770,0))=CH$3,2,""))</f>
        <v/>
      </c>
      <c r="CI160" s="8" t="str">
        <f t="array" ref="CI160">IF(ISNA(INDEX($DC$201:$DC$770,MATCH($BI159&amp;CI$3,$DB$201:$DB$770&amp;$DC$201:$DC$770,0))),IF(ISNA(INDEX($DC$1:$DC$200,MATCH($BI160&amp;CI$3,$DB$1:$DB$200&amp;$DC$1:$DC$200,0))),"",IF(INDEX($DC$1:$DC$200,MATCH($BI160&amp;CI$3,$DB$1:$DB$200&amp;$DC$1:$DC$200,0))=CI$3,1,"")),IF(INDEX($DC$201:$DC$770,MATCH($BI159&amp;CI$3,$DB$201:$DB$770&amp;$DC$201:$DC$770,0))=CI$3,2,""))</f>
        <v/>
      </c>
      <c r="CJ160" s="10" t="str">
        <f t="array" ref="CJ160">IF(ISNA(INDEX($DC$201:$DC$770,MATCH($BI159&amp;CJ$3,$DB$201:$DB$770&amp;$DC$201:$DC$770,0))),IF(ISNA(INDEX($DC$1:$DC$200,MATCH($BI160&amp;CJ$3,$DB$1:$DB$200&amp;$DC$1:$DC$200,0))),"",IF(INDEX($DC$1:$DC$200,MATCH($BI160&amp;CJ$3,$DB$1:$DB$200&amp;$DC$1:$DC$200,0))=CJ$3,1,"")),IF(INDEX($DC$201:$DC$770,MATCH($BI159&amp;CJ$3,$DB$201:$DB$770&amp;$DC$201:$DC$770,0))=CJ$3,2,""))</f>
        <v/>
      </c>
      <c r="CK160" s="10" t="str">
        <f t="array" ref="CK160">IF(ISNA(INDEX($DC$201:$DC$770,MATCH($BI159&amp;CK$3,$DB$201:$DB$770&amp;$DC$201:$DC$770,0))),IF(ISNA(INDEX($DC$1:$DC$200,MATCH($BI160&amp;CK$3,$DB$1:$DB$200&amp;$DC$1:$DC$200,0))),"",IF(INDEX($DC$1:$DC$200,MATCH($BI160&amp;CK$3,$DB$1:$DB$200&amp;$DC$1:$DC$200,0))=CK$3,1,"")),IF(INDEX($DC$201:$DC$770,MATCH($BI159&amp;CK$3,$DB$201:$DB$770&amp;$DC$201:$DC$770,0))=CK$3,2,""))</f>
        <v/>
      </c>
      <c r="CL160" s="8" t="str">
        <f t="array" ref="CL160">IF(ISNA(INDEX($DC$201:$DC$770,MATCH($BI159&amp;CL$3,$DB$201:$DB$770&amp;$DC$201:$DC$770,0))),IF(ISNA(INDEX($DC$1:$DC$200,MATCH($BI160&amp;CL$3,$DB$1:$DB$200&amp;$DC$1:$DC$200,0))),"",IF(INDEX($DC$1:$DC$200,MATCH($BI160&amp;CL$3,$DB$1:$DB$200&amp;$DC$1:$DC$200,0))=CL$3,1,"")),IF(INDEX($DC$201:$DC$770,MATCH($BI159&amp;CL$3,$DB$201:$DB$770&amp;$DC$201:$DC$770,0))=CL$3,2,""))</f>
        <v/>
      </c>
      <c r="CN160" s="10"/>
      <c r="CO160" s="14">
        <f t="shared" ref="CO160" si="1456">CO159</f>
        <v>9</v>
      </c>
      <c r="CP160" s="24">
        <f t="shared" si="1332"/>
        <v>205</v>
      </c>
      <c r="CQ160" s="161"/>
      <c r="CR160" s="10"/>
      <c r="CS160" s="10"/>
      <c r="CT160" s="10" t="s">
        <v>152</v>
      </c>
      <c r="CU160" s="10">
        <f>DAY(DATE($CR$2,1,7*$CR$25+2-WEEKDAY(DATE($CR$2,,),3)))</f>
        <v>23</v>
      </c>
      <c r="CV160" s="10">
        <f>MONTH(DATE($CR$2,1,7*$CR$25+2-WEEKDAY(DATE($CR$2,,),3)))</f>
        <v>7</v>
      </c>
      <c r="CW160" s="10">
        <f t="shared" si="1410"/>
        <v>2016</v>
      </c>
      <c r="CX160" s="10" t="str">
        <f t="shared" si="1309"/>
        <v>Sa</v>
      </c>
      <c r="CY160" s="36">
        <f t="shared" si="1333"/>
        <v>41112</v>
      </c>
      <c r="CZ160" s="10">
        <f>CZ159</f>
        <v>0</v>
      </c>
      <c r="DB160" s="19">
        <f>IF(DM160=0,0,IF(COUNTIF($DM$1:$DM$200,DM160)=1,DM160,IF(COUNTIF($DM$1:$DM$200,DM160)=2,IF(COUNTIF($DM$1:$DM104,DM160)=0,DM160,DM160+0.5),"Terminkollision 1")))</f>
        <v>0</v>
      </c>
      <c r="DC160" s="42">
        <f t="shared" si="1187"/>
        <v>15</v>
      </c>
      <c r="DD160" s="71" t="s">
        <v>207</v>
      </c>
      <c r="DE160" s="73" t="s">
        <v>118</v>
      </c>
      <c r="DG160" s="64"/>
      <c r="DH160" s="64"/>
      <c r="DI160" s="13">
        <f t="shared" si="563"/>
        <v>2016</v>
      </c>
      <c r="DJ160" s="13" t="str">
        <f t="shared" si="1273"/>
        <v>Mo</v>
      </c>
      <c r="DK160" s="22">
        <f t="shared" si="1274"/>
        <v>40876</v>
      </c>
      <c r="DL160" s="19">
        <f t="shared" si="1275"/>
        <v>0</v>
      </c>
      <c r="DM160" s="13">
        <f t="shared" si="1136"/>
        <v>0</v>
      </c>
    </row>
    <row r="161" spans="1:117">
      <c r="A161" s="13">
        <f t="shared" ref="A161" si="1457">A159+1</f>
        <v>193</v>
      </c>
      <c r="B161" s="174">
        <f>TRUNC((DATE($CR$2,C$140,C161)-WEEKDAY(DATE($CR$2,C$140,C161),2)-DATE(YEAR(DATE($CR$2,C$140,C161)+4-WEEKDAY(DATE($CR$2,C$140,C161),2)),1,-10))/7)</f>
        <v>28</v>
      </c>
      <c r="C161" s="181">
        <v>11</v>
      </c>
      <c r="D161" s="176" t="str">
        <f t="shared" si="1258"/>
        <v>Mo</v>
      </c>
      <c r="E161" s="2"/>
      <c r="F161" s="164" t="str">
        <f t="shared" ref="F161" si="1458">IF(OR(OR(B161=$CR$7,B165=$CR$7,B161=$CS$7,B165=$CS$7,B161=$CT$7,B165=$CT$7,B161=$CR$8,B165=$CR$8,B161=$CR$9,B165=$CR$9,B161=$CR$10,B165=$CR$10,B161=$CS$10,B165=$CS$10,B161=$CR$11,B165=$CR$11,B161=$CS$11,B165=$CS$11,B161=$CT$11,B165=$CT$11,B161=$CU$11,B165=$CU$11,B161=$CV$11,B165=$CV$11,B161=$CR$12,B165=$CR$12,B161=$CS$12,B165=$CS$12),OR($A162=$CP$30,$A162=$CP$31,$A162=$CP$32,$A162=$CP$33,$A162=$CP$34,$A162=$CP$35,$A162=$CP$36,$A162=$CP$37,$A162=$CP$38,$A162=$CP$39,$A162=$CP$40,$A162=$CP$41),OR($A162=$CP$44,$A162=$CP$45,$A162=$CP$46,$A162=$CP$47,$A162=$CP$48,$A162=$CP$49,$A162=$CP$50)),1,"")</f>
        <v/>
      </c>
      <c r="G161" s="164" t="str">
        <f t="shared" ref="G161" si="1459">IF(OR(OR(B161=$CR$15,B165=$CR$15,B161=$CS$15,B165=$CS$15,B161=$CT$15,B165=$CT$15,B161=$CR$16,B165=$CR$16,B161=$CS$16,B165=$CS$16,B161=$CR$17,B165=$CR$17,B161=$CS$17,B165=$CS$17,B161=$CR$18,B165=$CR$18,B161=$CS$18,B165=$CS$18,B161=$CT$18,B165=$CT$18,B161=$CU$18,B165=$CU$18,B161=$CV$18,B165=$CV$18,B161=$CR$19,B165=$CR$19,B161=$CS$19,B165=$CS$19),OR($A162=$CP$30,$A162=$CP$31,$A162=$CP$32,$A162=$CP$33,$A162=$CP$34,$A162=$CP$35,$A162=$CP$36,$A162=$CP$37,$A162=$CP$38,$A162=$CP$39,$A162=$CP$40,$A162=$CP$41),OR($A162=$CP$44,$A162=$CP$45,$A162=$CP$46,$A162=$CP$47,$A162=$CP$48,$A162=$CP$49,$A162=$CP$50)),1,"")</f>
        <v/>
      </c>
      <c r="H161" s="164" t="str">
        <f t="shared" ref="H161" si="1460">IF(OR(OR(B161=$CR$22,B165=$CR$22,B161=$CS$22,B165=$CS$22,B161=$CT$22,B165=$CT$22,B161=$CR$23,B165=$CR$23,B161=$CS$23,B165=$CS$23,B161=$CR$24,B165=$CR$24,B161=$CS$24,B165=$CS$24,B161=$CR$25,B165=$CR$25,B161=$CS$25,B165=$CS$25,B161=$CT$25,B165=$CT$25,B161=$CU$25,B165=$CU$25,B161=$CV$25,B165=$CV$25,B161=$CR$26,B165=$CR$26,B161=$CS$26,B165=$CS$26),OR($A162=$CP$30,$A162=$CP$31,$A162=$CP$32,$A162=$CP$33,$A162=$CP$34,$A162=$CP$35,$A162=$CP$36,$A162=$CP$37,$A162=$CP$38,$A162=$CP$39,$A162=$CP$40,$A162=$CP$41),OR($A162=$CP$44,$A162=$CP$45,$A162=$CP$46,$A162=$CP$47,$A162=$CP$48,$A162=$CP$49,$A162=$CP$50)),1,"")</f>
        <v/>
      </c>
      <c r="I161" s="2"/>
      <c r="J161" s="6" t="str">
        <f t="shared" ref="J161" si="1461">IF(ISNA(VLOOKUP(A161,$DB$1:$DE$200,4,FALSE)),"",VLOOKUP(A161,$DB$1:$DE$200,4,FALSE))</f>
        <v>Cevi-Turnen</v>
      </c>
      <c r="K161" s="6"/>
      <c r="L161" s="6"/>
      <c r="M161" s="6"/>
      <c r="N161" s="6"/>
      <c r="O161" s="6"/>
      <c r="P161" s="5" t="str">
        <f t="array" ref="P161">IF(ISNA(INDEX($DC$1:$DC$770,MATCH($A161&amp;P$3,$DB$1:$DB$770&amp;$DC$1:$DC$770,0))),"",IF(ISNA(INDEX($DC$1:$DC$200,MATCH($A161&amp;P$3,$DB$1:$DB$200&amp;$DC$1:$DC$200,0))),IF(INDEX($DC$201:$DC$770,MATCH($A161&amp;P$3,$DB$201:$DB$770&amp;$DC$201:$DC$770,0))=P$3,2,""),IF(INDEX($DC$1:$DC$200,MATCH($A161&amp;P$3,$DB$1:$DB$200&amp;$DC$1:$DC$200,0))=P$3,1,"")))</f>
        <v/>
      </c>
      <c r="Q161" s="6" t="str">
        <f t="array" ref="Q161">IF(ISNA(INDEX($DC$1:$DC$770,MATCH($A161&amp;Q$3,$DB$1:$DB$770&amp;$DC$1:$DC$770,0))),"",IF(ISNA(INDEX($DC$1:$DC$200,MATCH($A161&amp;Q$3,$DB$1:$DB$200&amp;$DC$1:$DC$200,0))),IF(INDEX($DC$201:$DC$770,MATCH($A161&amp;Q$3,$DB$201:$DB$770&amp;$DC$201:$DC$770,0))=Q$3,2,""),IF(INDEX($DC$1:$DC$200,MATCH($A161&amp;Q$3,$DB$1:$DB$200&amp;$DC$1:$DC$200,0))=Q$3,1,"")))</f>
        <v/>
      </c>
      <c r="R161" s="6">
        <f t="array" ref="R161">IF(ISNA(INDEX($DC$1:$DC$770,MATCH($A161&amp;R$3,$DB$1:$DB$770&amp;$DC$1:$DC$770,0))),"",IF(ISNA(INDEX($DC$1:$DC$200,MATCH($A161&amp;R$3,$DB$1:$DB$200&amp;$DC$1:$DC$200,0))),IF(INDEX($DC$201:$DC$770,MATCH($A161&amp;R$3,$DB$201:$DB$770&amp;$DC$201:$DC$770,0))=R$3,2,""),IF(INDEX($DC$1:$DC$200,MATCH($A161&amp;R$3,$DB$1:$DB$200&amp;$DC$1:$DC$200,0))=R$3,1,"")))</f>
        <v>1</v>
      </c>
      <c r="S161" s="5" t="str">
        <f t="array" ref="S161">IF(ISNA(INDEX($DC$1:$DC$770,MATCH($A161&amp;S$3,$DB$1:$DB$770&amp;$DC$1:$DC$770,0))),"",IF(ISNA(INDEX($DC$1:$DC$200,MATCH($A161&amp;S$3,$DB$1:$DB$200&amp;$DC$1:$DC$200,0))),IF(INDEX($DC$201:$DC$770,MATCH($A161&amp;S$3,$DB$201:$DB$770&amp;$DC$201:$DC$770,0))=S$3,2,""),IF(INDEX($DC$1:$DC$200,MATCH($A161&amp;S$3,$DB$1:$DB$200&amp;$DC$1:$DC$200,0))=S$3,1,"")))</f>
        <v/>
      </c>
      <c r="T161" s="6" t="str">
        <f t="array" ref="T161">IF(ISNA(INDEX($DC$1:$DC$770,MATCH($A161&amp;T$3,$DB$1:$DB$770&amp;$DC$1:$DC$770,0))),"",IF(ISNA(INDEX($DC$1:$DC$200,MATCH($A161&amp;T$3,$DB$1:$DB$200&amp;$DC$1:$DC$200,0))),IF(INDEX($DC$201:$DC$770,MATCH($A161&amp;T$3,$DB$201:$DB$770&amp;$DC$201:$DC$770,0))=T$3,2,""),IF(INDEX($DC$1:$DC$200,MATCH($A161&amp;T$3,$DB$1:$DB$200&amp;$DC$1:$DC$200,0))=T$3,1,"")))</f>
        <v/>
      </c>
      <c r="U161" s="7" t="str">
        <f t="array" ref="U161">IF(ISNA(INDEX($DC$1:$DC$770,MATCH($A161&amp;U$3,$DB$1:$DB$770&amp;$DC$1:$DC$770,0))),"",IF(ISNA(INDEX($DC$1:$DC$200,MATCH($A161&amp;U$3,$DB$1:$DB$200&amp;$DC$1:$DC$200,0))),IF(INDEX($DC$201:$DC$770,MATCH($A161&amp;U$3,$DB$201:$DB$770&amp;$DC$201:$DC$770,0))=U$3,2,""),IF(INDEX($DC$1:$DC$200,MATCH($A161&amp;U$3,$DB$1:$DB$200&amp;$DC$1:$DC$200,0))=U$3,1,"")))</f>
        <v/>
      </c>
      <c r="V161" s="6" t="str">
        <f t="array" ref="V161">IF(ISNA(INDEX($DC$1:$DC$770,MATCH($A161&amp;V$3,$DB$1:$DB$770&amp;$DC$1:$DC$770,0))),"",IF(ISNA(INDEX($DC$1:$DC$200,MATCH($A161&amp;V$3,$DB$1:$DB$200&amp;$DC$1:$DC$200,0))),IF(INDEX($DC$201:$DC$770,MATCH($A161&amp;V$3,$DB$201:$DB$770&amp;$DC$201:$DC$770,0))=V$3,2,""),IF(INDEX($DC$1:$DC$200,MATCH($A161&amp;V$3,$DB$1:$DB$200&amp;$DC$1:$DC$200,0))=V$3,1,"")))</f>
        <v/>
      </c>
      <c r="W161" s="6" t="str">
        <f t="array" ref="W161">IF(ISNA(INDEX($DC$1:$DC$770,MATCH($A161&amp;W$3,$DB$1:$DB$770&amp;$DC$1:$DC$770,0))),"",IF(ISNA(INDEX($DC$1:$DC$200,MATCH($A161&amp;W$3,$DB$1:$DB$200&amp;$DC$1:$DC$200,0))),IF(INDEX($DC$201:$DC$770,MATCH($A161&amp;W$3,$DB$201:$DB$770&amp;$DC$201:$DC$770,0))=W$3,2,""),IF(INDEX($DC$1:$DC$200,MATCH($A161&amp;W$3,$DB$1:$DB$200&amp;$DC$1:$DC$200,0))=W$3,1,"")))</f>
        <v/>
      </c>
      <c r="X161" s="6" t="str">
        <f t="array" ref="X161">IF(ISNA(INDEX($DC$1:$DC$770,MATCH($A161&amp;X$3,$DB$1:$DB$770&amp;$DC$1:$DC$770,0))),"",IF(ISNA(INDEX($DC$1:$DC$200,MATCH($A161&amp;X$3,$DB$1:$DB$200&amp;$DC$1:$DC$200,0))),IF(INDEX($DC$201:$DC$770,MATCH($A161&amp;X$3,$DB$201:$DB$770&amp;$DC$201:$DC$770,0))=X$3,2,""),IF(INDEX($DC$1:$DC$200,MATCH($A161&amp;X$3,$DB$1:$DB$200&amp;$DC$1:$DC$200,0))=X$3,1,"")))</f>
        <v/>
      </c>
      <c r="Y161" s="5" t="str">
        <f t="array" ref="Y161">IF(ISNA(INDEX($DC$1:$DC$770,MATCH($A161&amp;Y$3,$DB$1:$DB$770&amp;$DC$1:$DC$770,0))),"",IF(ISNA(INDEX($DC$1:$DC$200,MATCH($A161&amp;Y$3,$DB$1:$DB$200&amp;$DC$1:$DC$200,0))),IF(INDEX($DC$201:$DC$770,MATCH($A161&amp;Y$3,$DB$201:$DB$770&amp;$DC$201:$DC$770,0))=Y$3,2,""),IF(INDEX($DC$1:$DC$200,MATCH($A161&amp;Y$3,$DB$1:$DB$200&amp;$DC$1:$DC$200,0))=Y$3,1,"")))</f>
        <v/>
      </c>
      <c r="Z161" s="6" t="str">
        <f t="array" ref="Z161">IF(ISNA(INDEX($DC$1:$DC$770,MATCH($A161&amp;Z$3,$DB$1:$DB$770&amp;$DC$1:$DC$770,0))),"",IF(ISNA(INDEX($DC$1:$DC$200,MATCH($A161&amp;Z$3,$DB$1:$DB$200&amp;$DC$1:$DC$200,0))),IF(INDEX($DC$201:$DC$770,MATCH($A161&amp;Z$3,$DB$201:$DB$770&amp;$DC$201:$DC$770,0))=Z$3,2,""),IF(INDEX($DC$1:$DC$200,MATCH($A161&amp;Z$3,$DB$1:$DB$200&amp;$DC$1:$DC$200,0))=Z$3,1,"")))</f>
        <v/>
      </c>
      <c r="AA161" s="7" t="str">
        <f t="array" ref="AA161">IF(ISNA(INDEX($DC$1:$DC$770,MATCH($A161&amp;AA$3,$DB$1:$DB$770&amp;$DC$1:$DC$770,0))),"",IF(ISNA(INDEX($DC$1:$DC$200,MATCH($A161&amp;AA$3,$DB$1:$DB$200&amp;$DC$1:$DC$200,0))),IF(INDEX($DC$201:$DC$770,MATCH($A161&amp;AA$3,$DB$201:$DB$770&amp;$DC$201:$DC$770,0))=AA$3,2,""),IF(INDEX($DC$1:$DC$200,MATCH($A161&amp;AA$3,$DB$1:$DB$200&amp;$DC$1:$DC$200,0))=AA$3,1,"")))</f>
        <v/>
      </c>
      <c r="AB161" s="6" t="str">
        <f t="array" ref="AB161">IF(ISNA(INDEX($DC$1:$DC$770,MATCH($A161&amp;AB$3,$DB$1:$DB$770&amp;$DC$1:$DC$770,0))),"",IF(ISNA(INDEX($DC$1:$DC$200,MATCH($A161&amp;AB$3,$DB$1:$DB$200&amp;$DC$1:$DC$200,0))),IF(INDEX($DC$201:$DC$770,MATCH($A161&amp;AB$3,$DB$201:$DB$770&amp;$DC$201:$DC$770,0))=AB$3,2,""),IF(INDEX($DC$1:$DC$200,MATCH($A161&amp;AB$3,$DB$1:$DB$200&amp;$DC$1:$DC$200,0))=AB$3,1,"")))</f>
        <v/>
      </c>
      <c r="AC161" s="6" t="str">
        <f t="array" ref="AC161">IF(ISNA(INDEX($DC$1:$DC$770,MATCH($A161&amp;AC$3,$DB$1:$DB$770&amp;$DC$1:$DC$770,0))),"",IF(ISNA(INDEX($DC$1:$DC$200,MATCH($A161&amp;AC$3,$DB$1:$DB$200&amp;$DC$1:$DC$200,0))),IF(INDEX($DC$201:$DC$770,MATCH($A161&amp;AC$3,$DB$201:$DB$770&amp;$DC$201:$DC$770,0))=AC$3,2,""),IF(INDEX($DC$1:$DC$200,MATCH($A161&amp;AC$3,$DB$1:$DB$200&amp;$DC$1:$DC$200,0))=AC$3,1,"")))</f>
        <v/>
      </c>
      <c r="AD161" s="7" t="str">
        <f t="array" ref="AD161">IF(ISNA(INDEX($DC$1:$DC$770,MATCH($A161&amp;AD$3,$DB$1:$DB$770&amp;$DC$1:$DC$770,0))),"",IF(ISNA(INDEX($DC$1:$DC$200,MATCH($A161&amp;AD$3,$DB$1:$DB$200&amp;$DC$1:$DC$200,0))),IF(INDEX($DC$201:$DC$770,MATCH($A161&amp;AD$3,$DB$201:$DB$770&amp;$DC$201:$DC$770,0))=AD$3,2,""),IF(INDEX($DC$1:$DC$200,MATCH($A161&amp;AD$3,$DB$1:$DB$200&amp;$DC$1:$DC$200,0))=AD$3,1,"")))</f>
        <v/>
      </c>
      <c r="AE161" s="4">
        <f t="shared" ref="AE161" si="1462">AE159+1</f>
        <v>224</v>
      </c>
      <c r="AF161" s="174">
        <f>TRUNC((DATE($CR$2,AG$140,AG161)-WEEKDAY(DATE($CR$2,AG$140,AG161),2)-DATE(YEAR(DATE($CR$2,AG$140,AG161)+4-WEEKDAY(DATE($CR$2,AG$140,AG161),2)),1,-10))/7)</f>
        <v>32</v>
      </c>
      <c r="AG161" s="172">
        <v>11</v>
      </c>
      <c r="AH161" s="176" t="str">
        <f t="shared" si="1263"/>
        <v>Do</v>
      </c>
      <c r="AI161" s="2"/>
      <c r="AJ161" s="164">
        <f t="shared" ref="AJ161" si="1463">IF(OR(OR(AF161=$CR$7,AF165=$CR$7,AF161=$CS$7,AF165=$CS$7,AF161=$CT$7,AF165=$CT$7,AF161=$CR$8,AF165=$CR$8,AF161=$CR$9,AF165=$CR$9,AF161=$CR$10,AF165=$CR$10,AF161=$CS$10,AF165=$CS$10,AF161=$CR$11,AF165=$CR$11,AF161=$CS$11,AF165=$CS$11,AF161=$CT$11,AF165=$CT$11,AF161=$CU$11,AF165=$CU$11,AF161=$CV$11,AF165=$CV$11,AF161=$CR$12,AF165=$CR$12,AF161=$CS$12,AF165=$CS$12),OR($AE162=$CP$30,$AE162=$CP$31,$AE162=$CP$32,$AE162=$CP$33,$AE162=$CP$34,$AE162=$CP$35,$AE162=$CP$36,$AE162=$CP$37,$AE162=$CP$38,$AE162=$CP$39,$AE162=$CP$40,$AE162=$CP$41),OR($AE162=$CP$44,$AE162=$CP$45,$AE162=$CP$46,$AE162=$CP$47,$AE162=$CP$48,$AE162=$CP$49,$AE162=$CP$50)),1,"")</f>
        <v>1</v>
      </c>
      <c r="AK161" s="164">
        <f t="shared" ref="AK161" si="1464">IF(OR(OR(AF161=$CR$15,AF165=$CR$15,AF161=$CS$15,AF165=$CS$15,AF161=$CT$15,AF165=$CT$15,AF161=$CR$16,AF165=$CR$16,AF161=$CS$16,AF165=$CS$16,AF161=$CR$17,AF165=$CR$17,AF161=$CS$17,AF165=$CS$17,AF161=$CR$18,AF165=$CR$18,AF161=$CS$18,AF165=$CS$18,AF161=$CT$18,AF165=$CT$18,AF161=$CU$18,AF165=$CU$18,AF161=$CV$18,AF165=$CV$18,AF161=$CR$19,AF165=$CR$19,AF161=$CS$19,AF165=$CS$19),OR($AE162=$CP$30,$AE162=$CP$31,$AE162=$CP$32,$AE162=$CP$33,$AE162=$CP$34,$AE162=$CP$35,$AE162=$CP$36,$AE162=$CP$37,$AE162=$CP$38,$AE162=$CP$39,$AE162=$CP$40,$AE162=$CP$41),OR($AE162=$CP$44,$AE162=$CP$45,$AE162=$CP$46,$AE162=$CP$47,$AE162=$CP$48,$AE162=$CP$49,$AE162=$CP$50)),1,"")</f>
        <v>1</v>
      </c>
      <c r="AL161" s="164">
        <f t="shared" ref="AL161" si="1465">IF(OR(OR(AF161=$CR$22,AF165=$CR$22,AF161=$CS$22,AF165=$CS$22,AF161=$CT$22,AF165=$CT$22,AF161=$CR$23,AF165=$CR$23,AF161=$CS$23,AF165=$CS$23,AF161=$CR$24,AF165=$CR$24,AF161=$CS$24,AF165=$CS$24,AF161=$CR$25,AF165=$CR$25,AF161=$CS$25,AF165=$CS$25,AF161=$CT$25,AF165=$CT$25,AF161=$CU$25,AF165=$CU$25,AF161=$CV$25,AF165=$CV$25,AF161=$CR$26,AF165=$CR$26,AF161=$CS$26,AF165=$CS$26),OR($AE162=$CP$30,$AE162=$CP$31,$AE162=$CP$32,$AE162=$CP$33,$AE162=$CP$34,$AE162=$CP$35,$AE162=$CP$36,$AE162=$CP$37,$AE162=$CP$38,$AE162=$CP$39,$AE162=$CP$40,$AE162=$CP$41),OR($AE162=$CP$44,$AE162=$CP$45,$AE162=$CP$46,$AE162=$CP$47,$AE162=$CP$48,$AE162=$CP$49,$AE162=$CP$50)),1,"")</f>
        <v>1</v>
      </c>
      <c r="AM161" s="2"/>
      <c r="AN161" s="1" t="str">
        <f t="shared" ref="AN161" si="1466">IF(ISNA(VLOOKUP(AE161,$DB$1:$DE$200,4,FALSE)),"",VLOOKUP(AE161,$DB$1:$DE$200,4,FALSE))</f>
        <v/>
      </c>
      <c r="AO161" s="1"/>
      <c r="AP161" s="1"/>
      <c r="AQ161" s="1"/>
      <c r="AR161" s="1"/>
      <c r="AS161" s="1"/>
      <c r="AT161" s="5" t="str">
        <f t="array" ref="AT161">IF(ISNA(INDEX($DC$1:$DC$770,MATCH($AE161&amp;AT$3,$DB$1:$DB$770&amp;$DC$1:$DC$770,0))),"",IF(ISNA(INDEX($DC$1:$DC$200,MATCH($AE161&amp;AT$3,$DB$1:$DB$200&amp;$DC$1:$DC$200,0))),IF(INDEX($DC$201:$DC$770,MATCH($AE161&amp;AT$3,$DB$201:$DB$770&amp;$DC$201:$DC$770,0))=AT$3,2,""),IF(INDEX($DC$1:$DC$200,MATCH($AE161&amp;AT$3,$DB$1:$DB$200&amp;$DC$1:$DC$200,0))=AT$3,1,"")))</f>
        <v/>
      </c>
      <c r="AU161" s="6" t="str">
        <f t="array" ref="AU161">IF(ISNA(INDEX($DC$1:$DC$770,MATCH($AE161&amp;AU$3,$DB$1:$DB$770&amp;$DC$1:$DC$770,0))),"",IF(ISNA(INDEX($DC$1:$DC$200,MATCH($AE161&amp;AU$3,$DB$1:$DB$200&amp;$DC$1:$DC$200,0))),IF(INDEX($DC$201:$DC$770,MATCH($AE161&amp;AU$3,$DB$201:$DB$770&amp;$DC$201:$DC$770,0))=AU$3,2,""),IF(INDEX($DC$1:$DC$200,MATCH($AE161&amp;AU$3,$DB$1:$DB$200&amp;$DC$1:$DC$200,0))=AU$3,1,"")))</f>
        <v/>
      </c>
      <c r="AV161" s="6" t="str">
        <f t="array" ref="AV161">IF(ISNA(INDEX($DC$1:$DC$770,MATCH($AE161&amp;AV$3,$DB$1:$DB$770&amp;$DC$1:$DC$770,0))),"",IF(ISNA(INDEX($DC$1:$DC$200,MATCH($AE161&amp;AV$3,$DB$1:$DB$200&amp;$DC$1:$DC$200,0))),IF(INDEX($DC$201:$DC$770,MATCH($AE161&amp;AV$3,$DB$201:$DB$770&amp;$DC$201:$DC$770,0))=AV$3,2,""),IF(INDEX($DC$1:$DC$200,MATCH($AE161&amp;AV$3,$DB$1:$DB$200&amp;$DC$1:$DC$200,0))=AV$3,1,"")))</f>
        <v/>
      </c>
      <c r="AW161" s="5" t="str">
        <f t="array" ref="AW161">IF(ISNA(INDEX($DC$1:$DC$770,MATCH($AE161&amp;AW$3,$DB$1:$DB$770&amp;$DC$1:$DC$770,0))),"",IF(ISNA(INDEX($DC$1:$DC$200,MATCH($AE161&amp;AW$3,$DB$1:$DB$200&amp;$DC$1:$DC$200,0))),IF(INDEX($DC$201:$DC$770,MATCH($AE161&amp;AW$3,$DB$201:$DB$770&amp;$DC$201:$DC$770,0))=AW$3,2,""),IF(INDEX($DC$1:$DC$200,MATCH($AE161&amp;AW$3,$DB$1:$DB$200&amp;$DC$1:$DC$200,0))=AW$3,1,"")))</f>
        <v/>
      </c>
      <c r="AX161" s="6" t="str">
        <f t="array" ref="AX161">IF(ISNA(INDEX($DC$1:$DC$770,MATCH($AE161&amp;AX$3,$DB$1:$DB$770&amp;$DC$1:$DC$770,0))),"",IF(ISNA(INDEX($DC$1:$DC$200,MATCH($AE161&amp;AX$3,$DB$1:$DB$200&amp;$DC$1:$DC$200,0))),IF(INDEX($DC$201:$DC$770,MATCH($AE161&amp;AX$3,$DB$201:$DB$770&amp;$DC$201:$DC$770,0))=AX$3,2,""),IF(INDEX($DC$1:$DC$200,MATCH($AE161&amp;AX$3,$DB$1:$DB$200&amp;$DC$1:$DC$200,0))=AX$3,1,"")))</f>
        <v/>
      </c>
      <c r="AY161" s="7" t="str">
        <f t="array" ref="AY161">IF(ISNA(INDEX($DC$1:$DC$770,MATCH($AE161&amp;AY$3,$DB$1:$DB$770&amp;$DC$1:$DC$770,0))),"",IF(ISNA(INDEX($DC$1:$DC$200,MATCH($AE161&amp;AY$3,$DB$1:$DB$200&amp;$DC$1:$DC$200,0))),IF(INDEX($DC$201:$DC$770,MATCH($AE161&amp;AY$3,$DB$201:$DB$770&amp;$DC$201:$DC$770,0))=AY$3,2,""),IF(INDEX($DC$1:$DC$200,MATCH($AE161&amp;AY$3,$DB$1:$DB$200&amp;$DC$1:$DC$200,0))=AY$3,1,"")))</f>
        <v/>
      </c>
      <c r="AZ161" s="6" t="str">
        <f t="array" ref="AZ161">IF(ISNA(INDEX($DC$1:$DC$770,MATCH($AE161&amp;AZ$3,$DB$1:$DB$770&amp;$DC$1:$DC$770,0))),"",IF(ISNA(INDEX($DC$1:$DC$200,MATCH($AE161&amp;AZ$3,$DB$1:$DB$200&amp;$DC$1:$DC$200,0))),IF(INDEX($DC$201:$DC$770,MATCH($AE161&amp;AZ$3,$DB$201:$DB$770&amp;$DC$201:$DC$770,0))=AZ$3,2,""),IF(INDEX($DC$1:$DC$200,MATCH($AE161&amp;AZ$3,$DB$1:$DB$200&amp;$DC$1:$DC$200,0))=AZ$3,1,"")))</f>
        <v/>
      </c>
      <c r="BA161" s="6" t="str">
        <f t="array" ref="BA161">IF(ISNA(INDEX($DC$1:$DC$770,MATCH($AE161&amp;BA$3,$DB$1:$DB$770&amp;$DC$1:$DC$770,0))),"",IF(ISNA(INDEX($DC$1:$DC$200,MATCH($AE161&amp;BA$3,$DB$1:$DB$200&amp;$DC$1:$DC$200,0))),IF(INDEX($DC$201:$DC$770,MATCH($AE161&amp;BA$3,$DB$201:$DB$770&amp;$DC$201:$DC$770,0))=BA$3,2,""),IF(INDEX($DC$1:$DC$200,MATCH($AE161&amp;BA$3,$DB$1:$DB$200&amp;$DC$1:$DC$200,0))=BA$3,1,"")))</f>
        <v/>
      </c>
      <c r="BB161" s="6" t="str">
        <f t="array" ref="BB161">IF(ISNA(INDEX($DC$1:$DC$770,MATCH($AE161&amp;BB$3,$DB$1:$DB$770&amp;$DC$1:$DC$770,0))),"",IF(ISNA(INDEX($DC$1:$DC$200,MATCH($AE161&amp;BB$3,$DB$1:$DB$200&amp;$DC$1:$DC$200,0))),IF(INDEX($DC$201:$DC$770,MATCH($AE161&amp;BB$3,$DB$201:$DB$770&amp;$DC$201:$DC$770,0))=BB$3,2,""),IF(INDEX($DC$1:$DC$200,MATCH($AE161&amp;BB$3,$DB$1:$DB$200&amp;$DC$1:$DC$200,0))=BB$3,1,"")))</f>
        <v/>
      </c>
      <c r="BC161" s="5" t="str">
        <f t="array" ref="BC161">IF(ISNA(INDEX($DC$1:$DC$770,MATCH($AE161&amp;BC$3,$DB$1:$DB$770&amp;$DC$1:$DC$770,0))),"",IF(ISNA(INDEX($DC$1:$DC$200,MATCH($AE161&amp;BC$3,$DB$1:$DB$200&amp;$DC$1:$DC$200,0))),IF(INDEX($DC$201:$DC$770,MATCH($AE161&amp;BC$3,$DB$201:$DB$770&amp;$DC$201:$DC$770,0))=BC$3,2,""),IF(INDEX($DC$1:$DC$200,MATCH($AE161&amp;BC$3,$DB$1:$DB$200&amp;$DC$1:$DC$200,0))=BC$3,1,"")))</f>
        <v/>
      </c>
      <c r="BD161" s="6" t="str">
        <f t="array" ref="BD161">IF(ISNA(INDEX($DC$1:$DC$770,MATCH($AE161&amp;BD$3,$DB$1:$DB$770&amp;$DC$1:$DC$770,0))),"",IF(ISNA(INDEX($DC$1:$DC$200,MATCH($AE161&amp;BD$3,$DB$1:$DB$200&amp;$DC$1:$DC$200,0))),IF(INDEX($DC$201:$DC$770,MATCH($AE161&amp;BD$3,$DB$201:$DB$770&amp;$DC$201:$DC$770,0))=BD$3,2,""),IF(INDEX($DC$1:$DC$200,MATCH($AE161&amp;BD$3,$DB$1:$DB$200&amp;$DC$1:$DC$200,0))=BD$3,1,"")))</f>
        <v/>
      </c>
      <c r="BE161" s="7" t="str">
        <f t="array" ref="BE161">IF(ISNA(INDEX($DC$1:$DC$770,MATCH($AE161&amp;BE$3,$DB$1:$DB$770&amp;$DC$1:$DC$770,0))),"",IF(ISNA(INDEX($DC$1:$DC$200,MATCH($AE161&amp;BE$3,$DB$1:$DB$200&amp;$DC$1:$DC$200,0))),IF(INDEX($DC$201:$DC$770,MATCH($AE161&amp;BE$3,$DB$201:$DB$770&amp;$DC$201:$DC$770,0))=BE$3,2,""),IF(INDEX($DC$1:$DC$200,MATCH($AE161&amp;BE$3,$DB$1:$DB$200&amp;$DC$1:$DC$200,0))=BE$3,1,"")))</f>
        <v/>
      </c>
      <c r="BF161" s="6" t="str">
        <f t="array" ref="BF161">IF(ISNA(INDEX($DC$1:$DC$770,MATCH($AE161&amp;BF$3,$DB$1:$DB$770&amp;$DC$1:$DC$770,0))),"",IF(ISNA(INDEX($DC$1:$DC$200,MATCH($AE161&amp;BF$3,$DB$1:$DB$200&amp;$DC$1:$DC$200,0))),IF(INDEX($DC$201:$DC$770,MATCH($AE161&amp;BF$3,$DB$201:$DB$770&amp;$DC$201:$DC$770,0))=BF$3,2,""),IF(INDEX($DC$1:$DC$200,MATCH($AE161&amp;BF$3,$DB$1:$DB$200&amp;$DC$1:$DC$200,0))=BF$3,1,"")))</f>
        <v/>
      </c>
      <c r="BG161" s="6" t="str">
        <f t="array" ref="BG161">IF(ISNA(INDEX($DC$1:$DC$770,MATCH($AE161&amp;BG$3,$DB$1:$DB$770&amp;$DC$1:$DC$770,0))),"",IF(ISNA(INDEX($DC$1:$DC$200,MATCH($AE161&amp;BG$3,$DB$1:$DB$200&amp;$DC$1:$DC$200,0))),IF(INDEX($DC$201:$DC$770,MATCH($AE161&amp;BG$3,$DB$201:$DB$770&amp;$DC$201:$DC$770,0))=BG$3,2,""),IF(INDEX($DC$1:$DC$200,MATCH($AE161&amp;BG$3,$DB$1:$DB$200&amp;$DC$1:$DC$200,0))=BG$3,1,"")))</f>
        <v/>
      </c>
      <c r="BH161" s="7" t="str">
        <f t="array" ref="BH161">IF(ISNA(INDEX($DC$1:$DC$770,MATCH($AE161&amp;BH$3,$DB$1:$DB$770&amp;$DC$1:$DC$770,0))),"",IF(ISNA(INDEX($DC$1:$DC$200,MATCH($AE161&amp;BH$3,$DB$1:$DB$200&amp;$DC$1:$DC$200,0))),IF(INDEX($DC$201:$DC$770,MATCH($AE161&amp;BH$3,$DB$201:$DB$770&amp;$DC$201:$DC$770,0))=BH$3,2,""),IF(INDEX($DC$1:$DC$200,MATCH($AE161&amp;BH$3,$DB$1:$DB$200&amp;$DC$1:$DC$200,0))=BH$3,1,"")))</f>
        <v/>
      </c>
      <c r="BI161" s="4">
        <f t="shared" ref="BI161" si="1467">BI159+1</f>
        <v>255</v>
      </c>
      <c r="BJ161" s="174">
        <f>TRUNC((DATE($CR$2,BK$140,BK161)-WEEKDAY(DATE($CR$2,BK$140,BK161),2)-DATE(YEAR(DATE($CR$2,BK$140,BK161)+4-WEEKDAY(DATE($CR$2,BK$140,BK161),2)),1,-10))/7)</f>
        <v>36</v>
      </c>
      <c r="BK161" s="172">
        <v>11</v>
      </c>
      <c r="BL161" s="176" t="str">
        <f t="shared" si="1268"/>
        <v>So</v>
      </c>
      <c r="BM161" s="2"/>
      <c r="BN161" s="164" t="str">
        <f t="shared" ref="BN161" si="1468">IF(OR(OR($BI162=$CP$30,$BI162=$CP$31,$BI162=$CP$32,$BI162=$CP$33,$BI162=$CP$34,$BI162=$CP$35,$BI162=$CP$36,$BI162=$CP$37,$BI162=$CP$38,$BI162=$CP$39,$BI162=$CP$40,$BI162=$CP$41),OR(BJ161=$CR$7,BJ165=$CR$7,BJ161=$CS$7,BJ165=$CS$7,BJ161=$CT$7,BJ165=$CT$7,BJ161=$CR$8,BJ165=$CR$8,BJ161=$CR$9,BJ165=$CR$9,BJ161=$CR$10,BJ165=$CR$10,BJ161=$CS$10,BJ165=$CS$10,BJ161=$CR$11,BJ165=$CR$11,BJ161=$CS$11,BJ165=$CS$11,BJ161=$CT$11,BJ165=$CT$11,BJ161=$CU$11,BJ165=$CU$11,BJ161=$CV$11,BJ165=$CV$11,BJ161=$CR$12,BJ165=$CR$12,BJ161=$CS$12,BJ165=$CS$12),OR($BI162=$CP$44,$BI162=$CP$45,$BI162=$CP$46,$BI162=$CP$47,$BI162=$CP$48,$BI162=$CP$49,$BI162=$CP$50)),1,"")</f>
        <v/>
      </c>
      <c r="BO161" s="164" t="str">
        <f t="shared" ref="BO161" si="1469">IF(OR(OR(BJ161=$CR$15,BJ165=$CR$15,BJ161=$CS$15,BJ165=$CS$15,BJ161=$CT$15,BJ165=$CT$15,BJ161=$CR$16,BJ165=$CR$16,BJ161=$CS$16,BJ165=$CS$16,BJ161=$CR$17,BJ165=$CR$17,BJ161=$CS$17,BJ165=$CS$17,BJ161=$CR$18,BJ165=$CR$18,BJ161=$CS$18,BJ165=$CS$18,BJ161=$CT$18,BJ165=$CT$18,BJ161=$CU$18,BJ165=$CU$18,BJ161=$CV$18,BJ165=$CV$18,BJ161=$CR$19,BJ165=$CR$19,BJ161=$CS$19,BJ165=$CS$19),OR($BI162=$CP$30,$BI162=$CP$31,$BI162=$CP$32,$BI162=$CP$33,$BI162=$CP$34,$BI162=$CP$35,$BI162=$CP$36,$BI162=$CP$37,$BI162=$CP$38,$BI162=$CP$39,$BI162=$CP$40,$BI162=$CP$41),OR($BI162=$CP$44,$BI162=$CP$45,$BI162=$CP$46,$BI162=$CP$47,$BI162=$CP$48,$BI162=$CP$49,$BI162=$CP$50)),1,"")</f>
        <v/>
      </c>
      <c r="BP161" s="164" t="str">
        <f t="shared" ref="BP161" si="1470">IF(OR(OR(BJ161=$CR$22,BJ165=$CR$22,BJ161=$CS$22,BJ165=$CS$22,BJ161=$CT$22,BJ165=$CT$22,BJ161=$CR$23,BJ165=$CR$23,BJ161=$CS$23,BJ165=$CS$23,BJ161=$CR$24,BJ165=$CR$24,BJ161=$CS$24,BJ165=$CS$24,BJ161=$CR$25,BJ165=$CR$25,BJ161=$CS$25,BJ165=$CS$25,BJ161=$CT$25,BJ165=$CT$25,BJ161=$CU$25,BJ165=$CU$25,BJ161=$CV$25,BJ165=$CV$25,BJ161=$CR$26,BJ165=$CR$26,BJ161=$CS$26,BJ165=$CS$26),OR($BI162=$CP$30,$BI162=$CP$31,$BI162=$CP$32,$BI162=$CP$33,$BI162=$CP$34,$BI162=$CP$35,$BI162=$CP$36,$BI162=$CP$37,$BI162=$CP$38,$BI162=$CP$39,$BI162=$CP$40,$BI162=$CP$41),OR($BI162=$CP$44,$BI162=$CP$45,$BI162=$CP$46,$BI162=$CP$47,$BI162=$CP$48,$BI162=$CP$49,$BI162=$CP$50)),1,"")</f>
        <v/>
      </c>
      <c r="BQ161" s="2"/>
      <c r="BR161" s="1" t="str">
        <f t="shared" ref="BR161" si="1471">IF(ISNA(VLOOKUP(BI161,$DB$1:$DE$200,4,FALSE)),"",VLOOKUP(BI161,$DB$1:$DE$200,4,FALSE))</f>
        <v/>
      </c>
      <c r="BS161" s="1"/>
      <c r="BT161" s="1"/>
      <c r="BU161" s="1"/>
      <c r="BV161" s="1"/>
      <c r="BW161" s="1"/>
      <c r="BX161" s="5" t="str">
        <f t="array" ref="BX161">IF(ISNA(INDEX($DC$1:$DC$770,MATCH($BI161&amp;BX$3,$DB$1:$DB$770&amp;$DC$1:$DC$770,0))),"",IF(ISNA(INDEX($DC$1:$DC$200,MATCH($BI161&amp;BX$3,$DB$1:$DB$200&amp;$DC$1:$DC$200,0))),IF(INDEX($DC$201:$DC$770,MATCH($BI161&amp;BX$3,$DB$201:$DB$770&amp;$DC$201:$DC$770,0))=BX$3,2,""),IF(INDEX($DC$1:$DC$200,MATCH($BI161&amp;BX$3,$DB$1:$DB$200&amp;$DC$1:$DC$200,0))=BX$3,1,"")))</f>
        <v/>
      </c>
      <c r="BY161" s="6" t="str">
        <f t="array" ref="BY161">IF(ISNA(INDEX($DC$1:$DC$770,MATCH($BI161&amp;BY$3,$DB$1:$DB$770&amp;$DC$1:$DC$770,0))),"",IF(ISNA(INDEX($DC$1:$DC$200,MATCH($BI161&amp;BY$3,$DB$1:$DB$200&amp;$DC$1:$DC$200,0))),IF(INDEX($DC$201:$DC$770,MATCH($BI161&amp;BY$3,$DB$201:$DB$770&amp;$DC$201:$DC$770,0))=BY$3,2,""),IF(INDEX($DC$1:$DC$200,MATCH($BI161&amp;BY$3,$DB$1:$DB$200&amp;$DC$1:$DC$200,0))=BY$3,1,"")))</f>
        <v/>
      </c>
      <c r="BZ161" s="6" t="str">
        <f t="array" ref="BZ161">IF(ISNA(INDEX($DC$1:$DC$770,MATCH($BI161&amp;BZ$3,$DB$1:$DB$770&amp;$DC$1:$DC$770,0))),"",IF(ISNA(INDEX($DC$1:$DC$200,MATCH($BI161&amp;BZ$3,$DB$1:$DB$200&amp;$DC$1:$DC$200,0))),IF(INDEX($DC$201:$DC$770,MATCH($BI161&amp;BZ$3,$DB$201:$DB$770&amp;$DC$201:$DC$770,0))=BZ$3,2,""),IF(INDEX($DC$1:$DC$200,MATCH($BI161&amp;BZ$3,$DB$1:$DB$200&amp;$DC$1:$DC$200,0))=BZ$3,1,"")))</f>
        <v/>
      </c>
      <c r="CA161" s="5" t="str">
        <f t="array" ref="CA161">IF(ISNA(INDEX($DC$1:$DC$770,MATCH($BI161&amp;CA$3,$DB$1:$DB$770&amp;$DC$1:$DC$770,0))),"",IF(ISNA(INDEX($DC$1:$DC$200,MATCH($BI161&amp;CA$3,$DB$1:$DB$200&amp;$DC$1:$DC$200,0))),IF(INDEX($DC$201:$DC$770,MATCH($BI161&amp;CA$3,$DB$201:$DB$770&amp;$DC$201:$DC$770,0))=CA$3,2,""),IF(INDEX($DC$1:$DC$200,MATCH($BI161&amp;CA$3,$DB$1:$DB$200&amp;$DC$1:$DC$200,0))=CA$3,1,"")))</f>
        <v/>
      </c>
      <c r="CB161" s="6" t="str">
        <f t="array" ref="CB161">IF(ISNA(INDEX($DC$1:$DC$770,MATCH($BI161&amp;CB$3,$DB$1:$DB$770&amp;$DC$1:$DC$770,0))),"",IF(ISNA(INDEX($DC$1:$DC$200,MATCH($BI161&amp;CB$3,$DB$1:$DB$200&amp;$DC$1:$DC$200,0))),IF(INDEX($DC$201:$DC$770,MATCH($BI161&amp;CB$3,$DB$201:$DB$770&amp;$DC$201:$DC$770,0))=CB$3,2,""),IF(INDEX($DC$1:$DC$200,MATCH($BI161&amp;CB$3,$DB$1:$DB$200&amp;$DC$1:$DC$200,0))=CB$3,1,"")))</f>
        <v/>
      </c>
      <c r="CC161" s="7" t="str">
        <f t="array" ref="CC161">IF(ISNA(INDEX($DC$1:$DC$770,MATCH($BI161&amp;CC$3,$DB$1:$DB$770&amp;$DC$1:$DC$770,0))),"",IF(ISNA(INDEX($DC$1:$DC$200,MATCH($BI161&amp;CC$3,$DB$1:$DB$200&amp;$DC$1:$DC$200,0))),IF(INDEX($DC$201:$DC$770,MATCH($BI161&amp;CC$3,$DB$201:$DB$770&amp;$DC$201:$DC$770,0))=CC$3,2,""),IF(INDEX($DC$1:$DC$200,MATCH($BI161&amp;CC$3,$DB$1:$DB$200&amp;$DC$1:$DC$200,0))=CC$3,1,"")))</f>
        <v/>
      </c>
      <c r="CD161" s="6" t="str">
        <f t="array" ref="CD161">IF(ISNA(INDEX($DC$1:$DC$770,MATCH($BI161&amp;CD$3,$DB$1:$DB$770&amp;$DC$1:$DC$770,0))),"",IF(ISNA(INDEX($DC$1:$DC$200,MATCH($BI161&amp;CD$3,$DB$1:$DB$200&amp;$DC$1:$DC$200,0))),IF(INDEX($DC$201:$DC$770,MATCH($BI161&amp;CD$3,$DB$201:$DB$770&amp;$DC$201:$DC$770,0))=CD$3,2,""),IF(INDEX($DC$1:$DC$200,MATCH($BI161&amp;CD$3,$DB$1:$DB$200&amp;$DC$1:$DC$200,0))=CD$3,1,"")))</f>
        <v/>
      </c>
      <c r="CE161" s="6" t="str">
        <f t="array" ref="CE161">IF(ISNA(INDEX($DC$1:$DC$770,MATCH($BI161&amp;CE$3,$DB$1:$DB$770&amp;$DC$1:$DC$770,0))),"",IF(ISNA(INDEX($DC$1:$DC$200,MATCH($BI161&amp;CE$3,$DB$1:$DB$200&amp;$DC$1:$DC$200,0))),IF(INDEX($DC$201:$DC$770,MATCH($BI161&amp;CE$3,$DB$201:$DB$770&amp;$DC$201:$DC$770,0))=CE$3,2,""),IF(INDEX($DC$1:$DC$200,MATCH($BI161&amp;CE$3,$DB$1:$DB$200&amp;$DC$1:$DC$200,0))=CE$3,1,"")))</f>
        <v/>
      </c>
      <c r="CF161" s="6" t="str">
        <f t="array" ref="CF161">IF(ISNA(INDEX($DC$1:$DC$770,MATCH($BI161&amp;CF$3,$DB$1:$DB$770&amp;$DC$1:$DC$770,0))),"",IF(ISNA(INDEX($DC$1:$DC$200,MATCH($BI161&amp;CF$3,$DB$1:$DB$200&amp;$DC$1:$DC$200,0))),IF(INDEX($DC$201:$DC$770,MATCH($BI161&amp;CF$3,$DB$201:$DB$770&amp;$DC$201:$DC$770,0))=CF$3,2,""),IF(INDEX($DC$1:$DC$200,MATCH($BI161&amp;CF$3,$DB$1:$DB$200&amp;$DC$1:$DC$200,0))=CF$3,1,"")))</f>
        <v/>
      </c>
      <c r="CG161" s="5" t="str">
        <f t="array" ref="CG161">IF(ISNA(INDEX($DC$1:$DC$770,MATCH($BI161&amp;CG$3,$DB$1:$DB$770&amp;$DC$1:$DC$770,0))),"",IF(ISNA(INDEX($DC$1:$DC$200,MATCH($BI161&amp;CG$3,$DB$1:$DB$200&amp;$DC$1:$DC$200,0))),IF(INDEX($DC$201:$DC$770,MATCH($BI161&amp;CG$3,$DB$201:$DB$770&amp;$DC$201:$DC$770,0))=CG$3,2,""),IF(INDEX($DC$1:$DC$200,MATCH($BI161&amp;CG$3,$DB$1:$DB$200&amp;$DC$1:$DC$200,0))=CG$3,1,"")))</f>
        <v/>
      </c>
      <c r="CH161" s="6" t="str">
        <f t="array" ref="CH161">IF(ISNA(INDEX($DC$1:$DC$770,MATCH($BI161&amp;CH$3,$DB$1:$DB$770&amp;$DC$1:$DC$770,0))),"",IF(ISNA(INDEX($DC$1:$DC$200,MATCH($BI161&amp;CH$3,$DB$1:$DB$200&amp;$DC$1:$DC$200,0))),IF(INDEX($DC$201:$DC$770,MATCH($BI161&amp;CH$3,$DB$201:$DB$770&amp;$DC$201:$DC$770,0))=CH$3,2,""),IF(INDEX($DC$1:$DC$200,MATCH($BI161&amp;CH$3,$DB$1:$DB$200&amp;$DC$1:$DC$200,0))=CH$3,1,"")))</f>
        <v/>
      </c>
      <c r="CI161" s="7" t="str">
        <f t="array" ref="CI161">IF(ISNA(INDEX($DC$1:$DC$770,MATCH($BI161&amp;CI$3,$DB$1:$DB$770&amp;$DC$1:$DC$770,0))),"",IF(ISNA(INDEX($DC$1:$DC$200,MATCH($BI161&amp;CI$3,$DB$1:$DB$200&amp;$DC$1:$DC$200,0))),IF(INDEX($DC$201:$DC$770,MATCH($BI161&amp;CI$3,$DB$201:$DB$770&amp;$DC$201:$DC$770,0))=CI$3,2,""),IF(INDEX($DC$1:$DC$200,MATCH($BI161&amp;CI$3,$DB$1:$DB$200&amp;$DC$1:$DC$200,0))=CI$3,1,"")))</f>
        <v/>
      </c>
      <c r="CJ161" s="6" t="str">
        <f t="array" ref="CJ161">IF(ISNA(INDEX($DC$1:$DC$770,MATCH($BI161&amp;CJ$3,$DB$1:$DB$770&amp;$DC$1:$DC$770,0))),"",IF(ISNA(INDEX($DC$1:$DC$200,MATCH($BI161&amp;CJ$3,$DB$1:$DB$200&amp;$DC$1:$DC$200,0))),IF(INDEX($DC$201:$DC$770,MATCH($BI161&amp;CJ$3,$DB$201:$DB$770&amp;$DC$201:$DC$770,0))=CJ$3,2,""),IF(INDEX($DC$1:$DC$200,MATCH($BI161&amp;CJ$3,$DB$1:$DB$200&amp;$DC$1:$DC$200,0))=CJ$3,1,"")))</f>
        <v/>
      </c>
      <c r="CK161" s="6" t="str">
        <f t="array" ref="CK161">IF(ISNA(INDEX($DC$1:$DC$770,MATCH($BI161&amp;CK$3,$DB$1:$DB$770&amp;$DC$1:$DC$770,0))),"",IF(ISNA(INDEX($DC$1:$DC$200,MATCH($BI161&amp;CK$3,$DB$1:$DB$200&amp;$DC$1:$DC$200,0))),IF(INDEX($DC$201:$DC$770,MATCH($BI161&amp;CK$3,$DB$201:$DB$770&amp;$DC$201:$DC$770,0))=CK$3,2,""),IF(INDEX($DC$1:$DC$200,MATCH($BI161&amp;CK$3,$DB$1:$DB$200&amp;$DC$1:$DC$200,0))=CK$3,1,"")))</f>
        <v/>
      </c>
      <c r="CL161" s="7" t="str">
        <f t="array" ref="CL161">IF(ISNA(INDEX($DC$1:$DC$770,MATCH($BI161&amp;CL$3,$DB$1:$DB$770&amp;$DC$1:$DC$770,0))),"",IF(ISNA(INDEX($DC$1:$DC$200,MATCH($BI161&amp;CL$3,$DB$1:$DB$200&amp;$DC$1:$DC$200,0))),IF(INDEX($DC$201:$DC$770,MATCH($BI161&amp;CL$3,$DB$201:$DB$770&amp;$DC$201:$DC$770,0))=CL$3,2,""),IF(INDEX($DC$1:$DC$200,MATCH($BI161&amp;CL$3,$DB$1:$DB$200&amp;$DC$1:$DC$200,0))=CL$3,1,"")))</f>
        <v/>
      </c>
      <c r="CN161" s="13" t="s">
        <v>160</v>
      </c>
      <c r="CO161" s="58">
        <f t="shared" ref="CO161" si="1472">VLOOKUP(CQ161,$CQ$194:$CR$208,2,FALSE)</f>
        <v>6</v>
      </c>
      <c r="CP161" s="23">
        <f t="shared" si="1332"/>
        <v>198</v>
      </c>
      <c r="CQ161" s="168" t="s">
        <v>198</v>
      </c>
      <c r="CR161" s="13" t="s">
        <v>133</v>
      </c>
      <c r="CT161" s="13" t="s">
        <v>151</v>
      </c>
      <c r="CU161" s="13">
        <f>DAY(DATE($CR$2,1,7*$CR$25-5-WEEKDAY(DATE($CR$2,,),3)))</f>
        <v>16</v>
      </c>
      <c r="CV161" s="13">
        <f>MONTH(DATE($CR$2,1,7*$CR$25-5-WEEKDAY(DATE($CR$2,,),3)))</f>
        <v>7</v>
      </c>
      <c r="CW161" s="13">
        <f t="shared" si="1410"/>
        <v>2016</v>
      </c>
      <c r="CX161" s="13" t="str">
        <f t="shared" si="1309"/>
        <v>Sa</v>
      </c>
      <c r="CY161" s="22">
        <f t="shared" si="1333"/>
        <v>41105</v>
      </c>
      <c r="CZ161" s="13">
        <f>IF(COUNTIF(DL622:DL631,1)&gt;0,"F3",0)</f>
        <v>0</v>
      </c>
      <c r="DB161" s="19">
        <f>IF(DM161=0,0,IF(COUNTIF($DM$1:$DM$200,DM161)=1,DM161,IF(COUNTIF($DM$1:$DM$200,DM161)=2,IF(COUNTIF($DM$1:$DM104,DM161)=0,DM161,DM161+0.5),"Terminkollision 1")))</f>
        <v>0</v>
      </c>
      <c r="DC161" s="42">
        <f t="shared" si="1187"/>
        <v>15</v>
      </c>
      <c r="DD161" s="71" t="s">
        <v>207</v>
      </c>
      <c r="DE161" s="73" t="s">
        <v>118</v>
      </c>
      <c r="DG161" s="64"/>
      <c r="DH161" s="64"/>
      <c r="DI161" s="13">
        <f t="shared" si="563"/>
        <v>2016</v>
      </c>
      <c r="DJ161" s="13" t="str">
        <f t="shared" si="1273"/>
        <v>Mo</v>
      </c>
      <c r="DK161" s="22">
        <f t="shared" si="1274"/>
        <v>40876</v>
      </c>
      <c r="DL161" s="19">
        <f t="shared" si="1275"/>
        <v>0</v>
      </c>
      <c r="DM161" s="13">
        <f t="shared" si="1136"/>
        <v>0</v>
      </c>
    </row>
    <row r="162" spans="1:117">
      <c r="A162" s="13">
        <f t="shared" ref="A162" si="1473">A161+0.5</f>
        <v>193.5</v>
      </c>
      <c r="B162" s="174"/>
      <c r="C162" s="183"/>
      <c r="D162" s="177"/>
      <c r="E162" s="2"/>
      <c r="F162" s="165"/>
      <c r="G162" s="165"/>
      <c r="H162" s="165"/>
      <c r="I162" s="2"/>
      <c r="J162" s="10" t="str">
        <f t="shared" ref="J162" si="1474">IF(ISNA(VLOOKUP(A162,$CP$30:$CQ$56,2,FALSE)),IF(ISNA(VLOOKUP(A162,$DB$1:$DE$200,4,FALSE)),"",VLOOKUP(A162,$DB$1:$DE$200,4,FALSE)),VLOOKUP(A162,$CP$30:$CQ$56,2,FALSE))</f>
        <v/>
      </c>
      <c r="K162" s="10"/>
      <c r="L162" s="10"/>
      <c r="M162" s="10"/>
      <c r="N162" s="10"/>
      <c r="O162" s="10"/>
      <c r="P162" s="9" t="str">
        <f t="array" ref="P162">IF(ISNA(INDEX($DC$201:$DC$770,MATCH($A161&amp;P$3,$DB$201:$DB$770&amp;$DC$201:$DC$770,0))),IF(ISNA(INDEX($DC$1:$DC$200,MATCH($A162&amp;P$3,$DB$1:$DB$200&amp;$DC$1:$DC$200,0))),"",IF(INDEX($DC$1:$DC$200,MATCH($A162&amp;P$3,$DB$1:$DB$200&amp;$DC$1:$DC$200,0))=P$3,1,"")),IF(INDEX($DC$201:$DC$770,MATCH($A161&amp;P$3,$DB$201:$DB$770&amp;$DC$201:$DC$770,0))=P$3,2,""))</f>
        <v/>
      </c>
      <c r="Q162" s="10" t="str">
        <f t="array" ref="Q162">IF(ISNA(INDEX($DC$201:$DC$770,MATCH($A161&amp;Q$3,$DB$201:$DB$770&amp;$DC$201:$DC$770,0))),IF(ISNA(INDEX($DC$1:$DC$200,MATCH($A162&amp;Q$3,$DB$1:$DB$200&amp;$DC$1:$DC$200,0))),"",IF(INDEX($DC$1:$DC$200,MATCH($A162&amp;Q$3,$DB$1:$DB$200&amp;$DC$1:$DC$200,0))=Q$3,1,"")),IF(INDEX($DC$201:$DC$770,MATCH($A161&amp;Q$3,$DB$201:$DB$770&amp;$DC$201:$DC$770,0))=Q$3,2,""))</f>
        <v/>
      </c>
      <c r="R162" s="10" t="str">
        <f t="array" ref="R162">IF(ISNA(INDEX($DC$201:$DC$770,MATCH($A161&amp;R$3,$DB$201:$DB$770&amp;$DC$201:$DC$770,0))),IF(ISNA(INDEX($DC$1:$DC$200,MATCH($A162&amp;R$3,$DB$1:$DB$200&amp;$DC$1:$DC$200,0))),"",IF(INDEX($DC$1:$DC$200,MATCH($A162&amp;R$3,$DB$1:$DB$200&amp;$DC$1:$DC$200,0))=R$3,1,"")),IF(INDEX($DC$201:$DC$770,MATCH($A161&amp;R$3,$DB$201:$DB$770&amp;$DC$201:$DC$770,0))=R$3,2,""))</f>
        <v/>
      </c>
      <c r="S162" s="9" t="str">
        <f t="array" ref="S162">IF(ISNA(INDEX($DC$201:$DC$770,MATCH($A161&amp;S$3,$DB$201:$DB$770&amp;$DC$201:$DC$770,0))),IF(ISNA(INDEX($DC$1:$DC$200,MATCH($A162&amp;S$3,$DB$1:$DB$200&amp;$DC$1:$DC$200,0))),"",IF(INDEX($DC$1:$DC$200,MATCH($A162&amp;S$3,$DB$1:$DB$200&amp;$DC$1:$DC$200,0))=S$3,1,"")),IF(INDEX($DC$201:$DC$770,MATCH($A161&amp;S$3,$DB$201:$DB$770&amp;$DC$201:$DC$770,0))=S$3,2,""))</f>
        <v/>
      </c>
      <c r="T162" s="10" t="str">
        <f t="array" ref="T162">IF(ISNA(INDEX($DC$201:$DC$770,MATCH($A161&amp;T$3,$DB$201:$DB$770&amp;$DC$201:$DC$770,0))),IF(ISNA(INDEX($DC$1:$DC$200,MATCH($A162&amp;T$3,$DB$1:$DB$200&amp;$DC$1:$DC$200,0))),"",IF(INDEX($DC$1:$DC$200,MATCH($A162&amp;T$3,$DB$1:$DB$200&amp;$DC$1:$DC$200,0))=T$3,1,"")),IF(INDEX($DC$201:$DC$770,MATCH($A161&amp;T$3,$DB$201:$DB$770&amp;$DC$201:$DC$770,0))=T$3,2,""))</f>
        <v/>
      </c>
      <c r="U162" s="8" t="str">
        <f t="array" ref="U162">IF(ISNA(INDEX($DC$201:$DC$770,MATCH($A161&amp;U$3,$DB$201:$DB$770&amp;$DC$201:$DC$770,0))),IF(ISNA(INDEX($DC$1:$DC$200,MATCH($A162&amp;U$3,$DB$1:$DB$200&amp;$DC$1:$DC$200,0))),"",IF(INDEX($DC$1:$DC$200,MATCH($A162&amp;U$3,$DB$1:$DB$200&amp;$DC$1:$DC$200,0))=U$3,1,"")),IF(INDEX($DC$201:$DC$770,MATCH($A161&amp;U$3,$DB$201:$DB$770&amp;$DC$201:$DC$770,0))=U$3,2,""))</f>
        <v/>
      </c>
      <c r="V162" s="10" t="str">
        <f t="array" ref="V162">IF(ISNA(INDEX($DC$201:$DC$770,MATCH($A161&amp;V$3,$DB$201:$DB$770&amp;$DC$201:$DC$770,0))),IF(ISNA(INDEX($DC$1:$DC$200,MATCH($A162&amp;V$3,$DB$1:$DB$200&amp;$DC$1:$DC$200,0))),"",IF(INDEX($DC$1:$DC$200,MATCH($A162&amp;V$3,$DB$1:$DB$200&amp;$DC$1:$DC$200,0))=V$3,1,"")),IF(INDEX($DC$201:$DC$770,MATCH($A161&amp;V$3,$DB$201:$DB$770&amp;$DC$201:$DC$770,0))=V$3,2,""))</f>
        <v/>
      </c>
      <c r="W162" s="10" t="str">
        <f t="array" ref="W162">IF(ISNA(INDEX($DC$201:$DC$770,MATCH($A161&amp;W$3,$DB$201:$DB$770&amp;$DC$201:$DC$770,0))),IF(ISNA(INDEX($DC$1:$DC$200,MATCH($A162&amp;W$3,$DB$1:$DB$200&amp;$DC$1:$DC$200,0))),"",IF(INDEX($DC$1:$DC$200,MATCH($A162&amp;W$3,$DB$1:$DB$200&amp;$DC$1:$DC$200,0))=W$3,1,"")),IF(INDEX($DC$201:$DC$770,MATCH($A161&amp;W$3,$DB$201:$DB$770&amp;$DC$201:$DC$770,0))=W$3,2,""))</f>
        <v/>
      </c>
      <c r="X162" s="10" t="str">
        <f t="array" ref="X162">IF(ISNA(INDEX($DC$201:$DC$770,MATCH($A161&amp;X$3,$DB$201:$DB$770&amp;$DC$201:$DC$770,0))),IF(ISNA(INDEX($DC$1:$DC$200,MATCH($A162&amp;X$3,$DB$1:$DB$200&amp;$DC$1:$DC$200,0))),"",IF(INDEX($DC$1:$DC$200,MATCH($A162&amp;X$3,$DB$1:$DB$200&amp;$DC$1:$DC$200,0))=X$3,1,"")),IF(INDEX($DC$201:$DC$770,MATCH($A161&amp;X$3,$DB$201:$DB$770&amp;$DC$201:$DC$770,0))=X$3,2,""))</f>
        <v/>
      </c>
      <c r="Y162" s="9" t="str">
        <f t="array" ref="Y162">IF(ISNA(INDEX($DC$201:$DC$770,MATCH($A161&amp;Y$3,$DB$201:$DB$770&amp;$DC$201:$DC$770,0))),IF(ISNA(INDEX($DC$1:$DC$200,MATCH($A162&amp;Y$3,$DB$1:$DB$200&amp;$DC$1:$DC$200,0))),"",IF(INDEX($DC$1:$DC$200,MATCH($A162&amp;Y$3,$DB$1:$DB$200&amp;$DC$1:$DC$200,0))=Y$3,1,"")),IF(INDEX($DC$201:$DC$770,MATCH($A161&amp;Y$3,$DB$201:$DB$770&amp;$DC$201:$DC$770,0))=Y$3,2,""))</f>
        <v/>
      </c>
      <c r="Z162" s="10" t="str">
        <f t="array" ref="Z162">IF(ISNA(INDEX($DC$201:$DC$770,MATCH($A161&amp;Z$3,$DB$201:$DB$770&amp;$DC$201:$DC$770,0))),IF(ISNA(INDEX($DC$1:$DC$200,MATCH($A162&amp;Z$3,$DB$1:$DB$200&amp;$DC$1:$DC$200,0))),"",IF(INDEX($DC$1:$DC$200,MATCH($A162&amp;Z$3,$DB$1:$DB$200&amp;$DC$1:$DC$200,0))=Z$3,1,"")),IF(INDEX($DC$201:$DC$770,MATCH($A161&amp;Z$3,$DB$201:$DB$770&amp;$DC$201:$DC$770,0))=Z$3,2,""))</f>
        <v/>
      </c>
      <c r="AA162" s="8" t="str">
        <f t="array" ref="AA162">IF(ISNA(INDEX($DC$201:$DC$770,MATCH($A161&amp;AA$3,$DB$201:$DB$770&amp;$DC$201:$DC$770,0))),IF(ISNA(INDEX($DC$1:$DC$200,MATCH($A162&amp;AA$3,$DB$1:$DB$200&amp;$DC$1:$DC$200,0))),"",IF(INDEX($DC$1:$DC$200,MATCH($A162&amp;AA$3,$DB$1:$DB$200&amp;$DC$1:$DC$200,0))=AA$3,1,"")),IF(INDEX($DC$201:$DC$770,MATCH($A161&amp;AA$3,$DB$201:$DB$770&amp;$DC$201:$DC$770,0))=AA$3,2,""))</f>
        <v/>
      </c>
      <c r="AB162" s="10" t="str">
        <f t="array" ref="AB162">IF(ISNA(INDEX($DC$201:$DC$770,MATCH($A161&amp;AB$3,$DB$201:$DB$770&amp;$DC$201:$DC$770,0))),IF(ISNA(INDEX($DC$1:$DC$200,MATCH($A162&amp;AB$3,$DB$1:$DB$200&amp;$DC$1:$DC$200,0))),"",IF(INDEX($DC$1:$DC$200,MATCH($A162&amp;AB$3,$DB$1:$DB$200&amp;$DC$1:$DC$200,0))=AB$3,1,"")),IF(INDEX($DC$201:$DC$770,MATCH($A161&amp;AB$3,$DB$201:$DB$770&amp;$DC$201:$DC$770,0))=AB$3,2,""))</f>
        <v/>
      </c>
      <c r="AC162" s="10" t="str">
        <f t="array" ref="AC162">IF(ISNA(INDEX($DC$201:$DC$770,MATCH($A161&amp;AC$3,$DB$201:$DB$770&amp;$DC$201:$DC$770,0))),IF(ISNA(INDEX($DC$1:$DC$200,MATCH($A162&amp;AC$3,$DB$1:$DB$200&amp;$DC$1:$DC$200,0))),"",IF(INDEX($DC$1:$DC$200,MATCH($A162&amp;AC$3,$DB$1:$DB$200&amp;$DC$1:$DC$200,0))=AC$3,1,"")),IF(INDEX($DC$201:$DC$770,MATCH($A161&amp;AC$3,$DB$201:$DB$770&amp;$DC$201:$DC$770,0))=AC$3,2,""))</f>
        <v/>
      </c>
      <c r="AD162" s="8" t="str">
        <f t="array" ref="AD162">IF(ISNA(INDEX($DC$201:$DC$770,MATCH($A161&amp;AD$3,$DB$201:$DB$770&amp;$DC$201:$DC$770,0))),IF(ISNA(INDEX($DC$1:$DC$200,MATCH($A162&amp;AD$3,$DB$1:$DB$200&amp;$DC$1:$DC$200,0))),"",IF(INDEX($DC$1:$DC$200,MATCH($A162&amp;AD$3,$DB$1:$DB$200&amp;$DC$1:$DC$200,0))=AD$3,1,"")),IF(INDEX($DC$201:$DC$770,MATCH($A161&amp;AD$3,$DB$201:$DB$770&amp;$DC$201:$DC$770,0))=AD$3,2,""))</f>
        <v/>
      </c>
      <c r="AE162" s="4">
        <f t="shared" ref="AE162" si="1475">AE161+0.5</f>
        <v>224.5</v>
      </c>
      <c r="AF162" s="174"/>
      <c r="AG162" s="173"/>
      <c r="AH162" s="177"/>
      <c r="AI162" s="2"/>
      <c r="AJ162" s="165"/>
      <c r="AK162" s="165"/>
      <c r="AL162" s="165"/>
      <c r="AM162" s="2"/>
      <c r="AN162" s="9" t="str">
        <f t="shared" ref="AN162" si="1476">IF(ISNA(VLOOKUP(AE162,$CP$30:$CQ$56,2,FALSE)),IF(ISNA(VLOOKUP(AE162,$DB$1:$DE$200,4,FALSE)),"",VLOOKUP(AE162,$DB$1:$DE$200,4,FALSE)),VLOOKUP(AE162,$CP$30:$CQ$56,2,FALSE))</f>
        <v/>
      </c>
      <c r="AO162" s="10"/>
      <c r="AP162" s="10"/>
      <c r="AQ162" s="10"/>
      <c r="AR162" s="10"/>
      <c r="AS162" s="8"/>
      <c r="AT162" s="9" t="str">
        <f t="array" ref="AT162">IF(ISNA(INDEX($DC$201:$DC$770,MATCH($AE161&amp;AT$3,$DB$201:$DB$770&amp;$DC$201:$DC$770,0))),IF(ISNA(INDEX($DC$1:$DC$200,MATCH($AE162&amp;AT$3,$DB$1:$DB$200&amp;$DC$1:$DC$200,0))),"",IF(INDEX($DC$1:$DC$200,MATCH($AE162&amp;AT$3,$DB$1:$DB$200&amp;$DC$1:$DC$200,0))=AT$3,1,"")),IF(INDEX($DC$201:$DC$770,MATCH($AE161&amp;AT$3,$DB$201:$DB$770&amp;$DC$201:$DC$770,0))=AT$3,2,""))</f>
        <v/>
      </c>
      <c r="AU162" s="10" t="str">
        <f t="array" ref="AU162">IF(ISNA(INDEX($DC$201:$DC$770,MATCH($AE161&amp;AU$3,$DB$201:$DB$770&amp;$DC$201:$DC$770,0))),IF(ISNA(INDEX($DC$1:$DC$200,MATCH($AE162&amp;AU$3,$DB$1:$DB$200&amp;$DC$1:$DC$200,0))),"",IF(INDEX($DC$1:$DC$200,MATCH($AE162&amp;AU$3,$DB$1:$DB$200&amp;$DC$1:$DC$200,0))=AU$3,1,"")),IF(INDEX($DC$201:$DC$770,MATCH($AE161&amp;AU$3,$DB$201:$DB$770&amp;$DC$201:$DC$770,0))=AU$3,2,""))</f>
        <v/>
      </c>
      <c r="AV162" s="10" t="str">
        <f t="array" ref="AV162">IF(ISNA(INDEX($DC$201:$DC$770,MATCH($AE161&amp;AV$3,$DB$201:$DB$770&amp;$DC$201:$DC$770,0))),IF(ISNA(INDEX($DC$1:$DC$200,MATCH($AE162&amp;AV$3,$DB$1:$DB$200&amp;$DC$1:$DC$200,0))),"",IF(INDEX($DC$1:$DC$200,MATCH($AE162&amp;AV$3,$DB$1:$DB$200&amp;$DC$1:$DC$200,0))=AV$3,1,"")),IF(INDEX($DC$201:$DC$770,MATCH($AE161&amp;AV$3,$DB$201:$DB$770&amp;$DC$201:$DC$770,0))=AV$3,2,""))</f>
        <v/>
      </c>
      <c r="AW162" s="9" t="str">
        <f t="array" ref="AW162">IF(ISNA(INDEX($DC$201:$DC$770,MATCH($AE161&amp;AW$3,$DB$201:$DB$770&amp;$DC$201:$DC$770,0))),IF(ISNA(INDEX($DC$1:$DC$200,MATCH($AE162&amp;AW$3,$DB$1:$DB$200&amp;$DC$1:$DC$200,0))),"",IF(INDEX($DC$1:$DC$200,MATCH($AE162&amp;AW$3,$DB$1:$DB$200&amp;$DC$1:$DC$200,0))=AW$3,1,"")),IF(INDEX($DC$201:$DC$770,MATCH($AE161&amp;AW$3,$DB$201:$DB$770&amp;$DC$201:$DC$770,0))=AW$3,2,""))</f>
        <v/>
      </c>
      <c r="AX162" s="10" t="str">
        <f t="array" ref="AX162">IF(ISNA(INDEX($DC$201:$DC$770,MATCH($AE161&amp;AX$3,$DB$201:$DB$770&amp;$DC$201:$DC$770,0))),IF(ISNA(INDEX($DC$1:$DC$200,MATCH($AE162&amp;AX$3,$DB$1:$DB$200&amp;$DC$1:$DC$200,0))),"",IF(INDEX($DC$1:$DC$200,MATCH($AE162&amp;AX$3,$DB$1:$DB$200&amp;$DC$1:$DC$200,0))=AX$3,1,"")),IF(INDEX($DC$201:$DC$770,MATCH($AE161&amp;AX$3,$DB$201:$DB$770&amp;$DC$201:$DC$770,0))=AX$3,2,""))</f>
        <v/>
      </c>
      <c r="AY162" s="8" t="str">
        <f t="array" ref="AY162">IF(ISNA(INDEX($DC$201:$DC$770,MATCH($AE161&amp;AY$3,$DB$201:$DB$770&amp;$DC$201:$DC$770,0))),IF(ISNA(INDEX($DC$1:$DC$200,MATCH($AE162&amp;AY$3,$DB$1:$DB$200&amp;$DC$1:$DC$200,0))),"",IF(INDEX($DC$1:$DC$200,MATCH($AE162&amp;AY$3,$DB$1:$DB$200&amp;$DC$1:$DC$200,0))=AY$3,1,"")),IF(INDEX($DC$201:$DC$770,MATCH($AE161&amp;AY$3,$DB$201:$DB$770&amp;$DC$201:$DC$770,0))=AY$3,2,""))</f>
        <v/>
      </c>
      <c r="AZ162" s="10" t="str">
        <f t="array" ref="AZ162">IF(ISNA(INDEX($DC$201:$DC$770,MATCH($AE161&amp;AZ$3,$DB$201:$DB$770&amp;$DC$201:$DC$770,0))),IF(ISNA(INDEX($DC$1:$DC$200,MATCH($AE162&amp;AZ$3,$DB$1:$DB$200&amp;$DC$1:$DC$200,0))),"",IF(INDEX($DC$1:$DC$200,MATCH($AE162&amp;AZ$3,$DB$1:$DB$200&amp;$DC$1:$DC$200,0))=AZ$3,1,"")),IF(INDEX($DC$201:$DC$770,MATCH($AE161&amp;AZ$3,$DB$201:$DB$770&amp;$DC$201:$DC$770,0))=AZ$3,2,""))</f>
        <v/>
      </c>
      <c r="BA162" s="10" t="str">
        <f t="array" ref="BA162">IF(ISNA(INDEX($DC$201:$DC$770,MATCH($AE161&amp;BA$3,$DB$201:$DB$770&amp;$DC$201:$DC$770,0))),IF(ISNA(INDEX($DC$1:$DC$200,MATCH($AE162&amp;BA$3,$DB$1:$DB$200&amp;$DC$1:$DC$200,0))),"",IF(INDEX($DC$1:$DC$200,MATCH($AE162&amp;BA$3,$DB$1:$DB$200&amp;$DC$1:$DC$200,0))=BA$3,1,"")),IF(INDEX($DC$201:$DC$770,MATCH($AE161&amp;BA$3,$DB$201:$DB$770&amp;$DC$201:$DC$770,0))=BA$3,2,""))</f>
        <v/>
      </c>
      <c r="BB162" s="10" t="str">
        <f t="array" ref="BB162">IF(ISNA(INDEX($DC$201:$DC$770,MATCH($AE161&amp;BB$3,$DB$201:$DB$770&amp;$DC$201:$DC$770,0))),IF(ISNA(INDEX($DC$1:$DC$200,MATCH($AE162&amp;BB$3,$DB$1:$DB$200&amp;$DC$1:$DC$200,0))),"",IF(INDEX($DC$1:$DC$200,MATCH($AE162&amp;BB$3,$DB$1:$DB$200&amp;$DC$1:$DC$200,0))=BB$3,1,"")),IF(INDEX($DC$201:$DC$770,MATCH($AE161&amp;BB$3,$DB$201:$DB$770&amp;$DC$201:$DC$770,0))=BB$3,2,""))</f>
        <v/>
      </c>
      <c r="BC162" s="9" t="str">
        <f t="array" ref="BC162">IF(ISNA(INDEX($DC$201:$DC$770,MATCH($AE161&amp;BC$3,$DB$201:$DB$770&amp;$DC$201:$DC$770,0))),IF(ISNA(INDEX($DC$1:$DC$200,MATCH($AE162&amp;BC$3,$DB$1:$DB$200&amp;$DC$1:$DC$200,0))),"",IF(INDEX($DC$1:$DC$200,MATCH($AE162&amp;BC$3,$DB$1:$DB$200&amp;$DC$1:$DC$200,0))=BC$3,1,"")),IF(INDEX($DC$201:$DC$770,MATCH($AE161&amp;BC$3,$DB$201:$DB$770&amp;$DC$201:$DC$770,0))=BC$3,2,""))</f>
        <v/>
      </c>
      <c r="BD162" s="10" t="str">
        <f t="array" ref="BD162">IF(ISNA(INDEX($DC$201:$DC$770,MATCH($AE161&amp;BD$3,$DB$201:$DB$770&amp;$DC$201:$DC$770,0))),IF(ISNA(INDEX($DC$1:$DC$200,MATCH($AE162&amp;BD$3,$DB$1:$DB$200&amp;$DC$1:$DC$200,0))),"",IF(INDEX($DC$1:$DC$200,MATCH($AE162&amp;BD$3,$DB$1:$DB$200&amp;$DC$1:$DC$200,0))=BD$3,1,"")),IF(INDEX($DC$201:$DC$770,MATCH($AE161&amp;BD$3,$DB$201:$DB$770&amp;$DC$201:$DC$770,0))=BD$3,2,""))</f>
        <v/>
      </c>
      <c r="BE162" s="8" t="str">
        <f t="array" ref="BE162">IF(ISNA(INDEX($DC$201:$DC$770,MATCH($AE161&amp;BE$3,$DB$201:$DB$770&amp;$DC$201:$DC$770,0))),IF(ISNA(INDEX($DC$1:$DC$200,MATCH($AE162&amp;BE$3,$DB$1:$DB$200&amp;$DC$1:$DC$200,0))),"",IF(INDEX($DC$1:$DC$200,MATCH($AE162&amp;BE$3,$DB$1:$DB$200&amp;$DC$1:$DC$200,0))=BE$3,1,"")),IF(INDEX($DC$201:$DC$770,MATCH($AE161&amp;BE$3,$DB$201:$DB$770&amp;$DC$201:$DC$770,0))=BE$3,2,""))</f>
        <v/>
      </c>
      <c r="BF162" s="10" t="str">
        <f t="array" ref="BF162">IF(ISNA(INDEX($DC$201:$DC$770,MATCH($AE161&amp;BF$3,$DB$201:$DB$770&amp;$DC$201:$DC$770,0))),IF(ISNA(INDEX($DC$1:$DC$200,MATCH($AE162&amp;BF$3,$DB$1:$DB$200&amp;$DC$1:$DC$200,0))),"",IF(INDEX($DC$1:$DC$200,MATCH($AE162&amp;BF$3,$DB$1:$DB$200&amp;$DC$1:$DC$200,0))=BF$3,1,"")),IF(INDEX($DC$201:$DC$770,MATCH($AE161&amp;BF$3,$DB$201:$DB$770&amp;$DC$201:$DC$770,0))=BF$3,2,""))</f>
        <v/>
      </c>
      <c r="BG162" s="10" t="str">
        <f t="array" ref="BG162">IF(ISNA(INDEX($DC$201:$DC$770,MATCH($AE161&amp;BG$3,$DB$201:$DB$770&amp;$DC$201:$DC$770,0))),IF(ISNA(INDEX($DC$1:$DC$200,MATCH($AE162&amp;BG$3,$DB$1:$DB$200&amp;$DC$1:$DC$200,0))),"",IF(INDEX($DC$1:$DC$200,MATCH($AE162&amp;BG$3,$DB$1:$DB$200&amp;$DC$1:$DC$200,0))=BG$3,1,"")),IF(INDEX($DC$201:$DC$770,MATCH($AE161&amp;BG$3,$DB$201:$DB$770&amp;$DC$201:$DC$770,0))=BG$3,2,""))</f>
        <v/>
      </c>
      <c r="BH162" s="8" t="str">
        <f t="array" ref="BH162">IF(ISNA(INDEX($DC$201:$DC$770,MATCH($AE161&amp;BH$3,$DB$201:$DB$770&amp;$DC$201:$DC$770,0))),IF(ISNA(INDEX($DC$1:$DC$200,MATCH($AE162&amp;BH$3,$DB$1:$DB$200&amp;$DC$1:$DC$200,0))),"",IF(INDEX($DC$1:$DC$200,MATCH($AE162&amp;BH$3,$DB$1:$DB$200&amp;$DC$1:$DC$200,0))=BH$3,1,"")),IF(INDEX($DC$201:$DC$770,MATCH($AE161&amp;BH$3,$DB$201:$DB$770&amp;$DC$201:$DC$770,0))=BH$3,2,""))</f>
        <v/>
      </c>
      <c r="BI162" s="4">
        <f t="shared" ref="BI162" si="1477">BI161+0.5</f>
        <v>255.5</v>
      </c>
      <c r="BJ162" s="174"/>
      <c r="BK162" s="173"/>
      <c r="BL162" s="177"/>
      <c r="BM162" s="2"/>
      <c r="BN162" s="165"/>
      <c r="BO162" s="165"/>
      <c r="BP162" s="165"/>
      <c r="BQ162" s="2"/>
      <c r="BR162" s="9" t="str">
        <f t="shared" ref="BR162" si="1478">IF(ISNA(VLOOKUP(BI162,$CP$30:$CQ$56,2,FALSE)),IF(ISNA(VLOOKUP(BI162,$DB$1:$DE$200,4,FALSE)),"",VLOOKUP(BI162,$DB$1:$DE$200,4,FALSE)),VLOOKUP(BI162,$CP$30:$CQ$56,2,FALSE))</f>
        <v/>
      </c>
      <c r="BS162" s="10"/>
      <c r="BT162" s="10"/>
      <c r="BU162" s="10"/>
      <c r="BV162" s="10"/>
      <c r="BW162" s="10"/>
      <c r="BX162" s="9" t="str">
        <f t="array" ref="BX162">IF(ISNA(INDEX($DC$201:$DC$770,MATCH($BI161&amp;BX$3,$DB$201:$DB$770&amp;$DC$201:$DC$770,0))),IF(ISNA(INDEX($DC$1:$DC$200,MATCH($BI162&amp;BX$3,$DB$1:$DB$200&amp;$DC$1:$DC$200,0))),"",IF(INDEX($DC$1:$DC$200,MATCH($BI162&amp;BX$3,$DB$1:$DB$200&amp;$DC$1:$DC$200,0))=BX$3,1,"")),IF(INDEX($DC$201:$DC$770,MATCH($BI161&amp;BX$3,$DB$201:$DB$770&amp;$DC$201:$DC$770,0))=BX$3,2,""))</f>
        <v/>
      </c>
      <c r="BY162" s="10" t="str">
        <f t="array" ref="BY162">IF(ISNA(INDEX($DC$201:$DC$770,MATCH($BI161&amp;BY$3,$DB$201:$DB$770&amp;$DC$201:$DC$770,0))),IF(ISNA(INDEX($DC$1:$DC$200,MATCH($BI162&amp;BY$3,$DB$1:$DB$200&amp;$DC$1:$DC$200,0))),"",IF(INDEX($DC$1:$DC$200,MATCH($BI162&amp;BY$3,$DB$1:$DB$200&amp;$DC$1:$DC$200,0))=BY$3,1,"")),IF(INDEX($DC$201:$DC$770,MATCH($BI161&amp;BY$3,$DB$201:$DB$770&amp;$DC$201:$DC$770,0))=BY$3,2,""))</f>
        <v/>
      </c>
      <c r="BZ162" s="10" t="str">
        <f t="array" ref="BZ162">IF(ISNA(INDEX($DC$201:$DC$770,MATCH($BI161&amp;BZ$3,$DB$201:$DB$770&amp;$DC$201:$DC$770,0))),IF(ISNA(INDEX($DC$1:$DC$200,MATCH($BI162&amp;BZ$3,$DB$1:$DB$200&amp;$DC$1:$DC$200,0))),"",IF(INDEX($DC$1:$DC$200,MATCH($BI162&amp;BZ$3,$DB$1:$DB$200&amp;$DC$1:$DC$200,0))=BZ$3,1,"")),IF(INDEX($DC$201:$DC$770,MATCH($BI161&amp;BZ$3,$DB$201:$DB$770&amp;$DC$201:$DC$770,0))=BZ$3,2,""))</f>
        <v/>
      </c>
      <c r="CA162" s="9" t="str">
        <f t="array" ref="CA162">IF(ISNA(INDEX($DC$201:$DC$770,MATCH($BI161&amp;CA$3,$DB$201:$DB$770&amp;$DC$201:$DC$770,0))),IF(ISNA(INDEX($DC$1:$DC$200,MATCH($BI162&amp;CA$3,$DB$1:$DB$200&amp;$DC$1:$DC$200,0))),"",IF(INDEX($DC$1:$DC$200,MATCH($BI162&amp;CA$3,$DB$1:$DB$200&amp;$DC$1:$DC$200,0))=CA$3,1,"")),IF(INDEX($DC$201:$DC$770,MATCH($BI161&amp;CA$3,$DB$201:$DB$770&amp;$DC$201:$DC$770,0))=CA$3,2,""))</f>
        <v/>
      </c>
      <c r="CB162" s="10" t="str">
        <f t="array" ref="CB162">IF(ISNA(INDEX($DC$201:$DC$770,MATCH($BI161&amp;CB$3,$DB$201:$DB$770&amp;$DC$201:$DC$770,0))),IF(ISNA(INDEX($DC$1:$DC$200,MATCH($BI162&amp;CB$3,$DB$1:$DB$200&amp;$DC$1:$DC$200,0))),"",IF(INDEX($DC$1:$DC$200,MATCH($BI162&amp;CB$3,$DB$1:$DB$200&amp;$DC$1:$DC$200,0))=CB$3,1,"")),IF(INDEX($DC$201:$DC$770,MATCH($BI161&amp;CB$3,$DB$201:$DB$770&amp;$DC$201:$DC$770,0))=CB$3,2,""))</f>
        <v/>
      </c>
      <c r="CC162" s="8" t="str">
        <f t="array" ref="CC162">IF(ISNA(INDEX($DC$201:$DC$770,MATCH($BI161&amp;CC$3,$DB$201:$DB$770&amp;$DC$201:$DC$770,0))),IF(ISNA(INDEX($DC$1:$DC$200,MATCH($BI162&amp;CC$3,$DB$1:$DB$200&amp;$DC$1:$DC$200,0))),"",IF(INDEX($DC$1:$DC$200,MATCH($BI162&amp;CC$3,$DB$1:$DB$200&amp;$DC$1:$DC$200,0))=CC$3,1,"")),IF(INDEX($DC$201:$DC$770,MATCH($BI161&amp;CC$3,$DB$201:$DB$770&amp;$DC$201:$DC$770,0))=CC$3,2,""))</f>
        <v/>
      </c>
      <c r="CD162" s="10" t="str">
        <f t="array" ref="CD162">IF(ISNA(INDEX($DC$201:$DC$770,MATCH($BI161&amp;CD$3,$DB$201:$DB$770&amp;$DC$201:$DC$770,0))),IF(ISNA(INDEX($DC$1:$DC$200,MATCH($BI162&amp;CD$3,$DB$1:$DB$200&amp;$DC$1:$DC$200,0))),"",IF(INDEX($DC$1:$DC$200,MATCH($BI162&amp;CD$3,$DB$1:$DB$200&amp;$DC$1:$DC$200,0))=CD$3,1,"")),IF(INDEX($DC$201:$DC$770,MATCH($BI161&amp;CD$3,$DB$201:$DB$770&amp;$DC$201:$DC$770,0))=CD$3,2,""))</f>
        <v/>
      </c>
      <c r="CE162" s="10" t="str">
        <f t="array" ref="CE162">IF(ISNA(INDEX($DC$201:$DC$770,MATCH($BI161&amp;CE$3,$DB$201:$DB$770&amp;$DC$201:$DC$770,0))),IF(ISNA(INDEX($DC$1:$DC$200,MATCH($BI162&amp;CE$3,$DB$1:$DB$200&amp;$DC$1:$DC$200,0))),"",IF(INDEX($DC$1:$DC$200,MATCH($BI162&amp;CE$3,$DB$1:$DB$200&amp;$DC$1:$DC$200,0))=CE$3,1,"")),IF(INDEX($DC$201:$DC$770,MATCH($BI161&amp;CE$3,$DB$201:$DB$770&amp;$DC$201:$DC$770,0))=CE$3,2,""))</f>
        <v/>
      </c>
      <c r="CF162" s="10" t="str">
        <f t="array" ref="CF162">IF(ISNA(INDEX($DC$201:$DC$770,MATCH($BI161&amp;CF$3,$DB$201:$DB$770&amp;$DC$201:$DC$770,0))),IF(ISNA(INDEX($DC$1:$DC$200,MATCH($BI162&amp;CF$3,$DB$1:$DB$200&amp;$DC$1:$DC$200,0))),"",IF(INDEX($DC$1:$DC$200,MATCH($BI162&amp;CF$3,$DB$1:$DB$200&amp;$DC$1:$DC$200,0))=CF$3,1,"")),IF(INDEX($DC$201:$DC$770,MATCH($BI161&amp;CF$3,$DB$201:$DB$770&amp;$DC$201:$DC$770,0))=CF$3,2,""))</f>
        <v/>
      </c>
      <c r="CG162" s="9" t="str">
        <f t="array" ref="CG162">IF(ISNA(INDEX($DC$201:$DC$770,MATCH($BI161&amp;CG$3,$DB$201:$DB$770&amp;$DC$201:$DC$770,0))),IF(ISNA(INDEX($DC$1:$DC$200,MATCH($BI162&amp;CG$3,$DB$1:$DB$200&amp;$DC$1:$DC$200,0))),"",IF(INDEX($DC$1:$DC$200,MATCH($BI162&amp;CG$3,$DB$1:$DB$200&amp;$DC$1:$DC$200,0))=CG$3,1,"")),IF(INDEX($DC$201:$DC$770,MATCH($BI161&amp;CG$3,$DB$201:$DB$770&amp;$DC$201:$DC$770,0))=CG$3,2,""))</f>
        <v/>
      </c>
      <c r="CH162" s="10" t="str">
        <f t="array" ref="CH162">IF(ISNA(INDEX($DC$201:$DC$770,MATCH($BI161&amp;CH$3,$DB$201:$DB$770&amp;$DC$201:$DC$770,0))),IF(ISNA(INDEX($DC$1:$DC$200,MATCH($BI162&amp;CH$3,$DB$1:$DB$200&amp;$DC$1:$DC$200,0))),"",IF(INDEX($DC$1:$DC$200,MATCH($BI162&amp;CH$3,$DB$1:$DB$200&amp;$DC$1:$DC$200,0))=CH$3,1,"")),IF(INDEX($DC$201:$DC$770,MATCH($BI161&amp;CH$3,$DB$201:$DB$770&amp;$DC$201:$DC$770,0))=CH$3,2,""))</f>
        <v/>
      </c>
      <c r="CI162" s="8" t="str">
        <f t="array" ref="CI162">IF(ISNA(INDEX($DC$201:$DC$770,MATCH($BI161&amp;CI$3,$DB$201:$DB$770&amp;$DC$201:$DC$770,0))),IF(ISNA(INDEX($DC$1:$DC$200,MATCH($BI162&amp;CI$3,$DB$1:$DB$200&amp;$DC$1:$DC$200,0))),"",IF(INDEX($DC$1:$DC$200,MATCH($BI162&amp;CI$3,$DB$1:$DB$200&amp;$DC$1:$DC$200,0))=CI$3,1,"")),IF(INDEX($DC$201:$DC$770,MATCH($BI161&amp;CI$3,$DB$201:$DB$770&amp;$DC$201:$DC$770,0))=CI$3,2,""))</f>
        <v/>
      </c>
      <c r="CJ162" s="10" t="str">
        <f t="array" ref="CJ162">IF(ISNA(INDEX($DC$201:$DC$770,MATCH($BI161&amp;CJ$3,$DB$201:$DB$770&amp;$DC$201:$DC$770,0))),IF(ISNA(INDEX($DC$1:$DC$200,MATCH($BI162&amp;CJ$3,$DB$1:$DB$200&amp;$DC$1:$DC$200,0))),"",IF(INDEX($DC$1:$DC$200,MATCH($BI162&amp;CJ$3,$DB$1:$DB$200&amp;$DC$1:$DC$200,0))=CJ$3,1,"")),IF(INDEX($DC$201:$DC$770,MATCH($BI161&amp;CJ$3,$DB$201:$DB$770&amp;$DC$201:$DC$770,0))=CJ$3,2,""))</f>
        <v/>
      </c>
      <c r="CK162" s="10" t="str">
        <f t="array" ref="CK162">IF(ISNA(INDEX($DC$201:$DC$770,MATCH($BI161&amp;CK$3,$DB$201:$DB$770&amp;$DC$201:$DC$770,0))),IF(ISNA(INDEX($DC$1:$DC$200,MATCH($BI162&amp;CK$3,$DB$1:$DB$200&amp;$DC$1:$DC$200,0))),"",IF(INDEX($DC$1:$DC$200,MATCH($BI162&amp;CK$3,$DB$1:$DB$200&amp;$DC$1:$DC$200,0))=CK$3,1,"")),IF(INDEX($DC$201:$DC$770,MATCH($BI161&amp;CK$3,$DB$201:$DB$770&amp;$DC$201:$DC$770,0))=CK$3,2,""))</f>
        <v/>
      </c>
      <c r="CL162" s="8" t="str">
        <f t="array" ref="CL162">IF(ISNA(INDEX($DC$201:$DC$770,MATCH($BI161&amp;CL$3,$DB$201:$DB$770&amp;$DC$201:$DC$770,0))),IF(ISNA(INDEX($DC$1:$DC$200,MATCH($BI162&amp;CL$3,$DB$1:$DB$200&amp;$DC$1:$DC$200,0))),"",IF(INDEX($DC$1:$DC$200,MATCH($BI162&amp;CL$3,$DB$1:$DB$200&amp;$DC$1:$DC$200,0))=CL$3,1,"")),IF(INDEX($DC$201:$DC$770,MATCH($BI161&amp;CL$3,$DB$201:$DB$770&amp;$DC$201:$DC$770,0))=CL$3,2,""))</f>
        <v/>
      </c>
      <c r="CN162" s="10"/>
      <c r="CO162" s="14">
        <f t="shared" ref="CO162" si="1479">CO161</f>
        <v>6</v>
      </c>
      <c r="CP162" s="24">
        <f t="shared" si="1332"/>
        <v>205</v>
      </c>
      <c r="CQ162" s="161"/>
      <c r="CR162" s="10"/>
      <c r="CS162" s="10"/>
      <c r="CT162" s="10" t="s">
        <v>152</v>
      </c>
      <c r="CU162" s="10">
        <f>DAY(DATE($CR$2,1,7*$CR$25+2-WEEKDAY(DATE($CR$2,,),3)))</f>
        <v>23</v>
      </c>
      <c r="CV162" s="10">
        <f>MONTH(DATE($CR$2,1,7*$CR$25+2-WEEKDAY(DATE($CR$2,,),3)))</f>
        <v>7</v>
      </c>
      <c r="CW162" s="10">
        <f t="shared" si="1410"/>
        <v>2016</v>
      </c>
      <c r="CX162" s="10" t="str">
        <f t="shared" si="1309"/>
        <v>Sa</v>
      </c>
      <c r="CY162" s="36">
        <f t="shared" si="1333"/>
        <v>41112</v>
      </c>
      <c r="CZ162" s="10">
        <f>CZ161</f>
        <v>0</v>
      </c>
      <c r="DB162" s="19">
        <f>IF(DM162=0,0,IF(COUNTIF($DM$1:$DM$200,DM162)=1,DM162,IF(COUNTIF($DM$1:$DM$200,DM162)=2,IF(COUNTIF($DM$1:$DM104,DM162)=0,DM162,DM162+0.5),"Terminkollision 1")))</f>
        <v>0</v>
      </c>
      <c r="DC162" s="42">
        <f t="shared" si="1187"/>
        <v>15</v>
      </c>
      <c r="DD162" s="71" t="s">
        <v>207</v>
      </c>
      <c r="DE162" s="73" t="s">
        <v>118</v>
      </c>
      <c r="DG162" s="64"/>
      <c r="DH162" s="64"/>
      <c r="DI162" s="13">
        <f t="shared" si="563"/>
        <v>2016</v>
      </c>
      <c r="DJ162" s="13" t="str">
        <f t="shared" si="1273"/>
        <v>Mo</v>
      </c>
      <c r="DK162" s="22">
        <f t="shared" si="1274"/>
        <v>40876</v>
      </c>
      <c r="DL162" s="19">
        <f t="shared" si="1275"/>
        <v>0</v>
      </c>
      <c r="DM162" s="13">
        <f t="shared" si="1136"/>
        <v>0</v>
      </c>
    </row>
    <row r="163" spans="1:117" ht="12.75" customHeight="1">
      <c r="A163" s="13">
        <f t="shared" ref="A163" si="1480">A161+1</f>
        <v>194</v>
      </c>
      <c r="B163" s="174">
        <f>TRUNC((DATE($CR$2,C$140,C163)-WEEKDAY(DATE($CR$2,C$140,C163),2)-DATE(YEAR(DATE($CR$2,C$140,C163)+4-WEEKDAY(DATE($CR$2,C$140,C163),2)),1,-10))/7)</f>
        <v>28</v>
      </c>
      <c r="C163" s="181">
        <v>12</v>
      </c>
      <c r="D163" s="176" t="str">
        <f t="shared" si="1258"/>
        <v>Di</v>
      </c>
      <c r="E163" s="2"/>
      <c r="F163" s="164" t="str">
        <f t="shared" ref="F163" si="1481">IF(OR(OR(B163=$CR$7,B167=$CR$7,B163=$CS$7,B167=$CS$7,B163=$CT$7,B167=$CT$7,B163=$CR$8,B167=$CR$8,B163=$CR$9,B167=$CR$9,B163=$CR$10,B167=$CR$10,B163=$CS$10,B167=$CS$10,B163=$CR$11,B167=$CR$11,B163=$CS$11,B167=$CS$11,B163=$CT$11,B167=$CT$11,B163=$CU$11,B167=$CU$11,B163=$CV$11,B167=$CV$11,B163=$CR$12,B167=$CR$12,B163=$CS$12,B167=$CS$12),OR($A164=$CP$30,$A164=$CP$31,$A164=$CP$32,$A164=$CP$33,$A164=$CP$34,$A164=$CP$35,$A164=$CP$36,$A164=$CP$37,$A164=$CP$38,$A164=$CP$39,$A164=$CP$40,$A164=$CP$41),OR($A164=$CP$44,$A164=$CP$45,$A164=$CP$46,$A164=$CP$47,$A164=$CP$48,$A164=$CP$49,$A164=$CP$50)),1,"")</f>
        <v/>
      </c>
      <c r="G163" s="164" t="str">
        <f t="shared" ref="G163" si="1482">IF(OR(OR(B163=$CR$15,B167=$CR$15,B163=$CS$15,B167=$CS$15,B163=$CT$15,B167=$CT$15,B163=$CR$16,B167=$CR$16,B163=$CS$16,B167=$CS$16,B163=$CR$17,B167=$CR$17,B163=$CS$17,B167=$CS$17,B163=$CR$18,B167=$CR$18,B163=$CS$18,B167=$CS$18,B163=$CT$18,B167=$CT$18,B163=$CU$18,B167=$CU$18,B163=$CV$18,B167=$CV$18,B163=$CR$19,B167=$CR$19,B163=$CS$19,B167=$CS$19),OR($A164=$CP$30,$A164=$CP$31,$A164=$CP$32,$A164=$CP$33,$A164=$CP$34,$A164=$CP$35,$A164=$CP$36,$A164=$CP$37,$A164=$CP$38,$A164=$CP$39,$A164=$CP$40,$A164=$CP$41),OR($A164=$CP$44,$A164=$CP$45,$A164=$CP$46,$A164=$CP$47,$A164=$CP$48,$A164=$CP$49,$A164=$CP$50)),1,"")</f>
        <v/>
      </c>
      <c r="H163" s="164" t="str">
        <f t="shared" ref="H163" si="1483">IF(OR(OR(B163=$CR$22,B167=$CR$22,B163=$CS$22,B167=$CS$22,B163=$CT$22,B167=$CT$22,B163=$CR$23,B167=$CR$23,B163=$CS$23,B167=$CS$23,B163=$CR$24,B167=$CR$24,B163=$CS$24,B167=$CS$24,B163=$CR$25,B167=$CR$25,B163=$CS$25,B167=$CS$25,B163=$CT$25,B167=$CT$25,B163=$CU$25,B167=$CU$25,B163=$CV$25,B167=$CV$25,B163=$CR$26,B167=$CR$26,B163=$CS$26,B167=$CS$26),OR($A164=$CP$30,$A164=$CP$31,$A164=$CP$32,$A164=$CP$33,$A164=$CP$34,$A164=$CP$35,$A164=$CP$36,$A164=$CP$37,$A164=$CP$38,$A164=$CP$39,$A164=$CP$40,$A164=$CP$41),OR($A164=$CP$44,$A164=$CP$45,$A164=$CP$46,$A164=$CP$47,$A164=$CP$48,$A164=$CP$49,$A164=$CP$50)),1,"")</f>
        <v/>
      </c>
      <c r="I163" s="2"/>
      <c r="J163" s="6" t="str">
        <f t="shared" ref="J163" si="1484">IF(ISNA(VLOOKUP(A163,$DB$1:$DE$200,4,FALSE)),"",VLOOKUP(A163,$DB$1:$DE$200,4,FALSE))</f>
        <v/>
      </c>
      <c r="K163" s="6"/>
      <c r="L163" s="6"/>
      <c r="M163" s="6"/>
      <c r="N163" s="6"/>
      <c r="O163" s="6"/>
      <c r="P163" s="5" t="str">
        <f t="array" ref="P163">IF(ISNA(INDEX($DC$1:$DC$770,MATCH($A163&amp;P$3,$DB$1:$DB$770&amp;$DC$1:$DC$770,0))),"",IF(ISNA(INDEX($DC$1:$DC$200,MATCH($A163&amp;P$3,$DB$1:$DB$200&amp;$DC$1:$DC$200,0))),IF(INDEX($DC$201:$DC$770,MATCH($A163&amp;P$3,$DB$201:$DB$770&amp;$DC$201:$DC$770,0))=P$3,2,""),IF(INDEX($DC$1:$DC$200,MATCH($A163&amp;P$3,$DB$1:$DB$200&amp;$DC$1:$DC$200,0))=P$3,1,"")))</f>
        <v/>
      </c>
      <c r="Q163" s="6" t="str">
        <f t="array" ref="Q163">IF(ISNA(INDEX($DC$1:$DC$770,MATCH($A163&amp;Q$3,$DB$1:$DB$770&amp;$DC$1:$DC$770,0))),"",IF(ISNA(INDEX($DC$1:$DC$200,MATCH($A163&amp;Q$3,$DB$1:$DB$200&amp;$DC$1:$DC$200,0))),IF(INDEX($DC$201:$DC$770,MATCH($A163&amp;Q$3,$DB$201:$DB$770&amp;$DC$201:$DC$770,0))=Q$3,2,""),IF(INDEX($DC$1:$DC$200,MATCH($A163&amp;Q$3,$DB$1:$DB$200&amp;$DC$1:$DC$200,0))=Q$3,1,"")))</f>
        <v/>
      </c>
      <c r="R163" s="6" t="str">
        <f t="array" ref="R163">IF(ISNA(INDEX($DC$1:$DC$770,MATCH($A163&amp;R$3,$DB$1:$DB$770&amp;$DC$1:$DC$770,0))),"",IF(ISNA(INDEX($DC$1:$DC$200,MATCH($A163&amp;R$3,$DB$1:$DB$200&amp;$DC$1:$DC$200,0))),IF(INDEX($DC$201:$DC$770,MATCH($A163&amp;R$3,$DB$201:$DB$770&amp;$DC$201:$DC$770,0))=R$3,2,""),IF(INDEX($DC$1:$DC$200,MATCH($A163&amp;R$3,$DB$1:$DB$200&amp;$DC$1:$DC$200,0))=R$3,1,"")))</f>
        <v/>
      </c>
      <c r="S163" s="5" t="str">
        <f t="array" ref="S163">IF(ISNA(INDEX($DC$1:$DC$770,MATCH($A163&amp;S$3,$DB$1:$DB$770&amp;$DC$1:$DC$770,0))),"",IF(ISNA(INDEX($DC$1:$DC$200,MATCH($A163&amp;S$3,$DB$1:$DB$200&amp;$DC$1:$DC$200,0))),IF(INDEX($DC$201:$DC$770,MATCH($A163&amp;S$3,$DB$201:$DB$770&amp;$DC$201:$DC$770,0))=S$3,2,""),IF(INDEX($DC$1:$DC$200,MATCH($A163&amp;S$3,$DB$1:$DB$200&amp;$DC$1:$DC$200,0))=S$3,1,"")))</f>
        <v/>
      </c>
      <c r="T163" s="6" t="str">
        <f t="array" ref="T163">IF(ISNA(INDEX($DC$1:$DC$770,MATCH($A163&amp;T$3,$DB$1:$DB$770&amp;$DC$1:$DC$770,0))),"",IF(ISNA(INDEX($DC$1:$DC$200,MATCH($A163&amp;T$3,$DB$1:$DB$200&amp;$DC$1:$DC$200,0))),IF(INDEX($DC$201:$DC$770,MATCH($A163&amp;T$3,$DB$201:$DB$770&amp;$DC$201:$DC$770,0))=T$3,2,""),IF(INDEX($DC$1:$DC$200,MATCH($A163&amp;T$3,$DB$1:$DB$200&amp;$DC$1:$DC$200,0))=T$3,1,"")))</f>
        <v/>
      </c>
      <c r="U163" s="7" t="str">
        <f t="array" ref="U163">IF(ISNA(INDEX($DC$1:$DC$770,MATCH($A163&amp;U$3,$DB$1:$DB$770&amp;$DC$1:$DC$770,0))),"",IF(ISNA(INDEX($DC$1:$DC$200,MATCH($A163&amp;U$3,$DB$1:$DB$200&amp;$DC$1:$DC$200,0))),IF(INDEX($DC$201:$DC$770,MATCH($A163&amp;U$3,$DB$201:$DB$770&amp;$DC$201:$DC$770,0))=U$3,2,""),IF(INDEX($DC$1:$DC$200,MATCH($A163&amp;U$3,$DB$1:$DB$200&amp;$DC$1:$DC$200,0))=U$3,1,"")))</f>
        <v/>
      </c>
      <c r="V163" s="6" t="str">
        <f t="array" ref="V163">IF(ISNA(INDEX($DC$1:$DC$770,MATCH($A163&amp;V$3,$DB$1:$DB$770&amp;$DC$1:$DC$770,0))),"",IF(ISNA(INDEX($DC$1:$DC$200,MATCH($A163&amp;V$3,$DB$1:$DB$200&amp;$DC$1:$DC$200,0))),IF(INDEX($DC$201:$DC$770,MATCH($A163&amp;V$3,$DB$201:$DB$770&amp;$DC$201:$DC$770,0))=V$3,2,""),IF(INDEX($DC$1:$DC$200,MATCH($A163&amp;V$3,$DB$1:$DB$200&amp;$DC$1:$DC$200,0))=V$3,1,"")))</f>
        <v/>
      </c>
      <c r="W163" s="6" t="str">
        <f t="array" ref="W163">IF(ISNA(INDEX($DC$1:$DC$770,MATCH($A163&amp;W$3,$DB$1:$DB$770&amp;$DC$1:$DC$770,0))),"",IF(ISNA(INDEX($DC$1:$DC$200,MATCH($A163&amp;W$3,$DB$1:$DB$200&amp;$DC$1:$DC$200,0))),IF(INDEX($DC$201:$DC$770,MATCH($A163&amp;W$3,$DB$201:$DB$770&amp;$DC$201:$DC$770,0))=W$3,2,""),IF(INDEX($DC$1:$DC$200,MATCH($A163&amp;W$3,$DB$1:$DB$200&amp;$DC$1:$DC$200,0))=W$3,1,"")))</f>
        <v/>
      </c>
      <c r="X163" s="6" t="str">
        <f t="array" ref="X163">IF(ISNA(INDEX($DC$1:$DC$770,MATCH($A163&amp;X$3,$DB$1:$DB$770&amp;$DC$1:$DC$770,0))),"",IF(ISNA(INDEX($DC$1:$DC$200,MATCH($A163&amp;X$3,$DB$1:$DB$200&amp;$DC$1:$DC$200,0))),IF(INDEX($DC$201:$DC$770,MATCH($A163&amp;X$3,$DB$201:$DB$770&amp;$DC$201:$DC$770,0))=X$3,2,""),IF(INDEX($DC$1:$DC$200,MATCH($A163&amp;X$3,$DB$1:$DB$200&amp;$DC$1:$DC$200,0))=X$3,1,"")))</f>
        <v/>
      </c>
      <c r="Y163" s="5" t="str">
        <f t="array" ref="Y163">IF(ISNA(INDEX($DC$1:$DC$770,MATCH($A163&amp;Y$3,$DB$1:$DB$770&amp;$DC$1:$DC$770,0))),"",IF(ISNA(INDEX($DC$1:$DC$200,MATCH($A163&amp;Y$3,$DB$1:$DB$200&amp;$DC$1:$DC$200,0))),IF(INDEX($DC$201:$DC$770,MATCH($A163&amp;Y$3,$DB$201:$DB$770&amp;$DC$201:$DC$770,0))=Y$3,2,""),IF(INDEX($DC$1:$DC$200,MATCH($A163&amp;Y$3,$DB$1:$DB$200&amp;$DC$1:$DC$200,0))=Y$3,1,"")))</f>
        <v/>
      </c>
      <c r="Z163" s="6" t="str">
        <f t="array" ref="Z163">IF(ISNA(INDEX($DC$1:$DC$770,MATCH($A163&amp;Z$3,$DB$1:$DB$770&amp;$DC$1:$DC$770,0))),"",IF(ISNA(INDEX($DC$1:$DC$200,MATCH($A163&amp;Z$3,$DB$1:$DB$200&amp;$DC$1:$DC$200,0))),IF(INDEX($DC$201:$DC$770,MATCH($A163&amp;Z$3,$DB$201:$DB$770&amp;$DC$201:$DC$770,0))=Z$3,2,""),IF(INDEX($DC$1:$DC$200,MATCH($A163&amp;Z$3,$DB$1:$DB$200&amp;$DC$1:$DC$200,0))=Z$3,1,"")))</f>
        <v/>
      </c>
      <c r="AA163" s="7" t="str">
        <f t="array" ref="AA163">IF(ISNA(INDEX($DC$1:$DC$770,MATCH($A163&amp;AA$3,$DB$1:$DB$770&amp;$DC$1:$DC$770,0))),"",IF(ISNA(INDEX($DC$1:$DC$200,MATCH($A163&amp;AA$3,$DB$1:$DB$200&amp;$DC$1:$DC$200,0))),IF(INDEX($DC$201:$DC$770,MATCH($A163&amp;AA$3,$DB$201:$DB$770&amp;$DC$201:$DC$770,0))=AA$3,2,""),IF(INDEX($DC$1:$DC$200,MATCH($A163&amp;AA$3,$DB$1:$DB$200&amp;$DC$1:$DC$200,0))=AA$3,1,"")))</f>
        <v/>
      </c>
      <c r="AB163" s="6" t="str">
        <f t="array" ref="AB163">IF(ISNA(INDEX($DC$1:$DC$770,MATCH($A163&amp;AB$3,$DB$1:$DB$770&amp;$DC$1:$DC$770,0))),"",IF(ISNA(INDEX($DC$1:$DC$200,MATCH($A163&amp;AB$3,$DB$1:$DB$200&amp;$DC$1:$DC$200,0))),IF(INDEX($DC$201:$DC$770,MATCH($A163&amp;AB$3,$DB$201:$DB$770&amp;$DC$201:$DC$770,0))=AB$3,2,""),IF(INDEX($DC$1:$DC$200,MATCH($A163&amp;AB$3,$DB$1:$DB$200&amp;$DC$1:$DC$200,0))=AB$3,1,"")))</f>
        <v/>
      </c>
      <c r="AC163" s="6" t="str">
        <f t="array" ref="AC163">IF(ISNA(INDEX($DC$1:$DC$770,MATCH($A163&amp;AC$3,$DB$1:$DB$770&amp;$DC$1:$DC$770,0))),"",IF(ISNA(INDEX($DC$1:$DC$200,MATCH($A163&amp;AC$3,$DB$1:$DB$200&amp;$DC$1:$DC$200,0))),IF(INDEX($DC$201:$DC$770,MATCH($A163&amp;AC$3,$DB$201:$DB$770&amp;$DC$201:$DC$770,0))=AC$3,2,""),IF(INDEX($DC$1:$DC$200,MATCH($A163&amp;AC$3,$DB$1:$DB$200&amp;$DC$1:$DC$200,0))=AC$3,1,"")))</f>
        <v/>
      </c>
      <c r="AD163" s="7" t="str">
        <f t="array" ref="AD163">IF(ISNA(INDEX($DC$1:$DC$770,MATCH($A163&amp;AD$3,$DB$1:$DB$770&amp;$DC$1:$DC$770,0))),"",IF(ISNA(INDEX($DC$1:$DC$200,MATCH($A163&amp;AD$3,$DB$1:$DB$200&amp;$DC$1:$DC$200,0))),IF(INDEX($DC$201:$DC$770,MATCH($A163&amp;AD$3,$DB$201:$DB$770&amp;$DC$201:$DC$770,0))=AD$3,2,""),IF(INDEX($DC$1:$DC$200,MATCH($A163&amp;AD$3,$DB$1:$DB$200&amp;$DC$1:$DC$200,0))=AD$3,1,"")))</f>
        <v/>
      </c>
      <c r="AE163" s="4">
        <f t="shared" ref="AE163" si="1485">AE161+1</f>
        <v>225</v>
      </c>
      <c r="AF163" s="174">
        <f>TRUNC((DATE($CR$2,AG$140,AG163)-WEEKDAY(DATE($CR$2,AG$140,AG163),2)-DATE(YEAR(DATE($CR$2,AG$140,AG163)+4-WEEKDAY(DATE($CR$2,AG$140,AG163),2)),1,-10))/7)</f>
        <v>32</v>
      </c>
      <c r="AG163" s="172">
        <v>12</v>
      </c>
      <c r="AH163" s="176" t="str">
        <f t="shared" si="1263"/>
        <v>Fr</v>
      </c>
      <c r="AI163" s="2"/>
      <c r="AJ163" s="164">
        <f t="shared" ref="AJ163" si="1486">IF(OR(OR(AF163=$CR$7,AF167=$CR$7,AF163=$CS$7,AF167=$CS$7,AF163=$CT$7,AF167=$CT$7,AF163=$CR$8,AF167=$CR$8,AF163=$CR$9,AF167=$CR$9,AF163=$CR$10,AF167=$CR$10,AF163=$CS$10,AF167=$CS$10,AF163=$CR$11,AF167=$CR$11,AF163=$CS$11,AF167=$CS$11,AF163=$CT$11,AF167=$CT$11,AF163=$CU$11,AF167=$CU$11,AF163=$CV$11,AF167=$CV$11,AF163=$CR$12,AF167=$CR$12,AF163=$CS$12,AF167=$CS$12),OR($AE164=$CP$30,$AE164=$CP$31,$AE164=$CP$32,$AE164=$CP$33,$AE164=$CP$34,$AE164=$CP$35,$AE164=$CP$36,$AE164=$CP$37,$AE164=$CP$38,$AE164=$CP$39,$AE164=$CP$40,$AE164=$CP$41),OR($AE164=$CP$44,$AE164=$CP$45,$AE164=$CP$46,$AE164=$CP$47,$AE164=$CP$48,$AE164=$CP$49,$AE164=$CP$50)),1,"")</f>
        <v>1</v>
      </c>
      <c r="AK163" s="164">
        <f t="shared" ref="AK163" si="1487">IF(OR(OR(AF163=$CR$15,AF167=$CR$15,AF163=$CS$15,AF167=$CS$15,AF163=$CT$15,AF167=$CT$15,AF163=$CR$16,AF167=$CR$16,AF163=$CS$16,AF167=$CS$16,AF163=$CR$17,AF167=$CR$17,AF163=$CS$17,AF167=$CS$17,AF163=$CR$18,AF167=$CR$18,AF163=$CS$18,AF167=$CS$18,AF163=$CT$18,AF167=$CT$18,AF163=$CU$18,AF167=$CU$18,AF163=$CV$18,AF167=$CV$18,AF163=$CR$19,AF167=$CR$19,AF163=$CS$19,AF167=$CS$19),OR($AE164=$CP$30,$AE164=$CP$31,$AE164=$CP$32,$AE164=$CP$33,$AE164=$CP$34,$AE164=$CP$35,$AE164=$CP$36,$AE164=$CP$37,$AE164=$CP$38,$AE164=$CP$39,$AE164=$CP$40,$AE164=$CP$41),OR($AE164=$CP$44,$AE164=$CP$45,$AE164=$CP$46,$AE164=$CP$47,$AE164=$CP$48,$AE164=$CP$49,$AE164=$CP$50)),1,"")</f>
        <v>1</v>
      </c>
      <c r="AL163" s="164">
        <f t="shared" ref="AL163" si="1488">IF(OR(OR(AF163=$CR$22,AF167=$CR$22,AF163=$CS$22,AF167=$CS$22,AF163=$CT$22,AF167=$CT$22,AF163=$CR$23,AF167=$CR$23,AF163=$CS$23,AF167=$CS$23,AF163=$CR$24,AF167=$CR$24,AF163=$CS$24,AF167=$CS$24,AF163=$CR$25,AF167=$CR$25,AF163=$CS$25,AF167=$CS$25,AF163=$CT$25,AF167=$CT$25,AF163=$CU$25,AF167=$CU$25,AF163=$CV$25,AF167=$CV$25,AF163=$CR$26,AF167=$CR$26,AF163=$CS$26,AF167=$CS$26),OR($AE164=$CP$30,$AE164=$CP$31,$AE164=$CP$32,$AE164=$CP$33,$AE164=$CP$34,$AE164=$CP$35,$AE164=$CP$36,$AE164=$CP$37,$AE164=$CP$38,$AE164=$CP$39,$AE164=$CP$40,$AE164=$CP$41),OR($AE164=$CP$44,$AE164=$CP$45,$AE164=$CP$46,$AE164=$CP$47,$AE164=$CP$48,$AE164=$CP$49,$AE164=$CP$50)),1,"")</f>
        <v>1</v>
      </c>
      <c r="AM163" s="2"/>
      <c r="AN163" s="1" t="str">
        <f t="shared" ref="AN163" si="1489">IF(ISNA(VLOOKUP(AE163,$DB$1:$DE$200,4,FALSE)),"",VLOOKUP(AE163,$DB$1:$DE$200,4,FALSE))</f>
        <v/>
      </c>
      <c r="AO163" s="1"/>
      <c r="AP163" s="1"/>
      <c r="AQ163" s="1"/>
      <c r="AR163" s="1"/>
      <c r="AS163" s="1"/>
      <c r="AT163" s="5" t="str">
        <f t="array" ref="AT163">IF(ISNA(INDEX($DC$1:$DC$770,MATCH($AE163&amp;AT$3,$DB$1:$DB$770&amp;$DC$1:$DC$770,0))),"",IF(ISNA(INDEX($DC$1:$DC$200,MATCH($AE163&amp;AT$3,$DB$1:$DB$200&amp;$DC$1:$DC$200,0))),IF(INDEX($DC$201:$DC$770,MATCH($AE163&amp;AT$3,$DB$201:$DB$770&amp;$DC$201:$DC$770,0))=AT$3,2,""),IF(INDEX($DC$1:$DC$200,MATCH($AE163&amp;AT$3,$DB$1:$DB$200&amp;$DC$1:$DC$200,0))=AT$3,1,"")))</f>
        <v/>
      </c>
      <c r="AU163" s="6" t="str">
        <f t="array" ref="AU163">IF(ISNA(INDEX($DC$1:$DC$770,MATCH($AE163&amp;AU$3,$DB$1:$DB$770&amp;$DC$1:$DC$770,0))),"",IF(ISNA(INDEX($DC$1:$DC$200,MATCH($AE163&amp;AU$3,$DB$1:$DB$200&amp;$DC$1:$DC$200,0))),IF(INDEX($DC$201:$DC$770,MATCH($AE163&amp;AU$3,$DB$201:$DB$770&amp;$DC$201:$DC$770,0))=AU$3,2,""),IF(INDEX($DC$1:$DC$200,MATCH($AE163&amp;AU$3,$DB$1:$DB$200&amp;$DC$1:$DC$200,0))=AU$3,1,"")))</f>
        <v/>
      </c>
      <c r="AV163" s="6" t="str">
        <f t="array" ref="AV163">IF(ISNA(INDEX($DC$1:$DC$770,MATCH($AE163&amp;AV$3,$DB$1:$DB$770&amp;$DC$1:$DC$770,0))),"",IF(ISNA(INDEX($DC$1:$DC$200,MATCH($AE163&amp;AV$3,$DB$1:$DB$200&amp;$DC$1:$DC$200,0))),IF(INDEX($DC$201:$DC$770,MATCH($AE163&amp;AV$3,$DB$201:$DB$770&amp;$DC$201:$DC$770,0))=AV$3,2,""),IF(INDEX($DC$1:$DC$200,MATCH($AE163&amp;AV$3,$DB$1:$DB$200&amp;$DC$1:$DC$200,0))=AV$3,1,"")))</f>
        <v/>
      </c>
      <c r="AW163" s="5" t="str">
        <f t="array" ref="AW163">IF(ISNA(INDEX($DC$1:$DC$770,MATCH($AE163&amp;AW$3,$DB$1:$DB$770&amp;$DC$1:$DC$770,0))),"",IF(ISNA(INDEX($DC$1:$DC$200,MATCH($AE163&amp;AW$3,$DB$1:$DB$200&amp;$DC$1:$DC$200,0))),IF(INDEX($DC$201:$DC$770,MATCH($AE163&amp;AW$3,$DB$201:$DB$770&amp;$DC$201:$DC$770,0))=AW$3,2,""),IF(INDEX($DC$1:$DC$200,MATCH($AE163&amp;AW$3,$DB$1:$DB$200&amp;$DC$1:$DC$200,0))=AW$3,1,"")))</f>
        <v/>
      </c>
      <c r="AX163" s="6" t="str">
        <f t="array" ref="AX163">IF(ISNA(INDEX($DC$1:$DC$770,MATCH($AE163&amp;AX$3,$DB$1:$DB$770&amp;$DC$1:$DC$770,0))),"",IF(ISNA(INDEX($DC$1:$DC$200,MATCH($AE163&amp;AX$3,$DB$1:$DB$200&amp;$DC$1:$DC$200,0))),IF(INDEX($DC$201:$DC$770,MATCH($AE163&amp;AX$3,$DB$201:$DB$770&amp;$DC$201:$DC$770,0))=AX$3,2,""),IF(INDEX($DC$1:$DC$200,MATCH($AE163&amp;AX$3,$DB$1:$DB$200&amp;$DC$1:$DC$200,0))=AX$3,1,"")))</f>
        <v/>
      </c>
      <c r="AY163" s="7" t="str">
        <f t="array" ref="AY163">IF(ISNA(INDEX($DC$1:$DC$770,MATCH($AE163&amp;AY$3,$DB$1:$DB$770&amp;$DC$1:$DC$770,0))),"",IF(ISNA(INDEX($DC$1:$DC$200,MATCH($AE163&amp;AY$3,$DB$1:$DB$200&amp;$DC$1:$DC$200,0))),IF(INDEX($DC$201:$DC$770,MATCH($AE163&amp;AY$3,$DB$201:$DB$770&amp;$DC$201:$DC$770,0))=AY$3,2,""),IF(INDEX($DC$1:$DC$200,MATCH($AE163&amp;AY$3,$DB$1:$DB$200&amp;$DC$1:$DC$200,0))=AY$3,1,"")))</f>
        <v/>
      </c>
      <c r="AZ163" s="6" t="str">
        <f t="array" ref="AZ163">IF(ISNA(INDEX($DC$1:$DC$770,MATCH($AE163&amp;AZ$3,$DB$1:$DB$770&amp;$DC$1:$DC$770,0))),"",IF(ISNA(INDEX($DC$1:$DC$200,MATCH($AE163&amp;AZ$3,$DB$1:$DB$200&amp;$DC$1:$DC$200,0))),IF(INDEX($DC$201:$DC$770,MATCH($AE163&amp;AZ$3,$DB$201:$DB$770&amp;$DC$201:$DC$770,0))=AZ$3,2,""),IF(INDEX($DC$1:$DC$200,MATCH($AE163&amp;AZ$3,$DB$1:$DB$200&amp;$DC$1:$DC$200,0))=AZ$3,1,"")))</f>
        <v/>
      </c>
      <c r="BA163" s="6" t="str">
        <f t="array" ref="BA163">IF(ISNA(INDEX($DC$1:$DC$770,MATCH($AE163&amp;BA$3,$DB$1:$DB$770&amp;$DC$1:$DC$770,0))),"",IF(ISNA(INDEX($DC$1:$DC$200,MATCH($AE163&amp;BA$3,$DB$1:$DB$200&amp;$DC$1:$DC$200,0))),IF(INDEX($DC$201:$DC$770,MATCH($AE163&amp;BA$3,$DB$201:$DB$770&amp;$DC$201:$DC$770,0))=BA$3,2,""),IF(INDEX($DC$1:$DC$200,MATCH($AE163&amp;BA$3,$DB$1:$DB$200&amp;$DC$1:$DC$200,0))=BA$3,1,"")))</f>
        <v/>
      </c>
      <c r="BB163" s="6" t="str">
        <f t="array" ref="BB163">IF(ISNA(INDEX($DC$1:$DC$770,MATCH($AE163&amp;BB$3,$DB$1:$DB$770&amp;$DC$1:$DC$770,0))),"",IF(ISNA(INDEX($DC$1:$DC$200,MATCH($AE163&amp;BB$3,$DB$1:$DB$200&amp;$DC$1:$DC$200,0))),IF(INDEX($DC$201:$DC$770,MATCH($AE163&amp;BB$3,$DB$201:$DB$770&amp;$DC$201:$DC$770,0))=BB$3,2,""),IF(INDEX($DC$1:$DC$200,MATCH($AE163&amp;BB$3,$DB$1:$DB$200&amp;$DC$1:$DC$200,0))=BB$3,1,"")))</f>
        <v/>
      </c>
      <c r="BC163" s="5" t="str">
        <f t="array" ref="BC163">IF(ISNA(INDEX($DC$1:$DC$770,MATCH($AE163&amp;BC$3,$DB$1:$DB$770&amp;$DC$1:$DC$770,0))),"",IF(ISNA(INDEX($DC$1:$DC$200,MATCH($AE163&amp;BC$3,$DB$1:$DB$200&amp;$DC$1:$DC$200,0))),IF(INDEX($DC$201:$DC$770,MATCH($AE163&amp;BC$3,$DB$201:$DB$770&amp;$DC$201:$DC$770,0))=BC$3,2,""),IF(INDEX($DC$1:$DC$200,MATCH($AE163&amp;BC$3,$DB$1:$DB$200&amp;$DC$1:$DC$200,0))=BC$3,1,"")))</f>
        <v/>
      </c>
      <c r="BD163" s="6" t="str">
        <f t="array" ref="BD163">IF(ISNA(INDEX($DC$1:$DC$770,MATCH($AE163&amp;BD$3,$DB$1:$DB$770&amp;$DC$1:$DC$770,0))),"",IF(ISNA(INDEX($DC$1:$DC$200,MATCH($AE163&amp;BD$3,$DB$1:$DB$200&amp;$DC$1:$DC$200,0))),IF(INDEX($DC$201:$DC$770,MATCH($AE163&amp;BD$3,$DB$201:$DB$770&amp;$DC$201:$DC$770,0))=BD$3,2,""),IF(INDEX($DC$1:$DC$200,MATCH($AE163&amp;BD$3,$DB$1:$DB$200&amp;$DC$1:$DC$200,0))=BD$3,1,"")))</f>
        <v/>
      </c>
      <c r="BE163" s="7" t="str">
        <f t="array" ref="BE163">IF(ISNA(INDEX($DC$1:$DC$770,MATCH($AE163&amp;BE$3,$DB$1:$DB$770&amp;$DC$1:$DC$770,0))),"",IF(ISNA(INDEX($DC$1:$DC$200,MATCH($AE163&amp;BE$3,$DB$1:$DB$200&amp;$DC$1:$DC$200,0))),IF(INDEX($DC$201:$DC$770,MATCH($AE163&amp;BE$3,$DB$201:$DB$770&amp;$DC$201:$DC$770,0))=BE$3,2,""),IF(INDEX($DC$1:$DC$200,MATCH($AE163&amp;BE$3,$DB$1:$DB$200&amp;$DC$1:$DC$200,0))=BE$3,1,"")))</f>
        <v/>
      </c>
      <c r="BF163" s="6" t="str">
        <f t="array" ref="BF163">IF(ISNA(INDEX($DC$1:$DC$770,MATCH($AE163&amp;BF$3,$DB$1:$DB$770&amp;$DC$1:$DC$770,0))),"",IF(ISNA(INDEX($DC$1:$DC$200,MATCH($AE163&amp;BF$3,$DB$1:$DB$200&amp;$DC$1:$DC$200,0))),IF(INDEX($DC$201:$DC$770,MATCH($AE163&amp;BF$3,$DB$201:$DB$770&amp;$DC$201:$DC$770,0))=BF$3,2,""),IF(INDEX($DC$1:$DC$200,MATCH($AE163&amp;BF$3,$DB$1:$DB$200&amp;$DC$1:$DC$200,0))=BF$3,1,"")))</f>
        <v/>
      </c>
      <c r="BG163" s="6" t="str">
        <f t="array" ref="BG163">IF(ISNA(INDEX($DC$1:$DC$770,MATCH($AE163&amp;BG$3,$DB$1:$DB$770&amp;$DC$1:$DC$770,0))),"",IF(ISNA(INDEX($DC$1:$DC$200,MATCH($AE163&amp;BG$3,$DB$1:$DB$200&amp;$DC$1:$DC$200,0))),IF(INDEX($DC$201:$DC$770,MATCH($AE163&amp;BG$3,$DB$201:$DB$770&amp;$DC$201:$DC$770,0))=BG$3,2,""),IF(INDEX($DC$1:$DC$200,MATCH($AE163&amp;BG$3,$DB$1:$DB$200&amp;$DC$1:$DC$200,0))=BG$3,1,"")))</f>
        <v/>
      </c>
      <c r="BH163" s="7" t="str">
        <f t="array" ref="BH163">IF(ISNA(INDEX($DC$1:$DC$770,MATCH($AE163&amp;BH$3,$DB$1:$DB$770&amp;$DC$1:$DC$770,0))),"",IF(ISNA(INDEX($DC$1:$DC$200,MATCH($AE163&amp;BH$3,$DB$1:$DB$200&amp;$DC$1:$DC$200,0))),IF(INDEX($DC$201:$DC$770,MATCH($AE163&amp;BH$3,$DB$201:$DB$770&amp;$DC$201:$DC$770,0))=BH$3,2,""),IF(INDEX($DC$1:$DC$200,MATCH($AE163&amp;BH$3,$DB$1:$DB$200&amp;$DC$1:$DC$200,0))=BH$3,1,"")))</f>
        <v/>
      </c>
      <c r="BI163" s="4">
        <f t="shared" ref="BI163" si="1490">BI161+1</f>
        <v>256</v>
      </c>
      <c r="BJ163" s="174">
        <f>TRUNC((DATE($CR$2,BK$140,BK163)-WEEKDAY(DATE($CR$2,BK$140,BK163),2)-DATE(YEAR(DATE($CR$2,BK$140,BK163)+4-WEEKDAY(DATE($CR$2,BK$140,BK163),2)),1,-10))/7)</f>
        <v>37</v>
      </c>
      <c r="BK163" s="172">
        <v>12</v>
      </c>
      <c r="BL163" s="176" t="str">
        <f t="shared" si="1268"/>
        <v>Mo</v>
      </c>
      <c r="BM163" s="2"/>
      <c r="BN163" s="164" t="str">
        <f t="shared" ref="BN163" si="1491">IF(OR(OR($BI164=$CP$30,$BI164=$CP$31,$BI164=$CP$32,$BI164=$CP$33,$BI164=$CP$34,$BI164=$CP$35,$BI164=$CP$36,$BI164=$CP$37,$BI164=$CP$38,$BI164=$CP$39,$BI164=$CP$40,$BI164=$CP$41),OR(BJ163=$CR$7,BJ167=$CR$7,BJ163=$CS$7,BJ167=$CS$7,BJ163=$CT$7,BJ167=$CT$7,BJ163=$CR$8,BJ167=$CR$8,BJ163=$CR$9,BJ167=$CR$9,BJ163=$CR$10,BJ167=$CR$10,BJ163=$CS$10,BJ167=$CS$10,BJ163=$CR$11,BJ167=$CR$11,BJ163=$CS$11,BJ167=$CS$11,BJ163=$CT$11,BJ167=$CT$11,BJ163=$CU$11,BJ167=$CU$11,BJ163=$CV$11,BJ167=$CV$11,BJ163=$CR$12,BJ167=$CR$12,BJ163=$CS$12,BJ167=$CS$12),OR($BI164=$CP$44,$BI164=$CP$45,$BI164=$CP$46,$BI164=$CP$47,$BI164=$CP$48,$BI164=$CP$49,$BI164=$CP$50)),1,"")</f>
        <v/>
      </c>
      <c r="BO163" s="164" t="str">
        <f t="shared" ref="BO163" si="1492">IF(OR(OR(BJ163=$CR$15,BJ167=$CR$15,BJ163=$CS$15,BJ167=$CS$15,BJ163=$CT$15,BJ167=$CT$15,BJ163=$CR$16,BJ167=$CR$16,BJ163=$CS$16,BJ167=$CS$16,BJ163=$CR$17,BJ167=$CR$17,BJ163=$CS$17,BJ167=$CS$17,BJ163=$CR$18,BJ167=$CR$18,BJ163=$CS$18,BJ167=$CS$18,BJ163=$CT$18,BJ167=$CT$18,BJ163=$CU$18,BJ167=$CU$18,BJ163=$CV$18,BJ167=$CV$18,BJ163=$CR$19,BJ167=$CR$19,BJ163=$CS$19,BJ167=$CS$19),OR($BI164=$CP$30,$BI164=$CP$31,$BI164=$CP$32,$BI164=$CP$33,$BI164=$CP$34,$BI164=$CP$35,$BI164=$CP$36,$BI164=$CP$37,$BI164=$CP$38,$BI164=$CP$39,$BI164=$CP$40,$BI164=$CP$41),OR($BI164=$CP$44,$BI164=$CP$45,$BI164=$CP$46,$BI164=$CP$47,$BI164=$CP$48,$BI164=$CP$49,$BI164=$CP$50)),1,"")</f>
        <v/>
      </c>
      <c r="BP163" s="164" t="str">
        <f t="shared" ref="BP163" si="1493">IF(OR(OR(BJ163=$CR$22,BJ167=$CR$22,BJ163=$CS$22,BJ167=$CS$22,BJ163=$CT$22,BJ167=$CT$22,BJ163=$CR$23,BJ167=$CR$23,BJ163=$CS$23,BJ167=$CS$23,BJ163=$CR$24,BJ167=$CR$24,BJ163=$CS$24,BJ167=$CS$24,BJ163=$CR$25,BJ167=$CR$25,BJ163=$CS$25,BJ167=$CS$25,BJ163=$CT$25,BJ167=$CT$25,BJ163=$CU$25,BJ167=$CU$25,BJ163=$CV$25,BJ167=$CV$25,BJ163=$CR$26,BJ167=$CR$26,BJ163=$CS$26,BJ167=$CS$26),OR($BI164=$CP$30,$BI164=$CP$31,$BI164=$CP$32,$BI164=$CP$33,$BI164=$CP$34,$BI164=$CP$35,$BI164=$CP$36,$BI164=$CP$37,$BI164=$CP$38,$BI164=$CP$39,$BI164=$CP$40,$BI164=$CP$41),OR($BI164=$CP$44,$BI164=$CP$45,$BI164=$CP$46,$BI164=$CP$47,$BI164=$CP$48,$BI164=$CP$49,$BI164=$CP$50)),1,"")</f>
        <v/>
      </c>
      <c r="BQ163" s="2"/>
      <c r="BR163" s="1" t="str">
        <f t="shared" ref="BR163" si="1494">IF(ISNA(VLOOKUP(BI163,$DB$1:$DE$200,4,FALSE)),"",VLOOKUP(BI163,$DB$1:$DE$200,4,FALSE))</f>
        <v>Cevi-Turnen</v>
      </c>
      <c r="BS163" s="1"/>
      <c r="BT163" s="1"/>
      <c r="BU163" s="1"/>
      <c r="BV163" s="1"/>
      <c r="BW163" s="1"/>
      <c r="BX163" s="5" t="str">
        <f t="array" ref="BX163">IF(ISNA(INDEX($DC$1:$DC$770,MATCH($BI163&amp;BX$3,$DB$1:$DB$770&amp;$DC$1:$DC$770,0))),"",IF(ISNA(INDEX($DC$1:$DC$200,MATCH($BI163&amp;BX$3,$DB$1:$DB$200&amp;$DC$1:$DC$200,0))),IF(INDEX($DC$201:$DC$770,MATCH($BI163&amp;BX$3,$DB$201:$DB$770&amp;$DC$201:$DC$770,0))=BX$3,2,""),IF(INDEX($DC$1:$DC$200,MATCH($BI163&amp;BX$3,$DB$1:$DB$200&amp;$DC$1:$DC$200,0))=BX$3,1,"")))</f>
        <v/>
      </c>
      <c r="BY163" s="6" t="str">
        <f t="array" ref="BY163">IF(ISNA(INDEX($DC$1:$DC$770,MATCH($BI163&amp;BY$3,$DB$1:$DB$770&amp;$DC$1:$DC$770,0))),"",IF(ISNA(INDEX($DC$1:$DC$200,MATCH($BI163&amp;BY$3,$DB$1:$DB$200&amp;$DC$1:$DC$200,0))),IF(INDEX($DC$201:$DC$770,MATCH($BI163&amp;BY$3,$DB$201:$DB$770&amp;$DC$201:$DC$770,0))=BY$3,2,""),IF(INDEX($DC$1:$DC$200,MATCH($BI163&amp;BY$3,$DB$1:$DB$200&amp;$DC$1:$DC$200,0))=BY$3,1,"")))</f>
        <v/>
      </c>
      <c r="BZ163" s="6">
        <f t="array" ref="BZ163">IF(ISNA(INDEX($DC$1:$DC$770,MATCH($BI163&amp;BZ$3,$DB$1:$DB$770&amp;$DC$1:$DC$770,0))),"",IF(ISNA(INDEX($DC$1:$DC$200,MATCH($BI163&amp;BZ$3,$DB$1:$DB$200&amp;$DC$1:$DC$200,0))),IF(INDEX($DC$201:$DC$770,MATCH($BI163&amp;BZ$3,$DB$201:$DB$770&amp;$DC$201:$DC$770,0))=BZ$3,2,""),IF(INDEX($DC$1:$DC$200,MATCH($BI163&amp;BZ$3,$DB$1:$DB$200&amp;$DC$1:$DC$200,0))=BZ$3,1,"")))</f>
        <v>1</v>
      </c>
      <c r="CA163" s="5" t="str">
        <f t="array" ref="CA163">IF(ISNA(INDEX($DC$1:$DC$770,MATCH($BI163&amp;CA$3,$DB$1:$DB$770&amp;$DC$1:$DC$770,0))),"",IF(ISNA(INDEX($DC$1:$DC$200,MATCH($BI163&amp;CA$3,$DB$1:$DB$200&amp;$DC$1:$DC$200,0))),IF(INDEX($DC$201:$DC$770,MATCH($BI163&amp;CA$3,$DB$201:$DB$770&amp;$DC$201:$DC$770,0))=CA$3,2,""),IF(INDEX($DC$1:$DC$200,MATCH($BI163&amp;CA$3,$DB$1:$DB$200&amp;$DC$1:$DC$200,0))=CA$3,1,"")))</f>
        <v/>
      </c>
      <c r="CB163" s="6" t="str">
        <f t="array" ref="CB163">IF(ISNA(INDEX($DC$1:$DC$770,MATCH($BI163&amp;CB$3,$DB$1:$DB$770&amp;$DC$1:$DC$770,0))),"",IF(ISNA(INDEX($DC$1:$DC$200,MATCH($BI163&amp;CB$3,$DB$1:$DB$200&amp;$DC$1:$DC$200,0))),IF(INDEX($DC$201:$DC$770,MATCH($BI163&amp;CB$3,$DB$201:$DB$770&amp;$DC$201:$DC$770,0))=CB$3,2,""),IF(INDEX($DC$1:$DC$200,MATCH($BI163&amp;CB$3,$DB$1:$DB$200&amp;$DC$1:$DC$200,0))=CB$3,1,"")))</f>
        <v/>
      </c>
      <c r="CC163" s="7" t="str">
        <f t="array" ref="CC163">IF(ISNA(INDEX($DC$1:$DC$770,MATCH($BI163&amp;CC$3,$DB$1:$DB$770&amp;$DC$1:$DC$770,0))),"",IF(ISNA(INDEX($DC$1:$DC$200,MATCH($BI163&amp;CC$3,$DB$1:$DB$200&amp;$DC$1:$DC$200,0))),IF(INDEX($DC$201:$DC$770,MATCH($BI163&amp;CC$3,$DB$201:$DB$770&amp;$DC$201:$DC$770,0))=CC$3,2,""),IF(INDEX($DC$1:$DC$200,MATCH($BI163&amp;CC$3,$DB$1:$DB$200&amp;$DC$1:$DC$200,0))=CC$3,1,"")))</f>
        <v/>
      </c>
      <c r="CD163" s="6" t="str">
        <f t="array" ref="CD163">IF(ISNA(INDEX($DC$1:$DC$770,MATCH($BI163&amp;CD$3,$DB$1:$DB$770&amp;$DC$1:$DC$770,0))),"",IF(ISNA(INDEX($DC$1:$DC$200,MATCH($BI163&amp;CD$3,$DB$1:$DB$200&amp;$DC$1:$DC$200,0))),IF(INDEX($DC$201:$DC$770,MATCH($BI163&amp;CD$3,$DB$201:$DB$770&amp;$DC$201:$DC$770,0))=CD$3,2,""),IF(INDEX($DC$1:$DC$200,MATCH($BI163&amp;CD$3,$DB$1:$DB$200&amp;$DC$1:$DC$200,0))=CD$3,1,"")))</f>
        <v/>
      </c>
      <c r="CE163" s="6" t="str">
        <f t="array" ref="CE163">IF(ISNA(INDEX($DC$1:$DC$770,MATCH($BI163&amp;CE$3,$DB$1:$DB$770&amp;$DC$1:$DC$770,0))),"",IF(ISNA(INDEX($DC$1:$DC$200,MATCH($BI163&amp;CE$3,$DB$1:$DB$200&amp;$DC$1:$DC$200,0))),IF(INDEX($DC$201:$DC$770,MATCH($BI163&amp;CE$3,$DB$201:$DB$770&amp;$DC$201:$DC$770,0))=CE$3,2,""),IF(INDEX($DC$1:$DC$200,MATCH($BI163&amp;CE$3,$DB$1:$DB$200&amp;$DC$1:$DC$200,0))=CE$3,1,"")))</f>
        <v/>
      </c>
      <c r="CF163" s="6" t="str">
        <f t="array" ref="CF163">IF(ISNA(INDEX($DC$1:$DC$770,MATCH($BI163&amp;CF$3,$DB$1:$DB$770&amp;$DC$1:$DC$770,0))),"",IF(ISNA(INDEX($DC$1:$DC$200,MATCH($BI163&amp;CF$3,$DB$1:$DB$200&amp;$DC$1:$DC$200,0))),IF(INDEX($DC$201:$DC$770,MATCH($BI163&amp;CF$3,$DB$201:$DB$770&amp;$DC$201:$DC$770,0))=CF$3,2,""),IF(INDEX($DC$1:$DC$200,MATCH($BI163&amp;CF$3,$DB$1:$DB$200&amp;$DC$1:$DC$200,0))=CF$3,1,"")))</f>
        <v/>
      </c>
      <c r="CG163" s="5" t="str">
        <f t="array" ref="CG163">IF(ISNA(INDEX($DC$1:$DC$770,MATCH($BI163&amp;CG$3,$DB$1:$DB$770&amp;$DC$1:$DC$770,0))),"",IF(ISNA(INDEX($DC$1:$DC$200,MATCH($BI163&amp;CG$3,$DB$1:$DB$200&amp;$DC$1:$DC$200,0))),IF(INDEX($DC$201:$DC$770,MATCH($BI163&amp;CG$3,$DB$201:$DB$770&amp;$DC$201:$DC$770,0))=CG$3,2,""),IF(INDEX($DC$1:$DC$200,MATCH($BI163&amp;CG$3,$DB$1:$DB$200&amp;$DC$1:$DC$200,0))=CG$3,1,"")))</f>
        <v/>
      </c>
      <c r="CH163" s="6" t="str">
        <f t="array" ref="CH163">IF(ISNA(INDEX($DC$1:$DC$770,MATCH($BI163&amp;CH$3,$DB$1:$DB$770&amp;$DC$1:$DC$770,0))),"",IF(ISNA(INDEX($DC$1:$DC$200,MATCH($BI163&amp;CH$3,$DB$1:$DB$200&amp;$DC$1:$DC$200,0))),IF(INDEX($DC$201:$DC$770,MATCH($BI163&amp;CH$3,$DB$201:$DB$770&amp;$DC$201:$DC$770,0))=CH$3,2,""),IF(INDEX($DC$1:$DC$200,MATCH($BI163&amp;CH$3,$DB$1:$DB$200&amp;$DC$1:$DC$200,0))=CH$3,1,"")))</f>
        <v/>
      </c>
      <c r="CI163" s="7" t="str">
        <f t="array" ref="CI163">IF(ISNA(INDEX($DC$1:$DC$770,MATCH($BI163&amp;CI$3,$DB$1:$DB$770&amp;$DC$1:$DC$770,0))),"",IF(ISNA(INDEX($DC$1:$DC$200,MATCH($BI163&amp;CI$3,$DB$1:$DB$200&amp;$DC$1:$DC$200,0))),IF(INDEX($DC$201:$DC$770,MATCH($BI163&amp;CI$3,$DB$201:$DB$770&amp;$DC$201:$DC$770,0))=CI$3,2,""),IF(INDEX($DC$1:$DC$200,MATCH($BI163&amp;CI$3,$DB$1:$DB$200&amp;$DC$1:$DC$200,0))=CI$3,1,"")))</f>
        <v/>
      </c>
      <c r="CJ163" s="6" t="str">
        <f t="array" ref="CJ163">IF(ISNA(INDEX($DC$1:$DC$770,MATCH($BI163&amp;CJ$3,$DB$1:$DB$770&amp;$DC$1:$DC$770,0))),"",IF(ISNA(INDEX($DC$1:$DC$200,MATCH($BI163&amp;CJ$3,$DB$1:$DB$200&amp;$DC$1:$DC$200,0))),IF(INDEX($DC$201:$DC$770,MATCH($BI163&amp;CJ$3,$DB$201:$DB$770&amp;$DC$201:$DC$770,0))=CJ$3,2,""),IF(INDEX($DC$1:$DC$200,MATCH($BI163&amp;CJ$3,$DB$1:$DB$200&amp;$DC$1:$DC$200,0))=CJ$3,1,"")))</f>
        <v/>
      </c>
      <c r="CK163" s="6" t="str">
        <f t="array" ref="CK163">IF(ISNA(INDEX($DC$1:$DC$770,MATCH($BI163&amp;CK$3,$DB$1:$DB$770&amp;$DC$1:$DC$770,0))),"",IF(ISNA(INDEX($DC$1:$DC$200,MATCH($BI163&amp;CK$3,$DB$1:$DB$200&amp;$DC$1:$DC$200,0))),IF(INDEX($DC$201:$DC$770,MATCH($BI163&amp;CK$3,$DB$201:$DB$770&amp;$DC$201:$DC$770,0))=CK$3,2,""),IF(INDEX($DC$1:$DC$200,MATCH($BI163&amp;CK$3,$DB$1:$DB$200&amp;$DC$1:$DC$200,0))=CK$3,1,"")))</f>
        <v/>
      </c>
      <c r="CL163" s="7" t="str">
        <f t="array" ref="CL163">IF(ISNA(INDEX($DC$1:$DC$770,MATCH($BI163&amp;CL$3,$DB$1:$DB$770&amp;$DC$1:$DC$770,0))),"",IF(ISNA(INDEX($DC$1:$DC$200,MATCH($BI163&amp;CL$3,$DB$1:$DB$200&amp;$DC$1:$DC$200,0))),IF(INDEX($DC$201:$DC$770,MATCH($BI163&amp;CL$3,$DB$201:$DB$770&amp;$DC$201:$DC$770,0))=CL$3,2,""),IF(INDEX($DC$1:$DC$200,MATCH($BI163&amp;CL$3,$DB$1:$DB$200&amp;$DC$1:$DC$200,0))=CL$3,1,"")))</f>
        <v/>
      </c>
      <c r="CN163" s="13" t="s">
        <v>157</v>
      </c>
      <c r="CO163" s="58">
        <f t="shared" ref="CO163" si="1495">VLOOKUP(CQ163,$CQ$194:$CR$208,2,FALSE)</f>
        <v>9</v>
      </c>
      <c r="CP163" s="23">
        <f t="shared" si="1332"/>
        <v>114</v>
      </c>
      <c r="CQ163" s="168" t="s">
        <v>201</v>
      </c>
      <c r="CR163" s="13" t="s">
        <v>128</v>
      </c>
      <c r="CT163" s="13" t="s">
        <v>151</v>
      </c>
      <c r="CU163" s="13">
        <f>DAY(DATE($CR$2,1,7*$CR$24-5-WEEKDAY(DATE($CR$2,,),3)))</f>
        <v>23</v>
      </c>
      <c r="CV163" s="13">
        <f>MONTH(DATE($CR$2,1,7*$CR$24-5-WEEKDAY(DATE($CR$2,,),3)))</f>
        <v>4</v>
      </c>
      <c r="CW163" s="13">
        <f t="shared" si="1410"/>
        <v>2016</v>
      </c>
      <c r="CX163" s="13" t="str">
        <f t="shared" si="1309"/>
        <v>Sa</v>
      </c>
      <c r="CY163" s="22">
        <f t="shared" si="1333"/>
        <v>41021</v>
      </c>
      <c r="CZ163" s="13">
        <f>IF(COUNTIF(DL632:DL641,1)&gt;0,"F3",0)</f>
        <v>0</v>
      </c>
      <c r="DB163" s="19">
        <f>IF(DM163=0,0,IF(COUNTIF($DM$1:$DM$200,DM163)=1,DM163,IF(COUNTIF($DM$1:$DM$200,DM163)=2,IF(COUNTIF($DM$1:$DM104,DM163)=0,DM163,DM163+0.5),"Terminkollision 1")))</f>
        <v>0</v>
      </c>
      <c r="DC163" s="42">
        <f t="shared" si="1187"/>
        <v>15</v>
      </c>
      <c r="DD163" s="71" t="s">
        <v>207</v>
      </c>
      <c r="DE163" s="73" t="s">
        <v>118</v>
      </c>
      <c r="DG163" s="64"/>
      <c r="DH163" s="64"/>
      <c r="DI163" s="13">
        <f t="shared" si="563"/>
        <v>2016</v>
      </c>
      <c r="DJ163" s="13" t="str">
        <f t="shared" si="1273"/>
        <v>Mo</v>
      </c>
      <c r="DK163" s="22">
        <f t="shared" si="1274"/>
        <v>40876</v>
      </c>
      <c r="DL163" s="19">
        <f t="shared" si="1275"/>
        <v>0</v>
      </c>
      <c r="DM163" s="13">
        <f t="shared" si="1136"/>
        <v>0</v>
      </c>
    </row>
    <row r="164" spans="1:117">
      <c r="A164" s="13">
        <f t="shared" ref="A164" si="1496">A163+0.5</f>
        <v>194.5</v>
      </c>
      <c r="B164" s="174"/>
      <c r="C164" s="183"/>
      <c r="D164" s="177"/>
      <c r="E164" s="2"/>
      <c r="F164" s="165"/>
      <c r="G164" s="165"/>
      <c r="H164" s="165"/>
      <c r="I164" s="2"/>
      <c r="J164" s="10" t="str">
        <f t="shared" ref="J164" si="1497">IF(ISNA(VLOOKUP(A164,$CP$30:$CQ$56,2,FALSE)),IF(ISNA(VLOOKUP(A164,$DB$1:$DE$200,4,FALSE)),"",VLOOKUP(A164,$DB$1:$DE$200,4,FALSE)),VLOOKUP(A164,$CP$30:$CQ$56,2,FALSE))</f>
        <v/>
      </c>
      <c r="K164" s="10"/>
      <c r="L164" s="10"/>
      <c r="M164" s="10"/>
      <c r="N164" s="10"/>
      <c r="O164" s="10"/>
      <c r="P164" s="9" t="str">
        <f t="array" ref="P164">IF(ISNA(INDEX($DC$201:$DC$770,MATCH($A163&amp;P$3,$DB$201:$DB$770&amp;$DC$201:$DC$770,0))),IF(ISNA(INDEX($DC$1:$DC$200,MATCH($A164&amp;P$3,$DB$1:$DB$200&amp;$DC$1:$DC$200,0))),"",IF(INDEX($DC$1:$DC$200,MATCH($A164&amp;P$3,$DB$1:$DB$200&amp;$DC$1:$DC$200,0))=P$3,1,"")),IF(INDEX($DC$201:$DC$770,MATCH($A163&amp;P$3,$DB$201:$DB$770&amp;$DC$201:$DC$770,0))=P$3,2,""))</f>
        <v/>
      </c>
      <c r="Q164" s="10" t="str">
        <f t="array" ref="Q164">IF(ISNA(INDEX($DC$201:$DC$770,MATCH($A163&amp;Q$3,$DB$201:$DB$770&amp;$DC$201:$DC$770,0))),IF(ISNA(INDEX($DC$1:$DC$200,MATCH($A164&amp;Q$3,$DB$1:$DB$200&amp;$DC$1:$DC$200,0))),"",IF(INDEX($DC$1:$DC$200,MATCH($A164&amp;Q$3,$DB$1:$DB$200&amp;$DC$1:$DC$200,0))=Q$3,1,"")),IF(INDEX($DC$201:$DC$770,MATCH($A163&amp;Q$3,$DB$201:$DB$770&amp;$DC$201:$DC$770,0))=Q$3,2,""))</f>
        <v/>
      </c>
      <c r="R164" s="10" t="str">
        <f t="array" ref="R164">IF(ISNA(INDEX($DC$201:$DC$770,MATCH($A163&amp;R$3,$DB$201:$DB$770&amp;$DC$201:$DC$770,0))),IF(ISNA(INDEX($DC$1:$DC$200,MATCH($A164&amp;R$3,$DB$1:$DB$200&amp;$DC$1:$DC$200,0))),"",IF(INDEX($DC$1:$DC$200,MATCH($A164&amp;R$3,$DB$1:$DB$200&amp;$DC$1:$DC$200,0))=R$3,1,"")),IF(INDEX($DC$201:$DC$770,MATCH($A163&amp;R$3,$DB$201:$DB$770&amp;$DC$201:$DC$770,0))=R$3,2,""))</f>
        <v/>
      </c>
      <c r="S164" s="9" t="str">
        <f t="array" ref="S164">IF(ISNA(INDEX($DC$201:$DC$770,MATCH($A163&amp;S$3,$DB$201:$DB$770&amp;$DC$201:$DC$770,0))),IF(ISNA(INDEX($DC$1:$DC$200,MATCH($A164&amp;S$3,$DB$1:$DB$200&amp;$DC$1:$DC$200,0))),"",IF(INDEX($DC$1:$DC$200,MATCH($A164&amp;S$3,$DB$1:$DB$200&amp;$DC$1:$DC$200,0))=S$3,1,"")),IF(INDEX($DC$201:$DC$770,MATCH($A163&amp;S$3,$DB$201:$DB$770&amp;$DC$201:$DC$770,0))=S$3,2,""))</f>
        <v/>
      </c>
      <c r="T164" s="10" t="str">
        <f t="array" ref="T164">IF(ISNA(INDEX($DC$201:$DC$770,MATCH($A163&amp;T$3,$DB$201:$DB$770&amp;$DC$201:$DC$770,0))),IF(ISNA(INDEX($DC$1:$DC$200,MATCH($A164&amp;T$3,$DB$1:$DB$200&amp;$DC$1:$DC$200,0))),"",IF(INDEX($DC$1:$DC$200,MATCH($A164&amp;T$3,$DB$1:$DB$200&amp;$DC$1:$DC$200,0))=T$3,1,"")),IF(INDEX($DC$201:$DC$770,MATCH($A163&amp;T$3,$DB$201:$DB$770&amp;$DC$201:$DC$770,0))=T$3,2,""))</f>
        <v/>
      </c>
      <c r="U164" s="8" t="str">
        <f t="array" ref="U164">IF(ISNA(INDEX($DC$201:$DC$770,MATCH($A163&amp;U$3,$DB$201:$DB$770&amp;$DC$201:$DC$770,0))),IF(ISNA(INDEX($DC$1:$DC$200,MATCH($A164&amp;U$3,$DB$1:$DB$200&amp;$DC$1:$DC$200,0))),"",IF(INDEX($DC$1:$DC$200,MATCH($A164&amp;U$3,$DB$1:$DB$200&amp;$DC$1:$DC$200,0))=U$3,1,"")),IF(INDEX($DC$201:$DC$770,MATCH($A163&amp;U$3,$DB$201:$DB$770&amp;$DC$201:$DC$770,0))=U$3,2,""))</f>
        <v/>
      </c>
      <c r="V164" s="10" t="str">
        <f t="array" ref="V164">IF(ISNA(INDEX($DC$201:$DC$770,MATCH($A163&amp;V$3,$DB$201:$DB$770&amp;$DC$201:$DC$770,0))),IF(ISNA(INDEX($DC$1:$DC$200,MATCH($A164&amp;V$3,$DB$1:$DB$200&amp;$DC$1:$DC$200,0))),"",IF(INDEX($DC$1:$DC$200,MATCH($A164&amp;V$3,$DB$1:$DB$200&amp;$DC$1:$DC$200,0))=V$3,1,"")),IF(INDEX($DC$201:$DC$770,MATCH($A163&amp;V$3,$DB$201:$DB$770&amp;$DC$201:$DC$770,0))=V$3,2,""))</f>
        <v/>
      </c>
      <c r="W164" s="10" t="str">
        <f t="array" ref="W164">IF(ISNA(INDEX($DC$201:$DC$770,MATCH($A163&amp;W$3,$DB$201:$DB$770&amp;$DC$201:$DC$770,0))),IF(ISNA(INDEX($DC$1:$DC$200,MATCH($A164&amp;W$3,$DB$1:$DB$200&amp;$DC$1:$DC$200,0))),"",IF(INDEX($DC$1:$DC$200,MATCH($A164&amp;W$3,$DB$1:$DB$200&amp;$DC$1:$DC$200,0))=W$3,1,"")),IF(INDEX($DC$201:$DC$770,MATCH($A163&amp;W$3,$DB$201:$DB$770&amp;$DC$201:$DC$770,0))=W$3,2,""))</f>
        <v/>
      </c>
      <c r="X164" s="10" t="str">
        <f t="array" ref="X164">IF(ISNA(INDEX($DC$201:$DC$770,MATCH($A163&amp;X$3,$DB$201:$DB$770&amp;$DC$201:$DC$770,0))),IF(ISNA(INDEX($DC$1:$DC$200,MATCH($A164&amp;X$3,$DB$1:$DB$200&amp;$DC$1:$DC$200,0))),"",IF(INDEX($DC$1:$DC$200,MATCH($A164&amp;X$3,$DB$1:$DB$200&amp;$DC$1:$DC$200,0))=X$3,1,"")),IF(INDEX($DC$201:$DC$770,MATCH($A163&amp;X$3,$DB$201:$DB$770&amp;$DC$201:$DC$770,0))=X$3,2,""))</f>
        <v/>
      </c>
      <c r="Y164" s="9" t="str">
        <f t="array" ref="Y164">IF(ISNA(INDEX($DC$201:$DC$770,MATCH($A163&amp;Y$3,$DB$201:$DB$770&amp;$DC$201:$DC$770,0))),IF(ISNA(INDEX($DC$1:$DC$200,MATCH($A164&amp;Y$3,$DB$1:$DB$200&amp;$DC$1:$DC$200,0))),"",IF(INDEX($DC$1:$DC$200,MATCH($A164&amp;Y$3,$DB$1:$DB$200&amp;$DC$1:$DC$200,0))=Y$3,1,"")),IF(INDEX($DC$201:$DC$770,MATCH($A163&amp;Y$3,$DB$201:$DB$770&amp;$DC$201:$DC$770,0))=Y$3,2,""))</f>
        <v/>
      </c>
      <c r="Z164" s="10" t="str">
        <f t="array" ref="Z164">IF(ISNA(INDEX($DC$201:$DC$770,MATCH($A163&amp;Z$3,$DB$201:$DB$770&amp;$DC$201:$DC$770,0))),IF(ISNA(INDEX($DC$1:$DC$200,MATCH($A164&amp;Z$3,$DB$1:$DB$200&amp;$DC$1:$DC$200,0))),"",IF(INDEX($DC$1:$DC$200,MATCH($A164&amp;Z$3,$DB$1:$DB$200&amp;$DC$1:$DC$200,0))=Z$3,1,"")),IF(INDEX($DC$201:$DC$770,MATCH($A163&amp;Z$3,$DB$201:$DB$770&amp;$DC$201:$DC$770,0))=Z$3,2,""))</f>
        <v/>
      </c>
      <c r="AA164" s="8" t="str">
        <f t="array" ref="AA164">IF(ISNA(INDEX($DC$201:$DC$770,MATCH($A163&amp;AA$3,$DB$201:$DB$770&amp;$DC$201:$DC$770,0))),IF(ISNA(INDEX($DC$1:$DC$200,MATCH($A164&amp;AA$3,$DB$1:$DB$200&amp;$DC$1:$DC$200,0))),"",IF(INDEX($DC$1:$DC$200,MATCH($A164&amp;AA$3,$DB$1:$DB$200&amp;$DC$1:$DC$200,0))=AA$3,1,"")),IF(INDEX($DC$201:$DC$770,MATCH($A163&amp;AA$3,$DB$201:$DB$770&amp;$DC$201:$DC$770,0))=AA$3,2,""))</f>
        <v/>
      </c>
      <c r="AB164" s="10" t="str">
        <f t="array" ref="AB164">IF(ISNA(INDEX($DC$201:$DC$770,MATCH($A163&amp;AB$3,$DB$201:$DB$770&amp;$DC$201:$DC$770,0))),IF(ISNA(INDEX($DC$1:$DC$200,MATCH($A164&amp;AB$3,$DB$1:$DB$200&amp;$DC$1:$DC$200,0))),"",IF(INDEX($DC$1:$DC$200,MATCH($A164&amp;AB$3,$DB$1:$DB$200&amp;$DC$1:$DC$200,0))=AB$3,1,"")),IF(INDEX($DC$201:$DC$770,MATCH($A163&amp;AB$3,$DB$201:$DB$770&amp;$DC$201:$DC$770,0))=AB$3,2,""))</f>
        <v/>
      </c>
      <c r="AC164" s="10" t="str">
        <f t="array" ref="AC164">IF(ISNA(INDEX($DC$201:$DC$770,MATCH($A163&amp;AC$3,$DB$201:$DB$770&amp;$DC$201:$DC$770,0))),IF(ISNA(INDEX($DC$1:$DC$200,MATCH($A164&amp;AC$3,$DB$1:$DB$200&amp;$DC$1:$DC$200,0))),"",IF(INDEX($DC$1:$DC$200,MATCH($A164&amp;AC$3,$DB$1:$DB$200&amp;$DC$1:$DC$200,0))=AC$3,1,"")),IF(INDEX($DC$201:$DC$770,MATCH($A163&amp;AC$3,$DB$201:$DB$770&amp;$DC$201:$DC$770,0))=AC$3,2,""))</f>
        <v/>
      </c>
      <c r="AD164" s="8" t="str">
        <f t="array" ref="AD164">IF(ISNA(INDEX($DC$201:$DC$770,MATCH($A163&amp;AD$3,$DB$201:$DB$770&amp;$DC$201:$DC$770,0))),IF(ISNA(INDEX($DC$1:$DC$200,MATCH($A164&amp;AD$3,$DB$1:$DB$200&amp;$DC$1:$DC$200,0))),"",IF(INDEX($DC$1:$DC$200,MATCH($A164&amp;AD$3,$DB$1:$DB$200&amp;$DC$1:$DC$200,0))=AD$3,1,"")),IF(INDEX($DC$201:$DC$770,MATCH($A163&amp;AD$3,$DB$201:$DB$770&amp;$DC$201:$DC$770,0))=AD$3,2,""))</f>
        <v/>
      </c>
      <c r="AE164" s="4">
        <f t="shared" ref="AE164" si="1498">AE163+0.5</f>
        <v>225.5</v>
      </c>
      <c r="AF164" s="174"/>
      <c r="AG164" s="173"/>
      <c r="AH164" s="177"/>
      <c r="AI164" s="2"/>
      <c r="AJ164" s="165"/>
      <c r="AK164" s="165"/>
      <c r="AL164" s="165"/>
      <c r="AM164" s="2"/>
      <c r="AN164" s="9" t="str">
        <f t="shared" ref="AN164" si="1499">IF(ISNA(VLOOKUP(AE164,$CP$30:$CQ$56,2,FALSE)),IF(ISNA(VLOOKUP(AE164,$DB$1:$DE$200,4,FALSE)),"",VLOOKUP(AE164,$DB$1:$DE$200,4,FALSE)),VLOOKUP(AE164,$CP$30:$CQ$56,2,FALSE))</f>
        <v/>
      </c>
      <c r="AO164" s="10"/>
      <c r="AP164" s="10"/>
      <c r="AQ164" s="10"/>
      <c r="AR164" s="10"/>
      <c r="AS164" s="8"/>
      <c r="AT164" s="9" t="str">
        <f t="array" ref="AT164">IF(ISNA(INDEX($DC$201:$DC$770,MATCH($AE163&amp;AT$3,$DB$201:$DB$770&amp;$DC$201:$DC$770,0))),IF(ISNA(INDEX($DC$1:$DC$200,MATCH($AE164&amp;AT$3,$DB$1:$DB$200&amp;$DC$1:$DC$200,0))),"",IF(INDEX($DC$1:$DC$200,MATCH($AE164&amp;AT$3,$DB$1:$DB$200&amp;$DC$1:$DC$200,0))=AT$3,1,"")),IF(INDEX($DC$201:$DC$770,MATCH($AE163&amp;AT$3,$DB$201:$DB$770&amp;$DC$201:$DC$770,0))=AT$3,2,""))</f>
        <v/>
      </c>
      <c r="AU164" s="10" t="str">
        <f t="array" ref="AU164">IF(ISNA(INDEX($DC$201:$DC$770,MATCH($AE163&amp;AU$3,$DB$201:$DB$770&amp;$DC$201:$DC$770,0))),IF(ISNA(INDEX($DC$1:$DC$200,MATCH($AE164&amp;AU$3,$DB$1:$DB$200&amp;$DC$1:$DC$200,0))),"",IF(INDEX($DC$1:$DC$200,MATCH($AE164&amp;AU$3,$DB$1:$DB$200&amp;$DC$1:$DC$200,0))=AU$3,1,"")),IF(INDEX($DC$201:$DC$770,MATCH($AE163&amp;AU$3,$DB$201:$DB$770&amp;$DC$201:$DC$770,0))=AU$3,2,""))</f>
        <v/>
      </c>
      <c r="AV164" s="10" t="str">
        <f t="array" ref="AV164">IF(ISNA(INDEX($DC$201:$DC$770,MATCH($AE163&amp;AV$3,$DB$201:$DB$770&amp;$DC$201:$DC$770,0))),IF(ISNA(INDEX($DC$1:$DC$200,MATCH($AE164&amp;AV$3,$DB$1:$DB$200&amp;$DC$1:$DC$200,0))),"",IF(INDEX($DC$1:$DC$200,MATCH($AE164&amp;AV$3,$DB$1:$DB$200&amp;$DC$1:$DC$200,0))=AV$3,1,"")),IF(INDEX($DC$201:$DC$770,MATCH($AE163&amp;AV$3,$DB$201:$DB$770&amp;$DC$201:$DC$770,0))=AV$3,2,""))</f>
        <v/>
      </c>
      <c r="AW164" s="9" t="str">
        <f t="array" ref="AW164">IF(ISNA(INDEX($DC$201:$DC$770,MATCH($AE163&amp;AW$3,$DB$201:$DB$770&amp;$DC$201:$DC$770,0))),IF(ISNA(INDEX($DC$1:$DC$200,MATCH($AE164&amp;AW$3,$DB$1:$DB$200&amp;$DC$1:$DC$200,0))),"",IF(INDEX($DC$1:$DC$200,MATCH($AE164&amp;AW$3,$DB$1:$DB$200&amp;$DC$1:$DC$200,0))=AW$3,1,"")),IF(INDEX($DC$201:$DC$770,MATCH($AE163&amp;AW$3,$DB$201:$DB$770&amp;$DC$201:$DC$770,0))=AW$3,2,""))</f>
        <v/>
      </c>
      <c r="AX164" s="10" t="str">
        <f t="array" ref="AX164">IF(ISNA(INDEX($DC$201:$DC$770,MATCH($AE163&amp;AX$3,$DB$201:$DB$770&amp;$DC$201:$DC$770,0))),IF(ISNA(INDEX($DC$1:$DC$200,MATCH($AE164&amp;AX$3,$DB$1:$DB$200&amp;$DC$1:$DC$200,0))),"",IF(INDEX($DC$1:$DC$200,MATCH($AE164&amp;AX$3,$DB$1:$DB$200&amp;$DC$1:$DC$200,0))=AX$3,1,"")),IF(INDEX($DC$201:$DC$770,MATCH($AE163&amp;AX$3,$DB$201:$DB$770&amp;$DC$201:$DC$770,0))=AX$3,2,""))</f>
        <v/>
      </c>
      <c r="AY164" s="8" t="str">
        <f t="array" ref="AY164">IF(ISNA(INDEX($DC$201:$DC$770,MATCH($AE163&amp;AY$3,$DB$201:$DB$770&amp;$DC$201:$DC$770,0))),IF(ISNA(INDEX($DC$1:$DC$200,MATCH($AE164&amp;AY$3,$DB$1:$DB$200&amp;$DC$1:$DC$200,0))),"",IF(INDEX($DC$1:$DC$200,MATCH($AE164&amp;AY$3,$DB$1:$DB$200&amp;$DC$1:$DC$200,0))=AY$3,1,"")),IF(INDEX($DC$201:$DC$770,MATCH($AE163&amp;AY$3,$DB$201:$DB$770&amp;$DC$201:$DC$770,0))=AY$3,2,""))</f>
        <v/>
      </c>
      <c r="AZ164" s="10" t="str">
        <f t="array" ref="AZ164">IF(ISNA(INDEX($DC$201:$DC$770,MATCH($AE163&amp;AZ$3,$DB$201:$DB$770&amp;$DC$201:$DC$770,0))),IF(ISNA(INDEX($DC$1:$DC$200,MATCH($AE164&amp;AZ$3,$DB$1:$DB$200&amp;$DC$1:$DC$200,0))),"",IF(INDEX($DC$1:$DC$200,MATCH($AE164&amp;AZ$3,$DB$1:$DB$200&amp;$DC$1:$DC$200,0))=AZ$3,1,"")),IF(INDEX($DC$201:$DC$770,MATCH($AE163&amp;AZ$3,$DB$201:$DB$770&amp;$DC$201:$DC$770,0))=AZ$3,2,""))</f>
        <v/>
      </c>
      <c r="BA164" s="10" t="str">
        <f t="array" ref="BA164">IF(ISNA(INDEX($DC$201:$DC$770,MATCH($AE163&amp;BA$3,$DB$201:$DB$770&amp;$DC$201:$DC$770,0))),IF(ISNA(INDEX($DC$1:$DC$200,MATCH($AE164&amp;BA$3,$DB$1:$DB$200&amp;$DC$1:$DC$200,0))),"",IF(INDEX($DC$1:$DC$200,MATCH($AE164&amp;BA$3,$DB$1:$DB$200&amp;$DC$1:$DC$200,0))=BA$3,1,"")),IF(INDEX($DC$201:$DC$770,MATCH($AE163&amp;BA$3,$DB$201:$DB$770&amp;$DC$201:$DC$770,0))=BA$3,2,""))</f>
        <v/>
      </c>
      <c r="BB164" s="10" t="str">
        <f t="array" ref="BB164">IF(ISNA(INDEX($DC$201:$DC$770,MATCH($AE163&amp;BB$3,$DB$201:$DB$770&amp;$DC$201:$DC$770,0))),IF(ISNA(INDEX($DC$1:$DC$200,MATCH($AE164&amp;BB$3,$DB$1:$DB$200&amp;$DC$1:$DC$200,0))),"",IF(INDEX($DC$1:$DC$200,MATCH($AE164&amp;BB$3,$DB$1:$DB$200&amp;$DC$1:$DC$200,0))=BB$3,1,"")),IF(INDEX($DC$201:$DC$770,MATCH($AE163&amp;BB$3,$DB$201:$DB$770&amp;$DC$201:$DC$770,0))=BB$3,2,""))</f>
        <v/>
      </c>
      <c r="BC164" s="9" t="str">
        <f t="array" ref="BC164">IF(ISNA(INDEX($DC$201:$DC$770,MATCH($AE163&amp;BC$3,$DB$201:$DB$770&amp;$DC$201:$DC$770,0))),IF(ISNA(INDEX($DC$1:$DC$200,MATCH($AE164&amp;BC$3,$DB$1:$DB$200&amp;$DC$1:$DC$200,0))),"",IF(INDEX($DC$1:$DC$200,MATCH($AE164&amp;BC$3,$DB$1:$DB$200&amp;$DC$1:$DC$200,0))=BC$3,1,"")),IF(INDEX($DC$201:$DC$770,MATCH($AE163&amp;BC$3,$DB$201:$DB$770&amp;$DC$201:$DC$770,0))=BC$3,2,""))</f>
        <v/>
      </c>
      <c r="BD164" s="10" t="str">
        <f t="array" ref="BD164">IF(ISNA(INDEX($DC$201:$DC$770,MATCH($AE163&amp;BD$3,$DB$201:$DB$770&amp;$DC$201:$DC$770,0))),IF(ISNA(INDEX($DC$1:$DC$200,MATCH($AE164&amp;BD$3,$DB$1:$DB$200&amp;$DC$1:$DC$200,0))),"",IF(INDEX($DC$1:$DC$200,MATCH($AE164&amp;BD$3,$DB$1:$DB$200&amp;$DC$1:$DC$200,0))=BD$3,1,"")),IF(INDEX($DC$201:$DC$770,MATCH($AE163&amp;BD$3,$DB$201:$DB$770&amp;$DC$201:$DC$770,0))=BD$3,2,""))</f>
        <v/>
      </c>
      <c r="BE164" s="8" t="str">
        <f t="array" ref="BE164">IF(ISNA(INDEX($DC$201:$DC$770,MATCH($AE163&amp;BE$3,$DB$201:$DB$770&amp;$DC$201:$DC$770,0))),IF(ISNA(INDEX($DC$1:$DC$200,MATCH($AE164&amp;BE$3,$DB$1:$DB$200&amp;$DC$1:$DC$200,0))),"",IF(INDEX($DC$1:$DC$200,MATCH($AE164&amp;BE$3,$DB$1:$DB$200&amp;$DC$1:$DC$200,0))=BE$3,1,"")),IF(INDEX($DC$201:$DC$770,MATCH($AE163&amp;BE$3,$DB$201:$DB$770&amp;$DC$201:$DC$770,0))=BE$3,2,""))</f>
        <v/>
      </c>
      <c r="BF164" s="10" t="str">
        <f t="array" ref="BF164">IF(ISNA(INDEX($DC$201:$DC$770,MATCH($AE163&amp;BF$3,$DB$201:$DB$770&amp;$DC$201:$DC$770,0))),IF(ISNA(INDEX($DC$1:$DC$200,MATCH($AE164&amp;BF$3,$DB$1:$DB$200&amp;$DC$1:$DC$200,0))),"",IF(INDEX($DC$1:$DC$200,MATCH($AE164&amp;BF$3,$DB$1:$DB$200&amp;$DC$1:$DC$200,0))=BF$3,1,"")),IF(INDEX($DC$201:$DC$770,MATCH($AE163&amp;BF$3,$DB$201:$DB$770&amp;$DC$201:$DC$770,0))=BF$3,2,""))</f>
        <v/>
      </c>
      <c r="BG164" s="10" t="str">
        <f t="array" ref="BG164">IF(ISNA(INDEX($DC$201:$DC$770,MATCH($AE163&amp;BG$3,$DB$201:$DB$770&amp;$DC$201:$DC$770,0))),IF(ISNA(INDEX($DC$1:$DC$200,MATCH($AE164&amp;BG$3,$DB$1:$DB$200&amp;$DC$1:$DC$200,0))),"",IF(INDEX($DC$1:$DC$200,MATCH($AE164&amp;BG$3,$DB$1:$DB$200&amp;$DC$1:$DC$200,0))=BG$3,1,"")),IF(INDEX($DC$201:$DC$770,MATCH($AE163&amp;BG$3,$DB$201:$DB$770&amp;$DC$201:$DC$770,0))=BG$3,2,""))</f>
        <v/>
      </c>
      <c r="BH164" s="8" t="str">
        <f t="array" ref="BH164">IF(ISNA(INDEX($DC$201:$DC$770,MATCH($AE163&amp;BH$3,$DB$201:$DB$770&amp;$DC$201:$DC$770,0))),IF(ISNA(INDEX($DC$1:$DC$200,MATCH($AE164&amp;BH$3,$DB$1:$DB$200&amp;$DC$1:$DC$200,0))),"",IF(INDEX($DC$1:$DC$200,MATCH($AE164&amp;BH$3,$DB$1:$DB$200&amp;$DC$1:$DC$200,0))=BH$3,1,"")),IF(INDEX($DC$201:$DC$770,MATCH($AE163&amp;BH$3,$DB$201:$DB$770&amp;$DC$201:$DC$770,0))=BH$3,2,""))</f>
        <v/>
      </c>
      <c r="BI164" s="4">
        <f t="shared" ref="BI164" si="1500">BI163+0.5</f>
        <v>256.5</v>
      </c>
      <c r="BJ164" s="174"/>
      <c r="BK164" s="173"/>
      <c r="BL164" s="177"/>
      <c r="BM164" s="2"/>
      <c r="BN164" s="165"/>
      <c r="BO164" s="165"/>
      <c r="BP164" s="165"/>
      <c r="BQ164" s="2"/>
      <c r="BR164" s="9" t="str">
        <f t="shared" ref="BR164" si="1501">IF(ISNA(VLOOKUP(BI164,$CP$30:$CQ$56,2,FALSE)),IF(ISNA(VLOOKUP(BI164,$DB$1:$DE$200,4,FALSE)),"",VLOOKUP(BI164,$DB$1:$DE$200,4,FALSE)),VLOOKUP(BI164,$CP$30:$CQ$56,2,FALSE))</f>
        <v/>
      </c>
      <c r="BS164" s="10"/>
      <c r="BT164" s="10"/>
      <c r="BU164" s="10"/>
      <c r="BV164" s="10"/>
      <c r="BW164" s="10"/>
      <c r="BX164" s="9" t="str">
        <f t="array" ref="BX164">IF(ISNA(INDEX($DC$201:$DC$770,MATCH($BI163&amp;BX$3,$DB$201:$DB$770&amp;$DC$201:$DC$770,0))),IF(ISNA(INDEX($DC$1:$DC$200,MATCH($BI164&amp;BX$3,$DB$1:$DB$200&amp;$DC$1:$DC$200,0))),"",IF(INDEX($DC$1:$DC$200,MATCH($BI164&amp;BX$3,$DB$1:$DB$200&amp;$DC$1:$DC$200,0))=BX$3,1,"")),IF(INDEX($DC$201:$DC$770,MATCH($BI163&amp;BX$3,$DB$201:$DB$770&amp;$DC$201:$DC$770,0))=BX$3,2,""))</f>
        <v/>
      </c>
      <c r="BY164" s="10" t="str">
        <f t="array" ref="BY164">IF(ISNA(INDEX($DC$201:$DC$770,MATCH($BI163&amp;BY$3,$DB$201:$DB$770&amp;$DC$201:$DC$770,0))),IF(ISNA(INDEX($DC$1:$DC$200,MATCH($BI164&amp;BY$3,$DB$1:$DB$200&amp;$DC$1:$DC$200,0))),"",IF(INDEX($DC$1:$DC$200,MATCH($BI164&amp;BY$3,$DB$1:$DB$200&amp;$DC$1:$DC$200,0))=BY$3,1,"")),IF(INDEX($DC$201:$DC$770,MATCH($BI163&amp;BY$3,$DB$201:$DB$770&amp;$DC$201:$DC$770,0))=BY$3,2,""))</f>
        <v/>
      </c>
      <c r="BZ164" s="10" t="str">
        <f t="array" ref="BZ164">IF(ISNA(INDEX($DC$201:$DC$770,MATCH($BI163&amp;BZ$3,$DB$201:$DB$770&amp;$DC$201:$DC$770,0))),IF(ISNA(INDEX($DC$1:$DC$200,MATCH($BI164&amp;BZ$3,$DB$1:$DB$200&amp;$DC$1:$DC$200,0))),"",IF(INDEX($DC$1:$DC$200,MATCH($BI164&amp;BZ$3,$DB$1:$DB$200&amp;$DC$1:$DC$200,0))=BZ$3,1,"")),IF(INDEX($DC$201:$DC$770,MATCH($BI163&amp;BZ$3,$DB$201:$DB$770&amp;$DC$201:$DC$770,0))=BZ$3,2,""))</f>
        <v/>
      </c>
      <c r="CA164" s="9" t="str">
        <f t="array" ref="CA164">IF(ISNA(INDEX($DC$201:$DC$770,MATCH($BI163&amp;CA$3,$DB$201:$DB$770&amp;$DC$201:$DC$770,0))),IF(ISNA(INDEX($DC$1:$DC$200,MATCH($BI164&amp;CA$3,$DB$1:$DB$200&amp;$DC$1:$DC$200,0))),"",IF(INDEX($DC$1:$DC$200,MATCH($BI164&amp;CA$3,$DB$1:$DB$200&amp;$DC$1:$DC$200,0))=CA$3,1,"")),IF(INDEX($DC$201:$DC$770,MATCH($BI163&amp;CA$3,$DB$201:$DB$770&amp;$DC$201:$DC$770,0))=CA$3,2,""))</f>
        <v/>
      </c>
      <c r="CB164" s="10" t="str">
        <f t="array" ref="CB164">IF(ISNA(INDEX($DC$201:$DC$770,MATCH($BI163&amp;CB$3,$DB$201:$DB$770&amp;$DC$201:$DC$770,0))),IF(ISNA(INDEX($DC$1:$DC$200,MATCH($BI164&amp;CB$3,$DB$1:$DB$200&amp;$DC$1:$DC$200,0))),"",IF(INDEX($DC$1:$DC$200,MATCH($BI164&amp;CB$3,$DB$1:$DB$200&amp;$DC$1:$DC$200,0))=CB$3,1,"")),IF(INDEX($DC$201:$DC$770,MATCH($BI163&amp;CB$3,$DB$201:$DB$770&amp;$DC$201:$DC$770,0))=CB$3,2,""))</f>
        <v/>
      </c>
      <c r="CC164" s="8" t="str">
        <f t="array" ref="CC164">IF(ISNA(INDEX($DC$201:$DC$770,MATCH($BI163&amp;CC$3,$DB$201:$DB$770&amp;$DC$201:$DC$770,0))),IF(ISNA(INDEX($DC$1:$DC$200,MATCH($BI164&amp;CC$3,$DB$1:$DB$200&amp;$DC$1:$DC$200,0))),"",IF(INDEX($DC$1:$DC$200,MATCH($BI164&amp;CC$3,$DB$1:$DB$200&amp;$DC$1:$DC$200,0))=CC$3,1,"")),IF(INDEX($DC$201:$DC$770,MATCH($BI163&amp;CC$3,$DB$201:$DB$770&amp;$DC$201:$DC$770,0))=CC$3,2,""))</f>
        <v/>
      </c>
      <c r="CD164" s="10" t="str">
        <f t="array" ref="CD164">IF(ISNA(INDEX($DC$201:$DC$770,MATCH($BI163&amp;CD$3,$DB$201:$DB$770&amp;$DC$201:$DC$770,0))),IF(ISNA(INDEX($DC$1:$DC$200,MATCH($BI164&amp;CD$3,$DB$1:$DB$200&amp;$DC$1:$DC$200,0))),"",IF(INDEX($DC$1:$DC$200,MATCH($BI164&amp;CD$3,$DB$1:$DB$200&amp;$DC$1:$DC$200,0))=CD$3,1,"")),IF(INDEX($DC$201:$DC$770,MATCH($BI163&amp;CD$3,$DB$201:$DB$770&amp;$DC$201:$DC$770,0))=CD$3,2,""))</f>
        <v/>
      </c>
      <c r="CE164" s="10" t="str">
        <f t="array" ref="CE164">IF(ISNA(INDEX($DC$201:$DC$770,MATCH($BI163&amp;CE$3,$DB$201:$DB$770&amp;$DC$201:$DC$770,0))),IF(ISNA(INDEX($DC$1:$DC$200,MATCH($BI164&amp;CE$3,$DB$1:$DB$200&amp;$DC$1:$DC$200,0))),"",IF(INDEX($DC$1:$DC$200,MATCH($BI164&amp;CE$3,$DB$1:$DB$200&amp;$DC$1:$DC$200,0))=CE$3,1,"")),IF(INDEX($DC$201:$DC$770,MATCH($BI163&amp;CE$3,$DB$201:$DB$770&amp;$DC$201:$DC$770,0))=CE$3,2,""))</f>
        <v/>
      </c>
      <c r="CF164" s="10" t="str">
        <f t="array" ref="CF164">IF(ISNA(INDEX($DC$201:$DC$770,MATCH($BI163&amp;CF$3,$DB$201:$DB$770&amp;$DC$201:$DC$770,0))),IF(ISNA(INDEX($DC$1:$DC$200,MATCH($BI164&amp;CF$3,$DB$1:$DB$200&amp;$DC$1:$DC$200,0))),"",IF(INDEX($DC$1:$DC$200,MATCH($BI164&amp;CF$3,$DB$1:$DB$200&amp;$DC$1:$DC$200,0))=CF$3,1,"")),IF(INDEX($DC$201:$DC$770,MATCH($BI163&amp;CF$3,$DB$201:$DB$770&amp;$DC$201:$DC$770,0))=CF$3,2,""))</f>
        <v/>
      </c>
      <c r="CG164" s="9" t="str">
        <f t="array" ref="CG164">IF(ISNA(INDEX($DC$201:$DC$770,MATCH($BI163&amp;CG$3,$DB$201:$DB$770&amp;$DC$201:$DC$770,0))),IF(ISNA(INDEX($DC$1:$DC$200,MATCH($BI164&amp;CG$3,$DB$1:$DB$200&amp;$DC$1:$DC$200,0))),"",IF(INDEX($DC$1:$DC$200,MATCH($BI164&amp;CG$3,$DB$1:$DB$200&amp;$DC$1:$DC$200,0))=CG$3,1,"")),IF(INDEX($DC$201:$DC$770,MATCH($BI163&amp;CG$3,$DB$201:$DB$770&amp;$DC$201:$DC$770,0))=CG$3,2,""))</f>
        <v/>
      </c>
      <c r="CH164" s="10" t="str">
        <f t="array" ref="CH164">IF(ISNA(INDEX($DC$201:$DC$770,MATCH($BI163&amp;CH$3,$DB$201:$DB$770&amp;$DC$201:$DC$770,0))),IF(ISNA(INDEX($DC$1:$DC$200,MATCH($BI164&amp;CH$3,$DB$1:$DB$200&amp;$DC$1:$DC$200,0))),"",IF(INDEX($DC$1:$DC$200,MATCH($BI164&amp;CH$3,$DB$1:$DB$200&amp;$DC$1:$DC$200,0))=CH$3,1,"")),IF(INDEX($DC$201:$DC$770,MATCH($BI163&amp;CH$3,$DB$201:$DB$770&amp;$DC$201:$DC$770,0))=CH$3,2,""))</f>
        <v/>
      </c>
      <c r="CI164" s="8" t="str">
        <f t="array" ref="CI164">IF(ISNA(INDEX($DC$201:$DC$770,MATCH($BI163&amp;CI$3,$DB$201:$DB$770&amp;$DC$201:$DC$770,0))),IF(ISNA(INDEX($DC$1:$DC$200,MATCH($BI164&amp;CI$3,$DB$1:$DB$200&amp;$DC$1:$DC$200,0))),"",IF(INDEX($DC$1:$DC$200,MATCH($BI164&amp;CI$3,$DB$1:$DB$200&amp;$DC$1:$DC$200,0))=CI$3,1,"")),IF(INDEX($DC$201:$DC$770,MATCH($BI163&amp;CI$3,$DB$201:$DB$770&amp;$DC$201:$DC$770,0))=CI$3,2,""))</f>
        <v/>
      </c>
      <c r="CJ164" s="10" t="str">
        <f t="array" ref="CJ164">IF(ISNA(INDEX($DC$201:$DC$770,MATCH($BI163&amp;CJ$3,$DB$201:$DB$770&amp;$DC$201:$DC$770,0))),IF(ISNA(INDEX($DC$1:$DC$200,MATCH($BI164&amp;CJ$3,$DB$1:$DB$200&amp;$DC$1:$DC$200,0))),"",IF(INDEX($DC$1:$DC$200,MATCH($BI164&amp;CJ$3,$DB$1:$DB$200&amp;$DC$1:$DC$200,0))=CJ$3,1,"")),IF(INDEX($DC$201:$DC$770,MATCH($BI163&amp;CJ$3,$DB$201:$DB$770&amp;$DC$201:$DC$770,0))=CJ$3,2,""))</f>
        <v/>
      </c>
      <c r="CK164" s="10" t="str">
        <f t="array" ref="CK164">IF(ISNA(INDEX($DC$201:$DC$770,MATCH($BI163&amp;CK$3,$DB$201:$DB$770&amp;$DC$201:$DC$770,0))),IF(ISNA(INDEX($DC$1:$DC$200,MATCH($BI164&amp;CK$3,$DB$1:$DB$200&amp;$DC$1:$DC$200,0))),"",IF(INDEX($DC$1:$DC$200,MATCH($BI164&amp;CK$3,$DB$1:$DB$200&amp;$DC$1:$DC$200,0))=CK$3,1,"")),IF(INDEX($DC$201:$DC$770,MATCH($BI163&amp;CK$3,$DB$201:$DB$770&amp;$DC$201:$DC$770,0))=CK$3,2,""))</f>
        <v/>
      </c>
      <c r="CL164" s="8" t="str">
        <f t="array" ref="CL164">IF(ISNA(INDEX($DC$201:$DC$770,MATCH($BI163&amp;CL$3,$DB$201:$DB$770&amp;$DC$201:$DC$770,0))),IF(ISNA(INDEX($DC$1:$DC$200,MATCH($BI164&amp;CL$3,$DB$1:$DB$200&amp;$DC$1:$DC$200,0))),"",IF(INDEX($DC$1:$DC$200,MATCH($BI164&amp;CL$3,$DB$1:$DB$200&amp;$DC$1:$DC$200,0))=CL$3,1,"")),IF(INDEX($DC$201:$DC$770,MATCH($BI163&amp;CL$3,$DB$201:$DB$770&amp;$DC$201:$DC$770,0))=CL$3,2,""))</f>
        <v/>
      </c>
      <c r="CN164" s="10"/>
      <c r="CO164" s="14">
        <f t="shared" ref="CO164" si="1502">CO163</f>
        <v>9</v>
      </c>
      <c r="CP164" s="24">
        <f t="shared" si="1332"/>
        <v>121</v>
      </c>
      <c r="CQ164" s="161"/>
      <c r="CR164" s="10"/>
      <c r="CS164" s="10"/>
      <c r="CT164" s="10" t="s">
        <v>152</v>
      </c>
      <c r="CU164" s="10">
        <f>DAY(DATE($CR$2,1,7*$CR$24+2-WEEKDAY(DATE($CR$2,,),3)))</f>
        <v>30</v>
      </c>
      <c r="CV164" s="10">
        <f>MONTH(DATE($CR$2,1,7*$CR$24+2-WEEKDAY(DATE($CR$2,,),3)))</f>
        <v>4</v>
      </c>
      <c r="CW164" s="10">
        <f t="shared" si="1410"/>
        <v>2016</v>
      </c>
      <c r="CX164" s="10" t="str">
        <f t="shared" si="1309"/>
        <v>Sa</v>
      </c>
      <c r="CY164" s="36">
        <f t="shared" si="1333"/>
        <v>41028</v>
      </c>
      <c r="CZ164" s="10">
        <f>CZ163</f>
        <v>0</v>
      </c>
      <c r="DB164" s="19">
        <f>IF(DM164=0,0,IF(COUNTIF($DM$1:$DM$200,DM164)=1,DM164,IF(COUNTIF($DM$1:$DM$200,DM164)=2,IF(COUNTIF($DM$1:$DM104,DM164)=0,DM164,DM164+0.5),"Terminkollision 1")))</f>
        <v>0</v>
      </c>
      <c r="DC164" s="42">
        <f t="shared" si="1187"/>
        <v>15</v>
      </c>
      <c r="DD164" s="71" t="s">
        <v>207</v>
      </c>
      <c r="DE164" s="73" t="s">
        <v>118</v>
      </c>
      <c r="DG164" s="64"/>
      <c r="DH164" s="64"/>
      <c r="DI164" s="13">
        <f t="shared" si="563"/>
        <v>2016</v>
      </c>
      <c r="DJ164" s="13" t="str">
        <f t="shared" si="1273"/>
        <v>Mo</v>
      </c>
      <c r="DK164" s="22">
        <f t="shared" si="1274"/>
        <v>40876</v>
      </c>
      <c r="DL164" s="19">
        <f t="shared" si="1275"/>
        <v>0</v>
      </c>
      <c r="DM164" s="13">
        <f t="shared" si="1136"/>
        <v>0</v>
      </c>
    </row>
    <row r="165" spans="1:117">
      <c r="A165" s="13">
        <f t="shared" ref="A165" si="1503">A163+1</f>
        <v>195</v>
      </c>
      <c r="B165" s="174">
        <f>TRUNC((DATE($CR$2,C$140,C165)-WEEKDAY(DATE($CR$2,C$140,C165),2)-DATE(YEAR(DATE($CR$2,C$140,C165)+4-WEEKDAY(DATE($CR$2,C$140,C165),2)),1,-10))/7)</f>
        <v>28</v>
      </c>
      <c r="C165" s="181">
        <v>13</v>
      </c>
      <c r="D165" s="176" t="str">
        <f t="shared" si="1258"/>
        <v>Mi</v>
      </c>
      <c r="E165" s="2"/>
      <c r="F165" s="164" t="str">
        <f t="shared" ref="F165" si="1504">IF(OR(OR(B165=$CR$7,B169=$CR$7,B165=$CS$7,B169=$CS$7,B165=$CT$7,B169=$CT$7,B165=$CR$8,B169=$CR$8,B165=$CR$9,B169=$CR$9,B165=$CR$10,B169=$CR$10,B165=$CS$10,B169=$CS$10,B165=$CR$11,B169=$CR$11,B165=$CS$11,B169=$CS$11,B165=$CT$11,B169=$CT$11,B165=$CU$11,B169=$CU$11,B165=$CV$11,B169=$CV$11,B165=$CR$12,B169=$CR$12,B165=$CS$12,B169=$CS$12),OR($A166=$CP$30,$A166=$CP$31,$A166=$CP$32,$A166=$CP$33,$A166=$CP$34,$A166=$CP$35,$A166=$CP$36,$A166=$CP$37,$A166=$CP$38,$A166=$CP$39,$A166=$CP$40,$A166=$CP$41),OR($A166=$CP$44,$A166=$CP$45,$A166=$CP$46,$A166=$CP$47,$A166=$CP$48,$A166=$CP$49,$A166=$CP$50)),1,"")</f>
        <v/>
      </c>
      <c r="G165" s="164" t="str">
        <f t="shared" ref="G165" si="1505">IF(OR(OR(B165=$CR$15,B169=$CR$15,B165=$CS$15,B169=$CS$15,B165=$CT$15,B169=$CT$15,B165=$CR$16,B169=$CR$16,B165=$CS$16,B169=$CS$16,B165=$CR$17,B169=$CR$17,B165=$CS$17,B169=$CS$17,B165=$CR$18,B169=$CR$18,B165=$CS$18,B169=$CS$18,B165=$CT$18,B169=$CT$18,B165=$CU$18,B169=$CU$18,B165=$CV$18,B169=$CV$18,B165=$CR$19,B169=$CR$19,B165=$CS$19,B169=$CS$19),OR($A166=$CP$30,$A166=$CP$31,$A166=$CP$32,$A166=$CP$33,$A166=$CP$34,$A166=$CP$35,$A166=$CP$36,$A166=$CP$37,$A166=$CP$38,$A166=$CP$39,$A166=$CP$40,$A166=$CP$41),OR($A166=$CP$44,$A166=$CP$45,$A166=$CP$46,$A166=$CP$47,$A166=$CP$48,$A166=$CP$49,$A166=$CP$50)),1,"")</f>
        <v/>
      </c>
      <c r="H165" s="164" t="str">
        <f t="shared" ref="H165" si="1506">IF(OR(OR(B165=$CR$22,B169=$CR$22,B165=$CS$22,B169=$CS$22,B165=$CT$22,B169=$CT$22,B165=$CR$23,B169=$CR$23,B165=$CS$23,B169=$CS$23,B165=$CR$24,B169=$CR$24,B165=$CS$24,B169=$CS$24,B165=$CR$25,B169=$CR$25,B165=$CS$25,B169=$CS$25,B165=$CT$25,B169=$CT$25,B165=$CU$25,B169=$CU$25,B165=$CV$25,B169=$CV$25,B165=$CR$26,B169=$CR$26,B165=$CS$26,B169=$CS$26),OR($A166=$CP$30,$A166=$CP$31,$A166=$CP$32,$A166=$CP$33,$A166=$CP$34,$A166=$CP$35,$A166=$CP$36,$A166=$CP$37,$A166=$CP$38,$A166=$CP$39,$A166=$CP$40,$A166=$CP$41),OR($A166=$CP$44,$A166=$CP$45,$A166=$CP$46,$A166=$CP$47,$A166=$CP$48,$A166=$CP$49,$A166=$CP$50)),1,"")</f>
        <v/>
      </c>
      <c r="I165" s="2"/>
      <c r="J165" s="6" t="str">
        <f t="shared" ref="J165" si="1507">IF(ISNA(VLOOKUP(A165,$DB$1:$DE$200,4,FALSE)),"",VLOOKUP(A165,$DB$1:$DE$200,4,FALSE))</f>
        <v/>
      </c>
      <c r="K165" s="6"/>
      <c r="L165" s="6"/>
      <c r="M165" s="6"/>
      <c r="N165" s="6"/>
      <c r="O165" s="6"/>
      <c r="P165" s="5" t="str">
        <f t="array" ref="P165">IF(ISNA(INDEX($DC$1:$DC$770,MATCH($A165&amp;P$3,$DB$1:$DB$770&amp;$DC$1:$DC$770,0))),"",IF(ISNA(INDEX($DC$1:$DC$200,MATCH($A165&amp;P$3,$DB$1:$DB$200&amp;$DC$1:$DC$200,0))),IF(INDEX($DC$201:$DC$770,MATCH($A165&amp;P$3,$DB$201:$DB$770&amp;$DC$201:$DC$770,0))=P$3,2,""),IF(INDEX($DC$1:$DC$200,MATCH($A165&amp;P$3,$DB$1:$DB$200&amp;$DC$1:$DC$200,0))=P$3,1,"")))</f>
        <v/>
      </c>
      <c r="Q165" s="6" t="str">
        <f t="array" ref="Q165">IF(ISNA(INDEX($DC$1:$DC$770,MATCH($A165&amp;Q$3,$DB$1:$DB$770&amp;$DC$1:$DC$770,0))),"",IF(ISNA(INDEX($DC$1:$DC$200,MATCH($A165&amp;Q$3,$DB$1:$DB$200&amp;$DC$1:$DC$200,0))),IF(INDEX($DC$201:$DC$770,MATCH($A165&amp;Q$3,$DB$201:$DB$770&amp;$DC$201:$DC$770,0))=Q$3,2,""),IF(INDEX($DC$1:$DC$200,MATCH($A165&amp;Q$3,$DB$1:$DB$200&amp;$DC$1:$DC$200,0))=Q$3,1,"")))</f>
        <v/>
      </c>
      <c r="R165" s="6" t="str">
        <f t="array" ref="R165">IF(ISNA(INDEX($DC$1:$DC$770,MATCH($A165&amp;R$3,$DB$1:$DB$770&amp;$DC$1:$DC$770,0))),"",IF(ISNA(INDEX($DC$1:$DC$200,MATCH($A165&amp;R$3,$DB$1:$DB$200&amp;$DC$1:$DC$200,0))),IF(INDEX($DC$201:$DC$770,MATCH($A165&amp;R$3,$DB$201:$DB$770&amp;$DC$201:$DC$770,0))=R$3,2,""),IF(INDEX($DC$1:$DC$200,MATCH($A165&amp;R$3,$DB$1:$DB$200&amp;$DC$1:$DC$200,0))=R$3,1,"")))</f>
        <v/>
      </c>
      <c r="S165" s="5" t="str">
        <f t="array" ref="S165">IF(ISNA(INDEX($DC$1:$DC$770,MATCH($A165&amp;S$3,$DB$1:$DB$770&amp;$DC$1:$DC$770,0))),"",IF(ISNA(INDEX($DC$1:$DC$200,MATCH($A165&amp;S$3,$DB$1:$DB$200&amp;$DC$1:$DC$200,0))),IF(INDEX($DC$201:$DC$770,MATCH($A165&amp;S$3,$DB$201:$DB$770&amp;$DC$201:$DC$770,0))=S$3,2,""),IF(INDEX($DC$1:$DC$200,MATCH($A165&amp;S$3,$DB$1:$DB$200&amp;$DC$1:$DC$200,0))=S$3,1,"")))</f>
        <v/>
      </c>
      <c r="T165" s="6" t="str">
        <f t="array" ref="T165">IF(ISNA(INDEX($DC$1:$DC$770,MATCH($A165&amp;T$3,$DB$1:$DB$770&amp;$DC$1:$DC$770,0))),"",IF(ISNA(INDEX($DC$1:$DC$200,MATCH($A165&amp;T$3,$DB$1:$DB$200&amp;$DC$1:$DC$200,0))),IF(INDEX($DC$201:$DC$770,MATCH($A165&amp;T$3,$DB$201:$DB$770&amp;$DC$201:$DC$770,0))=T$3,2,""),IF(INDEX($DC$1:$DC$200,MATCH($A165&amp;T$3,$DB$1:$DB$200&amp;$DC$1:$DC$200,0))=T$3,1,"")))</f>
        <v/>
      </c>
      <c r="U165" s="7" t="str">
        <f t="array" ref="U165">IF(ISNA(INDEX($DC$1:$DC$770,MATCH($A165&amp;U$3,$DB$1:$DB$770&amp;$DC$1:$DC$770,0))),"",IF(ISNA(INDEX($DC$1:$DC$200,MATCH($A165&amp;U$3,$DB$1:$DB$200&amp;$DC$1:$DC$200,0))),IF(INDEX($DC$201:$DC$770,MATCH($A165&amp;U$3,$DB$201:$DB$770&amp;$DC$201:$DC$770,0))=U$3,2,""),IF(INDEX($DC$1:$DC$200,MATCH($A165&amp;U$3,$DB$1:$DB$200&amp;$DC$1:$DC$200,0))=U$3,1,"")))</f>
        <v/>
      </c>
      <c r="V165" s="6" t="str">
        <f t="array" ref="V165">IF(ISNA(INDEX($DC$1:$DC$770,MATCH($A165&amp;V$3,$DB$1:$DB$770&amp;$DC$1:$DC$770,0))),"",IF(ISNA(INDEX($DC$1:$DC$200,MATCH($A165&amp;V$3,$DB$1:$DB$200&amp;$DC$1:$DC$200,0))),IF(INDEX($DC$201:$DC$770,MATCH($A165&amp;V$3,$DB$201:$DB$770&amp;$DC$201:$DC$770,0))=V$3,2,""),IF(INDEX($DC$1:$DC$200,MATCH($A165&amp;V$3,$DB$1:$DB$200&amp;$DC$1:$DC$200,0))=V$3,1,"")))</f>
        <v/>
      </c>
      <c r="W165" s="6" t="str">
        <f t="array" ref="W165">IF(ISNA(INDEX($DC$1:$DC$770,MATCH($A165&amp;W$3,$DB$1:$DB$770&amp;$DC$1:$DC$770,0))),"",IF(ISNA(INDEX($DC$1:$DC$200,MATCH($A165&amp;W$3,$DB$1:$DB$200&amp;$DC$1:$DC$200,0))),IF(INDEX($DC$201:$DC$770,MATCH($A165&amp;W$3,$DB$201:$DB$770&amp;$DC$201:$DC$770,0))=W$3,2,""),IF(INDEX($DC$1:$DC$200,MATCH($A165&amp;W$3,$DB$1:$DB$200&amp;$DC$1:$DC$200,0))=W$3,1,"")))</f>
        <v/>
      </c>
      <c r="X165" s="6" t="str">
        <f t="array" ref="X165">IF(ISNA(INDEX($DC$1:$DC$770,MATCH($A165&amp;X$3,$DB$1:$DB$770&amp;$DC$1:$DC$770,0))),"",IF(ISNA(INDEX($DC$1:$DC$200,MATCH($A165&amp;X$3,$DB$1:$DB$200&amp;$DC$1:$DC$200,0))),IF(INDEX($DC$201:$DC$770,MATCH($A165&amp;X$3,$DB$201:$DB$770&amp;$DC$201:$DC$770,0))=X$3,2,""),IF(INDEX($DC$1:$DC$200,MATCH($A165&amp;X$3,$DB$1:$DB$200&amp;$DC$1:$DC$200,0))=X$3,1,"")))</f>
        <v/>
      </c>
      <c r="Y165" s="5" t="str">
        <f t="array" ref="Y165">IF(ISNA(INDEX($DC$1:$DC$770,MATCH($A165&amp;Y$3,$DB$1:$DB$770&amp;$DC$1:$DC$770,0))),"",IF(ISNA(INDEX($DC$1:$DC$200,MATCH($A165&amp;Y$3,$DB$1:$DB$200&amp;$DC$1:$DC$200,0))),IF(INDEX($DC$201:$DC$770,MATCH($A165&amp;Y$3,$DB$201:$DB$770&amp;$DC$201:$DC$770,0))=Y$3,2,""),IF(INDEX($DC$1:$DC$200,MATCH($A165&amp;Y$3,$DB$1:$DB$200&amp;$DC$1:$DC$200,0))=Y$3,1,"")))</f>
        <v/>
      </c>
      <c r="Z165" s="6" t="str">
        <f t="array" ref="Z165">IF(ISNA(INDEX($DC$1:$DC$770,MATCH($A165&amp;Z$3,$DB$1:$DB$770&amp;$DC$1:$DC$770,0))),"",IF(ISNA(INDEX($DC$1:$DC$200,MATCH($A165&amp;Z$3,$DB$1:$DB$200&amp;$DC$1:$DC$200,0))),IF(INDEX($DC$201:$DC$770,MATCH($A165&amp;Z$3,$DB$201:$DB$770&amp;$DC$201:$DC$770,0))=Z$3,2,""),IF(INDEX($DC$1:$DC$200,MATCH($A165&amp;Z$3,$DB$1:$DB$200&amp;$DC$1:$DC$200,0))=Z$3,1,"")))</f>
        <v/>
      </c>
      <c r="AA165" s="7" t="str">
        <f t="array" ref="AA165">IF(ISNA(INDEX($DC$1:$DC$770,MATCH($A165&amp;AA$3,$DB$1:$DB$770&amp;$DC$1:$DC$770,0))),"",IF(ISNA(INDEX($DC$1:$DC$200,MATCH($A165&amp;AA$3,$DB$1:$DB$200&amp;$DC$1:$DC$200,0))),IF(INDEX($DC$201:$DC$770,MATCH($A165&amp;AA$3,$DB$201:$DB$770&amp;$DC$201:$DC$770,0))=AA$3,2,""),IF(INDEX($DC$1:$DC$200,MATCH($A165&amp;AA$3,$DB$1:$DB$200&amp;$DC$1:$DC$200,0))=AA$3,1,"")))</f>
        <v/>
      </c>
      <c r="AB165" s="6" t="str">
        <f t="array" ref="AB165">IF(ISNA(INDEX($DC$1:$DC$770,MATCH($A165&amp;AB$3,$DB$1:$DB$770&amp;$DC$1:$DC$770,0))),"",IF(ISNA(INDEX($DC$1:$DC$200,MATCH($A165&amp;AB$3,$DB$1:$DB$200&amp;$DC$1:$DC$200,0))),IF(INDEX($DC$201:$DC$770,MATCH($A165&amp;AB$3,$DB$201:$DB$770&amp;$DC$201:$DC$770,0))=AB$3,2,""),IF(INDEX($DC$1:$DC$200,MATCH($A165&amp;AB$3,$DB$1:$DB$200&amp;$DC$1:$DC$200,0))=AB$3,1,"")))</f>
        <v/>
      </c>
      <c r="AC165" s="6" t="str">
        <f t="array" ref="AC165">IF(ISNA(INDEX($DC$1:$DC$770,MATCH($A165&amp;AC$3,$DB$1:$DB$770&amp;$DC$1:$DC$770,0))),"",IF(ISNA(INDEX($DC$1:$DC$200,MATCH($A165&amp;AC$3,$DB$1:$DB$200&amp;$DC$1:$DC$200,0))),IF(INDEX($DC$201:$DC$770,MATCH($A165&amp;AC$3,$DB$201:$DB$770&amp;$DC$201:$DC$770,0))=AC$3,2,""),IF(INDEX($DC$1:$DC$200,MATCH($A165&amp;AC$3,$DB$1:$DB$200&amp;$DC$1:$DC$200,0))=AC$3,1,"")))</f>
        <v/>
      </c>
      <c r="AD165" s="7" t="str">
        <f t="array" ref="AD165">IF(ISNA(INDEX($DC$1:$DC$770,MATCH($A165&amp;AD$3,$DB$1:$DB$770&amp;$DC$1:$DC$770,0))),"",IF(ISNA(INDEX($DC$1:$DC$200,MATCH($A165&amp;AD$3,$DB$1:$DB$200&amp;$DC$1:$DC$200,0))),IF(INDEX($DC$201:$DC$770,MATCH($A165&amp;AD$3,$DB$201:$DB$770&amp;$DC$201:$DC$770,0))=AD$3,2,""),IF(INDEX($DC$1:$DC$200,MATCH($A165&amp;AD$3,$DB$1:$DB$200&amp;$DC$1:$DC$200,0))=AD$3,1,"")))</f>
        <v/>
      </c>
      <c r="AE165" s="4">
        <f t="shared" ref="AE165" si="1508">AE163+1</f>
        <v>226</v>
      </c>
      <c r="AF165" s="174">
        <f>TRUNC((DATE($CR$2,AG$140,AG165)-WEEKDAY(DATE($CR$2,AG$140,AG165),2)-DATE(YEAR(DATE($CR$2,AG$140,AG165)+4-WEEKDAY(DATE($CR$2,AG$140,AG165),2)),1,-10))/7)</f>
        <v>32</v>
      </c>
      <c r="AG165" s="172">
        <v>13</v>
      </c>
      <c r="AH165" s="176" t="str">
        <f t="shared" si="1263"/>
        <v>Sa</v>
      </c>
      <c r="AI165" s="2"/>
      <c r="AJ165" s="164">
        <f t="shared" ref="AJ165" si="1509">IF(OR(OR(AF165=$CR$7,AF169=$CR$7,AF165=$CS$7,AF169=$CS$7,AF165=$CT$7,AF169=$CT$7,AF165=$CR$8,AF169=$CR$8,AF165=$CR$9,AF169=$CR$9,AF165=$CR$10,AF169=$CR$10,AF165=$CS$10,AF169=$CS$10,AF165=$CR$11,AF169=$CR$11,AF165=$CS$11,AF169=$CS$11,AF165=$CT$11,AF169=$CT$11,AF165=$CU$11,AF169=$CU$11,AF165=$CV$11,AF169=$CV$11,AF165=$CR$12,AF169=$CR$12,AF165=$CS$12,AF169=$CS$12),OR($AE166=$CP$30,$AE166=$CP$31,$AE166=$CP$32,$AE166=$CP$33,$AE166=$CP$34,$AE166=$CP$35,$AE166=$CP$36,$AE166=$CP$37,$AE166=$CP$38,$AE166=$CP$39,$AE166=$CP$40,$AE166=$CP$41),OR($AE166=$CP$44,$AE166=$CP$45,$AE166=$CP$46,$AE166=$CP$47,$AE166=$CP$48,$AE166=$CP$49,$AE166=$CP$50)),1,"")</f>
        <v>1</v>
      </c>
      <c r="AK165" s="164">
        <f t="shared" ref="AK165" si="1510">IF(OR(OR(AF165=$CR$15,AF169=$CR$15,AF165=$CS$15,AF169=$CS$15,AF165=$CT$15,AF169=$CT$15,AF165=$CR$16,AF169=$CR$16,AF165=$CS$16,AF169=$CS$16,AF165=$CR$17,AF169=$CR$17,AF165=$CS$17,AF169=$CS$17,AF165=$CR$18,AF169=$CR$18,AF165=$CS$18,AF169=$CS$18,AF165=$CT$18,AF169=$CT$18,AF165=$CU$18,AF169=$CU$18,AF165=$CV$18,AF169=$CV$18,AF165=$CR$19,AF169=$CR$19,AF165=$CS$19,AF169=$CS$19),OR($AE166=$CP$30,$AE166=$CP$31,$AE166=$CP$32,$AE166=$CP$33,$AE166=$CP$34,$AE166=$CP$35,$AE166=$CP$36,$AE166=$CP$37,$AE166=$CP$38,$AE166=$CP$39,$AE166=$CP$40,$AE166=$CP$41),OR($AE166=$CP$44,$AE166=$CP$45,$AE166=$CP$46,$AE166=$CP$47,$AE166=$CP$48,$AE166=$CP$49,$AE166=$CP$50)),1,"")</f>
        <v>1</v>
      </c>
      <c r="AL165" s="164">
        <f t="shared" ref="AL165" si="1511">IF(OR(OR(AF165=$CR$22,AF169=$CR$22,AF165=$CS$22,AF169=$CS$22,AF165=$CT$22,AF169=$CT$22,AF165=$CR$23,AF169=$CR$23,AF165=$CS$23,AF169=$CS$23,AF165=$CR$24,AF169=$CR$24,AF165=$CS$24,AF169=$CS$24,AF165=$CR$25,AF169=$CR$25,AF165=$CS$25,AF169=$CS$25,AF165=$CT$25,AF169=$CT$25,AF165=$CU$25,AF169=$CU$25,AF165=$CV$25,AF169=$CV$25,AF165=$CR$26,AF169=$CR$26,AF165=$CS$26,AF169=$CS$26),OR($AE166=$CP$30,$AE166=$CP$31,$AE166=$CP$32,$AE166=$CP$33,$AE166=$CP$34,$AE166=$CP$35,$AE166=$CP$36,$AE166=$CP$37,$AE166=$CP$38,$AE166=$CP$39,$AE166=$CP$40,$AE166=$CP$41),OR($AE166=$CP$44,$AE166=$CP$45,$AE166=$CP$46,$AE166=$CP$47,$AE166=$CP$48,$AE166=$CP$49,$AE166=$CP$50)),1,"")</f>
        <v>1</v>
      </c>
      <c r="AM165" s="2"/>
      <c r="AN165" s="1" t="str">
        <f t="shared" ref="AN165" si="1512">IF(ISNA(VLOOKUP(AE165,$DB$1:$DE$200,4,FALSE)),"",VLOOKUP(AE165,$DB$1:$DE$200,4,FALSE))</f>
        <v/>
      </c>
      <c r="AO165" s="1"/>
      <c r="AP165" s="1"/>
      <c r="AQ165" s="1"/>
      <c r="AR165" s="1"/>
      <c r="AS165" s="1"/>
      <c r="AT165" s="5" t="str">
        <f t="array" ref="AT165">IF(ISNA(INDEX($DC$1:$DC$770,MATCH($AE165&amp;AT$3,$DB$1:$DB$770&amp;$DC$1:$DC$770,0))),"",IF(ISNA(INDEX($DC$1:$DC$200,MATCH($AE165&amp;AT$3,$DB$1:$DB$200&amp;$DC$1:$DC$200,0))),IF(INDEX($DC$201:$DC$770,MATCH($AE165&amp;AT$3,$DB$201:$DB$770&amp;$DC$201:$DC$770,0))=AT$3,2,""),IF(INDEX($DC$1:$DC$200,MATCH($AE165&amp;AT$3,$DB$1:$DB$200&amp;$DC$1:$DC$200,0))=AT$3,1,"")))</f>
        <v/>
      </c>
      <c r="AU165" s="6" t="str">
        <f t="array" ref="AU165">IF(ISNA(INDEX($DC$1:$DC$770,MATCH($AE165&amp;AU$3,$DB$1:$DB$770&amp;$DC$1:$DC$770,0))),"",IF(ISNA(INDEX($DC$1:$DC$200,MATCH($AE165&amp;AU$3,$DB$1:$DB$200&amp;$DC$1:$DC$200,0))),IF(INDEX($DC$201:$DC$770,MATCH($AE165&amp;AU$3,$DB$201:$DB$770&amp;$DC$201:$DC$770,0))=AU$3,2,""),IF(INDEX($DC$1:$DC$200,MATCH($AE165&amp;AU$3,$DB$1:$DB$200&amp;$DC$1:$DC$200,0))=AU$3,1,"")))</f>
        <v/>
      </c>
      <c r="AV165" s="6" t="str">
        <f t="array" ref="AV165">IF(ISNA(INDEX($DC$1:$DC$770,MATCH($AE165&amp;AV$3,$DB$1:$DB$770&amp;$DC$1:$DC$770,0))),"",IF(ISNA(INDEX($DC$1:$DC$200,MATCH($AE165&amp;AV$3,$DB$1:$DB$200&amp;$DC$1:$DC$200,0))),IF(INDEX($DC$201:$DC$770,MATCH($AE165&amp;AV$3,$DB$201:$DB$770&amp;$DC$201:$DC$770,0))=AV$3,2,""),IF(INDEX($DC$1:$DC$200,MATCH($AE165&amp;AV$3,$DB$1:$DB$200&amp;$DC$1:$DC$200,0))=AV$3,1,"")))</f>
        <v/>
      </c>
      <c r="AW165" s="5" t="str">
        <f t="array" ref="AW165">IF(ISNA(INDEX($DC$1:$DC$770,MATCH($AE165&amp;AW$3,$DB$1:$DB$770&amp;$DC$1:$DC$770,0))),"",IF(ISNA(INDEX($DC$1:$DC$200,MATCH($AE165&amp;AW$3,$DB$1:$DB$200&amp;$DC$1:$DC$200,0))),IF(INDEX($DC$201:$DC$770,MATCH($AE165&amp;AW$3,$DB$201:$DB$770&amp;$DC$201:$DC$770,0))=AW$3,2,""),IF(INDEX($DC$1:$DC$200,MATCH($AE165&amp;AW$3,$DB$1:$DB$200&amp;$DC$1:$DC$200,0))=AW$3,1,"")))</f>
        <v/>
      </c>
      <c r="AX165" s="6" t="str">
        <f t="array" ref="AX165">IF(ISNA(INDEX($DC$1:$DC$770,MATCH($AE165&amp;AX$3,$DB$1:$DB$770&amp;$DC$1:$DC$770,0))),"",IF(ISNA(INDEX($DC$1:$DC$200,MATCH($AE165&amp;AX$3,$DB$1:$DB$200&amp;$DC$1:$DC$200,0))),IF(INDEX($DC$201:$DC$770,MATCH($AE165&amp;AX$3,$DB$201:$DB$770&amp;$DC$201:$DC$770,0))=AX$3,2,""),IF(INDEX($DC$1:$DC$200,MATCH($AE165&amp;AX$3,$DB$1:$DB$200&amp;$DC$1:$DC$200,0))=AX$3,1,"")))</f>
        <v/>
      </c>
      <c r="AY165" s="7" t="str">
        <f t="array" ref="AY165">IF(ISNA(INDEX($DC$1:$DC$770,MATCH($AE165&amp;AY$3,$DB$1:$DB$770&amp;$DC$1:$DC$770,0))),"",IF(ISNA(INDEX($DC$1:$DC$200,MATCH($AE165&amp;AY$3,$DB$1:$DB$200&amp;$DC$1:$DC$200,0))),IF(INDEX($DC$201:$DC$770,MATCH($AE165&amp;AY$3,$DB$201:$DB$770&amp;$DC$201:$DC$770,0))=AY$3,2,""),IF(INDEX($DC$1:$DC$200,MATCH($AE165&amp;AY$3,$DB$1:$DB$200&amp;$DC$1:$DC$200,0))=AY$3,1,"")))</f>
        <v/>
      </c>
      <c r="AZ165" s="6" t="str">
        <f t="array" ref="AZ165">IF(ISNA(INDEX($DC$1:$DC$770,MATCH($AE165&amp;AZ$3,$DB$1:$DB$770&amp;$DC$1:$DC$770,0))),"",IF(ISNA(INDEX($DC$1:$DC$200,MATCH($AE165&amp;AZ$3,$DB$1:$DB$200&amp;$DC$1:$DC$200,0))),IF(INDEX($DC$201:$DC$770,MATCH($AE165&amp;AZ$3,$DB$201:$DB$770&amp;$DC$201:$DC$770,0))=AZ$3,2,""),IF(INDEX($DC$1:$DC$200,MATCH($AE165&amp;AZ$3,$DB$1:$DB$200&amp;$DC$1:$DC$200,0))=AZ$3,1,"")))</f>
        <v/>
      </c>
      <c r="BA165" s="6" t="str">
        <f t="array" ref="BA165">IF(ISNA(INDEX($DC$1:$DC$770,MATCH($AE165&amp;BA$3,$DB$1:$DB$770&amp;$DC$1:$DC$770,0))),"",IF(ISNA(INDEX($DC$1:$DC$200,MATCH($AE165&amp;BA$3,$DB$1:$DB$200&amp;$DC$1:$DC$200,0))),IF(INDEX($DC$201:$DC$770,MATCH($AE165&amp;BA$3,$DB$201:$DB$770&amp;$DC$201:$DC$770,0))=BA$3,2,""),IF(INDEX($DC$1:$DC$200,MATCH($AE165&amp;BA$3,$DB$1:$DB$200&amp;$DC$1:$DC$200,0))=BA$3,1,"")))</f>
        <v/>
      </c>
      <c r="BB165" s="6" t="str">
        <f t="array" ref="BB165">IF(ISNA(INDEX($DC$1:$DC$770,MATCH($AE165&amp;BB$3,$DB$1:$DB$770&amp;$DC$1:$DC$770,0))),"",IF(ISNA(INDEX($DC$1:$DC$200,MATCH($AE165&amp;BB$3,$DB$1:$DB$200&amp;$DC$1:$DC$200,0))),IF(INDEX($DC$201:$DC$770,MATCH($AE165&amp;BB$3,$DB$201:$DB$770&amp;$DC$201:$DC$770,0))=BB$3,2,""),IF(INDEX($DC$1:$DC$200,MATCH($AE165&amp;BB$3,$DB$1:$DB$200&amp;$DC$1:$DC$200,0))=BB$3,1,"")))</f>
        <v/>
      </c>
      <c r="BC165" s="5" t="str">
        <f t="array" ref="BC165">IF(ISNA(INDEX($DC$1:$DC$770,MATCH($AE165&amp;BC$3,$DB$1:$DB$770&amp;$DC$1:$DC$770,0))),"",IF(ISNA(INDEX($DC$1:$DC$200,MATCH($AE165&amp;BC$3,$DB$1:$DB$200&amp;$DC$1:$DC$200,0))),IF(INDEX($DC$201:$DC$770,MATCH($AE165&amp;BC$3,$DB$201:$DB$770&amp;$DC$201:$DC$770,0))=BC$3,2,""),IF(INDEX($DC$1:$DC$200,MATCH($AE165&amp;BC$3,$DB$1:$DB$200&amp;$DC$1:$DC$200,0))=BC$3,1,"")))</f>
        <v/>
      </c>
      <c r="BD165" s="6" t="str">
        <f t="array" ref="BD165">IF(ISNA(INDEX($DC$1:$DC$770,MATCH($AE165&amp;BD$3,$DB$1:$DB$770&amp;$DC$1:$DC$770,0))),"",IF(ISNA(INDEX($DC$1:$DC$200,MATCH($AE165&amp;BD$3,$DB$1:$DB$200&amp;$DC$1:$DC$200,0))),IF(INDEX($DC$201:$DC$770,MATCH($AE165&amp;BD$3,$DB$201:$DB$770&amp;$DC$201:$DC$770,0))=BD$3,2,""),IF(INDEX($DC$1:$DC$200,MATCH($AE165&amp;BD$3,$DB$1:$DB$200&amp;$DC$1:$DC$200,0))=BD$3,1,"")))</f>
        <v/>
      </c>
      <c r="BE165" s="7" t="str">
        <f t="array" ref="BE165">IF(ISNA(INDEX($DC$1:$DC$770,MATCH($AE165&amp;BE$3,$DB$1:$DB$770&amp;$DC$1:$DC$770,0))),"",IF(ISNA(INDEX($DC$1:$DC$200,MATCH($AE165&amp;BE$3,$DB$1:$DB$200&amp;$DC$1:$DC$200,0))),IF(INDEX($DC$201:$DC$770,MATCH($AE165&amp;BE$3,$DB$201:$DB$770&amp;$DC$201:$DC$770,0))=BE$3,2,""),IF(INDEX($DC$1:$DC$200,MATCH($AE165&amp;BE$3,$DB$1:$DB$200&amp;$DC$1:$DC$200,0))=BE$3,1,"")))</f>
        <v/>
      </c>
      <c r="BF165" s="6" t="str">
        <f t="array" ref="BF165">IF(ISNA(INDEX($DC$1:$DC$770,MATCH($AE165&amp;BF$3,$DB$1:$DB$770&amp;$DC$1:$DC$770,0))),"",IF(ISNA(INDEX($DC$1:$DC$200,MATCH($AE165&amp;BF$3,$DB$1:$DB$200&amp;$DC$1:$DC$200,0))),IF(INDEX($DC$201:$DC$770,MATCH($AE165&amp;BF$3,$DB$201:$DB$770&amp;$DC$201:$DC$770,0))=BF$3,2,""),IF(INDEX($DC$1:$DC$200,MATCH($AE165&amp;BF$3,$DB$1:$DB$200&amp;$DC$1:$DC$200,0))=BF$3,1,"")))</f>
        <v/>
      </c>
      <c r="BG165" s="6" t="str">
        <f t="array" ref="BG165">IF(ISNA(INDEX($DC$1:$DC$770,MATCH($AE165&amp;BG$3,$DB$1:$DB$770&amp;$DC$1:$DC$770,0))),"",IF(ISNA(INDEX($DC$1:$DC$200,MATCH($AE165&amp;BG$3,$DB$1:$DB$200&amp;$DC$1:$DC$200,0))),IF(INDEX($DC$201:$DC$770,MATCH($AE165&amp;BG$3,$DB$201:$DB$770&amp;$DC$201:$DC$770,0))=BG$3,2,""),IF(INDEX($DC$1:$DC$200,MATCH($AE165&amp;BG$3,$DB$1:$DB$200&amp;$DC$1:$DC$200,0))=BG$3,1,"")))</f>
        <v/>
      </c>
      <c r="BH165" s="7" t="str">
        <f t="array" ref="BH165">IF(ISNA(INDEX($DC$1:$DC$770,MATCH($AE165&amp;BH$3,$DB$1:$DB$770&amp;$DC$1:$DC$770,0))),"",IF(ISNA(INDEX($DC$1:$DC$200,MATCH($AE165&amp;BH$3,$DB$1:$DB$200&amp;$DC$1:$DC$200,0))),IF(INDEX($DC$201:$DC$770,MATCH($AE165&amp;BH$3,$DB$201:$DB$770&amp;$DC$201:$DC$770,0))=BH$3,2,""),IF(INDEX($DC$1:$DC$200,MATCH($AE165&amp;BH$3,$DB$1:$DB$200&amp;$DC$1:$DC$200,0))=BH$3,1,"")))</f>
        <v/>
      </c>
      <c r="BI165" s="4">
        <f t="shared" ref="BI165" si="1513">BI163+1</f>
        <v>257</v>
      </c>
      <c r="BJ165" s="174">
        <f>TRUNC((DATE($CR$2,BK$140,BK165)-WEEKDAY(DATE($CR$2,BK$140,BK165),2)-DATE(YEAR(DATE($CR$2,BK$140,BK165)+4-WEEKDAY(DATE($CR$2,BK$140,BK165),2)),1,-10))/7)</f>
        <v>37</v>
      </c>
      <c r="BK165" s="172">
        <v>13</v>
      </c>
      <c r="BL165" s="176" t="str">
        <f t="shared" si="1268"/>
        <v>Di</v>
      </c>
      <c r="BM165" s="2"/>
      <c r="BN165" s="164" t="str">
        <f t="shared" ref="BN165" si="1514">IF(OR(OR($BI166=$CP$30,$BI166=$CP$31,$BI166=$CP$32,$BI166=$CP$33,$BI166=$CP$34,$BI166=$CP$35,$BI166=$CP$36,$BI166=$CP$37,$BI166=$CP$38,$BI166=$CP$39,$BI166=$CP$40,$BI166=$CP$41),OR(BJ165=$CR$7,BJ169=$CR$7,BJ165=$CS$7,BJ169=$CS$7,BJ165=$CT$7,BJ169=$CT$7,BJ165=$CR$8,BJ169=$CR$8,BJ165=$CR$9,BJ169=$CR$9,BJ165=$CR$10,BJ169=$CR$10,BJ165=$CS$10,BJ169=$CS$10,BJ165=$CR$11,BJ169=$CR$11,BJ165=$CS$11,BJ169=$CS$11,BJ165=$CT$11,BJ169=$CT$11,BJ165=$CU$11,BJ169=$CU$11,BJ165=$CV$11,BJ169=$CV$11,BJ165=$CR$12,BJ169=$CR$12,BJ165=$CS$12,BJ169=$CS$12),OR($BI166=$CP$44,$BI166=$CP$45,$BI166=$CP$46,$BI166=$CP$47,$BI166=$CP$48,$BI166=$CP$49,$BI166=$CP$50)),1,"")</f>
        <v/>
      </c>
      <c r="BO165" s="164" t="str">
        <f t="shared" ref="BO165" si="1515">IF(OR(OR(BJ165=$CR$15,BJ169=$CR$15,BJ165=$CS$15,BJ169=$CS$15,BJ165=$CT$15,BJ169=$CT$15,BJ165=$CR$16,BJ169=$CR$16,BJ165=$CS$16,BJ169=$CS$16,BJ165=$CR$17,BJ169=$CR$17,BJ165=$CS$17,BJ169=$CS$17,BJ165=$CR$18,BJ169=$CR$18,BJ165=$CS$18,BJ169=$CS$18,BJ165=$CT$18,BJ169=$CT$18,BJ165=$CU$18,BJ169=$CU$18,BJ165=$CV$18,BJ169=$CV$18,BJ165=$CR$19,BJ169=$CR$19,BJ165=$CS$19,BJ169=$CS$19),OR($BI166=$CP$30,$BI166=$CP$31,$BI166=$CP$32,$BI166=$CP$33,$BI166=$CP$34,$BI166=$CP$35,$BI166=$CP$36,$BI166=$CP$37,$BI166=$CP$38,$BI166=$CP$39,$BI166=$CP$40,$BI166=$CP$41),OR($BI166=$CP$44,$BI166=$CP$45,$BI166=$CP$46,$BI166=$CP$47,$BI166=$CP$48,$BI166=$CP$49,$BI166=$CP$50)),1,"")</f>
        <v/>
      </c>
      <c r="BP165" s="164" t="str">
        <f t="shared" ref="BP165" si="1516">IF(OR(OR(BJ165=$CR$22,BJ169=$CR$22,BJ165=$CS$22,BJ169=$CS$22,BJ165=$CT$22,BJ169=$CT$22,BJ165=$CR$23,BJ169=$CR$23,BJ165=$CS$23,BJ169=$CS$23,BJ165=$CR$24,BJ169=$CR$24,BJ165=$CS$24,BJ169=$CS$24,BJ165=$CR$25,BJ169=$CR$25,BJ165=$CS$25,BJ169=$CS$25,BJ165=$CT$25,BJ169=$CT$25,BJ165=$CU$25,BJ169=$CU$25,BJ165=$CV$25,BJ169=$CV$25,BJ165=$CR$26,BJ169=$CR$26,BJ165=$CS$26,BJ169=$CS$26),OR($BI166=$CP$30,$BI166=$CP$31,$BI166=$CP$32,$BI166=$CP$33,$BI166=$CP$34,$BI166=$CP$35,$BI166=$CP$36,$BI166=$CP$37,$BI166=$CP$38,$BI166=$CP$39,$BI166=$CP$40,$BI166=$CP$41),OR($BI166=$CP$44,$BI166=$CP$45,$BI166=$CP$46,$BI166=$CP$47,$BI166=$CP$48,$BI166=$CP$49,$BI166=$CP$50)),1,"")</f>
        <v/>
      </c>
      <c r="BQ165" s="2"/>
      <c r="BR165" s="1" t="str">
        <f t="shared" ref="BR165" si="1517">IF(ISNA(VLOOKUP(BI165,$DB$1:$DE$200,4,FALSE)),"",VLOOKUP(BI165,$DB$1:$DE$200,4,FALSE))</f>
        <v/>
      </c>
      <c r="BS165" s="1"/>
      <c r="BT165" s="1"/>
      <c r="BU165" s="1"/>
      <c r="BV165" s="1"/>
      <c r="BW165" s="1"/>
      <c r="BX165" s="5" t="str">
        <f t="array" ref="BX165">IF(ISNA(INDEX($DC$1:$DC$770,MATCH($BI165&amp;BX$3,$DB$1:$DB$770&amp;$DC$1:$DC$770,0))),"",IF(ISNA(INDEX($DC$1:$DC$200,MATCH($BI165&amp;BX$3,$DB$1:$DB$200&amp;$DC$1:$DC$200,0))),IF(INDEX($DC$201:$DC$770,MATCH($BI165&amp;BX$3,$DB$201:$DB$770&amp;$DC$201:$DC$770,0))=BX$3,2,""),IF(INDEX($DC$1:$DC$200,MATCH($BI165&amp;BX$3,$DB$1:$DB$200&amp;$DC$1:$DC$200,0))=BX$3,1,"")))</f>
        <v/>
      </c>
      <c r="BY165" s="6" t="str">
        <f t="array" ref="BY165">IF(ISNA(INDEX($DC$1:$DC$770,MATCH($BI165&amp;BY$3,$DB$1:$DB$770&amp;$DC$1:$DC$770,0))),"",IF(ISNA(INDEX($DC$1:$DC$200,MATCH($BI165&amp;BY$3,$DB$1:$DB$200&amp;$DC$1:$DC$200,0))),IF(INDEX($DC$201:$DC$770,MATCH($BI165&amp;BY$3,$DB$201:$DB$770&amp;$DC$201:$DC$770,0))=BY$3,2,""),IF(INDEX($DC$1:$DC$200,MATCH($BI165&amp;BY$3,$DB$1:$DB$200&amp;$DC$1:$DC$200,0))=BY$3,1,"")))</f>
        <v/>
      </c>
      <c r="BZ165" s="6" t="str">
        <f t="array" ref="BZ165">IF(ISNA(INDEX($DC$1:$DC$770,MATCH($BI165&amp;BZ$3,$DB$1:$DB$770&amp;$DC$1:$DC$770,0))),"",IF(ISNA(INDEX($DC$1:$DC$200,MATCH($BI165&amp;BZ$3,$DB$1:$DB$200&amp;$DC$1:$DC$200,0))),IF(INDEX($DC$201:$DC$770,MATCH($BI165&amp;BZ$3,$DB$201:$DB$770&amp;$DC$201:$DC$770,0))=BZ$3,2,""),IF(INDEX($DC$1:$DC$200,MATCH($BI165&amp;BZ$3,$DB$1:$DB$200&amp;$DC$1:$DC$200,0))=BZ$3,1,"")))</f>
        <v/>
      </c>
      <c r="CA165" s="5" t="str">
        <f t="array" ref="CA165">IF(ISNA(INDEX($DC$1:$DC$770,MATCH($BI165&amp;CA$3,$DB$1:$DB$770&amp;$DC$1:$DC$770,0))),"",IF(ISNA(INDEX($DC$1:$DC$200,MATCH($BI165&amp;CA$3,$DB$1:$DB$200&amp;$DC$1:$DC$200,0))),IF(INDEX($DC$201:$DC$770,MATCH($BI165&amp;CA$3,$DB$201:$DB$770&amp;$DC$201:$DC$770,0))=CA$3,2,""),IF(INDEX($DC$1:$DC$200,MATCH($BI165&amp;CA$3,$DB$1:$DB$200&amp;$DC$1:$DC$200,0))=CA$3,1,"")))</f>
        <v/>
      </c>
      <c r="CB165" s="6" t="str">
        <f t="array" ref="CB165">IF(ISNA(INDEX($DC$1:$DC$770,MATCH($BI165&amp;CB$3,$DB$1:$DB$770&amp;$DC$1:$DC$770,0))),"",IF(ISNA(INDEX($DC$1:$DC$200,MATCH($BI165&amp;CB$3,$DB$1:$DB$200&amp;$DC$1:$DC$200,0))),IF(INDEX($DC$201:$DC$770,MATCH($BI165&amp;CB$3,$DB$201:$DB$770&amp;$DC$201:$DC$770,0))=CB$3,2,""),IF(INDEX($DC$1:$DC$200,MATCH($BI165&amp;CB$3,$DB$1:$DB$200&amp;$DC$1:$DC$200,0))=CB$3,1,"")))</f>
        <v/>
      </c>
      <c r="CC165" s="7" t="str">
        <f t="array" ref="CC165">IF(ISNA(INDEX($DC$1:$DC$770,MATCH($BI165&amp;CC$3,$DB$1:$DB$770&amp;$DC$1:$DC$770,0))),"",IF(ISNA(INDEX($DC$1:$DC$200,MATCH($BI165&amp;CC$3,$DB$1:$DB$200&amp;$DC$1:$DC$200,0))),IF(INDEX($DC$201:$DC$770,MATCH($BI165&amp;CC$3,$DB$201:$DB$770&amp;$DC$201:$DC$770,0))=CC$3,2,""),IF(INDEX($DC$1:$DC$200,MATCH($BI165&amp;CC$3,$DB$1:$DB$200&amp;$DC$1:$DC$200,0))=CC$3,1,"")))</f>
        <v/>
      </c>
      <c r="CD165" s="6" t="str">
        <f t="array" ref="CD165">IF(ISNA(INDEX($DC$1:$DC$770,MATCH($BI165&amp;CD$3,$DB$1:$DB$770&amp;$DC$1:$DC$770,0))),"",IF(ISNA(INDEX($DC$1:$DC$200,MATCH($BI165&amp;CD$3,$DB$1:$DB$200&amp;$DC$1:$DC$200,0))),IF(INDEX($DC$201:$DC$770,MATCH($BI165&amp;CD$3,$DB$201:$DB$770&amp;$DC$201:$DC$770,0))=CD$3,2,""),IF(INDEX($DC$1:$DC$200,MATCH($BI165&amp;CD$3,$DB$1:$DB$200&amp;$DC$1:$DC$200,0))=CD$3,1,"")))</f>
        <v/>
      </c>
      <c r="CE165" s="6" t="str">
        <f t="array" ref="CE165">IF(ISNA(INDEX($DC$1:$DC$770,MATCH($BI165&amp;CE$3,$DB$1:$DB$770&amp;$DC$1:$DC$770,0))),"",IF(ISNA(INDEX($DC$1:$DC$200,MATCH($BI165&amp;CE$3,$DB$1:$DB$200&amp;$DC$1:$DC$200,0))),IF(INDEX($DC$201:$DC$770,MATCH($BI165&amp;CE$3,$DB$201:$DB$770&amp;$DC$201:$DC$770,0))=CE$3,2,""),IF(INDEX($DC$1:$DC$200,MATCH($BI165&amp;CE$3,$DB$1:$DB$200&amp;$DC$1:$DC$200,0))=CE$3,1,"")))</f>
        <v/>
      </c>
      <c r="CF165" s="6" t="str">
        <f t="array" ref="CF165">IF(ISNA(INDEX($DC$1:$DC$770,MATCH($BI165&amp;CF$3,$DB$1:$DB$770&amp;$DC$1:$DC$770,0))),"",IF(ISNA(INDEX($DC$1:$DC$200,MATCH($BI165&amp;CF$3,$DB$1:$DB$200&amp;$DC$1:$DC$200,0))),IF(INDEX($DC$201:$DC$770,MATCH($BI165&amp;CF$3,$DB$201:$DB$770&amp;$DC$201:$DC$770,0))=CF$3,2,""),IF(INDEX($DC$1:$DC$200,MATCH($BI165&amp;CF$3,$DB$1:$DB$200&amp;$DC$1:$DC$200,0))=CF$3,1,"")))</f>
        <v/>
      </c>
      <c r="CG165" s="5" t="str">
        <f t="array" ref="CG165">IF(ISNA(INDEX($DC$1:$DC$770,MATCH($BI165&amp;CG$3,$DB$1:$DB$770&amp;$DC$1:$DC$770,0))),"",IF(ISNA(INDEX($DC$1:$DC$200,MATCH($BI165&amp;CG$3,$DB$1:$DB$200&amp;$DC$1:$DC$200,0))),IF(INDEX($DC$201:$DC$770,MATCH($BI165&amp;CG$3,$DB$201:$DB$770&amp;$DC$201:$DC$770,0))=CG$3,2,""),IF(INDEX($DC$1:$DC$200,MATCH($BI165&amp;CG$3,$DB$1:$DB$200&amp;$DC$1:$DC$200,0))=CG$3,1,"")))</f>
        <v/>
      </c>
      <c r="CH165" s="6" t="str">
        <f t="array" ref="CH165">IF(ISNA(INDEX($DC$1:$DC$770,MATCH($BI165&amp;CH$3,$DB$1:$DB$770&amp;$DC$1:$DC$770,0))),"",IF(ISNA(INDEX($DC$1:$DC$200,MATCH($BI165&amp;CH$3,$DB$1:$DB$200&amp;$DC$1:$DC$200,0))),IF(INDEX($DC$201:$DC$770,MATCH($BI165&amp;CH$3,$DB$201:$DB$770&amp;$DC$201:$DC$770,0))=CH$3,2,""),IF(INDEX($DC$1:$DC$200,MATCH($BI165&amp;CH$3,$DB$1:$DB$200&amp;$DC$1:$DC$200,0))=CH$3,1,"")))</f>
        <v/>
      </c>
      <c r="CI165" s="7" t="str">
        <f t="array" ref="CI165">IF(ISNA(INDEX($DC$1:$DC$770,MATCH($BI165&amp;CI$3,$DB$1:$DB$770&amp;$DC$1:$DC$770,0))),"",IF(ISNA(INDEX($DC$1:$DC$200,MATCH($BI165&amp;CI$3,$DB$1:$DB$200&amp;$DC$1:$DC$200,0))),IF(INDEX($DC$201:$DC$770,MATCH($BI165&amp;CI$3,$DB$201:$DB$770&amp;$DC$201:$DC$770,0))=CI$3,2,""),IF(INDEX($DC$1:$DC$200,MATCH($BI165&amp;CI$3,$DB$1:$DB$200&amp;$DC$1:$DC$200,0))=CI$3,1,"")))</f>
        <v/>
      </c>
      <c r="CJ165" s="6" t="str">
        <f t="array" ref="CJ165">IF(ISNA(INDEX($DC$1:$DC$770,MATCH($BI165&amp;CJ$3,$DB$1:$DB$770&amp;$DC$1:$DC$770,0))),"",IF(ISNA(INDEX($DC$1:$DC$200,MATCH($BI165&amp;CJ$3,$DB$1:$DB$200&amp;$DC$1:$DC$200,0))),IF(INDEX($DC$201:$DC$770,MATCH($BI165&amp;CJ$3,$DB$201:$DB$770&amp;$DC$201:$DC$770,0))=CJ$3,2,""),IF(INDEX($DC$1:$DC$200,MATCH($BI165&amp;CJ$3,$DB$1:$DB$200&amp;$DC$1:$DC$200,0))=CJ$3,1,"")))</f>
        <v/>
      </c>
      <c r="CK165" s="6" t="str">
        <f t="array" ref="CK165">IF(ISNA(INDEX($DC$1:$DC$770,MATCH($BI165&amp;CK$3,$DB$1:$DB$770&amp;$DC$1:$DC$770,0))),"",IF(ISNA(INDEX($DC$1:$DC$200,MATCH($BI165&amp;CK$3,$DB$1:$DB$200&amp;$DC$1:$DC$200,0))),IF(INDEX($DC$201:$DC$770,MATCH($BI165&amp;CK$3,$DB$201:$DB$770&amp;$DC$201:$DC$770,0))=CK$3,2,""),IF(INDEX($DC$1:$DC$200,MATCH($BI165&amp;CK$3,$DB$1:$DB$200&amp;$DC$1:$DC$200,0))=CK$3,1,"")))</f>
        <v/>
      </c>
      <c r="CL165" s="7" t="str">
        <f t="array" ref="CL165">IF(ISNA(INDEX($DC$1:$DC$770,MATCH($BI165&amp;CL$3,$DB$1:$DB$770&amp;$DC$1:$DC$770,0))),"",IF(ISNA(INDEX($DC$1:$DC$200,MATCH($BI165&amp;CL$3,$DB$1:$DB$200&amp;$DC$1:$DC$200,0))),IF(INDEX($DC$201:$DC$770,MATCH($BI165&amp;CL$3,$DB$201:$DB$770&amp;$DC$201:$DC$770,0))=CL$3,2,""),IF(INDEX($DC$1:$DC$200,MATCH($BI165&amp;CL$3,$DB$1:$DB$200&amp;$DC$1:$DC$200,0))=CL$3,1,"")))</f>
        <v/>
      </c>
      <c r="CO165" s="58">
        <f t="shared" ref="CO165" si="1518">VLOOKUP(CQ165,$CQ$194:$CR$208,2,FALSE)</f>
        <v>15</v>
      </c>
      <c r="CP165" s="23">
        <f t="shared" si="1332"/>
        <v>0</v>
      </c>
      <c r="CQ165" s="168" t="s">
        <v>207</v>
      </c>
      <c r="CR165" s="13" t="s">
        <v>124</v>
      </c>
      <c r="CT165" s="13" t="s">
        <v>151</v>
      </c>
      <c r="CU165" s="63"/>
      <c r="CV165" s="63"/>
      <c r="CW165" s="13">
        <f t="shared" si="1410"/>
        <v>2016</v>
      </c>
      <c r="CX165" s="13" t="str">
        <f t="shared" si="1309"/>
        <v>Mo</v>
      </c>
      <c r="CY165" s="22">
        <f t="shared" si="1333"/>
        <v>40876</v>
      </c>
      <c r="CZ165" s="13">
        <f>IF(COUNTIF(DL642:DL651,1)&gt;0,"F3",0)</f>
        <v>0</v>
      </c>
      <c r="DB165" s="19">
        <f>IF(DM165=0,0,IF(COUNTIF($DM$1:$DM$200,DM165)=1,DM165,IF(COUNTIF($DM$1:$DM$200,DM165)=2,IF(COUNTIF($DM$1:$DM104,DM165)=0,DM165,DM165+0.5),"Terminkollision 1")))</f>
        <v>0</v>
      </c>
      <c r="DC165" s="42">
        <f t="shared" si="1187"/>
        <v>15</v>
      </c>
      <c r="DD165" s="71" t="s">
        <v>207</v>
      </c>
      <c r="DE165" s="73" t="s">
        <v>118</v>
      </c>
      <c r="DG165" s="64"/>
      <c r="DH165" s="64"/>
      <c r="DI165" s="13">
        <f t="shared" si="563"/>
        <v>2016</v>
      </c>
      <c r="DJ165" s="13" t="str">
        <f t="shared" si="1273"/>
        <v>Mo</v>
      </c>
      <c r="DK165" s="22">
        <f t="shared" si="1274"/>
        <v>40876</v>
      </c>
      <c r="DL165" s="19">
        <f t="shared" si="1275"/>
        <v>0</v>
      </c>
      <c r="DM165" s="13">
        <f t="shared" si="1136"/>
        <v>0</v>
      </c>
    </row>
    <row r="166" spans="1:117">
      <c r="A166" s="13">
        <f t="shared" ref="A166" si="1519">A165+0.5</f>
        <v>195.5</v>
      </c>
      <c r="B166" s="174"/>
      <c r="C166" s="183"/>
      <c r="D166" s="177"/>
      <c r="E166" s="2"/>
      <c r="F166" s="165"/>
      <c r="G166" s="165"/>
      <c r="H166" s="165"/>
      <c r="I166" s="2"/>
      <c r="J166" s="10" t="str">
        <f t="shared" ref="J166" si="1520">IF(ISNA(VLOOKUP(A166,$CP$30:$CQ$56,2,FALSE)),IF(ISNA(VLOOKUP(A166,$DB$1:$DE$200,4,FALSE)),"",VLOOKUP(A166,$DB$1:$DE$200,4,FALSE)),VLOOKUP(A166,$CP$30:$CQ$56,2,FALSE))</f>
        <v/>
      </c>
      <c r="K166" s="10"/>
      <c r="L166" s="10"/>
      <c r="M166" s="10"/>
      <c r="N166" s="10"/>
      <c r="O166" s="10"/>
      <c r="P166" s="9" t="str">
        <f t="array" ref="P166">IF(ISNA(INDEX($DC$201:$DC$770,MATCH($A165&amp;P$3,$DB$201:$DB$770&amp;$DC$201:$DC$770,0))),IF(ISNA(INDEX($DC$1:$DC$200,MATCH($A166&amp;P$3,$DB$1:$DB$200&amp;$DC$1:$DC$200,0))),"",IF(INDEX($DC$1:$DC$200,MATCH($A166&amp;P$3,$DB$1:$DB$200&amp;$DC$1:$DC$200,0))=P$3,1,"")),IF(INDEX($DC$201:$DC$770,MATCH($A165&amp;P$3,$DB$201:$DB$770&amp;$DC$201:$DC$770,0))=P$3,2,""))</f>
        <v/>
      </c>
      <c r="Q166" s="10" t="str">
        <f t="array" ref="Q166">IF(ISNA(INDEX($DC$201:$DC$770,MATCH($A165&amp;Q$3,$DB$201:$DB$770&amp;$DC$201:$DC$770,0))),IF(ISNA(INDEX($DC$1:$DC$200,MATCH($A166&amp;Q$3,$DB$1:$DB$200&amp;$DC$1:$DC$200,0))),"",IF(INDEX($DC$1:$DC$200,MATCH($A166&amp;Q$3,$DB$1:$DB$200&amp;$DC$1:$DC$200,0))=Q$3,1,"")),IF(INDEX($DC$201:$DC$770,MATCH($A165&amp;Q$3,$DB$201:$DB$770&amp;$DC$201:$DC$770,0))=Q$3,2,""))</f>
        <v/>
      </c>
      <c r="R166" s="10" t="str">
        <f t="array" ref="R166">IF(ISNA(INDEX($DC$201:$DC$770,MATCH($A165&amp;R$3,$DB$201:$DB$770&amp;$DC$201:$DC$770,0))),IF(ISNA(INDEX($DC$1:$DC$200,MATCH($A166&amp;R$3,$DB$1:$DB$200&amp;$DC$1:$DC$200,0))),"",IF(INDEX($DC$1:$DC$200,MATCH($A166&amp;R$3,$DB$1:$DB$200&amp;$DC$1:$DC$200,0))=R$3,1,"")),IF(INDEX($DC$201:$DC$770,MATCH($A165&amp;R$3,$DB$201:$DB$770&amp;$DC$201:$DC$770,0))=R$3,2,""))</f>
        <v/>
      </c>
      <c r="S166" s="9" t="str">
        <f t="array" ref="S166">IF(ISNA(INDEX($DC$201:$DC$770,MATCH($A165&amp;S$3,$DB$201:$DB$770&amp;$DC$201:$DC$770,0))),IF(ISNA(INDEX($DC$1:$DC$200,MATCH($A166&amp;S$3,$DB$1:$DB$200&amp;$DC$1:$DC$200,0))),"",IF(INDEX($DC$1:$DC$200,MATCH($A166&amp;S$3,$DB$1:$DB$200&amp;$DC$1:$DC$200,0))=S$3,1,"")),IF(INDEX($DC$201:$DC$770,MATCH($A165&amp;S$3,$DB$201:$DB$770&amp;$DC$201:$DC$770,0))=S$3,2,""))</f>
        <v/>
      </c>
      <c r="T166" s="10" t="str">
        <f t="array" ref="T166">IF(ISNA(INDEX($DC$201:$DC$770,MATCH($A165&amp;T$3,$DB$201:$DB$770&amp;$DC$201:$DC$770,0))),IF(ISNA(INDEX($DC$1:$DC$200,MATCH($A166&amp;T$3,$DB$1:$DB$200&amp;$DC$1:$DC$200,0))),"",IF(INDEX($DC$1:$DC$200,MATCH($A166&amp;T$3,$DB$1:$DB$200&amp;$DC$1:$DC$200,0))=T$3,1,"")),IF(INDEX($DC$201:$DC$770,MATCH($A165&amp;T$3,$DB$201:$DB$770&amp;$DC$201:$DC$770,0))=T$3,2,""))</f>
        <v/>
      </c>
      <c r="U166" s="8" t="str">
        <f t="array" ref="U166">IF(ISNA(INDEX($DC$201:$DC$770,MATCH($A165&amp;U$3,$DB$201:$DB$770&amp;$DC$201:$DC$770,0))),IF(ISNA(INDEX($DC$1:$DC$200,MATCH($A166&amp;U$3,$DB$1:$DB$200&amp;$DC$1:$DC$200,0))),"",IF(INDEX($DC$1:$DC$200,MATCH($A166&amp;U$3,$DB$1:$DB$200&amp;$DC$1:$DC$200,0))=U$3,1,"")),IF(INDEX($DC$201:$DC$770,MATCH($A165&amp;U$3,$DB$201:$DB$770&amp;$DC$201:$DC$770,0))=U$3,2,""))</f>
        <v/>
      </c>
      <c r="V166" s="10" t="str">
        <f t="array" ref="V166">IF(ISNA(INDEX($DC$201:$DC$770,MATCH($A165&amp;V$3,$DB$201:$DB$770&amp;$DC$201:$DC$770,0))),IF(ISNA(INDEX($DC$1:$DC$200,MATCH($A166&amp;V$3,$DB$1:$DB$200&amp;$DC$1:$DC$200,0))),"",IF(INDEX($DC$1:$DC$200,MATCH($A166&amp;V$3,$DB$1:$DB$200&amp;$DC$1:$DC$200,0))=V$3,1,"")),IF(INDEX($DC$201:$DC$770,MATCH($A165&amp;V$3,$DB$201:$DB$770&amp;$DC$201:$DC$770,0))=V$3,2,""))</f>
        <v/>
      </c>
      <c r="W166" s="10" t="str">
        <f t="array" ref="W166">IF(ISNA(INDEX($DC$201:$DC$770,MATCH($A165&amp;W$3,$DB$201:$DB$770&amp;$DC$201:$DC$770,0))),IF(ISNA(INDEX($DC$1:$DC$200,MATCH($A166&amp;W$3,$DB$1:$DB$200&amp;$DC$1:$DC$200,0))),"",IF(INDEX($DC$1:$DC$200,MATCH($A166&amp;W$3,$DB$1:$DB$200&amp;$DC$1:$DC$200,0))=W$3,1,"")),IF(INDEX($DC$201:$DC$770,MATCH($A165&amp;W$3,$DB$201:$DB$770&amp;$DC$201:$DC$770,0))=W$3,2,""))</f>
        <v/>
      </c>
      <c r="X166" s="10" t="str">
        <f t="array" ref="X166">IF(ISNA(INDEX($DC$201:$DC$770,MATCH($A165&amp;X$3,$DB$201:$DB$770&amp;$DC$201:$DC$770,0))),IF(ISNA(INDEX($DC$1:$DC$200,MATCH($A166&amp;X$3,$DB$1:$DB$200&amp;$DC$1:$DC$200,0))),"",IF(INDEX($DC$1:$DC$200,MATCH($A166&amp;X$3,$DB$1:$DB$200&amp;$DC$1:$DC$200,0))=X$3,1,"")),IF(INDEX($DC$201:$DC$770,MATCH($A165&amp;X$3,$DB$201:$DB$770&amp;$DC$201:$DC$770,0))=X$3,2,""))</f>
        <v/>
      </c>
      <c r="Y166" s="9" t="str">
        <f t="array" ref="Y166">IF(ISNA(INDEX($DC$201:$DC$770,MATCH($A165&amp;Y$3,$DB$201:$DB$770&amp;$DC$201:$DC$770,0))),IF(ISNA(INDEX($DC$1:$DC$200,MATCH($A166&amp;Y$3,$DB$1:$DB$200&amp;$DC$1:$DC$200,0))),"",IF(INDEX($DC$1:$DC$200,MATCH($A166&amp;Y$3,$DB$1:$DB$200&amp;$DC$1:$DC$200,0))=Y$3,1,"")),IF(INDEX($DC$201:$DC$770,MATCH($A165&amp;Y$3,$DB$201:$DB$770&amp;$DC$201:$DC$770,0))=Y$3,2,""))</f>
        <v/>
      </c>
      <c r="Z166" s="10" t="str">
        <f t="array" ref="Z166">IF(ISNA(INDEX($DC$201:$DC$770,MATCH($A165&amp;Z$3,$DB$201:$DB$770&amp;$DC$201:$DC$770,0))),IF(ISNA(INDEX($DC$1:$DC$200,MATCH($A166&amp;Z$3,$DB$1:$DB$200&amp;$DC$1:$DC$200,0))),"",IF(INDEX($DC$1:$DC$200,MATCH($A166&amp;Z$3,$DB$1:$DB$200&amp;$DC$1:$DC$200,0))=Z$3,1,"")),IF(INDEX($DC$201:$DC$770,MATCH($A165&amp;Z$3,$DB$201:$DB$770&amp;$DC$201:$DC$770,0))=Z$3,2,""))</f>
        <v/>
      </c>
      <c r="AA166" s="8" t="str">
        <f t="array" ref="AA166">IF(ISNA(INDEX($DC$201:$DC$770,MATCH($A165&amp;AA$3,$DB$201:$DB$770&amp;$DC$201:$DC$770,0))),IF(ISNA(INDEX($DC$1:$DC$200,MATCH($A166&amp;AA$3,$DB$1:$DB$200&amp;$DC$1:$DC$200,0))),"",IF(INDEX($DC$1:$DC$200,MATCH($A166&amp;AA$3,$DB$1:$DB$200&amp;$DC$1:$DC$200,0))=AA$3,1,"")),IF(INDEX($DC$201:$DC$770,MATCH($A165&amp;AA$3,$DB$201:$DB$770&amp;$DC$201:$DC$770,0))=AA$3,2,""))</f>
        <v/>
      </c>
      <c r="AB166" s="10" t="str">
        <f t="array" ref="AB166">IF(ISNA(INDEX($DC$201:$DC$770,MATCH($A165&amp;AB$3,$DB$201:$DB$770&amp;$DC$201:$DC$770,0))),IF(ISNA(INDEX($DC$1:$DC$200,MATCH($A166&amp;AB$3,$DB$1:$DB$200&amp;$DC$1:$DC$200,0))),"",IF(INDEX($DC$1:$DC$200,MATCH($A166&amp;AB$3,$DB$1:$DB$200&amp;$DC$1:$DC$200,0))=AB$3,1,"")),IF(INDEX($DC$201:$DC$770,MATCH($A165&amp;AB$3,$DB$201:$DB$770&amp;$DC$201:$DC$770,0))=AB$3,2,""))</f>
        <v/>
      </c>
      <c r="AC166" s="10" t="str">
        <f t="array" ref="AC166">IF(ISNA(INDEX($DC$201:$DC$770,MATCH($A165&amp;AC$3,$DB$201:$DB$770&amp;$DC$201:$DC$770,0))),IF(ISNA(INDEX($DC$1:$DC$200,MATCH($A166&amp;AC$3,$DB$1:$DB$200&amp;$DC$1:$DC$200,0))),"",IF(INDEX($DC$1:$DC$200,MATCH($A166&amp;AC$3,$DB$1:$DB$200&amp;$DC$1:$DC$200,0))=AC$3,1,"")),IF(INDEX($DC$201:$DC$770,MATCH($A165&amp;AC$3,$DB$201:$DB$770&amp;$DC$201:$DC$770,0))=AC$3,2,""))</f>
        <v/>
      </c>
      <c r="AD166" s="8" t="str">
        <f t="array" ref="AD166">IF(ISNA(INDEX($DC$201:$DC$770,MATCH($A165&amp;AD$3,$DB$201:$DB$770&amp;$DC$201:$DC$770,0))),IF(ISNA(INDEX($DC$1:$DC$200,MATCH($A166&amp;AD$3,$DB$1:$DB$200&amp;$DC$1:$DC$200,0))),"",IF(INDEX($DC$1:$DC$200,MATCH($A166&amp;AD$3,$DB$1:$DB$200&amp;$DC$1:$DC$200,0))=AD$3,1,"")),IF(INDEX($DC$201:$DC$770,MATCH($A165&amp;AD$3,$DB$201:$DB$770&amp;$DC$201:$DC$770,0))=AD$3,2,""))</f>
        <v/>
      </c>
      <c r="AE166" s="4">
        <f t="shared" ref="AE166" si="1521">AE165+0.5</f>
        <v>226.5</v>
      </c>
      <c r="AF166" s="174"/>
      <c r="AG166" s="173"/>
      <c r="AH166" s="177"/>
      <c r="AI166" s="2"/>
      <c r="AJ166" s="165"/>
      <c r="AK166" s="165"/>
      <c r="AL166" s="165"/>
      <c r="AM166" s="2"/>
      <c r="AN166" s="9" t="str">
        <f t="shared" ref="AN166" si="1522">IF(ISNA(VLOOKUP(AE166,$CP$30:$CQ$56,2,FALSE)),IF(ISNA(VLOOKUP(AE166,$DB$1:$DE$200,4,FALSE)),"",VLOOKUP(AE166,$DB$1:$DE$200,4,FALSE)),VLOOKUP(AE166,$CP$30:$CQ$56,2,FALSE))</f>
        <v/>
      </c>
      <c r="AO166" s="10"/>
      <c r="AP166" s="10"/>
      <c r="AQ166" s="10"/>
      <c r="AR166" s="10"/>
      <c r="AS166" s="8"/>
      <c r="AT166" s="9" t="str">
        <f t="array" ref="AT166">IF(ISNA(INDEX($DC$201:$DC$770,MATCH($AE165&amp;AT$3,$DB$201:$DB$770&amp;$DC$201:$DC$770,0))),IF(ISNA(INDEX($DC$1:$DC$200,MATCH($AE166&amp;AT$3,$DB$1:$DB$200&amp;$DC$1:$DC$200,0))),"",IF(INDEX($DC$1:$DC$200,MATCH($AE166&amp;AT$3,$DB$1:$DB$200&amp;$DC$1:$DC$200,0))=AT$3,1,"")),IF(INDEX($DC$201:$DC$770,MATCH($AE165&amp;AT$3,$DB$201:$DB$770&amp;$DC$201:$DC$770,0))=AT$3,2,""))</f>
        <v/>
      </c>
      <c r="AU166" s="10" t="str">
        <f t="array" ref="AU166">IF(ISNA(INDEX($DC$201:$DC$770,MATCH($AE165&amp;AU$3,$DB$201:$DB$770&amp;$DC$201:$DC$770,0))),IF(ISNA(INDEX($DC$1:$DC$200,MATCH($AE166&amp;AU$3,$DB$1:$DB$200&amp;$DC$1:$DC$200,0))),"",IF(INDEX($DC$1:$DC$200,MATCH($AE166&amp;AU$3,$DB$1:$DB$200&amp;$DC$1:$DC$200,0))=AU$3,1,"")),IF(INDEX($DC$201:$DC$770,MATCH($AE165&amp;AU$3,$DB$201:$DB$770&amp;$DC$201:$DC$770,0))=AU$3,2,""))</f>
        <v/>
      </c>
      <c r="AV166" s="10" t="str">
        <f t="array" ref="AV166">IF(ISNA(INDEX($DC$201:$DC$770,MATCH($AE165&amp;AV$3,$DB$201:$DB$770&amp;$DC$201:$DC$770,0))),IF(ISNA(INDEX($DC$1:$DC$200,MATCH($AE166&amp;AV$3,$DB$1:$DB$200&amp;$DC$1:$DC$200,0))),"",IF(INDEX($DC$1:$DC$200,MATCH($AE166&amp;AV$3,$DB$1:$DB$200&amp;$DC$1:$DC$200,0))=AV$3,1,"")),IF(INDEX($DC$201:$DC$770,MATCH($AE165&amp;AV$3,$DB$201:$DB$770&amp;$DC$201:$DC$770,0))=AV$3,2,""))</f>
        <v/>
      </c>
      <c r="AW166" s="9" t="str">
        <f t="array" ref="AW166">IF(ISNA(INDEX($DC$201:$DC$770,MATCH($AE165&amp;AW$3,$DB$201:$DB$770&amp;$DC$201:$DC$770,0))),IF(ISNA(INDEX($DC$1:$DC$200,MATCH($AE166&amp;AW$3,$DB$1:$DB$200&amp;$DC$1:$DC$200,0))),"",IF(INDEX($DC$1:$DC$200,MATCH($AE166&amp;AW$3,$DB$1:$DB$200&amp;$DC$1:$DC$200,0))=AW$3,1,"")),IF(INDEX($DC$201:$DC$770,MATCH($AE165&amp;AW$3,$DB$201:$DB$770&amp;$DC$201:$DC$770,0))=AW$3,2,""))</f>
        <v/>
      </c>
      <c r="AX166" s="10" t="str">
        <f t="array" ref="AX166">IF(ISNA(INDEX($DC$201:$DC$770,MATCH($AE165&amp;AX$3,$DB$201:$DB$770&amp;$DC$201:$DC$770,0))),IF(ISNA(INDEX($DC$1:$DC$200,MATCH($AE166&amp;AX$3,$DB$1:$DB$200&amp;$DC$1:$DC$200,0))),"",IF(INDEX($DC$1:$DC$200,MATCH($AE166&amp;AX$3,$DB$1:$DB$200&amp;$DC$1:$DC$200,0))=AX$3,1,"")),IF(INDEX($DC$201:$DC$770,MATCH($AE165&amp;AX$3,$DB$201:$DB$770&amp;$DC$201:$DC$770,0))=AX$3,2,""))</f>
        <v/>
      </c>
      <c r="AY166" s="8" t="str">
        <f t="array" ref="AY166">IF(ISNA(INDEX($DC$201:$DC$770,MATCH($AE165&amp;AY$3,$DB$201:$DB$770&amp;$DC$201:$DC$770,0))),IF(ISNA(INDEX($DC$1:$DC$200,MATCH($AE166&amp;AY$3,$DB$1:$DB$200&amp;$DC$1:$DC$200,0))),"",IF(INDEX($DC$1:$DC$200,MATCH($AE166&amp;AY$3,$DB$1:$DB$200&amp;$DC$1:$DC$200,0))=AY$3,1,"")),IF(INDEX($DC$201:$DC$770,MATCH($AE165&amp;AY$3,$DB$201:$DB$770&amp;$DC$201:$DC$770,0))=AY$3,2,""))</f>
        <v/>
      </c>
      <c r="AZ166" s="10" t="str">
        <f t="array" ref="AZ166">IF(ISNA(INDEX($DC$201:$DC$770,MATCH($AE165&amp;AZ$3,$DB$201:$DB$770&amp;$DC$201:$DC$770,0))),IF(ISNA(INDEX($DC$1:$DC$200,MATCH($AE166&amp;AZ$3,$DB$1:$DB$200&amp;$DC$1:$DC$200,0))),"",IF(INDEX($DC$1:$DC$200,MATCH($AE166&amp;AZ$3,$DB$1:$DB$200&amp;$DC$1:$DC$200,0))=AZ$3,1,"")),IF(INDEX($DC$201:$DC$770,MATCH($AE165&amp;AZ$3,$DB$201:$DB$770&amp;$DC$201:$DC$770,0))=AZ$3,2,""))</f>
        <v/>
      </c>
      <c r="BA166" s="10" t="str">
        <f t="array" ref="BA166">IF(ISNA(INDEX($DC$201:$DC$770,MATCH($AE165&amp;BA$3,$DB$201:$DB$770&amp;$DC$201:$DC$770,0))),IF(ISNA(INDEX($DC$1:$DC$200,MATCH($AE166&amp;BA$3,$DB$1:$DB$200&amp;$DC$1:$DC$200,0))),"",IF(INDEX($DC$1:$DC$200,MATCH($AE166&amp;BA$3,$DB$1:$DB$200&amp;$DC$1:$DC$200,0))=BA$3,1,"")),IF(INDEX($DC$201:$DC$770,MATCH($AE165&amp;BA$3,$DB$201:$DB$770&amp;$DC$201:$DC$770,0))=BA$3,2,""))</f>
        <v/>
      </c>
      <c r="BB166" s="10" t="str">
        <f t="array" ref="BB166">IF(ISNA(INDEX($DC$201:$DC$770,MATCH($AE165&amp;BB$3,$DB$201:$DB$770&amp;$DC$201:$DC$770,0))),IF(ISNA(INDEX($DC$1:$DC$200,MATCH($AE166&amp;BB$3,$DB$1:$DB$200&amp;$DC$1:$DC$200,0))),"",IF(INDEX($DC$1:$DC$200,MATCH($AE166&amp;BB$3,$DB$1:$DB$200&amp;$DC$1:$DC$200,0))=BB$3,1,"")),IF(INDEX($DC$201:$DC$770,MATCH($AE165&amp;BB$3,$DB$201:$DB$770&amp;$DC$201:$DC$770,0))=BB$3,2,""))</f>
        <v/>
      </c>
      <c r="BC166" s="9" t="str">
        <f t="array" ref="BC166">IF(ISNA(INDEX($DC$201:$DC$770,MATCH($AE165&amp;BC$3,$DB$201:$DB$770&amp;$DC$201:$DC$770,0))),IF(ISNA(INDEX($DC$1:$DC$200,MATCH($AE166&amp;BC$3,$DB$1:$DB$200&amp;$DC$1:$DC$200,0))),"",IF(INDEX($DC$1:$DC$200,MATCH($AE166&amp;BC$3,$DB$1:$DB$200&amp;$DC$1:$DC$200,0))=BC$3,1,"")),IF(INDEX($DC$201:$DC$770,MATCH($AE165&amp;BC$3,$DB$201:$DB$770&amp;$DC$201:$DC$770,0))=BC$3,2,""))</f>
        <v/>
      </c>
      <c r="BD166" s="10" t="str">
        <f t="array" ref="BD166">IF(ISNA(INDEX($DC$201:$DC$770,MATCH($AE165&amp;BD$3,$DB$201:$DB$770&amp;$DC$201:$DC$770,0))),IF(ISNA(INDEX($DC$1:$DC$200,MATCH($AE166&amp;BD$3,$DB$1:$DB$200&amp;$DC$1:$DC$200,0))),"",IF(INDEX($DC$1:$DC$200,MATCH($AE166&amp;BD$3,$DB$1:$DB$200&amp;$DC$1:$DC$200,0))=BD$3,1,"")),IF(INDEX($DC$201:$DC$770,MATCH($AE165&amp;BD$3,$DB$201:$DB$770&amp;$DC$201:$DC$770,0))=BD$3,2,""))</f>
        <v/>
      </c>
      <c r="BE166" s="8" t="str">
        <f t="array" ref="BE166">IF(ISNA(INDEX($DC$201:$DC$770,MATCH($AE165&amp;BE$3,$DB$201:$DB$770&amp;$DC$201:$DC$770,0))),IF(ISNA(INDEX($DC$1:$DC$200,MATCH($AE166&amp;BE$3,$DB$1:$DB$200&amp;$DC$1:$DC$200,0))),"",IF(INDEX($DC$1:$DC$200,MATCH($AE166&amp;BE$3,$DB$1:$DB$200&amp;$DC$1:$DC$200,0))=BE$3,1,"")),IF(INDEX($DC$201:$DC$770,MATCH($AE165&amp;BE$3,$DB$201:$DB$770&amp;$DC$201:$DC$770,0))=BE$3,2,""))</f>
        <v/>
      </c>
      <c r="BF166" s="10" t="str">
        <f t="array" ref="BF166">IF(ISNA(INDEX($DC$201:$DC$770,MATCH($AE165&amp;BF$3,$DB$201:$DB$770&amp;$DC$201:$DC$770,0))),IF(ISNA(INDEX($DC$1:$DC$200,MATCH($AE166&amp;BF$3,$DB$1:$DB$200&amp;$DC$1:$DC$200,0))),"",IF(INDEX($DC$1:$DC$200,MATCH($AE166&amp;BF$3,$DB$1:$DB$200&amp;$DC$1:$DC$200,0))=BF$3,1,"")),IF(INDEX($DC$201:$DC$770,MATCH($AE165&amp;BF$3,$DB$201:$DB$770&amp;$DC$201:$DC$770,0))=BF$3,2,""))</f>
        <v/>
      </c>
      <c r="BG166" s="10" t="str">
        <f t="array" ref="BG166">IF(ISNA(INDEX($DC$201:$DC$770,MATCH($AE165&amp;BG$3,$DB$201:$DB$770&amp;$DC$201:$DC$770,0))),IF(ISNA(INDEX($DC$1:$DC$200,MATCH($AE166&amp;BG$3,$DB$1:$DB$200&amp;$DC$1:$DC$200,0))),"",IF(INDEX($DC$1:$DC$200,MATCH($AE166&amp;BG$3,$DB$1:$DB$200&amp;$DC$1:$DC$200,0))=BG$3,1,"")),IF(INDEX($DC$201:$DC$770,MATCH($AE165&amp;BG$3,$DB$201:$DB$770&amp;$DC$201:$DC$770,0))=BG$3,2,""))</f>
        <v/>
      </c>
      <c r="BH166" s="8" t="str">
        <f t="array" ref="BH166">IF(ISNA(INDEX($DC$201:$DC$770,MATCH($AE165&amp;BH$3,$DB$201:$DB$770&amp;$DC$201:$DC$770,0))),IF(ISNA(INDEX($DC$1:$DC$200,MATCH($AE166&amp;BH$3,$DB$1:$DB$200&amp;$DC$1:$DC$200,0))),"",IF(INDEX($DC$1:$DC$200,MATCH($AE166&amp;BH$3,$DB$1:$DB$200&amp;$DC$1:$DC$200,0))=BH$3,1,"")),IF(INDEX($DC$201:$DC$770,MATCH($AE165&amp;BH$3,$DB$201:$DB$770&amp;$DC$201:$DC$770,0))=BH$3,2,""))</f>
        <v/>
      </c>
      <c r="BI166" s="4">
        <f t="shared" ref="BI166" si="1523">BI165+0.5</f>
        <v>257.5</v>
      </c>
      <c r="BJ166" s="174"/>
      <c r="BK166" s="173"/>
      <c r="BL166" s="177"/>
      <c r="BM166" s="2"/>
      <c r="BN166" s="165"/>
      <c r="BO166" s="165"/>
      <c r="BP166" s="165"/>
      <c r="BQ166" s="2"/>
      <c r="BR166" s="9" t="str">
        <f t="shared" ref="BR166" si="1524">IF(ISNA(VLOOKUP(BI166,$CP$30:$CQ$56,2,FALSE)),IF(ISNA(VLOOKUP(BI166,$DB$1:$DE$200,4,FALSE)),"",VLOOKUP(BI166,$DB$1:$DE$200,4,FALSE)),VLOOKUP(BI166,$CP$30:$CQ$56,2,FALSE))</f>
        <v/>
      </c>
      <c r="BS166" s="10"/>
      <c r="BT166" s="10"/>
      <c r="BU166" s="10"/>
      <c r="BV166" s="10"/>
      <c r="BW166" s="10"/>
      <c r="BX166" s="9" t="str">
        <f t="array" ref="BX166">IF(ISNA(INDEX($DC$201:$DC$770,MATCH($BI165&amp;BX$3,$DB$201:$DB$770&amp;$DC$201:$DC$770,0))),IF(ISNA(INDEX($DC$1:$DC$200,MATCH($BI166&amp;BX$3,$DB$1:$DB$200&amp;$DC$1:$DC$200,0))),"",IF(INDEX($DC$1:$DC$200,MATCH($BI166&amp;BX$3,$DB$1:$DB$200&amp;$DC$1:$DC$200,0))=BX$3,1,"")),IF(INDEX($DC$201:$DC$770,MATCH($BI165&amp;BX$3,$DB$201:$DB$770&amp;$DC$201:$DC$770,0))=BX$3,2,""))</f>
        <v/>
      </c>
      <c r="BY166" s="10" t="str">
        <f t="array" ref="BY166">IF(ISNA(INDEX($DC$201:$DC$770,MATCH($BI165&amp;BY$3,$DB$201:$DB$770&amp;$DC$201:$DC$770,0))),IF(ISNA(INDEX($DC$1:$DC$200,MATCH($BI166&amp;BY$3,$DB$1:$DB$200&amp;$DC$1:$DC$200,0))),"",IF(INDEX($DC$1:$DC$200,MATCH($BI166&amp;BY$3,$DB$1:$DB$200&amp;$DC$1:$DC$200,0))=BY$3,1,"")),IF(INDEX($DC$201:$DC$770,MATCH($BI165&amp;BY$3,$DB$201:$DB$770&amp;$DC$201:$DC$770,0))=BY$3,2,""))</f>
        <v/>
      </c>
      <c r="BZ166" s="10" t="str">
        <f t="array" ref="BZ166">IF(ISNA(INDEX($DC$201:$DC$770,MATCH($BI165&amp;BZ$3,$DB$201:$DB$770&amp;$DC$201:$DC$770,0))),IF(ISNA(INDEX($DC$1:$DC$200,MATCH($BI166&amp;BZ$3,$DB$1:$DB$200&amp;$DC$1:$DC$200,0))),"",IF(INDEX($DC$1:$DC$200,MATCH($BI166&amp;BZ$3,$DB$1:$DB$200&amp;$DC$1:$DC$200,0))=BZ$3,1,"")),IF(INDEX($DC$201:$DC$770,MATCH($BI165&amp;BZ$3,$DB$201:$DB$770&amp;$DC$201:$DC$770,0))=BZ$3,2,""))</f>
        <v/>
      </c>
      <c r="CA166" s="9" t="str">
        <f t="array" ref="CA166">IF(ISNA(INDEX($DC$201:$DC$770,MATCH($BI165&amp;CA$3,$DB$201:$DB$770&amp;$DC$201:$DC$770,0))),IF(ISNA(INDEX($DC$1:$DC$200,MATCH($BI166&amp;CA$3,$DB$1:$DB$200&amp;$DC$1:$DC$200,0))),"",IF(INDEX($DC$1:$DC$200,MATCH($BI166&amp;CA$3,$DB$1:$DB$200&amp;$DC$1:$DC$200,0))=CA$3,1,"")),IF(INDEX($DC$201:$DC$770,MATCH($BI165&amp;CA$3,$DB$201:$DB$770&amp;$DC$201:$DC$770,0))=CA$3,2,""))</f>
        <v/>
      </c>
      <c r="CB166" s="10" t="str">
        <f t="array" ref="CB166">IF(ISNA(INDEX($DC$201:$DC$770,MATCH($BI165&amp;CB$3,$DB$201:$DB$770&amp;$DC$201:$DC$770,0))),IF(ISNA(INDEX($DC$1:$DC$200,MATCH($BI166&amp;CB$3,$DB$1:$DB$200&amp;$DC$1:$DC$200,0))),"",IF(INDEX($DC$1:$DC$200,MATCH($BI166&amp;CB$3,$DB$1:$DB$200&amp;$DC$1:$DC$200,0))=CB$3,1,"")),IF(INDEX($DC$201:$DC$770,MATCH($BI165&amp;CB$3,$DB$201:$DB$770&amp;$DC$201:$DC$770,0))=CB$3,2,""))</f>
        <v/>
      </c>
      <c r="CC166" s="8" t="str">
        <f t="array" ref="CC166">IF(ISNA(INDEX($DC$201:$DC$770,MATCH($BI165&amp;CC$3,$DB$201:$DB$770&amp;$DC$201:$DC$770,0))),IF(ISNA(INDEX($DC$1:$DC$200,MATCH($BI166&amp;CC$3,$DB$1:$DB$200&amp;$DC$1:$DC$200,0))),"",IF(INDEX($DC$1:$DC$200,MATCH($BI166&amp;CC$3,$DB$1:$DB$200&amp;$DC$1:$DC$200,0))=CC$3,1,"")),IF(INDEX($DC$201:$DC$770,MATCH($BI165&amp;CC$3,$DB$201:$DB$770&amp;$DC$201:$DC$770,0))=CC$3,2,""))</f>
        <v/>
      </c>
      <c r="CD166" s="10" t="str">
        <f t="array" ref="CD166">IF(ISNA(INDEX($DC$201:$DC$770,MATCH($BI165&amp;CD$3,$DB$201:$DB$770&amp;$DC$201:$DC$770,0))),IF(ISNA(INDEX($DC$1:$DC$200,MATCH($BI166&amp;CD$3,$DB$1:$DB$200&amp;$DC$1:$DC$200,0))),"",IF(INDEX($DC$1:$DC$200,MATCH($BI166&amp;CD$3,$DB$1:$DB$200&amp;$DC$1:$DC$200,0))=CD$3,1,"")),IF(INDEX($DC$201:$DC$770,MATCH($BI165&amp;CD$3,$DB$201:$DB$770&amp;$DC$201:$DC$770,0))=CD$3,2,""))</f>
        <v/>
      </c>
      <c r="CE166" s="10" t="str">
        <f t="array" ref="CE166">IF(ISNA(INDEX($DC$201:$DC$770,MATCH($BI165&amp;CE$3,$DB$201:$DB$770&amp;$DC$201:$DC$770,0))),IF(ISNA(INDEX($DC$1:$DC$200,MATCH($BI166&amp;CE$3,$DB$1:$DB$200&amp;$DC$1:$DC$200,0))),"",IF(INDEX($DC$1:$DC$200,MATCH($BI166&amp;CE$3,$DB$1:$DB$200&amp;$DC$1:$DC$200,0))=CE$3,1,"")),IF(INDEX($DC$201:$DC$770,MATCH($BI165&amp;CE$3,$DB$201:$DB$770&amp;$DC$201:$DC$770,0))=CE$3,2,""))</f>
        <v/>
      </c>
      <c r="CF166" s="10" t="str">
        <f t="array" ref="CF166">IF(ISNA(INDEX($DC$201:$DC$770,MATCH($BI165&amp;CF$3,$DB$201:$DB$770&amp;$DC$201:$DC$770,0))),IF(ISNA(INDEX($DC$1:$DC$200,MATCH($BI166&amp;CF$3,$DB$1:$DB$200&amp;$DC$1:$DC$200,0))),"",IF(INDEX($DC$1:$DC$200,MATCH($BI166&amp;CF$3,$DB$1:$DB$200&amp;$DC$1:$DC$200,0))=CF$3,1,"")),IF(INDEX($DC$201:$DC$770,MATCH($BI165&amp;CF$3,$DB$201:$DB$770&amp;$DC$201:$DC$770,0))=CF$3,2,""))</f>
        <v/>
      </c>
      <c r="CG166" s="9" t="str">
        <f t="array" ref="CG166">IF(ISNA(INDEX($DC$201:$DC$770,MATCH($BI165&amp;CG$3,$DB$201:$DB$770&amp;$DC$201:$DC$770,0))),IF(ISNA(INDEX($DC$1:$DC$200,MATCH($BI166&amp;CG$3,$DB$1:$DB$200&amp;$DC$1:$DC$200,0))),"",IF(INDEX($DC$1:$DC$200,MATCH($BI166&amp;CG$3,$DB$1:$DB$200&amp;$DC$1:$DC$200,0))=CG$3,1,"")),IF(INDEX($DC$201:$DC$770,MATCH($BI165&amp;CG$3,$DB$201:$DB$770&amp;$DC$201:$DC$770,0))=CG$3,2,""))</f>
        <v/>
      </c>
      <c r="CH166" s="10" t="str">
        <f t="array" ref="CH166">IF(ISNA(INDEX($DC$201:$DC$770,MATCH($BI165&amp;CH$3,$DB$201:$DB$770&amp;$DC$201:$DC$770,0))),IF(ISNA(INDEX($DC$1:$DC$200,MATCH($BI166&amp;CH$3,$DB$1:$DB$200&amp;$DC$1:$DC$200,0))),"",IF(INDEX($DC$1:$DC$200,MATCH($BI166&amp;CH$3,$DB$1:$DB$200&amp;$DC$1:$DC$200,0))=CH$3,1,"")),IF(INDEX($DC$201:$DC$770,MATCH($BI165&amp;CH$3,$DB$201:$DB$770&amp;$DC$201:$DC$770,0))=CH$3,2,""))</f>
        <v/>
      </c>
      <c r="CI166" s="8" t="str">
        <f t="array" ref="CI166">IF(ISNA(INDEX($DC$201:$DC$770,MATCH($BI165&amp;CI$3,$DB$201:$DB$770&amp;$DC$201:$DC$770,0))),IF(ISNA(INDEX($DC$1:$DC$200,MATCH($BI166&amp;CI$3,$DB$1:$DB$200&amp;$DC$1:$DC$200,0))),"",IF(INDEX($DC$1:$DC$200,MATCH($BI166&amp;CI$3,$DB$1:$DB$200&amp;$DC$1:$DC$200,0))=CI$3,1,"")),IF(INDEX($DC$201:$DC$770,MATCH($BI165&amp;CI$3,$DB$201:$DB$770&amp;$DC$201:$DC$770,0))=CI$3,2,""))</f>
        <v/>
      </c>
      <c r="CJ166" s="10" t="str">
        <f t="array" ref="CJ166">IF(ISNA(INDEX($DC$201:$DC$770,MATCH($BI165&amp;CJ$3,$DB$201:$DB$770&amp;$DC$201:$DC$770,0))),IF(ISNA(INDEX($DC$1:$DC$200,MATCH($BI166&amp;CJ$3,$DB$1:$DB$200&amp;$DC$1:$DC$200,0))),"",IF(INDEX($DC$1:$DC$200,MATCH($BI166&amp;CJ$3,$DB$1:$DB$200&amp;$DC$1:$DC$200,0))=CJ$3,1,"")),IF(INDEX($DC$201:$DC$770,MATCH($BI165&amp;CJ$3,$DB$201:$DB$770&amp;$DC$201:$DC$770,0))=CJ$3,2,""))</f>
        <v/>
      </c>
      <c r="CK166" s="10" t="str">
        <f t="array" ref="CK166">IF(ISNA(INDEX($DC$201:$DC$770,MATCH($BI165&amp;CK$3,$DB$201:$DB$770&amp;$DC$201:$DC$770,0))),IF(ISNA(INDEX($DC$1:$DC$200,MATCH($BI166&amp;CK$3,$DB$1:$DB$200&amp;$DC$1:$DC$200,0))),"",IF(INDEX($DC$1:$DC$200,MATCH($BI166&amp;CK$3,$DB$1:$DB$200&amp;$DC$1:$DC$200,0))=CK$3,1,"")),IF(INDEX($DC$201:$DC$770,MATCH($BI165&amp;CK$3,$DB$201:$DB$770&amp;$DC$201:$DC$770,0))=CK$3,2,""))</f>
        <v/>
      </c>
      <c r="CL166" s="8" t="str">
        <f t="array" ref="CL166">IF(ISNA(INDEX($DC$201:$DC$770,MATCH($BI165&amp;CL$3,$DB$201:$DB$770&amp;$DC$201:$DC$770,0))),IF(ISNA(INDEX($DC$1:$DC$200,MATCH($BI166&amp;CL$3,$DB$1:$DB$200&amp;$DC$1:$DC$200,0))),"",IF(INDEX($DC$1:$DC$200,MATCH($BI166&amp;CL$3,$DB$1:$DB$200&amp;$DC$1:$DC$200,0))=CL$3,1,"")),IF(INDEX($DC$201:$DC$770,MATCH($BI165&amp;CL$3,$DB$201:$DB$770&amp;$DC$201:$DC$770,0))=CL$3,2,""))</f>
        <v/>
      </c>
      <c r="CN166" s="10"/>
      <c r="CO166" s="14">
        <f t="shared" ref="CO166" si="1525">CO165</f>
        <v>15</v>
      </c>
      <c r="CP166" s="24">
        <f t="shared" si="1332"/>
        <v>0</v>
      </c>
      <c r="CQ166" s="161"/>
      <c r="CR166" s="10"/>
      <c r="CS166" s="10"/>
      <c r="CT166" s="10" t="s">
        <v>152</v>
      </c>
      <c r="CU166" s="69"/>
      <c r="CV166" s="69"/>
      <c r="CW166" s="10">
        <f t="shared" si="1410"/>
        <v>2016</v>
      </c>
      <c r="CX166" s="10" t="str">
        <f t="shared" si="1309"/>
        <v>Mo</v>
      </c>
      <c r="CY166" s="36">
        <f t="shared" si="1333"/>
        <v>40876</v>
      </c>
      <c r="CZ166" s="10">
        <f>CZ165</f>
        <v>0</v>
      </c>
      <c r="DB166" s="19">
        <f>IF(DM166=0,0,IF(COUNTIF($DM$1:$DM$200,DM166)=1,DM166,IF(COUNTIF($DM$1:$DM$200,DM166)=2,IF(COUNTIF($DM$1:$DM104,DM166)=0,DM166,DM166+0.5),"Terminkollision 1")))</f>
        <v>0</v>
      </c>
      <c r="DC166" s="42">
        <f t="shared" si="1187"/>
        <v>6</v>
      </c>
      <c r="DD166" s="71" t="s">
        <v>198</v>
      </c>
      <c r="DE166" s="73" t="s">
        <v>119</v>
      </c>
      <c r="DG166" s="64"/>
      <c r="DH166" s="64"/>
      <c r="DI166" s="13">
        <f t="shared" si="563"/>
        <v>2016</v>
      </c>
      <c r="DJ166" s="13" t="str">
        <f t="shared" si="1273"/>
        <v>Mo</v>
      </c>
      <c r="DK166" s="22">
        <f t="shared" si="1274"/>
        <v>40876</v>
      </c>
      <c r="DL166" s="19">
        <f t="shared" si="1275"/>
        <v>0</v>
      </c>
      <c r="DM166" s="13">
        <f t="shared" si="1136"/>
        <v>0</v>
      </c>
    </row>
    <row r="167" spans="1:117">
      <c r="A167" s="13">
        <f t="shared" ref="A167" si="1526">A165+1</f>
        <v>196</v>
      </c>
      <c r="B167" s="174">
        <f>TRUNC((DATE($CR$2,C$140,C167)-WEEKDAY(DATE($CR$2,C$140,C167),2)-DATE(YEAR(DATE($CR$2,C$140,C167)+4-WEEKDAY(DATE($CR$2,C$140,C167),2)),1,-10))/7)</f>
        <v>28</v>
      </c>
      <c r="C167" s="181">
        <v>14</v>
      </c>
      <c r="D167" s="176" t="str">
        <f t="shared" si="1258"/>
        <v>Do</v>
      </c>
      <c r="E167" s="2"/>
      <c r="F167" s="164" t="str">
        <f t="shared" ref="F167" si="1527">IF(OR(OR(B167=$CR$7,B171=$CR$7,B167=$CS$7,B171=$CS$7,B167=$CT$7,B171=$CT$7,B167=$CR$8,B171=$CR$8,B167=$CR$9,B171=$CR$9,B167=$CR$10,B171=$CR$10,B167=$CS$10,B171=$CS$10,B167=$CR$11,B171=$CR$11,B167=$CS$11,B171=$CS$11,B167=$CT$11,B171=$CT$11,B167=$CU$11,B171=$CU$11,B167=$CV$11,B171=$CV$11,B167=$CR$12,B171=$CR$12,B167=$CS$12,B171=$CS$12),OR($A168=$CP$30,$A168=$CP$31,$A168=$CP$32,$A168=$CP$33,$A168=$CP$34,$A168=$CP$35,$A168=$CP$36,$A168=$CP$37,$A168=$CP$38,$A168=$CP$39,$A168=$CP$40,$A168=$CP$41),OR($A168=$CP$44,$A168=$CP$45,$A168=$CP$46,$A168=$CP$47,$A168=$CP$48,$A168=$CP$49,$A168=$CP$50)),1,"")</f>
        <v/>
      </c>
      <c r="G167" s="164" t="str">
        <f t="shared" ref="G167" si="1528">IF(OR(OR(B167=$CR$15,B171=$CR$15,B167=$CS$15,B171=$CS$15,B167=$CT$15,B171=$CT$15,B167=$CR$16,B171=$CR$16,B167=$CS$16,B171=$CS$16,B167=$CR$17,B171=$CR$17,B167=$CS$17,B171=$CS$17,B167=$CR$18,B171=$CR$18,B167=$CS$18,B171=$CS$18,B167=$CT$18,B171=$CT$18,B167=$CU$18,B171=$CU$18,B167=$CV$18,B171=$CV$18,B167=$CR$19,B171=$CR$19,B167=$CS$19,B171=$CS$19),OR($A168=$CP$30,$A168=$CP$31,$A168=$CP$32,$A168=$CP$33,$A168=$CP$34,$A168=$CP$35,$A168=$CP$36,$A168=$CP$37,$A168=$CP$38,$A168=$CP$39,$A168=$CP$40,$A168=$CP$41),OR($A168=$CP$44,$A168=$CP$45,$A168=$CP$46,$A168=$CP$47,$A168=$CP$48,$A168=$CP$49,$A168=$CP$50)),1,"")</f>
        <v/>
      </c>
      <c r="H167" s="164" t="str">
        <f t="shared" ref="H167" si="1529">IF(OR(OR(B167=$CR$22,B171=$CR$22,B167=$CS$22,B171=$CS$22,B167=$CT$22,B171=$CT$22,B167=$CR$23,B171=$CR$23,B167=$CS$23,B171=$CS$23,B167=$CR$24,B171=$CR$24,B167=$CS$24,B171=$CS$24,B167=$CR$25,B171=$CR$25,B167=$CS$25,B171=$CS$25,B167=$CT$25,B171=$CT$25,B167=$CU$25,B171=$CU$25,B167=$CV$25,B171=$CV$25,B167=$CR$26,B171=$CR$26,B167=$CS$26,B171=$CS$26),OR($A168=$CP$30,$A168=$CP$31,$A168=$CP$32,$A168=$CP$33,$A168=$CP$34,$A168=$CP$35,$A168=$CP$36,$A168=$CP$37,$A168=$CP$38,$A168=$CP$39,$A168=$CP$40,$A168=$CP$41),OR($A168=$CP$44,$A168=$CP$45,$A168=$CP$46,$A168=$CP$47,$A168=$CP$48,$A168=$CP$49,$A168=$CP$50)),1,"")</f>
        <v/>
      </c>
      <c r="I167" s="2"/>
      <c r="J167" s="6" t="str">
        <f t="shared" ref="J167" si="1530">IF(ISNA(VLOOKUP(A167,$DB$1:$DE$200,4,FALSE)),"",VLOOKUP(A167,$DB$1:$DE$200,4,FALSE))</f>
        <v/>
      </c>
      <c r="K167" s="6"/>
      <c r="L167" s="6"/>
      <c r="M167" s="6"/>
      <c r="N167" s="6"/>
      <c r="O167" s="6"/>
      <c r="P167" s="5" t="str">
        <f t="array" ref="P167">IF(ISNA(INDEX($DC$1:$DC$770,MATCH($A167&amp;P$3,$DB$1:$DB$770&amp;$DC$1:$DC$770,0))),"",IF(ISNA(INDEX($DC$1:$DC$200,MATCH($A167&amp;P$3,$DB$1:$DB$200&amp;$DC$1:$DC$200,0))),IF(INDEX($DC$201:$DC$770,MATCH($A167&amp;P$3,$DB$201:$DB$770&amp;$DC$201:$DC$770,0))=P$3,2,""),IF(INDEX($DC$1:$DC$200,MATCH($A167&amp;P$3,$DB$1:$DB$200&amp;$DC$1:$DC$200,0))=P$3,1,"")))</f>
        <v/>
      </c>
      <c r="Q167" s="6" t="str">
        <f t="array" ref="Q167">IF(ISNA(INDEX($DC$1:$DC$770,MATCH($A167&amp;Q$3,$DB$1:$DB$770&amp;$DC$1:$DC$770,0))),"",IF(ISNA(INDEX($DC$1:$DC$200,MATCH($A167&amp;Q$3,$DB$1:$DB$200&amp;$DC$1:$DC$200,0))),IF(INDEX($DC$201:$DC$770,MATCH($A167&amp;Q$3,$DB$201:$DB$770&amp;$DC$201:$DC$770,0))=Q$3,2,""),IF(INDEX($DC$1:$DC$200,MATCH($A167&amp;Q$3,$DB$1:$DB$200&amp;$DC$1:$DC$200,0))=Q$3,1,"")))</f>
        <v/>
      </c>
      <c r="R167" s="6" t="str">
        <f t="array" ref="R167">IF(ISNA(INDEX($DC$1:$DC$770,MATCH($A167&amp;R$3,$DB$1:$DB$770&amp;$DC$1:$DC$770,0))),"",IF(ISNA(INDEX($DC$1:$DC$200,MATCH($A167&amp;R$3,$DB$1:$DB$200&amp;$DC$1:$DC$200,0))),IF(INDEX($DC$201:$DC$770,MATCH($A167&amp;R$3,$DB$201:$DB$770&amp;$DC$201:$DC$770,0))=R$3,2,""),IF(INDEX($DC$1:$DC$200,MATCH($A167&amp;R$3,$DB$1:$DB$200&amp;$DC$1:$DC$200,0))=R$3,1,"")))</f>
        <v/>
      </c>
      <c r="S167" s="5" t="str">
        <f t="array" ref="S167">IF(ISNA(INDEX($DC$1:$DC$770,MATCH($A167&amp;S$3,$DB$1:$DB$770&amp;$DC$1:$DC$770,0))),"",IF(ISNA(INDEX($DC$1:$DC$200,MATCH($A167&amp;S$3,$DB$1:$DB$200&amp;$DC$1:$DC$200,0))),IF(INDEX($DC$201:$DC$770,MATCH($A167&amp;S$3,$DB$201:$DB$770&amp;$DC$201:$DC$770,0))=S$3,2,""),IF(INDEX($DC$1:$DC$200,MATCH($A167&amp;S$3,$DB$1:$DB$200&amp;$DC$1:$DC$200,0))=S$3,1,"")))</f>
        <v/>
      </c>
      <c r="T167" s="6" t="str">
        <f t="array" ref="T167">IF(ISNA(INDEX($DC$1:$DC$770,MATCH($A167&amp;T$3,$DB$1:$DB$770&amp;$DC$1:$DC$770,0))),"",IF(ISNA(INDEX($DC$1:$DC$200,MATCH($A167&amp;T$3,$DB$1:$DB$200&amp;$DC$1:$DC$200,0))),IF(INDEX($DC$201:$DC$770,MATCH($A167&amp;T$3,$DB$201:$DB$770&amp;$DC$201:$DC$770,0))=T$3,2,""),IF(INDEX($DC$1:$DC$200,MATCH($A167&amp;T$3,$DB$1:$DB$200&amp;$DC$1:$DC$200,0))=T$3,1,"")))</f>
        <v/>
      </c>
      <c r="U167" s="7" t="str">
        <f t="array" ref="U167">IF(ISNA(INDEX($DC$1:$DC$770,MATCH($A167&amp;U$3,$DB$1:$DB$770&amp;$DC$1:$DC$770,0))),"",IF(ISNA(INDEX($DC$1:$DC$200,MATCH($A167&amp;U$3,$DB$1:$DB$200&amp;$DC$1:$DC$200,0))),IF(INDEX($DC$201:$DC$770,MATCH($A167&amp;U$3,$DB$201:$DB$770&amp;$DC$201:$DC$770,0))=U$3,2,""),IF(INDEX($DC$1:$DC$200,MATCH($A167&amp;U$3,$DB$1:$DB$200&amp;$DC$1:$DC$200,0))=U$3,1,"")))</f>
        <v/>
      </c>
      <c r="V167" s="6" t="str">
        <f t="array" ref="V167">IF(ISNA(INDEX($DC$1:$DC$770,MATCH($A167&amp;V$3,$DB$1:$DB$770&amp;$DC$1:$DC$770,0))),"",IF(ISNA(INDEX($DC$1:$DC$200,MATCH($A167&amp;V$3,$DB$1:$DB$200&amp;$DC$1:$DC$200,0))),IF(INDEX($DC$201:$DC$770,MATCH($A167&amp;V$3,$DB$201:$DB$770&amp;$DC$201:$DC$770,0))=V$3,2,""),IF(INDEX($DC$1:$DC$200,MATCH($A167&amp;V$3,$DB$1:$DB$200&amp;$DC$1:$DC$200,0))=V$3,1,"")))</f>
        <v/>
      </c>
      <c r="W167" s="6" t="str">
        <f t="array" ref="W167">IF(ISNA(INDEX($DC$1:$DC$770,MATCH($A167&amp;W$3,$DB$1:$DB$770&amp;$DC$1:$DC$770,0))),"",IF(ISNA(INDEX($DC$1:$DC$200,MATCH($A167&amp;W$3,$DB$1:$DB$200&amp;$DC$1:$DC$200,0))),IF(INDEX($DC$201:$DC$770,MATCH($A167&amp;W$3,$DB$201:$DB$770&amp;$DC$201:$DC$770,0))=W$3,2,""),IF(INDEX($DC$1:$DC$200,MATCH($A167&amp;W$3,$DB$1:$DB$200&amp;$DC$1:$DC$200,0))=W$3,1,"")))</f>
        <v/>
      </c>
      <c r="X167" s="6" t="str">
        <f t="array" ref="X167">IF(ISNA(INDEX($DC$1:$DC$770,MATCH($A167&amp;X$3,$DB$1:$DB$770&amp;$DC$1:$DC$770,0))),"",IF(ISNA(INDEX($DC$1:$DC$200,MATCH($A167&amp;X$3,$DB$1:$DB$200&amp;$DC$1:$DC$200,0))),IF(INDEX($DC$201:$DC$770,MATCH($A167&amp;X$3,$DB$201:$DB$770&amp;$DC$201:$DC$770,0))=X$3,2,""),IF(INDEX($DC$1:$DC$200,MATCH($A167&amp;X$3,$DB$1:$DB$200&amp;$DC$1:$DC$200,0))=X$3,1,"")))</f>
        <v/>
      </c>
      <c r="Y167" s="5" t="str">
        <f t="array" ref="Y167">IF(ISNA(INDEX($DC$1:$DC$770,MATCH($A167&amp;Y$3,$DB$1:$DB$770&amp;$DC$1:$DC$770,0))),"",IF(ISNA(INDEX($DC$1:$DC$200,MATCH($A167&amp;Y$3,$DB$1:$DB$200&amp;$DC$1:$DC$200,0))),IF(INDEX($DC$201:$DC$770,MATCH($A167&amp;Y$3,$DB$201:$DB$770&amp;$DC$201:$DC$770,0))=Y$3,2,""),IF(INDEX($DC$1:$DC$200,MATCH($A167&amp;Y$3,$DB$1:$DB$200&amp;$DC$1:$DC$200,0))=Y$3,1,"")))</f>
        <v/>
      </c>
      <c r="Z167" s="6" t="str">
        <f t="array" ref="Z167">IF(ISNA(INDEX($DC$1:$DC$770,MATCH($A167&amp;Z$3,$DB$1:$DB$770&amp;$DC$1:$DC$770,0))),"",IF(ISNA(INDEX($DC$1:$DC$200,MATCH($A167&amp;Z$3,$DB$1:$DB$200&amp;$DC$1:$DC$200,0))),IF(INDEX($DC$201:$DC$770,MATCH($A167&amp;Z$3,$DB$201:$DB$770&amp;$DC$201:$DC$770,0))=Z$3,2,""),IF(INDEX($DC$1:$DC$200,MATCH($A167&amp;Z$3,$DB$1:$DB$200&amp;$DC$1:$DC$200,0))=Z$3,1,"")))</f>
        <v/>
      </c>
      <c r="AA167" s="7" t="str">
        <f t="array" ref="AA167">IF(ISNA(INDEX($DC$1:$DC$770,MATCH($A167&amp;AA$3,$DB$1:$DB$770&amp;$DC$1:$DC$770,0))),"",IF(ISNA(INDEX($DC$1:$DC$200,MATCH($A167&amp;AA$3,$DB$1:$DB$200&amp;$DC$1:$DC$200,0))),IF(INDEX($DC$201:$DC$770,MATCH($A167&amp;AA$3,$DB$201:$DB$770&amp;$DC$201:$DC$770,0))=AA$3,2,""),IF(INDEX($DC$1:$DC$200,MATCH($A167&amp;AA$3,$DB$1:$DB$200&amp;$DC$1:$DC$200,0))=AA$3,1,"")))</f>
        <v/>
      </c>
      <c r="AB167" s="6" t="str">
        <f t="array" ref="AB167">IF(ISNA(INDEX($DC$1:$DC$770,MATCH($A167&amp;AB$3,$DB$1:$DB$770&amp;$DC$1:$DC$770,0))),"",IF(ISNA(INDEX($DC$1:$DC$200,MATCH($A167&amp;AB$3,$DB$1:$DB$200&amp;$DC$1:$DC$200,0))),IF(INDEX($DC$201:$DC$770,MATCH($A167&amp;AB$3,$DB$201:$DB$770&amp;$DC$201:$DC$770,0))=AB$3,2,""),IF(INDEX($DC$1:$DC$200,MATCH($A167&amp;AB$3,$DB$1:$DB$200&amp;$DC$1:$DC$200,0))=AB$3,1,"")))</f>
        <v/>
      </c>
      <c r="AC167" s="6" t="str">
        <f t="array" ref="AC167">IF(ISNA(INDEX($DC$1:$DC$770,MATCH($A167&amp;AC$3,$DB$1:$DB$770&amp;$DC$1:$DC$770,0))),"",IF(ISNA(INDEX($DC$1:$DC$200,MATCH($A167&amp;AC$3,$DB$1:$DB$200&amp;$DC$1:$DC$200,0))),IF(INDEX($DC$201:$DC$770,MATCH($A167&amp;AC$3,$DB$201:$DB$770&amp;$DC$201:$DC$770,0))=AC$3,2,""),IF(INDEX($DC$1:$DC$200,MATCH($A167&amp;AC$3,$DB$1:$DB$200&amp;$DC$1:$DC$200,0))=AC$3,1,"")))</f>
        <v/>
      </c>
      <c r="AD167" s="7" t="str">
        <f t="array" ref="AD167">IF(ISNA(INDEX($DC$1:$DC$770,MATCH($A167&amp;AD$3,$DB$1:$DB$770&amp;$DC$1:$DC$770,0))),"",IF(ISNA(INDEX($DC$1:$DC$200,MATCH($A167&amp;AD$3,$DB$1:$DB$200&amp;$DC$1:$DC$200,0))),IF(INDEX($DC$201:$DC$770,MATCH($A167&amp;AD$3,$DB$201:$DB$770&amp;$DC$201:$DC$770,0))=AD$3,2,""),IF(INDEX($DC$1:$DC$200,MATCH($A167&amp;AD$3,$DB$1:$DB$200&amp;$DC$1:$DC$200,0))=AD$3,1,"")))</f>
        <v/>
      </c>
      <c r="AE167" s="4">
        <f t="shared" ref="AE167" si="1531">AE165+1</f>
        <v>227</v>
      </c>
      <c r="AF167" s="174">
        <f>TRUNC((DATE($CR$2,AG$140,AG167)-WEEKDAY(DATE($CR$2,AG$140,AG167),2)-DATE(YEAR(DATE($CR$2,AG$140,AG167)+4-WEEKDAY(DATE($CR$2,AG$140,AG167),2)),1,-10))/7)</f>
        <v>32</v>
      </c>
      <c r="AG167" s="172">
        <v>14</v>
      </c>
      <c r="AH167" s="176" t="str">
        <f t="shared" si="1263"/>
        <v>So</v>
      </c>
      <c r="AI167" s="2"/>
      <c r="AJ167" s="164">
        <f t="shared" ref="AJ167" si="1532">IF(OR(OR(AF167=$CR$7,AF171=$CR$7,AF167=$CS$7,AF171=$CS$7,AF167=$CT$7,AF171=$CT$7,AF167=$CR$8,AF171=$CR$8,AF167=$CR$9,AF171=$CR$9,AF167=$CR$10,AF171=$CR$10,AF167=$CS$10,AF171=$CS$10,AF167=$CR$11,AF171=$CR$11,AF167=$CS$11,AF171=$CS$11,AF167=$CT$11,AF171=$CT$11,AF167=$CU$11,AF171=$CU$11,AF167=$CV$11,AF171=$CV$11,AF167=$CR$12,AF171=$CR$12,AF167=$CS$12,AF171=$CS$12),OR($AE168=$CP$30,$AE168=$CP$31,$AE168=$CP$32,$AE168=$CP$33,$AE168=$CP$34,$AE168=$CP$35,$AE168=$CP$36,$AE168=$CP$37,$AE168=$CP$38,$AE168=$CP$39,$AE168=$CP$40,$AE168=$CP$41),OR($AE168=$CP$44,$AE168=$CP$45,$AE168=$CP$46,$AE168=$CP$47,$AE168=$CP$48,$AE168=$CP$49,$AE168=$CP$50)),1,"")</f>
        <v>1</v>
      </c>
      <c r="AK167" s="164">
        <f t="shared" ref="AK167" si="1533">IF(OR(OR(AF167=$CR$15,AF171=$CR$15,AF167=$CS$15,AF171=$CS$15,AF167=$CT$15,AF171=$CT$15,AF167=$CR$16,AF171=$CR$16,AF167=$CS$16,AF171=$CS$16,AF167=$CR$17,AF171=$CR$17,AF167=$CS$17,AF171=$CS$17,AF167=$CR$18,AF171=$CR$18,AF167=$CS$18,AF171=$CS$18,AF167=$CT$18,AF171=$CT$18,AF167=$CU$18,AF171=$CU$18,AF167=$CV$18,AF171=$CV$18,AF167=$CR$19,AF171=$CR$19,AF167=$CS$19,AF171=$CS$19),OR($AE168=$CP$30,$AE168=$CP$31,$AE168=$CP$32,$AE168=$CP$33,$AE168=$CP$34,$AE168=$CP$35,$AE168=$CP$36,$AE168=$CP$37,$AE168=$CP$38,$AE168=$CP$39,$AE168=$CP$40,$AE168=$CP$41),OR($AE168=$CP$44,$AE168=$CP$45,$AE168=$CP$46,$AE168=$CP$47,$AE168=$CP$48,$AE168=$CP$49,$AE168=$CP$50)),1,"")</f>
        <v>1</v>
      </c>
      <c r="AL167" s="164">
        <f t="shared" ref="AL167" si="1534">IF(OR(OR(AF167=$CR$22,AF171=$CR$22,AF167=$CS$22,AF171=$CS$22,AF167=$CT$22,AF171=$CT$22,AF167=$CR$23,AF171=$CR$23,AF167=$CS$23,AF171=$CS$23,AF167=$CR$24,AF171=$CR$24,AF167=$CS$24,AF171=$CS$24,AF167=$CR$25,AF171=$CR$25,AF167=$CS$25,AF171=$CS$25,AF167=$CT$25,AF171=$CT$25,AF167=$CU$25,AF171=$CU$25,AF167=$CV$25,AF171=$CV$25,AF167=$CR$26,AF171=$CR$26,AF167=$CS$26,AF171=$CS$26),OR($AE168=$CP$30,$AE168=$CP$31,$AE168=$CP$32,$AE168=$CP$33,$AE168=$CP$34,$AE168=$CP$35,$AE168=$CP$36,$AE168=$CP$37,$AE168=$CP$38,$AE168=$CP$39,$AE168=$CP$40,$AE168=$CP$41),OR($AE168=$CP$44,$AE168=$CP$45,$AE168=$CP$46,$AE168=$CP$47,$AE168=$CP$48,$AE168=$CP$49,$AE168=$CP$50)),1,"")</f>
        <v>1</v>
      </c>
      <c r="AM167" s="2"/>
      <c r="AN167" s="1" t="str">
        <f t="shared" ref="AN167" si="1535">IF(ISNA(VLOOKUP(AE167,$DB$1:$DE$200,4,FALSE)),"",VLOOKUP(AE167,$DB$1:$DE$200,4,FALSE))</f>
        <v/>
      </c>
      <c r="AO167" s="1"/>
      <c r="AP167" s="1"/>
      <c r="AQ167" s="1"/>
      <c r="AR167" s="1"/>
      <c r="AS167" s="1"/>
      <c r="AT167" s="5" t="str">
        <f t="array" ref="AT167">IF(ISNA(INDEX($DC$1:$DC$770,MATCH($AE167&amp;AT$3,$DB$1:$DB$770&amp;$DC$1:$DC$770,0))),"",IF(ISNA(INDEX($DC$1:$DC$200,MATCH($AE167&amp;AT$3,$DB$1:$DB$200&amp;$DC$1:$DC$200,0))),IF(INDEX($DC$201:$DC$770,MATCH($AE167&amp;AT$3,$DB$201:$DB$770&amp;$DC$201:$DC$770,0))=AT$3,2,""),IF(INDEX($DC$1:$DC$200,MATCH($AE167&amp;AT$3,$DB$1:$DB$200&amp;$DC$1:$DC$200,0))=AT$3,1,"")))</f>
        <v/>
      </c>
      <c r="AU167" s="6" t="str">
        <f t="array" ref="AU167">IF(ISNA(INDEX($DC$1:$DC$770,MATCH($AE167&amp;AU$3,$DB$1:$DB$770&amp;$DC$1:$DC$770,0))),"",IF(ISNA(INDEX($DC$1:$DC$200,MATCH($AE167&amp;AU$3,$DB$1:$DB$200&amp;$DC$1:$DC$200,0))),IF(INDEX($DC$201:$DC$770,MATCH($AE167&amp;AU$3,$DB$201:$DB$770&amp;$DC$201:$DC$770,0))=AU$3,2,""),IF(INDEX($DC$1:$DC$200,MATCH($AE167&amp;AU$3,$DB$1:$DB$200&amp;$DC$1:$DC$200,0))=AU$3,1,"")))</f>
        <v/>
      </c>
      <c r="AV167" s="6" t="str">
        <f t="array" ref="AV167">IF(ISNA(INDEX($DC$1:$DC$770,MATCH($AE167&amp;AV$3,$DB$1:$DB$770&amp;$DC$1:$DC$770,0))),"",IF(ISNA(INDEX($DC$1:$DC$200,MATCH($AE167&amp;AV$3,$DB$1:$DB$200&amp;$DC$1:$DC$200,0))),IF(INDEX($DC$201:$DC$770,MATCH($AE167&amp;AV$3,$DB$201:$DB$770&amp;$DC$201:$DC$770,0))=AV$3,2,""),IF(INDEX($DC$1:$DC$200,MATCH($AE167&amp;AV$3,$DB$1:$DB$200&amp;$DC$1:$DC$200,0))=AV$3,1,"")))</f>
        <v/>
      </c>
      <c r="AW167" s="5" t="str">
        <f t="array" ref="AW167">IF(ISNA(INDEX($DC$1:$DC$770,MATCH($AE167&amp;AW$3,$DB$1:$DB$770&amp;$DC$1:$DC$770,0))),"",IF(ISNA(INDEX($DC$1:$DC$200,MATCH($AE167&amp;AW$3,$DB$1:$DB$200&amp;$DC$1:$DC$200,0))),IF(INDEX($DC$201:$DC$770,MATCH($AE167&amp;AW$3,$DB$201:$DB$770&amp;$DC$201:$DC$770,0))=AW$3,2,""),IF(INDEX($DC$1:$DC$200,MATCH($AE167&amp;AW$3,$DB$1:$DB$200&amp;$DC$1:$DC$200,0))=AW$3,1,"")))</f>
        <v/>
      </c>
      <c r="AX167" s="6" t="str">
        <f t="array" ref="AX167">IF(ISNA(INDEX($DC$1:$DC$770,MATCH($AE167&amp;AX$3,$DB$1:$DB$770&amp;$DC$1:$DC$770,0))),"",IF(ISNA(INDEX($DC$1:$DC$200,MATCH($AE167&amp;AX$3,$DB$1:$DB$200&amp;$DC$1:$DC$200,0))),IF(INDEX($DC$201:$DC$770,MATCH($AE167&amp;AX$3,$DB$201:$DB$770&amp;$DC$201:$DC$770,0))=AX$3,2,""),IF(INDEX($DC$1:$DC$200,MATCH($AE167&amp;AX$3,$DB$1:$DB$200&amp;$DC$1:$DC$200,0))=AX$3,1,"")))</f>
        <v/>
      </c>
      <c r="AY167" s="7" t="str">
        <f t="array" ref="AY167">IF(ISNA(INDEX($DC$1:$DC$770,MATCH($AE167&amp;AY$3,$DB$1:$DB$770&amp;$DC$1:$DC$770,0))),"",IF(ISNA(INDEX($DC$1:$DC$200,MATCH($AE167&amp;AY$3,$DB$1:$DB$200&amp;$DC$1:$DC$200,0))),IF(INDEX($DC$201:$DC$770,MATCH($AE167&amp;AY$3,$DB$201:$DB$770&amp;$DC$201:$DC$770,0))=AY$3,2,""),IF(INDEX($DC$1:$DC$200,MATCH($AE167&amp;AY$3,$DB$1:$DB$200&amp;$DC$1:$DC$200,0))=AY$3,1,"")))</f>
        <v/>
      </c>
      <c r="AZ167" s="6" t="str">
        <f t="array" ref="AZ167">IF(ISNA(INDEX($DC$1:$DC$770,MATCH($AE167&amp;AZ$3,$DB$1:$DB$770&amp;$DC$1:$DC$770,0))),"",IF(ISNA(INDEX($DC$1:$DC$200,MATCH($AE167&amp;AZ$3,$DB$1:$DB$200&amp;$DC$1:$DC$200,0))),IF(INDEX($DC$201:$DC$770,MATCH($AE167&amp;AZ$3,$DB$201:$DB$770&amp;$DC$201:$DC$770,0))=AZ$3,2,""),IF(INDEX($DC$1:$DC$200,MATCH($AE167&amp;AZ$3,$DB$1:$DB$200&amp;$DC$1:$DC$200,0))=AZ$3,1,"")))</f>
        <v/>
      </c>
      <c r="BA167" s="6" t="str">
        <f t="array" ref="BA167">IF(ISNA(INDEX($DC$1:$DC$770,MATCH($AE167&amp;BA$3,$DB$1:$DB$770&amp;$DC$1:$DC$770,0))),"",IF(ISNA(INDEX($DC$1:$DC$200,MATCH($AE167&amp;BA$3,$DB$1:$DB$200&amp;$DC$1:$DC$200,0))),IF(INDEX($DC$201:$DC$770,MATCH($AE167&amp;BA$3,$DB$201:$DB$770&amp;$DC$201:$DC$770,0))=BA$3,2,""),IF(INDEX($DC$1:$DC$200,MATCH($AE167&amp;BA$3,$DB$1:$DB$200&amp;$DC$1:$DC$200,0))=BA$3,1,"")))</f>
        <v/>
      </c>
      <c r="BB167" s="6" t="str">
        <f t="array" ref="BB167">IF(ISNA(INDEX($DC$1:$DC$770,MATCH($AE167&amp;BB$3,$DB$1:$DB$770&amp;$DC$1:$DC$770,0))),"",IF(ISNA(INDEX($DC$1:$DC$200,MATCH($AE167&amp;BB$3,$DB$1:$DB$200&amp;$DC$1:$DC$200,0))),IF(INDEX($DC$201:$DC$770,MATCH($AE167&amp;BB$3,$DB$201:$DB$770&amp;$DC$201:$DC$770,0))=BB$3,2,""),IF(INDEX($DC$1:$DC$200,MATCH($AE167&amp;BB$3,$DB$1:$DB$200&amp;$DC$1:$DC$200,0))=BB$3,1,"")))</f>
        <v/>
      </c>
      <c r="BC167" s="5" t="str">
        <f t="array" ref="BC167">IF(ISNA(INDEX($DC$1:$DC$770,MATCH($AE167&amp;BC$3,$DB$1:$DB$770&amp;$DC$1:$DC$770,0))),"",IF(ISNA(INDEX($DC$1:$DC$200,MATCH($AE167&amp;BC$3,$DB$1:$DB$200&amp;$DC$1:$DC$200,0))),IF(INDEX($DC$201:$DC$770,MATCH($AE167&amp;BC$3,$DB$201:$DB$770&amp;$DC$201:$DC$770,0))=BC$3,2,""),IF(INDEX($DC$1:$DC$200,MATCH($AE167&amp;BC$3,$DB$1:$DB$200&amp;$DC$1:$DC$200,0))=BC$3,1,"")))</f>
        <v/>
      </c>
      <c r="BD167" s="6" t="str">
        <f t="array" ref="BD167">IF(ISNA(INDEX($DC$1:$DC$770,MATCH($AE167&amp;BD$3,$DB$1:$DB$770&amp;$DC$1:$DC$770,0))),"",IF(ISNA(INDEX($DC$1:$DC$200,MATCH($AE167&amp;BD$3,$DB$1:$DB$200&amp;$DC$1:$DC$200,0))),IF(INDEX($DC$201:$DC$770,MATCH($AE167&amp;BD$3,$DB$201:$DB$770&amp;$DC$201:$DC$770,0))=BD$3,2,""),IF(INDEX($DC$1:$DC$200,MATCH($AE167&amp;BD$3,$DB$1:$DB$200&amp;$DC$1:$DC$200,0))=BD$3,1,"")))</f>
        <v/>
      </c>
      <c r="BE167" s="7" t="str">
        <f t="array" ref="BE167">IF(ISNA(INDEX($DC$1:$DC$770,MATCH($AE167&amp;BE$3,$DB$1:$DB$770&amp;$DC$1:$DC$770,0))),"",IF(ISNA(INDEX($DC$1:$DC$200,MATCH($AE167&amp;BE$3,$DB$1:$DB$200&amp;$DC$1:$DC$200,0))),IF(INDEX($DC$201:$DC$770,MATCH($AE167&amp;BE$3,$DB$201:$DB$770&amp;$DC$201:$DC$770,0))=BE$3,2,""),IF(INDEX($DC$1:$DC$200,MATCH($AE167&amp;BE$3,$DB$1:$DB$200&amp;$DC$1:$DC$200,0))=BE$3,1,"")))</f>
        <v/>
      </c>
      <c r="BF167" s="6" t="str">
        <f t="array" ref="BF167">IF(ISNA(INDEX($DC$1:$DC$770,MATCH($AE167&amp;BF$3,$DB$1:$DB$770&amp;$DC$1:$DC$770,0))),"",IF(ISNA(INDEX($DC$1:$DC$200,MATCH($AE167&amp;BF$3,$DB$1:$DB$200&amp;$DC$1:$DC$200,0))),IF(INDEX($DC$201:$DC$770,MATCH($AE167&amp;BF$3,$DB$201:$DB$770&amp;$DC$201:$DC$770,0))=BF$3,2,""),IF(INDEX($DC$1:$DC$200,MATCH($AE167&amp;BF$3,$DB$1:$DB$200&amp;$DC$1:$DC$200,0))=BF$3,1,"")))</f>
        <v/>
      </c>
      <c r="BG167" s="6" t="str">
        <f t="array" ref="BG167">IF(ISNA(INDEX($DC$1:$DC$770,MATCH($AE167&amp;BG$3,$DB$1:$DB$770&amp;$DC$1:$DC$770,0))),"",IF(ISNA(INDEX($DC$1:$DC$200,MATCH($AE167&amp;BG$3,$DB$1:$DB$200&amp;$DC$1:$DC$200,0))),IF(INDEX($DC$201:$DC$770,MATCH($AE167&amp;BG$3,$DB$201:$DB$770&amp;$DC$201:$DC$770,0))=BG$3,2,""),IF(INDEX($DC$1:$DC$200,MATCH($AE167&amp;BG$3,$DB$1:$DB$200&amp;$DC$1:$DC$200,0))=BG$3,1,"")))</f>
        <v/>
      </c>
      <c r="BH167" s="7" t="str">
        <f t="array" ref="BH167">IF(ISNA(INDEX($DC$1:$DC$770,MATCH($AE167&amp;BH$3,$DB$1:$DB$770&amp;$DC$1:$DC$770,0))),"",IF(ISNA(INDEX($DC$1:$DC$200,MATCH($AE167&amp;BH$3,$DB$1:$DB$200&amp;$DC$1:$DC$200,0))),IF(INDEX($DC$201:$DC$770,MATCH($AE167&amp;BH$3,$DB$201:$DB$770&amp;$DC$201:$DC$770,0))=BH$3,2,""),IF(INDEX($DC$1:$DC$200,MATCH($AE167&amp;BH$3,$DB$1:$DB$200&amp;$DC$1:$DC$200,0))=BH$3,1,"")))</f>
        <v/>
      </c>
      <c r="BI167" s="4">
        <f t="shared" ref="BI167" si="1536">BI165+1</f>
        <v>258</v>
      </c>
      <c r="BJ167" s="174">
        <f>TRUNC((DATE($CR$2,BK$140,BK167)-WEEKDAY(DATE($CR$2,BK$140,BK167),2)-DATE(YEAR(DATE($CR$2,BK$140,BK167)+4-WEEKDAY(DATE($CR$2,BK$140,BK167),2)),1,-10))/7)</f>
        <v>37</v>
      </c>
      <c r="BK167" s="172">
        <v>14</v>
      </c>
      <c r="BL167" s="176" t="str">
        <f t="shared" si="1268"/>
        <v>Mi</v>
      </c>
      <c r="BM167" s="2"/>
      <c r="BN167" s="164" t="str">
        <f t="shared" ref="BN167" si="1537">IF(OR(OR($BI168=$CP$30,$BI168=$CP$31,$BI168=$CP$32,$BI168=$CP$33,$BI168=$CP$34,$BI168=$CP$35,$BI168=$CP$36,$BI168=$CP$37,$BI168=$CP$38,$BI168=$CP$39,$BI168=$CP$40,$BI168=$CP$41),OR(BJ167=$CR$7,BJ171=$CR$7,BJ167=$CS$7,BJ171=$CS$7,BJ167=$CT$7,BJ171=$CT$7,BJ167=$CR$8,BJ171=$CR$8,BJ167=$CR$9,BJ171=$CR$9,BJ167=$CR$10,BJ171=$CR$10,BJ167=$CS$10,BJ171=$CS$10,BJ167=$CR$11,BJ171=$CR$11,BJ167=$CS$11,BJ171=$CS$11,BJ167=$CT$11,BJ171=$CT$11,BJ167=$CU$11,BJ171=$CU$11,BJ167=$CV$11,BJ171=$CV$11,BJ167=$CR$12,BJ171=$CR$12,BJ167=$CS$12,BJ171=$CS$12),OR($BI168=$CP$44,$BI168=$CP$45,$BI168=$CP$46,$BI168=$CP$47,$BI168=$CP$48,$BI168=$CP$49,$BI168=$CP$50)),1,"")</f>
        <v/>
      </c>
      <c r="BO167" s="164" t="str">
        <f t="shared" ref="BO167" si="1538">IF(OR(OR(BJ167=$CR$15,BJ171=$CR$15,BJ167=$CS$15,BJ171=$CS$15,BJ167=$CT$15,BJ171=$CT$15,BJ167=$CR$16,BJ171=$CR$16,BJ167=$CS$16,BJ171=$CS$16,BJ167=$CR$17,BJ171=$CR$17,BJ167=$CS$17,BJ171=$CS$17,BJ167=$CR$18,BJ171=$CR$18,BJ167=$CS$18,BJ171=$CS$18,BJ167=$CT$18,BJ171=$CT$18,BJ167=$CU$18,BJ171=$CU$18,BJ167=$CV$18,BJ171=$CV$18,BJ167=$CR$19,BJ171=$CR$19,BJ167=$CS$19,BJ171=$CS$19),OR($BI168=$CP$30,$BI168=$CP$31,$BI168=$CP$32,$BI168=$CP$33,$BI168=$CP$34,$BI168=$CP$35,$BI168=$CP$36,$BI168=$CP$37,$BI168=$CP$38,$BI168=$CP$39,$BI168=$CP$40,$BI168=$CP$41),OR($BI168=$CP$44,$BI168=$CP$45,$BI168=$CP$46,$BI168=$CP$47,$BI168=$CP$48,$BI168=$CP$49,$BI168=$CP$50)),1,"")</f>
        <v/>
      </c>
      <c r="BP167" s="164" t="str">
        <f t="shared" ref="BP167" si="1539">IF(OR(OR(BJ167=$CR$22,BJ171=$CR$22,BJ167=$CS$22,BJ171=$CS$22,BJ167=$CT$22,BJ171=$CT$22,BJ167=$CR$23,BJ171=$CR$23,BJ167=$CS$23,BJ171=$CS$23,BJ167=$CR$24,BJ171=$CR$24,BJ167=$CS$24,BJ171=$CS$24,BJ167=$CR$25,BJ171=$CR$25,BJ167=$CS$25,BJ171=$CS$25,BJ167=$CT$25,BJ171=$CT$25,BJ167=$CU$25,BJ171=$CU$25,BJ167=$CV$25,BJ171=$CV$25,BJ167=$CR$26,BJ171=$CR$26,BJ167=$CS$26,BJ171=$CS$26),OR($BI168=$CP$30,$BI168=$CP$31,$BI168=$CP$32,$BI168=$CP$33,$BI168=$CP$34,$BI168=$CP$35,$BI168=$CP$36,$BI168=$CP$37,$BI168=$CP$38,$BI168=$CP$39,$BI168=$CP$40,$BI168=$CP$41),OR($BI168=$CP$44,$BI168=$CP$45,$BI168=$CP$46,$BI168=$CP$47,$BI168=$CP$48,$BI168=$CP$49,$BI168=$CP$50)),1,"")</f>
        <v/>
      </c>
      <c r="BQ167" s="2"/>
      <c r="BR167" s="1" t="str">
        <f t="shared" ref="BR167" si="1540">IF(ISNA(VLOOKUP(BI167,$DB$1:$DE$200,4,FALSE)),"",VLOOKUP(BI167,$DB$1:$DE$200,4,FALSE))</f>
        <v/>
      </c>
      <c r="BS167" s="1"/>
      <c r="BT167" s="1"/>
      <c r="BU167" s="1"/>
      <c r="BV167" s="1"/>
      <c r="BW167" s="1"/>
      <c r="BX167" s="5" t="str">
        <f t="array" ref="BX167">IF(ISNA(INDEX($DC$1:$DC$770,MATCH($BI167&amp;BX$3,$DB$1:$DB$770&amp;$DC$1:$DC$770,0))),"",IF(ISNA(INDEX($DC$1:$DC$200,MATCH($BI167&amp;BX$3,$DB$1:$DB$200&amp;$DC$1:$DC$200,0))),IF(INDEX($DC$201:$DC$770,MATCH($BI167&amp;BX$3,$DB$201:$DB$770&amp;$DC$201:$DC$770,0))=BX$3,2,""),IF(INDEX($DC$1:$DC$200,MATCH($BI167&amp;BX$3,$DB$1:$DB$200&amp;$DC$1:$DC$200,0))=BX$3,1,"")))</f>
        <v/>
      </c>
      <c r="BY167" s="6" t="str">
        <f t="array" ref="BY167">IF(ISNA(INDEX($DC$1:$DC$770,MATCH($BI167&amp;BY$3,$DB$1:$DB$770&amp;$DC$1:$DC$770,0))),"",IF(ISNA(INDEX($DC$1:$DC$200,MATCH($BI167&amp;BY$3,$DB$1:$DB$200&amp;$DC$1:$DC$200,0))),IF(INDEX($DC$201:$DC$770,MATCH($BI167&amp;BY$3,$DB$201:$DB$770&amp;$DC$201:$DC$770,0))=BY$3,2,""),IF(INDEX($DC$1:$DC$200,MATCH($BI167&amp;BY$3,$DB$1:$DB$200&amp;$DC$1:$DC$200,0))=BY$3,1,"")))</f>
        <v/>
      </c>
      <c r="BZ167" s="6" t="str">
        <f t="array" ref="BZ167">IF(ISNA(INDEX($DC$1:$DC$770,MATCH($BI167&amp;BZ$3,$DB$1:$DB$770&amp;$DC$1:$DC$770,0))),"",IF(ISNA(INDEX($DC$1:$DC$200,MATCH($BI167&amp;BZ$3,$DB$1:$DB$200&amp;$DC$1:$DC$200,0))),IF(INDEX($DC$201:$DC$770,MATCH($BI167&amp;BZ$3,$DB$201:$DB$770&amp;$DC$201:$DC$770,0))=BZ$3,2,""),IF(INDEX($DC$1:$DC$200,MATCH($BI167&amp;BZ$3,$DB$1:$DB$200&amp;$DC$1:$DC$200,0))=BZ$3,1,"")))</f>
        <v/>
      </c>
      <c r="CA167" s="5" t="str">
        <f t="array" ref="CA167">IF(ISNA(INDEX($DC$1:$DC$770,MATCH($BI167&amp;CA$3,$DB$1:$DB$770&amp;$DC$1:$DC$770,0))),"",IF(ISNA(INDEX($DC$1:$DC$200,MATCH($BI167&amp;CA$3,$DB$1:$DB$200&amp;$DC$1:$DC$200,0))),IF(INDEX($DC$201:$DC$770,MATCH($BI167&amp;CA$3,$DB$201:$DB$770&amp;$DC$201:$DC$770,0))=CA$3,2,""),IF(INDEX($DC$1:$DC$200,MATCH($BI167&amp;CA$3,$DB$1:$DB$200&amp;$DC$1:$DC$200,0))=CA$3,1,"")))</f>
        <v/>
      </c>
      <c r="CB167" s="6" t="str">
        <f t="array" ref="CB167">IF(ISNA(INDEX($DC$1:$DC$770,MATCH($BI167&amp;CB$3,$DB$1:$DB$770&amp;$DC$1:$DC$770,0))),"",IF(ISNA(INDEX($DC$1:$DC$200,MATCH($BI167&amp;CB$3,$DB$1:$DB$200&amp;$DC$1:$DC$200,0))),IF(INDEX($DC$201:$DC$770,MATCH($BI167&amp;CB$3,$DB$201:$DB$770&amp;$DC$201:$DC$770,0))=CB$3,2,""),IF(INDEX($DC$1:$DC$200,MATCH($BI167&amp;CB$3,$DB$1:$DB$200&amp;$DC$1:$DC$200,0))=CB$3,1,"")))</f>
        <v/>
      </c>
      <c r="CC167" s="7" t="str">
        <f t="array" ref="CC167">IF(ISNA(INDEX($DC$1:$DC$770,MATCH($BI167&amp;CC$3,$DB$1:$DB$770&amp;$DC$1:$DC$770,0))),"",IF(ISNA(INDEX($DC$1:$DC$200,MATCH($BI167&amp;CC$3,$DB$1:$DB$200&amp;$DC$1:$DC$200,0))),IF(INDEX($DC$201:$DC$770,MATCH($BI167&amp;CC$3,$DB$201:$DB$770&amp;$DC$201:$DC$770,0))=CC$3,2,""),IF(INDEX($DC$1:$DC$200,MATCH($BI167&amp;CC$3,$DB$1:$DB$200&amp;$DC$1:$DC$200,0))=CC$3,1,"")))</f>
        <v/>
      </c>
      <c r="CD167" s="6" t="str">
        <f t="array" ref="CD167">IF(ISNA(INDEX($DC$1:$DC$770,MATCH($BI167&amp;CD$3,$DB$1:$DB$770&amp;$DC$1:$DC$770,0))),"",IF(ISNA(INDEX($DC$1:$DC$200,MATCH($BI167&amp;CD$3,$DB$1:$DB$200&amp;$DC$1:$DC$200,0))),IF(INDEX($DC$201:$DC$770,MATCH($BI167&amp;CD$3,$DB$201:$DB$770&amp;$DC$201:$DC$770,0))=CD$3,2,""),IF(INDEX($DC$1:$DC$200,MATCH($BI167&amp;CD$3,$DB$1:$DB$200&amp;$DC$1:$DC$200,0))=CD$3,1,"")))</f>
        <v/>
      </c>
      <c r="CE167" s="6" t="str">
        <f t="array" ref="CE167">IF(ISNA(INDEX($DC$1:$DC$770,MATCH($BI167&amp;CE$3,$DB$1:$DB$770&amp;$DC$1:$DC$770,0))),"",IF(ISNA(INDEX($DC$1:$DC$200,MATCH($BI167&amp;CE$3,$DB$1:$DB$200&amp;$DC$1:$DC$200,0))),IF(INDEX($DC$201:$DC$770,MATCH($BI167&amp;CE$3,$DB$201:$DB$770&amp;$DC$201:$DC$770,0))=CE$3,2,""),IF(INDEX($DC$1:$DC$200,MATCH($BI167&amp;CE$3,$DB$1:$DB$200&amp;$DC$1:$DC$200,0))=CE$3,1,"")))</f>
        <v/>
      </c>
      <c r="CF167" s="6" t="str">
        <f t="array" ref="CF167">IF(ISNA(INDEX($DC$1:$DC$770,MATCH($BI167&amp;CF$3,$DB$1:$DB$770&amp;$DC$1:$DC$770,0))),"",IF(ISNA(INDEX($DC$1:$DC$200,MATCH($BI167&amp;CF$3,$DB$1:$DB$200&amp;$DC$1:$DC$200,0))),IF(INDEX($DC$201:$DC$770,MATCH($BI167&amp;CF$3,$DB$201:$DB$770&amp;$DC$201:$DC$770,0))=CF$3,2,""),IF(INDEX($DC$1:$DC$200,MATCH($BI167&amp;CF$3,$DB$1:$DB$200&amp;$DC$1:$DC$200,0))=CF$3,1,"")))</f>
        <v/>
      </c>
      <c r="CG167" s="5" t="str">
        <f t="array" ref="CG167">IF(ISNA(INDEX($DC$1:$DC$770,MATCH($BI167&amp;CG$3,$DB$1:$DB$770&amp;$DC$1:$DC$770,0))),"",IF(ISNA(INDEX($DC$1:$DC$200,MATCH($BI167&amp;CG$3,$DB$1:$DB$200&amp;$DC$1:$DC$200,0))),IF(INDEX($DC$201:$DC$770,MATCH($BI167&amp;CG$3,$DB$201:$DB$770&amp;$DC$201:$DC$770,0))=CG$3,2,""),IF(INDEX($DC$1:$DC$200,MATCH($BI167&amp;CG$3,$DB$1:$DB$200&amp;$DC$1:$DC$200,0))=CG$3,1,"")))</f>
        <v/>
      </c>
      <c r="CH167" s="6" t="str">
        <f t="array" ref="CH167">IF(ISNA(INDEX($DC$1:$DC$770,MATCH($BI167&amp;CH$3,$DB$1:$DB$770&amp;$DC$1:$DC$770,0))),"",IF(ISNA(INDEX($DC$1:$DC$200,MATCH($BI167&amp;CH$3,$DB$1:$DB$200&amp;$DC$1:$DC$200,0))),IF(INDEX($DC$201:$DC$770,MATCH($BI167&amp;CH$3,$DB$201:$DB$770&amp;$DC$201:$DC$770,0))=CH$3,2,""),IF(INDEX($DC$1:$DC$200,MATCH($BI167&amp;CH$3,$DB$1:$DB$200&amp;$DC$1:$DC$200,0))=CH$3,1,"")))</f>
        <v/>
      </c>
      <c r="CI167" s="7" t="str">
        <f t="array" ref="CI167">IF(ISNA(INDEX($DC$1:$DC$770,MATCH($BI167&amp;CI$3,$DB$1:$DB$770&amp;$DC$1:$DC$770,0))),"",IF(ISNA(INDEX($DC$1:$DC$200,MATCH($BI167&amp;CI$3,$DB$1:$DB$200&amp;$DC$1:$DC$200,0))),IF(INDEX($DC$201:$DC$770,MATCH($BI167&amp;CI$3,$DB$201:$DB$770&amp;$DC$201:$DC$770,0))=CI$3,2,""),IF(INDEX($DC$1:$DC$200,MATCH($BI167&amp;CI$3,$DB$1:$DB$200&amp;$DC$1:$DC$200,0))=CI$3,1,"")))</f>
        <v/>
      </c>
      <c r="CJ167" s="6" t="str">
        <f t="array" ref="CJ167">IF(ISNA(INDEX($DC$1:$DC$770,MATCH($BI167&amp;CJ$3,$DB$1:$DB$770&amp;$DC$1:$DC$770,0))),"",IF(ISNA(INDEX($DC$1:$DC$200,MATCH($BI167&amp;CJ$3,$DB$1:$DB$200&amp;$DC$1:$DC$200,0))),IF(INDEX($DC$201:$DC$770,MATCH($BI167&amp;CJ$3,$DB$201:$DB$770&amp;$DC$201:$DC$770,0))=CJ$3,2,""),IF(INDEX($DC$1:$DC$200,MATCH($BI167&amp;CJ$3,$DB$1:$DB$200&amp;$DC$1:$DC$200,0))=CJ$3,1,"")))</f>
        <v/>
      </c>
      <c r="CK167" s="6" t="str">
        <f t="array" ref="CK167">IF(ISNA(INDEX($DC$1:$DC$770,MATCH($BI167&amp;CK$3,$DB$1:$DB$770&amp;$DC$1:$DC$770,0))),"",IF(ISNA(INDEX($DC$1:$DC$200,MATCH($BI167&amp;CK$3,$DB$1:$DB$200&amp;$DC$1:$DC$200,0))),IF(INDEX($DC$201:$DC$770,MATCH($BI167&amp;CK$3,$DB$201:$DB$770&amp;$DC$201:$DC$770,0))=CK$3,2,""),IF(INDEX($DC$1:$DC$200,MATCH($BI167&amp;CK$3,$DB$1:$DB$200&amp;$DC$1:$DC$200,0))=CK$3,1,"")))</f>
        <v/>
      </c>
      <c r="CL167" s="7" t="str">
        <f t="array" ref="CL167">IF(ISNA(INDEX($DC$1:$DC$770,MATCH($BI167&amp;CL$3,$DB$1:$DB$770&amp;$DC$1:$DC$770,0))),"",IF(ISNA(INDEX($DC$1:$DC$200,MATCH($BI167&amp;CL$3,$DB$1:$DB$200&amp;$DC$1:$DC$200,0))),IF(INDEX($DC$201:$DC$770,MATCH($BI167&amp;CL$3,$DB$201:$DB$770&amp;$DC$201:$DC$770,0))=CL$3,2,""),IF(INDEX($DC$1:$DC$200,MATCH($BI167&amp;CL$3,$DB$1:$DB$200&amp;$DC$1:$DC$200,0))=CL$3,1,"")))</f>
        <v/>
      </c>
      <c r="CO167" s="58">
        <f t="shared" ref="CO167" si="1541">VLOOKUP(CQ167,$CQ$194:$CR$208,2,FALSE)</f>
        <v>15</v>
      </c>
      <c r="CP167" s="23">
        <f t="shared" si="1332"/>
        <v>0</v>
      </c>
      <c r="CQ167" s="168" t="s">
        <v>207</v>
      </c>
      <c r="CR167" s="13" t="s">
        <v>43</v>
      </c>
      <c r="CT167" s="13" t="s">
        <v>151</v>
      </c>
      <c r="CU167" s="63"/>
      <c r="CV167" s="63"/>
      <c r="CW167" s="13">
        <f t="shared" si="1410"/>
        <v>2016</v>
      </c>
      <c r="CX167" s="13" t="str">
        <f t="shared" si="1309"/>
        <v>Mo</v>
      </c>
      <c r="CY167" s="22">
        <f t="shared" si="1333"/>
        <v>40876</v>
      </c>
      <c r="CZ167" s="13">
        <f>IF(COUNTIF(DL652:DL661,1)&gt;0,"F3",0)</f>
        <v>0</v>
      </c>
      <c r="DB167" s="19">
        <f>IF(DM167=0,0,IF(COUNTIF($DM$1:$DM$200,DM167)=1,DM167,IF(COUNTIF($DM$1:$DM$200,DM167)=2,IF(COUNTIF($DM$1:$DM104,DM167)=0,DM167,DM167+0.5),"Terminkollision 1")))</f>
        <v>0</v>
      </c>
      <c r="DC167" s="42">
        <f t="shared" si="1187"/>
        <v>6</v>
      </c>
      <c r="DD167" s="71" t="s">
        <v>198</v>
      </c>
      <c r="DE167" s="73" t="s">
        <v>119</v>
      </c>
      <c r="DG167" s="64"/>
      <c r="DH167" s="64"/>
      <c r="DI167" s="13">
        <f t="shared" si="563"/>
        <v>2016</v>
      </c>
      <c r="DJ167" s="13" t="str">
        <f t="shared" si="1273"/>
        <v>Mo</v>
      </c>
      <c r="DK167" s="22">
        <f t="shared" si="1274"/>
        <v>40876</v>
      </c>
      <c r="DL167" s="19">
        <f t="shared" si="1275"/>
        <v>0</v>
      </c>
      <c r="DM167" s="13">
        <f t="shared" si="1136"/>
        <v>0</v>
      </c>
    </row>
    <row r="168" spans="1:117">
      <c r="A168" s="13">
        <f t="shared" ref="A168" si="1542">A167+0.5</f>
        <v>196.5</v>
      </c>
      <c r="B168" s="174"/>
      <c r="C168" s="183"/>
      <c r="D168" s="177"/>
      <c r="E168" s="2"/>
      <c r="F168" s="165"/>
      <c r="G168" s="165"/>
      <c r="H168" s="165"/>
      <c r="I168" s="2"/>
      <c r="J168" s="10" t="str">
        <f t="shared" ref="J168" si="1543">IF(ISNA(VLOOKUP(A168,$CP$30:$CQ$56,2,FALSE)),IF(ISNA(VLOOKUP(A168,$DB$1:$DE$200,4,FALSE)),"",VLOOKUP(A168,$DB$1:$DE$200,4,FALSE)),VLOOKUP(A168,$CP$30:$CQ$56,2,FALSE))</f>
        <v/>
      </c>
      <c r="K168" s="10"/>
      <c r="L168" s="10"/>
      <c r="M168" s="10"/>
      <c r="N168" s="10"/>
      <c r="O168" s="10"/>
      <c r="P168" s="9" t="str">
        <f t="array" ref="P168">IF(ISNA(INDEX($DC$201:$DC$770,MATCH($A167&amp;P$3,$DB$201:$DB$770&amp;$DC$201:$DC$770,0))),IF(ISNA(INDEX($DC$1:$DC$200,MATCH($A168&amp;P$3,$DB$1:$DB$200&amp;$DC$1:$DC$200,0))),"",IF(INDEX($DC$1:$DC$200,MATCH($A168&amp;P$3,$DB$1:$DB$200&amp;$DC$1:$DC$200,0))=P$3,1,"")),IF(INDEX($DC$201:$DC$770,MATCH($A167&amp;P$3,$DB$201:$DB$770&amp;$DC$201:$DC$770,0))=P$3,2,""))</f>
        <v/>
      </c>
      <c r="Q168" s="10" t="str">
        <f t="array" ref="Q168">IF(ISNA(INDEX($DC$201:$DC$770,MATCH($A167&amp;Q$3,$DB$201:$DB$770&amp;$DC$201:$DC$770,0))),IF(ISNA(INDEX($DC$1:$DC$200,MATCH($A168&amp;Q$3,$DB$1:$DB$200&amp;$DC$1:$DC$200,0))),"",IF(INDEX($DC$1:$DC$200,MATCH($A168&amp;Q$3,$DB$1:$DB$200&amp;$DC$1:$DC$200,0))=Q$3,1,"")),IF(INDEX($DC$201:$DC$770,MATCH($A167&amp;Q$3,$DB$201:$DB$770&amp;$DC$201:$DC$770,0))=Q$3,2,""))</f>
        <v/>
      </c>
      <c r="R168" s="10" t="str">
        <f t="array" ref="R168">IF(ISNA(INDEX($DC$201:$DC$770,MATCH($A167&amp;R$3,$DB$201:$DB$770&amp;$DC$201:$DC$770,0))),IF(ISNA(INDEX($DC$1:$DC$200,MATCH($A168&amp;R$3,$DB$1:$DB$200&amp;$DC$1:$DC$200,0))),"",IF(INDEX($DC$1:$DC$200,MATCH($A168&amp;R$3,$DB$1:$DB$200&amp;$DC$1:$DC$200,0))=R$3,1,"")),IF(INDEX($DC$201:$DC$770,MATCH($A167&amp;R$3,$DB$201:$DB$770&amp;$DC$201:$DC$770,0))=R$3,2,""))</f>
        <v/>
      </c>
      <c r="S168" s="9" t="str">
        <f t="array" ref="S168">IF(ISNA(INDEX($DC$201:$DC$770,MATCH($A167&amp;S$3,$DB$201:$DB$770&amp;$DC$201:$DC$770,0))),IF(ISNA(INDEX($DC$1:$DC$200,MATCH($A168&amp;S$3,$DB$1:$DB$200&amp;$DC$1:$DC$200,0))),"",IF(INDEX($DC$1:$DC$200,MATCH($A168&amp;S$3,$DB$1:$DB$200&amp;$DC$1:$DC$200,0))=S$3,1,"")),IF(INDEX($DC$201:$DC$770,MATCH($A167&amp;S$3,$DB$201:$DB$770&amp;$DC$201:$DC$770,0))=S$3,2,""))</f>
        <v/>
      </c>
      <c r="T168" s="10" t="str">
        <f t="array" ref="T168">IF(ISNA(INDEX($DC$201:$DC$770,MATCH($A167&amp;T$3,$DB$201:$DB$770&amp;$DC$201:$DC$770,0))),IF(ISNA(INDEX($DC$1:$DC$200,MATCH($A168&amp;T$3,$DB$1:$DB$200&amp;$DC$1:$DC$200,0))),"",IF(INDEX($DC$1:$DC$200,MATCH($A168&amp;T$3,$DB$1:$DB$200&amp;$DC$1:$DC$200,0))=T$3,1,"")),IF(INDEX($DC$201:$DC$770,MATCH($A167&amp;T$3,$DB$201:$DB$770&amp;$DC$201:$DC$770,0))=T$3,2,""))</f>
        <v/>
      </c>
      <c r="U168" s="8" t="str">
        <f t="array" ref="U168">IF(ISNA(INDEX($DC$201:$DC$770,MATCH($A167&amp;U$3,$DB$201:$DB$770&amp;$DC$201:$DC$770,0))),IF(ISNA(INDEX($DC$1:$DC$200,MATCH($A168&amp;U$3,$DB$1:$DB$200&amp;$DC$1:$DC$200,0))),"",IF(INDEX($DC$1:$DC$200,MATCH($A168&amp;U$3,$DB$1:$DB$200&amp;$DC$1:$DC$200,0))=U$3,1,"")),IF(INDEX($DC$201:$DC$770,MATCH($A167&amp;U$3,$DB$201:$DB$770&amp;$DC$201:$DC$770,0))=U$3,2,""))</f>
        <v/>
      </c>
      <c r="V168" s="10" t="str">
        <f t="array" ref="V168">IF(ISNA(INDEX($DC$201:$DC$770,MATCH($A167&amp;V$3,$DB$201:$DB$770&amp;$DC$201:$DC$770,0))),IF(ISNA(INDEX($DC$1:$DC$200,MATCH($A168&amp;V$3,$DB$1:$DB$200&amp;$DC$1:$DC$200,0))),"",IF(INDEX($DC$1:$DC$200,MATCH($A168&amp;V$3,$DB$1:$DB$200&amp;$DC$1:$DC$200,0))=V$3,1,"")),IF(INDEX($DC$201:$DC$770,MATCH($A167&amp;V$3,$DB$201:$DB$770&amp;$DC$201:$DC$770,0))=V$3,2,""))</f>
        <v/>
      </c>
      <c r="W168" s="10" t="str">
        <f t="array" ref="W168">IF(ISNA(INDEX($DC$201:$DC$770,MATCH($A167&amp;W$3,$DB$201:$DB$770&amp;$DC$201:$DC$770,0))),IF(ISNA(INDEX($DC$1:$DC$200,MATCH($A168&amp;W$3,$DB$1:$DB$200&amp;$DC$1:$DC$200,0))),"",IF(INDEX($DC$1:$DC$200,MATCH($A168&amp;W$3,$DB$1:$DB$200&amp;$DC$1:$DC$200,0))=W$3,1,"")),IF(INDEX($DC$201:$DC$770,MATCH($A167&amp;W$3,$DB$201:$DB$770&amp;$DC$201:$DC$770,0))=W$3,2,""))</f>
        <v/>
      </c>
      <c r="X168" s="10" t="str">
        <f t="array" ref="X168">IF(ISNA(INDEX($DC$201:$DC$770,MATCH($A167&amp;X$3,$DB$201:$DB$770&amp;$DC$201:$DC$770,0))),IF(ISNA(INDEX($DC$1:$DC$200,MATCH($A168&amp;X$3,$DB$1:$DB$200&amp;$DC$1:$DC$200,0))),"",IF(INDEX($DC$1:$DC$200,MATCH($A168&amp;X$3,$DB$1:$DB$200&amp;$DC$1:$DC$200,0))=X$3,1,"")),IF(INDEX($DC$201:$DC$770,MATCH($A167&amp;X$3,$DB$201:$DB$770&amp;$DC$201:$DC$770,0))=X$3,2,""))</f>
        <v/>
      </c>
      <c r="Y168" s="9" t="str">
        <f t="array" ref="Y168">IF(ISNA(INDEX($DC$201:$DC$770,MATCH($A167&amp;Y$3,$DB$201:$DB$770&amp;$DC$201:$DC$770,0))),IF(ISNA(INDEX($DC$1:$DC$200,MATCH($A168&amp;Y$3,$DB$1:$DB$200&amp;$DC$1:$DC$200,0))),"",IF(INDEX($DC$1:$DC$200,MATCH($A168&amp;Y$3,$DB$1:$DB$200&amp;$DC$1:$DC$200,0))=Y$3,1,"")),IF(INDEX($DC$201:$DC$770,MATCH($A167&amp;Y$3,$DB$201:$DB$770&amp;$DC$201:$DC$770,0))=Y$3,2,""))</f>
        <v/>
      </c>
      <c r="Z168" s="10" t="str">
        <f t="array" ref="Z168">IF(ISNA(INDEX($DC$201:$DC$770,MATCH($A167&amp;Z$3,$DB$201:$DB$770&amp;$DC$201:$DC$770,0))),IF(ISNA(INDEX($DC$1:$DC$200,MATCH($A168&amp;Z$3,$DB$1:$DB$200&amp;$DC$1:$DC$200,0))),"",IF(INDEX($DC$1:$DC$200,MATCH($A168&amp;Z$3,$DB$1:$DB$200&amp;$DC$1:$DC$200,0))=Z$3,1,"")),IF(INDEX($DC$201:$DC$770,MATCH($A167&amp;Z$3,$DB$201:$DB$770&amp;$DC$201:$DC$770,0))=Z$3,2,""))</f>
        <v/>
      </c>
      <c r="AA168" s="8" t="str">
        <f t="array" ref="AA168">IF(ISNA(INDEX($DC$201:$DC$770,MATCH($A167&amp;AA$3,$DB$201:$DB$770&amp;$DC$201:$DC$770,0))),IF(ISNA(INDEX($DC$1:$DC$200,MATCH($A168&amp;AA$3,$DB$1:$DB$200&amp;$DC$1:$DC$200,0))),"",IF(INDEX($DC$1:$DC$200,MATCH($A168&amp;AA$3,$DB$1:$DB$200&amp;$DC$1:$DC$200,0))=AA$3,1,"")),IF(INDEX($DC$201:$DC$770,MATCH($A167&amp;AA$3,$DB$201:$DB$770&amp;$DC$201:$DC$770,0))=AA$3,2,""))</f>
        <v/>
      </c>
      <c r="AB168" s="10" t="str">
        <f t="array" ref="AB168">IF(ISNA(INDEX($DC$201:$DC$770,MATCH($A167&amp;AB$3,$DB$201:$DB$770&amp;$DC$201:$DC$770,0))),IF(ISNA(INDEX($DC$1:$DC$200,MATCH($A168&amp;AB$3,$DB$1:$DB$200&amp;$DC$1:$DC$200,0))),"",IF(INDEX($DC$1:$DC$200,MATCH($A168&amp;AB$3,$DB$1:$DB$200&amp;$DC$1:$DC$200,0))=AB$3,1,"")),IF(INDEX($DC$201:$DC$770,MATCH($A167&amp;AB$3,$DB$201:$DB$770&amp;$DC$201:$DC$770,0))=AB$3,2,""))</f>
        <v/>
      </c>
      <c r="AC168" s="10" t="str">
        <f t="array" ref="AC168">IF(ISNA(INDEX($DC$201:$DC$770,MATCH($A167&amp;AC$3,$DB$201:$DB$770&amp;$DC$201:$DC$770,0))),IF(ISNA(INDEX($DC$1:$DC$200,MATCH($A168&amp;AC$3,$DB$1:$DB$200&amp;$DC$1:$DC$200,0))),"",IF(INDEX($DC$1:$DC$200,MATCH($A168&amp;AC$3,$DB$1:$DB$200&amp;$DC$1:$DC$200,0))=AC$3,1,"")),IF(INDEX($DC$201:$DC$770,MATCH($A167&amp;AC$3,$DB$201:$DB$770&amp;$DC$201:$DC$770,0))=AC$3,2,""))</f>
        <v/>
      </c>
      <c r="AD168" s="8" t="str">
        <f t="array" ref="AD168">IF(ISNA(INDEX($DC$201:$DC$770,MATCH($A167&amp;AD$3,$DB$201:$DB$770&amp;$DC$201:$DC$770,0))),IF(ISNA(INDEX($DC$1:$DC$200,MATCH($A168&amp;AD$3,$DB$1:$DB$200&amp;$DC$1:$DC$200,0))),"",IF(INDEX($DC$1:$DC$200,MATCH($A168&amp;AD$3,$DB$1:$DB$200&amp;$DC$1:$DC$200,0))=AD$3,1,"")),IF(INDEX($DC$201:$DC$770,MATCH($A167&amp;AD$3,$DB$201:$DB$770&amp;$DC$201:$DC$770,0))=AD$3,2,""))</f>
        <v/>
      </c>
      <c r="AE168" s="4">
        <f t="shared" ref="AE168" si="1544">AE167+0.5</f>
        <v>227.5</v>
      </c>
      <c r="AF168" s="174"/>
      <c r="AG168" s="173"/>
      <c r="AH168" s="177"/>
      <c r="AI168" s="2"/>
      <c r="AJ168" s="165"/>
      <c r="AK168" s="165"/>
      <c r="AL168" s="165"/>
      <c r="AM168" s="2"/>
      <c r="AN168" s="9" t="str">
        <f t="shared" ref="AN168" si="1545">IF(ISNA(VLOOKUP(AE168,$CP$30:$CQ$56,2,FALSE)),IF(ISNA(VLOOKUP(AE168,$DB$1:$DE$200,4,FALSE)),"",VLOOKUP(AE168,$DB$1:$DE$200,4,FALSE)),VLOOKUP(AE168,$CP$30:$CQ$56,2,FALSE))</f>
        <v/>
      </c>
      <c r="AO168" s="10"/>
      <c r="AP168" s="10"/>
      <c r="AQ168" s="10"/>
      <c r="AR168" s="10"/>
      <c r="AS168" s="8"/>
      <c r="AT168" s="9" t="str">
        <f t="array" ref="AT168">IF(ISNA(INDEX($DC$201:$DC$770,MATCH($AE167&amp;AT$3,$DB$201:$DB$770&amp;$DC$201:$DC$770,0))),IF(ISNA(INDEX($DC$1:$DC$200,MATCH($AE168&amp;AT$3,$DB$1:$DB$200&amp;$DC$1:$DC$200,0))),"",IF(INDEX($DC$1:$DC$200,MATCH($AE168&amp;AT$3,$DB$1:$DB$200&amp;$DC$1:$DC$200,0))=AT$3,1,"")),IF(INDEX($DC$201:$DC$770,MATCH($AE167&amp;AT$3,$DB$201:$DB$770&amp;$DC$201:$DC$770,0))=AT$3,2,""))</f>
        <v/>
      </c>
      <c r="AU168" s="10" t="str">
        <f t="array" ref="AU168">IF(ISNA(INDEX($DC$201:$DC$770,MATCH($AE167&amp;AU$3,$DB$201:$DB$770&amp;$DC$201:$DC$770,0))),IF(ISNA(INDEX($DC$1:$DC$200,MATCH($AE168&amp;AU$3,$DB$1:$DB$200&amp;$DC$1:$DC$200,0))),"",IF(INDEX($DC$1:$DC$200,MATCH($AE168&amp;AU$3,$DB$1:$DB$200&amp;$DC$1:$DC$200,0))=AU$3,1,"")),IF(INDEX($DC$201:$DC$770,MATCH($AE167&amp;AU$3,$DB$201:$DB$770&amp;$DC$201:$DC$770,0))=AU$3,2,""))</f>
        <v/>
      </c>
      <c r="AV168" s="10" t="str">
        <f t="array" ref="AV168">IF(ISNA(INDEX($DC$201:$DC$770,MATCH($AE167&amp;AV$3,$DB$201:$DB$770&amp;$DC$201:$DC$770,0))),IF(ISNA(INDEX($DC$1:$DC$200,MATCH($AE168&amp;AV$3,$DB$1:$DB$200&amp;$DC$1:$DC$200,0))),"",IF(INDEX($DC$1:$DC$200,MATCH($AE168&amp;AV$3,$DB$1:$DB$200&amp;$DC$1:$DC$200,0))=AV$3,1,"")),IF(INDEX($DC$201:$DC$770,MATCH($AE167&amp;AV$3,$DB$201:$DB$770&amp;$DC$201:$DC$770,0))=AV$3,2,""))</f>
        <v/>
      </c>
      <c r="AW168" s="9" t="str">
        <f t="array" ref="AW168">IF(ISNA(INDEX($DC$201:$DC$770,MATCH($AE167&amp;AW$3,$DB$201:$DB$770&amp;$DC$201:$DC$770,0))),IF(ISNA(INDEX($DC$1:$DC$200,MATCH($AE168&amp;AW$3,$DB$1:$DB$200&amp;$DC$1:$DC$200,0))),"",IF(INDEX($DC$1:$DC$200,MATCH($AE168&amp;AW$3,$DB$1:$DB$200&amp;$DC$1:$DC$200,0))=AW$3,1,"")),IF(INDEX($DC$201:$DC$770,MATCH($AE167&amp;AW$3,$DB$201:$DB$770&amp;$DC$201:$DC$770,0))=AW$3,2,""))</f>
        <v/>
      </c>
      <c r="AX168" s="10" t="str">
        <f t="array" ref="AX168">IF(ISNA(INDEX($DC$201:$DC$770,MATCH($AE167&amp;AX$3,$DB$201:$DB$770&amp;$DC$201:$DC$770,0))),IF(ISNA(INDEX($DC$1:$DC$200,MATCH($AE168&amp;AX$3,$DB$1:$DB$200&amp;$DC$1:$DC$200,0))),"",IF(INDEX($DC$1:$DC$200,MATCH($AE168&amp;AX$3,$DB$1:$DB$200&amp;$DC$1:$DC$200,0))=AX$3,1,"")),IF(INDEX($DC$201:$DC$770,MATCH($AE167&amp;AX$3,$DB$201:$DB$770&amp;$DC$201:$DC$770,0))=AX$3,2,""))</f>
        <v/>
      </c>
      <c r="AY168" s="8" t="str">
        <f t="array" ref="AY168">IF(ISNA(INDEX($DC$201:$DC$770,MATCH($AE167&amp;AY$3,$DB$201:$DB$770&amp;$DC$201:$DC$770,0))),IF(ISNA(INDEX($DC$1:$DC$200,MATCH($AE168&amp;AY$3,$DB$1:$DB$200&amp;$DC$1:$DC$200,0))),"",IF(INDEX($DC$1:$DC$200,MATCH($AE168&amp;AY$3,$DB$1:$DB$200&amp;$DC$1:$DC$200,0))=AY$3,1,"")),IF(INDEX($DC$201:$DC$770,MATCH($AE167&amp;AY$3,$DB$201:$DB$770&amp;$DC$201:$DC$770,0))=AY$3,2,""))</f>
        <v/>
      </c>
      <c r="AZ168" s="10" t="str">
        <f t="array" ref="AZ168">IF(ISNA(INDEX($DC$201:$DC$770,MATCH($AE167&amp;AZ$3,$DB$201:$DB$770&amp;$DC$201:$DC$770,0))),IF(ISNA(INDEX($DC$1:$DC$200,MATCH($AE168&amp;AZ$3,$DB$1:$DB$200&amp;$DC$1:$DC$200,0))),"",IF(INDEX($DC$1:$DC$200,MATCH($AE168&amp;AZ$3,$DB$1:$DB$200&amp;$DC$1:$DC$200,0))=AZ$3,1,"")),IF(INDEX($DC$201:$DC$770,MATCH($AE167&amp;AZ$3,$DB$201:$DB$770&amp;$DC$201:$DC$770,0))=AZ$3,2,""))</f>
        <v/>
      </c>
      <c r="BA168" s="10" t="str">
        <f t="array" ref="BA168">IF(ISNA(INDEX($DC$201:$DC$770,MATCH($AE167&amp;BA$3,$DB$201:$DB$770&amp;$DC$201:$DC$770,0))),IF(ISNA(INDEX($DC$1:$DC$200,MATCH($AE168&amp;BA$3,$DB$1:$DB$200&amp;$DC$1:$DC$200,0))),"",IF(INDEX($DC$1:$DC$200,MATCH($AE168&amp;BA$3,$DB$1:$DB$200&amp;$DC$1:$DC$200,0))=BA$3,1,"")),IF(INDEX($DC$201:$DC$770,MATCH($AE167&amp;BA$3,$DB$201:$DB$770&amp;$DC$201:$DC$770,0))=BA$3,2,""))</f>
        <v/>
      </c>
      <c r="BB168" s="10" t="str">
        <f t="array" ref="BB168">IF(ISNA(INDEX($DC$201:$DC$770,MATCH($AE167&amp;BB$3,$DB$201:$DB$770&amp;$DC$201:$DC$770,0))),IF(ISNA(INDEX($DC$1:$DC$200,MATCH($AE168&amp;BB$3,$DB$1:$DB$200&amp;$DC$1:$DC$200,0))),"",IF(INDEX($DC$1:$DC$200,MATCH($AE168&amp;BB$3,$DB$1:$DB$200&amp;$DC$1:$DC$200,0))=BB$3,1,"")),IF(INDEX($DC$201:$DC$770,MATCH($AE167&amp;BB$3,$DB$201:$DB$770&amp;$DC$201:$DC$770,0))=BB$3,2,""))</f>
        <v/>
      </c>
      <c r="BC168" s="9" t="str">
        <f t="array" ref="BC168">IF(ISNA(INDEX($DC$201:$DC$770,MATCH($AE167&amp;BC$3,$DB$201:$DB$770&amp;$DC$201:$DC$770,0))),IF(ISNA(INDEX($DC$1:$DC$200,MATCH($AE168&amp;BC$3,$DB$1:$DB$200&amp;$DC$1:$DC$200,0))),"",IF(INDEX($DC$1:$DC$200,MATCH($AE168&amp;BC$3,$DB$1:$DB$200&amp;$DC$1:$DC$200,0))=BC$3,1,"")),IF(INDEX($DC$201:$DC$770,MATCH($AE167&amp;BC$3,$DB$201:$DB$770&amp;$DC$201:$DC$770,0))=BC$3,2,""))</f>
        <v/>
      </c>
      <c r="BD168" s="10" t="str">
        <f t="array" ref="BD168">IF(ISNA(INDEX($DC$201:$DC$770,MATCH($AE167&amp;BD$3,$DB$201:$DB$770&amp;$DC$201:$DC$770,0))),IF(ISNA(INDEX($DC$1:$DC$200,MATCH($AE168&amp;BD$3,$DB$1:$DB$200&amp;$DC$1:$DC$200,0))),"",IF(INDEX($DC$1:$DC$200,MATCH($AE168&amp;BD$3,$DB$1:$DB$200&amp;$DC$1:$DC$200,0))=BD$3,1,"")),IF(INDEX($DC$201:$DC$770,MATCH($AE167&amp;BD$3,$DB$201:$DB$770&amp;$DC$201:$DC$770,0))=BD$3,2,""))</f>
        <v/>
      </c>
      <c r="BE168" s="8" t="str">
        <f t="array" ref="BE168">IF(ISNA(INDEX($DC$201:$DC$770,MATCH($AE167&amp;BE$3,$DB$201:$DB$770&amp;$DC$201:$DC$770,0))),IF(ISNA(INDEX($DC$1:$DC$200,MATCH($AE168&amp;BE$3,$DB$1:$DB$200&amp;$DC$1:$DC$200,0))),"",IF(INDEX($DC$1:$DC$200,MATCH($AE168&amp;BE$3,$DB$1:$DB$200&amp;$DC$1:$DC$200,0))=BE$3,1,"")),IF(INDEX($DC$201:$DC$770,MATCH($AE167&amp;BE$3,$DB$201:$DB$770&amp;$DC$201:$DC$770,0))=BE$3,2,""))</f>
        <v/>
      </c>
      <c r="BF168" s="10" t="str">
        <f t="array" ref="BF168">IF(ISNA(INDEX($DC$201:$DC$770,MATCH($AE167&amp;BF$3,$DB$201:$DB$770&amp;$DC$201:$DC$770,0))),IF(ISNA(INDEX($DC$1:$DC$200,MATCH($AE168&amp;BF$3,$DB$1:$DB$200&amp;$DC$1:$DC$200,0))),"",IF(INDEX($DC$1:$DC$200,MATCH($AE168&amp;BF$3,$DB$1:$DB$200&amp;$DC$1:$DC$200,0))=BF$3,1,"")),IF(INDEX($DC$201:$DC$770,MATCH($AE167&amp;BF$3,$DB$201:$DB$770&amp;$DC$201:$DC$770,0))=BF$3,2,""))</f>
        <v/>
      </c>
      <c r="BG168" s="10" t="str">
        <f t="array" ref="BG168">IF(ISNA(INDEX($DC$201:$DC$770,MATCH($AE167&amp;BG$3,$DB$201:$DB$770&amp;$DC$201:$DC$770,0))),IF(ISNA(INDEX($DC$1:$DC$200,MATCH($AE168&amp;BG$3,$DB$1:$DB$200&amp;$DC$1:$DC$200,0))),"",IF(INDEX($DC$1:$DC$200,MATCH($AE168&amp;BG$3,$DB$1:$DB$200&amp;$DC$1:$DC$200,0))=BG$3,1,"")),IF(INDEX($DC$201:$DC$770,MATCH($AE167&amp;BG$3,$DB$201:$DB$770&amp;$DC$201:$DC$770,0))=BG$3,2,""))</f>
        <v/>
      </c>
      <c r="BH168" s="8" t="str">
        <f t="array" ref="BH168">IF(ISNA(INDEX($DC$201:$DC$770,MATCH($AE167&amp;BH$3,$DB$201:$DB$770&amp;$DC$201:$DC$770,0))),IF(ISNA(INDEX($DC$1:$DC$200,MATCH($AE168&amp;BH$3,$DB$1:$DB$200&amp;$DC$1:$DC$200,0))),"",IF(INDEX($DC$1:$DC$200,MATCH($AE168&amp;BH$3,$DB$1:$DB$200&amp;$DC$1:$DC$200,0))=BH$3,1,"")),IF(INDEX($DC$201:$DC$770,MATCH($AE167&amp;BH$3,$DB$201:$DB$770&amp;$DC$201:$DC$770,0))=BH$3,2,""))</f>
        <v/>
      </c>
      <c r="BI168" s="4">
        <f t="shared" ref="BI168" si="1546">BI167+0.5</f>
        <v>258.5</v>
      </c>
      <c r="BJ168" s="174"/>
      <c r="BK168" s="173"/>
      <c r="BL168" s="177"/>
      <c r="BM168" s="2"/>
      <c r="BN168" s="165"/>
      <c r="BO168" s="165"/>
      <c r="BP168" s="165"/>
      <c r="BQ168" s="2"/>
      <c r="BR168" s="9" t="str">
        <f t="shared" ref="BR168" si="1547">IF(ISNA(VLOOKUP(BI168,$CP$30:$CQ$56,2,FALSE)),IF(ISNA(VLOOKUP(BI168,$DB$1:$DE$200,4,FALSE)),"",VLOOKUP(BI168,$DB$1:$DE$200,4,FALSE)),VLOOKUP(BI168,$CP$30:$CQ$56,2,FALSE))</f>
        <v/>
      </c>
      <c r="BS168" s="10"/>
      <c r="BT168" s="10"/>
      <c r="BU168" s="10"/>
      <c r="BV168" s="10"/>
      <c r="BW168" s="10"/>
      <c r="BX168" s="9" t="str">
        <f t="array" ref="BX168">IF(ISNA(INDEX($DC$201:$DC$770,MATCH($BI167&amp;BX$3,$DB$201:$DB$770&amp;$DC$201:$DC$770,0))),IF(ISNA(INDEX($DC$1:$DC$200,MATCH($BI168&amp;BX$3,$DB$1:$DB$200&amp;$DC$1:$DC$200,0))),"",IF(INDEX($DC$1:$DC$200,MATCH($BI168&amp;BX$3,$DB$1:$DB$200&amp;$DC$1:$DC$200,0))=BX$3,1,"")),IF(INDEX($DC$201:$DC$770,MATCH($BI167&amp;BX$3,$DB$201:$DB$770&amp;$DC$201:$DC$770,0))=BX$3,2,""))</f>
        <v/>
      </c>
      <c r="BY168" s="10" t="str">
        <f t="array" ref="BY168">IF(ISNA(INDEX($DC$201:$DC$770,MATCH($BI167&amp;BY$3,$DB$201:$DB$770&amp;$DC$201:$DC$770,0))),IF(ISNA(INDEX($DC$1:$DC$200,MATCH($BI168&amp;BY$3,$DB$1:$DB$200&amp;$DC$1:$DC$200,0))),"",IF(INDEX($DC$1:$DC$200,MATCH($BI168&amp;BY$3,$DB$1:$DB$200&amp;$DC$1:$DC$200,0))=BY$3,1,"")),IF(INDEX($DC$201:$DC$770,MATCH($BI167&amp;BY$3,$DB$201:$DB$770&amp;$DC$201:$DC$770,0))=BY$3,2,""))</f>
        <v/>
      </c>
      <c r="BZ168" s="10" t="str">
        <f t="array" ref="BZ168">IF(ISNA(INDEX($DC$201:$DC$770,MATCH($BI167&amp;BZ$3,$DB$201:$DB$770&amp;$DC$201:$DC$770,0))),IF(ISNA(INDEX($DC$1:$DC$200,MATCH($BI168&amp;BZ$3,$DB$1:$DB$200&amp;$DC$1:$DC$200,0))),"",IF(INDEX($DC$1:$DC$200,MATCH($BI168&amp;BZ$3,$DB$1:$DB$200&amp;$DC$1:$DC$200,0))=BZ$3,1,"")),IF(INDEX($DC$201:$DC$770,MATCH($BI167&amp;BZ$3,$DB$201:$DB$770&amp;$DC$201:$DC$770,0))=BZ$3,2,""))</f>
        <v/>
      </c>
      <c r="CA168" s="9" t="str">
        <f t="array" ref="CA168">IF(ISNA(INDEX($DC$201:$DC$770,MATCH($BI167&amp;CA$3,$DB$201:$DB$770&amp;$DC$201:$DC$770,0))),IF(ISNA(INDEX($DC$1:$DC$200,MATCH($BI168&amp;CA$3,$DB$1:$DB$200&amp;$DC$1:$DC$200,0))),"",IF(INDEX($DC$1:$DC$200,MATCH($BI168&amp;CA$3,$DB$1:$DB$200&amp;$DC$1:$DC$200,0))=CA$3,1,"")),IF(INDEX($DC$201:$DC$770,MATCH($BI167&amp;CA$3,$DB$201:$DB$770&amp;$DC$201:$DC$770,0))=CA$3,2,""))</f>
        <v/>
      </c>
      <c r="CB168" s="10" t="str">
        <f t="array" ref="CB168">IF(ISNA(INDEX($DC$201:$DC$770,MATCH($BI167&amp;CB$3,$DB$201:$DB$770&amp;$DC$201:$DC$770,0))),IF(ISNA(INDEX($DC$1:$DC$200,MATCH($BI168&amp;CB$3,$DB$1:$DB$200&amp;$DC$1:$DC$200,0))),"",IF(INDEX($DC$1:$DC$200,MATCH($BI168&amp;CB$3,$DB$1:$DB$200&amp;$DC$1:$DC$200,0))=CB$3,1,"")),IF(INDEX($DC$201:$DC$770,MATCH($BI167&amp;CB$3,$DB$201:$DB$770&amp;$DC$201:$DC$770,0))=CB$3,2,""))</f>
        <v/>
      </c>
      <c r="CC168" s="8" t="str">
        <f t="array" ref="CC168">IF(ISNA(INDEX($DC$201:$DC$770,MATCH($BI167&amp;CC$3,$DB$201:$DB$770&amp;$DC$201:$DC$770,0))),IF(ISNA(INDEX($DC$1:$DC$200,MATCH($BI168&amp;CC$3,$DB$1:$DB$200&amp;$DC$1:$DC$200,0))),"",IF(INDEX($DC$1:$DC$200,MATCH($BI168&amp;CC$3,$DB$1:$DB$200&amp;$DC$1:$DC$200,0))=CC$3,1,"")),IF(INDEX($DC$201:$DC$770,MATCH($BI167&amp;CC$3,$DB$201:$DB$770&amp;$DC$201:$DC$770,0))=CC$3,2,""))</f>
        <v/>
      </c>
      <c r="CD168" s="10" t="str">
        <f t="array" ref="CD168">IF(ISNA(INDEX($DC$201:$DC$770,MATCH($BI167&amp;CD$3,$DB$201:$DB$770&amp;$DC$201:$DC$770,0))),IF(ISNA(INDEX($DC$1:$DC$200,MATCH($BI168&amp;CD$3,$DB$1:$DB$200&amp;$DC$1:$DC$200,0))),"",IF(INDEX($DC$1:$DC$200,MATCH($BI168&amp;CD$3,$DB$1:$DB$200&amp;$DC$1:$DC$200,0))=CD$3,1,"")),IF(INDEX($DC$201:$DC$770,MATCH($BI167&amp;CD$3,$DB$201:$DB$770&amp;$DC$201:$DC$770,0))=CD$3,2,""))</f>
        <v/>
      </c>
      <c r="CE168" s="10" t="str">
        <f t="array" ref="CE168">IF(ISNA(INDEX($DC$201:$DC$770,MATCH($BI167&amp;CE$3,$DB$201:$DB$770&amp;$DC$201:$DC$770,0))),IF(ISNA(INDEX($DC$1:$DC$200,MATCH($BI168&amp;CE$3,$DB$1:$DB$200&amp;$DC$1:$DC$200,0))),"",IF(INDEX($DC$1:$DC$200,MATCH($BI168&amp;CE$3,$DB$1:$DB$200&amp;$DC$1:$DC$200,0))=CE$3,1,"")),IF(INDEX($DC$201:$DC$770,MATCH($BI167&amp;CE$3,$DB$201:$DB$770&amp;$DC$201:$DC$770,0))=CE$3,2,""))</f>
        <v/>
      </c>
      <c r="CF168" s="10" t="str">
        <f t="array" ref="CF168">IF(ISNA(INDEX($DC$201:$DC$770,MATCH($BI167&amp;CF$3,$DB$201:$DB$770&amp;$DC$201:$DC$770,0))),IF(ISNA(INDEX($DC$1:$DC$200,MATCH($BI168&amp;CF$3,$DB$1:$DB$200&amp;$DC$1:$DC$200,0))),"",IF(INDEX($DC$1:$DC$200,MATCH($BI168&amp;CF$3,$DB$1:$DB$200&amp;$DC$1:$DC$200,0))=CF$3,1,"")),IF(INDEX($DC$201:$DC$770,MATCH($BI167&amp;CF$3,$DB$201:$DB$770&amp;$DC$201:$DC$770,0))=CF$3,2,""))</f>
        <v/>
      </c>
      <c r="CG168" s="9" t="str">
        <f t="array" ref="CG168">IF(ISNA(INDEX($DC$201:$DC$770,MATCH($BI167&amp;CG$3,$DB$201:$DB$770&amp;$DC$201:$DC$770,0))),IF(ISNA(INDEX($DC$1:$DC$200,MATCH($BI168&amp;CG$3,$DB$1:$DB$200&amp;$DC$1:$DC$200,0))),"",IF(INDEX($DC$1:$DC$200,MATCH($BI168&amp;CG$3,$DB$1:$DB$200&amp;$DC$1:$DC$200,0))=CG$3,1,"")),IF(INDEX($DC$201:$DC$770,MATCH($BI167&amp;CG$3,$DB$201:$DB$770&amp;$DC$201:$DC$770,0))=CG$3,2,""))</f>
        <v/>
      </c>
      <c r="CH168" s="10" t="str">
        <f t="array" ref="CH168">IF(ISNA(INDEX($DC$201:$DC$770,MATCH($BI167&amp;CH$3,$DB$201:$DB$770&amp;$DC$201:$DC$770,0))),IF(ISNA(INDEX($DC$1:$DC$200,MATCH($BI168&amp;CH$3,$DB$1:$DB$200&amp;$DC$1:$DC$200,0))),"",IF(INDEX($DC$1:$DC$200,MATCH($BI168&amp;CH$3,$DB$1:$DB$200&amp;$DC$1:$DC$200,0))=CH$3,1,"")),IF(INDEX($DC$201:$DC$770,MATCH($BI167&amp;CH$3,$DB$201:$DB$770&amp;$DC$201:$DC$770,0))=CH$3,2,""))</f>
        <v/>
      </c>
      <c r="CI168" s="8" t="str">
        <f t="array" ref="CI168">IF(ISNA(INDEX($DC$201:$DC$770,MATCH($BI167&amp;CI$3,$DB$201:$DB$770&amp;$DC$201:$DC$770,0))),IF(ISNA(INDEX($DC$1:$DC$200,MATCH($BI168&amp;CI$3,$DB$1:$DB$200&amp;$DC$1:$DC$200,0))),"",IF(INDEX($DC$1:$DC$200,MATCH($BI168&amp;CI$3,$DB$1:$DB$200&amp;$DC$1:$DC$200,0))=CI$3,1,"")),IF(INDEX($DC$201:$DC$770,MATCH($BI167&amp;CI$3,$DB$201:$DB$770&amp;$DC$201:$DC$770,0))=CI$3,2,""))</f>
        <v/>
      </c>
      <c r="CJ168" s="10" t="str">
        <f t="array" ref="CJ168">IF(ISNA(INDEX($DC$201:$DC$770,MATCH($BI167&amp;CJ$3,$DB$201:$DB$770&amp;$DC$201:$DC$770,0))),IF(ISNA(INDEX($DC$1:$DC$200,MATCH($BI168&amp;CJ$3,$DB$1:$DB$200&amp;$DC$1:$DC$200,0))),"",IF(INDEX($DC$1:$DC$200,MATCH($BI168&amp;CJ$3,$DB$1:$DB$200&amp;$DC$1:$DC$200,0))=CJ$3,1,"")),IF(INDEX($DC$201:$DC$770,MATCH($BI167&amp;CJ$3,$DB$201:$DB$770&amp;$DC$201:$DC$770,0))=CJ$3,2,""))</f>
        <v/>
      </c>
      <c r="CK168" s="10" t="str">
        <f t="array" ref="CK168">IF(ISNA(INDEX($DC$201:$DC$770,MATCH($BI167&amp;CK$3,$DB$201:$DB$770&amp;$DC$201:$DC$770,0))),IF(ISNA(INDEX($DC$1:$DC$200,MATCH($BI168&amp;CK$3,$DB$1:$DB$200&amp;$DC$1:$DC$200,0))),"",IF(INDEX($DC$1:$DC$200,MATCH($BI168&amp;CK$3,$DB$1:$DB$200&amp;$DC$1:$DC$200,0))=CK$3,1,"")),IF(INDEX($DC$201:$DC$770,MATCH($BI167&amp;CK$3,$DB$201:$DB$770&amp;$DC$201:$DC$770,0))=CK$3,2,""))</f>
        <v/>
      </c>
      <c r="CL168" s="8" t="str">
        <f t="array" ref="CL168">IF(ISNA(INDEX($DC$201:$DC$770,MATCH($BI167&amp;CL$3,$DB$201:$DB$770&amp;$DC$201:$DC$770,0))),IF(ISNA(INDEX($DC$1:$DC$200,MATCH($BI168&amp;CL$3,$DB$1:$DB$200&amp;$DC$1:$DC$200,0))),"",IF(INDEX($DC$1:$DC$200,MATCH($BI168&amp;CL$3,$DB$1:$DB$200&amp;$DC$1:$DC$200,0))=CL$3,1,"")),IF(INDEX($DC$201:$DC$770,MATCH($BI167&amp;CL$3,$DB$201:$DB$770&amp;$DC$201:$DC$770,0))=CL$3,2,""))</f>
        <v/>
      </c>
      <c r="CN168" s="10"/>
      <c r="CO168" s="14">
        <f t="shared" ref="CO168" si="1548">CO167</f>
        <v>15</v>
      </c>
      <c r="CP168" s="24">
        <f t="shared" si="1332"/>
        <v>0</v>
      </c>
      <c r="CQ168" s="161"/>
      <c r="CR168" s="10"/>
      <c r="CS168" s="10"/>
      <c r="CT168" s="10" t="s">
        <v>152</v>
      </c>
      <c r="CU168" s="69"/>
      <c r="CV168" s="69"/>
      <c r="CW168" s="10">
        <f t="shared" si="1410"/>
        <v>2016</v>
      </c>
      <c r="CX168" s="10" t="str">
        <f t="shared" si="1309"/>
        <v>Mo</v>
      </c>
      <c r="CY168" s="36">
        <f t="shared" si="1333"/>
        <v>40876</v>
      </c>
      <c r="CZ168" s="10">
        <f>CZ167</f>
        <v>0</v>
      </c>
      <c r="DB168" s="19">
        <f>IF(DM168=0,0,IF(COUNTIF($DM$1:$DM$200,DM168)=1,DM168,IF(COUNTIF($DM$1:$DM$200,DM168)=2,IF(COUNTIF($DM$1:$DM104,DM168)=0,DM168,DM168+0.5),"Terminkollision 1")))</f>
        <v>0</v>
      </c>
      <c r="DC168" s="42">
        <f t="shared" si="1187"/>
        <v>6</v>
      </c>
      <c r="DD168" s="71" t="s">
        <v>198</v>
      </c>
      <c r="DE168" s="73" t="s">
        <v>119</v>
      </c>
      <c r="DG168" s="64"/>
      <c r="DH168" s="64"/>
      <c r="DI168" s="13">
        <f t="shared" si="563"/>
        <v>2016</v>
      </c>
      <c r="DJ168" s="13" t="str">
        <f t="shared" si="1273"/>
        <v>Mo</v>
      </c>
      <c r="DK168" s="22">
        <f t="shared" si="1274"/>
        <v>40876</v>
      </c>
      <c r="DL168" s="19">
        <f t="shared" si="1275"/>
        <v>0</v>
      </c>
      <c r="DM168" s="13">
        <f t="shared" si="1136"/>
        <v>0</v>
      </c>
    </row>
    <row r="169" spans="1:117" ht="12.75" customHeight="1">
      <c r="A169" s="13">
        <f t="shared" ref="A169" si="1549">A167+1</f>
        <v>197</v>
      </c>
      <c r="B169" s="174">
        <f>TRUNC((DATE($CR$2,C$140,C169)-WEEKDAY(DATE($CR$2,C$140,C169),2)-DATE(YEAR(DATE($CR$2,C$140,C169)+4-WEEKDAY(DATE($CR$2,C$140,C169),2)),1,-10))/7)</f>
        <v>28</v>
      </c>
      <c r="C169" s="181">
        <v>15</v>
      </c>
      <c r="D169" s="176" t="str">
        <f t="shared" si="1258"/>
        <v>Fr</v>
      </c>
      <c r="E169" s="2"/>
      <c r="F169" s="164" t="str">
        <f t="shared" ref="F169" si="1550">IF(OR(OR(B169=$CR$7,B173=$CR$7,B169=$CS$7,B173=$CS$7,B169=$CT$7,B173=$CT$7,B169=$CR$8,B173=$CR$8,B169=$CR$9,B173=$CR$9,B169=$CR$10,B173=$CR$10,B169=$CS$10,B173=$CS$10,B169=$CR$11,B173=$CR$11,B169=$CS$11,B173=$CS$11,B169=$CT$11,B173=$CT$11,B169=$CU$11,B173=$CU$11,B169=$CV$11,B173=$CV$11,B169=$CR$12,B173=$CR$12,B169=$CS$12,B173=$CS$12),OR($A170=$CP$30,$A170=$CP$31,$A170=$CP$32,$A170=$CP$33,$A170=$CP$34,$A170=$CP$35,$A170=$CP$36,$A170=$CP$37,$A170=$CP$38,$A170=$CP$39,$A170=$CP$40,$A170=$CP$41),OR($A170=$CP$44,$A170=$CP$45,$A170=$CP$46,$A170=$CP$47,$A170=$CP$48,$A170=$CP$49,$A170=$CP$50)),1,"")</f>
        <v/>
      </c>
      <c r="G169" s="164" t="str">
        <f t="shared" ref="G169" si="1551">IF(OR(OR(B169=$CR$15,B173=$CR$15,B169=$CS$15,B173=$CS$15,B169=$CT$15,B173=$CT$15,B169=$CR$16,B173=$CR$16,B169=$CS$16,B173=$CS$16,B169=$CR$17,B173=$CR$17,B169=$CS$17,B173=$CS$17,B169=$CR$18,B173=$CR$18,B169=$CS$18,B173=$CS$18,B169=$CT$18,B173=$CT$18,B169=$CU$18,B173=$CU$18,B169=$CV$18,B173=$CV$18,B169=$CR$19,B173=$CR$19,B169=$CS$19,B173=$CS$19),OR($A170=$CP$30,$A170=$CP$31,$A170=$CP$32,$A170=$CP$33,$A170=$CP$34,$A170=$CP$35,$A170=$CP$36,$A170=$CP$37,$A170=$CP$38,$A170=$CP$39,$A170=$CP$40,$A170=$CP$41),OR($A170=$CP$44,$A170=$CP$45,$A170=$CP$46,$A170=$CP$47,$A170=$CP$48,$A170=$CP$49,$A170=$CP$50)),1,"")</f>
        <v/>
      </c>
      <c r="H169" s="164" t="str">
        <f t="shared" ref="H169" si="1552">IF(OR(OR(B169=$CR$22,B173=$CR$22,B169=$CS$22,B173=$CS$22,B169=$CT$22,B173=$CT$22,B169=$CR$23,B173=$CR$23,B169=$CS$23,B173=$CS$23,B169=$CR$24,B173=$CR$24,B169=$CS$24,B173=$CS$24,B169=$CR$25,B173=$CR$25,B169=$CS$25,B173=$CS$25,B169=$CT$25,B173=$CT$25,B169=$CU$25,B173=$CU$25,B169=$CV$25,B173=$CV$25,B169=$CR$26,B173=$CR$26,B169=$CS$26,B173=$CS$26),OR($A170=$CP$30,$A170=$CP$31,$A170=$CP$32,$A170=$CP$33,$A170=$CP$34,$A170=$CP$35,$A170=$CP$36,$A170=$CP$37,$A170=$CP$38,$A170=$CP$39,$A170=$CP$40,$A170=$CP$41),OR($A170=$CP$44,$A170=$CP$45,$A170=$CP$46,$A170=$CP$47,$A170=$CP$48,$A170=$CP$49,$A170=$CP$50)),1,"")</f>
        <v/>
      </c>
      <c r="I169" s="2"/>
      <c r="J169" s="6" t="str">
        <f t="shared" ref="J169" si="1553">IF(ISNA(VLOOKUP(A169,$DB$1:$DE$200,4,FALSE)),"",VLOOKUP(A169,$DB$1:$DE$200,4,FALSE))</f>
        <v/>
      </c>
      <c r="K169" s="6"/>
      <c r="L169" s="6"/>
      <c r="M169" s="6"/>
      <c r="N169" s="6"/>
      <c r="O169" s="6"/>
      <c r="P169" s="5" t="str">
        <f t="array" ref="P169">IF(ISNA(INDEX($DC$1:$DC$770,MATCH($A169&amp;P$3,$DB$1:$DB$770&amp;$DC$1:$DC$770,0))),"",IF(ISNA(INDEX($DC$1:$DC$200,MATCH($A169&amp;P$3,$DB$1:$DB$200&amp;$DC$1:$DC$200,0))),IF(INDEX($DC$201:$DC$770,MATCH($A169&amp;P$3,$DB$201:$DB$770&amp;$DC$201:$DC$770,0))=P$3,2,""),IF(INDEX($DC$1:$DC$200,MATCH($A169&amp;P$3,$DB$1:$DB$200&amp;$DC$1:$DC$200,0))=P$3,1,"")))</f>
        <v/>
      </c>
      <c r="Q169" s="6" t="str">
        <f t="array" ref="Q169">IF(ISNA(INDEX($DC$1:$DC$770,MATCH($A169&amp;Q$3,$DB$1:$DB$770&amp;$DC$1:$DC$770,0))),"",IF(ISNA(INDEX($DC$1:$DC$200,MATCH($A169&amp;Q$3,$DB$1:$DB$200&amp;$DC$1:$DC$200,0))),IF(INDEX($DC$201:$DC$770,MATCH($A169&amp;Q$3,$DB$201:$DB$770&amp;$DC$201:$DC$770,0))=Q$3,2,""),IF(INDEX($DC$1:$DC$200,MATCH($A169&amp;Q$3,$DB$1:$DB$200&amp;$DC$1:$DC$200,0))=Q$3,1,"")))</f>
        <v/>
      </c>
      <c r="R169" s="6" t="str">
        <f t="array" ref="R169">IF(ISNA(INDEX($DC$1:$DC$770,MATCH($A169&amp;R$3,$DB$1:$DB$770&amp;$DC$1:$DC$770,0))),"",IF(ISNA(INDEX($DC$1:$DC$200,MATCH($A169&amp;R$3,$DB$1:$DB$200&amp;$DC$1:$DC$200,0))),IF(INDEX($DC$201:$DC$770,MATCH($A169&amp;R$3,$DB$201:$DB$770&amp;$DC$201:$DC$770,0))=R$3,2,""),IF(INDEX($DC$1:$DC$200,MATCH($A169&amp;R$3,$DB$1:$DB$200&amp;$DC$1:$DC$200,0))=R$3,1,"")))</f>
        <v/>
      </c>
      <c r="S169" s="5" t="str">
        <f t="array" ref="S169">IF(ISNA(INDEX($DC$1:$DC$770,MATCH($A169&amp;S$3,$DB$1:$DB$770&amp;$DC$1:$DC$770,0))),"",IF(ISNA(INDEX($DC$1:$DC$200,MATCH($A169&amp;S$3,$DB$1:$DB$200&amp;$DC$1:$DC$200,0))),IF(INDEX($DC$201:$DC$770,MATCH($A169&amp;S$3,$DB$201:$DB$770&amp;$DC$201:$DC$770,0))=S$3,2,""),IF(INDEX($DC$1:$DC$200,MATCH($A169&amp;S$3,$DB$1:$DB$200&amp;$DC$1:$DC$200,0))=S$3,1,"")))</f>
        <v/>
      </c>
      <c r="T169" s="6" t="str">
        <f t="array" ref="T169">IF(ISNA(INDEX($DC$1:$DC$770,MATCH($A169&amp;T$3,$DB$1:$DB$770&amp;$DC$1:$DC$770,0))),"",IF(ISNA(INDEX($DC$1:$DC$200,MATCH($A169&amp;T$3,$DB$1:$DB$200&amp;$DC$1:$DC$200,0))),IF(INDEX($DC$201:$DC$770,MATCH($A169&amp;T$3,$DB$201:$DB$770&amp;$DC$201:$DC$770,0))=T$3,2,""),IF(INDEX($DC$1:$DC$200,MATCH($A169&amp;T$3,$DB$1:$DB$200&amp;$DC$1:$DC$200,0))=T$3,1,"")))</f>
        <v/>
      </c>
      <c r="U169" s="7" t="str">
        <f t="array" ref="U169">IF(ISNA(INDEX($DC$1:$DC$770,MATCH($A169&amp;U$3,$DB$1:$DB$770&amp;$DC$1:$DC$770,0))),"",IF(ISNA(INDEX($DC$1:$DC$200,MATCH($A169&amp;U$3,$DB$1:$DB$200&amp;$DC$1:$DC$200,0))),IF(INDEX($DC$201:$DC$770,MATCH($A169&amp;U$3,$DB$201:$DB$770&amp;$DC$201:$DC$770,0))=U$3,2,""),IF(INDEX($DC$1:$DC$200,MATCH($A169&amp;U$3,$DB$1:$DB$200&amp;$DC$1:$DC$200,0))=U$3,1,"")))</f>
        <v/>
      </c>
      <c r="V169" s="6" t="str">
        <f t="array" ref="V169">IF(ISNA(INDEX($DC$1:$DC$770,MATCH($A169&amp;V$3,$DB$1:$DB$770&amp;$DC$1:$DC$770,0))),"",IF(ISNA(INDEX($DC$1:$DC$200,MATCH($A169&amp;V$3,$DB$1:$DB$200&amp;$DC$1:$DC$200,0))),IF(INDEX($DC$201:$DC$770,MATCH($A169&amp;V$3,$DB$201:$DB$770&amp;$DC$201:$DC$770,0))=V$3,2,""),IF(INDEX($DC$1:$DC$200,MATCH($A169&amp;V$3,$DB$1:$DB$200&amp;$DC$1:$DC$200,0))=V$3,1,"")))</f>
        <v/>
      </c>
      <c r="W169" s="6" t="str">
        <f t="array" ref="W169">IF(ISNA(INDEX($DC$1:$DC$770,MATCH($A169&amp;W$3,$DB$1:$DB$770&amp;$DC$1:$DC$770,0))),"",IF(ISNA(INDEX($DC$1:$DC$200,MATCH($A169&amp;W$3,$DB$1:$DB$200&amp;$DC$1:$DC$200,0))),IF(INDEX($DC$201:$DC$770,MATCH($A169&amp;W$3,$DB$201:$DB$770&amp;$DC$201:$DC$770,0))=W$3,2,""),IF(INDEX($DC$1:$DC$200,MATCH($A169&amp;W$3,$DB$1:$DB$200&amp;$DC$1:$DC$200,0))=W$3,1,"")))</f>
        <v/>
      </c>
      <c r="X169" s="6" t="str">
        <f t="array" ref="X169">IF(ISNA(INDEX($DC$1:$DC$770,MATCH($A169&amp;X$3,$DB$1:$DB$770&amp;$DC$1:$DC$770,0))),"",IF(ISNA(INDEX($DC$1:$DC$200,MATCH($A169&amp;X$3,$DB$1:$DB$200&amp;$DC$1:$DC$200,0))),IF(INDEX($DC$201:$DC$770,MATCH($A169&amp;X$3,$DB$201:$DB$770&amp;$DC$201:$DC$770,0))=X$3,2,""),IF(INDEX($DC$1:$DC$200,MATCH($A169&amp;X$3,$DB$1:$DB$200&amp;$DC$1:$DC$200,0))=X$3,1,"")))</f>
        <v/>
      </c>
      <c r="Y169" s="5" t="str">
        <f t="array" ref="Y169">IF(ISNA(INDEX($DC$1:$DC$770,MATCH($A169&amp;Y$3,$DB$1:$DB$770&amp;$DC$1:$DC$770,0))),"",IF(ISNA(INDEX($DC$1:$DC$200,MATCH($A169&amp;Y$3,$DB$1:$DB$200&amp;$DC$1:$DC$200,0))),IF(INDEX($DC$201:$DC$770,MATCH($A169&amp;Y$3,$DB$201:$DB$770&amp;$DC$201:$DC$770,0))=Y$3,2,""),IF(INDEX($DC$1:$DC$200,MATCH($A169&amp;Y$3,$DB$1:$DB$200&amp;$DC$1:$DC$200,0))=Y$3,1,"")))</f>
        <v/>
      </c>
      <c r="Z169" s="6" t="str">
        <f t="array" ref="Z169">IF(ISNA(INDEX($DC$1:$DC$770,MATCH($A169&amp;Z$3,$DB$1:$DB$770&amp;$DC$1:$DC$770,0))),"",IF(ISNA(INDEX($DC$1:$DC$200,MATCH($A169&amp;Z$3,$DB$1:$DB$200&amp;$DC$1:$DC$200,0))),IF(INDEX($DC$201:$DC$770,MATCH($A169&amp;Z$3,$DB$201:$DB$770&amp;$DC$201:$DC$770,0))=Z$3,2,""),IF(INDEX($DC$1:$DC$200,MATCH($A169&amp;Z$3,$DB$1:$DB$200&amp;$DC$1:$DC$200,0))=Z$3,1,"")))</f>
        <v/>
      </c>
      <c r="AA169" s="7" t="str">
        <f t="array" ref="AA169">IF(ISNA(INDEX($DC$1:$DC$770,MATCH($A169&amp;AA$3,$DB$1:$DB$770&amp;$DC$1:$DC$770,0))),"",IF(ISNA(INDEX($DC$1:$DC$200,MATCH($A169&amp;AA$3,$DB$1:$DB$200&amp;$DC$1:$DC$200,0))),IF(INDEX($DC$201:$DC$770,MATCH($A169&amp;AA$3,$DB$201:$DB$770&amp;$DC$201:$DC$770,0))=AA$3,2,""),IF(INDEX($DC$1:$DC$200,MATCH($A169&amp;AA$3,$DB$1:$DB$200&amp;$DC$1:$DC$200,0))=AA$3,1,"")))</f>
        <v/>
      </c>
      <c r="AB169" s="6" t="str">
        <f t="array" ref="AB169">IF(ISNA(INDEX($DC$1:$DC$770,MATCH($A169&amp;AB$3,$DB$1:$DB$770&amp;$DC$1:$DC$770,0))),"",IF(ISNA(INDEX($DC$1:$DC$200,MATCH($A169&amp;AB$3,$DB$1:$DB$200&amp;$DC$1:$DC$200,0))),IF(INDEX($DC$201:$DC$770,MATCH($A169&amp;AB$3,$DB$201:$DB$770&amp;$DC$201:$DC$770,0))=AB$3,2,""),IF(INDEX($DC$1:$DC$200,MATCH($A169&amp;AB$3,$DB$1:$DB$200&amp;$DC$1:$DC$200,0))=AB$3,1,"")))</f>
        <v/>
      </c>
      <c r="AC169" s="6" t="str">
        <f t="array" ref="AC169">IF(ISNA(INDEX($DC$1:$DC$770,MATCH($A169&amp;AC$3,$DB$1:$DB$770&amp;$DC$1:$DC$770,0))),"",IF(ISNA(INDEX($DC$1:$DC$200,MATCH($A169&amp;AC$3,$DB$1:$DB$200&amp;$DC$1:$DC$200,0))),IF(INDEX($DC$201:$DC$770,MATCH($A169&amp;AC$3,$DB$201:$DB$770&amp;$DC$201:$DC$770,0))=AC$3,2,""),IF(INDEX($DC$1:$DC$200,MATCH($A169&amp;AC$3,$DB$1:$DB$200&amp;$DC$1:$DC$200,0))=AC$3,1,"")))</f>
        <v/>
      </c>
      <c r="AD169" s="7" t="str">
        <f t="array" ref="AD169">IF(ISNA(INDEX($DC$1:$DC$770,MATCH($A169&amp;AD$3,$DB$1:$DB$770&amp;$DC$1:$DC$770,0))),"",IF(ISNA(INDEX($DC$1:$DC$200,MATCH($A169&amp;AD$3,$DB$1:$DB$200&amp;$DC$1:$DC$200,0))),IF(INDEX($DC$201:$DC$770,MATCH($A169&amp;AD$3,$DB$201:$DB$770&amp;$DC$201:$DC$770,0))=AD$3,2,""),IF(INDEX($DC$1:$DC$200,MATCH($A169&amp;AD$3,$DB$1:$DB$200&amp;$DC$1:$DC$200,0))=AD$3,1,"")))</f>
        <v/>
      </c>
      <c r="AE169" s="4">
        <f t="shared" ref="AE169" si="1554">AE167+1</f>
        <v>228</v>
      </c>
      <c r="AF169" s="174">
        <f>TRUNC((DATE($CR$2,AG$140,AG169)-WEEKDAY(DATE($CR$2,AG$140,AG169),2)-DATE(YEAR(DATE($CR$2,AG$140,AG169)+4-WEEKDAY(DATE($CR$2,AG$140,AG169),2)),1,-10))/7)</f>
        <v>33</v>
      </c>
      <c r="AG169" s="172">
        <v>15</v>
      </c>
      <c r="AH169" s="176" t="str">
        <f t="shared" si="1263"/>
        <v>Mo</v>
      </c>
      <c r="AI169" s="2"/>
      <c r="AJ169" s="164">
        <f t="shared" ref="AJ169" si="1555">IF(OR(OR(AF169=$CR$7,AF173=$CR$7,AF169=$CS$7,AF173=$CS$7,AF169=$CT$7,AF173=$CT$7,AF169=$CR$8,AF173=$CR$8,AF169=$CR$9,AF173=$CR$9,AF169=$CR$10,AF173=$CR$10,AF169=$CS$10,AF173=$CS$10,AF169=$CR$11,AF173=$CR$11,AF169=$CS$11,AF173=$CS$11,AF169=$CT$11,AF173=$CT$11,AF169=$CU$11,AF173=$CU$11,AF169=$CV$11,AF173=$CV$11,AF169=$CR$12,AF173=$CR$12,AF169=$CS$12,AF173=$CS$12),OR($AE170=$CP$30,$AE170=$CP$31,$AE170=$CP$32,$AE170=$CP$33,$AE170=$CP$34,$AE170=$CP$35,$AE170=$CP$36,$AE170=$CP$37,$AE170=$CP$38,$AE170=$CP$39,$AE170=$CP$40,$AE170=$CP$41),OR($AE170=$CP$44,$AE170=$CP$45,$AE170=$CP$46,$AE170=$CP$47,$AE170=$CP$48,$AE170=$CP$49,$AE170=$CP$50)),1,"")</f>
        <v>1</v>
      </c>
      <c r="AK169" s="164">
        <f t="shared" ref="AK169" si="1556">IF(OR(OR(AF169=$CR$15,AF173=$CR$15,AF169=$CS$15,AF173=$CS$15,AF169=$CT$15,AF173=$CT$15,AF169=$CR$16,AF173=$CR$16,AF169=$CS$16,AF173=$CS$16,AF169=$CR$17,AF173=$CR$17,AF169=$CS$17,AF173=$CS$17,AF169=$CR$18,AF173=$CR$18,AF169=$CS$18,AF173=$CS$18,AF169=$CT$18,AF173=$CT$18,AF169=$CU$18,AF173=$CU$18,AF169=$CV$18,AF173=$CV$18,AF169=$CR$19,AF173=$CR$19,AF169=$CS$19,AF173=$CS$19),OR($AE170=$CP$30,$AE170=$CP$31,$AE170=$CP$32,$AE170=$CP$33,$AE170=$CP$34,$AE170=$CP$35,$AE170=$CP$36,$AE170=$CP$37,$AE170=$CP$38,$AE170=$CP$39,$AE170=$CP$40,$AE170=$CP$41),OR($AE170=$CP$44,$AE170=$CP$45,$AE170=$CP$46,$AE170=$CP$47,$AE170=$CP$48,$AE170=$CP$49,$AE170=$CP$50)),1,"")</f>
        <v>1</v>
      </c>
      <c r="AL169" s="164">
        <f t="shared" ref="AL169" si="1557">IF(OR(OR(AF169=$CR$22,AF173=$CR$22,AF169=$CS$22,AF173=$CS$22,AF169=$CT$22,AF173=$CT$22,AF169=$CR$23,AF173=$CR$23,AF169=$CS$23,AF173=$CS$23,AF169=$CR$24,AF173=$CR$24,AF169=$CS$24,AF173=$CS$24,AF169=$CR$25,AF173=$CR$25,AF169=$CS$25,AF173=$CS$25,AF169=$CT$25,AF173=$CT$25,AF169=$CU$25,AF173=$CU$25,AF169=$CV$25,AF173=$CV$25,AF169=$CR$26,AF173=$CR$26,AF169=$CS$26,AF173=$CS$26),OR($AE170=$CP$30,$AE170=$CP$31,$AE170=$CP$32,$AE170=$CP$33,$AE170=$CP$34,$AE170=$CP$35,$AE170=$CP$36,$AE170=$CP$37,$AE170=$CP$38,$AE170=$CP$39,$AE170=$CP$40,$AE170=$CP$41),OR($AE170=$CP$44,$AE170=$CP$45,$AE170=$CP$46,$AE170=$CP$47,$AE170=$CP$48,$AE170=$CP$49,$AE170=$CP$50)),1,"")</f>
        <v>1</v>
      </c>
      <c r="AM169" s="2"/>
      <c r="AN169" s="1" t="str">
        <f t="shared" ref="AN169" si="1558">IF(ISNA(VLOOKUP(AE169,$DB$1:$DE$200,4,FALSE)),"",VLOOKUP(AE169,$DB$1:$DE$200,4,FALSE))</f>
        <v/>
      </c>
      <c r="AO169" s="1"/>
      <c r="AP169" s="1"/>
      <c r="AQ169" s="1"/>
      <c r="AR169" s="1"/>
      <c r="AS169" s="1"/>
      <c r="AT169" s="5" t="str">
        <f t="array" ref="AT169">IF(ISNA(INDEX($DC$1:$DC$770,MATCH($AE169&amp;AT$3,$DB$1:$DB$770&amp;$DC$1:$DC$770,0))),"",IF(ISNA(INDEX($DC$1:$DC$200,MATCH($AE169&amp;AT$3,$DB$1:$DB$200&amp;$DC$1:$DC$200,0))),IF(INDEX($DC$201:$DC$770,MATCH($AE169&amp;AT$3,$DB$201:$DB$770&amp;$DC$201:$DC$770,0))=AT$3,2,""),IF(INDEX($DC$1:$DC$200,MATCH($AE169&amp;AT$3,$DB$1:$DB$200&amp;$DC$1:$DC$200,0))=AT$3,1,"")))</f>
        <v/>
      </c>
      <c r="AU169" s="6" t="str">
        <f t="array" ref="AU169">IF(ISNA(INDEX($DC$1:$DC$770,MATCH($AE169&amp;AU$3,$DB$1:$DB$770&amp;$DC$1:$DC$770,0))),"",IF(ISNA(INDEX($DC$1:$DC$200,MATCH($AE169&amp;AU$3,$DB$1:$DB$200&amp;$DC$1:$DC$200,0))),IF(INDEX($DC$201:$DC$770,MATCH($AE169&amp;AU$3,$DB$201:$DB$770&amp;$DC$201:$DC$770,0))=AU$3,2,""),IF(INDEX($DC$1:$DC$200,MATCH($AE169&amp;AU$3,$DB$1:$DB$200&amp;$DC$1:$DC$200,0))=AU$3,1,"")))</f>
        <v/>
      </c>
      <c r="AV169" s="6" t="str">
        <f t="array" ref="AV169">IF(ISNA(INDEX($DC$1:$DC$770,MATCH($AE169&amp;AV$3,$DB$1:$DB$770&amp;$DC$1:$DC$770,0))),"",IF(ISNA(INDEX($DC$1:$DC$200,MATCH($AE169&amp;AV$3,$DB$1:$DB$200&amp;$DC$1:$DC$200,0))),IF(INDEX($DC$201:$DC$770,MATCH($AE169&amp;AV$3,$DB$201:$DB$770&amp;$DC$201:$DC$770,0))=AV$3,2,""),IF(INDEX($DC$1:$DC$200,MATCH($AE169&amp;AV$3,$DB$1:$DB$200&amp;$DC$1:$DC$200,0))=AV$3,1,"")))</f>
        <v/>
      </c>
      <c r="AW169" s="5" t="str">
        <f t="array" ref="AW169">IF(ISNA(INDEX($DC$1:$DC$770,MATCH($AE169&amp;AW$3,$DB$1:$DB$770&amp;$DC$1:$DC$770,0))),"",IF(ISNA(INDEX($DC$1:$DC$200,MATCH($AE169&amp;AW$3,$DB$1:$DB$200&amp;$DC$1:$DC$200,0))),IF(INDEX($DC$201:$DC$770,MATCH($AE169&amp;AW$3,$DB$201:$DB$770&amp;$DC$201:$DC$770,0))=AW$3,2,""),IF(INDEX($DC$1:$DC$200,MATCH($AE169&amp;AW$3,$DB$1:$DB$200&amp;$DC$1:$DC$200,0))=AW$3,1,"")))</f>
        <v/>
      </c>
      <c r="AX169" s="6" t="str">
        <f t="array" ref="AX169">IF(ISNA(INDEX($DC$1:$DC$770,MATCH($AE169&amp;AX$3,$DB$1:$DB$770&amp;$DC$1:$DC$770,0))),"",IF(ISNA(INDEX($DC$1:$DC$200,MATCH($AE169&amp;AX$3,$DB$1:$DB$200&amp;$DC$1:$DC$200,0))),IF(INDEX($DC$201:$DC$770,MATCH($AE169&amp;AX$3,$DB$201:$DB$770&amp;$DC$201:$DC$770,0))=AX$3,2,""),IF(INDEX($DC$1:$DC$200,MATCH($AE169&amp;AX$3,$DB$1:$DB$200&amp;$DC$1:$DC$200,0))=AX$3,1,"")))</f>
        <v/>
      </c>
      <c r="AY169" s="7" t="str">
        <f t="array" ref="AY169">IF(ISNA(INDEX($DC$1:$DC$770,MATCH($AE169&amp;AY$3,$DB$1:$DB$770&amp;$DC$1:$DC$770,0))),"",IF(ISNA(INDEX($DC$1:$DC$200,MATCH($AE169&amp;AY$3,$DB$1:$DB$200&amp;$DC$1:$DC$200,0))),IF(INDEX($DC$201:$DC$770,MATCH($AE169&amp;AY$3,$DB$201:$DB$770&amp;$DC$201:$DC$770,0))=AY$3,2,""),IF(INDEX($DC$1:$DC$200,MATCH($AE169&amp;AY$3,$DB$1:$DB$200&amp;$DC$1:$DC$200,0))=AY$3,1,"")))</f>
        <v/>
      </c>
      <c r="AZ169" s="6" t="str">
        <f t="array" ref="AZ169">IF(ISNA(INDEX($DC$1:$DC$770,MATCH($AE169&amp;AZ$3,$DB$1:$DB$770&amp;$DC$1:$DC$770,0))),"",IF(ISNA(INDEX($DC$1:$DC$200,MATCH($AE169&amp;AZ$3,$DB$1:$DB$200&amp;$DC$1:$DC$200,0))),IF(INDEX($DC$201:$DC$770,MATCH($AE169&amp;AZ$3,$DB$201:$DB$770&amp;$DC$201:$DC$770,0))=AZ$3,2,""),IF(INDEX($DC$1:$DC$200,MATCH($AE169&amp;AZ$3,$DB$1:$DB$200&amp;$DC$1:$DC$200,0))=AZ$3,1,"")))</f>
        <v/>
      </c>
      <c r="BA169" s="6" t="str">
        <f t="array" ref="BA169">IF(ISNA(INDEX($DC$1:$DC$770,MATCH($AE169&amp;BA$3,$DB$1:$DB$770&amp;$DC$1:$DC$770,0))),"",IF(ISNA(INDEX($DC$1:$DC$200,MATCH($AE169&amp;BA$3,$DB$1:$DB$200&amp;$DC$1:$DC$200,0))),IF(INDEX($DC$201:$DC$770,MATCH($AE169&amp;BA$3,$DB$201:$DB$770&amp;$DC$201:$DC$770,0))=BA$3,2,""),IF(INDEX($DC$1:$DC$200,MATCH($AE169&amp;BA$3,$DB$1:$DB$200&amp;$DC$1:$DC$200,0))=BA$3,1,"")))</f>
        <v/>
      </c>
      <c r="BB169" s="6" t="str">
        <f t="array" ref="BB169">IF(ISNA(INDEX($DC$1:$DC$770,MATCH($AE169&amp;BB$3,$DB$1:$DB$770&amp;$DC$1:$DC$770,0))),"",IF(ISNA(INDEX($DC$1:$DC$200,MATCH($AE169&amp;BB$3,$DB$1:$DB$200&amp;$DC$1:$DC$200,0))),IF(INDEX($DC$201:$DC$770,MATCH($AE169&amp;BB$3,$DB$201:$DB$770&amp;$DC$201:$DC$770,0))=BB$3,2,""),IF(INDEX($DC$1:$DC$200,MATCH($AE169&amp;BB$3,$DB$1:$DB$200&amp;$DC$1:$DC$200,0))=BB$3,1,"")))</f>
        <v/>
      </c>
      <c r="BC169" s="5" t="str">
        <f t="array" ref="BC169">IF(ISNA(INDEX($DC$1:$DC$770,MATCH($AE169&amp;BC$3,$DB$1:$DB$770&amp;$DC$1:$DC$770,0))),"",IF(ISNA(INDEX($DC$1:$DC$200,MATCH($AE169&amp;BC$3,$DB$1:$DB$200&amp;$DC$1:$DC$200,0))),IF(INDEX($DC$201:$DC$770,MATCH($AE169&amp;BC$3,$DB$201:$DB$770&amp;$DC$201:$DC$770,0))=BC$3,2,""),IF(INDEX($DC$1:$DC$200,MATCH($AE169&amp;BC$3,$DB$1:$DB$200&amp;$DC$1:$DC$200,0))=BC$3,1,"")))</f>
        <v/>
      </c>
      <c r="BD169" s="6" t="str">
        <f t="array" ref="BD169">IF(ISNA(INDEX($DC$1:$DC$770,MATCH($AE169&amp;BD$3,$DB$1:$DB$770&amp;$DC$1:$DC$770,0))),"",IF(ISNA(INDEX($DC$1:$DC$200,MATCH($AE169&amp;BD$3,$DB$1:$DB$200&amp;$DC$1:$DC$200,0))),IF(INDEX($DC$201:$DC$770,MATCH($AE169&amp;BD$3,$DB$201:$DB$770&amp;$DC$201:$DC$770,0))=BD$3,2,""),IF(INDEX($DC$1:$DC$200,MATCH($AE169&amp;BD$3,$DB$1:$DB$200&amp;$DC$1:$DC$200,0))=BD$3,1,"")))</f>
        <v/>
      </c>
      <c r="BE169" s="7" t="str">
        <f t="array" ref="BE169">IF(ISNA(INDEX($DC$1:$DC$770,MATCH($AE169&amp;BE$3,$DB$1:$DB$770&amp;$DC$1:$DC$770,0))),"",IF(ISNA(INDEX($DC$1:$DC$200,MATCH($AE169&amp;BE$3,$DB$1:$DB$200&amp;$DC$1:$DC$200,0))),IF(INDEX($DC$201:$DC$770,MATCH($AE169&amp;BE$3,$DB$201:$DB$770&amp;$DC$201:$DC$770,0))=BE$3,2,""),IF(INDEX($DC$1:$DC$200,MATCH($AE169&amp;BE$3,$DB$1:$DB$200&amp;$DC$1:$DC$200,0))=BE$3,1,"")))</f>
        <v/>
      </c>
      <c r="BF169" s="6" t="str">
        <f t="array" ref="BF169">IF(ISNA(INDEX($DC$1:$DC$770,MATCH($AE169&amp;BF$3,$DB$1:$DB$770&amp;$DC$1:$DC$770,0))),"",IF(ISNA(INDEX($DC$1:$DC$200,MATCH($AE169&amp;BF$3,$DB$1:$DB$200&amp;$DC$1:$DC$200,0))),IF(INDEX($DC$201:$DC$770,MATCH($AE169&amp;BF$3,$DB$201:$DB$770&amp;$DC$201:$DC$770,0))=BF$3,2,""),IF(INDEX($DC$1:$DC$200,MATCH($AE169&amp;BF$3,$DB$1:$DB$200&amp;$DC$1:$DC$200,0))=BF$3,1,"")))</f>
        <v/>
      </c>
      <c r="BG169" s="6" t="str">
        <f t="array" ref="BG169">IF(ISNA(INDEX($DC$1:$DC$770,MATCH($AE169&amp;BG$3,$DB$1:$DB$770&amp;$DC$1:$DC$770,0))),"",IF(ISNA(INDEX($DC$1:$DC$200,MATCH($AE169&amp;BG$3,$DB$1:$DB$200&amp;$DC$1:$DC$200,0))),IF(INDEX($DC$201:$DC$770,MATCH($AE169&amp;BG$3,$DB$201:$DB$770&amp;$DC$201:$DC$770,0))=BG$3,2,""),IF(INDEX($DC$1:$DC$200,MATCH($AE169&amp;BG$3,$DB$1:$DB$200&amp;$DC$1:$DC$200,0))=BG$3,1,"")))</f>
        <v/>
      </c>
      <c r="BH169" s="7" t="str">
        <f t="array" ref="BH169">IF(ISNA(INDEX($DC$1:$DC$770,MATCH($AE169&amp;BH$3,$DB$1:$DB$770&amp;$DC$1:$DC$770,0))),"",IF(ISNA(INDEX($DC$1:$DC$200,MATCH($AE169&amp;BH$3,$DB$1:$DB$200&amp;$DC$1:$DC$200,0))),IF(INDEX($DC$201:$DC$770,MATCH($AE169&amp;BH$3,$DB$201:$DB$770&amp;$DC$201:$DC$770,0))=BH$3,2,""),IF(INDEX($DC$1:$DC$200,MATCH($AE169&amp;BH$3,$DB$1:$DB$200&amp;$DC$1:$DC$200,0))=BH$3,1,"")))</f>
        <v/>
      </c>
      <c r="BI169" s="4">
        <f t="shared" ref="BI169" si="1559">BI167+1</f>
        <v>259</v>
      </c>
      <c r="BJ169" s="174">
        <f>TRUNC((DATE($CR$2,BK$140,BK169)-WEEKDAY(DATE($CR$2,BK$140,BK169),2)-DATE(YEAR(DATE($CR$2,BK$140,BK169)+4-WEEKDAY(DATE($CR$2,BK$140,BK169),2)),1,-10))/7)</f>
        <v>37</v>
      </c>
      <c r="BK169" s="172">
        <v>15</v>
      </c>
      <c r="BL169" s="176" t="str">
        <f t="shared" si="1268"/>
        <v>Do</v>
      </c>
      <c r="BM169" s="2"/>
      <c r="BN169" s="164" t="str">
        <f t="shared" ref="BN169" si="1560">IF(OR(OR($BI170=$CP$30,$BI170=$CP$31,$BI170=$CP$32,$BI170=$CP$33,$BI170=$CP$34,$BI170=$CP$35,$BI170=$CP$36,$BI170=$CP$37,$BI170=$CP$38,$BI170=$CP$39,$BI170=$CP$40,$BI170=$CP$41),OR(BJ169=$CR$7,BJ173=$CR$7,BJ169=$CS$7,BJ173=$CS$7,BJ169=$CT$7,BJ173=$CT$7,BJ169=$CR$8,BJ173=$CR$8,BJ169=$CR$9,BJ173=$CR$9,BJ169=$CR$10,BJ173=$CR$10,BJ169=$CS$10,BJ173=$CS$10,BJ169=$CR$11,BJ173=$CR$11,BJ169=$CS$11,BJ173=$CS$11,BJ169=$CT$11,BJ173=$CT$11,BJ169=$CU$11,BJ173=$CU$11,BJ169=$CV$11,BJ173=$CV$11,BJ169=$CR$12,BJ173=$CR$12,BJ169=$CS$12,BJ173=$CS$12),OR($BI170=$CP$44,$BI170=$CP$45,$BI170=$CP$46,$BI170=$CP$47,$BI170=$CP$48,$BI170=$CP$49,$BI170=$CP$50)),1,"")</f>
        <v/>
      </c>
      <c r="BO169" s="164" t="str">
        <f t="shared" ref="BO169" si="1561">IF(OR(OR(BJ169=$CR$15,BJ173=$CR$15,BJ169=$CS$15,BJ173=$CS$15,BJ169=$CT$15,BJ173=$CT$15,BJ169=$CR$16,BJ173=$CR$16,BJ169=$CS$16,BJ173=$CS$16,BJ169=$CR$17,BJ173=$CR$17,BJ169=$CS$17,BJ173=$CS$17,BJ169=$CR$18,BJ173=$CR$18,BJ169=$CS$18,BJ173=$CS$18,BJ169=$CT$18,BJ173=$CT$18,BJ169=$CU$18,BJ173=$CU$18,BJ169=$CV$18,BJ173=$CV$18,BJ169=$CR$19,BJ173=$CR$19,BJ169=$CS$19,BJ173=$CS$19),OR($BI170=$CP$30,$BI170=$CP$31,$BI170=$CP$32,$BI170=$CP$33,$BI170=$CP$34,$BI170=$CP$35,$BI170=$CP$36,$BI170=$CP$37,$BI170=$CP$38,$BI170=$CP$39,$BI170=$CP$40,$BI170=$CP$41),OR($BI170=$CP$44,$BI170=$CP$45,$BI170=$CP$46,$BI170=$CP$47,$BI170=$CP$48,$BI170=$CP$49,$BI170=$CP$50)),1,"")</f>
        <v/>
      </c>
      <c r="BP169" s="164" t="str">
        <f t="shared" ref="BP169" si="1562">IF(OR(OR(BJ169=$CR$22,BJ173=$CR$22,BJ169=$CS$22,BJ173=$CS$22,BJ169=$CT$22,BJ173=$CT$22,BJ169=$CR$23,BJ173=$CR$23,BJ169=$CS$23,BJ173=$CS$23,BJ169=$CR$24,BJ173=$CR$24,BJ169=$CS$24,BJ173=$CS$24,BJ169=$CR$25,BJ173=$CR$25,BJ169=$CS$25,BJ173=$CS$25,BJ169=$CT$25,BJ173=$CT$25,BJ169=$CU$25,BJ173=$CU$25,BJ169=$CV$25,BJ173=$CV$25,BJ169=$CR$26,BJ173=$CR$26,BJ169=$CS$26,BJ173=$CS$26),OR($BI170=$CP$30,$BI170=$CP$31,$BI170=$CP$32,$BI170=$CP$33,$BI170=$CP$34,$BI170=$CP$35,$BI170=$CP$36,$BI170=$CP$37,$BI170=$CP$38,$BI170=$CP$39,$BI170=$CP$40,$BI170=$CP$41),OR($BI170=$CP$44,$BI170=$CP$45,$BI170=$CP$46,$BI170=$CP$47,$BI170=$CP$48,$BI170=$CP$49,$BI170=$CP$50)),1,"")</f>
        <v/>
      </c>
      <c r="BQ169" s="2"/>
      <c r="BR169" s="1" t="str">
        <f t="shared" ref="BR169" si="1563">IF(ISNA(VLOOKUP(BI169,$DB$1:$DE$200,4,FALSE)),"",VLOOKUP(BI169,$DB$1:$DE$200,4,FALSE))</f>
        <v/>
      </c>
      <c r="BS169" s="1"/>
      <c r="BT169" s="1"/>
      <c r="BU169" s="1"/>
      <c r="BV169" s="1"/>
      <c r="BW169" s="1"/>
      <c r="BX169" s="5" t="str">
        <f t="array" ref="BX169">IF(ISNA(INDEX($DC$1:$DC$770,MATCH($BI169&amp;BX$3,$DB$1:$DB$770&amp;$DC$1:$DC$770,0))),"",IF(ISNA(INDEX($DC$1:$DC$200,MATCH($BI169&amp;BX$3,$DB$1:$DB$200&amp;$DC$1:$DC$200,0))),IF(INDEX($DC$201:$DC$770,MATCH($BI169&amp;BX$3,$DB$201:$DB$770&amp;$DC$201:$DC$770,0))=BX$3,2,""),IF(INDEX($DC$1:$DC$200,MATCH($BI169&amp;BX$3,$DB$1:$DB$200&amp;$DC$1:$DC$200,0))=BX$3,1,"")))</f>
        <v/>
      </c>
      <c r="BY169" s="6" t="str">
        <f t="array" ref="BY169">IF(ISNA(INDEX($DC$1:$DC$770,MATCH($BI169&amp;BY$3,$DB$1:$DB$770&amp;$DC$1:$DC$770,0))),"",IF(ISNA(INDEX($DC$1:$DC$200,MATCH($BI169&amp;BY$3,$DB$1:$DB$200&amp;$DC$1:$DC$200,0))),IF(INDEX($DC$201:$DC$770,MATCH($BI169&amp;BY$3,$DB$201:$DB$770&amp;$DC$201:$DC$770,0))=BY$3,2,""),IF(INDEX($DC$1:$DC$200,MATCH($BI169&amp;BY$3,$DB$1:$DB$200&amp;$DC$1:$DC$200,0))=BY$3,1,"")))</f>
        <v/>
      </c>
      <c r="BZ169" s="6" t="str">
        <f t="array" ref="BZ169">IF(ISNA(INDEX($DC$1:$DC$770,MATCH($BI169&amp;BZ$3,$DB$1:$DB$770&amp;$DC$1:$DC$770,0))),"",IF(ISNA(INDEX($DC$1:$DC$200,MATCH($BI169&amp;BZ$3,$DB$1:$DB$200&amp;$DC$1:$DC$200,0))),IF(INDEX($DC$201:$DC$770,MATCH($BI169&amp;BZ$3,$DB$201:$DB$770&amp;$DC$201:$DC$770,0))=BZ$3,2,""),IF(INDEX($DC$1:$DC$200,MATCH($BI169&amp;BZ$3,$DB$1:$DB$200&amp;$DC$1:$DC$200,0))=BZ$3,1,"")))</f>
        <v/>
      </c>
      <c r="CA169" s="5" t="str">
        <f t="array" ref="CA169">IF(ISNA(INDEX($DC$1:$DC$770,MATCH($BI169&amp;CA$3,$DB$1:$DB$770&amp;$DC$1:$DC$770,0))),"",IF(ISNA(INDEX($DC$1:$DC$200,MATCH($BI169&amp;CA$3,$DB$1:$DB$200&amp;$DC$1:$DC$200,0))),IF(INDEX($DC$201:$DC$770,MATCH($BI169&amp;CA$3,$DB$201:$DB$770&amp;$DC$201:$DC$770,0))=CA$3,2,""),IF(INDEX($DC$1:$DC$200,MATCH($BI169&amp;CA$3,$DB$1:$DB$200&amp;$DC$1:$DC$200,0))=CA$3,1,"")))</f>
        <v/>
      </c>
      <c r="CB169" s="6" t="str">
        <f t="array" ref="CB169">IF(ISNA(INDEX($DC$1:$DC$770,MATCH($BI169&amp;CB$3,$DB$1:$DB$770&amp;$DC$1:$DC$770,0))),"",IF(ISNA(INDEX($DC$1:$DC$200,MATCH($BI169&amp;CB$3,$DB$1:$DB$200&amp;$DC$1:$DC$200,0))),IF(INDEX($DC$201:$DC$770,MATCH($BI169&amp;CB$3,$DB$201:$DB$770&amp;$DC$201:$DC$770,0))=CB$3,2,""),IF(INDEX($DC$1:$DC$200,MATCH($BI169&amp;CB$3,$DB$1:$DB$200&amp;$DC$1:$DC$200,0))=CB$3,1,"")))</f>
        <v/>
      </c>
      <c r="CC169" s="7" t="str">
        <f t="array" ref="CC169">IF(ISNA(INDEX($DC$1:$DC$770,MATCH($BI169&amp;CC$3,$DB$1:$DB$770&amp;$DC$1:$DC$770,0))),"",IF(ISNA(INDEX($DC$1:$DC$200,MATCH($BI169&amp;CC$3,$DB$1:$DB$200&amp;$DC$1:$DC$200,0))),IF(INDEX($DC$201:$DC$770,MATCH($BI169&amp;CC$3,$DB$201:$DB$770&amp;$DC$201:$DC$770,0))=CC$3,2,""),IF(INDEX($DC$1:$DC$200,MATCH($BI169&amp;CC$3,$DB$1:$DB$200&amp;$DC$1:$DC$200,0))=CC$3,1,"")))</f>
        <v/>
      </c>
      <c r="CD169" s="6" t="str">
        <f t="array" ref="CD169">IF(ISNA(INDEX($DC$1:$DC$770,MATCH($BI169&amp;CD$3,$DB$1:$DB$770&amp;$DC$1:$DC$770,0))),"",IF(ISNA(INDEX($DC$1:$DC$200,MATCH($BI169&amp;CD$3,$DB$1:$DB$200&amp;$DC$1:$DC$200,0))),IF(INDEX($DC$201:$DC$770,MATCH($BI169&amp;CD$3,$DB$201:$DB$770&amp;$DC$201:$DC$770,0))=CD$3,2,""),IF(INDEX($DC$1:$DC$200,MATCH($BI169&amp;CD$3,$DB$1:$DB$200&amp;$DC$1:$DC$200,0))=CD$3,1,"")))</f>
        <v/>
      </c>
      <c r="CE169" s="6" t="str">
        <f t="array" ref="CE169">IF(ISNA(INDEX($DC$1:$DC$770,MATCH($BI169&amp;CE$3,$DB$1:$DB$770&amp;$DC$1:$DC$770,0))),"",IF(ISNA(INDEX($DC$1:$DC$200,MATCH($BI169&amp;CE$3,$DB$1:$DB$200&amp;$DC$1:$DC$200,0))),IF(INDEX($DC$201:$DC$770,MATCH($BI169&amp;CE$3,$DB$201:$DB$770&amp;$DC$201:$DC$770,0))=CE$3,2,""),IF(INDEX($DC$1:$DC$200,MATCH($BI169&amp;CE$3,$DB$1:$DB$200&amp;$DC$1:$DC$200,0))=CE$3,1,"")))</f>
        <v/>
      </c>
      <c r="CF169" s="6" t="str">
        <f t="array" ref="CF169">IF(ISNA(INDEX($DC$1:$DC$770,MATCH($BI169&amp;CF$3,$DB$1:$DB$770&amp;$DC$1:$DC$770,0))),"",IF(ISNA(INDEX($DC$1:$DC$200,MATCH($BI169&amp;CF$3,$DB$1:$DB$200&amp;$DC$1:$DC$200,0))),IF(INDEX($DC$201:$DC$770,MATCH($BI169&amp;CF$3,$DB$201:$DB$770&amp;$DC$201:$DC$770,0))=CF$3,2,""),IF(INDEX($DC$1:$DC$200,MATCH($BI169&amp;CF$3,$DB$1:$DB$200&amp;$DC$1:$DC$200,0))=CF$3,1,"")))</f>
        <v/>
      </c>
      <c r="CG169" s="5" t="str">
        <f t="array" ref="CG169">IF(ISNA(INDEX($DC$1:$DC$770,MATCH($BI169&amp;CG$3,$DB$1:$DB$770&amp;$DC$1:$DC$770,0))),"",IF(ISNA(INDEX($DC$1:$DC$200,MATCH($BI169&amp;CG$3,$DB$1:$DB$200&amp;$DC$1:$DC$200,0))),IF(INDEX($DC$201:$DC$770,MATCH($BI169&amp;CG$3,$DB$201:$DB$770&amp;$DC$201:$DC$770,0))=CG$3,2,""),IF(INDEX($DC$1:$DC$200,MATCH($BI169&amp;CG$3,$DB$1:$DB$200&amp;$DC$1:$DC$200,0))=CG$3,1,"")))</f>
        <v/>
      </c>
      <c r="CH169" s="6" t="str">
        <f t="array" ref="CH169">IF(ISNA(INDEX($DC$1:$DC$770,MATCH($BI169&amp;CH$3,$DB$1:$DB$770&amp;$DC$1:$DC$770,0))),"",IF(ISNA(INDEX($DC$1:$DC$200,MATCH($BI169&amp;CH$3,$DB$1:$DB$200&amp;$DC$1:$DC$200,0))),IF(INDEX($DC$201:$DC$770,MATCH($BI169&amp;CH$3,$DB$201:$DB$770&amp;$DC$201:$DC$770,0))=CH$3,2,""),IF(INDEX($DC$1:$DC$200,MATCH($BI169&amp;CH$3,$DB$1:$DB$200&amp;$DC$1:$DC$200,0))=CH$3,1,"")))</f>
        <v/>
      </c>
      <c r="CI169" s="7" t="str">
        <f t="array" ref="CI169">IF(ISNA(INDEX($DC$1:$DC$770,MATCH($BI169&amp;CI$3,$DB$1:$DB$770&amp;$DC$1:$DC$770,0))),"",IF(ISNA(INDEX($DC$1:$DC$200,MATCH($BI169&amp;CI$3,$DB$1:$DB$200&amp;$DC$1:$DC$200,0))),IF(INDEX($DC$201:$DC$770,MATCH($BI169&amp;CI$3,$DB$201:$DB$770&amp;$DC$201:$DC$770,0))=CI$3,2,""),IF(INDEX($DC$1:$DC$200,MATCH($BI169&amp;CI$3,$DB$1:$DB$200&amp;$DC$1:$DC$200,0))=CI$3,1,"")))</f>
        <v/>
      </c>
      <c r="CJ169" s="6" t="str">
        <f t="array" ref="CJ169">IF(ISNA(INDEX($DC$1:$DC$770,MATCH($BI169&amp;CJ$3,$DB$1:$DB$770&amp;$DC$1:$DC$770,0))),"",IF(ISNA(INDEX($DC$1:$DC$200,MATCH($BI169&amp;CJ$3,$DB$1:$DB$200&amp;$DC$1:$DC$200,0))),IF(INDEX($DC$201:$DC$770,MATCH($BI169&amp;CJ$3,$DB$201:$DB$770&amp;$DC$201:$DC$770,0))=CJ$3,2,""),IF(INDEX($DC$1:$DC$200,MATCH($BI169&amp;CJ$3,$DB$1:$DB$200&amp;$DC$1:$DC$200,0))=CJ$3,1,"")))</f>
        <v/>
      </c>
      <c r="CK169" s="6" t="str">
        <f t="array" ref="CK169">IF(ISNA(INDEX($DC$1:$DC$770,MATCH($BI169&amp;CK$3,$DB$1:$DB$770&amp;$DC$1:$DC$770,0))),"",IF(ISNA(INDEX($DC$1:$DC$200,MATCH($BI169&amp;CK$3,$DB$1:$DB$200&amp;$DC$1:$DC$200,0))),IF(INDEX($DC$201:$DC$770,MATCH($BI169&amp;CK$3,$DB$201:$DB$770&amp;$DC$201:$DC$770,0))=CK$3,2,""),IF(INDEX($DC$1:$DC$200,MATCH($BI169&amp;CK$3,$DB$1:$DB$200&amp;$DC$1:$DC$200,0))=CK$3,1,"")))</f>
        <v/>
      </c>
      <c r="CL169" s="7" t="str">
        <f t="array" ref="CL169">IF(ISNA(INDEX($DC$1:$DC$770,MATCH($BI169&amp;CL$3,$DB$1:$DB$770&amp;$DC$1:$DC$770,0))),"",IF(ISNA(INDEX($DC$1:$DC$200,MATCH($BI169&amp;CL$3,$DB$1:$DB$200&amp;$DC$1:$DC$200,0))),IF(INDEX($DC$201:$DC$770,MATCH($BI169&amp;CL$3,$DB$201:$DB$770&amp;$DC$201:$DC$770,0))=CL$3,2,""),IF(INDEX($DC$1:$DC$200,MATCH($BI169&amp;CL$3,$DB$1:$DB$200&amp;$DC$1:$DC$200,0))=CL$3,1,"")))</f>
        <v/>
      </c>
      <c r="CO169" s="58">
        <f t="shared" ref="CO169" si="1564">VLOOKUP(CQ169,$CQ$194:$CR$208,2,FALSE)</f>
        <v>15</v>
      </c>
      <c r="CP169" s="23">
        <f t="shared" si="1332"/>
        <v>0</v>
      </c>
      <c r="CQ169" s="168" t="s">
        <v>207</v>
      </c>
      <c r="CR169" s="13" t="s">
        <v>138</v>
      </c>
      <c r="CT169" s="13" t="s">
        <v>151</v>
      </c>
      <c r="CU169" s="63"/>
      <c r="CV169" s="63"/>
      <c r="CW169" s="13">
        <f t="shared" si="1410"/>
        <v>2016</v>
      </c>
      <c r="CX169" s="13" t="str">
        <f t="shared" si="1309"/>
        <v>Mo</v>
      </c>
      <c r="CY169" s="22">
        <f t="shared" si="1333"/>
        <v>40876</v>
      </c>
      <c r="CZ169" s="13">
        <f>IF(COUNTIF(DL662:DL671,1)&gt;0,"F3",0)</f>
        <v>0</v>
      </c>
      <c r="DB169" s="19">
        <f>IF(DM169=0,0,IF(COUNTIF($DM$1:$DM$200,DM169)=1,DM169,IF(COUNTIF($DM$1:$DM$200,DM169)=2,IF(COUNTIF($DM$1:$DM104,DM169)=0,DM169,DM169+0.5),"Terminkollision 1")))</f>
        <v>0</v>
      </c>
      <c r="DC169" s="42">
        <f t="shared" si="1187"/>
        <v>6</v>
      </c>
      <c r="DD169" s="71" t="s">
        <v>198</v>
      </c>
      <c r="DE169" s="73" t="s">
        <v>119</v>
      </c>
      <c r="DG169" s="64"/>
      <c r="DH169" s="64"/>
      <c r="DI169" s="13">
        <f t="shared" si="563"/>
        <v>2016</v>
      </c>
      <c r="DJ169" s="13" t="str">
        <f t="shared" si="1273"/>
        <v>Mo</v>
      </c>
      <c r="DK169" s="22">
        <f t="shared" si="1274"/>
        <v>40876</v>
      </c>
      <c r="DL169" s="19">
        <f t="shared" si="1275"/>
        <v>0</v>
      </c>
      <c r="DM169" s="13">
        <f t="shared" si="1136"/>
        <v>0</v>
      </c>
    </row>
    <row r="170" spans="1:117">
      <c r="A170" s="13">
        <f t="shared" ref="A170" si="1565">A169+0.5</f>
        <v>197.5</v>
      </c>
      <c r="B170" s="174"/>
      <c r="C170" s="183"/>
      <c r="D170" s="177"/>
      <c r="E170" s="2"/>
      <c r="F170" s="165"/>
      <c r="G170" s="165"/>
      <c r="H170" s="165"/>
      <c r="I170" s="2"/>
      <c r="J170" s="10" t="str">
        <f t="shared" ref="J170" si="1566">IF(ISNA(VLOOKUP(A170,$CP$30:$CQ$56,2,FALSE)),IF(ISNA(VLOOKUP(A170,$DB$1:$DE$200,4,FALSE)),"",VLOOKUP(A170,$DB$1:$DE$200,4,FALSE)),VLOOKUP(A170,$CP$30:$CQ$56,2,FALSE))</f>
        <v/>
      </c>
      <c r="K170" s="10"/>
      <c r="L170" s="10"/>
      <c r="M170" s="10"/>
      <c r="N170" s="10"/>
      <c r="O170" s="10"/>
      <c r="P170" s="9" t="str">
        <f t="array" ref="P170">IF(ISNA(INDEX($DC$201:$DC$770,MATCH($A169&amp;P$3,$DB$201:$DB$770&amp;$DC$201:$DC$770,0))),IF(ISNA(INDEX($DC$1:$DC$200,MATCH($A170&amp;P$3,$DB$1:$DB$200&amp;$DC$1:$DC$200,0))),"",IF(INDEX($DC$1:$DC$200,MATCH($A170&amp;P$3,$DB$1:$DB$200&amp;$DC$1:$DC$200,0))=P$3,1,"")),IF(INDEX($DC$201:$DC$770,MATCH($A169&amp;P$3,$DB$201:$DB$770&amp;$DC$201:$DC$770,0))=P$3,2,""))</f>
        <v/>
      </c>
      <c r="Q170" s="10" t="str">
        <f t="array" ref="Q170">IF(ISNA(INDEX($DC$201:$DC$770,MATCH($A169&amp;Q$3,$DB$201:$DB$770&amp;$DC$201:$DC$770,0))),IF(ISNA(INDEX($DC$1:$DC$200,MATCH($A170&amp;Q$3,$DB$1:$DB$200&amp;$DC$1:$DC$200,0))),"",IF(INDEX($DC$1:$DC$200,MATCH($A170&amp;Q$3,$DB$1:$DB$200&amp;$DC$1:$DC$200,0))=Q$3,1,"")),IF(INDEX($DC$201:$DC$770,MATCH($A169&amp;Q$3,$DB$201:$DB$770&amp;$DC$201:$DC$770,0))=Q$3,2,""))</f>
        <v/>
      </c>
      <c r="R170" s="10" t="str">
        <f t="array" ref="R170">IF(ISNA(INDEX($DC$201:$DC$770,MATCH($A169&amp;R$3,$DB$201:$DB$770&amp;$DC$201:$DC$770,0))),IF(ISNA(INDEX($DC$1:$DC$200,MATCH($A170&amp;R$3,$DB$1:$DB$200&amp;$DC$1:$DC$200,0))),"",IF(INDEX($DC$1:$DC$200,MATCH($A170&amp;R$3,$DB$1:$DB$200&amp;$DC$1:$DC$200,0))=R$3,1,"")),IF(INDEX($DC$201:$DC$770,MATCH($A169&amp;R$3,$DB$201:$DB$770&amp;$DC$201:$DC$770,0))=R$3,2,""))</f>
        <v/>
      </c>
      <c r="S170" s="9" t="str">
        <f t="array" ref="S170">IF(ISNA(INDEX($DC$201:$DC$770,MATCH($A169&amp;S$3,$DB$201:$DB$770&amp;$DC$201:$DC$770,0))),IF(ISNA(INDEX($DC$1:$DC$200,MATCH($A170&amp;S$3,$DB$1:$DB$200&amp;$DC$1:$DC$200,0))),"",IF(INDEX($DC$1:$DC$200,MATCH($A170&amp;S$3,$DB$1:$DB$200&amp;$DC$1:$DC$200,0))=S$3,1,"")),IF(INDEX($DC$201:$DC$770,MATCH($A169&amp;S$3,$DB$201:$DB$770&amp;$DC$201:$DC$770,0))=S$3,2,""))</f>
        <v/>
      </c>
      <c r="T170" s="10" t="str">
        <f t="array" ref="T170">IF(ISNA(INDEX($DC$201:$DC$770,MATCH($A169&amp;T$3,$DB$201:$DB$770&amp;$DC$201:$DC$770,0))),IF(ISNA(INDEX($DC$1:$DC$200,MATCH($A170&amp;T$3,$DB$1:$DB$200&amp;$DC$1:$DC$200,0))),"",IF(INDEX($DC$1:$DC$200,MATCH($A170&amp;T$3,$DB$1:$DB$200&amp;$DC$1:$DC$200,0))=T$3,1,"")),IF(INDEX($DC$201:$DC$770,MATCH($A169&amp;T$3,$DB$201:$DB$770&amp;$DC$201:$DC$770,0))=T$3,2,""))</f>
        <v/>
      </c>
      <c r="U170" s="8" t="str">
        <f t="array" ref="U170">IF(ISNA(INDEX($DC$201:$DC$770,MATCH($A169&amp;U$3,$DB$201:$DB$770&amp;$DC$201:$DC$770,0))),IF(ISNA(INDEX($DC$1:$DC$200,MATCH($A170&amp;U$3,$DB$1:$DB$200&amp;$DC$1:$DC$200,0))),"",IF(INDEX($DC$1:$DC$200,MATCH($A170&amp;U$3,$DB$1:$DB$200&amp;$DC$1:$DC$200,0))=U$3,1,"")),IF(INDEX($DC$201:$DC$770,MATCH($A169&amp;U$3,$DB$201:$DB$770&amp;$DC$201:$DC$770,0))=U$3,2,""))</f>
        <v/>
      </c>
      <c r="V170" s="10" t="str">
        <f t="array" ref="V170">IF(ISNA(INDEX($DC$201:$DC$770,MATCH($A169&amp;V$3,$DB$201:$DB$770&amp;$DC$201:$DC$770,0))),IF(ISNA(INDEX($DC$1:$DC$200,MATCH($A170&amp;V$3,$DB$1:$DB$200&amp;$DC$1:$DC$200,0))),"",IF(INDEX($DC$1:$DC$200,MATCH($A170&amp;V$3,$DB$1:$DB$200&amp;$DC$1:$DC$200,0))=V$3,1,"")),IF(INDEX($DC$201:$DC$770,MATCH($A169&amp;V$3,$DB$201:$DB$770&amp;$DC$201:$DC$770,0))=V$3,2,""))</f>
        <v/>
      </c>
      <c r="W170" s="10" t="str">
        <f t="array" ref="W170">IF(ISNA(INDEX($DC$201:$DC$770,MATCH($A169&amp;W$3,$DB$201:$DB$770&amp;$DC$201:$DC$770,0))),IF(ISNA(INDEX($DC$1:$DC$200,MATCH($A170&amp;W$3,$DB$1:$DB$200&amp;$DC$1:$DC$200,0))),"",IF(INDEX($DC$1:$DC$200,MATCH($A170&amp;W$3,$DB$1:$DB$200&amp;$DC$1:$DC$200,0))=W$3,1,"")),IF(INDEX($DC$201:$DC$770,MATCH($A169&amp;W$3,$DB$201:$DB$770&amp;$DC$201:$DC$770,0))=W$3,2,""))</f>
        <v/>
      </c>
      <c r="X170" s="10" t="str">
        <f t="array" ref="X170">IF(ISNA(INDEX($DC$201:$DC$770,MATCH($A169&amp;X$3,$DB$201:$DB$770&amp;$DC$201:$DC$770,0))),IF(ISNA(INDEX($DC$1:$DC$200,MATCH($A170&amp;X$3,$DB$1:$DB$200&amp;$DC$1:$DC$200,0))),"",IF(INDEX($DC$1:$DC$200,MATCH($A170&amp;X$3,$DB$1:$DB$200&amp;$DC$1:$DC$200,0))=X$3,1,"")),IF(INDEX($DC$201:$DC$770,MATCH($A169&amp;X$3,$DB$201:$DB$770&amp;$DC$201:$DC$770,0))=X$3,2,""))</f>
        <v/>
      </c>
      <c r="Y170" s="9" t="str">
        <f t="array" ref="Y170">IF(ISNA(INDEX($DC$201:$DC$770,MATCH($A169&amp;Y$3,$DB$201:$DB$770&amp;$DC$201:$DC$770,0))),IF(ISNA(INDEX($DC$1:$DC$200,MATCH($A170&amp;Y$3,$DB$1:$DB$200&amp;$DC$1:$DC$200,0))),"",IF(INDEX($DC$1:$DC$200,MATCH($A170&amp;Y$3,$DB$1:$DB$200&amp;$DC$1:$DC$200,0))=Y$3,1,"")),IF(INDEX($DC$201:$DC$770,MATCH($A169&amp;Y$3,$DB$201:$DB$770&amp;$DC$201:$DC$770,0))=Y$3,2,""))</f>
        <v/>
      </c>
      <c r="Z170" s="10" t="str">
        <f t="array" ref="Z170">IF(ISNA(INDEX($DC$201:$DC$770,MATCH($A169&amp;Z$3,$DB$201:$DB$770&amp;$DC$201:$DC$770,0))),IF(ISNA(INDEX($DC$1:$DC$200,MATCH($A170&amp;Z$3,$DB$1:$DB$200&amp;$DC$1:$DC$200,0))),"",IF(INDEX($DC$1:$DC$200,MATCH($A170&amp;Z$3,$DB$1:$DB$200&amp;$DC$1:$DC$200,0))=Z$3,1,"")),IF(INDEX($DC$201:$DC$770,MATCH($A169&amp;Z$3,$DB$201:$DB$770&amp;$DC$201:$DC$770,0))=Z$3,2,""))</f>
        <v/>
      </c>
      <c r="AA170" s="8" t="str">
        <f t="array" ref="AA170">IF(ISNA(INDEX($DC$201:$DC$770,MATCH($A169&amp;AA$3,$DB$201:$DB$770&amp;$DC$201:$DC$770,0))),IF(ISNA(INDEX($DC$1:$DC$200,MATCH($A170&amp;AA$3,$DB$1:$DB$200&amp;$DC$1:$DC$200,0))),"",IF(INDEX($DC$1:$DC$200,MATCH($A170&amp;AA$3,$DB$1:$DB$200&amp;$DC$1:$DC$200,0))=AA$3,1,"")),IF(INDEX($DC$201:$DC$770,MATCH($A169&amp;AA$3,$DB$201:$DB$770&amp;$DC$201:$DC$770,0))=AA$3,2,""))</f>
        <v/>
      </c>
      <c r="AB170" s="10" t="str">
        <f t="array" ref="AB170">IF(ISNA(INDEX($DC$201:$DC$770,MATCH($A169&amp;AB$3,$DB$201:$DB$770&amp;$DC$201:$DC$770,0))),IF(ISNA(INDEX($DC$1:$DC$200,MATCH($A170&amp;AB$3,$DB$1:$DB$200&amp;$DC$1:$DC$200,0))),"",IF(INDEX($DC$1:$DC$200,MATCH($A170&amp;AB$3,$DB$1:$DB$200&amp;$DC$1:$DC$200,0))=AB$3,1,"")),IF(INDEX($DC$201:$DC$770,MATCH($A169&amp;AB$3,$DB$201:$DB$770&amp;$DC$201:$DC$770,0))=AB$3,2,""))</f>
        <v/>
      </c>
      <c r="AC170" s="10" t="str">
        <f t="array" ref="AC170">IF(ISNA(INDEX($DC$201:$DC$770,MATCH($A169&amp;AC$3,$DB$201:$DB$770&amp;$DC$201:$DC$770,0))),IF(ISNA(INDEX($DC$1:$DC$200,MATCH($A170&amp;AC$3,$DB$1:$DB$200&amp;$DC$1:$DC$200,0))),"",IF(INDEX($DC$1:$DC$200,MATCH($A170&amp;AC$3,$DB$1:$DB$200&amp;$DC$1:$DC$200,0))=AC$3,1,"")),IF(INDEX($DC$201:$DC$770,MATCH($A169&amp;AC$3,$DB$201:$DB$770&amp;$DC$201:$DC$770,0))=AC$3,2,""))</f>
        <v/>
      </c>
      <c r="AD170" s="8" t="str">
        <f t="array" ref="AD170">IF(ISNA(INDEX($DC$201:$DC$770,MATCH($A169&amp;AD$3,$DB$201:$DB$770&amp;$DC$201:$DC$770,0))),IF(ISNA(INDEX($DC$1:$DC$200,MATCH($A170&amp;AD$3,$DB$1:$DB$200&amp;$DC$1:$DC$200,0))),"",IF(INDEX($DC$1:$DC$200,MATCH($A170&amp;AD$3,$DB$1:$DB$200&amp;$DC$1:$DC$200,0))=AD$3,1,"")),IF(INDEX($DC$201:$DC$770,MATCH($A169&amp;AD$3,$DB$201:$DB$770&amp;$DC$201:$DC$770,0))=AD$3,2,""))</f>
        <v/>
      </c>
      <c r="AE170" s="4">
        <f t="shared" ref="AE170" si="1567">AE169+0.5</f>
        <v>228.5</v>
      </c>
      <c r="AF170" s="174"/>
      <c r="AG170" s="173"/>
      <c r="AH170" s="177"/>
      <c r="AI170" s="2"/>
      <c r="AJ170" s="165"/>
      <c r="AK170" s="165"/>
      <c r="AL170" s="165"/>
      <c r="AM170" s="2"/>
      <c r="AN170" s="9" t="str">
        <f t="shared" ref="AN170" si="1568">IF(ISNA(VLOOKUP(AE170,$CP$30:$CQ$56,2,FALSE)),IF(ISNA(VLOOKUP(AE170,$DB$1:$DE$200,4,FALSE)),"",VLOOKUP(AE170,$DB$1:$DE$200,4,FALSE)),VLOOKUP(AE170,$CP$30:$CQ$56,2,FALSE))</f>
        <v/>
      </c>
      <c r="AO170" s="10"/>
      <c r="AP170" s="10"/>
      <c r="AQ170" s="10"/>
      <c r="AR170" s="10"/>
      <c r="AS170" s="8"/>
      <c r="AT170" s="9" t="str">
        <f t="array" ref="AT170">IF(ISNA(INDEX($DC$201:$DC$770,MATCH($AE169&amp;AT$3,$DB$201:$DB$770&amp;$DC$201:$DC$770,0))),IF(ISNA(INDEX($DC$1:$DC$200,MATCH($AE170&amp;AT$3,$DB$1:$DB$200&amp;$DC$1:$DC$200,0))),"",IF(INDEX($DC$1:$DC$200,MATCH($AE170&amp;AT$3,$DB$1:$DB$200&amp;$DC$1:$DC$200,0))=AT$3,1,"")),IF(INDEX($DC$201:$DC$770,MATCH($AE169&amp;AT$3,$DB$201:$DB$770&amp;$DC$201:$DC$770,0))=AT$3,2,""))</f>
        <v/>
      </c>
      <c r="AU170" s="10" t="str">
        <f t="array" ref="AU170">IF(ISNA(INDEX($DC$201:$DC$770,MATCH($AE169&amp;AU$3,$DB$201:$DB$770&amp;$DC$201:$DC$770,0))),IF(ISNA(INDEX($DC$1:$DC$200,MATCH($AE170&amp;AU$3,$DB$1:$DB$200&amp;$DC$1:$DC$200,0))),"",IF(INDEX($DC$1:$DC$200,MATCH($AE170&amp;AU$3,$DB$1:$DB$200&amp;$DC$1:$DC$200,0))=AU$3,1,"")),IF(INDEX($DC$201:$DC$770,MATCH($AE169&amp;AU$3,$DB$201:$DB$770&amp;$DC$201:$DC$770,0))=AU$3,2,""))</f>
        <v/>
      </c>
      <c r="AV170" s="10" t="str">
        <f t="array" ref="AV170">IF(ISNA(INDEX($DC$201:$DC$770,MATCH($AE169&amp;AV$3,$DB$201:$DB$770&amp;$DC$201:$DC$770,0))),IF(ISNA(INDEX($DC$1:$DC$200,MATCH($AE170&amp;AV$3,$DB$1:$DB$200&amp;$DC$1:$DC$200,0))),"",IF(INDEX($DC$1:$DC$200,MATCH($AE170&amp;AV$3,$DB$1:$DB$200&amp;$DC$1:$DC$200,0))=AV$3,1,"")),IF(INDEX($DC$201:$DC$770,MATCH($AE169&amp;AV$3,$DB$201:$DB$770&amp;$DC$201:$DC$770,0))=AV$3,2,""))</f>
        <v/>
      </c>
      <c r="AW170" s="9" t="str">
        <f t="array" ref="AW170">IF(ISNA(INDEX($DC$201:$DC$770,MATCH($AE169&amp;AW$3,$DB$201:$DB$770&amp;$DC$201:$DC$770,0))),IF(ISNA(INDEX($DC$1:$DC$200,MATCH($AE170&amp;AW$3,$DB$1:$DB$200&amp;$DC$1:$DC$200,0))),"",IF(INDEX($DC$1:$DC$200,MATCH($AE170&amp;AW$3,$DB$1:$DB$200&amp;$DC$1:$DC$200,0))=AW$3,1,"")),IF(INDEX($DC$201:$DC$770,MATCH($AE169&amp;AW$3,$DB$201:$DB$770&amp;$DC$201:$DC$770,0))=AW$3,2,""))</f>
        <v/>
      </c>
      <c r="AX170" s="10" t="str">
        <f t="array" ref="AX170">IF(ISNA(INDEX($DC$201:$DC$770,MATCH($AE169&amp;AX$3,$DB$201:$DB$770&amp;$DC$201:$DC$770,0))),IF(ISNA(INDEX($DC$1:$DC$200,MATCH($AE170&amp;AX$3,$DB$1:$DB$200&amp;$DC$1:$DC$200,0))),"",IF(INDEX($DC$1:$DC$200,MATCH($AE170&amp;AX$3,$DB$1:$DB$200&amp;$DC$1:$DC$200,0))=AX$3,1,"")),IF(INDEX($DC$201:$DC$770,MATCH($AE169&amp;AX$3,$DB$201:$DB$770&amp;$DC$201:$DC$770,0))=AX$3,2,""))</f>
        <v/>
      </c>
      <c r="AY170" s="8" t="str">
        <f t="array" ref="AY170">IF(ISNA(INDEX($DC$201:$DC$770,MATCH($AE169&amp;AY$3,$DB$201:$DB$770&amp;$DC$201:$DC$770,0))),IF(ISNA(INDEX($DC$1:$DC$200,MATCH($AE170&amp;AY$3,$DB$1:$DB$200&amp;$DC$1:$DC$200,0))),"",IF(INDEX($DC$1:$DC$200,MATCH($AE170&amp;AY$3,$DB$1:$DB$200&amp;$DC$1:$DC$200,0))=AY$3,1,"")),IF(INDEX($DC$201:$DC$770,MATCH($AE169&amp;AY$3,$DB$201:$DB$770&amp;$DC$201:$DC$770,0))=AY$3,2,""))</f>
        <v/>
      </c>
      <c r="AZ170" s="10" t="str">
        <f t="array" ref="AZ170">IF(ISNA(INDEX($DC$201:$DC$770,MATCH($AE169&amp;AZ$3,$DB$201:$DB$770&amp;$DC$201:$DC$770,0))),IF(ISNA(INDEX($DC$1:$DC$200,MATCH($AE170&amp;AZ$3,$DB$1:$DB$200&amp;$DC$1:$DC$200,0))),"",IF(INDEX($DC$1:$DC$200,MATCH($AE170&amp;AZ$3,$DB$1:$DB$200&amp;$DC$1:$DC$200,0))=AZ$3,1,"")),IF(INDEX($DC$201:$DC$770,MATCH($AE169&amp;AZ$3,$DB$201:$DB$770&amp;$DC$201:$DC$770,0))=AZ$3,2,""))</f>
        <v/>
      </c>
      <c r="BA170" s="10" t="str">
        <f t="array" ref="BA170">IF(ISNA(INDEX($DC$201:$DC$770,MATCH($AE169&amp;BA$3,$DB$201:$DB$770&amp;$DC$201:$DC$770,0))),IF(ISNA(INDEX($DC$1:$DC$200,MATCH($AE170&amp;BA$3,$DB$1:$DB$200&amp;$DC$1:$DC$200,0))),"",IF(INDEX($DC$1:$DC$200,MATCH($AE170&amp;BA$3,$DB$1:$DB$200&amp;$DC$1:$DC$200,0))=BA$3,1,"")),IF(INDEX($DC$201:$DC$770,MATCH($AE169&amp;BA$3,$DB$201:$DB$770&amp;$DC$201:$DC$770,0))=BA$3,2,""))</f>
        <v/>
      </c>
      <c r="BB170" s="10" t="str">
        <f t="array" ref="BB170">IF(ISNA(INDEX($DC$201:$DC$770,MATCH($AE169&amp;BB$3,$DB$201:$DB$770&amp;$DC$201:$DC$770,0))),IF(ISNA(INDEX($DC$1:$DC$200,MATCH($AE170&amp;BB$3,$DB$1:$DB$200&amp;$DC$1:$DC$200,0))),"",IF(INDEX($DC$1:$DC$200,MATCH($AE170&amp;BB$3,$DB$1:$DB$200&amp;$DC$1:$DC$200,0))=BB$3,1,"")),IF(INDEX($DC$201:$DC$770,MATCH($AE169&amp;BB$3,$DB$201:$DB$770&amp;$DC$201:$DC$770,0))=BB$3,2,""))</f>
        <v/>
      </c>
      <c r="BC170" s="9" t="str">
        <f t="array" ref="BC170">IF(ISNA(INDEX($DC$201:$DC$770,MATCH($AE169&amp;BC$3,$DB$201:$DB$770&amp;$DC$201:$DC$770,0))),IF(ISNA(INDEX($DC$1:$DC$200,MATCH($AE170&amp;BC$3,$DB$1:$DB$200&amp;$DC$1:$DC$200,0))),"",IF(INDEX($DC$1:$DC$200,MATCH($AE170&amp;BC$3,$DB$1:$DB$200&amp;$DC$1:$DC$200,0))=BC$3,1,"")),IF(INDEX($DC$201:$DC$770,MATCH($AE169&amp;BC$3,$DB$201:$DB$770&amp;$DC$201:$DC$770,0))=BC$3,2,""))</f>
        <v/>
      </c>
      <c r="BD170" s="10" t="str">
        <f t="array" ref="BD170">IF(ISNA(INDEX($DC$201:$DC$770,MATCH($AE169&amp;BD$3,$DB$201:$DB$770&amp;$DC$201:$DC$770,0))),IF(ISNA(INDEX($DC$1:$DC$200,MATCH($AE170&amp;BD$3,$DB$1:$DB$200&amp;$DC$1:$DC$200,0))),"",IF(INDEX($DC$1:$DC$200,MATCH($AE170&amp;BD$3,$DB$1:$DB$200&amp;$DC$1:$DC$200,0))=BD$3,1,"")),IF(INDEX($DC$201:$DC$770,MATCH($AE169&amp;BD$3,$DB$201:$DB$770&amp;$DC$201:$DC$770,0))=BD$3,2,""))</f>
        <v/>
      </c>
      <c r="BE170" s="8" t="str">
        <f t="array" ref="BE170">IF(ISNA(INDEX($DC$201:$DC$770,MATCH($AE169&amp;BE$3,$DB$201:$DB$770&amp;$DC$201:$DC$770,0))),IF(ISNA(INDEX($DC$1:$DC$200,MATCH($AE170&amp;BE$3,$DB$1:$DB$200&amp;$DC$1:$DC$200,0))),"",IF(INDEX($DC$1:$DC$200,MATCH($AE170&amp;BE$3,$DB$1:$DB$200&amp;$DC$1:$DC$200,0))=BE$3,1,"")),IF(INDEX($DC$201:$DC$770,MATCH($AE169&amp;BE$3,$DB$201:$DB$770&amp;$DC$201:$DC$770,0))=BE$3,2,""))</f>
        <v/>
      </c>
      <c r="BF170" s="10" t="str">
        <f t="array" ref="BF170">IF(ISNA(INDEX($DC$201:$DC$770,MATCH($AE169&amp;BF$3,$DB$201:$DB$770&amp;$DC$201:$DC$770,0))),IF(ISNA(INDEX($DC$1:$DC$200,MATCH($AE170&amp;BF$3,$DB$1:$DB$200&amp;$DC$1:$DC$200,0))),"",IF(INDEX($DC$1:$DC$200,MATCH($AE170&amp;BF$3,$DB$1:$DB$200&amp;$DC$1:$DC$200,0))=BF$3,1,"")),IF(INDEX($DC$201:$DC$770,MATCH($AE169&amp;BF$3,$DB$201:$DB$770&amp;$DC$201:$DC$770,0))=BF$3,2,""))</f>
        <v/>
      </c>
      <c r="BG170" s="10" t="str">
        <f t="array" ref="BG170">IF(ISNA(INDEX($DC$201:$DC$770,MATCH($AE169&amp;BG$3,$DB$201:$DB$770&amp;$DC$201:$DC$770,0))),IF(ISNA(INDEX($DC$1:$DC$200,MATCH($AE170&amp;BG$3,$DB$1:$DB$200&amp;$DC$1:$DC$200,0))),"",IF(INDEX($DC$1:$DC$200,MATCH($AE170&amp;BG$3,$DB$1:$DB$200&amp;$DC$1:$DC$200,0))=BG$3,1,"")),IF(INDEX($DC$201:$DC$770,MATCH($AE169&amp;BG$3,$DB$201:$DB$770&amp;$DC$201:$DC$770,0))=BG$3,2,""))</f>
        <v/>
      </c>
      <c r="BH170" s="8" t="str">
        <f t="array" ref="BH170">IF(ISNA(INDEX($DC$201:$DC$770,MATCH($AE169&amp;BH$3,$DB$201:$DB$770&amp;$DC$201:$DC$770,0))),IF(ISNA(INDEX($DC$1:$DC$200,MATCH($AE170&amp;BH$3,$DB$1:$DB$200&amp;$DC$1:$DC$200,0))),"",IF(INDEX($DC$1:$DC$200,MATCH($AE170&amp;BH$3,$DB$1:$DB$200&amp;$DC$1:$DC$200,0))=BH$3,1,"")),IF(INDEX($DC$201:$DC$770,MATCH($AE169&amp;BH$3,$DB$201:$DB$770&amp;$DC$201:$DC$770,0))=BH$3,2,""))</f>
        <v/>
      </c>
      <c r="BI170" s="4">
        <f t="shared" ref="BI170" si="1569">BI169+0.5</f>
        <v>259.5</v>
      </c>
      <c r="BJ170" s="174"/>
      <c r="BK170" s="173"/>
      <c r="BL170" s="177"/>
      <c r="BM170" s="2"/>
      <c r="BN170" s="165"/>
      <c r="BO170" s="165"/>
      <c r="BP170" s="165"/>
      <c r="BQ170" s="2"/>
      <c r="BR170" s="9" t="str">
        <f t="shared" ref="BR170" si="1570">IF(ISNA(VLOOKUP(BI170,$CP$30:$CQ$56,2,FALSE)),IF(ISNA(VLOOKUP(BI170,$DB$1:$DE$200,4,FALSE)),"",VLOOKUP(BI170,$DB$1:$DE$200,4,FALSE)),VLOOKUP(BI170,$CP$30:$CQ$56,2,FALSE))</f>
        <v/>
      </c>
      <c r="BS170" s="10"/>
      <c r="BT170" s="10"/>
      <c r="BU170" s="10"/>
      <c r="BV170" s="10"/>
      <c r="BW170" s="10"/>
      <c r="BX170" s="9" t="str">
        <f t="array" ref="BX170">IF(ISNA(INDEX($DC$201:$DC$770,MATCH($BI169&amp;BX$3,$DB$201:$DB$770&amp;$DC$201:$DC$770,0))),IF(ISNA(INDEX($DC$1:$DC$200,MATCH($BI170&amp;BX$3,$DB$1:$DB$200&amp;$DC$1:$DC$200,0))),"",IF(INDEX($DC$1:$DC$200,MATCH($BI170&amp;BX$3,$DB$1:$DB$200&amp;$DC$1:$DC$200,0))=BX$3,1,"")),IF(INDEX($DC$201:$DC$770,MATCH($BI169&amp;BX$3,$DB$201:$DB$770&amp;$DC$201:$DC$770,0))=BX$3,2,""))</f>
        <v/>
      </c>
      <c r="BY170" s="10" t="str">
        <f t="array" ref="BY170">IF(ISNA(INDEX($DC$201:$DC$770,MATCH($BI169&amp;BY$3,$DB$201:$DB$770&amp;$DC$201:$DC$770,0))),IF(ISNA(INDEX($DC$1:$DC$200,MATCH($BI170&amp;BY$3,$DB$1:$DB$200&amp;$DC$1:$DC$200,0))),"",IF(INDEX($DC$1:$DC$200,MATCH($BI170&amp;BY$3,$DB$1:$DB$200&amp;$DC$1:$DC$200,0))=BY$3,1,"")),IF(INDEX($DC$201:$DC$770,MATCH($BI169&amp;BY$3,$DB$201:$DB$770&amp;$DC$201:$DC$770,0))=BY$3,2,""))</f>
        <v/>
      </c>
      <c r="BZ170" s="10" t="str">
        <f t="array" ref="BZ170">IF(ISNA(INDEX($DC$201:$DC$770,MATCH($BI169&amp;BZ$3,$DB$201:$DB$770&amp;$DC$201:$DC$770,0))),IF(ISNA(INDEX($DC$1:$DC$200,MATCH($BI170&amp;BZ$3,$DB$1:$DB$200&amp;$DC$1:$DC$200,0))),"",IF(INDEX($DC$1:$DC$200,MATCH($BI170&amp;BZ$3,$DB$1:$DB$200&amp;$DC$1:$DC$200,0))=BZ$3,1,"")),IF(INDEX($DC$201:$DC$770,MATCH($BI169&amp;BZ$3,$DB$201:$DB$770&amp;$DC$201:$DC$770,0))=BZ$3,2,""))</f>
        <v/>
      </c>
      <c r="CA170" s="9" t="str">
        <f t="array" ref="CA170">IF(ISNA(INDEX($DC$201:$DC$770,MATCH($BI169&amp;CA$3,$DB$201:$DB$770&amp;$DC$201:$DC$770,0))),IF(ISNA(INDEX($DC$1:$DC$200,MATCH($BI170&amp;CA$3,$DB$1:$DB$200&amp;$DC$1:$DC$200,0))),"",IF(INDEX($DC$1:$DC$200,MATCH($BI170&amp;CA$3,$DB$1:$DB$200&amp;$DC$1:$DC$200,0))=CA$3,1,"")),IF(INDEX($DC$201:$DC$770,MATCH($BI169&amp;CA$3,$DB$201:$DB$770&amp;$DC$201:$DC$770,0))=CA$3,2,""))</f>
        <v/>
      </c>
      <c r="CB170" s="10" t="str">
        <f t="array" ref="CB170">IF(ISNA(INDEX($DC$201:$DC$770,MATCH($BI169&amp;CB$3,$DB$201:$DB$770&amp;$DC$201:$DC$770,0))),IF(ISNA(INDEX($DC$1:$DC$200,MATCH($BI170&amp;CB$3,$DB$1:$DB$200&amp;$DC$1:$DC$200,0))),"",IF(INDEX($DC$1:$DC$200,MATCH($BI170&amp;CB$3,$DB$1:$DB$200&amp;$DC$1:$DC$200,0))=CB$3,1,"")),IF(INDEX($DC$201:$DC$770,MATCH($BI169&amp;CB$3,$DB$201:$DB$770&amp;$DC$201:$DC$770,0))=CB$3,2,""))</f>
        <v/>
      </c>
      <c r="CC170" s="8" t="str">
        <f t="array" ref="CC170">IF(ISNA(INDEX($DC$201:$DC$770,MATCH($BI169&amp;CC$3,$DB$201:$DB$770&amp;$DC$201:$DC$770,0))),IF(ISNA(INDEX($DC$1:$DC$200,MATCH($BI170&amp;CC$3,$DB$1:$DB$200&amp;$DC$1:$DC$200,0))),"",IF(INDEX($DC$1:$DC$200,MATCH($BI170&amp;CC$3,$DB$1:$DB$200&amp;$DC$1:$DC$200,0))=CC$3,1,"")),IF(INDEX($DC$201:$DC$770,MATCH($BI169&amp;CC$3,$DB$201:$DB$770&amp;$DC$201:$DC$770,0))=CC$3,2,""))</f>
        <v/>
      </c>
      <c r="CD170" s="10" t="str">
        <f t="array" ref="CD170">IF(ISNA(INDEX($DC$201:$DC$770,MATCH($BI169&amp;CD$3,$DB$201:$DB$770&amp;$DC$201:$DC$770,0))),IF(ISNA(INDEX($DC$1:$DC$200,MATCH($BI170&amp;CD$3,$DB$1:$DB$200&amp;$DC$1:$DC$200,0))),"",IF(INDEX($DC$1:$DC$200,MATCH($BI170&amp;CD$3,$DB$1:$DB$200&amp;$DC$1:$DC$200,0))=CD$3,1,"")),IF(INDEX($DC$201:$DC$770,MATCH($BI169&amp;CD$3,$DB$201:$DB$770&amp;$DC$201:$DC$770,0))=CD$3,2,""))</f>
        <v/>
      </c>
      <c r="CE170" s="10" t="str">
        <f t="array" ref="CE170">IF(ISNA(INDEX($DC$201:$DC$770,MATCH($BI169&amp;CE$3,$DB$201:$DB$770&amp;$DC$201:$DC$770,0))),IF(ISNA(INDEX($DC$1:$DC$200,MATCH($BI170&amp;CE$3,$DB$1:$DB$200&amp;$DC$1:$DC$200,0))),"",IF(INDEX($DC$1:$DC$200,MATCH($BI170&amp;CE$3,$DB$1:$DB$200&amp;$DC$1:$DC$200,0))=CE$3,1,"")),IF(INDEX($DC$201:$DC$770,MATCH($BI169&amp;CE$3,$DB$201:$DB$770&amp;$DC$201:$DC$770,0))=CE$3,2,""))</f>
        <v/>
      </c>
      <c r="CF170" s="10" t="str">
        <f t="array" ref="CF170">IF(ISNA(INDEX($DC$201:$DC$770,MATCH($BI169&amp;CF$3,$DB$201:$DB$770&amp;$DC$201:$DC$770,0))),IF(ISNA(INDEX($DC$1:$DC$200,MATCH($BI170&amp;CF$3,$DB$1:$DB$200&amp;$DC$1:$DC$200,0))),"",IF(INDEX($DC$1:$DC$200,MATCH($BI170&amp;CF$3,$DB$1:$DB$200&amp;$DC$1:$DC$200,0))=CF$3,1,"")),IF(INDEX($DC$201:$DC$770,MATCH($BI169&amp;CF$3,$DB$201:$DB$770&amp;$DC$201:$DC$770,0))=CF$3,2,""))</f>
        <v/>
      </c>
      <c r="CG170" s="9" t="str">
        <f t="array" ref="CG170">IF(ISNA(INDEX($DC$201:$DC$770,MATCH($BI169&amp;CG$3,$DB$201:$DB$770&amp;$DC$201:$DC$770,0))),IF(ISNA(INDEX($DC$1:$DC$200,MATCH($BI170&amp;CG$3,$DB$1:$DB$200&amp;$DC$1:$DC$200,0))),"",IF(INDEX($DC$1:$DC$200,MATCH($BI170&amp;CG$3,$DB$1:$DB$200&amp;$DC$1:$DC$200,0))=CG$3,1,"")),IF(INDEX($DC$201:$DC$770,MATCH($BI169&amp;CG$3,$DB$201:$DB$770&amp;$DC$201:$DC$770,0))=CG$3,2,""))</f>
        <v/>
      </c>
      <c r="CH170" s="10" t="str">
        <f t="array" ref="CH170">IF(ISNA(INDEX($DC$201:$DC$770,MATCH($BI169&amp;CH$3,$DB$201:$DB$770&amp;$DC$201:$DC$770,0))),IF(ISNA(INDEX($DC$1:$DC$200,MATCH($BI170&amp;CH$3,$DB$1:$DB$200&amp;$DC$1:$DC$200,0))),"",IF(INDEX($DC$1:$DC$200,MATCH($BI170&amp;CH$3,$DB$1:$DB$200&amp;$DC$1:$DC$200,0))=CH$3,1,"")),IF(INDEX($DC$201:$DC$770,MATCH($BI169&amp;CH$3,$DB$201:$DB$770&amp;$DC$201:$DC$770,0))=CH$3,2,""))</f>
        <v/>
      </c>
      <c r="CI170" s="8" t="str">
        <f t="array" ref="CI170">IF(ISNA(INDEX($DC$201:$DC$770,MATCH($BI169&amp;CI$3,$DB$201:$DB$770&amp;$DC$201:$DC$770,0))),IF(ISNA(INDEX($DC$1:$DC$200,MATCH($BI170&amp;CI$3,$DB$1:$DB$200&amp;$DC$1:$DC$200,0))),"",IF(INDEX($DC$1:$DC$200,MATCH($BI170&amp;CI$3,$DB$1:$DB$200&amp;$DC$1:$DC$200,0))=CI$3,1,"")),IF(INDEX($DC$201:$DC$770,MATCH($BI169&amp;CI$3,$DB$201:$DB$770&amp;$DC$201:$DC$770,0))=CI$3,2,""))</f>
        <v/>
      </c>
      <c r="CJ170" s="10" t="str">
        <f t="array" ref="CJ170">IF(ISNA(INDEX($DC$201:$DC$770,MATCH($BI169&amp;CJ$3,$DB$201:$DB$770&amp;$DC$201:$DC$770,0))),IF(ISNA(INDEX($DC$1:$DC$200,MATCH($BI170&amp;CJ$3,$DB$1:$DB$200&amp;$DC$1:$DC$200,0))),"",IF(INDEX($DC$1:$DC$200,MATCH($BI170&amp;CJ$3,$DB$1:$DB$200&amp;$DC$1:$DC$200,0))=CJ$3,1,"")),IF(INDEX($DC$201:$DC$770,MATCH($BI169&amp;CJ$3,$DB$201:$DB$770&amp;$DC$201:$DC$770,0))=CJ$3,2,""))</f>
        <v/>
      </c>
      <c r="CK170" s="10" t="str">
        <f t="array" ref="CK170">IF(ISNA(INDEX($DC$201:$DC$770,MATCH($BI169&amp;CK$3,$DB$201:$DB$770&amp;$DC$201:$DC$770,0))),IF(ISNA(INDEX($DC$1:$DC$200,MATCH($BI170&amp;CK$3,$DB$1:$DB$200&amp;$DC$1:$DC$200,0))),"",IF(INDEX($DC$1:$DC$200,MATCH($BI170&amp;CK$3,$DB$1:$DB$200&amp;$DC$1:$DC$200,0))=CK$3,1,"")),IF(INDEX($DC$201:$DC$770,MATCH($BI169&amp;CK$3,$DB$201:$DB$770&amp;$DC$201:$DC$770,0))=CK$3,2,""))</f>
        <v/>
      </c>
      <c r="CL170" s="8" t="str">
        <f t="array" ref="CL170">IF(ISNA(INDEX($DC$201:$DC$770,MATCH($BI169&amp;CL$3,$DB$201:$DB$770&amp;$DC$201:$DC$770,0))),IF(ISNA(INDEX($DC$1:$DC$200,MATCH($BI170&amp;CL$3,$DB$1:$DB$200&amp;$DC$1:$DC$200,0))),"",IF(INDEX($DC$1:$DC$200,MATCH($BI170&amp;CL$3,$DB$1:$DB$200&amp;$DC$1:$DC$200,0))=CL$3,1,"")),IF(INDEX($DC$201:$DC$770,MATCH($BI169&amp;CL$3,$DB$201:$DB$770&amp;$DC$201:$DC$770,0))=CL$3,2,""))</f>
        <v/>
      </c>
      <c r="CN170" s="10"/>
      <c r="CO170" s="14">
        <f t="shared" ref="CO170" si="1571">CO169</f>
        <v>15</v>
      </c>
      <c r="CP170" s="24">
        <f t="shared" si="1332"/>
        <v>0</v>
      </c>
      <c r="CQ170" s="161"/>
      <c r="CR170" s="10"/>
      <c r="CS170" s="10"/>
      <c r="CT170" s="10" t="s">
        <v>152</v>
      </c>
      <c r="CU170" s="69"/>
      <c r="CV170" s="69"/>
      <c r="CW170" s="10">
        <f t="shared" si="1410"/>
        <v>2016</v>
      </c>
      <c r="CX170" s="10" t="str">
        <f t="shared" si="1309"/>
        <v>Mo</v>
      </c>
      <c r="CY170" s="36">
        <f t="shared" si="1333"/>
        <v>40876</v>
      </c>
      <c r="CZ170" s="10">
        <f>CZ169</f>
        <v>0</v>
      </c>
      <c r="DB170" s="19">
        <f>IF(DM170=0,0,IF(COUNTIF($DM$1:$DM$200,DM170)=1,DM170,IF(COUNTIF($DM$1:$DM$200,DM170)=2,IF(COUNTIF($DM$1:$DM104,DM170)=0,DM170,DM170+0.5),"Terminkollision 1")))</f>
        <v>0</v>
      </c>
      <c r="DC170" s="42">
        <f t="shared" si="1187"/>
        <v>6</v>
      </c>
      <c r="DD170" s="71" t="s">
        <v>198</v>
      </c>
      <c r="DE170" s="73" t="s">
        <v>119</v>
      </c>
      <c r="DG170" s="64"/>
      <c r="DH170" s="64"/>
      <c r="DI170" s="13">
        <f t="shared" si="563"/>
        <v>2016</v>
      </c>
      <c r="DJ170" s="13" t="str">
        <f t="shared" si="1273"/>
        <v>Mo</v>
      </c>
      <c r="DK170" s="22">
        <f t="shared" si="1274"/>
        <v>40876</v>
      </c>
      <c r="DL170" s="19">
        <f t="shared" si="1275"/>
        <v>0</v>
      </c>
      <c r="DM170" s="13">
        <f t="shared" si="1136"/>
        <v>0</v>
      </c>
    </row>
    <row r="171" spans="1:117" ht="12.75" customHeight="1">
      <c r="A171" s="13">
        <f t="shared" ref="A171" si="1572">A169+1</f>
        <v>198</v>
      </c>
      <c r="B171" s="174">
        <f>TRUNC((DATE($CR$2,C$140,C171)-WEEKDAY(DATE($CR$2,C$140,C171),2)-DATE(YEAR(DATE($CR$2,C$140,C171)+4-WEEKDAY(DATE($CR$2,C$140,C171),2)),1,-10))/7)</f>
        <v>28</v>
      </c>
      <c r="C171" s="181">
        <v>16</v>
      </c>
      <c r="D171" s="176" t="str">
        <f t="shared" si="1258"/>
        <v>Sa</v>
      </c>
      <c r="E171" s="2"/>
      <c r="F171" s="164">
        <f t="shared" ref="F171" si="1573">IF(OR(OR(B171=$CR$7,B175=$CR$7,B171=$CS$7,B175=$CS$7,B171=$CT$7,B175=$CT$7,B171=$CR$8,B175=$CR$8,B171=$CR$9,B175=$CR$9,B171=$CR$10,B175=$CR$10,B171=$CS$10,B175=$CS$10,B171=$CR$11,B175=$CR$11,B171=$CS$11,B175=$CS$11,B171=$CT$11,B175=$CT$11,B171=$CU$11,B175=$CU$11,B171=$CV$11,B175=$CV$11,B171=$CR$12,B175=$CR$12,B171=$CS$12,B175=$CS$12),OR($A172=$CP$30,$A172=$CP$31,$A172=$CP$32,$A172=$CP$33,$A172=$CP$34,$A172=$CP$35,$A172=$CP$36,$A172=$CP$37,$A172=$CP$38,$A172=$CP$39,$A172=$CP$40,$A172=$CP$41),OR($A172=$CP$44,$A172=$CP$45,$A172=$CP$46,$A172=$CP$47,$A172=$CP$48,$A172=$CP$49,$A172=$CP$50)),1,"")</f>
        <v>1</v>
      </c>
      <c r="G171" s="164">
        <f t="shared" ref="G171" si="1574">IF(OR(OR(B171=$CR$15,B175=$CR$15,B171=$CS$15,B175=$CS$15,B171=$CT$15,B175=$CT$15,B171=$CR$16,B175=$CR$16,B171=$CS$16,B175=$CS$16,B171=$CR$17,B175=$CR$17,B171=$CS$17,B175=$CS$17,B171=$CR$18,B175=$CR$18,B171=$CS$18,B175=$CS$18,B171=$CT$18,B175=$CT$18,B171=$CU$18,B175=$CU$18,B171=$CV$18,B175=$CV$18,B171=$CR$19,B175=$CR$19,B171=$CS$19,B175=$CS$19),OR($A172=$CP$30,$A172=$CP$31,$A172=$CP$32,$A172=$CP$33,$A172=$CP$34,$A172=$CP$35,$A172=$CP$36,$A172=$CP$37,$A172=$CP$38,$A172=$CP$39,$A172=$CP$40,$A172=$CP$41),OR($A172=$CP$44,$A172=$CP$45,$A172=$CP$46,$A172=$CP$47,$A172=$CP$48,$A172=$CP$49,$A172=$CP$50)),1,"")</f>
        <v>1</v>
      </c>
      <c r="H171" s="164">
        <f t="shared" ref="H171" si="1575">IF(OR(OR(B171=$CR$22,B175=$CR$22,B171=$CS$22,B175=$CS$22,B171=$CT$22,B175=$CT$22,B171=$CR$23,B175=$CR$23,B171=$CS$23,B175=$CS$23,B171=$CR$24,B175=$CR$24,B171=$CS$24,B175=$CS$24,B171=$CR$25,B175=$CR$25,B171=$CS$25,B175=$CS$25,B171=$CT$25,B175=$CT$25,B171=$CU$25,B175=$CU$25,B171=$CV$25,B175=$CV$25,B171=$CR$26,B175=$CR$26,B171=$CS$26,B175=$CS$26),OR($A172=$CP$30,$A172=$CP$31,$A172=$CP$32,$A172=$CP$33,$A172=$CP$34,$A172=$CP$35,$A172=$CP$36,$A172=$CP$37,$A172=$CP$38,$A172=$CP$39,$A172=$CP$40,$A172=$CP$41),OR($A172=$CP$44,$A172=$CP$45,$A172=$CP$46,$A172=$CP$47,$A172=$CP$48,$A172=$CP$49,$A172=$CP$50)),1,"")</f>
        <v>1</v>
      </c>
      <c r="I171" s="2"/>
      <c r="J171" s="6" t="str">
        <f t="shared" ref="J171" si="1576">IF(ISNA(VLOOKUP(A171,$DB$1:$DE$200,4,FALSE)),"",VLOOKUP(A171,$DB$1:$DE$200,4,FALSE))</f>
        <v/>
      </c>
      <c r="K171" s="6"/>
      <c r="L171" s="6"/>
      <c r="M171" s="6"/>
      <c r="N171" s="6"/>
      <c r="O171" s="6"/>
      <c r="P171" s="5" t="str">
        <f t="array" ref="P171">IF(ISNA(INDEX($DC$1:$DC$770,MATCH($A171&amp;P$3,$DB$1:$DB$770&amp;$DC$1:$DC$770,0))),"",IF(ISNA(INDEX($DC$1:$DC$200,MATCH($A171&amp;P$3,$DB$1:$DB$200&amp;$DC$1:$DC$200,0))),IF(INDEX($DC$201:$DC$770,MATCH($A171&amp;P$3,$DB$201:$DB$770&amp;$DC$201:$DC$770,0))=P$3,2,""),IF(INDEX($DC$1:$DC$200,MATCH($A171&amp;P$3,$DB$1:$DB$200&amp;$DC$1:$DC$200,0))=P$3,1,"")))</f>
        <v/>
      </c>
      <c r="Q171" s="6" t="str">
        <f t="array" ref="Q171">IF(ISNA(INDEX($DC$1:$DC$770,MATCH($A171&amp;Q$3,$DB$1:$DB$770&amp;$DC$1:$DC$770,0))),"",IF(ISNA(INDEX($DC$1:$DC$200,MATCH($A171&amp;Q$3,$DB$1:$DB$200&amp;$DC$1:$DC$200,0))),IF(INDEX($DC$201:$DC$770,MATCH($A171&amp;Q$3,$DB$201:$DB$770&amp;$DC$201:$DC$770,0))=Q$3,2,""),IF(INDEX($DC$1:$DC$200,MATCH($A171&amp;Q$3,$DB$1:$DB$200&amp;$DC$1:$DC$200,0))=Q$3,1,"")))</f>
        <v/>
      </c>
      <c r="R171" s="6" t="str">
        <f t="array" ref="R171">IF(ISNA(INDEX($DC$1:$DC$770,MATCH($A171&amp;R$3,$DB$1:$DB$770&amp;$DC$1:$DC$770,0))),"",IF(ISNA(INDEX($DC$1:$DC$200,MATCH($A171&amp;R$3,$DB$1:$DB$200&amp;$DC$1:$DC$200,0))),IF(INDEX($DC$201:$DC$770,MATCH($A171&amp;R$3,$DB$201:$DB$770&amp;$DC$201:$DC$770,0))=R$3,2,""),IF(INDEX($DC$1:$DC$200,MATCH($A171&amp;R$3,$DB$1:$DB$200&amp;$DC$1:$DC$200,0))=R$3,1,"")))</f>
        <v/>
      </c>
      <c r="S171" s="5" t="str">
        <f t="array" ref="S171">IF(ISNA(INDEX($DC$1:$DC$770,MATCH($A171&amp;S$3,$DB$1:$DB$770&amp;$DC$1:$DC$770,0))),"",IF(ISNA(INDEX($DC$1:$DC$200,MATCH($A171&amp;S$3,$DB$1:$DB$200&amp;$DC$1:$DC$200,0))),IF(INDEX($DC$201:$DC$770,MATCH($A171&amp;S$3,$DB$201:$DB$770&amp;$DC$201:$DC$770,0))=S$3,2,""),IF(INDEX($DC$1:$DC$200,MATCH($A171&amp;S$3,$DB$1:$DB$200&amp;$DC$1:$DC$200,0))=S$3,1,"")))</f>
        <v/>
      </c>
      <c r="T171" s="6">
        <f t="array" ref="T171">IF(ISNA(INDEX($DC$1:$DC$770,MATCH($A171&amp;T$3,$DB$1:$DB$770&amp;$DC$1:$DC$770,0))),"",IF(ISNA(INDEX($DC$1:$DC$200,MATCH($A171&amp;T$3,$DB$1:$DB$200&amp;$DC$1:$DC$200,0))),IF(INDEX($DC$201:$DC$770,MATCH($A171&amp;T$3,$DB$201:$DB$770&amp;$DC$201:$DC$770,0))=T$3,2,""),IF(INDEX($DC$1:$DC$200,MATCH($A171&amp;T$3,$DB$1:$DB$200&amp;$DC$1:$DC$200,0))=T$3,1,"")))</f>
        <v>2</v>
      </c>
      <c r="U171" s="7">
        <f t="array" ref="U171">IF(ISNA(INDEX($DC$1:$DC$770,MATCH($A171&amp;U$3,$DB$1:$DB$770&amp;$DC$1:$DC$770,0))),"",IF(ISNA(INDEX($DC$1:$DC$200,MATCH($A171&amp;U$3,$DB$1:$DB$200&amp;$DC$1:$DC$200,0))),IF(INDEX($DC$201:$DC$770,MATCH($A171&amp;U$3,$DB$201:$DB$770&amp;$DC$201:$DC$770,0))=U$3,2,""),IF(INDEX($DC$1:$DC$200,MATCH($A171&amp;U$3,$DB$1:$DB$200&amp;$DC$1:$DC$200,0))=U$3,1,"")))</f>
        <v>2</v>
      </c>
      <c r="V171" s="6" t="str">
        <f t="array" ref="V171">IF(ISNA(INDEX($DC$1:$DC$770,MATCH($A171&amp;V$3,$DB$1:$DB$770&amp;$DC$1:$DC$770,0))),"",IF(ISNA(INDEX($DC$1:$DC$200,MATCH($A171&amp;V$3,$DB$1:$DB$200&amp;$DC$1:$DC$200,0))),IF(INDEX($DC$201:$DC$770,MATCH($A171&amp;V$3,$DB$201:$DB$770&amp;$DC$201:$DC$770,0))=V$3,2,""),IF(INDEX($DC$1:$DC$200,MATCH($A171&amp;V$3,$DB$1:$DB$200&amp;$DC$1:$DC$200,0))=V$3,1,"")))</f>
        <v/>
      </c>
      <c r="W171" s="6" t="str">
        <f t="array" ref="W171">IF(ISNA(INDEX($DC$1:$DC$770,MATCH($A171&amp;W$3,$DB$1:$DB$770&amp;$DC$1:$DC$770,0))),"",IF(ISNA(INDEX($DC$1:$DC$200,MATCH($A171&amp;W$3,$DB$1:$DB$200&amp;$DC$1:$DC$200,0))),IF(INDEX($DC$201:$DC$770,MATCH($A171&amp;W$3,$DB$201:$DB$770&amp;$DC$201:$DC$770,0))=W$3,2,""),IF(INDEX($DC$1:$DC$200,MATCH($A171&amp;W$3,$DB$1:$DB$200&amp;$DC$1:$DC$200,0))=W$3,1,"")))</f>
        <v/>
      </c>
      <c r="X171" s="6">
        <f t="array" ref="X171">IF(ISNA(INDEX($DC$1:$DC$770,MATCH($A171&amp;X$3,$DB$1:$DB$770&amp;$DC$1:$DC$770,0))),"",IF(ISNA(INDEX($DC$1:$DC$200,MATCH($A171&amp;X$3,$DB$1:$DB$200&amp;$DC$1:$DC$200,0))),IF(INDEX($DC$201:$DC$770,MATCH($A171&amp;X$3,$DB$201:$DB$770&amp;$DC$201:$DC$770,0))=X$3,2,""),IF(INDEX($DC$1:$DC$200,MATCH($A171&amp;X$3,$DB$1:$DB$200&amp;$DC$1:$DC$200,0))=X$3,1,"")))</f>
        <v>2</v>
      </c>
      <c r="Y171" s="5" t="str">
        <f t="array" ref="Y171">IF(ISNA(INDEX($DC$1:$DC$770,MATCH($A171&amp;Y$3,$DB$1:$DB$770&amp;$DC$1:$DC$770,0))),"",IF(ISNA(INDEX($DC$1:$DC$200,MATCH($A171&amp;Y$3,$DB$1:$DB$200&amp;$DC$1:$DC$200,0))),IF(INDEX($DC$201:$DC$770,MATCH($A171&amp;Y$3,$DB$201:$DB$770&amp;$DC$201:$DC$770,0))=Y$3,2,""),IF(INDEX($DC$1:$DC$200,MATCH($A171&amp;Y$3,$DB$1:$DB$200&amp;$DC$1:$DC$200,0))=Y$3,1,"")))</f>
        <v/>
      </c>
      <c r="Z171" s="6" t="str">
        <f t="array" ref="Z171">IF(ISNA(INDEX($DC$1:$DC$770,MATCH($A171&amp;Z$3,$DB$1:$DB$770&amp;$DC$1:$DC$770,0))),"",IF(ISNA(INDEX($DC$1:$DC$200,MATCH($A171&amp;Z$3,$DB$1:$DB$200&amp;$DC$1:$DC$200,0))),IF(INDEX($DC$201:$DC$770,MATCH($A171&amp;Z$3,$DB$201:$DB$770&amp;$DC$201:$DC$770,0))=Z$3,2,""),IF(INDEX($DC$1:$DC$200,MATCH($A171&amp;Z$3,$DB$1:$DB$200&amp;$DC$1:$DC$200,0))=Z$3,1,"")))</f>
        <v/>
      </c>
      <c r="AA171" s="7" t="str">
        <f t="array" ref="AA171">IF(ISNA(INDEX($DC$1:$DC$770,MATCH($A171&amp;AA$3,$DB$1:$DB$770&amp;$DC$1:$DC$770,0))),"",IF(ISNA(INDEX($DC$1:$DC$200,MATCH($A171&amp;AA$3,$DB$1:$DB$200&amp;$DC$1:$DC$200,0))),IF(INDEX($DC$201:$DC$770,MATCH($A171&amp;AA$3,$DB$201:$DB$770&amp;$DC$201:$DC$770,0))=AA$3,2,""),IF(INDEX($DC$1:$DC$200,MATCH($A171&amp;AA$3,$DB$1:$DB$200&amp;$DC$1:$DC$200,0))=AA$3,1,"")))</f>
        <v/>
      </c>
      <c r="AB171" s="6" t="str">
        <f t="array" ref="AB171">IF(ISNA(INDEX($DC$1:$DC$770,MATCH($A171&amp;AB$3,$DB$1:$DB$770&amp;$DC$1:$DC$770,0))),"",IF(ISNA(INDEX($DC$1:$DC$200,MATCH($A171&amp;AB$3,$DB$1:$DB$200&amp;$DC$1:$DC$200,0))),IF(INDEX($DC$201:$DC$770,MATCH($A171&amp;AB$3,$DB$201:$DB$770&amp;$DC$201:$DC$770,0))=AB$3,2,""),IF(INDEX($DC$1:$DC$200,MATCH($A171&amp;AB$3,$DB$1:$DB$200&amp;$DC$1:$DC$200,0))=AB$3,1,"")))</f>
        <v/>
      </c>
      <c r="AC171" s="6" t="str">
        <f t="array" ref="AC171">IF(ISNA(INDEX($DC$1:$DC$770,MATCH($A171&amp;AC$3,$DB$1:$DB$770&amp;$DC$1:$DC$770,0))),"",IF(ISNA(INDEX($DC$1:$DC$200,MATCH($A171&amp;AC$3,$DB$1:$DB$200&amp;$DC$1:$DC$200,0))),IF(INDEX($DC$201:$DC$770,MATCH($A171&amp;AC$3,$DB$201:$DB$770&amp;$DC$201:$DC$770,0))=AC$3,2,""),IF(INDEX($DC$1:$DC$200,MATCH($A171&amp;AC$3,$DB$1:$DB$200&amp;$DC$1:$DC$200,0))=AC$3,1,"")))</f>
        <v/>
      </c>
      <c r="AD171" s="7" t="str">
        <f t="array" ref="AD171">IF(ISNA(INDEX($DC$1:$DC$770,MATCH($A171&amp;AD$3,$DB$1:$DB$770&amp;$DC$1:$DC$770,0))),"",IF(ISNA(INDEX($DC$1:$DC$200,MATCH($A171&amp;AD$3,$DB$1:$DB$200&amp;$DC$1:$DC$200,0))),IF(INDEX($DC$201:$DC$770,MATCH($A171&amp;AD$3,$DB$201:$DB$770&amp;$DC$201:$DC$770,0))=AD$3,2,""),IF(INDEX($DC$1:$DC$200,MATCH($A171&amp;AD$3,$DB$1:$DB$200&amp;$DC$1:$DC$200,0))=AD$3,1,"")))</f>
        <v/>
      </c>
      <c r="AE171" s="4">
        <f t="shared" ref="AE171" si="1577">AE169+1</f>
        <v>229</v>
      </c>
      <c r="AF171" s="174">
        <f>TRUNC((DATE($CR$2,AG$140,AG171)-WEEKDAY(DATE($CR$2,AG$140,AG171),2)-DATE(YEAR(DATE($CR$2,AG$140,AG171)+4-WEEKDAY(DATE($CR$2,AG$140,AG171),2)),1,-10))/7)</f>
        <v>33</v>
      </c>
      <c r="AG171" s="172">
        <v>16</v>
      </c>
      <c r="AH171" s="176" t="str">
        <f t="shared" si="1263"/>
        <v>Di</v>
      </c>
      <c r="AI171" s="2"/>
      <c r="AJ171" s="164">
        <f t="shared" ref="AJ171" si="1578">IF(OR(OR(AF171=$CR$7,AF175=$CR$7,AF171=$CS$7,AF175=$CS$7,AF171=$CT$7,AF175=$CT$7,AF171=$CR$8,AF175=$CR$8,AF171=$CR$9,AF175=$CR$9,AF171=$CR$10,AF175=$CR$10,AF171=$CS$10,AF175=$CS$10,AF171=$CR$11,AF175=$CR$11,AF171=$CS$11,AF175=$CS$11,AF171=$CT$11,AF175=$CT$11,AF171=$CU$11,AF175=$CU$11,AF171=$CV$11,AF175=$CV$11,AF171=$CR$12,AF175=$CR$12,AF171=$CS$12,AF175=$CS$12),OR($AE172=$CP$30,$AE172=$CP$31,$AE172=$CP$32,$AE172=$CP$33,$AE172=$CP$34,$AE172=$CP$35,$AE172=$CP$36,$AE172=$CP$37,$AE172=$CP$38,$AE172=$CP$39,$AE172=$CP$40,$AE172=$CP$41),OR($AE172=$CP$44,$AE172=$CP$45,$AE172=$CP$46,$AE172=$CP$47,$AE172=$CP$48,$AE172=$CP$49,$AE172=$CP$50)),1,"")</f>
        <v>1</v>
      </c>
      <c r="AK171" s="164">
        <f t="shared" ref="AK171" si="1579">IF(OR(OR(AF171=$CR$15,AF175=$CR$15,AF171=$CS$15,AF175=$CS$15,AF171=$CT$15,AF175=$CT$15,AF171=$CR$16,AF175=$CR$16,AF171=$CS$16,AF175=$CS$16,AF171=$CR$17,AF175=$CR$17,AF171=$CS$17,AF175=$CS$17,AF171=$CR$18,AF175=$CR$18,AF171=$CS$18,AF175=$CS$18,AF171=$CT$18,AF175=$CT$18,AF171=$CU$18,AF175=$CU$18,AF171=$CV$18,AF175=$CV$18,AF171=$CR$19,AF175=$CR$19,AF171=$CS$19,AF175=$CS$19),OR($AE172=$CP$30,$AE172=$CP$31,$AE172=$CP$32,$AE172=$CP$33,$AE172=$CP$34,$AE172=$CP$35,$AE172=$CP$36,$AE172=$CP$37,$AE172=$CP$38,$AE172=$CP$39,$AE172=$CP$40,$AE172=$CP$41),OR($AE172=$CP$44,$AE172=$CP$45,$AE172=$CP$46,$AE172=$CP$47,$AE172=$CP$48,$AE172=$CP$49,$AE172=$CP$50)),1,"")</f>
        <v>1</v>
      </c>
      <c r="AL171" s="164">
        <f t="shared" ref="AL171" si="1580">IF(OR(OR(AF171=$CR$22,AF175=$CR$22,AF171=$CS$22,AF175=$CS$22,AF171=$CT$22,AF175=$CT$22,AF171=$CR$23,AF175=$CR$23,AF171=$CS$23,AF175=$CS$23,AF171=$CR$24,AF175=$CR$24,AF171=$CS$24,AF175=$CS$24,AF171=$CR$25,AF175=$CR$25,AF171=$CS$25,AF175=$CS$25,AF171=$CT$25,AF175=$CT$25,AF171=$CU$25,AF175=$CU$25,AF171=$CV$25,AF175=$CV$25,AF171=$CR$26,AF175=$CR$26,AF171=$CS$26,AF175=$CS$26),OR($AE172=$CP$30,$AE172=$CP$31,$AE172=$CP$32,$AE172=$CP$33,$AE172=$CP$34,$AE172=$CP$35,$AE172=$CP$36,$AE172=$CP$37,$AE172=$CP$38,$AE172=$CP$39,$AE172=$CP$40,$AE172=$CP$41),OR($AE172=$CP$44,$AE172=$CP$45,$AE172=$CP$46,$AE172=$CP$47,$AE172=$CP$48,$AE172=$CP$49,$AE172=$CP$50)),1,"")</f>
        <v>1</v>
      </c>
      <c r="AM171" s="2"/>
      <c r="AN171" s="1" t="str">
        <f t="shared" ref="AN171" si="1581">IF(ISNA(VLOOKUP(AE171,$DB$1:$DE$200,4,FALSE)),"",VLOOKUP(AE171,$DB$1:$DE$200,4,FALSE))</f>
        <v/>
      </c>
      <c r="AO171" s="1"/>
      <c r="AP171" s="1"/>
      <c r="AQ171" s="1"/>
      <c r="AR171" s="1"/>
      <c r="AS171" s="1"/>
      <c r="AT171" s="5" t="str">
        <f t="array" ref="AT171">IF(ISNA(INDEX($DC$1:$DC$770,MATCH($AE171&amp;AT$3,$DB$1:$DB$770&amp;$DC$1:$DC$770,0))),"",IF(ISNA(INDEX($DC$1:$DC$200,MATCH($AE171&amp;AT$3,$DB$1:$DB$200&amp;$DC$1:$DC$200,0))),IF(INDEX($DC$201:$DC$770,MATCH($AE171&amp;AT$3,$DB$201:$DB$770&amp;$DC$201:$DC$770,0))=AT$3,2,""),IF(INDEX($DC$1:$DC$200,MATCH($AE171&amp;AT$3,$DB$1:$DB$200&amp;$DC$1:$DC$200,0))=AT$3,1,"")))</f>
        <v/>
      </c>
      <c r="AU171" s="6" t="str">
        <f t="array" ref="AU171">IF(ISNA(INDEX($DC$1:$DC$770,MATCH($AE171&amp;AU$3,$DB$1:$DB$770&amp;$DC$1:$DC$770,0))),"",IF(ISNA(INDEX($DC$1:$DC$200,MATCH($AE171&amp;AU$3,$DB$1:$DB$200&amp;$DC$1:$DC$200,0))),IF(INDEX($DC$201:$DC$770,MATCH($AE171&amp;AU$3,$DB$201:$DB$770&amp;$DC$201:$DC$770,0))=AU$3,2,""),IF(INDEX($DC$1:$DC$200,MATCH($AE171&amp;AU$3,$DB$1:$DB$200&amp;$DC$1:$DC$200,0))=AU$3,1,"")))</f>
        <v/>
      </c>
      <c r="AV171" s="6" t="str">
        <f t="array" ref="AV171">IF(ISNA(INDEX($DC$1:$DC$770,MATCH($AE171&amp;AV$3,$DB$1:$DB$770&amp;$DC$1:$DC$770,0))),"",IF(ISNA(INDEX($DC$1:$DC$200,MATCH($AE171&amp;AV$3,$DB$1:$DB$200&amp;$DC$1:$DC$200,0))),IF(INDEX($DC$201:$DC$770,MATCH($AE171&amp;AV$3,$DB$201:$DB$770&amp;$DC$201:$DC$770,0))=AV$3,2,""),IF(INDEX($DC$1:$DC$200,MATCH($AE171&amp;AV$3,$DB$1:$DB$200&amp;$DC$1:$DC$200,0))=AV$3,1,"")))</f>
        <v/>
      </c>
      <c r="AW171" s="5" t="str">
        <f t="array" ref="AW171">IF(ISNA(INDEX($DC$1:$DC$770,MATCH($AE171&amp;AW$3,$DB$1:$DB$770&amp;$DC$1:$DC$770,0))),"",IF(ISNA(INDEX($DC$1:$DC$200,MATCH($AE171&amp;AW$3,$DB$1:$DB$200&amp;$DC$1:$DC$200,0))),IF(INDEX($DC$201:$DC$770,MATCH($AE171&amp;AW$3,$DB$201:$DB$770&amp;$DC$201:$DC$770,0))=AW$3,2,""),IF(INDEX($DC$1:$DC$200,MATCH($AE171&amp;AW$3,$DB$1:$DB$200&amp;$DC$1:$DC$200,0))=AW$3,1,"")))</f>
        <v/>
      </c>
      <c r="AX171" s="6" t="str">
        <f t="array" ref="AX171">IF(ISNA(INDEX($DC$1:$DC$770,MATCH($AE171&amp;AX$3,$DB$1:$DB$770&amp;$DC$1:$DC$770,0))),"",IF(ISNA(INDEX($DC$1:$DC$200,MATCH($AE171&amp;AX$3,$DB$1:$DB$200&amp;$DC$1:$DC$200,0))),IF(INDEX($DC$201:$DC$770,MATCH($AE171&amp;AX$3,$DB$201:$DB$770&amp;$DC$201:$DC$770,0))=AX$3,2,""),IF(INDEX($DC$1:$DC$200,MATCH($AE171&amp;AX$3,$DB$1:$DB$200&amp;$DC$1:$DC$200,0))=AX$3,1,"")))</f>
        <v/>
      </c>
      <c r="AY171" s="7" t="str">
        <f t="array" ref="AY171">IF(ISNA(INDEX($DC$1:$DC$770,MATCH($AE171&amp;AY$3,$DB$1:$DB$770&amp;$DC$1:$DC$770,0))),"",IF(ISNA(INDEX($DC$1:$DC$200,MATCH($AE171&amp;AY$3,$DB$1:$DB$200&amp;$DC$1:$DC$200,0))),IF(INDEX($DC$201:$DC$770,MATCH($AE171&amp;AY$3,$DB$201:$DB$770&amp;$DC$201:$DC$770,0))=AY$3,2,""),IF(INDEX($DC$1:$DC$200,MATCH($AE171&amp;AY$3,$DB$1:$DB$200&amp;$DC$1:$DC$200,0))=AY$3,1,"")))</f>
        <v/>
      </c>
      <c r="AZ171" s="6" t="str">
        <f t="array" ref="AZ171">IF(ISNA(INDEX($DC$1:$DC$770,MATCH($AE171&amp;AZ$3,$DB$1:$DB$770&amp;$DC$1:$DC$770,0))),"",IF(ISNA(INDEX($DC$1:$DC$200,MATCH($AE171&amp;AZ$3,$DB$1:$DB$200&amp;$DC$1:$DC$200,0))),IF(INDEX($DC$201:$DC$770,MATCH($AE171&amp;AZ$3,$DB$201:$DB$770&amp;$DC$201:$DC$770,0))=AZ$3,2,""),IF(INDEX($DC$1:$DC$200,MATCH($AE171&amp;AZ$3,$DB$1:$DB$200&amp;$DC$1:$DC$200,0))=AZ$3,1,"")))</f>
        <v/>
      </c>
      <c r="BA171" s="6" t="str">
        <f t="array" ref="BA171">IF(ISNA(INDEX($DC$1:$DC$770,MATCH($AE171&amp;BA$3,$DB$1:$DB$770&amp;$DC$1:$DC$770,0))),"",IF(ISNA(INDEX($DC$1:$DC$200,MATCH($AE171&amp;BA$3,$DB$1:$DB$200&amp;$DC$1:$DC$200,0))),IF(INDEX($DC$201:$DC$770,MATCH($AE171&amp;BA$3,$DB$201:$DB$770&amp;$DC$201:$DC$770,0))=BA$3,2,""),IF(INDEX($DC$1:$DC$200,MATCH($AE171&amp;BA$3,$DB$1:$DB$200&amp;$DC$1:$DC$200,0))=BA$3,1,"")))</f>
        <v/>
      </c>
      <c r="BB171" s="6" t="str">
        <f t="array" ref="BB171">IF(ISNA(INDEX($DC$1:$DC$770,MATCH($AE171&amp;BB$3,$DB$1:$DB$770&amp;$DC$1:$DC$770,0))),"",IF(ISNA(INDEX($DC$1:$DC$200,MATCH($AE171&amp;BB$3,$DB$1:$DB$200&amp;$DC$1:$DC$200,0))),IF(INDEX($DC$201:$DC$770,MATCH($AE171&amp;BB$3,$DB$201:$DB$770&amp;$DC$201:$DC$770,0))=BB$3,2,""),IF(INDEX($DC$1:$DC$200,MATCH($AE171&amp;BB$3,$DB$1:$DB$200&amp;$DC$1:$DC$200,0))=BB$3,1,"")))</f>
        <v/>
      </c>
      <c r="BC171" s="5" t="str">
        <f t="array" ref="BC171">IF(ISNA(INDEX($DC$1:$DC$770,MATCH($AE171&amp;BC$3,$DB$1:$DB$770&amp;$DC$1:$DC$770,0))),"",IF(ISNA(INDEX($DC$1:$DC$200,MATCH($AE171&amp;BC$3,$DB$1:$DB$200&amp;$DC$1:$DC$200,0))),IF(INDEX($DC$201:$DC$770,MATCH($AE171&amp;BC$3,$DB$201:$DB$770&amp;$DC$201:$DC$770,0))=BC$3,2,""),IF(INDEX($DC$1:$DC$200,MATCH($AE171&amp;BC$3,$DB$1:$DB$200&amp;$DC$1:$DC$200,0))=BC$3,1,"")))</f>
        <v/>
      </c>
      <c r="BD171" s="6" t="str">
        <f t="array" ref="BD171">IF(ISNA(INDEX($DC$1:$DC$770,MATCH($AE171&amp;BD$3,$DB$1:$DB$770&amp;$DC$1:$DC$770,0))),"",IF(ISNA(INDEX($DC$1:$DC$200,MATCH($AE171&amp;BD$3,$DB$1:$DB$200&amp;$DC$1:$DC$200,0))),IF(INDEX($DC$201:$DC$770,MATCH($AE171&amp;BD$3,$DB$201:$DB$770&amp;$DC$201:$DC$770,0))=BD$3,2,""),IF(INDEX($DC$1:$DC$200,MATCH($AE171&amp;BD$3,$DB$1:$DB$200&amp;$DC$1:$DC$200,0))=BD$3,1,"")))</f>
        <v/>
      </c>
      <c r="BE171" s="7" t="str">
        <f t="array" ref="BE171">IF(ISNA(INDEX($DC$1:$DC$770,MATCH($AE171&amp;BE$3,$DB$1:$DB$770&amp;$DC$1:$DC$770,0))),"",IF(ISNA(INDEX($DC$1:$DC$200,MATCH($AE171&amp;BE$3,$DB$1:$DB$200&amp;$DC$1:$DC$200,0))),IF(INDEX($DC$201:$DC$770,MATCH($AE171&amp;BE$3,$DB$201:$DB$770&amp;$DC$201:$DC$770,0))=BE$3,2,""),IF(INDEX($DC$1:$DC$200,MATCH($AE171&amp;BE$3,$DB$1:$DB$200&amp;$DC$1:$DC$200,0))=BE$3,1,"")))</f>
        <v/>
      </c>
      <c r="BF171" s="6" t="str">
        <f t="array" ref="BF171">IF(ISNA(INDEX($DC$1:$DC$770,MATCH($AE171&amp;BF$3,$DB$1:$DB$770&amp;$DC$1:$DC$770,0))),"",IF(ISNA(INDEX($DC$1:$DC$200,MATCH($AE171&amp;BF$3,$DB$1:$DB$200&amp;$DC$1:$DC$200,0))),IF(INDEX($DC$201:$DC$770,MATCH($AE171&amp;BF$3,$DB$201:$DB$770&amp;$DC$201:$DC$770,0))=BF$3,2,""),IF(INDEX($DC$1:$DC$200,MATCH($AE171&amp;BF$3,$DB$1:$DB$200&amp;$DC$1:$DC$200,0))=BF$3,1,"")))</f>
        <v/>
      </c>
      <c r="BG171" s="6" t="str">
        <f t="array" ref="BG171">IF(ISNA(INDEX($DC$1:$DC$770,MATCH($AE171&amp;BG$3,$DB$1:$DB$770&amp;$DC$1:$DC$770,0))),"",IF(ISNA(INDEX($DC$1:$DC$200,MATCH($AE171&amp;BG$3,$DB$1:$DB$200&amp;$DC$1:$DC$200,0))),IF(INDEX($DC$201:$DC$770,MATCH($AE171&amp;BG$3,$DB$201:$DB$770&amp;$DC$201:$DC$770,0))=BG$3,2,""),IF(INDEX($DC$1:$DC$200,MATCH($AE171&amp;BG$3,$DB$1:$DB$200&amp;$DC$1:$DC$200,0))=BG$3,1,"")))</f>
        <v/>
      </c>
      <c r="BH171" s="7" t="str">
        <f t="array" ref="BH171">IF(ISNA(INDEX($DC$1:$DC$770,MATCH($AE171&amp;BH$3,$DB$1:$DB$770&amp;$DC$1:$DC$770,0))),"",IF(ISNA(INDEX($DC$1:$DC$200,MATCH($AE171&amp;BH$3,$DB$1:$DB$200&amp;$DC$1:$DC$200,0))),IF(INDEX($DC$201:$DC$770,MATCH($AE171&amp;BH$3,$DB$201:$DB$770&amp;$DC$201:$DC$770,0))=BH$3,2,""),IF(INDEX($DC$1:$DC$200,MATCH($AE171&amp;BH$3,$DB$1:$DB$200&amp;$DC$1:$DC$200,0))=BH$3,1,"")))</f>
        <v/>
      </c>
      <c r="BI171" s="4">
        <f t="shared" ref="BI171" si="1582">BI169+1</f>
        <v>260</v>
      </c>
      <c r="BJ171" s="174">
        <f>TRUNC((DATE($CR$2,BK$140,BK171)-WEEKDAY(DATE($CR$2,BK$140,BK171),2)-DATE(YEAR(DATE($CR$2,BK$140,BK171)+4-WEEKDAY(DATE($CR$2,BK$140,BK171),2)),1,-10))/7)</f>
        <v>37</v>
      </c>
      <c r="BK171" s="172">
        <v>16</v>
      </c>
      <c r="BL171" s="176" t="str">
        <f t="shared" si="1268"/>
        <v>Fr</v>
      </c>
      <c r="BM171" s="2"/>
      <c r="BN171" s="164" t="str">
        <f t="shared" ref="BN171" si="1583">IF(OR(OR($BI172=$CP$30,$BI172=$CP$31,$BI172=$CP$32,$BI172=$CP$33,$BI172=$CP$34,$BI172=$CP$35,$BI172=$CP$36,$BI172=$CP$37,$BI172=$CP$38,$BI172=$CP$39,$BI172=$CP$40,$BI172=$CP$41),OR(BJ171=$CR$7,BJ175=$CR$7,BJ171=$CS$7,BJ175=$CS$7,BJ171=$CT$7,BJ175=$CT$7,BJ171=$CR$8,BJ175=$CR$8,BJ171=$CR$9,BJ175=$CR$9,BJ171=$CR$10,BJ175=$CR$10,BJ171=$CS$10,BJ175=$CS$10,BJ171=$CR$11,BJ175=$CR$11,BJ171=$CS$11,BJ175=$CS$11,BJ171=$CT$11,BJ175=$CT$11,BJ171=$CU$11,BJ175=$CU$11,BJ171=$CV$11,BJ175=$CV$11,BJ171=$CR$12,BJ175=$CR$12,BJ171=$CS$12,BJ175=$CS$12),OR($BI172=$CP$44,$BI172=$CP$45,$BI172=$CP$46,$BI172=$CP$47,$BI172=$CP$48,$BI172=$CP$49,$BI172=$CP$50)),1,"")</f>
        <v/>
      </c>
      <c r="BO171" s="164" t="str">
        <f t="shared" ref="BO171" si="1584">IF(OR(OR(BJ171=$CR$15,BJ175=$CR$15,BJ171=$CS$15,BJ175=$CS$15,BJ171=$CT$15,BJ175=$CT$15,BJ171=$CR$16,BJ175=$CR$16,BJ171=$CS$16,BJ175=$CS$16,BJ171=$CR$17,BJ175=$CR$17,BJ171=$CS$17,BJ175=$CS$17,BJ171=$CR$18,BJ175=$CR$18,BJ171=$CS$18,BJ175=$CS$18,BJ171=$CT$18,BJ175=$CT$18,BJ171=$CU$18,BJ175=$CU$18,BJ171=$CV$18,BJ175=$CV$18,BJ171=$CR$19,BJ175=$CR$19,BJ171=$CS$19,BJ175=$CS$19),OR($BI172=$CP$30,$BI172=$CP$31,$BI172=$CP$32,$BI172=$CP$33,$BI172=$CP$34,$BI172=$CP$35,$BI172=$CP$36,$BI172=$CP$37,$BI172=$CP$38,$BI172=$CP$39,$BI172=$CP$40,$BI172=$CP$41),OR($BI172=$CP$44,$BI172=$CP$45,$BI172=$CP$46,$BI172=$CP$47,$BI172=$CP$48,$BI172=$CP$49,$BI172=$CP$50)),1,"")</f>
        <v/>
      </c>
      <c r="BP171" s="164" t="str">
        <f t="shared" ref="BP171" si="1585">IF(OR(OR(BJ171=$CR$22,BJ175=$CR$22,BJ171=$CS$22,BJ175=$CS$22,BJ171=$CT$22,BJ175=$CT$22,BJ171=$CR$23,BJ175=$CR$23,BJ171=$CS$23,BJ175=$CS$23,BJ171=$CR$24,BJ175=$CR$24,BJ171=$CS$24,BJ175=$CS$24,BJ171=$CR$25,BJ175=$CR$25,BJ171=$CS$25,BJ175=$CS$25,BJ171=$CT$25,BJ175=$CT$25,BJ171=$CU$25,BJ175=$CU$25,BJ171=$CV$25,BJ175=$CV$25,BJ171=$CR$26,BJ175=$CR$26,BJ171=$CS$26,BJ175=$CS$26),OR($BI172=$CP$30,$BI172=$CP$31,$BI172=$CP$32,$BI172=$CP$33,$BI172=$CP$34,$BI172=$CP$35,$BI172=$CP$36,$BI172=$CP$37,$BI172=$CP$38,$BI172=$CP$39,$BI172=$CP$40,$BI172=$CP$41),OR($BI172=$CP$44,$BI172=$CP$45,$BI172=$CP$46,$BI172=$CP$47,$BI172=$CP$48,$BI172=$CP$49,$BI172=$CP$50)),1,"")</f>
        <v/>
      </c>
      <c r="BQ171" s="2"/>
      <c r="BR171" s="1" t="str">
        <f t="shared" ref="BR171" si="1586">IF(ISNA(VLOOKUP(BI171,$DB$1:$DE$200,4,FALSE)),"",VLOOKUP(BI171,$DB$1:$DE$200,4,FALSE))</f>
        <v/>
      </c>
      <c r="BS171" s="1"/>
      <c r="BT171" s="1"/>
      <c r="BU171" s="1"/>
      <c r="BV171" s="1"/>
      <c r="BW171" s="1"/>
      <c r="BX171" s="5" t="str">
        <f t="array" ref="BX171">IF(ISNA(INDEX($DC$1:$DC$770,MATCH($BI171&amp;BX$3,$DB$1:$DB$770&amp;$DC$1:$DC$770,0))),"",IF(ISNA(INDEX($DC$1:$DC$200,MATCH($BI171&amp;BX$3,$DB$1:$DB$200&amp;$DC$1:$DC$200,0))),IF(INDEX($DC$201:$DC$770,MATCH($BI171&amp;BX$3,$DB$201:$DB$770&amp;$DC$201:$DC$770,0))=BX$3,2,""),IF(INDEX($DC$1:$DC$200,MATCH($BI171&amp;BX$3,$DB$1:$DB$200&amp;$DC$1:$DC$200,0))=BX$3,1,"")))</f>
        <v/>
      </c>
      <c r="BY171" s="6" t="str">
        <f t="array" ref="BY171">IF(ISNA(INDEX($DC$1:$DC$770,MATCH($BI171&amp;BY$3,$DB$1:$DB$770&amp;$DC$1:$DC$770,0))),"",IF(ISNA(INDEX($DC$1:$DC$200,MATCH($BI171&amp;BY$3,$DB$1:$DB$200&amp;$DC$1:$DC$200,0))),IF(INDEX($DC$201:$DC$770,MATCH($BI171&amp;BY$3,$DB$201:$DB$770&amp;$DC$201:$DC$770,0))=BY$3,2,""),IF(INDEX($DC$1:$DC$200,MATCH($BI171&amp;BY$3,$DB$1:$DB$200&amp;$DC$1:$DC$200,0))=BY$3,1,"")))</f>
        <v/>
      </c>
      <c r="BZ171" s="6" t="str">
        <f t="array" ref="BZ171">IF(ISNA(INDEX($DC$1:$DC$770,MATCH($BI171&amp;BZ$3,$DB$1:$DB$770&amp;$DC$1:$DC$770,0))),"",IF(ISNA(INDEX($DC$1:$DC$200,MATCH($BI171&amp;BZ$3,$DB$1:$DB$200&amp;$DC$1:$DC$200,0))),IF(INDEX($DC$201:$DC$770,MATCH($BI171&amp;BZ$3,$DB$201:$DB$770&amp;$DC$201:$DC$770,0))=BZ$3,2,""),IF(INDEX($DC$1:$DC$200,MATCH($BI171&amp;BZ$3,$DB$1:$DB$200&amp;$DC$1:$DC$200,0))=BZ$3,1,"")))</f>
        <v/>
      </c>
      <c r="CA171" s="5" t="str">
        <f t="array" ref="CA171">IF(ISNA(INDEX($DC$1:$DC$770,MATCH($BI171&amp;CA$3,$DB$1:$DB$770&amp;$DC$1:$DC$770,0))),"",IF(ISNA(INDEX($DC$1:$DC$200,MATCH($BI171&amp;CA$3,$DB$1:$DB$200&amp;$DC$1:$DC$200,0))),IF(INDEX($DC$201:$DC$770,MATCH($BI171&amp;CA$3,$DB$201:$DB$770&amp;$DC$201:$DC$770,0))=CA$3,2,""),IF(INDEX($DC$1:$DC$200,MATCH($BI171&amp;CA$3,$DB$1:$DB$200&amp;$DC$1:$DC$200,0))=CA$3,1,"")))</f>
        <v/>
      </c>
      <c r="CB171" s="6" t="str">
        <f t="array" ref="CB171">IF(ISNA(INDEX($DC$1:$DC$770,MATCH($BI171&amp;CB$3,$DB$1:$DB$770&amp;$DC$1:$DC$770,0))),"",IF(ISNA(INDEX($DC$1:$DC$200,MATCH($BI171&amp;CB$3,$DB$1:$DB$200&amp;$DC$1:$DC$200,0))),IF(INDEX($DC$201:$DC$770,MATCH($BI171&amp;CB$3,$DB$201:$DB$770&amp;$DC$201:$DC$770,0))=CB$3,2,""),IF(INDEX($DC$1:$DC$200,MATCH($BI171&amp;CB$3,$DB$1:$DB$200&amp;$DC$1:$DC$200,0))=CB$3,1,"")))</f>
        <v/>
      </c>
      <c r="CC171" s="7" t="str">
        <f t="array" ref="CC171">IF(ISNA(INDEX($DC$1:$DC$770,MATCH($BI171&amp;CC$3,$DB$1:$DB$770&amp;$DC$1:$DC$770,0))),"",IF(ISNA(INDEX($DC$1:$DC$200,MATCH($BI171&amp;CC$3,$DB$1:$DB$200&amp;$DC$1:$DC$200,0))),IF(INDEX($DC$201:$DC$770,MATCH($BI171&amp;CC$3,$DB$201:$DB$770&amp;$DC$201:$DC$770,0))=CC$3,2,""),IF(INDEX($DC$1:$DC$200,MATCH($BI171&amp;CC$3,$DB$1:$DB$200&amp;$DC$1:$DC$200,0))=CC$3,1,"")))</f>
        <v/>
      </c>
      <c r="CD171" s="6" t="str">
        <f t="array" ref="CD171">IF(ISNA(INDEX($DC$1:$DC$770,MATCH($BI171&amp;CD$3,$DB$1:$DB$770&amp;$DC$1:$DC$770,0))),"",IF(ISNA(INDEX($DC$1:$DC$200,MATCH($BI171&amp;CD$3,$DB$1:$DB$200&amp;$DC$1:$DC$200,0))),IF(INDEX($DC$201:$DC$770,MATCH($BI171&amp;CD$3,$DB$201:$DB$770&amp;$DC$201:$DC$770,0))=CD$3,2,""),IF(INDEX($DC$1:$DC$200,MATCH($BI171&amp;CD$3,$DB$1:$DB$200&amp;$DC$1:$DC$200,0))=CD$3,1,"")))</f>
        <v/>
      </c>
      <c r="CE171" s="6" t="str">
        <f t="array" ref="CE171">IF(ISNA(INDEX($DC$1:$DC$770,MATCH($BI171&amp;CE$3,$DB$1:$DB$770&amp;$DC$1:$DC$770,0))),"",IF(ISNA(INDEX($DC$1:$DC$200,MATCH($BI171&amp;CE$3,$DB$1:$DB$200&amp;$DC$1:$DC$200,0))),IF(INDEX($DC$201:$DC$770,MATCH($BI171&amp;CE$3,$DB$201:$DB$770&amp;$DC$201:$DC$770,0))=CE$3,2,""),IF(INDEX($DC$1:$DC$200,MATCH($BI171&amp;CE$3,$DB$1:$DB$200&amp;$DC$1:$DC$200,0))=CE$3,1,"")))</f>
        <v/>
      </c>
      <c r="CF171" s="6" t="str">
        <f t="array" ref="CF171">IF(ISNA(INDEX($DC$1:$DC$770,MATCH($BI171&amp;CF$3,$DB$1:$DB$770&amp;$DC$1:$DC$770,0))),"",IF(ISNA(INDEX($DC$1:$DC$200,MATCH($BI171&amp;CF$3,$DB$1:$DB$200&amp;$DC$1:$DC$200,0))),IF(INDEX($DC$201:$DC$770,MATCH($BI171&amp;CF$3,$DB$201:$DB$770&amp;$DC$201:$DC$770,0))=CF$3,2,""),IF(INDEX($DC$1:$DC$200,MATCH($BI171&amp;CF$3,$DB$1:$DB$200&amp;$DC$1:$DC$200,0))=CF$3,1,"")))</f>
        <v/>
      </c>
      <c r="CG171" s="5" t="str">
        <f t="array" ref="CG171">IF(ISNA(INDEX($DC$1:$DC$770,MATCH($BI171&amp;CG$3,$DB$1:$DB$770&amp;$DC$1:$DC$770,0))),"",IF(ISNA(INDEX($DC$1:$DC$200,MATCH($BI171&amp;CG$3,$DB$1:$DB$200&amp;$DC$1:$DC$200,0))),IF(INDEX($DC$201:$DC$770,MATCH($BI171&amp;CG$3,$DB$201:$DB$770&amp;$DC$201:$DC$770,0))=CG$3,2,""),IF(INDEX($DC$1:$DC$200,MATCH($BI171&amp;CG$3,$DB$1:$DB$200&amp;$DC$1:$DC$200,0))=CG$3,1,"")))</f>
        <v/>
      </c>
      <c r="CH171" s="6" t="str">
        <f t="array" ref="CH171">IF(ISNA(INDEX($DC$1:$DC$770,MATCH($BI171&amp;CH$3,$DB$1:$DB$770&amp;$DC$1:$DC$770,0))),"",IF(ISNA(INDEX($DC$1:$DC$200,MATCH($BI171&amp;CH$3,$DB$1:$DB$200&amp;$DC$1:$DC$200,0))),IF(INDEX($DC$201:$DC$770,MATCH($BI171&amp;CH$3,$DB$201:$DB$770&amp;$DC$201:$DC$770,0))=CH$3,2,""),IF(INDEX($DC$1:$DC$200,MATCH($BI171&amp;CH$3,$DB$1:$DB$200&amp;$DC$1:$DC$200,0))=CH$3,1,"")))</f>
        <v/>
      </c>
      <c r="CI171" s="7" t="str">
        <f t="array" ref="CI171">IF(ISNA(INDEX($DC$1:$DC$770,MATCH($BI171&amp;CI$3,$DB$1:$DB$770&amp;$DC$1:$DC$770,0))),"",IF(ISNA(INDEX($DC$1:$DC$200,MATCH($BI171&amp;CI$3,$DB$1:$DB$200&amp;$DC$1:$DC$200,0))),IF(INDEX($DC$201:$DC$770,MATCH($BI171&amp;CI$3,$DB$201:$DB$770&amp;$DC$201:$DC$770,0))=CI$3,2,""),IF(INDEX($DC$1:$DC$200,MATCH($BI171&amp;CI$3,$DB$1:$DB$200&amp;$DC$1:$DC$200,0))=CI$3,1,"")))</f>
        <v/>
      </c>
      <c r="CJ171" s="6" t="str">
        <f t="array" ref="CJ171">IF(ISNA(INDEX($DC$1:$DC$770,MATCH($BI171&amp;CJ$3,$DB$1:$DB$770&amp;$DC$1:$DC$770,0))),"",IF(ISNA(INDEX($DC$1:$DC$200,MATCH($BI171&amp;CJ$3,$DB$1:$DB$200&amp;$DC$1:$DC$200,0))),IF(INDEX($DC$201:$DC$770,MATCH($BI171&amp;CJ$3,$DB$201:$DB$770&amp;$DC$201:$DC$770,0))=CJ$3,2,""),IF(INDEX($DC$1:$DC$200,MATCH($BI171&amp;CJ$3,$DB$1:$DB$200&amp;$DC$1:$DC$200,0))=CJ$3,1,"")))</f>
        <v/>
      </c>
      <c r="CK171" s="6" t="str">
        <f t="array" ref="CK171">IF(ISNA(INDEX($DC$1:$DC$770,MATCH($BI171&amp;CK$3,$DB$1:$DB$770&amp;$DC$1:$DC$770,0))),"",IF(ISNA(INDEX($DC$1:$DC$200,MATCH($BI171&amp;CK$3,$DB$1:$DB$200&amp;$DC$1:$DC$200,0))),IF(INDEX($DC$201:$DC$770,MATCH($BI171&amp;CK$3,$DB$201:$DB$770&amp;$DC$201:$DC$770,0))=CK$3,2,""),IF(INDEX($DC$1:$DC$200,MATCH($BI171&amp;CK$3,$DB$1:$DB$200&amp;$DC$1:$DC$200,0))=CK$3,1,"")))</f>
        <v/>
      </c>
      <c r="CL171" s="7" t="str">
        <f t="array" ref="CL171">IF(ISNA(INDEX($DC$1:$DC$770,MATCH($BI171&amp;CL$3,$DB$1:$DB$770&amp;$DC$1:$DC$770,0))),"",IF(ISNA(INDEX($DC$1:$DC$200,MATCH($BI171&amp;CL$3,$DB$1:$DB$200&amp;$DC$1:$DC$200,0))),IF(INDEX($DC$201:$DC$770,MATCH($BI171&amp;CL$3,$DB$201:$DB$770&amp;$DC$201:$DC$770,0))=CL$3,2,""),IF(INDEX($DC$1:$DC$200,MATCH($BI171&amp;CL$3,$DB$1:$DB$200&amp;$DC$1:$DC$200,0))=CL$3,1,"")))</f>
        <v/>
      </c>
      <c r="CO171" s="58">
        <f t="shared" ref="CO171" si="1587">VLOOKUP(CQ171,$CQ$194:$CR$208,2,FALSE)</f>
        <v>15</v>
      </c>
      <c r="CP171" s="23">
        <f t="shared" si="1332"/>
        <v>0</v>
      </c>
      <c r="CQ171" s="168" t="s">
        <v>207</v>
      </c>
      <c r="CR171" s="67" t="s">
        <v>175</v>
      </c>
      <c r="CT171" s="13" t="s">
        <v>151</v>
      </c>
      <c r="CU171" s="67"/>
      <c r="CV171" s="67"/>
      <c r="CW171" s="13">
        <f t="shared" si="1410"/>
        <v>2016</v>
      </c>
      <c r="CX171" s="13" t="str">
        <f t="shared" si="1309"/>
        <v>Mo</v>
      </c>
      <c r="CY171" s="22">
        <f t="shared" si="1333"/>
        <v>40876</v>
      </c>
      <c r="CZ171" s="13">
        <f>IF(COUNTIF(DL672:DL681,1)&gt;0,"F3",0)</f>
        <v>0</v>
      </c>
      <c r="DB171" s="19">
        <f>IF(DM171=0,0,IF(COUNTIF($DM$1:$DM$200,DM171)=1,DM171,IF(COUNTIF($DM$1:$DM$200,DM171)=2,IF(COUNTIF($DM$1:$DM104,DM171)=0,DM171,DM171+0.5),"Terminkollision 1")))</f>
        <v>0</v>
      </c>
      <c r="DC171" s="42">
        <f t="shared" si="1187"/>
        <v>9</v>
      </c>
      <c r="DD171" s="71" t="s">
        <v>201</v>
      </c>
      <c r="DE171" s="73" t="s">
        <v>120</v>
      </c>
      <c r="DG171" s="64"/>
      <c r="DH171" s="64"/>
      <c r="DI171" s="13">
        <f t="shared" si="563"/>
        <v>2016</v>
      </c>
      <c r="DJ171" s="13" t="str">
        <f t="shared" si="1273"/>
        <v>Mo</v>
      </c>
      <c r="DK171" s="22">
        <f t="shared" si="1274"/>
        <v>40876</v>
      </c>
      <c r="DL171" s="19">
        <f t="shared" si="1275"/>
        <v>0</v>
      </c>
      <c r="DM171" s="13">
        <f t="shared" si="1136"/>
        <v>0</v>
      </c>
    </row>
    <row r="172" spans="1:117" ht="12" customHeight="1">
      <c r="A172" s="13">
        <f t="shared" ref="A172" si="1588">A171+0.5</f>
        <v>198.5</v>
      </c>
      <c r="B172" s="174"/>
      <c r="C172" s="183"/>
      <c r="D172" s="177"/>
      <c r="E172" s="2"/>
      <c r="F172" s="165"/>
      <c r="G172" s="165"/>
      <c r="H172" s="165"/>
      <c r="I172" s="2"/>
      <c r="J172" s="10" t="str">
        <f t="shared" ref="J172" si="1589">IF(ISNA(VLOOKUP(A172,$CP$30:$CQ$56,2,FALSE)),IF(ISNA(VLOOKUP(A172,$DB$1:$DE$200,4,FALSE)),"",VLOOKUP(A172,$DB$1:$DE$200,4,FALSE)),VLOOKUP(A172,$CP$30:$CQ$56,2,FALSE))</f>
        <v/>
      </c>
      <c r="K172" s="10"/>
      <c r="L172" s="10"/>
      <c r="M172" s="10"/>
      <c r="N172" s="10"/>
      <c r="O172" s="10"/>
      <c r="P172" s="9" t="str">
        <f t="array" ref="P172">IF(ISNA(INDEX($DC$201:$DC$770,MATCH($A171&amp;P$3,$DB$201:$DB$770&amp;$DC$201:$DC$770,0))),IF(ISNA(INDEX($DC$1:$DC$200,MATCH($A172&amp;P$3,$DB$1:$DB$200&amp;$DC$1:$DC$200,0))),"",IF(INDEX($DC$1:$DC$200,MATCH($A172&amp;P$3,$DB$1:$DB$200&amp;$DC$1:$DC$200,0))=P$3,1,"")),IF(INDEX($DC$201:$DC$770,MATCH($A171&amp;P$3,$DB$201:$DB$770&amp;$DC$201:$DC$770,0))=P$3,2,""))</f>
        <v/>
      </c>
      <c r="Q172" s="10" t="str">
        <f t="array" ref="Q172">IF(ISNA(INDEX($DC$201:$DC$770,MATCH($A171&amp;Q$3,$DB$201:$DB$770&amp;$DC$201:$DC$770,0))),IF(ISNA(INDEX($DC$1:$DC$200,MATCH($A172&amp;Q$3,$DB$1:$DB$200&amp;$DC$1:$DC$200,0))),"",IF(INDEX($DC$1:$DC$200,MATCH($A172&amp;Q$3,$DB$1:$DB$200&amp;$DC$1:$DC$200,0))=Q$3,1,"")),IF(INDEX($DC$201:$DC$770,MATCH($A171&amp;Q$3,$DB$201:$DB$770&amp;$DC$201:$DC$770,0))=Q$3,2,""))</f>
        <v/>
      </c>
      <c r="R172" s="10" t="str">
        <f t="array" ref="R172">IF(ISNA(INDEX($DC$201:$DC$770,MATCH($A171&amp;R$3,$DB$201:$DB$770&amp;$DC$201:$DC$770,0))),IF(ISNA(INDEX($DC$1:$DC$200,MATCH($A172&amp;R$3,$DB$1:$DB$200&amp;$DC$1:$DC$200,0))),"",IF(INDEX($DC$1:$DC$200,MATCH($A172&amp;R$3,$DB$1:$DB$200&amp;$DC$1:$DC$200,0))=R$3,1,"")),IF(INDEX($DC$201:$DC$770,MATCH($A171&amp;R$3,$DB$201:$DB$770&amp;$DC$201:$DC$770,0))=R$3,2,""))</f>
        <v/>
      </c>
      <c r="S172" s="9" t="str">
        <f t="array" ref="S172">IF(ISNA(INDEX($DC$201:$DC$770,MATCH($A171&amp;S$3,$DB$201:$DB$770&amp;$DC$201:$DC$770,0))),IF(ISNA(INDEX($DC$1:$DC$200,MATCH($A172&amp;S$3,$DB$1:$DB$200&amp;$DC$1:$DC$200,0))),"",IF(INDEX($DC$1:$DC$200,MATCH($A172&amp;S$3,$DB$1:$DB$200&amp;$DC$1:$DC$200,0))=S$3,1,"")),IF(INDEX($DC$201:$DC$770,MATCH($A171&amp;S$3,$DB$201:$DB$770&amp;$DC$201:$DC$770,0))=S$3,2,""))</f>
        <v/>
      </c>
      <c r="T172" s="10">
        <f t="array" ref="T172">IF(ISNA(INDEX($DC$201:$DC$770,MATCH($A171&amp;T$3,$DB$201:$DB$770&amp;$DC$201:$DC$770,0))),IF(ISNA(INDEX($DC$1:$DC$200,MATCH($A172&amp;T$3,$DB$1:$DB$200&amp;$DC$1:$DC$200,0))),"",IF(INDEX($DC$1:$DC$200,MATCH($A172&amp;T$3,$DB$1:$DB$200&amp;$DC$1:$DC$200,0))=T$3,1,"")),IF(INDEX($DC$201:$DC$770,MATCH($A171&amp;T$3,$DB$201:$DB$770&amp;$DC$201:$DC$770,0))=T$3,2,""))</f>
        <v>2</v>
      </c>
      <c r="U172" s="8">
        <f t="array" ref="U172">IF(ISNA(INDEX($DC$201:$DC$770,MATCH($A171&amp;U$3,$DB$201:$DB$770&amp;$DC$201:$DC$770,0))),IF(ISNA(INDEX($DC$1:$DC$200,MATCH($A172&amp;U$3,$DB$1:$DB$200&amp;$DC$1:$DC$200,0))),"",IF(INDEX($DC$1:$DC$200,MATCH($A172&amp;U$3,$DB$1:$DB$200&amp;$DC$1:$DC$200,0))=U$3,1,"")),IF(INDEX($DC$201:$DC$770,MATCH($A171&amp;U$3,$DB$201:$DB$770&amp;$DC$201:$DC$770,0))=U$3,2,""))</f>
        <v>2</v>
      </c>
      <c r="V172" s="10" t="str">
        <f t="array" ref="V172">IF(ISNA(INDEX($DC$201:$DC$770,MATCH($A171&amp;V$3,$DB$201:$DB$770&amp;$DC$201:$DC$770,0))),IF(ISNA(INDEX($DC$1:$DC$200,MATCH($A172&amp;V$3,$DB$1:$DB$200&amp;$DC$1:$DC$200,0))),"",IF(INDEX($DC$1:$DC$200,MATCH($A172&amp;V$3,$DB$1:$DB$200&amp;$DC$1:$DC$200,0))=V$3,1,"")),IF(INDEX($DC$201:$DC$770,MATCH($A171&amp;V$3,$DB$201:$DB$770&amp;$DC$201:$DC$770,0))=V$3,2,""))</f>
        <v/>
      </c>
      <c r="W172" s="10" t="str">
        <f t="array" ref="W172">IF(ISNA(INDEX($DC$201:$DC$770,MATCH($A171&amp;W$3,$DB$201:$DB$770&amp;$DC$201:$DC$770,0))),IF(ISNA(INDEX($DC$1:$DC$200,MATCH($A172&amp;W$3,$DB$1:$DB$200&amp;$DC$1:$DC$200,0))),"",IF(INDEX($DC$1:$DC$200,MATCH($A172&amp;W$3,$DB$1:$DB$200&amp;$DC$1:$DC$200,0))=W$3,1,"")),IF(INDEX($DC$201:$DC$770,MATCH($A171&amp;W$3,$DB$201:$DB$770&amp;$DC$201:$DC$770,0))=W$3,2,""))</f>
        <v/>
      </c>
      <c r="X172" s="10">
        <f t="array" ref="X172">IF(ISNA(INDEX($DC$201:$DC$770,MATCH($A171&amp;X$3,$DB$201:$DB$770&amp;$DC$201:$DC$770,0))),IF(ISNA(INDEX($DC$1:$DC$200,MATCH($A172&amp;X$3,$DB$1:$DB$200&amp;$DC$1:$DC$200,0))),"",IF(INDEX($DC$1:$DC$200,MATCH($A172&amp;X$3,$DB$1:$DB$200&amp;$DC$1:$DC$200,0))=X$3,1,"")),IF(INDEX($DC$201:$DC$770,MATCH($A171&amp;X$3,$DB$201:$DB$770&amp;$DC$201:$DC$770,0))=X$3,2,""))</f>
        <v>2</v>
      </c>
      <c r="Y172" s="9" t="str">
        <f t="array" ref="Y172">IF(ISNA(INDEX($DC$201:$DC$770,MATCH($A171&amp;Y$3,$DB$201:$DB$770&amp;$DC$201:$DC$770,0))),IF(ISNA(INDEX($DC$1:$DC$200,MATCH($A172&amp;Y$3,$DB$1:$DB$200&amp;$DC$1:$DC$200,0))),"",IF(INDEX($DC$1:$DC$200,MATCH($A172&amp;Y$3,$DB$1:$DB$200&amp;$DC$1:$DC$200,0))=Y$3,1,"")),IF(INDEX($DC$201:$DC$770,MATCH($A171&amp;Y$3,$DB$201:$DB$770&amp;$DC$201:$DC$770,0))=Y$3,2,""))</f>
        <v/>
      </c>
      <c r="Z172" s="10" t="str">
        <f t="array" ref="Z172">IF(ISNA(INDEX($DC$201:$DC$770,MATCH($A171&amp;Z$3,$DB$201:$DB$770&amp;$DC$201:$DC$770,0))),IF(ISNA(INDEX($DC$1:$DC$200,MATCH($A172&amp;Z$3,$DB$1:$DB$200&amp;$DC$1:$DC$200,0))),"",IF(INDEX($DC$1:$DC$200,MATCH($A172&amp;Z$3,$DB$1:$DB$200&amp;$DC$1:$DC$200,0))=Z$3,1,"")),IF(INDEX($DC$201:$DC$770,MATCH($A171&amp;Z$3,$DB$201:$DB$770&amp;$DC$201:$DC$770,0))=Z$3,2,""))</f>
        <v/>
      </c>
      <c r="AA172" s="8" t="str">
        <f t="array" ref="AA172">IF(ISNA(INDEX($DC$201:$DC$770,MATCH($A171&amp;AA$3,$DB$201:$DB$770&amp;$DC$201:$DC$770,0))),IF(ISNA(INDEX($DC$1:$DC$200,MATCH($A172&amp;AA$3,$DB$1:$DB$200&amp;$DC$1:$DC$200,0))),"",IF(INDEX($DC$1:$DC$200,MATCH($A172&amp;AA$3,$DB$1:$DB$200&amp;$DC$1:$DC$200,0))=AA$3,1,"")),IF(INDEX($DC$201:$DC$770,MATCH($A171&amp;AA$3,$DB$201:$DB$770&amp;$DC$201:$DC$770,0))=AA$3,2,""))</f>
        <v/>
      </c>
      <c r="AB172" s="10" t="str">
        <f t="array" ref="AB172">IF(ISNA(INDEX($DC$201:$DC$770,MATCH($A171&amp;AB$3,$DB$201:$DB$770&amp;$DC$201:$DC$770,0))),IF(ISNA(INDEX($DC$1:$DC$200,MATCH($A172&amp;AB$3,$DB$1:$DB$200&amp;$DC$1:$DC$200,0))),"",IF(INDEX($DC$1:$DC$200,MATCH($A172&amp;AB$3,$DB$1:$DB$200&amp;$DC$1:$DC$200,0))=AB$3,1,"")),IF(INDEX($DC$201:$DC$770,MATCH($A171&amp;AB$3,$DB$201:$DB$770&amp;$DC$201:$DC$770,0))=AB$3,2,""))</f>
        <v/>
      </c>
      <c r="AC172" s="10" t="str">
        <f t="array" ref="AC172">IF(ISNA(INDEX($DC$201:$DC$770,MATCH($A171&amp;AC$3,$DB$201:$DB$770&amp;$DC$201:$DC$770,0))),IF(ISNA(INDEX($DC$1:$DC$200,MATCH($A172&amp;AC$3,$DB$1:$DB$200&amp;$DC$1:$DC$200,0))),"",IF(INDEX($DC$1:$DC$200,MATCH($A172&amp;AC$3,$DB$1:$DB$200&amp;$DC$1:$DC$200,0))=AC$3,1,"")),IF(INDEX($DC$201:$DC$770,MATCH($A171&amp;AC$3,$DB$201:$DB$770&amp;$DC$201:$DC$770,0))=AC$3,2,""))</f>
        <v/>
      </c>
      <c r="AD172" s="8" t="str">
        <f t="array" ref="AD172">IF(ISNA(INDEX($DC$201:$DC$770,MATCH($A171&amp;AD$3,$DB$201:$DB$770&amp;$DC$201:$DC$770,0))),IF(ISNA(INDEX($DC$1:$DC$200,MATCH($A172&amp;AD$3,$DB$1:$DB$200&amp;$DC$1:$DC$200,0))),"",IF(INDEX($DC$1:$DC$200,MATCH($A172&amp;AD$3,$DB$1:$DB$200&amp;$DC$1:$DC$200,0))=AD$3,1,"")),IF(INDEX($DC$201:$DC$770,MATCH($A171&amp;AD$3,$DB$201:$DB$770&amp;$DC$201:$DC$770,0))=AD$3,2,""))</f>
        <v/>
      </c>
      <c r="AE172" s="4">
        <f t="shared" ref="AE172" si="1590">AE171+0.5</f>
        <v>229.5</v>
      </c>
      <c r="AF172" s="174"/>
      <c r="AG172" s="173"/>
      <c r="AH172" s="177"/>
      <c r="AI172" s="2"/>
      <c r="AJ172" s="165"/>
      <c r="AK172" s="165"/>
      <c r="AL172" s="165"/>
      <c r="AM172" s="2"/>
      <c r="AN172" s="9" t="str">
        <f t="shared" ref="AN172" si="1591">IF(ISNA(VLOOKUP(AE172,$CP$30:$CQ$56,2,FALSE)),IF(ISNA(VLOOKUP(AE172,$DB$1:$DE$200,4,FALSE)),"",VLOOKUP(AE172,$DB$1:$DE$200,4,FALSE)),VLOOKUP(AE172,$CP$30:$CQ$56,2,FALSE))</f>
        <v/>
      </c>
      <c r="AO172" s="10"/>
      <c r="AP172" s="10"/>
      <c r="AQ172" s="10"/>
      <c r="AR172" s="10"/>
      <c r="AS172" s="8"/>
      <c r="AT172" s="9" t="str">
        <f t="array" ref="AT172">IF(ISNA(INDEX($DC$201:$DC$770,MATCH($AE171&amp;AT$3,$DB$201:$DB$770&amp;$DC$201:$DC$770,0))),IF(ISNA(INDEX($DC$1:$DC$200,MATCH($AE172&amp;AT$3,$DB$1:$DB$200&amp;$DC$1:$DC$200,0))),"",IF(INDEX($DC$1:$DC$200,MATCH($AE172&amp;AT$3,$DB$1:$DB$200&amp;$DC$1:$DC$200,0))=AT$3,1,"")),IF(INDEX($DC$201:$DC$770,MATCH($AE171&amp;AT$3,$DB$201:$DB$770&amp;$DC$201:$DC$770,0))=AT$3,2,""))</f>
        <v/>
      </c>
      <c r="AU172" s="10" t="str">
        <f t="array" ref="AU172">IF(ISNA(INDEX($DC$201:$DC$770,MATCH($AE171&amp;AU$3,$DB$201:$DB$770&amp;$DC$201:$DC$770,0))),IF(ISNA(INDEX($DC$1:$DC$200,MATCH($AE172&amp;AU$3,$DB$1:$DB$200&amp;$DC$1:$DC$200,0))),"",IF(INDEX($DC$1:$DC$200,MATCH($AE172&amp;AU$3,$DB$1:$DB$200&amp;$DC$1:$DC$200,0))=AU$3,1,"")),IF(INDEX($DC$201:$DC$770,MATCH($AE171&amp;AU$3,$DB$201:$DB$770&amp;$DC$201:$DC$770,0))=AU$3,2,""))</f>
        <v/>
      </c>
      <c r="AV172" s="10" t="str">
        <f t="array" ref="AV172">IF(ISNA(INDEX($DC$201:$DC$770,MATCH($AE171&amp;AV$3,$DB$201:$DB$770&amp;$DC$201:$DC$770,0))),IF(ISNA(INDEX($DC$1:$DC$200,MATCH($AE172&amp;AV$3,$DB$1:$DB$200&amp;$DC$1:$DC$200,0))),"",IF(INDEX($DC$1:$DC$200,MATCH($AE172&amp;AV$3,$DB$1:$DB$200&amp;$DC$1:$DC$200,0))=AV$3,1,"")),IF(INDEX($DC$201:$DC$770,MATCH($AE171&amp;AV$3,$DB$201:$DB$770&amp;$DC$201:$DC$770,0))=AV$3,2,""))</f>
        <v/>
      </c>
      <c r="AW172" s="9" t="str">
        <f t="array" ref="AW172">IF(ISNA(INDEX($DC$201:$DC$770,MATCH($AE171&amp;AW$3,$DB$201:$DB$770&amp;$DC$201:$DC$770,0))),IF(ISNA(INDEX($DC$1:$DC$200,MATCH($AE172&amp;AW$3,$DB$1:$DB$200&amp;$DC$1:$DC$200,0))),"",IF(INDEX($DC$1:$DC$200,MATCH($AE172&amp;AW$3,$DB$1:$DB$200&amp;$DC$1:$DC$200,0))=AW$3,1,"")),IF(INDEX($DC$201:$DC$770,MATCH($AE171&amp;AW$3,$DB$201:$DB$770&amp;$DC$201:$DC$770,0))=AW$3,2,""))</f>
        <v/>
      </c>
      <c r="AX172" s="10" t="str">
        <f t="array" ref="AX172">IF(ISNA(INDEX($DC$201:$DC$770,MATCH($AE171&amp;AX$3,$DB$201:$DB$770&amp;$DC$201:$DC$770,0))),IF(ISNA(INDEX($DC$1:$DC$200,MATCH($AE172&amp;AX$3,$DB$1:$DB$200&amp;$DC$1:$DC$200,0))),"",IF(INDEX($DC$1:$DC$200,MATCH($AE172&amp;AX$3,$DB$1:$DB$200&amp;$DC$1:$DC$200,0))=AX$3,1,"")),IF(INDEX($DC$201:$DC$770,MATCH($AE171&amp;AX$3,$DB$201:$DB$770&amp;$DC$201:$DC$770,0))=AX$3,2,""))</f>
        <v/>
      </c>
      <c r="AY172" s="8" t="str">
        <f t="array" ref="AY172">IF(ISNA(INDEX($DC$201:$DC$770,MATCH($AE171&amp;AY$3,$DB$201:$DB$770&amp;$DC$201:$DC$770,0))),IF(ISNA(INDEX($DC$1:$DC$200,MATCH($AE172&amp;AY$3,$DB$1:$DB$200&amp;$DC$1:$DC$200,0))),"",IF(INDEX($DC$1:$DC$200,MATCH($AE172&amp;AY$3,$DB$1:$DB$200&amp;$DC$1:$DC$200,0))=AY$3,1,"")),IF(INDEX($DC$201:$DC$770,MATCH($AE171&amp;AY$3,$DB$201:$DB$770&amp;$DC$201:$DC$770,0))=AY$3,2,""))</f>
        <v/>
      </c>
      <c r="AZ172" s="10" t="str">
        <f t="array" ref="AZ172">IF(ISNA(INDEX($DC$201:$DC$770,MATCH($AE171&amp;AZ$3,$DB$201:$DB$770&amp;$DC$201:$DC$770,0))),IF(ISNA(INDEX($DC$1:$DC$200,MATCH($AE172&amp;AZ$3,$DB$1:$DB$200&amp;$DC$1:$DC$200,0))),"",IF(INDEX($DC$1:$DC$200,MATCH($AE172&amp;AZ$3,$DB$1:$DB$200&amp;$DC$1:$DC$200,0))=AZ$3,1,"")),IF(INDEX($DC$201:$DC$770,MATCH($AE171&amp;AZ$3,$DB$201:$DB$770&amp;$DC$201:$DC$770,0))=AZ$3,2,""))</f>
        <v/>
      </c>
      <c r="BA172" s="10" t="str">
        <f t="array" ref="BA172">IF(ISNA(INDEX($DC$201:$DC$770,MATCH($AE171&amp;BA$3,$DB$201:$DB$770&amp;$DC$201:$DC$770,0))),IF(ISNA(INDEX($DC$1:$DC$200,MATCH($AE172&amp;BA$3,$DB$1:$DB$200&amp;$DC$1:$DC$200,0))),"",IF(INDEX($DC$1:$DC$200,MATCH($AE172&amp;BA$3,$DB$1:$DB$200&amp;$DC$1:$DC$200,0))=BA$3,1,"")),IF(INDEX($DC$201:$DC$770,MATCH($AE171&amp;BA$3,$DB$201:$DB$770&amp;$DC$201:$DC$770,0))=BA$3,2,""))</f>
        <v/>
      </c>
      <c r="BB172" s="10" t="str">
        <f t="array" ref="BB172">IF(ISNA(INDEX($DC$201:$DC$770,MATCH($AE171&amp;BB$3,$DB$201:$DB$770&amp;$DC$201:$DC$770,0))),IF(ISNA(INDEX($DC$1:$DC$200,MATCH($AE172&amp;BB$3,$DB$1:$DB$200&amp;$DC$1:$DC$200,0))),"",IF(INDEX($DC$1:$DC$200,MATCH($AE172&amp;BB$3,$DB$1:$DB$200&amp;$DC$1:$DC$200,0))=BB$3,1,"")),IF(INDEX($DC$201:$DC$770,MATCH($AE171&amp;BB$3,$DB$201:$DB$770&amp;$DC$201:$DC$770,0))=BB$3,2,""))</f>
        <v/>
      </c>
      <c r="BC172" s="9" t="str">
        <f t="array" ref="BC172">IF(ISNA(INDEX($DC$201:$DC$770,MATCH($AE171&amp;BC$3,$DB$201:$DB$770&amp;$DC$201:$DC$770,0))),IF(ISNA(INDEX($DC$1:$DC$200,MATCH($AE172&amp;BC$3,$DB$1:$DB$200&amp;$DC$1:$DC$200,0))),"",IF(INDEX($DC$1:$DC$200,MATCH($AE172&amp;BC$3,$DB$1:$DB$200&amp;$DC$1:$DC$200,0))=BC$3,1,"")),IF(INDEX($DC$201:$DC$770,MATCH($AE171&amp;BC$3,$DB$201:$DB$770&amp;$DC$201:$DC$770,0))=BC$3,2,""))</f>
        <v/>
      </c>
      <c r="BD172" s="10" t="str">
        <f t="array" ref="BD172">IF(ISNA(INDEX($DC$201:$DC$770,MATCH($AE171&amp;BD$3,$DB$201:$DB$770&amp;$DC$201:$DC$770,0))),IF(ISNA(INDEX($DC$1:$DC$200,MATCH($AE172&amp;BD$3,$DB$1:$DB$200&amp;$DC$1:$DC$200,0))),"",IF(INDEX($DC$1:$DC$200,MATCH($AE172&amp;BD$3,$DB$1:$DB$200&amp;$DC$1:$DC$200,0))=BD$3,1,"")),IF(INDEX($DC$201:$DC$770,MATCH($AE171&amp;BD$3,$DB$201:$DB$770&amp;$DC$201:$DC$770,0))=BD$3,2,""))</f>
        <v/>
      </c>
      <c r="BE172" s="8" t="str">
        <f t="array" ref="BE172">IF(ISNA(INDEX($DC$201:$DC$770,MATCH($AE171&amp;BE$3,$DB$201:$DB$770&amp;$DC$201:$DC$770,0))),IF(ISNA(INDEX($DC$1:$DC$200,MATCH($AE172&amp;BE$3,$DB$1:$DB$200&amp;$DC$1:$DC$200,0))),"",IF(INDEX($DC$1:$DC$200,MATCH($AE172&amp;BE$3,$DB$1:$DB$200&amp;$DC$1:$DC$200,0))=BE$3,1,"")),IF(INDEX($DC$201:$DC$770,MATCH($AE171&amp;BE$3,$DB$201:$DB$770&amp;$DC$201:$DC$770,0))=BE$3,2,""))</f>
        <v/>
      </c>
      <c r="BF172" s="10" t="str">
        <f t="array" ref="BF172">IF(ISNA(INDEX($DC$201:$DC$770,MATCH($AE171&amp;BF$3,$DB$201:$DB$770&amp;$DC$201:$DC$770,0))),IF(ISNA(INDEX($DC$1:$DC$200,MATCH($AE172&amp;BF$3,$DB$1:$DB$200&amp;$DC$1:$DC$200,0))),"",IF(INDEX($DC$1:$DC$200,MATCH($AE172&amp;BF$3,$DB$1:$DB$200&amp;$DC$1:$DC$200,0))=BF$3,1,"")),IF(INDEX($DC$201:$DC$770,MATCH($AE171&amp;BF$3,$DB$201:$DB$770&amp;$DC$201:$DC$770,0))=BF$3,2,""))</f>
        <v/>
      </c>
      <c r="BG172" s="10" t="str">
        <f t="array" ref="BG172">IF(ISNA(INDEX($DC$201:$DC$770,MATCH($AE171&amp;BG$3,$DB$201:$DB$770&amp;$DC$201:$DC$770,0))),IF(ISNA(INDEX($DC$1:$DC$200,MATCH($AE172&amp;BG$3,$DB$1:$DB$200&amp;$DC$1:$DC$200,0))),"",IF(INDEX($DC$1:$DC$200,MATCH($AE172&amp;BG$3,$DB$1:$DB$200&amp;$DC$1:$DC$200,0))=BG$3,1,"")),IF(INDEX($DC$201:$DC$770,MATCH($AE171&amp;BG$3,$DB$201:$DB$770&amp;$DC$201:$DC$770,0))=BG$3,2,""))</f>
        <v/>
      </c>
      <c r="BH172" s="8" t="str">
        <f t="array" ref="BH172">IF(ISNA(INDEX($DC$201:$DC$770,MATCH($AE171&amp;BH$3,$DB$201:$DB$770&amp;$DC$201:$DC$770,0))),IF(ISNA(INDEX($DC$1:$DC$200,MATCH($AE172&amp;BH$3,$DB$1:$DB$200&amp;$DC$1:$DC$200,0))),"",IF(INDEX($DC$1:$DC$200,MATCH($AE172&amp;BH$3,$DB$1:$DB$200&amp;$DC$1:$DC$200,0))=BH$3,1,"")),IF(INDEX($DC$201:$DC$770,MATCH($AE171&amp;BH$3,$DB$201:$DB$770&amp;$DC$201:$DC$770,0))=BH$3,2,""))</f>
        <v/>
      </c>
      <c r="BI172" s="4">
        <f t="shared" ref="BI172" si="1592">BI171+0.5</f>
        <v>260.5</v>
      </c>
      <c r="BJ172" s="174"/>
      <c r="BK172" s="173"/>
      <c r="BL172" s="177"/>
      <c r="BM172" s="2"/>
      <c r="BN172" s="165"/>
      <c r="BO172" s="165"/>
      <c r="BP172" s="165"/>
      <c r="BQ172" s="2"/>
      <c r="BR172" s="9" t="str">
        <f t="shared" ref="BR172" si="1593">IF(ISNA(VLOOKUP(BI172,$CP$30:$CQ$56,2,FALSE)),IF(ISNA(VLOOKUP(BI172,$DB$1:$DE$200,4,FALSE)),"",VLOOKUP(BI172,$DB$1:$DE$200,4,FALSE)),VLOOKUP(BI172,$CP$30:$CQ$56,2,FALSE))</f>
        <v/>
      </c>
      <c r="BS172" s="10"/>
      <c r="BT172" s="10"/>
      <c r="BU172" s="10"/>
      <c r="BV172" s="10"/>
      <c r="BW172" s="10"/>
      <c r="BX172" s="9" t="str">
        <f t="array" ref="BX172">IF(ISNA(INDEX($DC$201:$DC$770,MATCH($BI171&amp;BX$3,$DB$201:$DB$770&amp;$DC$201:$DC$770,0))),IF(ISNA(INDEX($DC$1:$DC$200,MATCH($BI172&amp;BX$3,$DB$1:$DB$200&amp;$DC$1:$DC$200,0))),"",IF(INDEX($DC$1:$DC$200,MATCH($BI172&amp;BX$3,$DB$1:$DB$200&amp;$DC$1:$DC$200,0))=BX$3,1,"")),IF(INDEX($DC$201:$DC$770,MATCH($BI171&amp;BX$3,$DB$201:$DB$770&amp;$DC$201:$DC$770,0))=BX$3,2,""))</f>
        <v/>
      </c>
      <c r="BY172" s="10" t="str">
        <f t="array" ref="BY172">IF(ISNA(INDEX($DC$201:$DC$770,MATCH($BI171&amp;BY$3,$DB$201:$DB$770&amp;$DC$201:$DC$770,0))),IF(ISNA(INDEX($DC$1:$DC$200,MATCH($BI172&amp;BY$3,$DB$1:$DB$200&amp;$DC$1:$DC$200,0))),"",IF(INDEX($DC$1:$DC$200,MATCH($BI172&amp;BY$3,$DB$1:$DB$200&amp;$DC$1:$DC$200,0))=BY$3,1,"")),IF(INDEX($DC$201:$DC$770,MATCH($BI171&amp;BY$3,$DB$201:$DB$770&amp;$DC$201:$DC$770,0))=BY$3,2,""))</f>
        <v/>
      </c>
      <c r="BZ172" s="10" t="str">
        <f t="array" ref="BZ172">IF(ISNA(INDEX($DC$201:$DC$770,MATCH($BI171&amp;BZ$3,$DB$201:$DB$770&amp;$DC$201:$DC$770,0))),IF(ISNA(INDEX($DC$1:$DC$200,MATCH($BI172&amp;BZ$3,$DB$1:$DB$200&amp;$DC$1:$DC$200,0))),"",IF(INDEX($DC$1:$DC$200,MATCH($BI172&amp;BZ$3,$DB$1:$DB$200&amp;$DC$1:$DC$200,0))=BZ$3,1,"")),IF(INDEX($DC$201:$DC$770,MATCH($BI171&amp;BZ$3,$DB$201:$DB$770&amp;$DC$201:$DC$770,0))=BZ$3,2,""))</f>
        <v/>
      </c>
      <c r="CA172" s="9" t="str">
        <f t="array" ref="CA172">IF(ISNA(INDEX($DC$201:$DC$770,MATCH($BI171&amp;CA$3,$DB$201:$DB$770&amp;$DC$201:$DC$770,0))),IF(ISNA(INDEX($DC$1:$DC$200,MATCH($BI172&amp;CA$3,$DB$1:$DB$200&amp;$DC$1:$DC$200,0))),"",IF(INDEX($DC$1:$DC$200,MATCH($BI172&amp;CA$3,$DB$1:$DB$200&amp;$DC$1:$DC$200,0))=CA$3,1,"")),IF(INDEX($DC$201:$DC$770,MATCH($BI171&amp;CA$3,$DB$201:$DB$770&amp;$DC$201:$DC$770,0))=CA$3,2,""))</f>
        <v/>
      </c>
      <c r="CB172" s="10" t="str">
        <f t="array" ref="CB172">IF(ISNA(INDEX($DC$201:$DC$770,MATCH($BI171&amp;CB$3,$DB$201:$DB$770&amp;$DC$201:$DC$770,0))),IF(ISNA(INDEX($DC$1:$DC$200,MATCH($BI172&amp;CB$3,$DB$1:$DB$200&amp;$DC$1:$DC$200,0))),"",IF(INDEX($DC$1:$DC$200,MATCH($BI172&amp;CB$3,$DB$1:$DB$200&amp;$DC$1:$DC$200,0))=CB$3,1,"")),IF(INDEX($DC$201:$DC$770,MATCH($BI171&amp;CB$3,$DB$201:$DB$770&amp;$DC$201:$DC$770,0))=CB$3,2,""))</f>
        <v/>
      </c>
      <c r="CC172" s="8" t="str">
        <f t="array" ref="CC172">IF(ISNA(INDEX($DC$201:$DC$770,MATCH($BI171&amp;CC$3,$DB$201:$DB$770&amp;$DC$201:$DC$770,0))),IF(ISNA(INDEX($DC$1:$DC$200,MATCH($BI172&amp;CC$3,$DB$1:$DB$200&amp;$DC$1:$DC$200,0))),"",IF(INDEX($DC$1:$DC$200,MATCH($BI172&amp;CC$3,$DB$1:$DB$200&amp;$DC$1:$DC$200,0))=CC$3,1,"")),IF(INDEX($DC$201:$DC$770,MATCH($BI171&amp;CC$3,$DB$201:$DB$770&amp;$DC$201:$DC$770,0))=CC$3,2,""))</f>
        <v/>
      </c>
      <c r="CD172" s="10" t="str">
        <f t="array" ref="CD172">IF(ISNA(INDEX($DC$201:$DC$770,MATCH($BI171&amp;CD$3,$DB$201:$DB$770&amp;$DC$201:$DC$770,0))),IF(ISNA(INDEX($DC$1:$DC$200,MATCH($BI172&amp;CD$3,$DB$1:$DB$200&amp;$DC$1:$DC$200,0))),"",IF(INDEX($DC$1:$DC$200,MATCH($BI172&amp;CD$3,$DB$1:$DB$200&amp;$DC$1:$DC$200,0))=CD$3,1,"")),IF(INDEX($DC$201:$DC$770,MATCH($BI171&amp;CD$3,$DB$201:$DB$770&amp;$DC$201:$DC$770,0))=CD$3,2,""))</f>
        <v/>
      </c>
      <c r="CE172" s="10" t="str">
        <f t="array" ref="CE172">IF(ISNA(INDEX($DC$201:$DC$770,MATCH($BI171&amp;CE$3,$DB$201:$DB$770&amp;$DC$201:$DC$770,0))),IF(ISNA(INDEX($DC$1:$DC$200,MATCH($BI172&amp;CE$3,$DB$1:$DB$200&amp;$DC$1:$DC$200,0))),"",IF(INDEX($DC$1:$DC$200,MATCH($BI172&amp;CE$3,$DB$1:$DB$200&amp;$DC$1:$DC$200,0))=CE$3,1,"")),IF(INDEX($DC$201:$DC$770,MATCH($BI171&amp;CE$3,$DB$201:$DB$770&amp;$DC$201:$DC$770,0))=CE$3,2,""))</f>
        <v/>
      </c>
      <c r="CF172" s="10" t="str">
        <f t="array" ref="CF172">IF(ISNA(INDEX($DC$201:$DC$770,MATCH($BI171&amp;CF$3,$DB$201:$DB$770&amp;$DC$201:$DC$770,0))),IF(ISNA(INDEX($DC$1:$DC$200,MATCH($BI172&amp;CF$3,$DB$1:$DB$200&amp;$DC$1:$DC$200,0))),"",IF(INDEX($DC$1:$DC$200,MATCH($BI172&amp;CF$3,$DB$1:$DB$200&amp;$DC$1:$DC$200,0))=CF$3,1,"")),IF(INDEX($DC$201:$DC$770,MATCH($BI171&amp;CF$3,$DB$201:$DB$770&amp;$DC$201:$DC$770,0))=CF$3,2,""))</f>
        <v/>
      </c>
      <c r="CG172" s="9" t="str">
        <f t="array" ref="CG172">IF(ISNA(INDEX($DC$201:$DC$770,MATCH($BI171&amp;CG$3,$DB$201:$DB$770&amp;$DC$201:$DC$770,0))),IF(ISNA(INDEX($DC$1:$DC$200,MATCH($BI172&amp;CG$3,$DB$1:$DB$200&amp;$DC$1:$DC$200,0))),"",IF(INDEX($DC$1:$DC$200,MATCH($BI172&amp;CG$3,$DB$1:$DB$200&amp;$DC$1:$DC$200,0))=CG$3,1,"")),IF(INDEX($DC$201:$DC$770,MATCH($BI171&amp;CG$3,$DB$201:$DB$770&amp;$DC$201:$DC$770,0))=CG$3,2,""))</f>
        <v/>
      </c>
      <c r="CH172" s="10" t="str">
        <f t="array" ref="CH172">IF(ISNA(INDEX($DC$201:$DC$770,MATCH($BI171&amp;CH$3,$DB$201:$DB$770&amp;$DC$201:$DC$770,0))),IF(ISNA(INDEX($DC$1:$DC$200,MATCH($BI172&amp;CH$3,$DB$1:$DB$200&amp;$DC$1:$DC$200,0))),"",IF(INDEX($DC$1:$DC$200,MATCH($BI172&amp;CH$3,$DB$1:$DB$200&amp;$DC$1:$DC$200,0))=CH$3,1,"")),IF(INDEX($DC$201:$DC$770,MATCH($BI171&amp;CH$3,$DB$201:$DB$770&amp;$DC$201:$DC$770,0))=CH$3,2,""))</f>
        <v/>
      </c>
      <c r="CI172" s="8" t="str">
        <f t="array" ref="CI172">IF(ISNA(INDEX($DC$201:$DC$770,MATCH($BI171&amp;CI$3,$DB$201:$DB$770&amp;$DC$201:$DC$770,0))),IF(ISNA(INDEX($DC$1:$DC$200,MATCH($BI172&amp;CI$3,$DB$1:$DB$200&amp;$DC$1:$DC$200,0))),"",IF(INDEX($DC$1:$DC$200,MATCH($BI172&amp;CI$3,$DB$1:$DB$200&amp;$DC$1:$DC$200,0))=CI$3,1,"")),IF(INDEX($DC$201:$DC$770,MATCH($BI171&amp;CI$3,$DB$201:$DB$770&amp;$DC$201:$DC$770,0))=CI$3,2,""))</f>
        <v/>
      </c>
      <c r="CJ172" s="10" t="str">
        <f t="array" ref="CJ172">IF(ISNA(INDEX($DC$201:$DC$770,MATCH($BI171&amp;CJ$3,$DB$201:$DB$770&amp;$DC$201:$DC$770,0))),IF(ISNA(INDEX($DC$1:$DC$200,MATCH($BI172&amp;CJ$3,$DB$1:$DB$200&amp;$DC$1:$DC$200,0))),"",IF(INDEX($DC$1:$DC$200,MATCH($BI172&amp;CJ$3,$DB$1:$DB$200&amp;$DC$1:$DC$200,0))=CJ$3,1,"")),IF(INDEX($DC$201:$DC$770,MATCH($BI171&amp;CJ$3,$DB$201:$DB$770&amp;$DC$201:$DC$770,0))=CJ$3,2,""))</f>
        <v/>
      </c>
      <c r="CK172" s="10" t="str">
        <f t="array" ref="CK172">IF(ISNA(INDEX($DC$201:$DC$770,MATCH($BI171&amp;CK$3,$DB$201:$DB$770&amp;$DC$201:$DC$770,0))),IF(ISNA(INDEX($DC$1:$DC$200,MATCH($BI172&amp;CK$3,$DB$1:$DB$200&amp;$DC$1:$DC$200,0))),"",IF(INDEX($DC$1:$DC$200,MATCH($BI172&amp;CK$3,$DB$1:$DB$200&amp;$DC$1:$DC$200,0))=CK$3,1,"")),IF(INDEX($DC$201:$DC$770,MATCH($BI171&amp;CK$3,$DB$201:$DB$770&amp;$DC$201:$DC$770,0))=CK$3,2,""))</f>
        <v/>
      </c>
      <c r="CL172" s="8" t="str">
        <f t="array" ref="CL172">IF(ISNA(INDEX($DC$201:$DC$770,MATCH($BI171&amp;CL$3,$DB$201:$DB$770&amp;$DC$201:$DC$770,0))),IF(ISNA(INDEX($DC$1:$DC$200,MATCH($BI172&amp;CL$3,$DB$1:$DB$200&amp;$DC$1:$DC$200,0))),"",IF(INDEX($DC$1:$DC$200,MATCH($BI172&amp;CL$3,$DB$1:$DB$200&amp;$DC$1:$DC$200,0))=CL$3,1,"")),IF(INDEX($DC$201:$DC$770,MATCH($BI171&amp;CL$3,$DB$201:$DB$770&amp;$DC$201:$DC$770,0))=CL$3,2,""))</f>
        <v/>
      </c>
      <c r="CN172" s="10"/>
      <c r="CO172" s="14">
        <f t="shared" ref="CO172" si="1594">CO171</f>
        <v>15</v>
      </c>
      <c r="CP172" s="24">
        <f t="shared" si="1332"/>
        <v>0</v>
      </c>
      <c r="CQ172" s="161"/>
      <c r="CR172" s="47"/>
      <c r="CS172" s="10"/>
      <c r="CT172" s="10" t="s">
        <v>152</v>
      </c>
      <c r="CU172" s="68"/>
      <c r="CV172" s="68"/>
      <c r="CW172" s="10">
        <f t="shared" si="1410"/>
        <v>2016</v>
      </c>
      <c r="CX172" s="10" t="str">
        <f t="shared" si="1309"/>
        <v>Mo</v>
      </c>
      <c r="CY172" s="36">
        <f t="shared" si="1333"/>
        <v>40876</v>
      </c>
      <c r="CZ172" s="10">
        <f>CZ171</f>
        <v>0</v>
      </c>
      <c r="DB172" s="19">
        <f>IF(DM172=0,0,IF(COUNTIF($DM$1:$DM$200,DM172)=1,DM172,IF(COUNTIF($DM$1:$DM$200,DM172)=2,IF(COUNTIF($DM$1:$DM104,DM172)=0,DM172,DM172+0.5),"Terminkollision 1")))</f>
        <v>0</v>
      </c>
      <c r="DC172" s="42">
        <f t="shared" si="1187"/>
        <v>9</v>
      </c>
      <c r="DD172" s="71" t="s">
        <v>201</v>
      </c>
      <c r="DE172" s="73" t="s">
        <v>120</v>
      </c>
      <c r="DG172" s="64"/>
      <c r="DH172" s="64"/>
      <c r="DI172" s="13">
        <f t="shared" si="563"/>
        <v>2016</v>
      </c>
      <c r="DJ172" s="13" t="str">
        <f t="shared" si="1273"/>
        <v>Mo</v>
      </c>
      <c r="DK172" s="22">
        <f t="shared" si="1274"/>
        <v>40876</v>
      </c>
      <c r="DL172" s="19">
        <f t="shared" si="1275"/>
        <v>0</v>
      </c>
      <c r="DM172" s="13">
        <f t="shared" si="1136"/>
        <v>0</v>
      </c>
    </row>
    <row r="173" spans="1:117">
      <c r="A173" s="13">
        <f t="shared" ref="A173" si="1595">A171+1</f>
        <v>199</v>
      </c>
      <c r="B173" s="174">
        <f>TRUNC((DATE($CR$2,C$140,C173)-WEEKDAY(DATE($CR$2,C$140,C173),2)-DATE(YEAR(DATE($CR$2,C$140,C173)+4-WEEKDAY(DATE($CR$2,C$140,C173),2)),1,-10))/7)</f>
        <v>28</v>
      </c>
      <c r="C173" s="181">
        <v>17</v>
      </c>
      <c r="D173" s="176" t="str">
        <f t="shared" si="1258"/>
        <v>So</v>
      </c>
      <c r="E173" s="2"/>
      <c r="F173" s="164">
        <f t="shared" ref="F173" si="1596">IF(OR(OR(B173=$CR$7,B177=$CR$7,B173=$CS$7,B177=$CS$7,B173=$CT$7,B177=$CT$7,B173=$CR$8,B177=$CR$8,B173=$CR$9,B177=$CR$9,B173=$CR$10,B177=$CR$10,B173=$CS$10,B177=$CS$10,B173=$CR$11,B177=$CR$11,B173=$CS$11,B177=$CS$11,B173=$CT$11,B177=$CT$11,B173=$CU$11,B177=$CU$11,B173=$CV$11,B177=$CV$11,B173=$CR$12,B177=$CR$12,B173=$CS$12,B177=$CS$12),OR($A174=$CP$30,$A174=$CP$31,$A174=$CP$32,$A174=$CP$33,$A174=$CP$34,$A174=$CP$35,$A174=$CP$36,$A174=$CP$37,$A174=$CP$38,$A174=$CP$39,$A174=$CP$40,$A174=$CP$41),OR($A174=$CP$44,$A174=$CP$45,$A174=$CP$46,$A174=$CP$47,$A174=$CP$48,$A174=$CP$49,$A174=$CP$50)),1,"")</f>
        <v>1</v>
      </c>
      <c r="G173" s="164">
        <f t="shared" ref="G173" si="1597">IF(OR(OR(B173=$CR$15,B177=$CR$15,B173=$CS$15,B177=$CS$15,B173=$CT$15,B177=$CT$15,B173=$CR$16,B177=$CR$16,B173=$CS$16,B177=$CS$16,B173=$CR$17,B177=$CR$17,B173=$CS$17,B177=$CS$17,B173=$CR$18,B177=$CR$18,B173=$CS$18,B177=$CS$18,B173=$CT$18,B177=$CT$18,B173=$CU$18,B177=$CU$18,B173=$CV$18,B177=$CV$18,B173=$CR$19,B177=$CR$19,B173=$CS$19,B177=$CS$19),OR($A174=$CP$30,$A174=$CP$31,$A174=$CP$32,$A174=$CP$33,$A174=$CP$34,$A174=$CP$35,$A174=$CP$36,$A174=$CP$37,$A174=$CP$38,$A174=$CP$39,$A174=$CP$40,$A174=$CP$41),OR($A174=$CP$44,$A174=$CP$45,$A174=$CP$46,$A174=$CP$47,$A174=$CP$48,$A174=$CP$49,$A174=$CP$50)),1,"")</f>
        <v>1</v>
      </c>
      <c r="H173" s="164">
        <f t="shared" ref="H173" si="1598">IF(OR(OR(B173=$CR$22,B177=$CR$22,B173=$CS$22,B177=$CS$22,B173=$CT$22,B177=$CT$22,B173=$CR$23,B177=$CR$23,B173=$CS$23,B177=$CS$23,B173=$CR$24,B177=$CR$24,B173=$CS$24,B177=$CS$24,B173=$CR$25,B177=$CR$25,B173=$CS$25,B177=$CS$25,B173=$CT$25,B177=$CT$25,B173=$CU$25,B177=$CU$25,B173=$CV$25,B177=$CV$25,B173=$CR$26,B177=$CR$26,B173=$CS$26,B177=$CS$26),OR($A174=$CP$30,$A174=$CP$31,$A174=$CP$32,$A174=$CP$33,$A174=$CP$34,$A174=$CP$35,$A174=$CP$36,$A174=$CP$37,$A174=$CP$38,$A174=$CP$39,$A174=$CP$40,$A174=$CP$41),OR($A174=$CP$44,$A174=$CP$45,$A174=$CP$46,$A174=$CP$47,$A174=$CP$48,$A174=$CP$49,$A174=$CP$50)),1,"")</f>
        <v>1</v>
      </c>
      <c r="I173" s="2"/>
      <c r="J173" s="6" t="str">
        <f t="shared" ref="J173" si="1599">IF(ISNA(VLOOKUP(A173,$DB$1:$DE$200,4,FALSE)),"",VLOOKUP(A173,$DB$1:$DE$200,4,FALSE))</f>
        <v/>
      </c>
      <c r="K173" s="6"/>
      <c r="L173" s="6"/>
      <c r="M173" s="6"/>
      <c r="N173" s="6"/>
      <c r="O173" s="6"/>
      <c r="P173" s="5" t="str">
        <f t="array" ref="P173">IF(ISNA(INDEX($DC$1:$DC$770,MATCH($A173&amp;P$3,$DB$1:$DB$770&amp;$DC$1:$DC$770,0))),"",IF(ISNA(INDEX($DC$1:$DC$200,MATCH($A173&amp;P$3,$DB$1:$DB$200&amp;$DC$1:$DC$200,0))),IF(INDEX($DC$201:$DC$770,MATCH($A173&amp;P$3,$DB$201:$DB$770&amp;$DC$201:$DC$770,0))=P$3,2,""),IF(INDEX($DC$1:$DC$200,MATCH($A173&amp;P$3,$DB$1:$DB$200&amp;$DC$1:$DC$200,0))=P$3,1,"")))</f>
        <v/>
      </c>
      <c r="Q173" s="6" t="str">
        <f t="array" ref="Q173">IF(ISNA(INDEX($DC$1:$DC$770,MATCH($A173&amp;Q$3,$DB$1:$DB$770&amp;$DC$1:$DC$770,0))),"",IF(ISNA(INDEX($DC$1:$DC$200,MATCH($A173&amp;Q$3,$DB$1:$DB$200&amp;$DC$1:$DC$200,0))),IF(INDEX($DC$201:$DC$770,MATCH($A173&amp;Q$3,$DB$201:$DB$770&amp;$DC$201:$DC$770,0))=Q$3,2,""),IF(INDEX($DC$1:$DC$200,MATCH($A173&amp;Q$3,$DB$1:$DB$200&amp;$DC$1:$DC$200,0))=Q$3,1,"")))</f>
        <v/>
      </c>
      <c r="R173" s="6" t="str">
        <f t="array" ref="R173">IF(ISNA(INDEX($DC$1:$DC$770,MATCH($A173&amp;R$3,$DB$1:$DB$770&amp;$DC$1:$DC$770,0))),"",IF(ISNA(INDEX($DC$1:$DC$200,MATCH($A173&amp;R$3,$DB$1:$DB$200&amp;$DC$1:$DC$200,0))),IF(INDEX($DC$201:$DC$770,MATCH($A173&amp;R$3,$DB$201:$DB$770&amp;$DC$201:$DC$770,0))=R$3,2,""),IF(INDEX($DC$1:$DC$200,MATCH($A173&amp;R$3,$DB$1:$DB$200&amp;$DC$1:$DC$200,0))=R$3,1,"")))</f>
        <v/>
      </c>
      <c r="S173" s="5" t="str">
        <f t="array" ref="S173">IF(ISNA(INDEX($DC$1:$DC$770,MATCH($A173&amp;S$3,$DB$1:$DB$770&amp;$DC$1:$DC$770,0))),"",IF(ISNA(INDEX($DC$1:$DC$200,MATCH($A173&amp;S$3,$DB$1:$DB$200&amp;$DC$1:$DC$200,0))),IF(INDEX($DC$201:$DC$770,MATCH($A173&amp;S$3,$DB$201:$DB$770&amp;$DC$201:$DC$770,0))=S$3,2,""),IF(INDEX($DC$1:$DC$200,MATCH($A173&amp;S$3,$DB$1:$DB$200&amp;$DC$1:$DC$200,0))=S$3,1,"")))</f>
        <v/>
      </c>
      <c r="T173" s="6">
        <f t="array" ref="T173">IF(ISNA(INDEX($DC$1:$DC$770,MATCH($A173&amp;T$3,$DB$1:$DB$770&amp;$DC$1:$DC$770,0))),"",IF(ISNA(INDEX($DC$1:$DC$200,MATCH($A173&amp;T$3,$DB$1:$DB$200&amp;$DC$1:$DC$200,0))),IF(INDEX($DC$201:$DC$770,MATCH($A173&amp;T$3,$DB$201:$DB$770&amp;$DC$201:$DC$770,0))=T$3,2,""),IF(INDEX($DC$1:$DC$200,MATCH($A173&amp;T$3,$DB$1:$DB$200&amp;$DC$1:$DC$200,0))=T$3,1,"")))</f>
        <v>2</v>
      </c>
      <c r="U173" s="7">
        <f t="array" ref="U173">IF(ISNA(INDEX($DC$1:$DC$770,MATCH($A173&amp;U$3,$DB$1:$DB$770&amp;$DC$1:$DC$770,0))),"",IF(ISNA(INDEX($DC$1:$DC$200,MATCH($A173&amp;U$3,$DB$1:$DB$200&amp;$DC$1:$DC$200,0))),IF(INDEX($DC$201:$DC$770,MATCH($A173&amp;U$3,$DB$201:$DB$770&amp;$DC$201:$DC$770,0))=U$3,2,""),IF(INDEX($DC$1:$DC$200,MATCH($A173&amp;U$3,$DB$1:$DB$200&amp;$DC$1:$DC$200,0))=U$3,1,"")))</f>
        <v>2</v>
      </c>
      <c r="V173" s="6" t="str">
        <f t="array" ref="V173">IF(ISNA(INDEX($DC$1:$DC$770,MATCH($A173&amp;V$3,$DB$1:$DB$770&amp;$DC$1:$DC$770,0))),"",IF(ISNA(INDEX($DC$1:$DC$200,MATCH($A173&amp;V$3,$DB$1:$DB$200&amp;$DC$1:$DC$200,0))),IF(INDEX($DC$201:$DC$770,MATCH($A173&amp;V$3,$DB$201:$DB$770&amp;$DC$201:$DC$770,0))=V$3,2,""),IF(INDEX($DC$1:$DC$200,MATCH($A173&amp;V$3,$DB$1:$DB$200&amp;$DC$1:$DC$200,0))=V$3,1,"")))</f>
        <v/>
      </c>
      <c r="W173" s="6" t="str">
        <f t="array" ref="W173">IF(ISNA(INDEX($DC$1:$DC$770,MATCH($A173&amp;W$3,$DB$1:$DB$770&amp;$DC$1:$DC$770,0))),"",IF(ISNA(INDEX($DC$1:$DC$200,MATCH($A173&amp;W$3,$DB$1:$DB$200&amp;$DC$1:$DC$200,0))),IF(INDEX($DC$201:$DC$770,MATCH($A173&amp;W$3,$DB$201:$DB$770&amp;$DC$201:$DC$770,0))=W$3,2,""),IF(INDEX($DC$1:$DC$200,MATCH($A173&amp;W$3,$DB$1:$DB$200&amp;$DC$1:$DC$200,0))=W$3,1,"")))</f>
        <v/>
      </c>
      <c r="X173" s="6">
        <f t="array" ref="X173">IF(ISNA(INDEX($DC$1:$DC$770,MATCH($A173&amp;X$3,$DB$1:$DB$770&amp;$DC$1:$DC$770,0))),"",IF(ISNA(INDEX($DC$1:$DC$200,MATCH($A173&amp;X$3,$DB$1:$DB$200&amp;$DC$1:$DC$200,0))),IF(INDEX($DC$201:$DC$770,MATCH($A173&amp;X$3,$DB$201:$DB$770&amp;$DC$201:$DC$770,0))=X$3,2,""),IF(INDEX($DC$1:$DC$200,MATCH($A173&amp;X$3,$DB$1:$DB$200&amp;$DC$1:$DC$200,0))=X$3,1,"")))</f>
        <v>2</v>
      </c>
      <c r="Y173" s="5" t="str">
        <f t="array" ref="Y173">IF(ISNA(INDEX($DC$1:$DC$770,MATCH($A173&amp;Y$3,$DB$1:$DB$770&amp;$DC$1:$DC$770,0))),"",IF(ISNA(INDEX($DC$1:$DC$200,MATCH($A173&amp;Y$3,$DB$1:$DB$200&amp;$DC$1:$DC$200,0))),IF(INDEX($DC$201:$DC$770,MATCH($A173&amp;Y$3,$DB$201:$DB$770&amp;$DC$201:$DC$770,0))=Y$3,2,""),IF(INDEX($DC$1:$DC$200,MATCH($A173&amp;Y$3,$DB$1:$DB$200&amp;$DC$1:$DC$200,0))=Y$3,1,"")))</f>
        <v/>
      </c>
      <c r="Z173" s="6" t="str">
        <f t="array" ref="Z173">IF(ISNA(INDEX($DC$1:$DC$770,MATCH($A173&amp;Z$3,$DB$1:$DB$770&amp;$DC$1:$DC$770,0))),"",IF(ISNA(INDEX($DC$1:$DC$200,MATCH($A173&amp;Z$3,$DB$1:$DB$200&amp;$DC$1:$DC$200,0))),IF(INDEX($DC$201:$DC$770,MATCH($A173&amp;Z$3,$DB$201:$DB$770&amp;$DC$201:$DC$770,0))=Z$3,2,""),IF(INDEX($DC$1:$DC$200,MATCH($A173&amp;Z$3,$DB$1:$DB$200&amp;$DC$1:$DC$200,0))=Z$3,1,"")))</f>
        <v/>
      </c>
      <c r="AA173" s="7" t="str">
        <f t="array" ref="AA173">IF(ISNA(INDEX($DC$1:$DC$770,MATCH($A173&amp;AA$3,$DB$1:$DB$770&amp;$DC$1:$DC$770,0))),"",IF(ISNA(INDEX($DC$1:$DC$200,MATCH($A173&amp;AA$3,$DB$1:$DB$200&amp;$DC$1:$DC$200,0))),IF(INDEX($DC$201:$DC$770,MATCH($A173&amp;AA$3,$DB$201:$DB$770&amp;$DC$201:$DC$770,0))=AA$3,2,""),IF(INDEX($DC$1:$DC$200,MATCH($A173&amp;AA$3,$DB$1:$DB$200&amp;$DC$1:$DC$200,0))=AA$3,1,"")))</f>
        <v/>
      </c>
      <c r="AB173" s="6" t="str">
        <f t="array" ref="AB173">IF(ISNA(INDEX($DC$1:$DC$770,MATCH($A173&amp;AB$3,$DB$1:$DB$770&amp;$DC$1:$DC$770,0))),"",IF(ISNA(INDEX($DC$1:$DC$200,MATCH($A173&amp;AB$3,$DB$1:$DB$200&amp;$DC$1:$DC$200,0))),IF(INDEX($DC$201:$DC$770,MATCH($A173&amp;AB$3,$DB$201:$DB$770&amp;$DC$201:$DC$770,0))=AB$3,2,""),IF(INDEX($DC$1:$DC$200,MATCH($A173&amp;AB$3,$DB$1:$DB$200&amp;$DC$1:$DC$200,0))=AB$3,1,"")))</f>
        <v/>
      </c>
      <c r="AC173" s="6" t="str">
        <f t="array" ref="AC173">IF(ISNA(INDEX($DC$1:$DC$770,MATCH($A173&amp;AC$3,$DB$1:$DB$770&amp;$DC$1:$DC$770,0))),"",IF(ISNA(INDEX($DC$1:$DC$200,MATCH($A173&amp;AC$3,$DB$1:$DB$200&amp;$DC$1:$DC$200,0))),IF(INDEX($DC$201:$DC$770,MATCH($A173&amp;AC$3,$DB$201:$DB$770&amp;$DC$201:$DC$770,0))=AC$3,2,""),IF(INDEX($DC$1:$DC$200,MATCH($A173&amp;AC$3,$DB$1:$DB$200&amp;$DC$1:$DC$200,0))=AC$3,1,"")))</f>
        <v/>
      </c>
      <c r="AD173" s="7" t="str">
        <f t="array" ref="AD173">IF(ISNA(INDEX($DC$1:$DC$770,MATCH($A173&amp;AD$3,$DB$1:$DB$770&amp;$DC$1:$DC$770,0))),"",IF(ISNA(INDEX($DC$1:$DC$200,MATCH($A173&amp;AD$3,$DB$1:$DB$200&amp;$DC$1:$DC$200,0))),IF(INDEX($DC$201:$DC$770,MATCH($A173&amp;AD$3,$DB$201:$DB$770&amp;$DC$201:$DC$770,0))=AD$3,2,""),IF(INDEX($DC$1:$DC$200,MATCH($A173&amp;AD$3,$DB$1:$DB$200&amp;$DC$1:$DC$200,0))=AD$3,1,"")))</f>
        <v/>
      </c>
      <c r="AE173" s="4">
        <f t="shared" ref="AE173" si="1600">AE171+1</f>
        <v>230</v>
      </c>
      <c r="AF173" s="174">
        <f>TRUNC((DATE($CR$2,AG$140,AG173)-WEEKDAY(DATE($CR$2,AG$140,AG173),2)-DATE(YEAR(DATE($CR$2,AG$140,AG173)+4-WEEKDAY(DATE($CR$2,AG$140,AG173),2)),1,-10))/7)</f>
        <v>33</v>
      </c>
      <c r="AG173" s="172">
        <v>17</v>
      </c>
      <c r="AH173" s="176" t="str">
        <f t="shared" si="1263"/>
        <v>Mi</v>
      </c>
      <c r="AI173" s="2"/>
      <c r="AJ173" s="164">
        <f t="shared" ref="AJ173" si="1601">IF(OR(OR(AF173=$CR$7,AF177=$CR$7,AF173=$CS$7,AF177=$CS$7,AF173=$CT$7,AF177=$CT$7,AF173=$CR$8,AF177=$CR$8,AF173=$CR$9,AF177=$CR$9,AF173=$CR$10,AF177=$CR$10,AF173=$CS$10,AF177=$CS$10,AF173=$CR$11,AF177=$CR$11,AF173=$CS$11,AF177=$CS$11,AF173=$CT$11,AF177=$CT$11,AF173=$CU$11,AF177=$CU$11,AF173=$CV$11,AF177=$CV$11,AF173=$CR$12,AF177=$CR$12,AF173=$CS$12,AF177=$CS$12),OR($AE174=$CP$30,$AE174=$CP$31,$AE174=$CP$32,$AE174=$CP$33,$AE174=$CP$34,$AE174=$CP$35,$AE174=$CP$36,$AE174=$CP$37,$AE174=$CP$38,$AE174=$CP$39,$AE174=$CP$40,$AE174=$CP$41),OR($AE174=$CP$44,$AE174=$CP$45,$AE174=$CP$46,$AE174=$CP$47,$AE174=$CP$48,$AE174=$CP$49,$AE174=$CP$50)),1,"")</f>
        <v>1</v>
      </c>
      <c r="AK173" s="164">
        <f t="shared" ref="AK173" si="1602">IF(OR(OR(AF173=$CR$15,AF177=$CR$15,AF173=$CS$15,AF177=$CS$15,AF173=$CT$15,AF177=$CT$15,AF173=$CR$16,AF177=$CR$16,AF173=$CS$16,AF177=$CS$16,AF173=$CR$17,AF177=$CR$17,AF173=$CS$17,AF177=$CS$17,AF173=$CR$18,AF177=$CR$18,AF173=$CS$18,AF177=$CS$18,AF173=$CT$18,AF177=$CT$18,AF173=$CU$18,AF177=$CU$18,AF173=$CV$18,AF177=$CV$18,AF173=$CR$19,AF177=$CR$19,AF173=$CS$19,AF177=$CS$19),OR($AE174=$CP$30,$AE174=$CP$31,$AE174=$CP$32,$AE174=$CP$33,$AE174=$CP$34,$AE174=$CP$35,$AE174=$CP$36,$AE174=$CP$37,$AE174=$CP$38,$AE174=$CP$39,$AE174=$CP$40,$AE174=$CP$41),OR($AE174=$CP$44,$AE174=$CP$45,$AE174=$CP$46,$AE174=$CP$47,$AE174=$CP$48,$AE174=$CP$49,$AE174=$CP$50)),1,"")</f>
        <v>1</v>
      </c>
      <c r="AL173" s="164">
        <f t="shared" ref="AL173" si="1603">IF(OR(OR(AF173=$CR$22,AF177=$CR$22,AF173=$CS$22,AF177=$CS$22,AF173=$CT$22,AF177=$CT$22,AF173=$CR$23,AF177=$CR$23,AF173=$CS$23,AF177=$CS$23,AF173=$CR$24,AF177=$CR$24,AF173=$CS$24,AF177=$CS$24,AF173=$CR$25,AF177=$CR$25,AF173=$CS$25,AF177=$CS$25,AF173=$CT$25,AF177=$CT$25,AF173=$CU$25,AF177=$CU$25,AF173=$CV$25,AF177=$CV$25,AF173=$CR$26,AF177=$CR$26,AF173=$CS$26,AF177=$CS$26),OR($AE174=$CP$30,$AE174=$CP$31,$AE174=$CP$32,$AE174=$CP$33,$AE174=$CP$34,$AE174=$CP$35,$AE174=$CP$36,$AE174=$CP$37,$AE174=$CP$38,$AE174=$CP$39,$AE174=$CP$40,$AE174=$CP$41),OR($AE174=$CP$44,$AE174=$CP$45,$AE174=$CP$46,$AE174=$CP$47,$AE174=$CP$48,$AE174=$CP$49,$AE174=$CP$50)),1,"")</f>
        <v>1</v>
      </c>
      <c r="AM173" s="2"/>
      <c r="AN173" s="1" t="str">
        <f t="shared" ref="AN173" si="1604">IF(ISNA(VLOOKUP(AE173,$DB$1:$DE$200,4,FALSE)),"",VLOOKUP(AE173,$DB$1:$DE$200,4,FALSE))</f>
        <v/>
      </c>
      <c r="AO173" s="1"/>
      <c r="AP173" s="1"/>
      <c r="AQ173" s="1"/>
      <c r="AR173" s="1"/>
      <c r="AS173" s="1"/>
      <c r="AT173" s="5" t="str">
        <f t="array" ref="AT173">IF(ISNA(INDEX($DC$1:$DC$770,MATCH($AE173&amp;AT$3,$DB$1:$DB$770&amp;$DC$1:$DC$770,0))),"",IF(ISNA(INDEX($DC$1:$DC$200,MATCH($AE173&amp;AT$3,$DB$1:$DB$200&amp;$DC$1:$DC$200,0))),IF(INDEX($DC$201:$DC$770,MATCH($AE173&amp;AT$3,$DB$201:$DB$770&amp;$DC$201:$DC$770,0))=AT$3,2,""),IF(INDEX($DC$1:$DC$200,MATCH($AE173&amp;AT$3,$DB$1:$DB$200&amp;$DC$1:$DC$200,0))=AT$3,1,"")))</f>
        <v/>
      </c>
      <c r="AU173" s="6" t="str">
        <f t="array" ref="AU173">IF(ISNA(INDEX($DC$1:$DC$770,MATCH($AE173&amp;AU$3,$DB$1:$DB$770&amp;$DC$1:$DC$770,0))),"",IF(ISNA(INDEX($DC$1:$DC$200,MATCH($AE173&amp;AU$3,$DB$1:$DB$200&amp;$DC$1:$DC$200,0))),IF(INDEX($DC$201:$DC$770,MATCH($AE173&amp;AU$3,$DB$201:$DB$770&amp;$DC$201:$DC$770,0))=AU$3,2,""),IF(INDEX($DC$1:$DC$200,MATCH($AE173&amp;AU$3,$DB$1:$DB$200&amp;$DC$1:$DC$200,0))=AU$3,1,"")))</f>
        <v/>
      </c>
      <c r="AV173" s="6" t="str">
        <f t="array" ref="AV173">IF(ISNA(INDEX($DC$1:$DC$770,MATCH($AE173&amp;AV$3,$DB$1:$DB$770&amp;$DC$1:$DC$770,0))),"",IF(ISNA(INDEX($DC$1:$DC$200,MATCH($AE173&amp;AV$3,$DB$1:$DB$200&amp;$DC$1:$DC$200,0))),IF(INDEX($DC$201:$DC$770,MATCH($AE173&amp;AV$3,$DB$201:$DB$770&amp;$DC$201:$DC$770,0))=AV$3,2,""),IF(INDEX($DC$1:$DC$200,MATCH($AE173&amp;AV$3,$DB$1:$DB$200&amp;$DC$1:$DC$200,0))=AV$3,1,"")))</f>
        <v/>
      </c>
      <c r="AW173" s="5" t="str">
        <f t="array" ref="AW173">IF(ISNA(INDEX($DC$1:$DC$770,MATCH($AE173&amp;AW$3,$DB$1:$DB$770&amp;$DC$1:$DC$770,0))),"",IF(ISNA(INDEX($DC$1:$DC$200,MATCH($AE173&amp;AW$3,$DB$1:$DB$200&amp;$DC$1:$DC$200,0))),IF(INDEX($DC$201:$DC$770,MATCH($AE173&amp;AW$3,$DB$201:$DB$770&amp;$DC$201:$DC$770,0))=AW$3,2,""),IF(INDEX($DC$1:$DC$200,MATCH($AE173&amp;AW$3,$DB$1:$DB$200&amp;$DC$1:$DC$200,0))=AW$3,1,"")))</f>
        <v/>
      </c>
      <c r="AX173" s="6" t="str">
        <f t="array" ref="AX173">IF(ISNA(INDEX($DC$1:$DC$770,MATCH($AE173&amp;AX$3,$DB$1:$DB$770&amp;$DC$1:$DC$770,0))),"",IF(ISNA(INDEX($DC$1:$DC$200,MATCH($AE173&amp;AX$3,$DB$1:$DB$200&amp;$DC$1:$DC$200,0))),IF(INDEX($DC$201:$DC$770,MATCH($AE173&amp;AX$3,$DB$201:$DB$770&amp;$DC$201:$DC$770,0))=AX$3,2,""),IF(INDEX($DC$1:$DC$200,MATCH($AE173&amp;AX$3,$DB$1:$DB$200&amp;$DC$1:$DC$200,0))=AX$3,1,"")))</f>
        <v/>
      </c>
      <c r="AY173" s="7" t="str">
        <f t="array" ref="AY173">IF(ISNA(INDEX($DC$1:$DC$770,MATCH($AE173&amp;AY$3,$DB$1:$DB$770&amp;$DC$1:$DC$770,0))),"",IF(ISNA(INDEX($DC$1:$DC$200,MATCH($AE173&amp;AY$3,$DB$1:$DB$200&amp;$DC$1:$DC$200,0))),IF(INDEX($DC$201:$DC$770,MATCH($AE173&amp;AY$3,$DB$201:$DB$770&amp;$DC$201:$DC$770,0))=AY$3,2,""),IF(INDEX($DC$1:$DC$200,MATCH($AE173&amp;AY$3,$DB$1:$DB$200&amp;$DC$1:$DC$200,0))=AY$3,1,"")))</f>
        <v/>
      </c>
      <c r="AZ173" s="6" t="str">
        <f t="array" ref="AZ173">IF(ISNA(INDEX($DC$1:$DC$770,MATCH($AE173&amp;AZ$3,$DB$1:$DB$770&amp;$DC$1:$DC$770,0))),"",IF(ISNA(INDEX($DC$1:$DC$200,MATCH($AE173&amp;AZ$3,$DB$1:$DB$200&amp;$DC$1:$DC$200,0))),IF(INDEX($DC$201:$DC$770,MATCH($AE173&amp;AZ$3,$DB$201:$DB$770&amp;$DC$201:$DC$770,0))=AZ$3,2,""),IF(INDEX($DC$1:$DC$200,MATCH($AE173&amp;AZ$3,$DB$1:$DB$200&amp;$DC$1:$DC$200,0))=AZ$3,1,"")))</f>
        <v/>
      </c>
      <c r="BA173" s="6" t="str">
        <f t="array" ref="BA173">IF(ISNA(INDEX($DC$1:$DC$770,MATCH($AE173&amp;BA$3,$DB$1:$DB$770&amp;$DC$1:$DC$770,0))),"",IF(ISNA(INDEX($DC$1:$DC$200,MATCH($AE173&amp;BA$3,$DB$1:$DB$200&amp;$DC$1:$DC$200,0))),IF(INDEX($DC$201:$DC$770,MATCH($AE173&amp;BA$3,$DB$201:$DB$770&amp;$DC$201:$DC$770,0))=BA$3,2,""),IF(INDEX($DC$1:$DC$200,MATCH($AE173&amp;BA$3,$DB$1:$DB$200&amp;$DC$1:$DC$200,0))=BA$3,1,"")))</f>
        <v/>
      </c>
      <c r="BB173" s="6" t="str">
        <f t="array" ref="BB173">IF(ISNA(INDEX($DC$1:$DC$770,MATCH($AE173&amp;BB$3,$DB$1:$DB$770&amp;$DC$1:$DC$770,0))),"",IF(ISNA(INDEX($DC$1:$DC$200,MATCH($AE173&amp;BB$3,$DB$1:$DB$200&amp;$DC$1:$DC$200,0))),IF(INDEX($DC$201:$DC$770,MATCH($AE173&amp;BB$3,$DB$201:$DB$770&amp;$DC$201:$DC$770,0))=BB$3,2,""),IF(INDEX($DC$1:$DC$200,MATCH($AE173&amp;BB$3,$DB$1:$DB$200&amp;$DC$1:$DC$200,0))=BB$3,1,"")))</f>
        <v/>
      </c>
      <c r="BC173" s="5" t="str">
        <f t="array" ref="BC173">IF(ISNA(INDEX($DC$1:$DC$770,MATCH($AE173&amp;BC$3,$DB$1:$DB$770&amp;$DC$1:$DC$770,0))),"",IF(ISNA(INDEX($DC$1:$DC$200,MATCH($AE173&amp;BC$3,$DB$1:$DB$200&amp;$DC$1:$DC$200,0))),IF(INDEX($DC$201:$DC$770,MATCH($AE173&amp;BC$3,$DB$201:$DB$770&amp;$DC$201:$DC$770,0))=BC$3,2,""),IF(INDEX($DC$1:$DC$200,MATCH($AE173&amp;BC$3,$DB$1:$DB$200&amp;$DC$1:$DC$200,0))=BC$3,1,"")))</f>
        <v/>
      </c>
      <c r="BD173" s="6" t="str">
        <f t="array" ref="BD173">IF(ISNA(INDEX($DC$1:$DC$770,MATCH($AE173&amp;BD$3,$DB$1:$DB$770&amp;$DC$1:$DC$770,0))),"",IF(ISNA(INDEX($DC$1:$DC$200,MATCH($AE173&amp;BD$3,$DB$1:$DB$200&amp;$DC$1:$DC$200,0))),IF(INDEX($DC$201:$DC$770,MATCH($AE173&amp;BD$3,$DB$201:$DB$770&amp;$DC$201:$DC$770,0))=BD$3,2,""),IF(INDEX($DC$1:$DC$200,MATCH($AE173&amp;BD$3,$DB$1:$DB$200&amp;$DC$1:$DC$200,0))=BD$3,1,"")))</f>
        <v/>
      </c>
      <c r="BE173" s="7" t="str">
        <f t="array" ref="BE173">IF(ISNA(INDEX($DC$1:$DC$770,MATCH($AE173&amp;BE$3,$DB$1:$DB$770&amp;$DC$1:$DC$770,0))),"",IF(ISNA(INDEX($DC$1:$DC$200,MATCH($AE173&amp;BE$3,$DB$1:$DB$200&amp;$DC$1:$DC$200,0))),IF(INDEX($DC$201:$DC$770,MATCH($AE173&amp;BE$3,$DB$201:$DB$770&amp;$DC$201:$DC$770,0))=BE$3,2,""),IF(INDEX($DC$1:$DC$200,MATCH($AE173&amp;BE$3,$DB$1:$DB$200&amp;$DC$1:$DC$200,0))=BE$3,1,"")))</f>
        <v/>
      </c>
      <c r="BF173" s="6" t="str">
        <f t="array" ref="BF173">IF(ISNA(INDEX($DC$1:$DC$770,MATCH($AE173&amp;BF$3,$DB$1:$DB$770&amp;$DC$1:$DC$770,0))),"",IF(ISNA(INDEX($DC$1:$DC$200,MATCH($AE173&amp;BF$3,$DB$1:$DB$200&amp;$DC$1:$DC$200,0))),IF(INDEX($DC$201:$DC$770,MATCH($AE173&amp;BF$3,$DB$201:$DB$770&amp;$DC$201:$DC$770,0))=BF$3,2,""),IF(INDEX($DC$1:$DC$200,MATCH($AE173&amp;BF$3,$DB$1:$DB$200&amp;$DC$1:$DC$200,0))=BF$3,1,"")))</f>
        <v/>
      </c>
      <c r="BG173" s="6" t="str">
        <f t="array" ref="BG173">IF(ISNA(INDEX($DC$1:$DC$770,MATCH($AE173&amp;BG$3,$DB$1:$DB$770&amp;$DC$1:$DC$770,0))),"",IF(ISNA(INDEX($DC$1:$DC$200,MATCH($AE173&amp;BG$3,$DB$1:$DB$200&amp;$DC$1:$DC$200,0))),IF(INDEX($DC$201:$DC$770,MATCH($AE173&amp;BG$3,$DB$201:$DB$770&amp;$DC$201:$DC$770,0))=BG$3,2,""),IF(INDEX($DC$1:$DC$200,MATCH($AE173&amp;BG$3,$DB$1:$DB$200&amp;$DC$1:$DC$200,0))=BG$3,1,"")))</f>
        <v/>
      </c>
      <c r="BH173" s="7" t="str">
        <f t="array" ref="BH173">IF(ISNA(INDEX($DC$1:$DC$770,MATCH($AE173&amp;BH$3,$DB$1:$DB$770&amp;$DC$1:$DC$770,0))),"",IF(ISNA(INDEX($DC$1:$DC$200,MATCH($AE173&amp;BH$3,$DB$1:$DB$200&amp;$DC$1:$DC$200,0))),IF(INDEX($DC$201:$DC$770,MATCH($AE173&amp;BH$3,$DB$201:$DB$770&amp;$DC$201:$DC$770,0))=BH$3,2,""),IF(INDEX($DC$1:$DC$200,MATCH($AE173&amp;BH$3,$DB$1:$DB$200&amp;$DC$1:$DC$200,0))=BH$3,1,"")))</f>
        <v/>
      </c>
      <c r="BI173" s="4">
        <f t="shared" ref="BI173" si="1605">BI171+1</f>
        <v>261</v>
      </c>
      <c r="BJ173" s="174">
        <f>TRUNC((DATE($CR$2,BK$140,BK173)-WEEKDAY(DATE($CR$2,BK$140,BK173),2)-DATE(YEAR(DATE($CR$2,BK$140,BK173)+4-WEEKDAY(DATE($CR$2,BK$140,BK173),2)),1,-10))/7)</f>
        <v>37</v>
      </c>
      <c r="BK173" s="172">
        <v>17</v>
      </c>
      <c r="BL173" s="176" t="str">
        <f t="shared" si="1268"/>
        <v>Sa</v>
      </c>
      <c r="BM173" s="2"/>
      <c r="BN173" s="164" t="str">
        <f t="shared" ref="BN173" si="1606">IF(OR(OR($BI174=$CP$30,$BI174=$CP$31,$BI174=$CP$32,$BI174=$CP$33,$BI174=$CP$34,$BI174=$CP$35,$BI174=$CP$36,$BI174=$CP$37,$BI174=$CP$38,$BI174=$CP$39,$BI174=$CP$40,$BI174=$CP$41),OR(BJ173=$CR$7,BJ177=$CR$7,BJ173=$CS$7,BJ177=$CS$7,BJ173=$CT$7,BJ177=$CT$7,BJ173=$CR$8,BJ177=$CR$8,BJ173=$CR$9,BJ177=$CR$9,BJ173=$CR$10,BJ177=$CR$10,BJ173=$CS$10,BJ177=$CS$10,BJ173=$CR$11,BJ177=$CR$11,BJ173=$CS$11,BJ177=$CS$11,BJ173=$CT$11,BJ177=$CT$11,BJ173=$CU$11,BJ177=$CU$11,BJ173=$CV$11,BJ177=$CV$11,BJ173=$CR$12,BJ177=$CR$12,BJ173=$CS$12,BJ177=$CS$12),OR($BI174=$CP$44,$BI174=$CP$45,$BI174=$CP$46,$BI174=$CP$47,$BI174=$CP$48,$BI174=$CP$49,$BI174=$CP$50)),1,"")</f>
        <v/>
      </c>
      <c r="BO173" s="164" t="str">
        <f t="shared" ref="BO173" si="1607">IF(OR(OR(BJ173=$CR$15,BJ177=$CR$15,BJ173=$CS$15,BJ177=$CS$15,BJ173=$CT$15,BJ177=$CT$15,BJ173=$CR$16,BJ177=$CR$16,BJ173=$CS$16,BJ177=$CS$16,BJ173=$CR$17,BJ177=$CR$17,BJ173=$CS$17,BJ177=$CS$17,BJ173=$CR$18,BJ177=$CR$18,BJ173=$CS$18,BJ177=$CS$18,BJ173=$CT$18,BJ177=$CT$18,BJ173=$CU$18,BJ177=$CU$18,BJ173=$CV$18,BJ177=$CV$18,BJ173=$CR$19,BJ177=$CR$19,BJ173=$CS$19,BJ177=$CS$19),OR($BI174=$CP$30,$BI174=$CP$31,$BI174=$CP$32,$BI174=$CP$33,$BI174=$CP$34,$BI174=$CP$35,$BI174=$CP$36,$BI174=$CP$37,$BI174=$CP$38,$BI174=$CP$39,$BI174=$CP$40,$BI174=$CP$41),OR($BI174=$CP$44,$BI174=$CP$45,$BI174=$CP$46,$BI174=$CP$47,$BI174=$CP$48,$BI174=$CP$49,$BI174=$CP$50)),1,"")</f>
        <v/>
      </c>
      <c r="BP173" s="164" t="str">
        <f t="shared" ref="BP173" si="1608">IF(OR(OR(BJ173=$CR$22,BJ177=$CR$22,BJ173=$CS$22,BJ177=$CS$22,BJ173=$CT$22,BJ177=$CT$22,BJ173=$CR$23,BJ177=$CR$23,BJ173=$CS$23,BJ177=$CS$23,BJ173=$CR$24,BJ177=$CR$24,BJ173=$CS$24,BJ177=$CS$24,BJ173=$CR$25,BJ177=$CR$25,BJ173=$CS$25,BJ177=$CS$25,BJ173=$CT$25,BJ177=$CT$25,BJ173=$CU$25,BJ177=$CU$25,BJ173=$CV$25,BJ177=$CV$25,BJ173=$CR$26,BJ177=$CR$26,BJ173=$CS$26,BJ177=$CS$26),OR($BI174=$CP$30,$BI174=$CP$31,$BI174=$CP$32,$BI174=$CP$33,$BI174=$CP$34,$BI174=$CP$35,$BI174=$CP$36,$BI174=$CP$37,$BI174=$CP$38,$BI174=$CP$39,$BI174=$CP$40,$BI174=$CP$41),OR($BI174=$CP$44,$BI174=$CP$45,$BI174=$CP$46,$BI174=$CP$47,$BI174=$CP$48,$BI174=$CP$49,$BI174=$CP$50)),1,"")</f>
        <v/>
      </c>
      <c r="BQ173" s="2"/>
      <c r="BR173" s="1" t="str">
        <f t="shared" ref="BR173" si="1609">IF(ISNA(VLOOKUP(BI173,$DB$1:$DE$200,4,FALSE)),"",VLOOKUP(BI173,$DB$1:$DE$200,4,FALSE))</f>
        <v/>
      </c>
      <c r="BS173" s="1"/>
      <c r="BT173" s="1"/>
      <c r="BU173" s="1"/>
      <c r="BV173" s="1"/>
      <c r="BW173" s="1"/>
      <c r="BX173" s="5" t="str">
        <f t="array" ref="BX173">IF(ISNA(INDEX($DC$1:$DC$770,MATCH($BI173&amp;BX$3,$DB$1:$DB$770&amp;$DC$1:$DC$770,0))),"",IF(ISNA(INDEX($DC$1:$DC$200,MATCH($BI173&amp;BX$3,$DB$1:$DB$200&amp;$DC$1:$DC$200,0))),IF(INDEX($DC$201:$DC$770,MATCH($BI173&amp;BX$3,$DB$201:$DB$770&amp;$DC$201:$DC$770,0))=BX$3,2,""),IF(INDEX($DC$1:$DC$200,MATCH($BI173&amp;BX$3,$DB$1:$DB$200&amp;$DC$1:$DC$200,0))=BX$3,1,"")))</f>
        <v/>
      </c>
      <c r="BY173" s="6" t="str">
        <f t="array" ref="BY173">IF(ISNA(INDEX($DC$1:$DC$770,MATCH($BI173&amp;BY$3,$DB$1:$DB$770&amp;$DC$1:$DC$770,0))),"",IF(ISNA(INDEX($DC$1:$DC$200,MATCH($BI173&amp;BY$3,$DB$1:$DB$200&amp;$DC$1:$DC$200,0))),IF(INDEX($DC$201:$DC$770,MATCH($BI173&amp;BY$3,$DB$201:$DB$770&amp;$DC$201:$DC$770,0))=BY$3,2,""),IF(INDEX($DC$1:$DC$200,MATCH($BI173&amp;BY$3,$DB$1:$DB$200&amp;$DC$1:$DC$200,0))=BY$3,1,"")))</f>
        <v/>
      </c>
      <c r="BZ173" s="6" t="str">
        <f t="array" ref="BZ173">IF(ISNA(INDEX($DC$1:$DC$770,MATCH($BI173&amp;BZ$3,$DB$1:$DB$770&amp;$DC$1:$DC$770,0))),"",IF(ISNA(INDEX($DC$1:$DC$200,MATCH($BI173&amp;BZ$3,$DB$1:$DB$200&amp;$DC$1:$DC$200,0))),IF(INDEX($DC$201:$DC$770,MATCH($BI173&amp;BZ$3,$DB$201:$DB$770&amp;$DC$201:$DC$770,0))=BZ$3,2,""),IF(INDEX($DC$1:$DC$200,MATCH($BI173&amp;BZ$3,$DB$1:$DB$200&amp;$DC$1:$DC$200,0))=BZ$3,1,"")))</f>
        <v/>
      </c>
      <c r="CA173" s="5" t="str">
        <f t="array" ref="CA173">IF(ISNA(INDEX($DC$1:$DC$770,MATCH($BI173&amp;CA$3,$DB$1:$DB$770&amp;$DC$1:$DC$770,0))),"",IF(ISNA(INDEX($DC$1:$DC$200,MATCH($BI173&amp;CA$3,$DB$1:$DB$200&amp;$DC$1:$DC$200,0))),IF(INDEX($DC$201:$DC$770,MATCH($BI173&amp;CA$3,$DB$201:$DB$770&amp;$DC$201:$DC$770,0))=CA$3,2,""),IF(INDEX($DC$1:$DC$200,MATCH($BI173&amp;CA$3,$DB$1:$DB$200&amp;$DC$1:$DC$200,0))=CA$3,1,"")))</f>
        <v/>
      </c>
      <c r="CB173" s="6" t="str">
        <f t="array" ref="CB173">IF(ISNA(INDEX($DC$1:$DC$770,MATCH($BI173&amp;CB$3,$DB$1:$DB$770&amp;$DC$1:$DC$770,0))),"",IF(ISNA(INDEX($DC$1:$DC$200,MATCH($BI173&amp;CB$3,$DB$1:$DB$200&amp;$DC$1:$DC$200,0))),IF(INDEX($DC$201:$DC$770,MATCH($BI173&amp;CB$3,$DB$201:$DB$770&amp;$DC$201:$DC$770,0))=CB$3,2,""),IF(INDEX($DC$1:$DC$200,MATCH($BI173&amp;CB$3,$DB$1:$DB$200&amp;$DC$1:$DC$200,0))=CB$3,1,"")))</f>
        <v/>
      </c>
      <c r="CC173" s="7" t="str">
        <f t="array" ref="CC173">IF(ISNA(INDEX($DC$1:$DC$770,MATCH($BI173&amp;CC$3,$DB$1:$DB$770&amp;$DC$1:$DC$770,0))),"",IF(ISNA(INDEX($DC$1:$DC$200,MATCH($BI173&amp;CC$3,$DB$1:$DB$200&amp;$DC$1:$DC$200,0))),IF(INDEX($DC$201:$DC$770,MATCH($BI173&amp;CC$3,$DB$201:$DB$770&amp;$DC$201:$DC$770,0))=CC$3,2,""),IF(INDEX($DC$1:$DC$200,MATCH($BI173&amp;CC$3,$DB$1:$DB$200&amp;$DC$1:$DC$200,0))=CC$3,1,"")))</f>
        <v/>
      </c>
      <c r="CD173" s="6" t="str">
        <f t="array" ref="CD173">IF(ISNA(INDEX($DC$1:$DC$770,MATCH($BI173&amp;CD$3,$DB$1:$DB$770&amp;$DC$1:$DC$770,0))),"",IF(ISNA(INDEX($DC$1:$DC$200,MATCH($BI173&amp;CD$3,$DB$1:$DB$200&amp;$DC$1:$DC$200,0))),IF(INDEX($DC$201:$DC$770,MATCH($BI173&amp;CD$3,$DB$201:$DB$770&amp;$DC$201:$DC$770,0))=CD$3,2,""),IF(INDEX($DC$1:$DC$200,MATCH($BI173&amp;CD$3,$DB$1:$DB$200&amp;$DC$1:$DC$200,0))=CD$3,1,"")))</f>
        <v/>
      </c>
      <c r="CE173" s="6" t="str">
        <f t="array" ref="CE173">IF(ISNA(INDEX($DC$1:$DC$770,MATCH($BI173&amp;CE$3,$DB$1:$DB$770&amp;$DC$1:$DC$770,0))),"",IF(ISNA(INDEX($DC$1:$DC$200,MATCH($BI173&amp;CE$3,$DB$1:$DB$200&amp;$DC$1:$DC$200,0))),IF(INDEX($DC$201:$DC$770,MATCH($BI173&amp;CE$3,$DB$201:$DB$770&amp;$DC$201:$DC$770,0))=CE$3,2,""),IF(INDEX($DC$1:$DC$200,MATCH($BI173&amp;CE$3,$DB$1:$DB$200&amp;$DC$1:$DC$200,0))=CE$3,1,"")))</f>
        <v/>
      </c>
      <c r="CF173" s="6" t="str">
        <f t="array" ref="CF173">IF(ISNA(INDEX($DC$1:$DC$770,MATCH($BI173&amp;CF$3,$DB$1:$DB$770&amp;$DC$1:$DC$770,0))),"",IF(ISNA(INDEX($DC$1:$DC$200,MATCH($BI173&amp;CF$3,$DB$1:$DB$200&amp;$DC$1:$DC$200,0))),IF(INDEX($DC$201:$DC$770,MATCH($BI173&amp;CF$3,$DB$201:$DB$770&amp;$DC$201:$DC$770,0))=CF$3,2,""),IF(INDEX($DC$1:$DC$200,MATCH($BI173&amp;CF$3,$DB$1:$DB$200&amp;$DC$1:$DC$200,0))=CF$3,1,"")))</f>
        <v/>
      </c>
      <c r="CG173" s="5" t="str">
        <f t="array" ref="CG173">IF(ISNA(INDEX($DC$1:$DC$770,MATCH($BI173&amp;CG$3,$DB$1:$DB$770&amp;$DC$1:$DC$770,0))),"",IF(ISNA(INDEX($DC$1:$DC$200,MATCH($BI173&amp;CG$3,$DB$1:$DB$200&amp;$DC$1:$DC$200,0))),IF(INDEX($DC$201:$DC$770,MATCH($BI173&amp;CG$3,$DB$201:$DB$770&amp;$DC$201:$DC$770,0))=CG$3,2,""),IF(INDEX($DC$1:$DC$200,MATCH($BI173&amp;CG$3,$DB$1:$DB$200&amp;$DC$1:$DC$200,0))=CG$3,1,"")))</f>
        <v/>
      </c>
      <c r="CH173" s="6" t="str">
        <f t="array" ref="CH173">IF(ISNA(INDEX($DC$1:$DC$770,MATCH($BI173&amp;CH$3,$DB$1:$DB$770&amp;$DC$1:$DC$770,0))),"",IF(ISNA(INDEX($DC$1:$DC$200,MATCH($BI173&amp;CH$3,$DB$1:$DB$200&amp;$DC$1:$DC$200,0))),IF(INDEX($DC$201:$DC$770,MATCH($BI173&amp;CH$3,$DB$201:$DB$770&amp;$DC$201:$DC$770,0))=CH$3,2,""),IF(INDEX($DC$1:$DC$200,MATCH($BI173&amp;CH$3,$DB$1:$DB$200&amp;$DC$1:$DC$200,0))=CH$3,1,"")))</f>
        <v/>
      </c>
      <c r="CI173" s="7" t="str">
        <f t="array" ref="CI173">IF(ISNA(INDEX($DC$1:$DC$770,MATCH($BI173&amp;CI$3,$DB$1:$DB$770&amp;$DC$1:$DC$770,0))),"",IF(ISNA(INDEX($DC$1:$DC$200,MATCH($BI173&amp;CI$3,$DB$1:$DB$200&amp;$DC$1:$DC$200,0))),IF(INDEX($DC$201:$DC$770,MATCH($BI173&amp;CI$3,$DB$201:$DB$770&amp;$DC$201:$DC$770,0))=CI$3,2,""),IF(INDEX($DC$1:$DC$200,MATCH($BI173&amp;CI$3,$DB$1:$DB$200&amp;$DC$1:$DC$200,0))=CI$3,1,"")))</f>
        <v/>
      </c>
      <c r="CJ173" s="6" t="str">
        <f t="array" ref="CJ173">IF(ISNA(INDEX($DC$1:$DC$770,MATCH($BI173&amp;CJ$3,$DB$1:$DB$770&amp;$DC$1:$DC$770,0))),"",IF(ISNA(INDEX($DC$1:$DC$200,MATCH($BI173&amp;CJ$3,$DB$1:$DB$200&amp;$DC$1:$DC$200,0))),IF(INDEX($DC$201:$DC$770,MATCH($BI173&amp;CJ$3,$DB$201:$DB$770&amp;$DC$201:$DC$770,0))=CJ$3,2,""),IF(INDEX($DC$1:$DC$200,MATCH($BI173&amp;CJ$3,$DB$1:$DB$200&amp;$DC$1:$DC$200,0))=CJ$3,1,"")))</f>
        <v/>
      </c>
      <c r="CK173" s="6" t="str">
        <f t="array" ref="CK173">IF(ISNA(INDEX($DC$1:$DC$770,MATCH($BI173&amp;CK$3,$DB$1:$DB$770&amp;$DC$1:$DC$770,0))),"",IF(ISNA(INDEX($DC$1:$DC$200,MATCH($BI173&amp;CK$3,$DB$1:$DB$200&amp;$DC$1:$DC$200,0))),IF(INDEX($DC$201:$DC$770,MATCH($BI173&amp;CK$3,$DB$201:$DB$770&amp;$DC$201:$DC$770,0))=CK$3,2,""),IF(INDEX($DC$1:$DC$200,MATCH($BI173&amp;CK$3,$DB$1:$DB$200&amp;$DC$1:$DC$200,0))=CK$3,1,"")))</f>
        <v/>
      </c>
      <c r="CL173" s="7" t="str">
        <f t="array" ref="CL173">IF(ISNA(INDEX($DC$1:$DC$770,MATCH($BI173&amp;CL$3,$DB$1:$DB$770&amp;$DC$1:$DC$770,0))),"",IF(ISNA(INDEX($DC$1:$DC$200,MATCH($BI173&amp;CL$3,$DB$1:$DB$200&amp;$DC$1:$DC$200,0))),IF(INDEX($DC$201:$DC$770,MATCH($BI173&amp;CL$3,$DB$201:$DB$770&amp;$DC$201:$DC$770,0))=CL$3,2,""),IF(INDEX($DC$1:$DC$200,MATCH($BI173&amp;CL$3,$DB$1:$DB$200&amp;$DC$1:$DC$200,0))=CL$3,1,"")))</f>
        <v/>
      </c>
      <c r="CO173" s="58">
        <f t="shared" ref="CO173" si="1610">VLOOKUP(CQ173,$CQ$194:$CR$208,2,FALSE)</f>
        <v>15</v>
      </c>
      <c r="CP173" s="23">
        <f t="shared" si="1332"/>
        <v>0</v>
      </c>
      <c r="CQ173" s="168" t="s">
        <v>207</v>
      </c>
      <c r="CR173" s="67" t="s">
        <v>176</v>
      </c>
      <c r="CT173" s="13" t="s">
        <v>151</v>
      </c>
      <c r="CU173" s="67"/>
      <c r="CV173" s="67"/>
      <c r="CW173" s="13">
        <f t="shared" si="1410"/>
        <v>2016</v>
      </c>
      <c r="CX173" s="13" t="str">
        <f t="shared" si="1309"/>
        <v>Mo</v>
      </c>
      <c r="CY173" s="22">
        <f t="shared" si="1333"/>
        <v>40876</v>
      </c>
      <c r="CZ173" s="13">
        <f>IF(COUNTIF(DL682:DL691,1)&gt;0,"F3",0)</f>
        <v>0</v>
      </c>
      <c r="DB173" s="19">
        <f>IF(DM173=0,0,IF(COUNTIF($DM$1:$DM$200,DM173)=1,DM173,IF(COUNTIF($DM$1:$DM$200,DM173)=2,IF(COUNTIF($DM$1:$DM104,DM173)=0,DM173,DM173+0.5),"Terminkollision 1")))</f>
        <v>0</v>
      </c>
      <c r="DC173" s="42">
        <f t="shared" si="1187"/>
        <v>9</v>
      </c>
      <c r="DD173" s="71" t="s">
        <v>201</v>
      </c>
      <c r="DE173" s="73" t="s">
        <v>120</v>
      </c>
      <c r="DG173" s="64"/>
      <c r="DH173" s="64"/>
      <c r="DI173" s="13">
        <f t="shared" si="563"/>
        <v>2016</v>
      </c>
      <c r="DJ173" s="13" t="str">
        <f t="shared" si="1273"/>
        <v>Mo</v>
      </c>
      <c r="DK173" s="22">
        <f t="shared" si="1274"/>
        <v>40876</v>
      </c>
      <c r="DL173" s="19">
        <f t="shared" si="1275"/>
        <v>0</v>
      </c>
      <c r="DM173" s="13">
        <f t="shared" si="1136"/>
        <v>0</v>
      </c>
    </row>
    <row r="174" spans="1:117">
      <c r="A174" s="13">
        <f t="shared" ref="A174" si="1611">A173+0.5</f>
        <v>199.5</v>
      </c>
      <c r="B174" s="174"/>
      <c r="C174" s="183"/>
      <c r="D174" s="177"/>
      <c r="E174" s="2"/>
      <c r="F174" s="165"/>
      <c r="G174" s="165"/>
      <c r="H174" s="165"/>
      <c r="I174" s="2"/>
      <c r="J174" s="10" t="str">
        <f t="shared" ref="J174" si="1612">IF(ISNA(VLOOKUP(A174,$CP$30:$CQ$56,2,FALSE)),IF(ISNA(VLOOKUP(A174,$DB$1:$DE$200,4,FALSE)),"",VLOOKUP(A174,$DB$1:$DE$200,4,FALSE)),VLOOKUP(A174,$CP$30:$CQ$56,2,FALSE))</f>
        <v/>
      </c>
      <c r="K174" s="10"/>
      <c r="L174" s="10"/>
      <c r="M174" s="10"/>
      <c r="N174" s="10"/>
      <c r="O174" s="10"/>
      <c r="P174" s="9" t="str">
        <f t="array" ref="P174">IF(ISNA(INDEX($DC$201:$DC$770,MATCH($A173&amp;P$3,$DB$201:$DB$770&amp;$DC$201:$DC$770,0))),IF(ISNA(INDEX($DC$1:$DC$200,MATCH($A174&amp;P$3,$DB$1:$DB$200&amp;$DC$1:$DC$200,0))),"",IF(INDEX($DC$1:$DC$200,MATCH($A174&amp;P$3,$DB$1:$DB$200&amp;$DC$1:$DC$200,0))=P$3,1,"")),IF(INDEX($DC$201:$DC$770,MATCH($A173&amp;P$3,$DB$201:$DB$770&amp;$DC$201:$DC$770,0))=P$3,2,""))</f>
        <v/>
      </c>
      <c r="Q174" s="10" t="str">
        <f t="array" ref="Q174">IF(ISNA(INDEX($DC$201:$DC$770,MATCH($A173&amp;Q$3,$DB$201:$DB$770&amp;$DC$201:$DC$770,0))),IF(ISNA(INDEX($DC$1:$DC$200,MATCH($A174&amp;Q$3,$DB$1:$DB$200&amp;$DC$1:$DC$200,0))),"",IF(INDEX($DC$1:$DC$200,MATCH($A174&amp;Q$3,$DB$1:$DB$200&amp;$DC$1:$DC$200,0))=Q$3,1,"")),IF(INDEX($DC$201:$DC$770,MATCH($A173&amp;Q$3,$DB$201:$DB$770&amp;$DC$201:$DC$770,0))=Q$3,2,""))</f>
        <v/>
      </c>
      <c r="R174" s="10" t="str">
        <f t="array" ref="R174">IF(ISNA(INDEX($DC$201:$DC$770,MATCH($A173&amp;R$3,$DB$201:$DB$770&amp;$DC$201:$DC$770,0))),IF(ISNA(INDEX($DC$1:$DC$200,MATCH($A174&amp;R$3,$DB$1:$DB$200&amp;$DC$1:$DC$200,0))),"",IF(INDEX($DC$1:$DC$200,MATCH($A174&amp;R$3,$DB$1:$DB$200&amp;$DC$1:$DC$200,0))=R$3,1,"")),IF(INDEX($DC$201:$DC$770,MATCH($A173&amp;R$3,$DB$201:$DB$770&amp;$DC$201:$DC$770,0))=R$3,2,""))</f>
        <v/>
      </c>
      <c r="S174" s="9" t="str">
        <f t="array" ref="S174">IF(ISNA(INDEX($DC$201:$DC$770,MATCH($A173&amp;S$3,$DB$201:$DB$770&amp;$DC$201:$DC$770,0))),IF(ISNA(INDEX($DC$1:$DC$200,MATCH($A174&amp;S$3,$DB$1:$DB$200&amp;$DC$1:$DC$200,0))),"",IF(INDEX($DC$1:$DC$200,MATCH($A174&amp;S$3,$DB$1:$DB$200&amp;$DC$1:$DC$200,0))=S$3,1,"")),IF(INDEX($DC$201:$DC$770,MATCH($A173&amp;S$3,$DB$201:$DB$770&amp;$DC$201:$DC$770,0))=S$3,2,""))</f>
        <v/>
      </c>
      <c r="T174" s="10">
        <f t="array" ref="T174">IF(ISNA(INDEX($DC$201:$DC$770,MATCH($A173&amp;T$3,$DB$201:$DB$770&amp;$DC$201:$DC$770,0))),IF(ISNA(INDEX($DC$1:$DC$200,MATCH($A174&amp;T$3,$DB$1:$DB$200&amp;$DC$1:$DC$200,0))),"",IF(INDEX($DC$1:$DC$200,MATCH($A174&amp;T$3,$DB$1:$DB$200&amp;$DC$1:$DC$200,0))=T$3,1,"")),IF(INDEX($DC$201:$DC$770,MATCH($A173&amp;T$3,$DB$201:$DB$770&amp;$DC$201:$DC$770,0))=T$3,2,""))</f>
        <v>2</v>
      </c>
      <c r="U174" s="8">
        <f t="array" ref="U174">IF(ISNA(INDEX($DC$201:$DC$770,MATCH($A173&amp;U$3,$DB$201:$DB$770&amp;$DC$201:$DC$770,0))),IF(ISNA(INDEX($DC$1:$DC$200,MATCH($A174&amp;U$3,$DB$1:$DB$200&amp;$DC$1:$DC$200,0))),"",IF(INDEX($DC$1:$DC$200,MATCH($A174&amp;U$3,$DB$1:$DB$200&amp;$DC$1:$DC$200,0))=U$3,1,"")),IF(INDEX($DC$201:$DC$770,MATCH($A173&amp;U$3,$DB$201:$DB$770&amp;$DC$201:$DC$770,0))=U$3,2,""))</f>
        <v>2</v>
      </c>
      <c r="V174" s="10" t="str">
        <f t="array" ref="V174">IF(ISNA(INDEX($DC$201:$DC$770,MATCH($A173&amp;V$3,$DB$201:$DB$770&amp;$DC$201:$DC$770,0))),IF(ISNA(INDEX($DC$1:$DC$200,MATCH($A174&amp;V$3,$DB$1:$DB$200&amp;$DC$1:$DC$200,0))),"",IF(INDEX($DC$1:$DC$200,MATCH($A174&amp;V$3,$DB$1:$DB$200&amp;$DC$1:$DC$200,0))=V$3,1,"")),IF(INDEX($DC$201:$DC$770,MATCH($A173&amp;V$3,$DB$201:$DB$770&amp;$DC$201:$DC$770,0))=V$3,2,""))</f>
        <v/>
      </c>
      <c r="W174" s="10" t="str">
        <f t="array" ref="W174">IF(ISNA(INDEX($DC$201:$DC$770,MATCH($A173&amp;W$3,$DB$201:$DB$770&amp;$DC$201:$DC$770,0))),IF(ISNA(INDEX($DC$1:$DC$200,MATCH($A174&amp;W$3,$DB$1:$DB$200&amp;$DC$1:$DC$200,0))),"",IF(INDEX($DC$1:$DC$200,MATCH($A174&amp;W$3,$DB$1:$DB$200&amp;$DC$1:$DC$200,0))=W$3,1,"")),IF(INDEX($DC$201:$DC$770,MATCH($A173&amp;W$3,$DB$201:$DB$770&amp;$DC$201:$DC$770,0))=W$3,2,""))</f>
        <v/>
      </c>
      <c r="X174" s="10">
        <f t="array" ref="X174">IF(ISNA(INDEX($DC$201:$DC$770,MATCH($A173&amp;X$3,$DB$201:$DB$770&amp;$DC$201:$DC$770,0))),IF(ISNA(INDEX($DC$1:$DC$200,MATCH($A174&amp;X$3,$DB$1:$DB$200&amp;$DC$1:$DC$200,0))),"",IF(INDEX($DC$1:$DC$200,MATCH($A174&amp;X$3,$DB$1:$DB$200&amp;$DC$1:$DC$200,0))=X$3,1,"")),IF(INDEX($DC$201:$DC$770,MATCH($A173&amp;X$3,$DB$201:$DB$770&amp;$DC$201:$DC$770,0))=X$3,2,""))</f>
        <v>2</v>
      </c>
      <c r="Y174" s="9" t="str">
        <f t="array" ref="Y174">IF(ISNA(INDEX($DC$201:$DC$770,MATCH($A173&amp;Y$3,$DB$201:$DB$770&amp;$DC$201:$DC$770,0))),IF(ISNA(INDEX($DC$1:$DC$200,MATCH($A174&amp;Y$3,$DB$1:$DB$200&amp;$DC$1:$DC$200,0))),"",IF(INDEX($DC$1:$DC$200,MATCH($A174&amp;Y$3,$DB$1:$DB$200&amp;$DC$1:$DC$200,0))=Y$3,1,"")),IF(INDEX($DC$201:$DC$770,MATCH($A173&amp;Y$3,$DB$201:$DB$770&amp;$DC$201:$DC$770,0))=Y$3,2,""))</f>
        <v/>
      </c>
      <c r="Z174" s="10" t="str">
        <f t="array" ref="Z174">IF(ISNA(INDEX($DC$201:$DC$770,MATCH($A173&amp;Z$3,$DB$201:$DB$770&amp;$DC$201:$DC$770,0))),IF(ISNA(INDEX($DC$1:$DC$200,MATCH($A174&amp;Z$3,$DB$1:$DB$200&amp;$DC$1:$DC$200,0))),"",IF(INDEX($DC$1:$DC$200,MATCH($A174&amp;Z$3,$DB$1:$DB$200&amp;$DC$1:$DC$200,0))=Z$3,1,"")),IF(INDEX($DC$201:$DC$770,MATCH($A173&amp;Z$3,$DB$201:$DB$770&amp;$DC$201:$DC$770,0))=Z$3,2,""))</f>
        <v/>
      </c>
      <c r="AA174" s="8" t="str">
        <f t="array" ref="AA174">IF(ISNA(INDEX($DC$201:$DC$770,MATCH($A173&amp;AA$3,$DB$201:$DB$770&amp;$DC$201:$DC$770,0))),IF(ISNA(INDEX($DC$1:$DC$200,MATCH($A174&amp;AA$3,$DB$1:$DB$200&amp;$DC$1:$DC$200,0))),"",IF(INDEX($DC$1:$DC$200,MATCH($A174&amp;AA$3,$DB$1:$DB$200&amp;$DC$1:$DC$200,0))=AA$3,1,"")),IF(INDEX($DC$201:$DC$770,MATCH($A173&amp;AA$3,$DB$201:$DB$770&amp;$DC$201:$DC$770,0))=AA$3,2,""))</f>
        <v/>
      </c>
      <c r="AB174" s="10" t="str">
        <f t="array" ref="AB174">IF(ISNA(INDEX($DC$201:$DC$770,MATCH($A173&amp;AB$3,$DB$201:$DB$770&amp;$DC$201:$DC$770,0))),IF(ISNA(INDEX($DC$1:$DC$200,MATCH($A174&amp;AB$3,$DB$1:$DB$200&amp;$DC$1:$DC$200,0))),"",IF(INDEX($DC$1:$DC$200,MATCH($A174&amp;AB$3,$DB$1:$DB$200&amp;$DC$1:$DC$200,0))=AB$3,1,"")),IF(INDEX($DC$201:$DC$770,MATCH($A173&amp;AB$3,$DB$201:$DB$770&amp;$DC$201:$DC$770,0))=AB$3,2,""))</f>
        <v/>
      </c>
      <c r="AC174" s="10" t="str">
        <f t="array" ref="AC174">IF(ISNA(INDEX($DC$201:$DC$770,MATCH($A173&amp;AC$3,$DB$201:$DB$770&amp;$DC$201:$DC$770,0))),IF(ISNA(INDEX($DC$1:$DC$200,MATCH($A174&amp;AC$3,$DB$1:$DB$200&amp;$DC$1:$DC$200,0))),"",IF(INDEX($DC$1:$DC$200,MATCH($A174&amp;AC$3,$DB$1:$DB$200&amp;$DC$1:$DC$200,0))=AC$3,1,"")),IF(INDEX($DC$201:$DC$770,MATCH($A173&amp;AC$3,$DB$201:$DB$770&amp;$DC$201:$DC$770,0))=AC$3,2,""))</f>
        <v/>
      </c>
      <c r="AD174" s="8" t="str">
        <f t="array" ref="AD174">IF(ISNA(INDEX($DC$201:$DC$770,MATCH($A173&amp;AD$3,$DB$201:$DB$770&amp;$DC$201:$DC$770,0))),IF(ISNA(INDEX($DC$1:$DC$200,MATCH($A174&amp;AD$3,$DB$1:$DB$200&amp;$DC$1:$DC$200,0))),"",IF(INDEX($DC$1:$DC$200,MATCH($A174&amp;AD$3,$DB$1:$DB$200&amp;$DC$1:$DC$200,0))=AD$3,1,"")),IF(INDEX($DC$201:$DC$770,MATCH($A173&amp;AD$3,$DB$201:$DB$770&amp;$DC$201:$DC$770,0))=AD$3,2,""))</f>
        <v/>
      </c>
      <c r="AE174" s="4">
        <f t="shared" ref="AE174" si="1613">AE173+0.5</f>
        <v>230.5</v>
      </c>
      <c r="AF174" s="174"/>
      <c r="AG174" s="173"/>
      <c r="AH174" s="177"/>
      <c r="AI174" s="2"/>
      <c r="AJ174" s="165"/>
      <c r="AK174" s="165"/>
      <c r="AL174" s="165"/>
      <c r="AM174" s="2"/>
      <c r="AN174" s="9" t="str">
        <f t="shared" ref="AN174" si="1614">IF(ISNA(VLOOKUP(AE174,$CP$30:$CQ$56,2,FALSE)),IF(ISNA(VLOOKUP(AE174,$DB$1:$DE$200,4,FALSE)),"",VLOOKUP(AE174,$DB$1:$DE$200,4,FALSE)),VLOOKUP(AE174,$CP$30:$CQ$56,2,FALSE))</f>
        <v/>
      </c>
      <c r="AO174" s="10"/>
      <c r="AP174" s="10"/>
      <c r="AQ174" s="10"/>
      <c r="AR174" s="10"/>
      <c r="AS174" s="8"/>
      <c r="AT174" s="9" t="str">
        <f t="array" ref="AT174">IF(ISNA(INDEX($DC$201:$DC$770,MATCH($AE173&amp;AT$3,$DB$201:$DB$770&amp;$DC$201:$DC$770,0))),IF(ISNA(INDEX($DC$1:$DC$200,MATCH($AE174&amp;AT$3,$DB$1:$DB$200&amp;$DC$1:$DC$200,0))),"",IF(INDEX($DC$1:$DC$200,MATCH($AE174&amp;AT$3,$DB$1:$DB$200&amp;$DC$1:$DC$200,0))=AT$3,1,"")),IF(INDEX($DC$201:$DC$770,MATCH($AE173&amp;AT$3,$DB$201:$DB$770&amp;$DC$201:$DC$770,0))=AT$3,2,""))</f>
        <v/>
      </c>
      <c r="AU174" s="10" t="str">
        <f t="array" ref="AU174">IF(ISNA(INDEX($DC$201:$DC$770,MATCH($AE173&amp;AU$3,$DB$201:$DB$770&amp;$DC$201:$DC$770,0))),IF(ISNA(INDEX($DC$1:$DC$200,MATCH($AE174&amp;AU$3,$DB$1:$DB$200&amp;$DC$1:$DC$200,0))),"",IF(INDEX($DC$1:$DC$200,MATCH($AE174&amp;AU$3,$DB$1:$DB$200&amp;$DC$1:$DC$200,0))=AU$3,1,"")),IF(INDEX($DC$201:$DC$770,MATCH($AE173&amp;AU$3,$DB$201:$DB$770&amp;$DC$201:$DC$770,0))=AU$3,2,""))</f>
        <v/>
      </c>
      <c r="AV174" s="10" t="str">
        <f t="array" ref="AV174">IF(ISNA(INDEX($DC$201:$DC$770,MATCH($AE173&amp;AV$3,$DB$201:$DB$770&amp;$DC$201:$DC$770,0))),IF(ISNA(INDEX($DC$1:$DC$200,MATCH($AE174&amp;AV$3,$DB$1:$DB$200&amp;$DC$1:$DC$200,0))),"",IF(INDEX($DC$1:$DC$200,MATCH($AE174&amp;AV$3,$DB$1:$DB$200&amp;$DC$1:$DC$200,0))=AV$3,1,"")),IF(INDEX($DC$201:$DC$770,MATCH($AE173&amp;AV$3,$DB$201:$DB$770&amp;$DC$201:$DC$770,0))=AV$3,2,""))</f>
        <v/>
      </c>
      <c r="AW174" s="9" t="str">
        <f t="array" ref="AW174">IF(ISNA(INDEX($DC$201:$DC$770,MATCH($AE173&amp;AW$3,$DB$201:$DB$770&amp;$DC$201:$DC$770,0))),IF(ISNA(INDEX($DC$1:$DC$200,MATCH($AE174&amp;AW$3,$DB$1:$DB$200&amp;$DC$1:$DC$200,0))),"",IF(INDEX($DC$1:$DC$200,MATCH($AE174&amp;AW$3,$DB$1:$DB$200&amp;$DC$1:$DC$200,0))=AW$3,1,"")),IF(INDEX($DC$201:$DC$770,MATCH($AE173&amp;AW$3,$DB$201:$DB$770&amp;$DC$201:$DC$770,0))=AW$3,2,""))</f>
        <v/>
      </c>
      <c r="AX174" s="10" t="str">
        <f t="array" ref="AX174">IF(ISNA(INDEX($DC$201:$DC$770,MATCH($AE173&amp;AX$3,$DB$201:$DB$770&amp;$DC$201:$DC$770,0))),IF(ISNA(INDEX($DC$1:$DC$200,MATCH($AE174&amp;AX$3,$DB$1:$DB$200&amp;$DC$1:$DC$200,0))),"",IF(INDEX($DC$1:$DC$200,MATCH($AE174&amp;AX$3,$DB$1:$DB$200&amp;$DC$1:$DC$200,0))=AX$3,1,"")),IF(INDEX($DC$201:$DC$770,MATCH($AE173&amp;AX$3,$DB$201:$DB$770&amp;$DC$201:$DC$770,0))=AX$3,2,""))</f>
        <v/>
      </c>
      <c r="AY174" s="8" t="str">
        <f t="array" ref="AY174">IF(ISNA(INDEX($DC$201:$DC$770,MATCH($AE173&amp;AY$3,$DB$201:$DB$770&amp;$DC$201:$DC$770,0))),IF(ISNA(INDEX($DC$1:$DC$200,MATCH($AE174&amp;AY$3,$DB$1:$DB$200&amp;$DC$1:$DC$200,0))),"",IF(INDEX($DC$1:$DC$200,MATCH($AE174&amp;AY$3,$DB$1:$DB$200&amp;$DC$1:$DC$200,0))=AY$3,1,"")),IF(INDEX($DC$201:$DC$770,MATCH($AE173&amp;AY$3,$DB$201:$DB$770&amp;$DC$201:$DC$770,0))=AY$3,2,""))</f>
        <v/>
      </c>
      <c r="AZ174" s="10" t="str">
        <f t="array" ref="AZ174">IF(ISNA(INDEX($DC$201:$DC$770,MATCH($AE173&amp;AZ$3,$DB$201:$DB$770&amp;$DC$201:$DC$770,0))),IF(ISNA(INDEX($DC$1:$DC$200,MATCH($AE174&amp;AZ$3,$DB$1:$DB$200&amp;$DC$1:$DC$200,0))),"",IF(INDEX($DC$1:$DC$200,MATCH($AE174&amp;AZ$3,$DB$1:$DB$200&amp;$DC$1:$DC$200,0))=AZ$3,1,"")),IF(INDEX($DC$201:$DC$770,MATCH($AE173&amp;AZ$3,$DB$201:$DB$770&amp;$DC$201:$DC$770,0))=AZ$3,2,""))</f>
        <v/>
      </c>
      <c r="BA174" s="10" t="str">
        <f t="array" ref="BA174">IF(ISNA(INDEX($DC$201:$DC$770,MATCH($AE173&amp;BA$3,$DB$201:$DB$770&amp;$DC$201:$DC$770,0))),IF(ISNA(INDEX($DC$1:$DC$200,MATCH($AE174&amp;BA$3,$DB$1:$DB$200&amp;$DC$1:$DC$200,0))),"",IF(INDEX($DC$1:$DC$200,MATCH($AE174&amp;BA$3,$DB$1:$DB$200&amp;$DC$1:$DC$200,0))=BA$3,1,"")),IF(INDEX($DC$201:$DC$770,MATCH($AE173&amp;BA$3,$DB$201:$DB$770&amp;$DC$201:$DC$770,0))=BA$3,2,""))</f>
        <v/>
      </c>
      <c r="BB174" s="10" t="str">
        <f t="array" ref="BB174">IF(ISNA(INDEX($DC$201:$DC$770,MATCH($AE173&amp;BB$3,$DB$201:$DB$770&amp;$DC$201:$DC$770,0))),IF(ISNA(INDEX($DC$1:$DC$200,MATCH($AE174&amp;BB$3,$DB$1:$DB$200&amp;$DC$1:$DC$200,0))),"",IF(INDEX($DC$1:$DC$200,MATCH($AE174&amp;BB$3,$DB$1:$DB$200&amp;$DC$1:$DC$200,0))=BB$3,1,"")),IF(INDEX($DC$201:$DC$770,MATCH($AE173&amp;BB$3,$DB$201:$DB$770&amp;$DC$201:$DC$770,0))=BB$3,2,""))</f>
        <v/>
      </c>
      <c r="BC174" s="9" t="str">
        <f t="array" ref="BC174">IF(ISNA(INDEX($DC$201:$DC$770,MATCH($AE173&amp;BC$3,$DB$201:$DB$770&amp;$DC$201:$DC$770,0))),IF(ISNA(INDEX($DC$1:$DC$200,MATCH($AE174&amp;BC$3,$DB$1:$DB$200&amp;$DC$1:$DC$200,0))),"",IF(INDEX($DC$1:$DC$200,MATCH($AE174&amp;BC$3,$DB$1:$DB$200&amp;$DC$1:$DC$200,0))=BC$3,1,"")),IF(INDEX($DC$201:$DC$770,MATCH($AE173&amp;BC$3,$DB$201:$DB$770&amp;$DC$201:$DC$770,0))=BC$3,2,""))</f>
        <v/>
      </c>
      <c r="BD174" s="10" t="str">
        <f t="array" ref="BD174">IF(ISNA(INDEX($DC$201:$DC$770,MATCH($AE173&amp;BD$3,$DB$201:$DB$770&amp;$DC$201:$DC$770,0))),IF(ISNA(INDEX($DC$1:$DC$200,MATCH($AE174&amp;BD$3,$DB$1:$DB$200&amp;$DC$1:$DC$200,0))),"",IF(INDEX($DC$1:$DC$200,MATCH($AE174&amp;BD$3,$DB$1:$DB$200&amp;$DC$1:$DC$200,0))=BD$3,1,"")),IF(INDEX($DC$201:$DC$770,MATCH($AE173&amp;BD$3,$DB$201:$DB$770&amp;$DC$201:$DC$770,0))=BD$3,2,""))</f>
        <v/>
      </c>
      <c r="BE174" s="8" t="str">
        <f t="array" ref="BE174">IF(ISNA(INDEX($DC$201:$DC$770,MATCH($AE173&amp;BE$3,$DB$201:$DB$770&amp;$DC$201:$DC$770,0))),IF(ISNA(INDEX($DC$1:$DC$200,MATCH($AE174&amp;BE$3,$DB$1:$DB$200&amp;$DC$1:$DC$200,0))),"",IF(INDEX($DC$1:$DC$200,MATCH($AE174&amp;BE$3,$DB$1:$DB$200&amp;$DC$1:$DC$200,0))=BE$3,1,"")),IF(INDEX($DC$201:$DC$770,MATCH($AE173&amp;BE$3,$DB$201:$DB$770&amp;$DC$201:$DC$770,0))=BE$3,2,""))</f>
        <v/>
      </c>
      <c r="BF174" s="10" t="str">
        <f t="array" ref="BF174">IF(ISNA(INDEX($DC$201:$DC$770,MATCH($AE173&amp;BF$3,$DB$201:$DB$770&amp;$DC$201:$DC$770,0))),IF(ISNA(INDEX($DC$1:$DC$200,MATCH($AE174&amp;BF$3,$DB$1:$DB$200&amp;$DC$1:$DC$200,0))),"",IF(INDEX($DC$1:$DC$200,MATCH($AE174&amp;BF$3,$DB$1:$DB$200&amp;$DC$1:$DC$200,0))=BF$3,1,"")),IF(INDEX($DC$201:$DC$770,MATCH($AE173&amp;BF$3,$DB$201:$DB$770&amp;$DC$201:$DC$770,0))=BF$3,2,""))</f>
        <v/>
      </c>
      <c r="BG174" s="10" t="str">
        <f t="array" ref="BG174">IF(ISNA(INDEX($DC$201:$DC$770,MATCH($AE173&amp;BG$3,$DB$201:$DB$770&amp;$DC$201:$DC$770,0))),IF(ISNA(INDEX($DC$1:$DC$200,MATCH($AE174&amp;BG$3,$DB$1:$DB$200&amp;$DC$1:$DC$200,0))),"",IF(INDEX($DC$1:$DC$200,MATCH($AE174&amp;BG$3,$DB$1:$DB$200&amp;$DC$1:$DC$200,0))=BG$3,1,"")),IF(INDEX($DC$201:$DC$770,MATCH($AE173&amp;BG$3,$DB$201:$DB$770&amp;$DC$201:$DC$770,0))=BG$3,2,""))</f>
        <v/>
      </c>
      <c r="BH174" s="8" t="str">
        <f t="array" ref="BH174">IF(ISNA(INDEX($DC$201:$DC$770,MATCH($AE173&amp;BH$3,$DB$201:$DB$770&amp;$DC$201:$DC$770,0))),IF(ISNA(INDEX($DC$1:$DC$200,MATCH($AE174&amp;BH$3,$DB$1:$DB$200&amp;$DC$1:$DC$200,0))),"",IF(INDEX($DC$1:$DC$200,MATCH($AE174&amp;BH$3,$DB$1:$DB$200&amp;$DC$1:$DC$200,0))=BH$3,1,"")),IF(INDEX($DC$201:$DC$770,MATCH($AE173&amp;BH$3,$DB$201:$DB$770&amp;$DC$201:$DC$770,0))=BH$3,2,""))</f>
        <v/>
      </c>
      <c r="BI174" s="4">
        <f t="shared" ref="BI174" si="1615">BI173+0.5</f>
        <v>261.5</v>
      </c>
      <c r="BJ174" s="174"/>
      <c r="BK174" s="173"/>
      <c r="BL174" s="177"/>
      <c r="BM174" s="2"/>
      <c r="BN174" s="165"/>
      <c r="BO174" s="165"/>
      <c r="BP174" s="165"/>
      <c r="BQ174" s="2"/>
      <c r="BR174" s="9" t="str">
        <f t="shared" ref="BR174" si="1616">IF(ISNA(VLOOKUP(BI174,$CP$30:$CQ$56,2,FALSE)),IF(ISNA(VLOOKUP(BI174,$DB$1:$DE$200,4,FALSE)),"",VLOOKUP(BI174,$DB$1:$DE$200,4,FALSE)),VLOOKUP(BI174,$CP$30:$CQ$56,2,FALSE))</f>
        <v/>
      </c>
      <c r="BS174" s="10"/>
      <c r="BT174" s="10"/>
      <c r="BU174" s="10"/>
      <c r="BV174" s="10"/>
      <c r="BW174" s="10"/>
      <c r="BX174" s="9" t="str">
        <f t="array" ref="BX174">IF(ISNA(INDEX($DC$201:$DC$770,MATCH($BI173&amp;BX$3,$DB$201:$DB$770&amp;$DC$201:$DC$770,0))),IF(ISNA(INDEX($DC$1:$DC$200,MATCH($BI174&amp;BX$3,$DB$1:$DB$200&amp;$DC$1:$DC$200,0))),"",IF(INDEX($DC$1:$DC$200,MATCH($BI174&amp;BX$3,$DB$1:$DB$200&amp;$DC$1:$DC$200,0))=BX$3,1,"")),IF(INDEX($DC$201:$DC$770,MATCH($BI173&amp;BX$3,$DB$201:$DB$770&amp;$DC$201:$DC$770,0))=BX$3,2,""))</f>
        <v/>
      </c>
      <c r="BY174" s="10" t="str">
        <f t="array" ref="BY174">IF(ISNA(INDEX($DC$201:$DC$770,MATCH($BI173&amp;BY$3,$DB$201:$DB$770&amp;$DC$201:$DC$770,0))),IF(ISNA(INDEX($DC$1:$DC$200,MATCH($BI174&amp;BY$3,$DB$1:$DB$200&amp;$DC$1:$DC$200,0))),"",IF(INDEX($DC$1:$DC$200,MATCH($BI174&amp;BY$3,$DB$1:$DB$200&amp;$DC$1:$DC$200,0))=BY$3,1,"")),IF(INDEX($DC$201:$DC$770,MATCH($BI173&amp;BY$3,$DB$201:$DB$770&amp;$DC$201:$DC$770,0))=BY$3,2,""))</f>
        <v/>
      </c>
      <c r="BZ174" s="10" t="str">
        <f t="array" ref="BZ174">IF(ISNA(INDEX($DC$201:$DC$770,MATCH($BI173&amp;BZ$3,$DB$201:$DB$770&amp;$DC$201:$DC$770,0))),IF(ISNA(INDEX($DC$1:$DC$200,MATCH($BI174&amp;BZ$3,$DB$1:$DB$200&amp;$DC$1:$DC$200,0))),"",IF(INDEX($DC$1:$DC$200,MATCH($BI174&amp;BZ$3,$DB$1:$DB$200&amp;$DC$1:$DC$200,0))=BZ$3,1,"")),IF(INDEX($DC$201:$DC$770,MATCH($BI173&amp;BZ$3,$DB$201:$DB$770&amp;$DC$201:$DC$770,0))=BZ$3,2,""))</f>
        <v/>
      </c>
      <c r="CA174" s="9" t="str">
        <f t="array" ref="CA174">IF(ISNA(INDEX($DC$201:$DC$770,MATCH($BI173&amp;CA$3,$DB$201:$DB$770&amp;$DC$201:$DC$770,0))),IF(ISNA(INDEX($DC$1:$DC$200,MATCH($BI174&amp;CA$3,$DB$1:$DB$200&amp;$DC$1:$DC$200,0))),"",IF(INDEX($DC$1:$DC$200,MATCH($BI174&amp;CA$3,$DB$1:$DB$200&amp;$DC$1:$DC$200,0))=CA$3,1,"")),IF(INDEX($DC$201:$DC$770,MATCH($BI173&amp;CA$3,$DB$201:$DB$770&amp;$DC$201:$DC$770,0))=CA$3,2,""))</f>
        <v/>
      </c>
      <c r="CB174" s="10" t="str">
        <f t="array" ref="CB174">IF(ISNA(INDEX($DC$201:$DC$770,MATCH($BI173&amp;CB$3,$DB$201:$DB$770&amp;$DC$201:$DC$770,0))),IF(ISNA(INDEX($DC$1:$DC$200,MATCH($BI174&amp;CB$3,$DB$1:$DB$200&amp;$DC$1:$DC$200,0))),"",IF(INDEX($DC$1:$DC$200,MATCH($BI174&amp;CB$3,$DB$1:$DB$200&amp;$DC$1:$DC$200,0))=CB$3,1,"")),IF(INDEX($DC$201:$DC$770,MATCH($BI173&amp;CB$3,$DB$201:$DB$770&amp;$DC$201:$DC$770,0))=CB$3,2,""))</f>
        <v/>
      </c>
      <c r="CC174" s="8" t="str">
        <f t="array" ref="CC174">IF(ISNA(INDEX($DC$201:$DC$770,MATCH($BI173&amp;CC$3,$DB$201:$DB$770&amp;$DC$201:$DC$770,0))),IF(ISNA(INDEX($DC$1:$DC$200,MATCH($BI174&amp;CC$3,$DB$1:$DB$200&amp;$DC$1:$DC$200,0))),"",IF(INDEX($DC$1:$DC$200,MATCH($BI174&amp;CC$3,$DB$1:$DB$200&amp;$DC$1:$DC$200,0))=CC$3,1,"")),IF(INDEX($DC$201:$DC$770,MATCH($BI173&amp;CC$3,$DB$201:$DB$770&amp;$DC$201:$DC$770,0))=CC$3,2,""))</f>
        <v/>
      </c>
      <c r="CD174" s="10" t="str">
        <f t="array" ref="CD174">IF(ISNA(INDEX($DC$201:$DC$770,MATCH($BI173&amp;CD$3,$DB$201:$DB$770&amp;$DC$201:$DC$770,0))),IF(ISNA(INDEX($DC$1:$DC$200,MATCH($BI174&amp;CD$3,$DB$1:$DB$200&amp;$DC$1:$DC$200,0))),"",IF(INDEX($DC$1:$DC$200,MATCH($BI174&amp;CD$3,$DB$1:$DB$200&amp;$DC$1:$DC$200,0))=CD$3,1,"")),IF(INDEX($DC$201:$DC$770,MATCH($BI173&amp;CD$3,$DB$201:$DB$770&amp;$DC$201:$DC$770,0))=CD$3,2,""))</f>
        <v/>
      </c>
      <c r="CE174" s="10" t="str">
        <f t="array" ref="CE174">IF(ISNA(INDEX($DC$201:$DC$770,MATCH($BI173&amp;CE$3,$DB$201:$DB$770&amp;$DC$201:$DC$770,0))),IF(ISNA(INDEX($DC$1:$DC$200,MATCH($BI174&amp;CE$3,$DB$1:$DB$200&amp;$DC$1:$DC$200,0))),"",IF(INDEX($DC$1:$DC$200,MATCH($BI174&amp;CE$3,$DB$1:$DB$200&amp;$DC$1:$DC$200,0))=CE$3,1,"")),IF(INDEX($DC$201:$DC$770,MATCH($BI173&amp;CE$3,$DB$201:$DB$770&amp;$DC$201:$DC$770,0))=CE$3,2,""))</f>
        <v/>
      </c>
      <c r="CF174" s="10" t="str">
        <f t="array" ref="CF174">IF(ISNA(INDEX($DC$201:$DC$770,MATCH($BI173&amp;CF$3,$DB$201:$DB$770&amp;$DC$201:$DC$770,0))),IF(ISNA(INDEX($DC$1:$DC$200,MATCH($BI174&amp;CF$3,$DB$1:$DB$200&amp;$DC$1:$DC$200,0))),"",IF(INDEX($DC$1:$DC$200,MATCH($BI174&amp;CF$3,$DB$1:$DB$200&amp;$DC$1:$DC$200,0))=CF$3,1,"")),IF(INDEX($DC$201:$DC$770,MATCH($BI173&amp;CF$3,$DB$201:$DB$770&amp;$DC$201:$DC$770,0))=CF$3,2,""))</f>
        <v/>
      </c>
      <c r="CG174" s="9" t="str">
        <f t="array" ref="CG174">IF(ISNA(INDEX($DC$201:$DC$770,MATCH($BI173&amp;CG$3,$DB$201:$DB$770&amp;$DC$201:$DC$770,0))),IF(ISNA(INDEX($DC$1:$DC$200,MATCH($BI174&amp;CG$3,$DB$1:$DB$200&amp;$DC$1:$DC$200,0))),"",IF(INDEX($DC$1:$DC$200,MATCH($BI174&amp;CG$3,$DB$1:$DB$200&amp;$DC$1:$DC$200,0))=CG$3,1,"")),IF(INDEX($DC$201:$DC$770,MATCH($BI173&amp;CG$3,$DB$201:$DB$770&amp;$DC$201:$DC$770,0))=CG$3,2,""))</f>
        <v/>
      </c>
      <c r="CH174" s="10" t="str">
        <f t="array" ref="CH174">IF(ISNA(INDEX($DC$201:$DC$770,MATCH($BI173&amp;CH$3,$DB$201:$DB$770&amp;$DC$201:$DC$770,0))),IF(ISNA(INDEX($DC$1:$DC$200,MATCH($BI174&amp;CH$3,$DB$1:$DB$200&amp;$DC$1:$DC$200,0))),"",IF(INDEX($DC$1:$DC$200,MATCH($BI174&amp;CH$3,$DB$1:$DB$200&amp;$DC$1:$DC$200,0))=CH$3,1,"")),IF(INDEX($DC$201:$DC$770,MATCH($BI173&amp;CH$3,$DB$201:$DB$770&amp;$DC$201:$DC$770,0))=CH$3,2,""))</f>
        <v/>
      </c>
      <c r="CI174" s="8" t="str">
        <f t="array" ref="CI174">IF(ISNA(INDEX($DC$201:$DC$770,MATCH($BI173&amp;CI$3,$DB$201:$DB$770&amp;$DC$201:$DC$770,0))),IF(ISNA(INDEX($DC$1:$DC$200,MATCH($BI174&amp;CI$3,$DB$1:$DB$200&amp;$DC$1:$DC$200,0))),"",IF(INDEX($DC$1:$DC$200,MATCH($BI174&amp;CI$3,$DB$1:$DB$200&amp;$DC$1:$DC$200,0))=CI$3,1,"")),IF(INDEX($DC$201:$DC$770,MATCH($BI173&amp;CI$3,$DB$201:$DB$770&amp;$DC$201:$DC$770,0))=CI$3,2,""))</f>
        <v/>
      </c>
      <c r="CJ174" s="10" t="str">
        <f t="array" ref="CJ174">IF(ISNA(INDEX($DC$201:$DC$770,MATCH($BI173&amp;CJ$3,$DB$201:$DB$770&amp;$DC$201:$DC$770,0))),IF(ISNA(INDEX($DC$1:$DC$200,MATCH($BI174&amp;CJ$3,$DB$1:$DB$200&amp;$DC$1:$DC$200,0))),"",IF(INDEX($DC$1:$DC$200,MATCH($BI174&amp;CJ$3,$DB$1:$DB$200&amp;$DC$1:$DC$200,0))=CJ$3,1,"")),IF(INDEX($DC$201:$DC$770,MATCH($BI173&amp;CJ$3,$DB$201:$DB$770&amp;$DC$201:$DC$770,0))=CJ$3,2,""))</f>
        <v/>
      </c>
      <c r="CK174" s="10" t="str">
        <f t="array" ref="CK174">IF(ISNA(INDEX($DC$201:$DC$770,MATCH($BI173&amp;CK$3,$DB$201:$DB$770&amp;$DC$201:$DC$770,0))),IF(ISNA(INDEX($DC$1:$DC$200,MATCH($BI174&amp;CK$3,$DB$1:$DB$200&amp;$DC$1:$DC$200,0))),"",IF(INDEX($DC$1:$DC$200,MATCH($BI174&amp;CK$3,$DB$1:$DB$200&amp;$DC$1:$DC$200,0))=CK$3,1,"")),IF(INDEX($DC$201:$DC$770,MATCH($BI173&amp;CK$3,$DB$201:$DB$770&amp;$DC$201:$DC$770,0))=CK$3,2,""))</f>
        <v/>
      </c>
      <c r="CL174" s="8" t="str">
        <f t="array" ref="CL174">IF(ISNA(INDEX($DC$201:$DC$770,MATCH($BI173&amp;CL$3,$DB$201:$DB$770&amp;$DC$201:$DC$770,0))),IF(ISNA(INDEX($DC$1:$DC$200,MATCH($BI174&amp;CL$3,$DB$1:$DB$200&amp;$DC$1:$DC$200,0))),"",IF(INDEX($DC$1:$DC$200,MATCH($BI174&amp;CL$3,$DB$1:$DB$200&amp;$DC$1:$DC$200,0))=CL$3,1,"")),IF(INDEX($DC$201:$DC$770,MATCH($BI173&amp;CL$3,$DB$201:$DB$770&amp;$DC$201:$DC$770,0))=CL$3,2,""))</f>
        <v/>
      </c>
      <c r="CN174" s="10"/>
      <c r="CO174" s="14">
        <f t="shared" ref="CO174" si="1617">CO173</f>
        <v>15</v>
      </c>
      <c r="CP174" s="24">
        <f t="shared" si="1332"/>
        <v>0</v>
      </c>
      <c r="CQ174" s="161"/>
      <c r="CR174" s="47"/>
      <c r="CS174" s="10"/>
      <c r="CT174" s="10" t="s">
        <v>152</v>
      </c>
      <c r="CU174" s="68"/>
      <c r="CV174" s="68"/>
      <c r="CW174" s="10">
        <f t="shared" si="1410"/>
        <v>2016</v>
      </c>
      <c r="CX174" s="10" t="str">
        <f t="shared" si="1309"/>
        <v>Mo</v>
      </c>
      <c r="CY174" s="36">
        <f t="shared" si="1333"/>
        <v>40876</v>
      </c>
      <c r="CZ174" s="10">
        <f>CZ173</f>
        <v>0</v>
      </c>
      <c r="DB174" s="19">
        <f>IF(DM174=0,0,IF(COUNTIF($DM$1:$DM$200,DM174)=1,DM174,IF(COUNTIF($DM$1:$DM$200,DM174)=2,IF(COUNTIF($DM$1:$DM104,DM174)=0,DM174,DM174+0.5),"Terminkollision 1")))</f>
        <v>0</v>
      </c>
      <c r="DC174" s="42">
        <f t="shared" si="1187"/>
        <v>9</v>
      </c>
      <c r="DD174" s="71" t="s">
        <v>201</v>
      </c>
      <c r="DE174" s="73" t="s">
        <v>120</v>
      </c>
      <c r="DG174" s="64"/>
      <c r="DH174" s="64"/>
      <c r="DI174" s="13">
        <f t="shared" si="563"/>
        <v>2016</v>
      </c>
      <c r="DJ174" s="13" t="str">
        <f t="shared" si="1273"/>
        <v>Mo</v>
      </c>
      <c r="DK174" s="22">
        <f t="shared" si="1274"/>
        <v>40876</v>
      </c>
      <c r="DL174" s="19">
        <f t="shared" si="1275"/>
        <v>0</v>
      </c>
      <c r="DM174" s="13">
        <f t="shared" si="1136"/>
        <v>0</v>
      </c>
    </row>
    <row r="175" spans="1:117">
      <c r="A175" s="13">
        <f t="shared" ref="A175" si="1618">A173+1</f>
        <v>200</v>
      </c>
      <c r="B175" s="174">
        <f>TRUNC((DATE($CR$2,C$140,C175)-WEEKDAY(DATE($CR$2,C$140,C175),2)-DATE(YEAR(DATE($CR$2,C$140,C175)+4-WEEKDAY(DATE($CR$2,C$140,C175),2)),1,-10))/7)</f>
        <v>29</v>
      </c>
      <c r="C175" s="181">
        <v>18</v>
      </c>
      <c r="D175" s="176" t="str">
        <f t="shared" si="1258"/>
        <v>Mo</v>
      </c>
      <c r="E175" s="2"/>
      <c r="F175" s="164">
        <f t="shared" ref="F175" si="1619">IF(OR(OR(B175=$CR$7,B179=$CR$7,B175=$CS$7,B179=$CS$7,B175=$CT$7,B179=$CT$7,B175=$CR$8,B179=$CR$8,B175=$CR$9,B179=$CR$9,B175=$CR$10,B179=$CR$10,B175=$CS$10,B179=$CS$10,B175=$CR$11,B179=$CR$11,B175=$CS$11,B179=$CS$11,B175=$CT$11,B179=$CT$11,B175=$CU$11,B179=$CU$11,B175=$CV$11,B179=$CV$11,B175=$CR$12,B179=$CR$12,B175=$CS$12,B179=$CS$12),OR($A176=$CP$30,$A176=$CP$31,$A176=$CP$32,$A176=$CP$33,$A176=$CP$34,$A176=$CP$35,$A176=$CP$36,$A176=$CP$37,$A176=$CP$38,$A176=$CP$39,$A176=$CP$40,$A176=$CP$41),OR($A176=$CP$44,$A176=$CP$45,$A176=$CP$46,$A176=$CP$47,$A176=$CP$48,$A176=$CP$49,$A176=$CP$50)),1,"")</f>
        <v>1</v>
      </c>
      <c r="G175" s="164">
        <f t="shared" ref="G175" si="1620">IF(OR(OR(B175=$CR$15,B179=$CR$15,B175=$CS$15,B179=$CS$15,B175=$CT$15,B179=$CT$15,B175=$CR$16,B179=$CR$16,B175=$CS$16,B179=$CS$16,B175=$CR$17,B179=$CR$17,B175=$CS$17,B179=$CS$17,B175=$CR$18,B179=$CR$18,B175=$CS$18,B179=$CS$18,B175=$CT$18,B179=$CT$18,B175=$CU$18,B179=$CU$18,B175=$CV$18,B179=$CV$18,B175=$CR$19,B179=$CR$19,B175=$CS$19,B179=$CS$19),OR($A176=$CP$30,$A176=$CP$31,$A176=$CP$32,$A176=$CP$33,$A176=$CP$34,$A176=$CP$35,$A176=$CP$36,$A176=$CP$37,$A176=$CP$38,$A176=$CP$39,$A176=$CP$40,$A176=$CP$41),OR($A176=$CP$44,$A176=$CP$45,$A176=$CP$46,$A176=$CP$47,$A176=$CP$48,$A176=$CP$49,$A176=$CP$50)),1,"")</f>
        <v>1</v>
      </c>
      <c r="H175" s="164">
        <f t="shared" ref="H175" si="1621">IF(OR(OR(B175=$CR$22,B179=$CR$22,B175=$CS$22,B179=$CS$22,B175=$CT$22,B179=$CT$22,B175=$CR$23,B179=$CR$23,B175=$CS$23,B179=$CS$23,B175=$CR$24,B179=$CR$24,B175=$CS$24,B179=$CS$24,B175=$CR$25,B179=$CR$25,B175=$CS$25,B179=$CS$25,B175=$CT$25,B179=$CT$25,B175=$CU$25,B179=$CU$25,B175=$CV$25,B179=$CV$25,B175=$CR$26,B179=$CR$26,B175=$CS$26,B179=$CS$26),OR($A176=$CP$30,$A176=$CP$31,$A176=$CP$32,$A176=$CP$33,$A176=$CP$34,$A176=$CP$35,$A176=$CP$36,$A176=$CP$37,$A176=$CP$38,$A176=$CP$39,$A176=$CP$40,$A176=$CP$41),OR($A176=$CP$44,$A176=$CP$45,$A176=$CP$46,$A176=$CP$47,$A176=$CP$48,$A176=$CP$49,$A176=$CP$50)),1,"")</f>
        <v>1</v>
      </c>
      <c r="I175" s="2"/>
      <c r="J175" s="6" t="str">
        <f t="shared" ref="J175" si="1622">IF(ISNA(VLOOKUP(A175,$DB$1:$DE$200,4,FALSE)),"",VLOOKUP(A175,$DB$1:$DE$200,4,FALSE))</f>
        <v/>
      </c>
      <c r="K175" s="6"/>
      <c r="L175" s="6"/>
      <c r="M175" s="6"/>
      <c r="N175" s="6"/>
      <c r="O175" s="6"/>
      <c r="P175" s="5" t="str">
        <f t="array" ref="P175">IF(ISNA(INDEX($DC$1:$DC$770,MATCH($A175&amp;P$3,$DB$1:$DB$770&amp;$DC$1:$DC$770,0))),"",IF(ISNA(INDEX($DC$1:$DC$200,MATCH($A175&amp;P$3,$DB$1:$DB$200&amp;$DC$1:$DC$200,0))),IF(INDEX($DC$201:$DC$770,MATCH($A175&amp;P$3,$DB$201:$DB$770&amp;$DC$201:$DC$770,0))=P$3,2,""),IF(INDEX($DC$1:$DC$200,MATCH($A175&amp;P$3,$DB$1:$DB$200&amp;$DC$1:$DC$200,0))=P$3,1,"")))</f>
        <v/>
      </c>
      <c r="Q175" s="6" t="str">
        <f t="array" ref="Q175">IF(ISNA(INDEX($DC$1:$DC$770,MATCH($A175&amp;Q$3,$DB$1:$DB$770&amp;$DC$1:$DC$770,0))),"",IF(ISNA(INDEX($DC$1:$DC$200,MATCH($A175&amp;Q$3,$DB$1:$DB$200&amp;$DC$1:$DC$200,0))),IF(INDEX($DC$201:$DC$770,MATCH($A175&amp;Q$3,$DB$201:$DB$770&amp;$DC$201:$DC$770,0))=Q$3,2,""),IF(INDEX($DC$1:$DC$200,MATCH($A175&amp;Q$3,$DB$1:$DB$200&amp;$DC$1:$DC$200,0))=Q$3,1,"")))</f>
        <v/>
      </c>
      <c r="R175" s="6" t="str">
        <f t="array" ref="R175">IF(ISNA(INDEX($DC$1:$DC$770,MATCH($A175&amp;R$3,$DB$1:$DB$770&amp;$DC$1:$DC$770,0))),"",IF(ISNA(INDEX($DC$1:$DC$200,MATCH($A175&amp;R$3,$DB$1:$DB$200&amp;$DC$1:$DC$200,0))),IF(INDEX($DC$201:$DC$770,MATCH($A175&amp;R$3,$DB$201:$DB$770&amp;$DC$201:$DC$770,0))=R$3,2,""),IF(INDEX($DC$1:$DC$200,MATCH($A175&amp;R$3,$DB$1:$DB$200&amp;$DC$1:$DC$200,0))=R$3,1,"")))</f>
        <v/>
      </c>
      <c r="S175" s="5" t="str">
        <f t="array" ref="S175">IF(ISNA(INDEX($DC$1:$DC$770,MATCH($A175&amp;S$3,$DB$1:$DB$770&amp;$DC$1:$DC$770,0))),"",IF(ISNA(INDEX($DC$1:$DC$200,MATCH($A175&amp;S$3,$DB$1:$DB$200&amp;$DC$1:$DC$200,0))),IF(INDEX($DC$201:$DC$770,MATCH($A175&amp;S$3,$DB$201:$DB$770&amp;$DC$201:$DC$770,0))=S$3,2,""),IF(INDEX($DC$1:$DC$200,MATCH($A175&amp;S$3,$DB$1:$DB$200&amp;$DC$1:$DC$200,0))=S$3,1,"")))</f>
        <v/>
      </c>
      <c r="T175" s="6">
        <f t="array" ref="T175">IF(ISNA(INDEX($DC$1:$DC$770,MATCH($A175&amp;T$3,$DB$1:$DB$770&amp;$DC$1:$DC$770,0))),"",IF(ISNA(INDEX($DC$1:$DC$200,MATCH($A175&amp;T$3,$DB$1:$DB$200&amp;$DC$1:$DC$200,0))),IF(INDEX($DC$201:$DC$770,MATCH($A175&amp;T$3,$DB$201:$DB$770&amp;$DC$201:$DC$770,0))=T$3,2,""),IF(INDEX($DC$1:$DC$200,MATCH($A175&amp;T$3,$DB$1:$DB$200&amp;$DC$1:$DC$200,0))=T$3,1,"")))</f>
        <v>2</v>
      </c>
      <c r="U175" s="7">
        <f t="array" ref="U175">IF(ISNA(INDEX($DC$1:$DC$770,MATCH($A175&amp;U$3,$DB$1:$DB$770&amp;$DC$1:$DC$770,0))),"",IF(ISNA(INDEX($DC$1:$DC$200,MATCH($A175&amp;U$3,$DB$1:$DB$200&amp;$DC$1:$DC$200,0))),IF(INDEX($DC$201:$DC$770,MATCH($A175&amp;U$3,$DB$201:$DB$770&amp;$DC$201:$DC$770,0))=U$3,2,""),IF(INDEX($DC$1:$DC$200,MATCH($A175&amp;U$3,$DB$1:$DB$200&amp;$DC$1:$DC$200,0))=U$3,1,"")))</f>
        <v>2</v>
      </c>
      <c r="V175" s="6" t="str">
        <f t="array" ref="V175">IF(ISNA(INDEX($DC$1:$DC$770,MATCH($A175&amp;V$3,$DB$1:$DB$770&amp;$DC$1:$DC$770,0))),"",IF(ISNA(INDEX($DC$1:$DC$200,MATCH($A175&amp;V$3,$DB$1:$DB$200&amp;$DC$1:$DC$200,0))),IF(INDEX($DC$201:$DC$770,MATCH($A175&amp;V$3,$DB$201:$DB$770&amp;$DC$201:$DC$770,0))=V$3,2,""),IF(INDEX($DC$1:$DC$200,MATCH($A175&amp;V$3,$DB$1:$DB$200&amp;$DC$1:$DC$200,0))=V$3,1,"")))</f>
        <v/>
      </c>
      <c r="W175" s="6" t="str">
        <f t="array" ref="W175">IF(ISNA(INDEX($DC$1:$DC$770,MATCH($A175&amp;W$3,$DB$1:$DB$770&amp;$DC$1:$DC$770,0))),"",IF(ISNA(INDEX($DC$1:$DC$200,MATCH($A175&amp;W$3,$DB$1:$DB$200&amp;$DC$1:$DC$200,0))),IF(INDEX($DC$201:$DC$770,MATCH($A175&amp;W$3,$DB$201:$DB$770&amp;$DC$201:$DC$770,0))=W$3,2,""),IF(INDEX($DC$1:$DC$200,MATCH($A175&amp;W$3,$DB$1:$DB$200&amp;$DC$1:$DC$200,0))=W$3,1,"")))</f>
        <v/>
      </c>
      <c r="X175" s="6">
        <f t="array" ref="X175">IF(ISNA(INDEX($DC$1:$DC$770,MATCH($A175&amp;X$3,$DB$1:$DB$770&amp;$DC$1:$DC$770,0))),"",IF(ISNA(INDEX($DC$1:$DC$200,MATCH($A175&amp;X$3,$DB$1:$DB$200&amp;$DC$1:$DC$200,0))),IF(INDEX($DC$201:$DC$770,MATCH($A175&amp;X$3,$DB$201:$DB$770&amp;$DC$201:$DC$770,0))=X$3,2,""),IF(INDEX($DC$1:$DC$200,MATCH($A175&amp;X$3,$DB$1:$DB$200&amp;$DC$1:$DC$200,0))=X$3,1,"")))</f>
        <v>2</v>
      </c>
      <c r="Y175" s="5" t="str">
        <f t="array" ref="Y175">IF(ISNA(INDEX($DC$1:$DC$770,MATCH($A175&amp;Y$3,$DB$1:$DB$770&amp;$DC$1:$DC$770,0))),"",IF(ISNA(INDEX($DC$1:$DC$200,MATCH($A175&amp;Y$3,$DB$1:$DB$200&amp;$DC$1:$DC$200,0))),IF(INDEX($DC$201:$DC$770,MATCH($A175&amp;Y$3,$DB$201:$DB$770&amp;$DC$201:$DC$770,0))=Y$3,2,""),IF(INDEX($DC$1:$DC$200,MATCH($A175&amp;Y$3,$DB$1:$DB$200&amp;$DC$1:$DC$200,0))=Y$3,1,"")))</f>
        <v/>
      </c>
      <c r="Z175" s="6" t="str">
        <f t="array" ref="Z175">IF(ISNA(INDEX($DC$1:$DC$770,MATCH($A175&amp;Z$3,$DB$1:$DB$770&amp;$DC$1:$DC$770,0))),"",IF(ISNA(INDEX($DC$1:$DC$200,MATCH($A175&amp;Z$3,$DB$1:$DB$200&amp;$DC$1:$DC$200,0))),IF(INDEX($DC$201:$DC$770,MATCH($A175&amp;Z$3,$DB$201:$DB$770&amp;$DC$201:$DC$770,0))=Z$3,2,""),IF(INDEX($DC$1:$DC$200,MATCH($A175&amp;Z$3,$DB$1:$DB$200&amp;$DC$1:$DC$200,0))=Z$3,1,"")))</f>
        <v/>
      </c>
      <c r="AA175" s="7" t="str">
        <f t="array" ref="AA175">IF(ISNA(INDEX($DC$1:$DC$770,MATCH($A175&amp;AA$3,$DB$1:$DB$770&amp;$DC$1:$DC$770,0))),"",IF(ISNA(INDEX($DC$1:$DC$200,MATCH($A175&amp;AA$3,$DB$1:$DB$200&amp;$DC$1:$DC$200,0))),IF(INDEX($DC$201:$DC$770,MATCH($A175&amp;AA$3,$DB$201:$DB$770&amp;$DC$201:$DC$770,0))=AA$3,2,""),IF(INDEX($DC$1:$DC$200,MATCH($A175&amp;AA$3,$DB$1:$DB$200&amp;$DC$1:$DC$200,0))=AA$3,1,"")))</f>
        <v/>
      </c>
      <c r="AB175" s="6" t="str">
        <f t="array" ref="AB175">IF(ISNA(INDEX($DC$1:$DC$770,MATCH($A175&amp;AB$3,$DB$1:$DB$770&amp;$DC$1:$DC$770,0))),"",IF(ISNA(INDEX($DC$1:$DC$200,MATCH($A175&amp;AB$3,$DB$1:$DB$200&amp;$DC$1:$DC$200,0))),IF(INDEX($DC$201:$DC$770,MATCH($A175&amp;AB$3,$DB$201:$DB$770&amp;$DC$201:$DC$770,0))=AB$3,2,""),IF(INDEX($DC$1:$DC$200,MATCH($A175&amp;AB$3,$DB$1:$DB$200&amp;$DC$1:$DC$200,0))=AB$3,1,"")))</f>
        <v/>
      </c>
      <c r="AC175" s="6" t="str">
        <f t="array" ref="AC175">IF(ISNA(INDEX($DC$1:$DC$770,MATCH($A175&amp;AC$3,$DB$1:$DB$770&amp;$DC$1:$DC$770,0))),"",IF(ISNA(INDEX($DC$1:$DC$200,MATCH($A175&amp;AC$3,$DB$1:$DB$200&amp;$DC$1:$DC$200,0))),IF(INDEX($DC$201:$DC$770,MATCH($A175&amp;AC$3,$DB$201:$DB$770&amp;$DC$201:$DC$770,0))=AC$3,2,""),IF(INDEX($DC$1:$DC$200,MATCH($A175&amp;AC$3,$DB$1:$DB$200&amp;$DC$1:$DC$200,0))=AC$3,1,"")))</f>
        <v/>
      </c>
      <c r="AD175" s="7" t="str">
        <f t="array" ref="AD175">IF(ISNA(INDEX($DC$1:$DC$770,MATCH($A175&amp;AD$3,$DB$1:$DB$770&amp;$DC$1:$DC$770,0))),"",IF(ISNA(INDEX($DC$1:$DC$200,MATCH($A175&amp;AD$3,$DB$1:$DB$200&amp;$DC$1:$DC$200,0))),IF(INDEX($DC$201:$DC$770,MATCH($A175&amp;AD$3,$DB$201:$DB$770&amp;$DC$201:$DC$770,0))=AD$3,2,""),IF(INDEX($DC$1:$DC$200,MATCH($A175&amp;AD$3,$DB$1:$DB$200&amp;$DC$1:$DC$200,0))=AD$3,1,"")))</f>
        <v/>
      </c>
      <c r="AE175" s="4">
        <f t="shared" ref="AE175" si="1623">AE173+1</f>
        <v>231</v>
      </c>
      <c r="AF175" s="174">
        <f>TRUNC((DATE($CR$2,AG$140,AG175)-WEEKDAY(DATE($CR$2,AG$140,AG175),2)-DATE(YEAR(DATE($CR$2,AG$140,AG175)+4-WEEKDAY(DATE($CR$2,AG$140,AG175),2)),1,-10))/7)</f>
        <v>33</v>
      </c>
      <c r="AG175" s="172">
        <v>18</v>
      </c>
      <c r="AH175" s="176" t="str">
        <f t="shared" si="1263"/>
        <v>Do</v>
      </c>
      <c r="AI175" s="2"/>
      <c r="AJ175" s="164">
        <f t="shared" ref="AJ175" si="1624">IF(OR(OR(AF175=$CR$7,AF179=$CR$7,AF175=$CS$7,AF179=$CS$7,AF175=$CT$7,AF179=$CT$7,AF175=$CR$8,AF179=$CR$8,AF175=$CR$9,AF179=$CR$9,AF175=$CR$10,AF179=$CR$10,AF175=$CS$10,AF179=$CS$10,AF175=$CR$11,AF179=$CR$11,AF175=$CS$11,AF179=$CS$11,AF175=$CT$11,AF179=$CT$11,AF175=$CU$11,AF179=$CU$11,AF175=$CV$11,AF179=$CV$11,AF175=$CR$12,AF179=$CR$12,AF175=$CS$12,AF179=$CS$12),OR($AE176=$CP$30,$AE176=$CP$31,$AE176=$CP$32,$AE176=$CP$33,$AE176=$CP$34,$AE176=$CP$35,$AE176=$CP$36,$AE176=$CP$37,$AE176=$CP$38,$AE176=$CP$39,$AE176=$CP$40,$AE176=$CP$41),OR($AE176=$CP$44,$AE176=$CP$45,$AE176=$CP$46,$AE176=$CP$47,$AE176=$CP$48,$AE176=$CP$49,$AE176=$CP$50)),1,"")</f>
        <v>1</v>
      </c>
      <c r="AK175" s="164">
        <f t="shared" ref="AK175" si="1625">IF(OR(OR(AF175=$CR$15,AF179=$CR$15,AF175=$CS$15,AF179=$CS$15,AF175=$CT$15,AF179=$CT$15,AF175=$CR$16,AF179=$CR$16,AF175=$CS$16,AF179=$CS$16,AF175=$CR$17,AF179=$CR$17,AF175=$CS$17,AF179=$CS$17,AF175=$CR$18,AF179=$CR$18,AF175=$CS$18,AF179=$CS$18,AF175=$CT$18,AF179=$CT$18,AF175=$CU$18,AF179=$CU$18,AF175=$CV$18,AF179=$CV$18,AF175=$CR$19,AF179=$CR$19,AF175=$CS$19,AF179=$CS$19),OR($AE176=$CP$30,$AE176=$CP$31,$AE176=$CP$32,$AE176=$CP$33,$AE176=$CP$34,$AE176=$CP$35,$AE176=$CP$36,$AE176=$CP$37,$AE176=$CP$38,$AE176=$CP$39,$AE176=$CP$40,$AE176=$CP$41),OR($AE176=$CP$44,$AE176=$CP$45,$AE176=$CP$46,$AE176=$CP$47,$AE176=$CP$48,$AE176=$CP$49,$AE176=$CP$50)),1,"")</f>
        <v>1</v>
      </c>
      <c r="AL175" s="164">
        <f t="shared" ref="AL175" si="1626">IF(OR(OR(AF175=$CR$22,AF179=$CR$22,AF175=$CS$22,AF179=$CS$22,AF175=$CT$22,AF179=$CT$22,AF175=$CR$23,AF179=$CR$23,AF175=$CS$23,AF179=$CS$23,AF175=$CR$24,AF179=$CR$24,AF175=$CS$24,AF179=$CS$24,AF175=$CR$25,AF179=$CR$25,AF175=$CS$25,AF179=$CS$25,AF175=$CT$25,AF179=$CT$25,AF175=$CU$25,AF179=$CU$25,AF175=$CV$25,AF179=$CV$25,AF175=$CR$26,AF179=$CR$26,AF175=$CS$26,AF179=$CS$26),OR($AE176=$CP$30,$AE176=$CP$31,$AE176=$CP$32,$AE176=$CP$33,$AE176=$CP$34,$AE176=$CP$35,$AE176=$CP$36,$AE176=$CP$37,$AE176=$CP$38,$AE176=$CP$39,$AE176=$CP$40,$AE176=$CP$41),OR($AE176=$CP$44,$AE176=$CP$45,$AE176=$CP$46,$AE176=$CP$47,$AE176=$CP$48,$AE176=$CP$49,$AE176=$CP$50)),1,"")</f>
        <v>1</v>
      </c>
      <c r="AM175" s="2"/>
      <c r="AN175" s="1" t="str">
        <f t="shared" ref="AN175" si="1627">IF(ISNA(VLOOKUP(AE175,$DB$1:$DE$200,4,FALSE)),"",VLOOKUP(AE175,$DB$1:$DE$200,4,FALSE))</f>
        <v/>
      </c>
      <c r="AO175" s="1"/>
      <c r="AP175" s="1"/>
      <c r="AQ175" s="1"/>
      <c r="AR175" s="1"/>
      <c r="AS175" s="1"/>
      <c r="AT175" s="5" t="str">
        <f t="array" ref="AT175">IF(ISNA(INDEX($DC$1:$DC$770,MATCH($AE175&amp;AT$3,$DB$1:$DB$770&amp;$DC$1:$DC$770,0))),"",IF(ISNA(INDEX($DC$1:$DC$200,MATCH($AE175&amp;AT$3,$DB$1:$DB$200&amp;$DC$1:$DC$200,0))),IF(INDEX($DC$201:$DC$770,MATCH($AE175&amp;AT$3,$DB$201:$DB$770&amp;$DC$201:$DC$770,0))=AT$3,2,""),IF(INDEX($DC$1:$DC$200,MATCH($AE175&amp;AT$3,$DB$1:$DB$200&amp;$DC$1:$DC$200,0))=AT$3,1,"")))</f>
        <v/>
      </c>
      <c r="AU175" s="6" t="str">
        <f t="array" ref="AU175">IF(ISNA(INDEX($DC$1:$DC$770,MATCH($AE175&amp;AU$3,$DB$1:$DB$770&amp;$DC$1:$DC$770,0))),"",IF(ISNA(INDEX($DC$1:$DC$200,MATCH($AE175&amp;AU$3,$DB$1:$DB$200&amp;$DC$1:$DC$200,0))),IF(INDEX($DC$201:$DC$770,MATCH($AE175&amp;AU$3,$DB$201:$DB$770&amp;$DC$201:$DC$770,0))=AU$3,2,""),IF(INDEX($DC$1:$DC$200,MATCH($AE175&amp;AU$3,$DB$1:$DB$200&amp;$DC$1:$DC$200,0))=AU$3,1,"")))</f>
        <v/>
      </c>
      <c r="AV175" s="6" t="str">
        <f t="array" ref="AV175">IF(ISNA(INDEX($DC$1:$DC$770,MATCH($AE175&amp;AV$3,$DB$1:$DB$770&amp;$DC$1:$DC$770,0))),"",IF(ISNA(INDEX($DC$1:$DC$200,MATCH($AE175&amp;AV$3,$DB$1:$DB$200&amp;$DC$1:$DC$200,0))),IF(INDEX($DC$201:$DC$770,MATCH($AE175&amp;AV$3,$DB$201:$DB$770&amp;$DC$201:$DC$770,0))=AV$3,2,""),IF(INDEX($DC$1:$DC$200,MATCH($AE175&amp;AV$3,$DB$1:$DB$200&amp;$DC$1:$DC$200,0))=AV$3,1,"")))</f>
        <v/>
      </c>
      <c r="AW175" s="5" t="str">
        <f t="array" ref="AW175">IF(ISNA(INDEX($DC$1:$DC$770,MATCH($AE175&amp;AW$3,$DB$1:$DB$770&amp;$DC$1:$DC$770,0))),"",IF(ISNA(INDEX($DC$1:$DC$200,MATCH($AE175&amp;AW$3,$DB$1:$DB$200&amp;$DC$1:$DC$200,0))),IF(INDEX($DC$201:$DC$770,MATCH($AE175&amp;AW$3,$DB$201:$DB$770&amp;$DC$201:$DC$770,0))=AW$3,2,""),IF(INDEX($DC$1:$DC$200,MATCH($AE175&amp;AW$3,$DB$1:$DB$200&amp;$DC$1:$DC$200,0))=AW$3,1,"")))</f>
        <v/>
      </c>
      <c r="AX175" s="6" t="str">
        <f t="array" ref="AX175">IF(ISNA(INDEX($DC$1:$DC$770,MATCH($AE175&amp;AX$3,$DB$1:$DB$770&amp;$DC$1:$DC$770,0))),"",IF(ISNA(INDEX($DC$1:$DC$200,MATCH($AE175&amp;AX$3,$DB$1:$DB$200&amp;$DC$1:$DC$200,0))),IF(INDEX($DC$201:$DC$770,MATCH($AE175&amp;AX$3,$DB$201:$DB$770&amp;$DC$201:$DC$770,0))=AX$3,2,""),IF(INDEX($DC$1:$DC$200,MATCH($AE175&amp;AX$3,$DB$1:$DB$200&amp;$DC$1:$DC$200,0))=AX$3,1,"")))</f>
        <v/>
      </c>
      <c r="AY175" s="7" t="str">
        <f t="array" ref="AY175">IF(ISNA(INDEX($DC$1:$DC$770,MATCH($AE175&amp;AY$3,$DB$1:$DB$770&amp;$DC$1:$DC$770,0))),"",IF(ISNA(INDEX($DC$1:$DC$200,MATCH($AE175&amp;AY$3,$DB$1:$DB$200&amp;$DC$1:$DC$200,0))),IF(INDEX($DC$201:$DC$770,MATCH($AE175&amp;AY$3,$DB$201:$DB$770&amp;$DC$201:$DC$770,0))=AY$3,2,""),IF(INDEX($DC$1:$DC$200,MATCH($AE175&amp;AY$3,$DB$1:$DB$200&amp;$DC$1:$DC$200,0))=AY$3,1,"")))</f>
        <v/>
      </c>
      <c r="AZ175" s="6" t="str">
        <f t="array" ref="AZ175">IF(ISNA(INDEX($DC$1:$DC$770,MATCH($AE175&amp;AZ$3,$DB$1:$DB$770&amp;$DC$1:$DC$770,0))),"",IF(ISNA(INDEX($DC$1:$DC$200,MATCH($AE175&amp;AZ$3,$DB$1:$DB$200&amp;$DC$1:$DC$200,0))),IF(INDEX($DC$201:$DC$770,MATCH($AE175&amp;AZ$3,$DB$201:$DB$770&amp;$DC$201:$DC$770,0))=AZ$3,2,""),IF(INDEX($DC$1:$DC$200,MATCH($AE175&amp;AZ$3,$DB$1:$DB$200&amp;$DC$1:$DC$200,0))=AZ$3,1,"")))</f>
        <v/>
      </c>
      <c r="BA175" s="6" t="str">
        <f t="array" ref="BA175">IF(ISNA(INDEX($DC$1:$DC$770,MATCH($AE175&amp;BA$3,$DB$1:$DB$770&amp;$DC$1:$DC$770,0))),"",IF(ISNA(INDEX($DC$1:$DC$200,MATCH($AE175&amp;BA$3,$DB$1:$DB$200&amp;$DC$1:$DC$200,0))),IF(INDEX($DC$201:$DC$770,MATCH($AE175&amp;BA$3,$DB$201:$DB$770&amp;$DC$201:$DC$770,0))=BA$3,2,""),IF(INDEX($DC$1:$DC$200,MATCH($AE175&amp;BA$3,$DB$1:$DB$200&amp;$DC$1:$DC$200,0))=BA$3,1,"")))</f>
        <v/>
      </c>
      <c r="BB175" s="6" t="str">
        <f t="array" ref="BB175">IF(ISNA(INDEX($DC$1:$DC$770,MATCH($AE175&amp;BB$3,$DB$1:$DB$770&amp;$DC$1:$DC$770,0))),"",IF(ISNA(INDEX($DC$1:$DC$200,MATCH($AE175&amp;BB$3,$DB$1:$DB$200&amp;$DC$1:$DC$200,0))),IF(INDEX($DC$201:$DC$770,MATCH($AE175&amp;BB$3,$DB$201:$DB$770&amp;$DC$201:$DC$770,0))=BB$3,2,""),IF(INDEX($DC$1:$DC$200,MATCH($AE175&amp;BB$3,$DB$1:$DB$200&amp;$DC$1:$DC$200,0))=BB$3,1,"")))</f>
        <v/>
      </c>
      <c r="BC175" s="5" t="str">
        <f t="array" ref="BC175">IF(ISNA(INDEX($DC$1:$DC$770,MATCH($AE175&amp;BC$3,$DB$1:$DB$770&amp;$DC$1:$DC$770,0))),"",IF(ISNA(INDEX($DC$1:$DC$200,MATCH($AE175&amp;BC$3,$DB$1:$DB$200&amp;$DC$1:$DC$200,0))),IF(INDEX($DC$201:$DC$770,MATCH($AE175&amp;BC$3,$DB$201:$DB$770&amp;$DC$201:$DC$770,0))=BC$3,2,""),IF(INDEX($DC$1:$DC$200,MATCH($AE175&amp;BC$3,$DB$1:$DB$200&amp;$DC$1:$DC$200,0))=BC$3,1,"")))</f>
        <v/>
      </c>
      <c r="BD175" s="6" t="str">
        <f t="array" ref="BD175">IF(ISNA(INDEX($DC$1:$DC$770,MATCH($AE175&amp;BD$3,$DB$1:$DB$770&amp;$DC$1:$DC$770,0))),"",IF(ISNA(INDEX($DC$1:$DC$200,MATCH($AE175&amp;BD$3,$DB$1:$DB$200&amp;$DC$1:$DC$200,0))),IF(INDEX($DC$201:$DC$770,MATCH($AE175&amp;BD$3,$DB$201:$DB$770&amp;$DC$201:$DC$770,0))=BD$3,2,""),IF(INDEX($DC$1:$DC$200,MATCH($AE175&amp;BD$3,$DB$1:$DB$200&amp;$DC$1:$DC$200,0))=BD$3,1,"")))</f>
        <v/>
      </c>
      <c r="BE175" s="7" t="str">
        <f t="array" ref="BE175">IF(ISNA(INDEX($DC$1:$DC$770,MATCH($AE175&amp;BE$3,$DB$1:$DB$770&amp;$DC$1:$DC$770,0))),"",IF(ISNA(INDEX($DC$1:$DC$200,MATCH($AE175&amp;BE$3,$DB$1:$DB$200&amp;$DC$1:$DC$200,0))),IF(INDEX($DC$201:$DC$770,MATCH($AE175&amp;BE$3,$DB$201:$DB$770&amp;$DC$201:$DC$770,0))=BE$3,2,""),IF(INDEX($DC$1:$DC$200,MATCH($AE175&amp;BE$3,$DB$1:$DB$200&amp;$DC$1:$DC$200,0))=BE$3,1,"")))</f>
        <v/>
      </c>
      <c r="BF175" s="6" t="str">
        <f t="array" ref="BF175">IF(ISNA(INDEX($DC$1:$DC$770,MATCH($AE175&amp;BF$3,$DB$1:$DB$770&amp;$DC$1:$DC$770,0))),"",IF(ISNA(INDEX($DC$1:$DC$200,MATCH($AE175&amp;BF$3,$DB$1:$DB$200&amp;$DC$1:$DC$200,0))),IF(INDEX($DC$201:$DC$770,MATCH($AE175&amp;BF$3,$DB$201:$DB$770&amp;$DC$201:$DC$770,0))=BF$3,2,""),IF(INDEX($DC$1:$DC$200,MATCH($AE175&amp;BF$3,$DB$1:$DB$200&amp;$DC$1:$DC$200,0))=BF$3,1,"")))</f>
        <v/>
      </c>
      <c r="BG175" s="6" t="str">
        <f t="array" ref="BG175">IF(ISNA(INDEX($DC$1:$DC$770,MATCH($AE175&amp;BG$3,$DB$1:$DB$770&amp;$DC$1:$DC$770,0))),"",IF(ISNA(INDEX($DC$1:$DC$200,MATCH($AE175&amp;BG$3,$DB$1:$DB$200&amp;$DC$1:$DC$200,0))),IF(INDEX($DC$201:$DC$770,MATCH($AE175&amp;BG$3,$DB$201:$DB$770&amp;$DC$201:$DC$770,0))=BG$3,2,""),IF(INDEX($DC$1:$DC$200,MATCH($AE175&amp;BG$3,$DB$1:$DB$200&amp;$DC$1:$DC$200,0))=BG$3,1,"")))</f>
        <v/>
      </c>
      <c r="BH175" s="7" t="str">
        <f t="array" ref="BH175">IF(ISNA(INDEX($DC$1:$DC$770,MATCH($AE175&amp;BH$3,$DB$1:$DB$770&amp;$DC$1:$DC$770,0))),"",IF(ISNA(INDEX($DC$1:$DC$200,MATCH($AE175&amp;BH$3,$DB$1:$DB$200&amp;$DC$1:$DC$200,0))),IF(INDEX($DC$201:$DC$770,MATCH($AE175&amp;BH$3,$DB$201:$DB$770&amp;$DC$201:$DC$770,0))=BH$3,2,""),IF(INDEX($DC$1:$DC$200,MATCH($AE175&amp;BH$3,$DB$1:$DB$200&amp;$DC$1:$DC$200,0))=BH$3,1,"")))</f>
        <v/>
      </c>
      <c r="BI175" s="4">
        <f t="shared" ref="BI175" si="1628">BI173+1</f>
        <v>262</v>
      </c>
      <c r="BJ175" s="174">
        <f>TRUNC((DATE($CR$2,BK$140,BK175)-WEEKDAY(DATE($CR$2,BK$140,BK175),2)-DATE(YEAR(DATE($CR$2,BK$140,BK175)+4-WEEKDAY(DATE($CR$2,BK$140,BK175),2)),1,-10))/7)</f>
        <v>37</v>
      </c>
      <c r="BK175" s="172">
        <v>18</v>
      </c>
      <c r="BL175" s="176" t="str">
        <f t="shared" si="1268"/>
        <v>So</v>
      </c>
      <c r="BM175" s="2"/>
      <c r="BN175" s="164" t="str">
        <f t="shared" ref="BN175" si="1629">IF(OR(OR($BI176=$CP$30,$BI176=$CP$31,$BI176=$CP$32,$BI176=$CP$33,$BI176=$CP$34,$BI176=$CP$35,$BI176=$CP$36,$BI176=$CP$37,$BI176=$CP$38,$BI176=$CP$39,$BI176=$CP$40,$BI176=$CP$41),OR(BJ175=$CR$7,BJ179=$CR$7,BJ175=$CS$7,BJ179=$CS$7,BJ175=$CT$7,BJ179=$CT$7,BJ175=$CR$8,BJ179=$CR$8,BJ175=$CR$9,BJ179=$CR$9,BJ175=$CR$10,BJ179=$CR$10,BJ175=$CS$10,BJ179=$CS$10,BJ175=$CR$11,BJ179=$CR$11,BJ175=$CS$11,BJ179=$CS$11,BJ175=$CT$11,BJ179=$CT$11,BJ175=$CU$11,BJ179=$CU$11,BJ175=$CV$11,BJ179=$CV$11,BJ175=$CR$12,BJ179=$CR$12,BJ175=$CS$12,BJ179=$CS$12),OR($BI176=$CP$44,$BI176=$CP$45,$BI176=$CP$46,$BI176=$CP$47,$BI176=$CP$48,$BI176=$CP$49,$BI176=$CP$50)),1,"")</f>
        <v/>
      </c>
      <c r="BO175" s="164" t="str">
        <f t="shared" ref="BO175" si="1630">IF(OR(OR(BJ175=$CR$15,BJ179=$CR$15,BJ175=$CS$15,BJ179=$CS$15,BJ175=$CT$15,BJ179=$CT$15,BJ175=$CR$16,BJ179=$CR$16,BJ175=$CS$16,BJ179=$CS$16,BJ175=$CR$17,BJ179=$CR$17,BJ175=$CS$17,BJ179=$CS$17,BJ175=$CR$18,BJ179=$CR$18,BJ175=$CS$18,BJ179=$CS$18,BJ175=$CT$18,BJ179=$CT$18,BJ175=$CU$18,BJ179=$CU$18,BJ175=$CV$18,BJ179=$CV$18,BJ175=$CR$19,BJ179=$CR$19,BJ175=$CS$19,BJ179=$CS$19),OR($BI176=$CP$30,$BI176=$CP$31,$BI176=$CP$32,$BI176=$CP$33,$BI176=$CP$34,$BI176=$CP$35,$BI176=$CP$36,$BI176=$CP$37,$BI176=$CP$38,$BI176=$CP$39,$BI176=$CP$40,$BI176=$CP$41),OR($BI176=$CP$44,$BI176=$CP$45,$BI176=$CP$46,$BI176=$CP$47,$BI176=$CP$48,$BI176=$CP$49,$BI176=$CP$50)),1,"")</f>
        <v/>
      </c>
      <c r="BP175" s="164" t="str">
        <f t="shared" ref="BP175" si="1631">IF(OR(OR(BJ175=$CR$22,BJ179=$CR$22,BJ175=$CS$22,BJ179=$CS$22,BJ175=$CT$22,BJ179=$CT$22,BJ175=$CR$23,BJ179=$CR$23,BJ175=$CS$23,BJ179=$CS$23,BJ175=$CR$24,BJ179=$CR$24,BJ175=$CS$24,BJ179=$CS$24,BJ175=$CR$25,BJ179=$CR$25,BJ175=$CS$25,BJ179=$CS$25,BJ175=$CT$25,BJ179=$CT$25,BJ175=$CU$25,BJ179=$CU$25,BJ175=$CV$25,BJ179=$CV$25,BJ175=$CR$26,BJ179=$CR$26,BJ175=$CS$26,BJ179=$CS$26),OR($BI176=$CP$30,$BI176=$CP$31,$BI176=$CP$32,$BI176=$CP$33,$BI176=$CP$34,$BI176=$CP$35,$BI176=$CP$36,$BI176=$CP$37,$BI176=$CP$38,$BI176=$CP$39,$BI176=$CP$40,$BI176=$CP$41),OR($BI176=$CP$44,$BI176=$CP$45,$BI176=$CP$46,$BI176=$CP$47,$BI176=$CP$48,$BI176=$CP$49,$BI176=$CP$50)),1,"")</f>
        <v/>
      </c>
      <c r="BQ175" s="2"/>
      <c r="BR175" s="1" t="str">
        <f t="shared" ref="BR175" si="1632">IF(ISNA(VLOOKUP(BI175,$DB$1:$DE$200,4,FALSE)),"",VLOOKUP(BI175,$DB$1:$DE$200,4,FALSE))</f>
        <v/>
      </c>
      <c r="BS175" s="1"/>
      <c r="BT175" s="1"/>
      <c r="BU175" s="1"/>
      <c r="BV175" s="1"/>
      <c r="BW175" s="1"/>
      <c r="BX175" s="5" t="str">
        <f t="array" ref="BX175">IF(ISNA(INDEX($DC$1:$DC$770,MATCH($BI175&amp;BX$3,$DB$1:$DB$770&amp;$DC$1:$DC$770,0))),"",IF(ISNA(INDEX($DC$1:$DC$200,MATCH($BI175&amp;BX$3,$DB$1:$DB$200&amp;$DC$1:$DC$200,0))),IF(INDEX($DC$201:$DC$770,MATCH($BI175&amp;BX$3,$DB$201:$DB$770&amp;$DC$201:$DC$770,0))=BX$3,2,""),IF(INDEX($DC$1:$DC$200,MATCH($BI175&amp;BX$3,$DB$1:$DB$200&amp;$DC$1:$DC$200,0))=BX$3,1,"")))</f>
        <v/>
      </c>
      <c r="BY175" s="6" t="str">
        <f t="array" ref="BY175">IF(ISNA(INDEX($DC$1:$DC$770,MATCH($BI175&amp;BY$3,$DB$1:$DB$770&amp;$DC$1:$DC$770,0))),"",IF(ISNA(INDEX($DC$1:$DC$200,MATCH($BI175&amp;BY$3,$DB$1:$DB$200&amp;$DC$1:$DC$200,0))),IF(INDEX($DC$201:$DC$770,MATCH($BI175&amp;BY$3,$DB$201:$DB$770&amp;$DC$201:$DC$770,0))=BY$3,2,""),IF(INDEX($DC$1:$DC$200,MATCH($BI175&amp;BY$3,$DB$1:$DB$200&amp;$DC$1:$DC$200,0))=BY$3,1,"")))</f>
        <v/>
      </c>
      <c r="BZ175" s="6" t="str">
        <f t="array" ref="BZ175">IF(ISNA(INDEX($DC$1:$DC$770,MATCH($BI175&amp;BZ$3,$DB$1:$DB$770&amp;$DC$1:$DC$770,0))),"",IF(ISNA(INDEX($DC$1:$DC$200,MATCH($BI175&amp;BZ$3,$DB$1:$DB$200&amp;$DC$1:$DC$200,0))),IF(INDEX($DC$201:$DC$770,MATCH($BI175&amp;BZ$3,$DB$201:$DB$770&amp;$DC$201:$DC$770,0))=BZ$3,2,""),IF(INDEX($DC$1:$DC$200,MATCH($BI175&amp;BZ$3,$DB$1:$DB$200&amp;$DC$1:$DC$200,0))=BZ$3,1,"")))</f>
        <v/>
      </c>
      <c r="CA175" s="5" t="str">
        <f t="array" ref="CA175">IF(ISNA(INDEX($DC$1:$DC$770,MATCH($BI175&amp;CA$3,$DB$1:$DB$770&amp;$DC$1:$DC$770,0))),"",IF(ISNA(INDEX($DC$1:$DC$200,MATCH($BI175&amp;CA$3,$DB$1:$DB$200&amp;$DC$1:$DC$200,0))),IF(INDEX($DC$201:$DC$770,MATCH($BI175&amp;CA$3,$DB$201:$DB$770&amp;$DC$201:$DC$770,0))=CA$3,2,""),IF(INDEX($DC$1:$DC$200,MATCH($BI175&amp;CA$3,$DB$1:$DB$200&amp;$DC$1:$DC$200,0))=CA$3,1,"")))</f>
        <v/>
      </c>
      <c r="CB175" s="6" t="str">
        <f t="array" ref="CB175">IF(ISNA(INDEX($DC$1:$DC$770,MATCH($BI175&amp;CB$3,$DB$1:$DB$770&amp;$DC$1:$DC$770,0))),"",IF(ISNA(INDEX($DC$1:$DC$200,MATCH($BI175&amp;CB$3,$DB$1:$DB$200&amp;$DC$1:$DC$200,0))),IF(INDEX($DC$201:$DC$770,MATCH($BI175&amp;CB$3,$DB$201:$DB$770&amp;$DC$201:$DC$770,0))=CB$3,2,""),IF(INDEX($DC$1:$DC$200,MATCH($BI175&amp;CB$3,$DB$1:$DB$200&amp;$DC$1:$DC$200,0))=CB$3,1,"")))</f>
        <v/>
      </c>
      <c r="CC175" s="7" t="str">
        <f t="array" ref="CC175">IF(ISNA(INDEX($DC$1:$DC$770,MATCH($BI175&amp;CC$3,$DB$1:$DB$770&amp;$DC$1:$DC$770,0))),"",IF(ISNA(INDEX($DC$1:$DC$200,MATCH($BI175&amp;CC$3,$DB$1:$DB$200&amp;$DC$1:$DC$200,0))),IF(INDEX($DC$201:$DC$770,MATCH($BI175&amp;CC$3,$DB$201:$DB$770&amp;$DC$201:$DC$770,0))=CC$3,2,""),IF(INDEX($DC$1:$DC$200,MATCH($BI175&amp;CC$3,$DB$1:$DB$200&amp;$DC$1:$DC$200,0))=CC$3,1,"")))</f>
        <v/>
      </c>
      <c r="CD175" s="6" t="str">
        <f t="array" ref="CD175">IF(ISNA(INDEX($DC$1:$DC$770,MATCH($BI175&amp;CD$3,$DB$1:$DB$770&amp;$DC$1:$DC$770,0))),"",IF(ISNA(INDEX($DC$1:$DC$200,MATCH($BI175&amp;CD$3,$DB$1:$DB$200&amp;$DC$1:$DC$200,0))),IF(INDEX($DC$201:$DC$770,MATCH($BI175&amp;CD$3,$DB$201:$DB$770&amp;$DC$201:$DC$770,0))=CD$3,2,""),IF(INDEX($DC$1:$DC$200,MATCH($BI175&amp;CD$3,$DB$1:$DB$200&amp;$DC$1:$DC$200,0))=CD$3,1,"")))</f>
        <v/>
      </c>
      <c r="CE175" s="6" t="str">
        <f t="array" ref="CE175">IF(ISNA(INDEX($DC$1:$DC$770,MATCH($BI175&amp;CE$3,$DB$1:$DB$770&amp;$DC$1:$DC$770,0))),"",IF(ISNA(INDEX($DC$1:$DC$200,MATCH($BI175&amp;CE$3,$DB$1:$DB$200&amp;$DC$1:$DC$200,0))),IF(INDEX($DC$201:$DC$770,MATCH($BI175&amp;CE$3,$DB$201:$DB$770&amp;$DC$201:$DC$770,0))=CE$3,2,""),IF(INDEX($DC$1:$DC$200,MATCH($BI175&amp;CE$3,$DB$1:$DB$200&amp;$DC$1:$DC$200,0))=CE$3,1,"")))</f>
        <v/>
      </c>
      <c r="CF175" s="6" t="str">
        <f t="array" ref="CF175">IF(ISNA(INDEX($DC$1:$DC$770,MATCH($BI175&amp;CF$3,$DB$1:$DB$770&amp;$DC$1:$DC$770,0))),"",IF(ISNA(INDEX($DC$1:$DC$200,MATCH($BI175&amp;CF$3,$DB$1:$DB$200&amp;$DC$1:$DC$200,0))),IF(INDEX($DC$201:$DC$770,MATCH($BI175&amp;CF$3,$DB$201:$DB$770&amp;$DC$201:$DC$770,0))=CF$3,2,""),IF(INDEX($DC$1:$DC$200,MATCH($BI175&amp;CF$3,$DB$1:$DB$200&amp;$DC$1:$DC$200,0))=CF$3,1,"")))</f>
        <v/>
      </c>
      <c r="CG175" s="5" t="str">
        <f t="array" ref="CG175">IF(ISNA(INDEX($DC$1:$DC$770,MATCH($BI175&amp;CG$3,$DB$1:$DB$770&amp;$DC$1:$DC$770,0))),"",IF(ISNA(INDEX($DC$1:$DC$200,MATCH($BI175&amp;CG$3,$DB$1:$DB$200&amp;$DC$1:$DC$200,0))),IF(INDEX($DC$201:$DC$770,MATCH($BI175&amp;CG$3,$DB$201:$DB$770&amp;$DC$201:$DC$770,0))=CG$3,2,""),IF(INDEX($DC$1:$DC$200,MATCH($BI175&amp;CG$3,$DB$1:$DB$200&amp;$DC$1:$DC$200,0))=CG$3,1,"")))</f>
        <v/>
      </c>
      <c r="CH175" s="6" t="str">
        <f t="array" ref="CH175">IF(ISNA(INDEX($DC$1:$DC$770,MATCH($BI175&amp;CH$3,$DB$1:$DB$770&amp;$DC$1:$DC$770,0))),"",IF(ISNA(INDEX($DC$1:$DC$200,MATCH($BI175&amp;CH$3,$DB$1:$DB$200&amp;$DC$1:$DC$200,0))),IF(INDEX($DC$201:$DC$770,MATCH($BI175&amp;CH$3,$DB$201:$DB$770&amp;$DC$201:$DC$770,0))=CH$3,2,""),IF(INDEX($DC$1:$DC$200,MATCH($BI175&amp;CH$3,$DB$1:$DB$200&amp;$DC$1:$DC$200,0))=CH$3,1,"")))</f>
        <v/>
      </c>
      <c r="CI175" s="7" t="str">
        <f t="array" ref="CI175">IF(ISNA(INDEX($DC$1:$DC$770,MATCH($BI175&amp;CI$3,$DB$1:$DB$770&amp;$DC$1:$DC$770,0))),"",IF(ISNA(INDEX($DC$1:$DC$200,MATCH($BI175&amp;CI$3,$DB$1:$DB$200&amp;$DC$1:$DC$200,0))),IF(INDEX($DC$201:$DC$770,MATCH($BI175&amp;CI$3,$DB$201:$DB$770&amp;$DC$201:$DC$770,0))=CI$3,2,""),IF(INDEX($DC$1:$DC$200,MATCH($BI175&amp;CI$3,$DB$1:$DB$200&amp;$DC$1:$DC$200,0))=CI$3,1,"")))</f>
        <v/>
      </c>
      <c r="CJ175" s="6" t="str">
        <f t="array" ref="CJ175">IF(ISNA(INDEX($DC$1:$DC$770,MATCH($BI175&amp;CJ$3,$DB$1:$DB$770&amp;$DC$1:$DC$770,0))),"",IF(ISNA(INDEX($DC$1:$DC$200,MATCH($BI175&amp;CJ$3,$DB$1:$DB$200&amp;$DC$1:$DC$200,0))),IF(INDEX($DC$201:$DC$770,MATCH($BI175&amp;CJ$3,$DB$201:$DB$770&amp;$DC$201:$DC$770,0))=CJ$3,2,""),IF(INDEX($DC$1:$DC$200,MATCH($BI175&amp;CJ$3,$DB$1:$DB$200&amp;$DC$1:$DC$200,0))=CJ$3,1,"")))</f>
        <v/>
      </c>
      <c r="CK175" s="6" t="str">
        <f t="array" ref="CK175">IF(ISNA(INDEX($DC$1:$DC$770,MATCH($BI175&amp;CK$3,$DB$1:$DB$770&amp;$DC$1:$DC$770,0))),"",IF(ISNA(INDEX($DC$1:$DC$200,MATCH($BI175&amp;CK$3,$DB$1:$DB$200&amp;$DC$1:$DC$200,0))),IF(INDEX($DC$201:$DC$770,MATCH($BI175&amp;CK$3,$DB$201:$DB$770&amp;$DC$201:$DC$770,0))=CK$3,2,""),IF(INDEX($DC$1:$DC$200,MATCH($BI175&amp;CK$3,$DB$1:$DB$200&amp;$DC$1:$DC$200,0))=CK$3,1,"")))</f>
        <v/>
      </c>
      <c r="CL175" s="7" t="str">
        <f t="array" ref="CL175">IF(ISNA(INDEX($DC$1:$DC$770,MATCH($BI175&amp;CL$3,$DB$1:$DB$770&amp;$DC$1:$DC$770,0))),"",IF(ISNA(INDEX($DC$1:$DC$200,MATCH($BI175&amp;CL$3,$DB$1:$DB$200&amp;$DC$1:$DC$200,0))),IF(INDEX($DC$201:$DC$770,MATCH($BI175&amp;CL$3,$DB$201:$DB$770&amp;$DC$201:$DC$770,0))=CL$3,2,""),IF(INDEX($DC$1:$DC$200,MATCH($BI175&amp;CL$3,$DB$1:$DB$200&amp;$DC$1:$DC$200,0))=CL$3,1,"")))</f>
        <v/>
      </c>
      <c r="CO175" s="58">
        <f t="shared" ref="CO175" si="1633">VLOOKUP(CQ175,$CQ$194:$CR$208,2,FALSE)</f>
        <v>15</v>
      </c>
      <c r="CP175" s="23">
        <f t="shared" si="1332"/>
        <v>0</v>
      </c>
      <c r="CQ175" s="168" t="s">
        <v>207</v>
      </c>
      <c r="CR175" s="67" t="s">
        <v>177</v>
      </c>
      <c r="CT175" s="13" t="s">
        <v>151</v>
      </c>
      <c r="CU175" s="67"/>
      <c r="CV175" s="67"/>
      <c r="CW175" s="13">
        <f t="shared" si="1410"/>
        <v>2016</v>
      </c>
      <c r="CX175" s="13" t="str">
        <f t="shared" si="1309"/>
        <v>Mo</v>
      </c>
      <c r="CY175" s="22">
        <f t="shared" si="1333"/>
        <v>40876</v>
      </c>
      <c r="CZ175" s="13">
        <f>IF(COUNTIF(DL692:DL701,1)&gt;0,"F3",0)</f>
        <v>0</v>
      </c>
      <c r="DB175" s="19">
        <f>IF(DM175=0,0,IF(COUNTIF($DM$1:$DM$200,DM175)=1,DM175,IF(COUNTIF($DM$1:$DM$200,DM175)=2,IF(COUNTIF($DM$1:$DM104,DM175)=0,DM175,DM175+0.5),"Terminkollision 1")))</f>
        <v>0</v>
      </c>
      <c r="DC175" s="42">
        <f t="shared" si="1187"/>
        <v>9</v>
      </c>
      <c r="DD175" s="71" t="s">
        <v>201</v>
      </c>
      <c r="DE175" s="73" t="s">
        <v>120</v>
      </c>
      <c r="DG175" s="64"/>
      <c r="DH175" s="64"/>
      <c r="DI175" s="13">
        <f t="shared" si="563"/>
        <v>2016</v>
      </c>
      <c r="DJ175" s="13" t="str">
        <f t="shared" si="1273"/>
        <v>Mo</v>
      </c>
      <c r="DK175" s="22">
        <f t="shared" si="1274"/>
        <v>40876</v>
      </c>
      <c r="DL175" s="19">
        <f t="shared" si="1275"/>
        <v>0</v>
      </c>
      <c r="DM175" s="13">
        <f t="shared" si="1136"/>
        <v>0</v>
      </c>
    </row>
    <row r="176" spans="1:117">
      <c r="A176" s="13">
        <f t="shared" ref="A176" si="1634">A175+0.5</f>
        <v>200.5</v>
      </c>
      <c r="B176" s="174"/>
      <c r="C176" s="183"/>
      <c r="D176" s="177"/>
      <c r="E176" s="2"/>
      <c r="F176" s="165"/>
      <c r="G176" s="165"/>
      <c r="H176" s="165"/>
      <c r="I176" s="2"/>
      <c r="J176" s="10" t="str">
        <f t="shared" ref="J176" si="1635">IF(ISNA(VLOOKUP(A176,$CP$30:$CQ$56,2,FALSE)),IF(ISNA(VLOOKUP(A176,$DB$1:$DE$200,4,FALSE)),"",VLOOKUP(A176,$DB$1:$DE$200,4,FALSE)),VLOOKUP(A176,$CP$30:$CQ$56,2,FALSE))</f>
        <v/>
      </c>
      <c r="K176" s="10"/>
      <c r="L176" s="10"/>
      <c r="M176" s="10"/>
      <c r="N176" s="10"/>
      <c r="O176" s="10"/>
      <c r="P176" s="9" t="str">
        <f t="array" ref="P176">IF(ISNA(INDEX($DC$201:$DC$770,MATCH($A175&amp;P$3,$DB$201:$DB$770&amp;$DC$201:$DC$770,0))),IF(ISNA(INDEX($DC$1:$DC$200,MATCH($A176&amp;P$3,$DB$1:$DB$200&amp;$DC$1:$DC$200,0))),"",IF(INDEX($DC$1:$DC$200,MATCH($A176&amp;P$3,$DB$1:$DB$200&amp;$DC$1:$DC$200,0))=P$3,1,"")),IF(INDEX($DC$201:$DC$770,MATCH($A175&amp;P$3,$DB$201:$DB$770&amp;$DC$201:$DC$770,0))=P$3,2,""))</f>
        <v/>
      </c>
      <c r="Q176" s="10" t="str">
        <f t="array" ref="Q176">IF(ISNA(INDEX($DC$201:$DC$770,MATCH($A175&amp;Q$3,$DB$201:$DB$770&amp;$DC$201:$DC$770,0))),IF(ISNA(INDEX($DC$1:$DC$200,MATCH($A176&amp;Q$3,$DB$1:$DB$200&amp;$DC$1:$DC$200,0))),"",IF(INDEX($DC$1:$DC$200,MATCH($A176&amp;Q$3,$DB$1:$DB$200&amp;$DC$1:$DC$200,0))=Q$3,1,"")),IF(INDEX($DC$201:$DC$770,MATCH($A175&amp;Q$3,$DB$201:$DB$770&amp;$DC$201:$DC$770,0))=Q$3,2,""))</f>
        <v/>
      </c>
      <c r="R176" s="10" t="str">
        <f t="array" ref="R176">IF(ISNA(INDEX($DC$201:$DC$770,MATCH($A175&amp;R$3,$DB$201:$DB$770&amp;$DC$201:$DC$770,0))),IF(ISNA(INDEX($DC$1:$DC$200,MATCH($A176&amp;R$3,$DB$1:$DB$200&amp;$DC$1:$DC$200,0))),"",IF(INDEX($DC$1:$DC$200,MATCH($A176&amp;R$3,$DB$1:$DB$200&amp;$DC$1:$DC$200,0))=R$3,1,"")),IF(INDEX($DC$201:$DC$770,MATCH($A175&amp;R$3,$DB$201:$DB$770&amp;$DC$201:$DC$770,0))=R$3,2,""))</f>
        <v/>
      </c>
      <c r="S176" s="9" t="str">
        <f t="array" ref="S176">IF(ISNA(INDEX($DC$201:$DC$770,MATCH($A175&amp;S$3,$DB$201:$DB$770&amp;$DC$201:$DC$770,0))),IF(ISNA(INDEX($DC$1:$DC$200,MATCH($A176&amp;S$3,$DB$1:$DB$200&amp;$DC$1:$DC$200,0))),"",IF(INDEX($DC$1:$DC$200,MATCH($A176&amp;S$3,$DB$1:$DB$200&amp;$DC$1:$DC$200,0))=S$3,1,"")),IF(INDEX($DC$201:$DC$770,MATCH($A175&amp;S$3,$DB$201:$DB$770&amp;$DC$201:$DC$770,0))=S$3,2,""))</f>
        <v/>
      </c>
      <c r="T176" s="10">
        <f t="array" ref="T176">IF(ISNA(INDEX($DC$201:$DC$770,MATCH($A175&amp;T$3,$DB$201:$DB$770&amp;$DC$201:$DC$770,0))),IF(ISNA(INDEX($DC$1:$DC$200,MATCH($A176&amp;T$3,$DB$1:$DB$200&amp;$DC$1:$DC$200,0))),"",IF(INDEX($DC$1:$DC$200,MATCH($A176&amp;T$3,$DB$1:$DB$200&amp;$DC$1:$DC$200,0))=T$3,1,"")),IF(INDEX($DC$201:$DC$770,MATCH($A175&amp;T$3,$DB$201:$DB$770&amp;$DC$201:$DC$770,0))=T$3,2,""))</f>
        <v>2</v>
      </c>
      <c r="U176" s="8">
        <f t="array" ref="U176">IF(ISNA(INDEX($DC$201:$DC$770,MATCH($A175&amp;U$3,$DB$201:$DB$770&amp;$DC$201:$DC$770,0))),IF(ISNA(INDEX($DC$1:$DC$200,MATCH($A176&amp;U$3,$DB$1:$DB$200&amp;$DC$1:$DC$200,0))),"",IF(INDEX($DC$1:$DC$200,MATCH($A176&amp;U$3,$DB$1:$DB$200&amp;$DC$1:$DC$200,0))=U$3,1,"")),IF(INDEX($DC$201:$DC$770,MATCH($A175&amp;U$3,$DB$201:$DB$770&amp;$DC$201:$DC$770,0))=U$3,2,""))</f>
        <v>2</v>
      </c>
      <c r="V176" s="10" t="str">
        <f t="array" ref="V176">IF(ISNA(INDEX($DC$201:$DC$770,MATCH($A175&amp;V$3,$DB$201:$DB$770&amp;$DC$201:$DC$770,0))),IF(ISNA(INDEX($DC$1:$DC$200,MATCH($A176&amp;V$3,$DB$1:$DB$200&amp;$DC$1:$DC$200,0))),"",IF(INDEX($DC$1:$DC$200,MATCH($A176&amp;V$3,$DB$1:$DB$200&amp;$DC$1:$DC$200,0))=V$3,1,"")),IF(INDEX($DC$201:$DC$770,MATCH($A175&amp;V$3,$DB$201:$DB$770&amp;$DC$201:$DC$770,0))=V$3,2,""))</f>
        <v/>
      </c>
      <c r="W176" s="10" t="str">
        <f t="array" ref="W176">IF(ISNA(INDEX($DC$201:$DC$770,MATCH($A175&amp;W$3,$DB$201:$DB$770&amp;$DC$201:$DC$770,0))),IF(ISNA(INDEX($DC$1:$DC$200,MATCH($A176&amp;W$3,$DB$1:$DB$200&amp;$DC$1:$DC$200,0))),"",IF(INDEX($DC$1:$DC$200,MATCH($A176&amp;W$3,$DB$1:$DB$200&amp;$DC$1:$DC$200,0))=W$3,1,"")),IF(INDEX($DC$201:$DC$770,MATCH($A175&amp;W$3,$DB$201:$DB$770&amp;$DC$201:$DC$770,0))=W$3,2,""))</f>
        <v/>
      </c>
      <c r="X176" s="10">
        <f t="array" ref="X176">IF(ISNA(INDEX($DC$201:$DC$770,MATCH($A175&amp;X$3,$DB$201:$DB$770&amp;$DC$201:$DC$770,0))),IF(ISNA(INDEX($DC$1:$DC$200,MATCH($A176&amp;X$3,$DB$1:$DB$200&amp;$DC$1:$DC$200,0))),"",IF(INDEX($DC$1:$DC$200,MATCH($A176&amp;X$3,$DB$1:$DB$200&amp;$DC$1:$DC$200,0))=X$3,1,"")),IF(INDEX($DC$201:$DC$770,MATCH($A175&amp;X$3,$DB$201:$DB$770&amp;$DC$201:$DC$770,0))=X$3,2,""))</f>
        <v>2</v>
      </c>
      <c r="Y176" s="9" t="str">
        <f t="array" ref="Y176">IF(ISNA(INDEX($DC$201:$DC$770,MATCH($A175&amp;Y$3,$DB$201:$DB$770&amp;$DC$201:$DC$770,0))),IF(ISNA(INDEX($DC$1:$DC$200,MATCH($A176&amp;Y$3,$DB$1:$DB$200&amp;$DC$1:$DC$200,0))),"",IF(INDEX($DC$1:$DC$200,MATCH($A176&amp;Y$3,$DB$1:$DB$200&amp;$DC$1:$DC$200,0))=Y$3,1,"")),IF(INDEX($DC$201:$DC$770,MATCH($A175&amp;Y$3,$DB$201:$DB$770&amp;$DC$201:$DC$770,0))=Y$3,2,""))</f>
        <v/>
      </c>
      <c r="Z176" s="10" t="str">
        <f t="array" ref="Z176">IF(ISNA(INDEX($DC$201:$DC$770,MATCH($A175&amp;Z$3,$DB$201:$DB$770&amp;$DC$201:$DC$770,0))),IF(ISNA(INDEX($DC$1:$DC$200,MATCH($A176&amp;Z$3,$DB$1:$DB$200&amp;$DC$1:$DC$200,0))),"",IF(INDEX($DC$1:$DC$200,MATCH($A176&amp;Z$3,$DB$1:$DB$200&amp;$DC$1:$DC$200,0))=Z$3,1,"")),IF(INDEX($DC$201:$DC$770,MATCH($A175&amp;Z$3,$DB$201:$DB$770&amp;$DC$201:$DC$770,0))=Z$3,2,""))</f>
        <v/>
      </c>
      <c r="AA176" s="8" t="str">
        <f t="array" ref="AA176">IF(ISNA(INDEX($DC$201:$DC$770,MATCH($A175&amp;AA$3,$DB$201:$DB$770&amp;$DC$201:$DC$770,0))),IF(ISNA(INDEX($DC$1:$DC$200,MATCH($A176&amp;AA$3,$DB$1:$DB$200&amp;$DC$1:$DC$200,0))),"",IF(INDEX($DC$1:$DC$200,MATCH($A176&amp;AA$3,$DB$1:$DB$200&amp;$DC$1:$DC$200,0))=AA$3,1,"")),IF(INDEX($DC$201:$DC$770,MATCH($A175&amp;AA$3,$DB$201:$DB$770&amp;$DC$201:$DC$770,0))=AA$3,2,""))</f>
        <v/>
      </c>
      <c r="AB176" s="10" t="str">
        <f t="array" ref="AB176">IF(ISNA(INDEX($DC$201:$DC$770,MATCH($A175&amp;AB$3,$DB$201:$DB$770&amp;$DC$201:$DC$770,0))),IF(ISNA(INDEX($DC$1:$DC$200,MATCH($A176&amp;AB$3,$DB$1:$DB$200&amp;$DC$1:$DC$200,0))),"",IF(INDEX($DC$1:$DC$200,MATCH($A176&amp;AB$3,$DB$1:$DB$200&amp;$DC$1:$DC$200,0))=AB$3,1,"")),IF(INDEX($DC$201:$DC$770,MATCH($A175&amp;AB$3,$DB$201:$DB$770&amp;$DC$201:$DC$770,0))=AB$3,2,""))</f>
        <v/>
      </c>
      <c r="AC176" s="10" t="str">
        <f t="array" ref="AC176">IF(ISNA(INDEX($DC$201:$DC$770,MATCH($A175&amp;AC$3,$DB$201:$DB$770&amp;$DC$201:$DC$770,0))),IF(ISNA(INDEX($DC$1:$DC$200,MATCH($A176&amp;AC$3,$DB$1:$DB$200&amp;$DC$1:$DC$200,0))),"",IF(INDEX($DC$1:$DC$200,MATCH($A176&amp;AC$3,$DB$1:$DB$200&amp;$DC$1:$DC$200,0))=AC$3,1,"")),IF(INDEX($DC$201:$DC$770,MATCH($A175&amp;AC$3,$DB$201:$DB$770&amp;$DC$201:$DC$770,0))=AC$3,2,""))</f>
        <v/>
      </c>
      <c r="AD176" s="8" t="str">
        <f t="array" ref="AD176">IF(ISNA(INDEX($DC$201:$DC$770,MATCH($A175&amp;AD$3,$DB$201:$DB$770&amp;$DC$201:$DC$770,0))),IF(ISNA(INDEX($DC$1:$DC$200,MATCH($A176&amp;AD$3,$DB$1:$DB$200&amp;$DC$1:$DC$200,0))),"",IF(INDEX($DC$1:$DC$200,MATCH($A176&amp;AD$3,$DB$1:$DB$200&amp;$DC$1:$DC$200,0))=AD$3,1,"")),IF(INDEX($DC$201:$DC$770,MATCH($A175&amp;AD$3,$DB$201:$DB$770&amp;$DC$201:$DC$770,0))=AD$3,2,""))</f>
        <v/>
      </c>
      <c r="AE176" s="4">
        <f t="shared" ref="AE176" si="1636">AE175+0.5</f>
        <v>231.5</v>
      </c>
      <c r="AF176" s="174"/>
      <c r="AG176" s="173"/>
      <c r="AH176" s="177"/>
      <c r="AI176" s="2"/>
      <c r="AJ176" s="165"/>
      <c r="AK176" s="165"/>
      <c r="AL176" s="165"/>
      <c r="AM176" s="2"/>
      <c r="AN176" s="9" t="str">
        <f t="shared" ref="AN176" si="1637">IF(ISNA(VLOOKUP(AE176,$CP$30:$CQ$56,2,FALSE)),IF(ISNA(VLOOKUP(AE176,$DB$1:$DE$200,4,FALSE)),"",VLOOKUP(AE176,$DB$1:$DE$200,4,FALSE)),VLOOKUP(AE176,$CP$30:$CQ$56,2,FALSE))</f>
        <v/>
      </c>
      <c r="AO176" s="10"/>
      <c r="AP176" s="10"/>
      <c r="AQ176" s="10"/>
      <c r="AR176" s="10"/>
      <c r="AS176" s="8"/>
      <c r="AT176" s="9" t="str">
        <f t="array" ref="AT176">IF(ISNA(INDEX($DC$201:$DC$770,MATCH($AE175&amp;AT$3,$DB$201:$DB$770&amp;$DC$201:$DC$770,0))),IF(ISNA(INDEX($DC$1:$DC$200,MATCH($AE176&amp;AT$3,$DB$1:$DB$200&amp;$DC$1:$DC$200,0))),"",IF(INDEX($DC$1:$DC$200,MATCH($AE176&amp;AT$3,$DB$1:$DB$200&amp;$DC$1:$DC$200,0))=AT$3,1,"")),IF(INDEX($DC$201:$DC$770,MATCH($AE175&amp;AT$3,$DB$201:$DB$770&amp;$DC$201:$DC$770,0))=AT$3,2,""))</f>
        <v/>
      </c>
      <c r="AU176" s="10" t="str">
        <f t="array" ref="AU176">IF(ISNA(INDEX($DC$201:$DC$770,MATCH($AE175&amp;AU$3,$DB$201:$DB$770&amp;$DC$201:$DC$770,0))),IF(ISNA(INDEX($DC$1:$DC$200,MATCH($AE176&amp;AU$3,$DB$1:$DB$200&amp;$DC$1:$DC$200,0))),"",IF(INDEX($DC$1:$DC$200,MATCH($AE176&amp;AU$3,$DB$1:$DB$200&amp;$DC$1:$DC$200,0))=AU$3,1,"")),IF(INDEX($DC$201:$DC$770,MATCH($AE175&amp;AU$3,$DB$201:$DB$770&amp;$DC$201:$DC$770,0))=AU$3,2,""))</f>
        <v/>
      </c>
      <c r="AV176" s="10" t="str">
        <f t="array" ref="AV176">IF(ISNA(INDEX($DC$201:$DC$770,MATCH($AE175&amp;AV$3,$DB$201:$DB$770&amp;$DC$201:$DC$770,0))),IF(ISNA(INDEX($DC$1:$DC$200,MATCH($AE176&amp;AV$3,$DB$1:$DB$200&amp;$DC$1:$DC$200,0))),"",IF(INDEX($DC$1:$DC$200,MATCH($AE176&amp;AV$3,$DB$1:$DB$200&amp;$DC$1:$DC$200,0))=AV$3,1,"")),IF(INDEX($DC$201:$DC$770,MATCH($AE175&amp;AV$3,$DB$201:$DB$770&amp;$DC$201:$DC$770,0))=AV$3,2,""))</f>
        <v/>
      </c>
      <c r="AW176" s="9" t="str">
        <f t="array" ref="AW176">IF(ISNA(INDEX($DC$201:$DC$770,MATCH($AE175&amp;AW$3,$DB$201:$DB$770&amp;$DC$201:$DC$770,0))),IF(ISNA(INDEX($DC$1:$DC$200,MATCH($AE176&amp;AW$3,$DB$1:$DB$200&amp;$DC$1:$DC$200,0))),"",IF(INDEX($DC$1:$DC$200,MATCH($AE176&amp;AW$3,$DB$1:$DB$200&amp;$DC$1:$DC$200,0))=AW$3,1,"")),IF(INDEX($DC$201:$DC$770,MATCH($AE175&amp;AW$3,$DB$201:$DB$770&amp;$DC$201:$DC$770,0))=AW$3,2,""))</f>
        <v/>
      </c>
      <c r="AX176" s="10" t="str">
        <f t="array" ref="AX176">IF(ISNA(INDEX($DC$201:$DC$770,MATCH($AE175&amp;AX$3,$DB$201:$DB$770&amp;$DC$201:$DC$770,0))),IF(ISNA(INDEX($DC$1:$DC$200,MATCH($AE176&amp;AX$3,$DB$1:$DB$200&amp;$DC$1:$DC$200,0))),"",IF(INDEX($DC$1:$DC$200,MATCH($AE176&amp;AX$3,$DB$1:$DB$200&amp;$DC$1:$DC$200,0))=AX$3,1,"")),IF(INDEX($DC$201:$DC$770,MATCH($AE175&amp;AX$3,$DB$201:$DB$770&amp;$DC$201:$DC$770,0))=AX$3,2,""))</f>
        <v/>
      </c>
      <c r="AY176" s="8" t="str">
        <f t="array" ref="AY176">IF(ISNA(INDEX($DC$201:$DC$770,MATCH($AE175&amp;AY$3,$DB$201:$DB$770&amp;$DC$201:$DC$770,0))),IF(ISNA(INDEX($DC$1:$DC$200,MATCH($AE176&amp;AY$3,$DB$1:$DB$200&amp;$DC$1:$DC$200,0))),"",IF(INDEX($DC$1:$DC$200,MATCH($AE176&amp;AY$3,$DB$1:$DB$200&amp;$DC$1:$DC$200,0))=AY$3,1,"")),IF(INDEX($DC$201:$DC$770,MATCH($AE175&amp;AY$3,$DB$201:$DB$770&amp;$DC$201:$DC$770,0))=AY$3,2,""))</f>
        <v/>
      </c>
      <c r="AZ176" s="10" t="str">
        <f t="array" ref="AZ176">IF(ISNA(INDEX($DC$201:$DC$770,MATCH($AE175&amp;AZ$3,$DB$201:$DB$770&amp;$DC$201:$DC$770,0))),IF(ISNA(INDEX($DC$1:$DC$200,MATCH($AE176&amp;AZ$3,$DB$1:$DB$200&amp;$DC$1:$DC$200,0))),"",IF(INDEX($DC$1:$DC$200,MATCH($AE176&amp;AZ$3,$DB$1:$DB$200&amp;$DC$1:$DC$200,0))=AZ$3,1,"")),IF(INDEX($DC$201:$DC$770,MATCH($AE175&amp;AZ$3,$DB$201:$DB$770&amp;$DC$201:$DC$770,0))=AZ$3,2,""))</f>
        <v/>
      </c>
      <c r="BA176" s="10" t="str">
        <f t="array" ref="BA176">IF(ISNA(INDEX($DC$201:$DC$770,MATCH($AE175&amp;BA$3,$DB$201:$DB$770&amp;$DC$201:$DC$770,0))),IF(ISNA(INDEX($DC$1:$DC$200,MATCH($AE176&amp;BA$3,$DB$1:$DB$200&amp;$DC$1:$DC$200,0))),"",IF(INDEX($DC$1:$DC$200,MATCH($AE176&amp;BA$3,$DB$1:$DB$200&amp;$DC$1:$DC$200,0))=BA$3,1,"")),IF(INDEX($DC$201:$DC$770,MATCH($AE175&amp;BA$3,$DB$201:$DB$770&amp;$DC$201:$DC$770,0))=BA$3,2,""))</f>
        <v/>
      </c>
      <c r="BB176" s="10" t="str">
        <f t="array" ref="BB176">IF(ISNA(INDEX($DC$201:$DC$770,MATCH($AE175&amp;BB$3,$DB$201:$DB$770&amp;$DC$201:$DC$770,0))),IF(ISNA(INDEX($DC$1:$DC$200,MATCH($AE176&amp;BB$3,$DB$1:$DB$200&amp;$DC$1:$DC$200,0))),"",IF(INDEX($DC$1:$DC$200,MATCH($AE176&amp;BB$3,$DB$1:$DB$200&amp;$DC$1:$DC$200,0))=BB$3,1,"")),IF(INDEX($DC$201:$DC$770,MATCH($AE175&amp;BB$3,$DB$201:$DB$770&amp;$DC$201:$DC$770,0))=BB$3,2,""))</f>
        <v/>
      </c>
      <c r="BC176" s="9" t="str">
        <f t="array" ref="BC176">IF(ISNA(INDEX($DC$201:$DC$770,MATCH($AE175&amp;BC$3,$DB$201:$DB$770&amp;$DC$201:$DC$770,0))),IF(ISNA(INDEX($DC$1:$DC$200,MATCH($AE176&amp;BC$3,$DB$1:$DB$200&amp;$DC$1:$DC$200,0))),"",IF(INDEX($DC$1:$DC$200,MATCH($AE176&amp;BC$3,$DB$1:$DB$200&amp;$DC$1:$DC$200,0))=BC$3,1,"")),IF(INDEX($DC$201:$DC$770,MATCH($AE175&amp;BC$3,$DB$201:$DB$770&amp;$DC$201:$DC$770,0))=BC$3,2,""))</f>
        <v/>
      </c>
      <c r="BD176" s="10" t="str">
        <f t="array" ref="BD176">IF(ISNA(INDEX($DC$201:$DC$770,MATCH($AE175&amp;BD$3,$DB$201:$DB$770&amp;$DC$201:$DC$770,0))),IF(ISNA(INDEX($DC$1:$DC$200,MATCH($AE176&amp;BD$3,$DB$1:$DB$200&amp;$DC$1:$DC$200,0))),"",IF(INDEX($DC$1:$DC$200,MATCH($AE176&amp;BD$3,$DB$1:$DB$200&amp;$DC$1:$DC$200,0))=BD$3,1,"")),IF(INDEX($DC$201:$DC$770,MATCH($AE175&amp;BD$3,$DB$201:$DB$770&amp;$DC$201:$DC$770,0))=BD$3,2,""))</f>
        <v/>
      </c>
      <c r="BE176" s="8" t="str">
        <f t="array" ref="BE176">IF(ISNA(INDEX($DC$201:$DC$770,MATCH($AE175&amp;BE$3,$DB$201:$DB$770&amp;$DC$201:$DC$770,0))),IF(ISNA(INDEX($DC$1:$DC$200,MATCH($AE176&amp;BE$3,$DB$1:$DB$200&amp;$DC$1:$DC$200,0))),"",IF(INDEX($DC$1:$DC$200,MATCH($AE176&amp;BE$3,$DB$1:$DB$200&amp;$DC$1:$DC$200,0))=BE$3,1,"")),IF(INDEX($DC$201:$DC$770,MATCH($AE175&amp;BE$3,$DB$201:$DB$770&amp;$DC$201:$DC$770,0))=BE$3,2,""))</f>
        <v/>
      </c>
      <c r="BF176" s="10" t="str">
        <f t="array" ref="BF176">IF(ISNA(INDEX($DC$201:$DC$770,MATCH($AE175&amp;BF$3,$DB$201:$DB$770&amp;$DC$201:$DC$770,0))),IF(ISNA(INDEX($DC$1:$DC$200,MATCH($AE176&amp;BF$3,$DB$1:$DB$200&amp;$DC$1:$DC$200,0))),"",IF(INDEX($DC$1:$DC$200,MATCH($AE176&amp;BF$3,$DB$1:$DB$200&amp;$DC$1:$DC$200,0))=BF$3,1,"")),IF(INDEX($DC$201:$DC$770,MATCH($AE175&amp;BF$3,$DB$201:$DB$770&amp;$DC$201:$DC$770,0))=BF$3,2,""))</f>
        <v/>
      </c>
      <c r="BG176" s="10" t="str">
        <f t="array" ref="BG176">IF(ISNA(INDEX($DC$201:$DC$770,MATCH($AE175&amp;BG$3,$DB$201:$DB$770&amp;$DC$201:$DC$770,0))),IF(ISNA(INDEX($DC$1:$DC$200,MATCH($AE176&amp;BG$3,$DB$1:$DB$200&amp;$DC$1:$DC$200,0))),"",IF(INDEX($DC$1:$DC$200,MATCH($AE176&amp;BG$3,$DB$1:$DB$200&amp;$DC$1:$DC$200,0))=BG$3,1,"")),IF(INDEX($DC$201:$DC$770,MATCH($AE175&amp;BG$3,$DB$201:$DB$770&amp;$DC$201:$DC$770,0))=BG$3,2,""))</f>
        <v/>
      </c>
      <c r="BH176" s="8" t="str">
        <f t="array" ref="BH176">IF(ISNA(INDEX($DC$201:$DC$770,MATCH($AE175&amp;BH$3,$DB$201:$DB$770&amp;$DC$201:$DC$770,0))),IF(ISNA(INDEX($DC$1:$DC$200,MATCH($AE176&amp;BH$3,$DB$1:$DB$200&amp;$DC$1:$DC$200,0))),"",IF(INDEX($DC$1:$DC$200,MATCH($AE176&amp;BH$3,$DB$1:$DB$200&amp;$DC$1:$DC$200,0))=BH$3,1,"")),IF(INDEX($DC$201:$DC$770,MATCH($AE175&amp;BH$3,$DB$201:$DB$770&amp;$DC$201:$DC$770,0))=BH$3,2,""))</f>
        <v/>
      </c>
      <c r="BI176" s="4">
        <f t="shared" ref="BI176" si="1638">BI175+0.5</f>
        <v>262.5</v>
      </c>
      <c r="BJ176" s="174"/>
      <c r="BK176" s="173"/>
      <c r="BL176" s="177"/>
      <c r="BM176" s="2"/>
      <c r="BN176" s="165"/>
      <c r="BO176" s="165"/>
      <c r="BP176" s="165"/>
      <c r="BQ176" s="2"/>
      <c r="BR176" s="9" t="str">
        <f t="shared" ref="BR176" si="1639">IF(ISNA(VLOOKUP(BI176,$CP$30:$CQ$56,2,FALSE)),IF(ISNA(VLOOKUP(BI176,$DB$1:$DE$200,4,FALSE)),"",VLOOKUP(BI176,$DB$1:$DE$200,4,FALSE)),VLOOKUP(BI176,$CP$30:$CQ$56,2,FALSE))</f>
        <v/>
      </c>
      <c r="BS176" s="10"/>
      <c r="BT176" s="10"/>
      <c r="BU176" s="10"/>
      <c r="BV176" s="10"/>
      <c r="BW176" s="10"/>
      <c r="BX176" s="9" t="str">
        <f t="array" ref="BX176">IF(ISNA(INDEX($DC$201:$DC$770,MATCH($BI175&amp;BX$3,$DB$201:$DB$770&amp;$DC$201:$DC$770,0))),IF(ISNA(INDEX($DC$1:$DC$200,MATCH($BI176&amp;BX$3,$DB$1:$DB$200&amp;$DC$1:$DC$200,0))),"",IF(INDEX($DC$1:$DC$200,MATCH($BI176&amp;BX$3,$DB$1:$DB$200&amp;$DC$1:$DC$200,0))=BX$3,1,"")),IF(INDEX($DC$201:$DC$770,MATCH($BI175&amp;BX$3,$DB$201:$DB$770&amp;$DC$201:$DC$770,0))=BX$3,2,""))</f>
        <v/>
      </c>
      <c r="BY176" s="10" t="str">
        <f t="array" ref="BY176">IF(ISNA(INDEX($DC$201:$DC$770,MATCH($BI175&amp;BY$3,$DB$201:$DB$770&amp;$DC$201:$DC$770,0))),IF(ISNA(INDEX($DC$1:$DC$200,MATCH($BI176&amp;BY$3,$DB$1:$DB$200&amp;$DC$1:$DC$200,0))),"",IF(INDEX($DC$1:$DC$200,MATCH($BI176&amp;BY$3,$DB$1:$DB$200&amp;$DC$1:$DC$200,0))=BY$3,1,"")),IF(INDEX($DC$201:$DC$770,MATCH($BI175&amp;BY$3,$DB$201:$DB$770&amp;$DC$201:$DC$770,0))=BY$3,2,""))</f>
        <v/>
      </c>
      <c r="BZ176" s="10" t="str">
        <f t="array" ref="BZ176">IF(ISNA(INDEX($DC$201:$DC$770,MATCH($BI175&amp;BZ$3,$DB$201:$DB$770&amp;$DC$201:$DC$770,0))),IF(ISNA(INDEX($DC$1:$DC$200,MATCH($BI176&amp;BZ$3,$DB$1:$DB$200&amp;$DC$1:$DC$200,0))),"",IF(INDEX($DC$1:$DC$200,MATCH($BI176&amp;BZ$3,$DB$1:$DB$200&amp;$DC$1:$DC$200,0))=BZ$3,1,"")),IF(INDEX($DC$201:$DC$770,MATCH($BI175&amp;BZ$3,$DB$201:$DB$770&amp;$DC$201:$DC$770,0))=BZ$3,2,""))</f>
        <v/>
      </c>
      <c r="CA176" s="9" t="str">
        <f t="array" ref="CA176">IF(ISNA(INDEX($DC$201:$DC$770,MATCH($BI175&amp;CA$3,$DB$201:$DB$770&amp;$DC$201:$DC$770,0))),IF(ISNA(INDEX($DC$1:$DC$200,MATCH($BI176&amp;CA$3,$DB$1:$DB$200&amp;$DC$1:$DC$200,0))),"",IF(INDEX($DC$1:$DC$200,MATCH($BI176&amp;CA$3,$DB$1:$DB$200&amp;$DC$1:$DC$200,0))=CA$3,1,"")),IF(INDEX($DC$201:$DC$770,MATCH($BI175&amp;CA$3,$DB$201:$DB$770&amp;$DC$201:$DC$770,0))=CA$3,2,""))</f>
        <v/>
      </c>
      <c r="CB176" s="10" t="str">
        <f t="array" ref="CB176">IF(ISNA(INDEX($DC$201:$DC$770,MATCH($BI175&amp;CB$3,$DB$201:$DB$770&amp;$DC$201:$DC$770,0))),IF(ISNA(INDEX($DC$1:$DC$200,MATCH($BI176&amp;CB$3,$DB$1:$DB$200&amp;$DC$1:$DC$200,0))),"",IF(INDEX($DC$1:$DC$200,MATCH($BI176&amp;CB$3,$DB$1:$DB$200&amp;$DC$1:$DC$200,0))=CB$3,1,"")),IF(INDEX($DC$201:$DC$770,MATCH($BI175&amp;CB$3,$DB$201:$DB$770&amp;$DC$201:$DC$770,0))=CB$3,2,""))</f>
        <v/>
      </c>
      <c r="CC176" s="8" t="str">
        <f t="array" ref="CC176">IF(ISNA(INDEX($DC$201:$DC$770,MATCH($BI175&amp;CC$3,$DB$201:$DB$770&amp;$DC$201:$DC$770,0))),IF(ISNA(INDEX($DC$1:$DC$200,MATCH($BI176&amp;CC$3,$DB$1:$DB$200&amp;$DC$1:$DC$200,0))),"",IF(INDEX($DC$1:$DC$200,MATCH($BI176&amp;CC$3,$DB$1:$DB$200&amp;$DC$1:$DC$200,0))=CC$3,1,"")),IF(INDEX($DC$201:$DC$770,MATCH($BI175&amp;CC$3,$DB$201:$DB$770&amp;$DC$201:$DC$770,0))=CC$3,2,""))</f>
        <v/>
      </c>
      <c r="CD176" s="10" t="str">
        <f t="array" ref="CD176">IF(ISNA(INDEX($DC$201:$DC$770,MATCH($BI175&amp;CD$3,$DB$201:$DB$770&amp;$DC$201:$DC$770,0))),IF(ISNA(INDEX($DC$1:$DC$200,MATCH($BI176&amp;CD$3,$DB$1:$DB$200&amp;$DC$1:$DC$200,0))),"",IF(INDEX($DC$1:$DC$200,MATCH($BI176&amp;CD$3,$DB$1:$DB$200&amp;$DC$1:$DC$200,0))=CD$3,1,"")),IF(INDEX($DC$201:$DC$770,MATCH($BI175&amp;CD$3,$DB$201:$DB$770&amp;$DC$201:$DC$770,0))=CD$3,2,""))</f>
        <v/>
      </c>
      <c r="CE176" s="10" t="str">
        <f t="array" ref="CE176">IF(ISNA(INDEX($DC$201:$DC$770,MATCH($BI175&amp;CE$3,$DB$201:$DB$770&amp;$DC$201:$DC$770,0))),IF(ISNA(INDEX($DC$1:$DC$200,MATCH($BI176&amp;CE$3,$DB$1:$DB$200&amp;$DC$1:$DC$200,0))),"",IF(INDEX($DC$1:$DC$200,MATCH($BI176&amp;CE$3,$DB$1:$DB$200&amp;$DC$1:$DC$200,0))=CE$3,1,"")),IF(INDEX($DC$201:$DC$770,MATCH($BI175&amp;CE$3,$DB$201:$DB$770&amp;$DC$201:$DC$770,0))=CE$3,2,""))</f>
        <v/>
      </c>
      <c r="CF176" s="10" t="str">
        <f t="array" ref="CF176">IF(ISNA(INDEX($DC$201:$DC$770,MATCH($BI175&amp;CF$3,$DB$201:$DB$770&amp;$DC$201:$DC$770,0))),IF(ISNA(INDEX($DC$1:$DC$200,MATCH($BI176&amp;CF$3,$DB$1:$DB$200&amp;$DC$1:$DC$200,0))),"",IF(INDEX($DC$1:$DC$200,MATCH($BI176&amp;CF$3,$DB$1:$DB$200&amp;$DC$1:$DC$200,0))=CF$3,1,"")),IF(INDEX($DC$201:$DC$770,MATCH($BI175&amp;CF$3,$DB$201:$DB$770&amp;$DC$201:$DC$770,0))=CF$3,2,""))</f>
        <v/>
      </c>
      <c r="CG176" s="9" t="str">
        <f t="array" ref="CG176">IF(ISNA(INDEX($DC$201:$DC$770,MATCH($BI175&amp;CG$3,$DB$201:$DB$770&amp;$DC$201:$DC$770,0))),IF(ISNA(INDEX($DC$1:$DC$200,MATCH($BI176&amp;CG$3,$DB$1:$DB$200&amp;$DC$1:$DC$200,0))),"",IF(INDEX($DC$1:$DC$200,MATCH($BI176&amp;CG$3,$DB$1:$DB$200&amp;$DC$1:$DC$200,0))=CG$3,1,"")),IF(INDEX($DC$201:$DC$770,MATCH($BI175&amp;CG$3,$DB$201:$DB$770&amp;$DC$201:$DC$770,0))=CG$3,2,""))</f>
        <v/>
      </c>
      <c r="CH176" s="10" t="str">
        <f t="array" ref="CH176">IF(ISNA(INDEX($DC$201:$DC$770,MATCH($BI175&amp;CH$3,$DB$201:$DB$770&amp;$DC$201:$DC$770,0))),IF(ISNA(INDEX($DC$1:$DC$200,MATCH($BI176&amp;CH$3,$DB$1:$DB$200&amp;$DC$1:$DC$200,0))),"",IF(INDEX($DC$1:$DC$200,MATCH($BI176&amp;CH$3,$DB$1:$DB$200&amp;$DC$1:$DC$200,0))=CH$3,1,"")),IF(INDEX($DC$201:$DC$770,MATCH($BI175&amp;CH$3,$DB$201:$DB$770&amp;$DC$201:$DC$770,0))=CH$3,2,""))</f>
        <v/>
      </c>
      <c r="CI176" s="8" t="str">
        <f t="array" ref="CI176">IF(ISNA(INDEX($DC$201:$DC$770,MATCH($BI175&amp;CI$3,$DB$201:$DB$770&amp;$DC$201:$DC$770,0))),IF(ISNA(INDEX($DC$1:$DC$200,MATCH($BI176&amp;CI$3,$DB$1:$DB$200&amp;$DC$1:$DC$200,0))),"",IF(INDEX($DC$1:$DC$200,MATCH($BI176&amp;CI$3,$DB$1:$DB$200&amp;$DC$1:$DC$200,0))=CI$3,1,"")),IF(INDEX($DC$201:$DC$770,MATCH($BI175&amp;CI$3,$DB$201:$DB$770&amp;$DC$201:$DC$770,0))=CI$3,2,""))</f>
        <v/>
      </c>
      <c r="CJ176" s="10" t="str">
        <f t="array" ref="CJ176">IF(ISNA(INDEX($DC$201:$DC$770,MATCH($BI175&amp;CJ$3,$DB$201:$DB$770&amp;$DC$201:$DC$770,0))),IF(ISNA(INDEX($DC$1:$DC$200,MATCH($BI176&amp;CJ$3,$DB$1:$DB$200&amp;$DC$1:$DC$200,0))),"",IF(INDEX($DC$1:$DC$200,MATCH($BI176&amp;CJ$3,$DB$1:$DB$200&amp;$DC$1:$DC$200,0))=CJ$3,1,"")),IF(INDEX($DC$201:$DC$770,MATCH($BI175&amp;CJ$3,$DB$201:$DB$770&amp;$DC$201:$DC$770,0))=CJ$3,2,""))</f>
        <v/>
      </c>
      <c r="CK176" s="10" t="str">
        <f t="array" ref="CK176">IF(ISNA(INDEX($DC$201:$DC$770,MATCH($BI175&amp;CK$3,$DB$201:$DB$770&amp;$DC$201:$DC$770,0))),IF(ISNA(INDEX($DC$1:$DC$200,MATCH($BI176&amp;CK$3,$DB$1:$DB$200&amp;$DC$1:$DC$200,0))),"",IF(INDEX($DC$1:$DC$200,MATCH($BI176&amp;CK$3,$DB$1:$DB$200&amp;$DC$1:$DC$200,0))=CK$3,1,"")),IF(INDEX($DC$201:$DC$770,MATCH($BI175&amp;CK$3,$DB$201:$DB$770&amp;$DC$201:$DC$770,0))=CK$3,2,""))</f>
        <v/>
      </c>
      <c r="CL176" s="8" t="str">
        <f t="array" ref="CL176">IF(ISNA(INDEX($DC$201:$DC$770,MATCH($BI175&amp;CL$3,$DB$201:$DB$770&amp;$DC$201:$DC$770,0))),IF(ISNA(INDEX($DC$1:$DC$200,MATCH($BI176&amp;CL$3,$DB$1:$DB$200&amp;$DC$1:$DC$200,0))),"",IF(INDEX($DC$1:$DC$200,MATCH($BI176&amp;CL$3,$DB$1:$DB$200&amp;$DC$1:$DC$200,0))=CL$3,1,"")),IF(INDEX($DC$201:$DC$770,MATCH($BI175&amp;CL$3,$DB$201:$DB$770&amp;$DC$201:$DC$770,0))=CL$3,2,""))</f>
        <v/>
      </c>
      <c r="CN176" s="10"/>
      <c r="CO176" s="14">
        <f t="shared" ref="CO176" si="1640">CO175</f>
        <v>15</v>
      </c>
      <c r="CP176" s="24">
        <f t="shared" si="1332"/>
        <v>0</v>
      </c>
      <c r="CQ176" s="161"/>
      <c r="CR176" s="47"/>
      <c r="CS176" s="10"/>
      <c r="CT176" s="10" t="s">
        <v>152</v>
      </c>
      <c r="CU176" s="68"/>
      <c r="CV176" s="68"/>
      <c r="CW176" s="10">
        <f t="shared" si="1410"/>
        <v>2016</v>
      </c>
      <c r="CX176" s="10" t="str">
        <f t="shared" si="1309"/>
        <v>Mo</v>
      </c>
      <c r="CY176" s="36">
        <f t="shared" si="1333"/>
        <v>40876</v>
      </c>
      <c r="CZ176" s="10">
        <f>CZ175</f>
        <v>0</v>
      </c>
      <c r="DB176" s="19">
        <f>IF(DM176=0,0,IF(COUNTIF($DM$1:$DM$200,DM176)=1,DM176,IF(COUNTIF($DM$1:$DM$200,DM176)=2,IF(COUNTIF($DM$1:$DM104,DM176)=0,DM176,DM176+0.5),"Terminkollision 1")))</f>
        <v>0</v>
      </c>
      <c r="DC176" s="42">
        <f t="shared" si="1187"/>
        <v>15</v>
      </c>
      <c r="DD176" s="71" t="s">
        <v>207</v>
      </c>
      <c r="DE176" s="13" t="s">
        <v>129</v>
      </c>
      <c r="DG176" s="64"/>
      <c r="DH176" s="64"/>
      <c r="DI176" s="13">
        <f t="shared" si="563"/>
        <v>2016</v>
      </c>
      <c r="DJ176" s="13" t="str">
        <f t="shared" si="1273"/>
        <v>Mo</v>
      </c>
      <c r="DK176" s="22">
        <f t="shared" si="1274"/>
        <v>40876</v>
      </c>
      <c r="DL176" s="19">
        <f t="shared" si="1275"/>
        <v>0</v>
      </c>
      <c r="DM176" s="13">
        <f t="shared" si="1136"/>
        <v>0</v>
      </c>
    </row>
    <row r="177" spans="1:117">
      <c r="A177" s="13">
        <f>A175+1</f>
        <v>201</v>
      </c>
      <c r="B177" s="174">
        <f>TRUNC((DATE($CR$2,C$140,C177)-WEEKDAY(DATE($CR$2,C$140,C177),2)-DATE(YEAR(DATE($CR$2,C$140,C177)+4-WEEKDAY(DATE($CR$2,C$140,C177),2)),1,-10))/7)</f>
        <v>29</v>
      </c>
      <c r="C177" s="181">
        <v>19</v>
      </c>
      <c r="D177" s="176" t="str">
        <f t="shared" si="1258"/>
        <v>Di</v>
      </c>
      <c r="E177" s="2"/>
      <c r="F177" s="164">
        <f t="shared" ref="F177" si="1641">IF(OR(OR(B177=$CR$7,B181=$CR$7,B177=$CS$7,B181=$CS$7,B177=$CT$7,B181=$CT$7,B177=$CR$8,B181=$CR$8,B177=$CR$9,B181=$CR$9,B177=$CR$10,B181=$CR$10,B177=$CS$10,B181=$CS$10,B177=$CR$11,B181=$CR$11,B177=$CS$11,B181=$CS$11,B177=$CT$11,B181=$CT$11,B177=$CU$11,B181=$CU$11,B177=$CV$11,B181=$CV$11,B177=$CR$12,B181=$CR$12,B177=$CS$12,B181=$CS$12),OR($A178=$CP$30,$A178=$CP$31,$A178=$CP$32,$A178=$CP$33,$A178=$CP$34,$A178=$CP$35,$A178=$CP$36,$A178=$CP$37,$A178=$CP$38,$A178=$CP$39,$A178=$CP$40,$A178=$CP$41),OR($A178=$CP$44,$A178=$CP$45,$A178=$CP$46,$A178=$CP$47,$A178=$CP$48,$A178=$CP$49,$A178=$CP$50)),1,"")</f>
        <v>1</v>
      </c>
      <c r="G177" s="164">
        <f t="shared" ref="G177" si="1642">IF(OR(OR(B177=$CR$15,B181=$CR$15,B177=$CS$15,B181=$CS$15,B177=$CT$15,B181=$CT$15,B177=$CR$16,B181=$CR$16,B177=$CS$16,B181=$CS$16,B177=$CR$17,B181=$CR$17,B177=$CS$17,B181=$CS$17,B177=$CR$18,B181=$CR$18,B177=$CS$18,B181=$CS$18,B177=$CT$18,B181=$CT$18,B177=$CU$18,B181=$CU$18,B177=$CV$18,B181=$CV$18,B177=$CR$19,B181=$CR$19,B177=$CS$19,B181=$CS$19),OR($A178=$CP$30,$A178=$CP$31,$A178=$CP$32,$A178=$CP$33,$A178=$CP$34,$A178=$CP$35,$A178=$CP$36,$A178=$CP$37,$A178=$CP$38,$A178=$CP$39,$A178=$CP$40,$A178=$CP$41),OR($A178=$CP$44,$A178=$CP$45,$A178=$CP$46,$A178=$CP$47,$A178=$CP$48,$A178=$CP$49,$A178=$CP$50)),1,"")</f>
        <v>1</v>
      </c>
      <c r="H177" s="164">
        <f t="shared" ref="H177" si="1643">IF(OR(OR(B177=$CR$22,B181=$CR$22,B177=$CS$22,B181=$CS$22,B177=$CT$22,B181=$CT$22,B177=$CR$23,B181=$CR$23,B177=$CS$23,B181=$CS$23,B177=$CR$24,B181=$CR$24,B177=$CS$24,B181=$CS$24,B177=$CR$25,B181=$CR$25,B177=$CS$25,B181=$CS$25,B177=$CT$25,B181=$CT$25,B177=$CU$25,B181=$CU$25,B177=$CV$25,B181=$CV$25,B177=$CR$26,B181=$CR$26,B177=$CS$26,B181=$CS$26),OR($A178=$CP$30,$A178=$CP$31,$A178=$CP$32,$A178=$CP$33,$A178=$CP$34,$A178=$CP$35,$A178=$CP$36,$A178=$CP$37,$A178=$CP$38,$A178=$CP$39,$A178=$CP$40,$A178=$CP$41),OR($A178=$CP$44,$A178=$CP$45,$A178=$CP$46,$A178=$CP$47,$A178=$CP$48,$A178=$CP$49,$A178=$CP$50)),1,"")</f>
        <v>1</v>
      </c>
      <c r="I177" s="2"/>
      <c r="J177" s="6" t="str">
        <f t="shared" ref="J177" si="1644">IF(ISNA(VLOOKUP(A177,$DB$1:$DE$200,4,FALSE)),"",VLOOKUP(A177,$DB$1:$DE$200,4,FALSE))</f>
        <v/>
      </c>
      <c r="K177" s="6"/>
      <c r="L177" s="6"/>
      <c r="M177" s="6"/>
      <c r="N177" s="6"/>
      <c r="O177" s="6"/>
      <c r="P177" s="5" t="str">
        <f t="array" ref="P177">IF(ISNA(INDEX($DC$1:$DC$770,MATCH($A177&amp;P$3,$DB$1:$DB$770&amp;$DC$1:$DC$770,0))),"",IF(ISNA(INDEX($DC$1:$DC$200,MATCH($A177&amp;P$3,$DB$1:$DB$200&amp;$DC$1:$DC$200,0))),IF(INDEX($DC$201:$DC$770,MATCH($A177&amp;P$3,$DB$201:$DB$770&amp;$DC$201:$DC$770,0))=P$3,2,""),IF(INDEX($DC$1:$DC$200,MATCH($A177&amp;P$3,$DB$1:$DB$200&amp;$DC$1:$DC$200,0))=P$3,1,"")))</f>
        <v/>
      </c>
      <c r="Q177" s="6" t="str">
        <f t="array" ref="Q177">IF(ISNA(INDEX($DC$1:$DC$770,MATCH($A177&amp;Q$3,$DB$1:$DB$770&amp;$DC$1:$DC$770,0))),"",IF(ISNA(INDEX($DC$1:$DC$200,MATCH($A177&amp;Q$3,$DB$1:$DB$200&amp;$DC$1:$DC$200,0))),IF(INDEX($DC$201:$DC$770,MATCH($A177&amp;Q$3,$DB$201:$DB$770&amp;$DC$201:$DC$770,0))=Q$3,2,""),IF(INDEX($DC$1:$DC$200,MATCH($A177&amp;Q$3,$DB$1:$DB$200&amp;$DC$1:$DC$200,0))=Q$3,1,"")))</f>
        <v/>
      </c>
      <c r="R177" s="6" t="str">
        <f t="array" ref="R177">IF(ISNA(INDEX($DC$1:$DC$770,MATCH($A177&amp;R$3,$DB$1:$DB$770&amp;$DC$1:$DC$770,0))),"",IF(ISNA(INDEX($DC$1:$DC$200,MATCH($A177&amp;R$3,$DB$1:$DB$200&amp;$DC$1:$DC$200,0))),IF(INDEX($DC$201:$DC$770,MATCH($A177&amp;R$3,$DB$201:$DB$770&amp;$DC$201:$DC$770,0))=R$3,2,""),IF(INDEX($DC$1:$DC$200,MATCH($A177&amp;R$3,$DB$1:$DB$200&amp;$DC$1:$DC$200,0))=R$3,1,"")))</f>
        <v/>
      </c>
      <c r="S177" s="5" t="str">
        <f t="array" ref="S177">IF(ISNA(INDEX($DC$1:$DC$770,MATCH($A177&amp;S$3,$DB$1:$DB$770&amp;$DC$1:$DC$770,0))),"",IF(ISNA(INDEX($DC$1:$DC$200,MATCH($A177&amp;S$3,$DB$1:$DB$200&amp;$DC$1:$DC$200,0))),IF(INDEX($DC$201:$DC$770,MATCH($A177&amp;S$3,$DB$201:$DB$770&amp;$DC$201:$DC$770,0))=S$3,2,""),IF(INDEX($DC$1:$DC$200,MATCH($A177&amp;S$3,$DB$1:$DB$200&amp;$DC$1:$DC$200,0))=S$3,1,"")))</f>
        <v/>
      </c>
      <c r="T177" s="6">
        <f t="array" ref="T177">IF(ISNA(INDEX($DC$1:$DC$770,MATCH($A177&amp;T$3,$DB$1:$DB$770&amp;$DC$1:$DC$770,0))),"",IF(ISNA(INDEX($DC$1:$DC$200,MATCH($A177&amp;T$3,$DB$1:$DB$200&amp;$DC$1:$DC$200,0))),IF(INDEX($DC$201:$DC$770,MATCH($A177&amp;T$3,$DB$201:$DB$770&amp;$DC$201:$DC$770,0))=T$3,2,""),IF(INDEX($DC$1:$DC$200,MATCH($A177&amp;T$3,$DB$1:$DB$200&amp;$DC$1:$DC$200,0))=T$3,1,"")))</f>
        <v>2</v>
      </c>
      <c r="U177" s="7">
        <f t="array" ref="U177">IF(ISNA(INDEX($DC$1:$DC$770,MATCH($A177&amp;U$3,$DB$1:$DB$770&amp;$DC$1:$DC$770,0))),"",IF(ISNA(INDEX($DC$1:$DC$200,MATCH($A177&amp;U$3,$DB$1:$DB$200&amp;$DC$1:$DC$200,0))),IF(INDEX($DC$201:$DC$770,MATCH($A177&amp;U$3,$DB$201:$DB$770&amp;$DC$201:$DC$770,0))=U$3,2,""),IF(INDEX($DC$1:$DC$200,MATCH($A177&amp;U$3,$DB$1:$DB$200&amp;$DC$1:$DC$200,0))=U$3,1,"")))</f>
        <v>2</v>
      </c>
      <c r="V177" s="6" t="str">
        <f t="array" ref="V177">IF(ISNA(INDEX($DC$1:$DC$770,MATCH($A177&amp;V$3,$DB$1:$DB$770&amp;$DC$1:$DC$770,0))),"",IF(ISNA(INDEX($DC$1:$DC$200,MATCH($A177&amp;V$3,$DB$1:$DB$200&amp;$DC$1:$DC$200,0))),IF(INDEX($DC$201:$DC$770,MATCH($A177&amp;V$3,$DB$201:$DB$770&amp;$DC$201:$DC$770,0))=V$3,2,""),IF(INDEX($DC$1:$DC$200,MATCH($A177&amp;V$3,$DB$1:$DB$200&amp;$DC$1:$DC$200,0))=V$3,1,"")))</f>
        <v/>
      </c>
      <c r="W177" s="6" t="str">
        <f t="array" ref="W177">IF(ISNA(INDEX($DC$1:$DC$770,MATCH($A177&amp;W$3,$DB$1:$DB$770&amp;$DC$1:$DC$770,0))),"",IF(ISNA(INDEX($DC$1:$DC$200,MATCH($A177&amp;W$3,$DB$1:$DB$200&amp;$DC$1:$DC$200,0))),IF(INDEX($DC$201:$DC$770,MATCH($A177&amp;W$3,$DB$201:$DB$770&amp;$DC$201:$DC$770,0))=W$3,2,""),IF(INDEX($DC$1:$DC$200,MATCH($A177&amp;W$3,$DB$1:$DB$200&amp;$DC$1:$DC$200,0))=W$3,1,"")))</f>
        <v/>
      </c>
      <c r="X177" s="6">
        <f t="array" ref="X177">IF(ISNA(INDEX($DC$1:$DC$770,MATCH($A177&amp;X$3,$DB$1:$DB$770&amp;$DC$1:$DC$770,0))),"",IF(ISNA(INDEX($DC$1:$DC$200,MATCH($A177&amp;X$3,$DB$1:$DB$200&amp;$DC$1:$DC$200,0))),IF(INDEX($DC$201:$DC$770,MATCH($A177&amp;X$3,$DB$201:$DB$770&amp;$DC$201:$DC$770,0))=X$3,2,""),IF(INDEX($DC$1:$DC$200,MATCH($A177&amp;X$3,$DB$1:$DB$200&amp;$DC$1:$DC$200,0))=X$3,1,"")))</f>
        <v>2</v>
      </c>
      <c r="Y177" s="5" t="str">
        <f t="array" ref="Y177">IF(ISNA(INDEX($DC$1:$DC$770,MATCH($A177&amp;Y$3,$DB$1:$DB$770&amp;$DC$1:$DC$770,0))),"",IF(ISNA(INDEX($DC$1:$DC$200,MATCH($A177&amp;Y$3,$DB$1:$DB$200&amp;$DC$1:$DC$200,0))),IF(INDEX($DC$201:$DC$770,MATCH($A177&amp;Y$3,$DB$201:$DB$770&amp;$DC$201:$DC$770,0))=Y$3,2,""),IF(INDEX($DC$1:$DC$200,MATCH($A177&amp;Y$3,$DB$1:$DB$200&amp;$DC$1:$DC$200,0))=Y$3,1,"")))</f>
        <v/>
      </c>
      <c r="Z177" s="6" t="str">
        <f t="array" ref="Z177">IF(ISNA(INDEX($DC$1:$DC$770,MATCH($A177&amp;Z$3,$DB$1:$DB$770&amp;$DC$1:$DC$770,0))),"",IF(ISNA(INDEX($DC$1:$DC$200,MATCH($A177&amp;Z$3,$DB$1:$DB$200&amp;$DC$1:$DC$200,0))),IF(INDEX($DC$201:$DC$770,MATCH($A177&amp;Z$3,$DB$201:$DB$770&amp;$DC$201:$DC$770,0))=Z$3,2,""),IF(INDEX($DC$1:$DC$200,MATCH($A177&amp;Z$3,$DB$1:$DB$200&amp;$DC$1:$DC$200,0))=Z$3,1,"")))</f>
        <v/>
      </c>
      <c r="AA177" s="7" t="str">
        <f t="array" ref="AA177">IF(ISNA(INDEX($DC$1:$DC$770,MATCH($A177&amp;AA$3,$DB$1:$DB$770&amp;$DC$1:$DC$770,0))),"",IF(ISNA(INDEX($DC$1:$DC$200,MATCH($A177&amp;AA$3,$DB$1:$DB$200&amp;$DC$1:$DC$200,0))),IF(INDEX($DC$201:$DC$770,MATCH($A177&amp;AA$3,$DB$201:$DB$770&amp;$DC$201:$DC$770,0))=AA$3,2,""),IF(INDEX($DC$1:$DC$200,MATCH($A177&amp;AA$3,$DB$1:$DB$200&amp;$DC$1:$DC$200,0))=AA$3,1,"")))</f>
        <v/>
      </c>
      <c r="AB177" s="6" t="str">
        <f t="array" ref="AB177">IF(ISNA(INDEX($DC$1:$DC$770,MATCH($A177&amp;AB$3,$DB$1:$DB$770&amp;$DC$1:$DC$770,0))),"",IF(ISNA(INDEX($DC$1:$DC$200,MATCH($A177&amp;AB$3,$DB$1:$DB$200&amp;$DC$1:$DC$200,0))),IF(INDEX($DC$201:$DC$770,MATCH($A177&amp;AB$3,$DB$201:$DB$770&amp;$DC$201:$DC$770,0))=AB$3,2,""),IF(INDEX($DC$1:$DC$200,MATCH($A177&amp;AB$3,$DB$1:$DB$200&amp;$DC$1:$DC$200,0))=AB$3,1,"")))</f>
        <v/>
      </c>
      <c r="AC177" s="6" t="str">
        <f t="array" ref="AC177">IF(ISNA(INDEX($DC$1:$DC$770,MATCH($A177&amp;AC$3,$DB$1:$DB$770&amp;$DC$1:$DC$770,0))),"",IF(ISNA(INDEX($DC$1:$DC$200,MATCH($A177&amp;AC$3,$DB$1:$DB$200&amp;$DC$1:$DC$200,0))),IF(INDEX($DC$201:$DC$770,MATCH($A177&amp;AC$3,$DB$201:$DB$770&amp;$DC$201:$DC$770,0))=AC$3,2,""),IF(INDEX($DC$1:$DC$200,MATCH($A177&amp;AC$3,$DB$1:$DB$200&amp;$DC$1:$DC$200,0))=AC$3,1,"")))</f>
        <v/>
      </c>
      <c r="AD177" s="7" t="str">
        <f t="array" ref="AD177">IF(ISNA(INDEX($DC$1:$DC$770,MATCH($A177&amp;AD$3,$DB$1:$DB$770&amp;$DC$1:$DC$770,0))),"",IF(ISNA(INDEX($DC$1:$DC$200,MATCH($A177&amp;AD$3,$DB$1:$DB$200&amp;$DC$1:$DC$200,0))),IF(INDEX($DC$201:$DC$770,MATCH($A177&amp;AD$3,$DB$201:$DB$770&amp;$DC$201:$DC$770,0))=AD$3,2,""),IF(INDEX($DC$1:$DC$200,MATCH($A177&amp;AD$3,$DB$1:$DB$200&amp;$DC$1:$DC$200,0))=AD$3,1,"")))</f>
        <v/>
      </c>
      <c r="AE177" s="4">
        <f t="shared" ref="AE177" si="1645">AE175+1</f>
        <v>232</v>
      </c>
      <c r="AF177" s="174">
        <f>TRUNC((DATE($CR$2,AG$140,AG177)-WEEKDAY(DATE($CR$2,AG$140,AG177),2)-DATE(YEAR(DATE($CR$2,AG$140,AG177)+4-WEEKDAY(DATE($CR$2,AG$140,AG177),2)),1,-10))/7)</f>
        <v>33</v>
      </c>
      <c r="AG177" s="172">
        <v>19</v>
      </c>
      <c r="AH177" s="176" t="str">
        <f t="shared" si="1263"/>
        <v>Fr</v>
      </c>
      <c r="AI177" s="2"/>
      <c r="AJ177" s="164">
        <f t="shared" ref="AJ177" si="1646">IF(OR(OR(AF177=$CR$7,AF181=$CR$7,AF177=$CS$7,AF181=$CS$7,AF177=$CT$7,AF181=$CT$7,AF177=$CR$8,AF181=$CR$8,AF177=$CR$9,AF181=$CR$9,AF177=$CR$10,AF181=$CR$10,AF177=$CS$10,AF181=$CS$10,AF177=$CR$11,AF181=$CR$11,AF177=$CS$11,AF181=$CS$11,AF177=$CT$11,AF181=$CT$11,AF177=$CU$11,AF181=$CU$11,AF177=$CV$11,AF181=$CV$11,AF177=$CR$12,AF181=$CR$12,AF177=$CS$12,AF181=$CS$12),OR($AE178=$CP$30,$AE178=$CP$31,$AE178=$CP$32,$AE178=$CP$33,$AE178=$CP$34,$AE178=$CP$35,$AE178=$CP$36,$AE178=$CP$37,$AE178=$CP$38,$AE178=$CP$39,$AE178=$CP$40,$AE178=$CP$41),OR($AE178=$CP$44,$AE178=$CP$45,$AE178=$CP$46,$AE178=$CP$47,$AE178=$CP$48,$AE178=$CP$49,$AE178=$CP$50)),1,"")</f>
        <v>1</v>
      </c>
      <c r="AK177" s="164">
        <f t="shared" ref="AK177" si="1647">IF(OR(OR(AF177=$CR$15,AF181=$CR$15,AF177=$CS$15,AF181=$CS$15,AF177=$CT$15,AF181=$CT$15,AF177=$CR$16,AF181=$CR$16,AF177=$CS$16,AF181=$CS$16,AF177=$CR$17,AF181=$CR$17,AF177=$CS$17,AF181=$CS$17,AF177=$CR$18,AF181=$CR$18,AF177=$CS$18,AF181=$CS$18,AF177=$CT$18,AF181=$CT$18,AF177=$CU$18,AF181=$CU$18,AF177=$CV$18,AF181=$CV$18,AF177=$CR$19,AF181=$CR$19,AF177=$CS$19,AF181=$CS$19),OR($AE178=$CP$30,$AE178=$CP$31,$AE178=$CP$32,$AE178=$CP$33,$AE178=$CP$34,$AE178=$CP$35,$AE178=$CP$36,$AE178=$CP$37,$AE178=$CP$38,$AE178=$CP$39,$AE178=$CP$40,$AE178=$CP$41),OR($AE178=$CP$44,$AE178=$CP$45,$AE178=$CP$46,$AE178=$CP$47,$AE178=$CP$48,$AE178=$CP$49,$AE178=$CP$50)),1,"")</f>
        <v>1</v>
      </c>
      <c r="AL177" s="164">
        <f t="shared" ref="AL177" si="1648">IF(OR(OR(AF177=$CR$22,AF181=$CR$22,AF177=$CS$22,AF181=$CS$22,AF177=$CT$22,AF181=$CT$22,AF177=$CR$23,AF181=$CR$23,AF177=$CS$23,AF181=$CS$23,AF177=$CR$24,AF181=$CR$24,AF177=$CS$24,AF181=$CS$24,AF177=$CR$25,AF181=$CR$25,AF177=$CS$25,AF181=$CS$25,AF177=$CT$25,AF181=$CT$25,AF177=$CU$25,AF181=$CU$25,AF177=$CV$25,AF181=$CV$25,AF177=$CR$26,AF181=$CR$26,AF177=$CS$26,AF181=$CS$26),OR($AE178=$CP$30,$AE178=$CP$31,$AE178=$CP$32,$AE178=$CP$33,$AE178=$CP$34,$AE178=$CP$35,$AE178=$CP$36,$AE178=$CP$37,$AE178=$CP$38,$AE178=$CP$39,$AE178=$CP$40,$AE178=$CP$41),OR($AE178=$CP$44,$AE178=$CP$45,$AE178=$CP$46,$AE178=$CP$47,$AE178=$CP$48,$AE178=$CP$49,$AE178=$CP$50)),1,"")</f>
        <v>1</v>
      </c>
      <c r="AM177" s="2"/>
      <c r="AN177" s="1" t="str">
        <f t="shared" ref="AN177" si="1649">IF(ISNA(VLOOKUP(AE177,$DB$1:$DE$200,4,FALSE)),"",VLOOKUP(AE177,$DB$1:$DE$200,4,FALSE))</f>
        <v/>
      </c>
      <c r="AO177" s="1"/>
      <c r="AP177" s="1"/>
      <c r="AQ177" s="1"/>
      <c r="AR177" s="1"/>
      <c r="AS177" s="1"/>
      <c r="AT177" s="5" t="str">
        <f t="array" ref="AT177">IF(ISNA(INDEX($DC$1:$DC$770,MATCH($AE177&amp;AT$3,$DB$1:$DB$770&amp;$DC$1:$DC$770,0))),"",IF(ISNA(INDEX($DC$1:$DC$200,MATCH($AE177&amp;AT$3,$DB$1:$DB$200&amp;$DC$1:$DC$200,0))),IF(INDEX($DC$201:$DC$770,MATCH($AE177&amp;AT$3,$DB$201:$DB$770&amp;$DC$201:$DC$770,0))=AT$3,2,""),IF(INDEX($DC$1:$DC$200,MATCH($AE177&amp;AT$3,$DB$1:$DB$200&amp;$DC$1:$DC$200,0))=AT$3,1,"")))</f>
        <v/>
      </c>
      <c r="AU177" s="6" t="str">
        <f t="array" ref="AU177">IF(ISNA(INDEX($DC$1:$DC$770,MATCH($AE177&amp;AU$3,$DB$1:$DB$770&amp;$DC$1:$DC$770,0))),"",IF(ISNA(INDEX($DC$1:$DC$200,MATCH($AE177&amp;AU$3,$DB$1:$DB$200&amp;$DC$1:$DC$200,0))),IF(INDEX($DC$201:$DC$770,MATCH($AE177&amp;AU$3,$DB$201:$DB$770&amp;$DC$201:$DC$770,0))=AU$3,2,""),IF(INDEX($DC$1:$DC$200,MATCH($AE177&amp;AU$3,$DB$1:$DB$200&amp;$DC$1:$DC$200,0))=AU$3,1,"")))</f>
        <v/>
      </c>
      <c r="AV177" s="6" t="str">
        <f t="array" ref="AV177">IF(ISNA(INDEX($DC$1:$DC$770,MATCH($AE177&amp;AV$3,$DB$1:$DB$770&amp;$DC$1:$DC$770,0))),"",IF(ISNA(INDEX($DC$1:$DC$200,MATCH($AE177&amp;AV$3,$DB$1:$DB$200&amp;$DC$1:$DC$200,0))),IF(INDEX($DC$201:$DC$770,MATCH($AE177&amp;AV$3,$DB$201:$DB$770&amp;$DC$201:$DC$770,0))=AV$3,2,""),IF(INDEX($DC$1:$DC$200,MATCH($AE177&amp;AV$3,$DB$1:$DB$200&amp;$DC$1:$DC$200,0))=AV$3,1,"")))</f>
        <v/>
      </c>
      <c r="AW177" s="5" t="str">
        <f t="array" ref="AW177">IF(ISNA(INDEX($DC$1:$DC$770,MATCH($AE177&amp;AW$3,$DB$1:$DB$770&amp;$DC$1:$DC$770,0))),"",IF(ISNA(INDEX($DC$1:$DC$200,MATCH($AE177&amp;AW$3,$DB$1:$DB$200&amp;$DC$1:$DC$200,0))),IF(INDEX($DC$201:$DC$770,MATCH($AE177&amp;AW$3,$DB$201:$DB$770&amp;$DC$201:$DC$770,0))=AW$3,2,""),IF(INDEX($DC$1:$DC$200,MATCH($AE177&amp;AW$3,$DB$1:$DB$200&amp;$DC$1:$DC$200,0))=AW$3,1,"")))</f>
        <v/>
      </c>
      <c r="AX177" s="6" t="str">
        <f t="array" ref="AX177">IF(ISNA(INDEX($DC$1:$DC$770,MATCH($AE177&amp;AX$3,$DB$1:$DB$770&amp;$DC$1:$DC$770,0))),"",IF(ISNA(INDEX($DC$1:$DC$200,MATCH($AE177&amp;AX$3,$DB$1:$DB$200&amp;$DC$1:$DC$200,0))),IF(INDEX($DC$201:$DC$770,MATCH($AE177&amp;AX$3,$DB$201:$DB$770&amp;$DC$201:$DC$770,0))=AX$3,2,""),IF(INDEX($DC$1:$DC$200,MATCH($AE177&amp;AX$3,$DB$1:$DB$200&amp;$DC$1:$DC$200,0))=AX$3,1,"")))</f>
        <v/>
      </c>
      <c r="AY177" s="7" t="str">
        <f t="array" ref="AY177">IF(ISNA(INDEX($DC$1:$DC$770,MATCH($AE177&amp;AY$3,$DB$1:$DB$770&amp;$DC$1:$DC$770,0))),"",IF(ISNA(INDEX($DC$1:$DC$200,MATCH($AE177&amp;AY$3,$DB$1:$DB$200&amp;$DC$1:$DC$200,0))),IF(INDEX($DC$201:$DC$770,MATCH($AE177&amp;AY$3,$DB$201:$DB$770&amp;$DC$201:$DC$770,0))=AY$3,2,""),IF(INDEX($DC$1:$DC$200,MATCH($AE177&amp;AY$3,$DB$1:$DB$200&amp;$DC$1:$DC$200,0))=AY$3,1,"")))</f>
        <v/>
      </c>
      <c r="AZ177" s="6" t="str">
        <f t="array" ref="AZ177">IF(ISNA(INDEX($DC$1:$DC$770,MATCH($AE177&amp;AZ$3,$DB$1:$DB$770&amp;$DC$1:$DC$770,0))),"",IF(ISNA(INDEX($DC$1:$DC$200,MATCH($AE177&amp;AZ$3,$DB$1:$DB$200&amp;$DC$1:$DC$200,0))),IF(INDEX($DC$201:$DC$770,MATCH($AE177&amp;AZ$3,$DB$201:$DB$770&amp;$DC$201:$DC$770,0))=AZ$3,2,""),IF(INDEX($DC$1:$DC$200,MATCH($AE177&amp;AZ$3,$DB$1:$DB$200&amp;$DC$1:$DC$200,0))=AZ$3,1,"")))</f>
        <v/>
      </c>
      <c r="BA177" s="6" t="str">
        <f t="array" ref="BA177">IF(ISNA(INDEX($DC$1:$DC$770,MATCH($AE177&amp;BA$3,$DB$1:$DB$770&amp;$DC$1:$DC$770,0))),"",IF(ISNA(INDEX($DC$1:$DC$200,MATCH($AE177&amp;BA$3,$DB$1:$DB$200&amp;$DC$1:$DC$200,0))),IF(INDEX($DC$201:$DC$770,MATCH($AE177&amp;BA$3,$DB$201:$DB$770&amp;$DC$201:$DC$770,0))=BA$3,2,""),IF(INDEX($DC$1:$DC$200,MATCH($AE177&amp;BA$3,$DB$1:$DB$200&amp;$DC$1:$DC$200,0))=BA$3,1,"")))</f>
        <v/>
      </c>
      <c r="BB177" s="6" t="str">
        <f t="array" ref="BB177">IF(ISNA(INDEX($DC$1:$DC$770,MATCH($AE177&amp;BB$3,$DB$1:$DB$770&amp;$DC$1:$DC$770,0))),"",IF(ISNA(INDEX($DC$1:$DC$200,MATCH($AE177&amp;BB$3,$DB$1:$DB$200&amp;$DC$1:$DC$200,0))),IF(INDEX($DC$201:$DC$770,MATCH($AE177&amp;BB$3,$DB$201:$DB$770&amp;$DC$201:$DC$770,0))=BB$3,2,""),IF(INDEX($DC$1:$DC$200,MATCH($AE177&amp;BB$3,$DB$1:$DB$200&amp;$DC$1:$DC$200,0))=BB$3,1,"")))</f>
        <v/>
      </c>
      <c r="BC177" s="5" t="str">
        <f t="array" ref="BC177">IF(ISNA(INDEX($DC$1:$DC$770,MATCH($AE177&amp;BC$3,$DB$1:$DB$770&amp;$DC$1:$DC$770,0))),"",IF(ISNA(INDEX($DC$1:$DC$200,MATCH($AE177&amp;BC$3,$DB$1:$DB$200&amp;$DC$1:$DC$200,0))),IF(INDEX($DC$201:$DC$770,MATCH($AE177&amp;BC$3,$DB$201:$DB$770&amp;$DC$201:$DC$770,0))=BC$3,2,""),IF(INDEX($DC$1:$DC$200,MATCH($AE177&amp;BC$3,$DB$1:$DB$200&amp;$DC$1:$DC$200,0))=BC$3,1,"")))</f>
        <v/>
      </c>
      <c r="BD177" s="6" t="str">
        <f t="array" ref="BD177">IF(ISNA(INDEX($DC$1:$DC$770,MATCH($AE177&amp;BD$3,$DB$1:$DB$770&amp;$DC$1:$DC$770,0))),"",IF(ISNA(INDEX($DC$1:$DC$200,MATCH($AE177&amp;BD$3,$DB$1:$DB$200&amp;$DC$1:$DC$200,0))),IF(INDEX($DC$201:$DC$770,MATCH($AE177&amp;BD$3,$DB$201:$DB$770&amp;$DC$201:$DC$770,0))=BD$3,2,""),IF(INDEX($DC$1:$DC$200,MATCH($AE177&amp;BD$3,$DB$1:$DB$200&amp;$DC$1:$DC$200,0))=BD$3,1,"")))</f>
        <v/>
      </c>
      <c r="BE177" s="7" t="str">
        <f t="array" ref="BE177">IF(ISNA(INDEX($DC$1:$DC$770,MATCH($AE177&amp;BE$3,$DB$1:$DB$770&amp;$DC$1:$DC$770,0))),"",IF(ISNA(INDEX($DC$1:$DC$200,MATCH($AE177&amp;BE$3,$DB$1:$DB$200&amp;$DC$1:$DC$200,0))),IF(INDEX($DC$201:$DC$770,MATCH($AE177&amp;BE$3,$DB$201:$DB$770&amp;$DC$201:$DC$770,0))=BE$3,2,""),IF(INDEX($DC$1:$DC$200,MATCH($AE177&amp;BE$3,$DB$1:$DB$200&amp;$DC$1:$DC$200,0))=BE$3,1,"")))</f>
        <v/>
      </c>
      <c r="BF177" s="6" t="str">
        <f t="array" ref="BF177">IF(ISNA(INDEX($DC$1:$DC$770,MATCH($AE177&amp;BF$3,$DB$1:$DB$770&amp;$DC$1:$DC$770,0))),"",IF(ISNA(INDEX($DC$1:$DC$200,MATCH($AE177&amp;BF$3,$DB$1:$DB$200&amp;$DC$1:$DC$200,0))),IF(INDEX($DC$201:$DC$770,MATCH($AE177&amp;BF$3,$DB$201:$DB$770&amp;$DC$201:$DC$770,0))=BF$3,2,""),IF(INDEX($DC$1:$DC$200,MATCH($AE177&amp;BF$3,$DB$1:$DB$200&amp;$DC$1:$DC$200,0))=BF$3,1,"")))</f>
        <v/>
      </c>
      <c r="BG177" s="6" t="str">
        <f t="array" ref="BG177">IF(ISNA(INDEX($DC$1:$DC$770,MATCH($AE177&amp;BG$3,$DB$1:$DB$770&amp;$DC$1:$DC$770,0))),"",IF(ISNA(INDEX($DC$1:$DC$200,MATCH($AE177&amp;BG$3,$DB$1:$DB$200&amp;$DC$1:$DC$200,0))),IF(INDEX($DC$201:$DC$770,MATCH($AE177&amp;BG$3,$DB$201:$DB$770&amp;$DC$201:$DC$770,0))=BG$3,2,""),IF(INDEX($DC$1:$DC$200,MATCH($AE177&amp;BG$3,$DB$1:$DB$200&amp;$DC$1:$DC$200,0))=BG$3,1,"")))</f>
        <v/>
      </c>
      <c r="BH177" s="7" t="str">
        <f t="array" ref="BH177">IF(ISNA(INDEX($DC$1:$DC$770,MATCH($AE177&amp;BH$3,$DB$1:$DB$770&amp;$DC$1:$DC$770,0))),"",IF(ISNA(INDEX($DC$1:$DC$200,MATCH($AE177&amp;BH$3,$DB$1:$DB$200&amp;$DC$1:$DC$200,0))),IF(INDEX($DC$201:$DC$770,MATCH($AE177&amp;BH$3,$DB$201:$DB$770&amp;$DC$201:$DC$770,0))=BH$3,2,""),IF(INDEX($DC$1:$DC$200,MATCH($AE177&amp;BH$3,$DB$1:$DB$200&amp;$DC$1:$DC$200,0))=BH$3,1,"")))</f>
        <v/>
      </c>
      <c r="BI177" s="4">
        <f t="shared" ref="BI177" si="1650">BI175+1</f>
        <v>263</v>
      </c>
      <c r="BJ177" s="174">
        <f>TRUNC((DATE($CR$2,BK$140,BK177)-WEEKDAY(DATE($CR$2,BK$140,BK177),2)-DATE(YEAR(DATE($CR$2,BK$140,BK177)+4-WEEKDAY(DATE($CR$2,BK$140,BK177),2)),1,-10))/7)</f>
        <v>38</v>
      </c>
      <c r="BK177" s="172">
        <v>19</v>
      </c>
      <c r="BL177" s="176" t="str">
        <f t="shared" si="1268"/>
        <v>Mo</v>
      </c>
      <c r="BM177" s="2"/>
      <c r="BN177" s="164" t="str">
        <f t="shared" ref="BN177" si="1651">IF(OR(OR($BI178=$CP$30,$BI178=$CP$31,$BI178=$CP$32,$BI178=$CP$33,$BI178=$CP$34,$BI178=$CP$35,$BI178=$CP$36,$BI178=$CP$37,$BI178=$CP$38,$BI178=$CP$39,$BI178=$CP$40,$BI178=$CP$41),OR(BJ177=$CR$7,BJ181=$CR$7,BJ177=$CS$7,BJ181=$CS$7,BJ177=$CT$7,BJ181=$CT$7,BJ177=$CR$8,BJ181=$CR$8,BJ177=$CR$9,BJ181=$CR$9,BJ177=$CR$10,BJ181=$CR$10,BJ177=$CS$10,BJ181=$CS$10,BJ177=$CR$11,BJ181=$CR$11,BJ177=$CS$11,BJ181=$CS$11,BJ177=$CT$11,BJ181=$CT$11,BJ177=$CU$11,BJ181=$CU$11,BJ177=$CV$11,BJ181=$CV$11,BJ177=$CR$12,BJ181=$CR$12,BJ177=$CS$12,BJ181=$CS$12),OR($BI178=$CP$44,$BI178=$CP$45,$BI178=$CP$46,$BI178=$CP$47,$BI178=$CP$48,$BI178=$CP$49,$BI178=$CP$50)),1,"")</f>
        <v/>
      </c>
      <c r="BO177" s="164" t="str">
        <f t="shared" ref="BO177" si="1652">IF(OR(OR(BJ177=$CR$15,BJ181=$CR$15,BJ177=$CS$15,BJ181=$CS$15,BJ177=$CT$15,BJ181=$CT$15,BJ177=$CR$16,BJ181=$CR$16,BJ177=$CS$16,BJ181=$CS$16,BJ177=$CR$17,BJ181=$CR$17,BJ177=$CS$17,BJ181=$CS$17,BJ177=$CR$18,BJ181=$CR$18,BJ177=$CS$18,BJ181=$CS$18,BJ177=$CT$18,BJ181=$CT$18,BJ177=$CU$18,BJ181=$CU$18,BJ177=$CV$18,BJ181=$CV$18,BJ177=$CR$19,BJ181=$CR$19,BJ177=$CS$19,BJ181=$CS$19),OR($BI178=$CP$30,$BI178=$CP$31,$BI178=$CP$32,$BI178=$CP$33,$BI178=$CP$34,$BI178=$CP$35,$BI178=$CP$36,$BI178=$CP$37,$BI178=$CP$38,$BI178=$CP$39,$BI178=$CP$40,$BI178=$CP$41),OR($BI178=$CP$44,$BI178=$CP$45,$BI178=$CP$46,$BI178=$CP$47,$BI178=$CP$48,$BI178=$CP$49,$BI178=$CP$50)),1,"")</f>
        <v/>
      </c>
      <c r="BP177" s="164" t="str">
        <f t="shared" ref="BP177" si="1653">IF(OR(OR(BJ177=$CR$22,BJ181=$CR$22,BJ177=$CS$22,BJ181=$CS$22,BJ177=$CT$22,BJ181=$CT$22,BJ177=$CR$23,BJ181=$CR$23,BJ177=$CS$23,BJ181=$CS$23,BJ177=$CR$24,BJ181=$CR$24,BJ177=$CS$24,BJ181=$CS$24,BJ177=$CR$25,BJ181=$CR$25,BJ177=$CS$25,BJ181=$CS$25,BJ177=$CT$25,BJ181=$CT$25,BJ177=$CU$25,BJ181=$CU$25,BJ177=$CV$25,BJ181=$CV$25,BJ177=$CR$26,BJ181=$CR$26,BJ177=$CS$26,BJ181=$CS$26),OR($BI178=$CP$30,$BI178=$CP$31,$BI178=$CP$32,$BI178=$CP$33,$BI178=$CP$34,$BI178=$CP$35,$BI178=$CP$36,$BI178=$CP$37,$BI178=$CP$38,$BI178=$CP$39,$BI178=$CP$40,$BI178=$CP$41),OR($BI178=$CP$44,$BI178=$CP$45,$BI178=$CP$46,$BI178=$CP$47,$BI178=$CP$48,$BI178=$CP$49,$BI178=$CP$50)),1,"")</f>
        <v/>
      </c>
      <c r="BQ177" s="2"/>
      <c r="BR177" s="1" t="str">
        <f t="shared" ref="BR177" si="1654">IF(ISNA(VLOOKUP(BI177,$DB$1:$DE$200,4,FALSE)),"",VLOOKUP(BI177,$DB$1:$DE$200,4,FALSE))</f>
        <v>Cevi-Turnen</v>
      </c>
      <c r="BS177" s="1"/>
      <c r="BT177" s="1"/>
      <c r="BU177" s="1"/>
      <c r="BV177" s="1"/>
      <c r="BW177" s="1"/>
      <c r="BX177" s="5" t="str">
        <f t="array" ref="BX177">IF(ISNA(INDEX($DC$1:$DC$770,MATCH($BI177&amp;BX$3,$DB$1:$DB$770&amp;$DC$1:$DC$770,0))),"",IF(ISNA(INDEX($DC$1:$DC$200,MATCH($BI177&amp;BX$3,$DB$1:$DB$200&amp;$DC$1:$DC$200,0))),IF(INDEX($DC$201:$DC$770,MATCH($BI177&amp;BX$3,$DB$201:$DB$770&amp;$DC$201:$DC$770,0))=BX$3,2,""),IF(INDEX($DC$1:$DC$200,MATCH($BI177&amp;BX$3,$DB$1:$DB$200&amp;$DC$1:$DC$200,0))=BX$3,1,"")))</f>
        <v/>
      </c>
      <c r="BY177" s="6" t="str">
        <f t="array" ref="BY177">IF(ISNA(INDEX($DC$1:$DC$770,MATCH($BI177&amp;BY$3,$DB$1:$DB$770&amp;$DC$1:$DC$770,0))),"",IF(ISNA(INDEX($DC$1:$DC$200,MATCH($BI177&amp;BY$3,$DB$1:$DB$200&amp;$DC$1:$DC$200,0))),IF(INDEX($DC$201:$DC$770,MATCH($BI177&amp;BY$3,$DB$201:$DB$770&amp;$DC$201:$DC$770,0))=BY$3,2,""),IF(INDEX($DC$1:$DC$200,MATCH($BI177&amp;BY$3,$DB$1:$DB$200&amp;$DC$1:$DC$200,0))=BY$3,1,"")))</f>
        <v/>
      </c>
      <c r="BZ177" s="6">
        <f t="array" ref="BZ177">IF(ISNA(INDEX($DC$1:$DC$770,MATCH($BI177&amp;BZ$3,$DB$1:$DB$770&amp;$DC$1:$DC$770,0))),"",IF(ISNA(INDEX($DC$1:$DC$200,MATCH($BI177&amp;BZ$3,$DB$1:$DB$200&amp;$DC$1:$DC$200,0))),IF(INDEX($DC$201:$DC$770,MATCH($BI177&amp;BZ$3,$DB$201:$DB$770&amp;$DC$201:$DC$770,0))=BZ$3,2,""),IF(INDEX($DC$1:$DC$200,MATCH($BI177&amp;BZ$3,$DB$1:$DB$200&amp;$DC$1:$DC$200,0))=BZ$3,1,"")))</f>
        <v>1</v>
      </c>
      <c r="CA177" s="5" t="str">
        <f t="array" ref="CA177">IF(ISNA(INDEX($DC$1:$DC$770,MATCH($BI177&amp;CA$3,$DB$1:$DB$770&amp;$DC$1:$DC$770,0))),"",IF(ISNA(INDEX($DC$1:$DC$200,MATCH($BI177&amp;CA$3,$DB$1:$DB$200&amp;$DC$1:$DC$200,0))),IF(INDEX($DC$201:$DC$770,MATCH($BI177&amp;CA$3,$DB$201:$DB$770&amp;$DC$201:$DC$770,0))=CA$3,2,""),IF(INDEX($DC$1:$DC$200,MATCH($BI177&amp;CA$3,$DB$1:$DB$200&amp;$DC$1:$DC$200,0))=CA$3,1,"")))</f>
        <v/>
      </c>
      <c r="CB177" s="6" t="str">
        <f t="array" ref="CB177">IF(ISNA(INDEX($DC$1:$DC$770,MATCH($BI177&amp;CB$3,$DB$1:$DB$770&amp;$DC$1:$DC$770,0))),"",IF(ISNA(INDEX($DC$1:$DC$200,MATCH($BI177&amp;CB$3,$DB$1:$DB$200&amp;$DC$1:$DC$200,0))),IF(INDEX($DC$201:$DC$770,MATCH($BI177&amp;CB$3,$DB$201:$DB$770&amp;$DC$201:$DC$770,0))=CB$3,2,""),IF(INDEX($DC$1:$DC$200,MATCH($BI177&amp;CB$3,$DB$1:$DB$200&amp;$DC$1:$DC$200,0))=CB$3,1,"")))</f>
        <v/>
      </c>
      <c r="CC177" s="7" t="str">
        <f t="array" ref="CC177">IF(ISNA(INDEX($DC$1:$DC$770,MATCH($BI177&amp;CC$3,$DB$1:$DB$770&amp;$DC$1:$DC$770,0))),"",IF(ISNA(INDEX($DC$1:$DC$200,MATCH($BI177&amp;CC$3,$DB$1:$DB$200&amp;$DC$1:$DC$200,0))),IF(INDEX($DC$201:$DC$770,MATCH($BI177&amp;CC$3,$DB$201:$DB$770&amp;$DC$201:$DC$770,0))=CC$3,2,""),IF(INDEX($DC$1:$DC$200,MATCH($BI177&amp;CC$3,$DB$1:$DB$200&amp;$DC$1:$DC$200,0))=CC$3,1,"")))</f>
        <v/>
      </c>
      <c r="CD177" s="6" t="str">
        <f t="array" ref="CD177">IF(ISNA(INDEX($DC$1:$DC$770,MATCH($BI177&amp;CD$3,$DB$1:$DB$770&amp;$DC$1:$DC$770,0))),"",IF(ISNA(INDEX($DC$1:$DC$200,MATCH($BI177&amp;CD$3,$DB$1:$DB$200&amp;$DC$1:$DC$200,0))),IF(INDEX($DC$201:$DC$770,MATCH($BI177&amp;CD$3,$DB$201:$DB$770&amp;$DC$201:$DC$770,0))=CD$3,2,""),IF(INDEX($DC$1:$DC$200,MATCH($BI177&amp;CD$3,$DB$1:$DB$200&amp;$DC$1:$DC$200,0))=CD$3,1,"")))</f>
        <v/>
      </c>
      <c r="CE177" s="6" t="str">
        <f t="array" ref="CE177">IF(ISNA(INDEX($DC$1:$DC$770,MATCH($BI177&amp;CE$3,$DB$1:$DB$770&amp;$DC$1:$DC$770,0))),"",IF(ISNA(INDEX($DC$1:$DC$200,MATCH($BI177&amp;CE$3,$DB$1:$DB$200&amp;$DC$1:$DC$200,0))),IF(INDEX($DC$201:$DC$770,MATCH($BI177&amp;CE$3,$DB$201:$DB$770&amp;$DC$201:$DC$770,0))=CE$3,2,""),IF(INDEX($DC$1:$DC$200,MATCH($BI177&amp;CE$3,$DB$1:$DB$200&amp;$DC$1:$DC$200,0))=CE$3,1,"")))</f>
        <v/>
      </c>
      <c r="CF177" s="6" t="str">
        <f t="array" ref="CF177">IF(ISNA(INDEX($DC$1:$DC$770,MATCH($BI177&amp;CF$3,$DB$1:$DB$770&amp;$DC$1:$DC$770,0))),"",IF(ISNA(INDEX($DC$1:$DC$200,MATCH($BI177&amp;CF$3,$DB$1:$DB$200&amp;$DC$1:$DC$200,0))),IF(INDEX($DC$201:$DC$770,MATCH($BI177&amp;CF$3,$DB$201:$DB$770&amp;$DC$201:$DC$770,0))=CF$3,2,""),IF(INDEX($DC$1:$DC$200,MATCH($BI177&amp;CF$3,$DB$1:$DB$200&amp;$DC$1:$DC$200,0))=CF$3,1,"")))</f>
        <v/>
      </c>
      <c r="CG177" s="5" t="str">
        <f t="array" ref="CG177">IF(ISNA(INDEX($DC$1:$DC$770,MATCH($BI177&amp;CG$3,$DB$1:$DB$770&amp;$DC$1:$DC$770,0))),"",IF(ISNA(INDEX($DC$1:$DC$200,MATCH($BI177&amp;CG$3,$DB$1:$DB$200&amp;$DC$1:$DC$200,0))),IF(INDEX($DC$201:$DC$770,MATCH($BI177&amp;CG$3,$DB$201:$DB$770&amp;$DC$201:$DC$770,0))=CG$3,2,""),IF(INDEX($DC$1:$DC$200,MATCH($BI177&amp;CG$3,$DB$1:$DB$200&amp;$DC$1:$DC$200,0))=CG$3,1,"")))</f>
        <v/>
      </c>
      <c r="CH177" s="6" t="str">
        <f t="array" ref="CH177">IF(ISNA(INDEX($DC$1:$DC$770,MATCH($BI177&amp;CH$3,$DB$1:$DB$770&amp;$DC$1:$DC$770,0))),"",IF(ISNA(INDEX($DC$1:$DC$200,MATCH($BI177&amp;CH$3,$DB$1:$DB$200&amp;$DC$1:$DC$200,0))),IF(INDEX($DC$201:$DC$770,MATCH($BI177&amp;CH$3,$DB$201:$DB$770&amp;$DC$201:$DC$770,0))=CH$3,2,""),IF(INDEX($DC$1:$DC$200,MATCH($BI177&amp;CH$3,$DB$1:$DB$200&amp;$DC$1:$DC$200,0))=CH$3,1,"")))</f>
        <v/>
      </c>
      <c r="CI177" s="7" t="str">
        <f t="array" ref="CI177">IF(ISNA(INDEX($DC$1:$DC$770,MATCH($BI177&amp;CI$3,$DB$1:$DB$770&amp;$DC$1:$DC$770,0))),"",IF(ISNA(INDEX($DC$1:$DC$200,MATCH($BI177&amp;CI$3,$DB$1:$DB$200&amp;$DC$1:$DC$200,0))),IF(INDEX($DC$201:$DC$770,MATCH($BI177&amp;CI$3,$DB$201:$DB$770&amp;$DC$201:$DC$770,0))=CI$3,2,""),IF(INDEX($DC$1:$DC$200,MATCH($BI177&amp;CI$3,$DB$1:$DB$200&amp;$DC$1:$DC$200,0))=CI$3,1,"")))</f>
        <v/>
      </c>
      <c r="CJ177" s="6" t="str">
        <f t="array" ref="CJ177">IF(ISNA(INDEX($DC$1:$DC$770,MATCH($BI177&amp;CJ$3,$DB$1:$DB$770&amp;$DC$1:$DC$770,0))),"",IF(ISNA(INDEX($DC$1:$DC$200,MATCH($BI177&amp;CJ$3,$DB$1:$DB$200&amp;$DC$1:$DC$200,0))),IF(INDEX($DC$201:$DC$770,MATCH($BI177&amp;CJ$3,$DB$201:$DB$770&amp;$DC$201:$DC$770,0))=CJ$3,2,""),IF(INDEX($DC$1:$DC$200,MATCH($BI177&amp;CJ$3,$DB$1:$DB$200&amp;$DC$1:$DC$200,0))=CJ$3,1,"")))</f>
        <v/>
      </c>
      <c r="CK177" s="6" t="str">
        <f t="array" ref="CK177">IF(ISNA(INDEX($DC$1:$DC$770,MATCH($BI177&amp;CK$3,$DB$1:$DB$770&amp;$DC$1:$DC$770,0))),"",IF(ISNA(INDEX($DC$1:$DC$200,MATCH($BI177&amp;CK$3,$DB$1:$DB$200&amp;$DC$1:$DC$200,0))),IF(INDEX($DC$201:$DC$770,MATCH($BI177&amp;CK$3,$DB$201:$DB$770&amp;$DC$201:$DC$770,0))=CK$3,2,""),IF(INDEX($DC$1:$DC$200,MATCH($BI177&amp;CK$3,$DB$1:$DB$200&amp;$DC$1:$DC$200,0))=CK$3,1,"")))</f>
        <v/>
      </c>
      <c r="CL177" s="7" t="str">
        <f t="array" ref="CL177">IF(ISNA(INDEX($DC$1:$DC$770,MATCH($BI177&amp;CL$3,$DB$1:$DB$770&amp;$DC$1:$DC$770,0))),"",IF(ISNA(INDEX($DC$1:$DC$200,MATCH($BI177&amp;CL$3,$DB$1:$DB$200&amp;$DC$1:$DC$200,0))),IF(INDEX($DC$201:$DC$770,MATCH($BI177&amp;CL$3,$DB$201:$DB$770&amp;$DC$201:$DC$770,0))=CL$3,2,""),IF(INDEX($DC$1:$DC$200,MATCH($BI177&amp;CL$3,$DB$1:$DB$200&amp;$DC$1:$DC$200,0))=CL$3,1,"")))</f>
        <v/>
      </c>
      <c r="CO177" s="58">
        <f t="shared" ref="CO177" si="1655">VLOOKUP(CQ177,$CQ$194:$CR$208,2,FALSE)</f>
        <v>15</v>
      </c>
      <c r="CP177" s="23">
        <f t="shared" si="1332"/>
        <v>0</v>
      </c>
      <c r="CQ177" s="168" t="s">
        <v>207</v>
      </c>
      <c r="CR177" s="67" t="s">
        <v>178</v>
      </c>
      <c r="CT177" s="13" t="s">
        <v>151</v>
      </c>
      <c r="CU177" s="67"/>
      <c r="CV177" s="67"/>
      <c r="CW177" s="13">
        <f t="shared" si="1410"/>
        <v>2016</v>
      </c>
      <c r="CX177" s="13" t="str">
        <f t="shared" si="1309"/>
        <v>Mo</v>
      </c>
      <c r="CY177" s="22">
        <f t="shared" si="1333"/>
        <v>40876</v>
      </c>
      <c r="CZ177" s="13">
        <f>IF(COUNTIF(DL702:DL711,1)&gt;0,"F3",0)</f>
        <v>0</v>
      </c>
      <c r="DB177" s="19">
        <f>IF(DM177=0,0,IF(COUNTIF($DM$1:$DM$200,DM177)=1,DM177,IF(COUNTIF($DM$1:$DM$200,DM177)=2,IF(COUNTIF($DM$1:$DM104,DM177)=0,DM177,DM177+0.5),"Terminkollision 1")))</f>
        <v>0</v>
      </c>
      <c r="DC177" s="42">
        <f t="shared" si="1187"/>
        <v>15</v>
      </c>
      <c r="DD177" s="71" t="s">
        <v>207</v>
      </c>
      <c r="DE177" s="67" t="s">
        <v>175</v>
      </c>
      <c r="DG177" s="67"/>
      <c r="DH177" s="67"/>
      <c r="DI177" s="13">
        <f t="shared" si="563"/>
        <v>2016</v>
      </c>
      <c r="DJ177" s="13" t="str">
        <f t="shared" si="1273"/>
        <v>Mo</v>
      </c>
      <c r="DK177" s="22">
        <f t="shared" si="1274"/>
        <v>40876</v>
      </c>
      <c r="DL177" s="19">
        <f t="shared" si="1275"/>
        <v>0</v>
      </c>
      <c r="DM177" s="13">
        <f t="shared" si="1136"/>
        <v>0</v>
      </c>
    </row>
    <row r="178" spans="1:117">
      <c r="A178" s="13">
        <f t="shared" ref="A178" si="1656">A177+0.5</f>
        <v>201.5</v>
      </c>
      <c r="B178" s="174"/>
      <c r="C178" s="183"/>
      <c r="D178" s="177"/>
      <c r="E178" s="2"/>
      <c r="F178" s="165"/>
      <c r="G178" s="165"/>
      <c r="H178" s="165"/>
      <c r="I178" s="2"/>
      <c r="J178" s="10" t="str">
        <f t="shared" ref="J178" si="1657">IF(ISNA(VLOOKUP(A178,$CP$30:$CQ$56,2,FALSE)),IF(ISNA(VLOOKUP(A178,$DB$1:$DE$200,4,FALSE)),"",VLOOKUP(A178,$DB$1:$DE$200,4,FALSE)),VLOOKUP(A178,$CP$30:$CQ$56,2,FALSE))</f>
        <v/>
      </c>
      <c r="K178" s="10"/>
      <c r="L178" s="10"/>
      <c r="M178" s="10"/>
      <c r="N178" s="10"/>
      <c r="O178" s="10"/>
      <c r="P178" s="9" t="str">
        <f t="array" ref="P178">IF(ISNA(INDEX($DC$201:$DC$770,MATCH($A177&amp;P$3,$DB$201:$DB$770&amp;$DC$201:$DC$770,0))),IF(ISNA(INDEX($DC$1:$DC$200,MATCH($A178&amp;P$3,$DB$1:$DB$200&amp;$DC$1:$DC$200,0))),"",IF(INDEX($DC$1:$DC$200,MATCH($A178&amp;P$3,$DB$1:$DB$200&amp;$DC$1:$DC$200,0))=P$3,1,"")),IF(INDEX($DC$201:$DC$770,MATCH($A177&amp;P$3,$DB$201:$DB$770&amp;$DC$201:$DC$770,0))=P$3,2,""))</f>
        <v/>
      </c>
      <c r="Q178" s="10" t="str">
        <f t="array" ref="Q178">IF(ISNA(INDEX($DC$201:$DC$770,MATCH($A177&amp;Q$3,$DB$201:$DB$770&amp;$DC$201:$DC$770,0))),IF(ISNA(INDEX($DC$1:$DC$200,MATCH($A178&amp;Q$3,$DB$1:$DB$200&amp;$DC$1:$DC$200,0))),"",IF(INDEX($DC$1:$DC$200,MATCH($A178&amp;Q$3,$DB$1:$DB$200&amp;$DC$1:$DC$200,0))=Q$3,1,"")),IF(INDEX($DC$201:$DC$770,MATCH($A177&amp;Q$3,$DB$201:$DB$770&amp;$DC$201:$DC$770,0))=Q$3,2,""))</f>
        <v/>
      </c>
      <c r="R178" s="10" t="str">
        <f t="array" ref="R178">IF(ISNA(INDEX($DC$201:$DC$770,MATCH($A177&amp;R$3,$DB$201:$DB$770&amp;$DC$201:$DC$770,0))),IF(ISNA(INDEX($DC$1:$DC$200,MATCH($A178&amp;R$3,$DB$1:$DB$200&amp;$DC$1:$DC$200,0))),"",IF(INDEX($DC$1:$DC$200,MATCH($A178&amp;R$3,$DB$1:$DB$200&amp;$DC$1:$DC$200,0))=R$3,1,"")),IF(INDEX($DC$201:$DC$770,MATCH($A177&amp;R$3,$DB$201:$DB$770&amp;$DC$201:$DC$770,0))=R$3,2,""))</f>
        <v/>
      </c>
      <c r="S178" s="9" t="str">
        <f t="array" ref="S178">IF(ISNA(INDEX($DC$201:$DC$770,MATCH($A177&amp;S$3,$DB$201:$DB$770&amp;$DC$201:$DC$770,0))),IF(ISNA(INDEX($DC$1:$DC$200,MATCH($A178&amp;S$3,$DB$1:$DB$200&amp;$DC$1:$DC$200,0))),"",IF(INDEX($DC$1:$DC$200,MATCH($A178&amp;S$3,$DB$1:$DB$200&amp;$DC$1:$DC$200,0))=S$3,1,"")),IF(INDEX($DC$201:$DC$770,MATCH($A177&amp;S$3,$DB$201:$DB$770&amp;$DC$201:$DC$770,0))=S$3,2,""))</f>
        <v/>
      </c>
      <c r="T178" s="10">
        <f t="array" ref="T178">IF(ISNA(INDEX($DC$201:$DC$770,MATCH($A177&amp;T$3,$DB$201:$DB$770&amp;$DC$201:$DC$770,0))),IF(ISNA(INDEX($DC$1:$DC$200,MATCH($A178&amp;T$3,$DB$1:$DB$200&amp;$DC$1:$DC$200,0))),"",IF(INDEX($DC$1:$DC$200,MATCH($A178&amp;T$3,$DB$1:$DB$200&amp;$DC$1:$DC$200,0))=T$3,1,"")),IF(INDEX($DC$201:$DC$770,MATCH($A177&amp;T$3,$DB$201:$DB$770&amp;$DC$201:$DC$770,0))=T$3,2,""))</f>
        <v>2</v>
      </c>
      <c r="U178" s="8">
        <f t="array" ref="U178">IF(ISNA(INDEX($DC$201:$DC$770,MATCH($A177&amp;U$3,$DB$201:$DB$770&amp;$DC$201:$DC$770,0))),IF(ISNA(INDEX($DC$1:$DC$200,MATCH($A178&amp;U$3,$DB$1:$DB$200&amp;$DC$1:$DC$200,0))),"",IF(INDEX($DC$1:$DC$200,MATCH($A178&amp;U$3,$DB$1:$DB$200&amp;$DC$1:$DC$200,0))=U$3,1,"")),IF(INDEX($DC$201:$DC$770,MATCH($A177&amp;U$3,$DB$201:$DB$770&amp;$DC$201:$DC$770,0))=U$3,2,""))</f>
        <v>2</v>
      </c>
      <c r="V178" s="10" t="str">
        <f t="array" ref="V178">IF(ISNA(INDEX($DC$201:$DC$770,MATCH($A177&amp;V$3,$DB$201:$DB$770&amp;$DC$201:$DC$770,0))),IF(ISNA(INDEX($DC$1:$DC$200,MATCH($A178&amp;V$3,$DB$1:$DB$200&amp;$DC$1:$DC$200,0))),"",IF(INDEX($DC$1:$DC$200,MATCH($A178&amp;V$3,$DB$1:$DB$200&amp;$DC$1:$DC$200,0))=V$3,1,"")),IF(INDEX($DC$201:$DC$770,MATCH($A177&amp;V$3,$DB$201:$DB$770&amp;$DC$201:$DC$770,0))=V$3,2,""))</f>
        <v/>
      </c>
      <c r="W178" s="10" t="str">
        <f t="array" ref="W178">IF(ISNA(INDEX($DC$201:$DC$770,MATCH($A177&amp;W$3,$DB$201:$DB$770&amp;$DC$201:$DC$770,0))),IF(ISNA(INDEX($DC$1:$DC$200,MATCH($A178&amp;W$3,$DB$1:$DB$200&amp;$DC$1:$DC$200,0))),"",IF(INDEX($DC$1:$DC$200,MATCH($A178&amp;W$3,$DB$1:$DB$200&amp;$DC$1:$DC$200,0))=W$3,1,"")),IF(INDEX($DC$201:$DC$770,MATCH($A177&amp;W$3,$DB$201:$DB$770&amp;$DC$201:$DC$770,0))=W$3,2,""))</f>
        <v/>
      </c>
      <c r="X178" s="10">
        <f t="array" ref="X178">IF(ISNA(INDEX($DC$201:$DC$770,MATCH($A177&amp;X$3,$DB$201:$DB$770&amp;$DC$201:$DC$770,0))),IF(ISNA(INDEX($DC$1:$DC$200,MATCH($A178&amp;X$3,$DB$1:$DB$200&amp;$DC$1:$DC$200,0))),"",IF(INDEX($DC$1:$DC$200,MATCH($A178&amp;X$3,$DB$1:$DB$200&amp;$DC$1:$DC$200,0))=X$3,1,"")),IF(INDEX($DC$201:$DC$770,MATCH($A177&amp;X$3,$DB$201:$DB$770&amp;$DC$201:$DC$770,0))=X$3,2,""))</f>
        <v>2</v>
      </c>
      <c r="Y178" s="9" t="str">
        <f t="array" ref="Y178">IF(ISNA(INDEX($DC$201:$DC$770,MATCH($A177&amp;Y$3,$DB$201:$DB$770&amp;$DC$201:$DC$770,0))),IF(ISNA(INDEX($DC$1:$DC$200,MATCH($A178&amp;Y$3,$DB$1:$DB$200&amp;$DC$1:$DC$200,0))),"",IF(INDEX($DC$1:$DC$200,MATCH($A178&amp;Y$3,$DB$1:$DB$200&amp;$DC$1:$DC$200,0))=Y$3,1,"")),IF(INDEX($DC$201:$DC$770,MATCH($A177&amp;Y$3,$DB$201:$DB$770&amp;$DC$201:$DC$770,0))=Y$3,2,""))</f>
        <v/>
      </c>
      <c r="Z178" s="10" t="str">
        <f t="array" ref="Z178">IF(ISNA(INDEX($DC$201:$DC$770,MATCH($A177&amp;Z$3,$DB$201:$DB$770&amp;$DC$201:$DC$770,0))),IF(ISNA(INDEX($DC$1:$DC$200,MATCH($A178&amp;Z$3,$DB$1:$DB$200&amp;$DC$1:$DC$200,0))),"",IF(INDEX($DC$1:$DC$200,MATCH($A178&amp;Z$3,$DB$1:$DB$200&amp;$DC$1:$DC$200,0))=Z$3,1,"")),IF(INDEX($DC$201:$DC$770,MATCH($A177&amp;Z$3,$DB$201:$DB$770&amp;$DC$201:$DC$770,0))=Z$3,2,""))</f>
        <v/>
      </c>
      <c r="AA178" s="8" t="str">
        <f t="array" ref="AA178">IF(ISNA(INDEX($DC$201:$DC$770,MATCH($A177&amp;AA$3,$DB$201:$DB$770&amp;$DC$201:$DC$770,0))),IF(ISNA(INDEX($DC$1:$DC$200,MATCH($A178&amp;AA$3,$DB$1:$DB$200&amp;$DC$1:$DC$200,0))),"",IF(INDEX($DC$1:$DC$200,MATCH($A178&amp;AA$3,$DB$1:$DB$200&amp;$DC$1:$DC$200,0))=AA$3,1,"")),IF(INDEX($DC$201:$DC$770,MATCH($A177&amp;AA$3,$DB$201:$DB$770&amp;$DC$201:$DC$770,0))=AA$3,2,""))</f>
        <v/>
      </c>
      <c r="AB178" s="10" t="str">
        <f t="array" ref="AB178">IF(ISNA(INDEX($DC$201:$DC$770,MATCH($A177&amp;AB$3,$DB$201:$DB$770&amp;$DC$201:$DC$770,0))),IF(ISNA(INDEX($DC$1:$DC$200,MATCH($A178&amp;AB$3,$DB$1:$DB$200&amp;$DC$1:$DC$200,0))),"",IF(INDEX($DC$1:$DC$200,MATCH($A178&amp;AB$3,$DB$1:$DB$200&amp;$DC$1:$DC$200,0))=AB$3,1,"")),IF(INDEX($DC$201:$DC$770,MATCH($A177&amp;AB$3,$DB$201:$DB$770&amp;$DC$201:$DC$770,0))=AB$3,2,""))</f>
        <v/>
      </c>
      <c r="AC178" s="10" t="str">
        <f t="array" ref="AC178">IF(ISNA(INDEX($DC$201:$DC$770,MATCH($A177&amp;AC$3,$DB$201:$DB$770&amp;$DC$201:$DC$770,0))),IF(ISNA(INDEX($DC$1:$DC$200,MATCH($A178&amp;AC$3,$DB$1:$DB$200&amp;$DC$1:$DC$200,0))),"",IF(INDEX($DC$1:$DC$200,MATCH($A178&amp;AC$3,$DB$1:$DB$200&amp;$DC$1:$DC$200,0))=AC$3,1,"")),IF(INDEX($DC$201:$DC$770,MATCH($A177&amp;AC$3,$DB$201:$DB$770&amp;$DC$201:$DC$770,0))=AC$3,2,""))</f>
        <v/>
      </c>
      <c r="AD178" s="8" t="str">
        <f t="array" ref="AD178">IF(ISNA(INDEX($DC$201:$DC$770,MATCH($A177&amp;AD$3,$DB$201:$DB$770&amp;$DC$201:$DC$770,0))),IF(ISNA(INDEX($DC$1:$DC$200,MATCH($A178&amp;AD$3,$DB$1:$DB$200&amp;$DC$1:$DC$200,0))),"",IF(INDEX($DC$1:$DC$200,MATCH($A178&amp;AD$3,$DB$1:$DB$200&amp;$DC$1:$DC$200,0))=AD$3,1,"")),IF(INDEX($DC$201:$DC$770,MATCH($A177&amp;AD$3,$DB$201:$DB$770&amp;$DC$201:$DC$770,0))=AD$3,2,""))</f>
        <v/>
      </c>
      <c r="AE178" s="4">
        <f t="shared" ref="AE178" si="1658">AE177+0.5</f>
        <v>232.5</v>
      </c>
      <c r="AF178" s="174"/>
      <c r="AG178" s="173"/>
      <c r="AH178" s="177"/>
      <c r="AI178" s="2"/>
      <c r="AJ178" s="165"/>
      <c r="AK178" s="165"/>
      <c r="AL178" s="165"/>
      <c r="AM178" s="2"/>
      <c r="AN178" s="9" t="str">
        <f t="shared" ref="AN178" si="1659">IF(ISNA(VLOOKUP(AE178,$CP$30:$CQ$56,2,FALSE)),IF(ISNA(VLOOKUP(AE178,$DB$1:$DE$200,4,FALSE)),"",VLOOKUP(AE178,$DB$1:$DE$200,4,FALSE)),VLOOKUP(AE178,$CP$30:$CQ$56,2,FALSE))</f>
        <v/>
      </c>
      <c r="AO178" s="10"/>
      <c r="AP178" s="10"/>
      <c r="AQ178" s="10"/>
      <c r="AR178" s="10"/>
      <c r="AS178" s="8"/>
      <c r="AT178" s="9" t="str">
        <f t="array" ref="AT178">IF(ISNA(INDEX($DC$201:$DC$770,MATCH($AE177&amp;AT$3,$DB$201:$DB$770&amp;$DC$201:$DC$770,0))),IF(ISNA(INDEX($DC$1:$DC$200,MATCH($AE178&amp;AT$3,$DB$1:$DB$200&amp;$DC$1:$DC$200,0))),"",IF(INDEX($DC$1:$DC$200,MATCH($AE178&amp;AT$3,$DB$1:$DB$200&amp;$DC$1:$DC$200,0))=AT$3,1,"")),IF(INDEX($DC$201:$DC$770,MATCH($AE177&amp;AT$3,$DB$201:$DB$770&amp;$DC$201:$DC$770,0))=AT$3,2,""))</f>
        <v/>
      </c>
      <c r="AU178" s="10" t="str">
        <f t="array" ref="AU178">IF(ISNA(INDEX($DC$201:$DC$770,MATCH($AE177&amp;AU$3,$DB$201:$DB$770&amp;$DC$201:$DC$770,0))),IF(ISNA(INDEX($DC$1:$DC$200,MATCH($AE178&amp;AU$3,$DB$1:$DB$200&amp;$DC$1:$DC$200,0))),"",IF(INDEX($DC$1:$DC$200,MATCH($AE178&amp;AU$3,$DB$1:$DB$200&amp;$DC$1:$DC$200,0))=AU$3,1,"")),IF(INDEX($DC$201:$DC$770,MATCH($AE177&amp;AU$3,$DB$201:$DB$770&amp;$DC$201:$DC$770,0))=AU$3,2,""))</f>
        <v/>
      </c>
      <c r="AV178" s="10" t="str">
        <f t="array" ref="AV178">IF(ISNA(INDEX($DC$201:$DC$770,MATCH($AE177&amp;AV$3,$DB$201:$DB$770&amp;$DC$201:$DC$770,0))),IF(ISNA(INDEX($DC$1:$DC$200,MATCH($AE178&amp;AV$3,$DB$1:$DB$200&amp;$DC$1:$DC$200,0))),"",IF(INDEX($DC$1:$DC$200,MATCH($AE178&amp;AV$3,$DB$1:$DB$200&amp;$DC$1:$DC$200,0))=AV$3,1,"")),IF(INDEX($DC$201:$DC$770,MATCH($AE177&amp;AV$3,$DB$201:$DB$770&amp;$DC$201:$DC$770,0))=AV$3,2,""))</f>
        <v/>
      </c>
      <c r="AW178" s="9" t="str">
        <f t="array" ref="AW178">IF(ISNA(INDEX($DC$201:$DC$770,MATCH($AE177&amp;AW$3,$DB$201:$DB$770&amp;$DC$201:$DC$770,0))),IF(ISNA(INDEX($DC$1:$DC$200,MATCH($AE178&amp;AW$3,$DB$1:$DB$200&amp;$DC$1:$DC$200,0))),"",IF(INDEX($DC$1:$DC$200,MATCH($AE178&amp;AW$3,$DB$1:$DB$200&amp;$DC$1:$DC$200,0))=AW$3,1,"")),IF(INDEX($DC$201:$DC$770,MATCH($AE177&amp;AW$3,$DB$201:$DB$770&amp;$DC$201:$DC$770,0))=AW$3,2,""))</f>
        <v/>
      </c>
      <c r="AX178" s="10" t="str">
        <f t="array" ref="AX178">IF(ISNA(INDEX($DC$201:$DC$770,MATCH($AE177&amp;AX$3,$DB$201:$DB$770&amp;$DC$201:$DC$770,0))),IF(ISNA(INDEX($DC$1:$DC$200,MATCH($AE178&amp;AX$3,$DB$1:$DB$200&amp;$DC$1:$DC$200,0))),"",IF(INDEX($DC$1:$DC$200,MATCH($AE178&amp;AX$3,$DB$1:$DB$200&amp;$DC$1:$DC$200,0))=AX$3,1,"")),IF(INDEX($DC$201:$DC$770,MATCH($AE177&amp;AX$3,$DB$201:$DB$770&amp;$DC$201:$DC$770,0))=AX$3,2,""))</f>
        <v/>
      </c>
      <c r="AY178" s="8" t="str">
        <f t="array" ref="AY178">IF(ISNA(INDEX($DC$201:$DC$770,MATCH($AE177&amp;AY$3,$DB$201:$DB$770&amp;$DC$201:$DC$770,0))),IF(ISNA(INDEX($DC$1:$DC$200,MATCH($AE178&amp;AY$3,$DB$1:$DB$200&amp;$DC$1:$DC$200,0))),"",IF(INDEX($DC$1:$DC$200,MATCH($AE178&amp;AY$3,$DB$1:$DB$200&amp;$DC$1:$DC$200,0))=AY$3,1,"")),IF(INDEX($DC$201:$DC$770,MATCH($AE177&amp;AY$3,$DB$201:$DB$770&amp;$DC$201:$DC$770,0))=AY$3,2,""))</f>
        <v/>
      </c>
      <c r="AZ178" s="10" t="str">
        <f t="array" ref="AZ178">IF(ISNA(INDEX($DC$201:$DC$770,MATCH($AE177&amp;AZ$3,$DB$201:$DB$770&amp;$DC$201:$DC$770,0))),IF(ISNA(INDEX($DC$1:$DC$200,MATCH($AE178&amp;AZ$3,$DB$1:$DB$200&amp;$DC$1:$DC$200,0))),"",IF(INDEX($DC$1:$DC$200,MATCH($AE178&amp;AZ$3,$DB$1:$DB$200&amp;$DC$1:$DC$200,0))=AZ$3,1,"")),IF(INDEX($DC$201:$DC$770,MATCH($AE177&amp;AZ$3,$DB$201:$DB$770&amp;$DC$201:$DC$770,0))=AZ$3,2,""))</f>
        <v/>
      </c>
      <c r="BA178" s="10" t="str">
        <f t="array" ref="BA178">IF(ISNA(INDEX($DC$201:$DC$770,MATCH($AE177&amp;BA$3,$DB$201:$DB$770&amp;$DC$201:$DC$770,0))),IF(ISNA(INDEX($DC$1:$DC$200,MATCH($AE178&amp;BA$3,$DB$1:$DB$200&amp;$DC$1:$DC$200,0))),"",IF(INDEX($DC$1:$DC$200,MATCH($AE178&amp;BA$3,$DB$1:$DB$200&amp;$DC$1:$DC$200,0))=BA$3,1,"")),IF(INDEX($DC$201:$DC$770,MATCH($AE177&amp;BA$3,$DB$201:$DB$770&amp;$DC$201:$DC$770,0))=BA$3,2,""))</f>
        <v/>
      </c>
      <c r="BB178" s="10" t="str">
        <f t="array" ref="BB178">IF(ISNA(INDEX($DC$201:$DC$770,MATCH($AE177&amp;BB$3,$DB$201:$DB$770&amp;$DC$201:$DC$770,0))),IF(ISNA(INDEX($DC$1:$DC$200,MATCH($AE178&amp;BB$3,$DB$1:$DB$200&amp;$DC$1:$DC$200,0))),"",IF(INDEX($DC$1:$DC$200,MATCH($AE178&amp;BB$3,$DB$1:$DB$200&amp;$DC$1:$DC$200,0))=BB$3,1,"")),IF(INDEX($DC$201:$DC$770,MATCH($AE177&amp;BB$3,$DB$201:$DB$770&amp;$DC$201:$DC$770,0))=BB$3,2,""))</f>
        <v/>
      </c>
      <c r="BC178" s="9" t="str">
        <f t="array" ref="BC178">IF(ISNA(INDEX($DC$201:$DC$770,MATCH($AE177&amp;BC$3,$DB$201:$DB$770&amp;$DC$201:$DC$770,0))),IF(ISNA(INDEX($DC$1:$DC$200,MATCH($AE178&amp;BC$3,$DB$1:$DB$200&amp;$DC$1:$DC$200,0))),"",IF(INDEX($DC$1:$DC$200,MATCH($AE178&amp;BC$3,$DB$1:$DB$200&amp;$DC$1:$DC$200,0))=BC$3,1,"")),IF(INDEX($DC$201:$DC$770,MATCH($AE177&amp;BC$3,$DB$201:$DB$770&amp;$DC$201:$DC$770,0))=BC$3,2,""))</f>
        <v/>
      </c>
      <c r="BD178" s="10" t="str">
        <f t="array" ref="BD178">IF(ISNA(INDEX($DC$201:$DC$770,MATCH($AE177&amp;BD$3,$DB$201:$DB$770&amp;$DC$201:$DC$770,0))),IF(ISNA(INDEX($DC$1:$DC$200,MATCH($AE178&amp;BD$3,$DB$1:$DB$200&amp;$DC$1:$DC$200,0))),"",IF(INDEX($DC$1:$DC$200,MATCH($AE178&amp;BD$3,$DB$1:$DB$200&amp;$DC$1:$DC$200,0))=BD$3,1,"")),IF(INDEX($DC$201:$DC$770,MATCH($AE177&amp;BD$3,$DB$201:$DB$770&amp;$DC$201:$DC$770,0))=BD$3,2,""))</f>
        <v/>
      </c>
      <c r="BE178" s="8" t="str">
        <f t="array" ref="BE178">IF(ISNA(INDEX($DC$201:$DC$770,MATCH($AE177&amp;BE$3,$DB$201:$DB$770&amp;$DC$201:$DC$770,0))),IF(ISNA(INDEX($DC$1:$DC$200,MATCH($AE178&amp;BE$3,$DB$1:$DB$200&amp;$DC$1:$DC$200,0))),"",IF(INDEX($DC$1:$DC$200,MATCH($AE178&amp;BE$3,$DB$1:$DB$200&amp;$DC$1:$DC$200,0))=BE$3,1,"")),IF(INDEX($DC$201:$DC$770,MATCH($AE177&amp;BE$3,$DB$201:$DB$770&amp;$DC$201:$DC$770,0))=BE$3,2,""))</f>
        <v/>
      </c>
      <c r="BF178" s="10" t="str">
        <f t="array" ref="BF178">IF(ISNA(INDEX($DC$201:$DC$770,MATCH($AE177&amp;BF$3,$DB$201:$DB$770&amp;$DC$201:$DC$770,0))),IF(ISNA(INDEX($DC$1:$DC$200,MATCH($AE178&amp;BF$3,$DB$1:$DB$200&amp;$DC$1:$DC$200,0))),"",IF(INDEX($DC$1:$DC$200,MATCH($AE178&amp;BF$3,$DB$1:$DB$200&amp;$DC$1:$DC$200,0))=BF$3,1,"")),IF(INDEX($DC$201:$DC$770,MATCH($AE177&amp;BF$3,$DB$201:$DB$770&amp;$DC$201:$DC$770,0))=BF$3,2,""))</f>
        <v/>
      </c>
      <c r="BG178" s="10" t="str">
        <f t="array" ref="BG178">IF(ISNA(INDEX($DC$201:$DC$770,MATCH($AE177&amp;BG$3,$DB$201:$DB$770&amp;$DC$201:$DC$770,0))),IF(ISNA(INDEX($DC$1:$DC$200,MATCH($AE178&amp;BG$3,$DB$1:$DB$200&amp;$DC$1:$DC$200,0))),"",IF(INDEX($DC$1:$DC$200,MATCH($AE178&amp;BG$3,$DB$1:$DB$200&amp;$DC$1:$DC$200,0))=BG$3,1,"")),IF(INDEX($DC$201:$DC$770,MATCH($AE177&amp;BG$3,$DB$201:$DB$770&amp;$DC$201:$DC$770,0))=BG$3,2,""))</f>
        <v/>
      </c>
      <c r="BH178" s="8" t="str">
        <f t="array" ref="BH178">IF(ISNA(INDEX($DC$201:$DC$770,MATCH($AE177&amp;BH$3,$DB$201:$DB$770&amp;$DC$201:$DC$770,0))),IF(ISNA(INDEX($DC$1:$DC$200,MATCH($AE178&amp;BH$3,$DB$1:$DB$200&amp;$DC$1:$DC$200,0))),"",IF(INDEX($DC$1:$DC$200,MATCH($AE178&amp;BH$3,$DB$1:$DB$200&amp;$DC$1:$DC$200,0))=BH$3,1,"")),IF(INDEX($DC$201:$DC$770,MATCH($AE177&amp;BH$3,$DB$201:$DB$770&amp;$DC$201:$DC$770,0))=BH$3,2,""))</f>
        <v/>
      </c>
      <c r="BI178" s="4">
        <f t="shared" ref="BI178" si="1660">BI177+0.5</f>
        <v>263.5</v>
      </c>
      <c r="BJ178" s="174"/>
      <c r="BK178" s="173"/>
      <c r="BL178" s="177"/>
      <c r="BM178" s="2"/>
      <c r="BN178" s="165"/>
      <c r="BO178" s="165"/>
      <c r="BP178" s="165"/>
      <c r="BQ178" s="2"/>
      <c r="BR178" s="9" t="str">
        <f t="shared" ref="BR178" si="1661">IF(ISNA(VLOOKUP(BI178,$CP$30:$CQ$56,2,FALSE)),IF(ISNA(VLOOKUP(BI178,$DB$1:$DE$200,4,FALSE)),"",VLOOKUP(BI178,$DB$1:$DE$200,4,FALSE)),VLOOKUP(BI178,$CP$30:$CQ$56,2,FALSE))</f>
        <v/>
      </c>
      <c r="BS178" s="10"/>
      <c r="BT178" s="10"/>
      <c r="BU178" s="10"/>
      <c r="BV178" s="10"/>
      <c r="BW178" s="10"/>
      <c r="BX178" s="9" t="str">
        <f t="array" ref="BX178">IF(ISNA(INDEX($DC$201:$DC$770,MATCH($BI177&amp;BX$3,$DB$201:$DB$770&amp;$DC$201:$DC$770,0))),IF(ISNA(INDEX($DC$1:$DC$200,MATCH($BI178&amp;BX$3,$DB$1:$DB$200&amp;$DC$1:$DC$200,0))),"",IF(INDEX($DC$1:$DC$200,MATCH($BI178&amp;BX$3,$DB$1:$DB$200&amp;$DC$1:$DC$200,0))=BX$3,1,"")),IF(INDEX($DC$201:$DC$770,MATCH($BI177&amp;BX$3,$DB$201:$DB$770&amp;$DC$201:$DC$770,0))=BX$3,2,""))</f>
        <v/>
      </c>
      <c r="BY178" s="10" t="str">
        <f t="array" ref="BY178">IF(ISNA(INDEX($DC$201:$DC$770,MATCH($BI177&amp;BY$3,$DB$201:$DB$770&amp;$DC$201:$DC$770,0))),IF(ISNA(INDEX($DC$1:$DC$200,MATCH($BI178&amp;BY$3,$DB$1:$DB$200&amp;$DC$1:$DC$200,0))),"",IF(INDEX($DC$1:$DC$200,MATCH($BI178&amp;BY$3,$DB$1:$DB$200&amp;$DC$1:$DC$200,0))=BY$3,1,"")),IF(INDEX($DC$201:$DC$770,MATCH($BI177&amp;BY$3,$DB$201:$DB$770&amp;$DC$201:$DC$770,0))=BY$3,2,""))</f>
        <v/>
      </c>
      <c r="BZ178" s="10" t="str">
        <f t="array" ref="BZ178">IF(ISNA(INDEX($DC$201:$DC$770,MATCH($BI177&amp;BZ$3,$DB$201:$DB$770&amp;$DC$201:$DC$770,0))),IF(ISNA(INDEX($DC$1:$DC$200,MATCH($BI178&amp;BZ$3,$DB$1:$DB$200&amp;$DC$1:$DC$200,0))),"",IF(INDEX($DC$1:$DC$200,MATCH($BI178&amp;BZ$3,$DB$1:$DB$200&amp;$DC$1:$DC$200,0))=BZ$3,1,"")),IF(INDEX($DC$201:$DC$770,MATCH($BI177&amp;BZ$3,$DB$201:$DB$770&amp;$DC$201:$DC$770,0))=BZ$3,2,""))</f>
        <v/>
      </c>
      <c r="CA178" s="9" t="str">
        <f t="array" ref="CA178">IF(ISNA(INDEX($DC$201:$DC$770,MATCH($BI177&amp;CA$3,$DB$201:$DB$770&amp;$DC$201:$DC$770,0))),IF(ISNA(INDEX($DC$1:$DC$200,MATCH($BI178&amp;CA$3,$DB$1:$DB$200&amp;$DC$1:$DC$200,0))),"",IF(INDEX($DC$1:$DC$200,MATCH($BI178&amp;CA$3,$DB$1:$DB$200&amp;$DC$1:$DC$200,0))=CA$3,1,"")),IF(INDEX($DC$201:$DC$770,MATCH($BI177&amp;CA$3,$DB$201:$DB$770&amp;$DC$201:$DC$770,0))=CA$3,2,""))</f>
        <v/>
      </c>
      <c r="CB178" s="10" t="str">
        <f t="array" ref="CB178">IF(ISNA(INDEX($DC$201:$DC$770,MATCH($BI177&amp;CB$3,$DB$201:$DB$770&amp;$DC$201:$DC$770,0))),IF(ISNA(INDEX($DC$1:$DC$200,MATCH($BI178&amp;CB$3,$DB$1:$DB$200&amp;$DC$1:$DC$200,0))),"",IF(INDEX($DC$1:$DC$200,MATCH($BI178&amp;CB$3,$DB$1:$DB$200&amp;$DC$1:$DC$200,0))=CB$3,1,"")),IF(INDEX($DC$201:$DC$770,MATCH($BI177&amp;CB$3,$DB$201:$DB$770&amp;$DC$201:$DC$770,0))=CB$3,2,""))</f>
        <v/>
      </c>
      <c r="CC178" s="8" t="str">
        <f t="array" ref="CC178">IF(ISNA(INDEX($DC$201:$DC$770,MATCH($BI177&amp;CC$3,$DB$201:$DB$770&amp;$DC$201:$DC$770,0))),IF(ISNA(INDEX($DC$1:$DC$200,MATCH($BI178&amp;CC$3,$DB$1:$DB$200&amp;$DC$1:$DC$200,0))),"",IF(INDEX($DC$1:$DC$200,MATCH($BI178&amp;CC$3,$DB$1:$DB$200&amp;$DC$1:$DC$200,0))=CC$3,1,"")),IF(INDEX($DC$201:$DC$770,MATCH($BI177&amp;CC$3,$DB$201:$DB$770&amp;$DC$201:$DC$770,0))=CC$3,2,""))</f>
        <v/>
      </c>
      <c r="CD178" s="10" t="str">
        <f t="array" ref="CD178">IF(ISNA(INDEX($DC$201:$DC$770,MATCH($BI177&amp;CD$3,$DB$201:$DB$770&amp;$DC$201:$DC$770,0))),IF(ISNA(INDEX($DC$1:$DC$200,MATCH($BI178&amp;CD$3,$DB$1:$DB$200&amp;$DC$1:$DC$200,0))),"",IF(INDEX($DC$1:$DC$200,MATCH($BI178&amp;CD$3,$DB$1:$DB$200&amp;$DC$1:$DC$200,0))=CD$3,1,"")),IF(INDEX($DC$201:$DC$770,MATCH($BI177&amp;CD$3,$DB$201:$DB$770&amp;$DC$201:$DC$770,0))=CD$3,2,""))</f>
        <v/>
      </c>
      <c r="CE178" s="10" t="str">
        <f t="array" ref="CE178">IF(ISNA(INDEX($DC$201:$DC$770,MATCH($BI177&amp;CE$3,$DB$201:$DB$770&amp;$DC$201:$DC$770,0))),IF(ISNA(INDEX($DC$1:$DC$200,MATCH($BI178&amp;CE$3,$DB$1:$DB$200&amp;$DC$1:$DC$200,0))),"",IF(INDEX($DC$1:$DC$200,MATCH($BI178&amp;CE$3,$DB$1:$DB$200&amp;$DC$1:$DC$200,0))=CE$3,1,"")),IF(INDEX($DC$201:$DC$770,MATCH($BI177&amp;CE$3,$DB$201:$DB$770&amp;$DC$201:$DC$770,0))=CE$3,2,""))</f>
        <v/>
      </c>
      <c r="CF178" s="10" t="str">
        <f t="array" ref="CF178">IF(ISNA(INDEX($DC$201:$DC$770,MATCH($BI177&amp;CF$3,$DB$201:$DB$770&amp;$DC$201:$DC$770,0))),IF(ISNA(INDEX($DC$1:$DC$200,MATCH($BI178&amp;CF$3,$DB$1:$DB$200&amp;$DC$1:$DC$200,0))),"",IF(INDEX($DC$1:$DC$200,MATCH($BI178&amp;CF$3,$DB$1:$DB$200&amp;$DC$1:$DC$200,0))=CF$3,1,"")),IF(INDEX($DC$201:$DC$770,MATCH($BI177&amp;CF$3,$DB$201:$DB$770&amp;$DC$201:$DC$770,0))=CF$3,2,""))</f>
        <v/>
      </c>
      <c r="CG178" s="9" t="str">
        <f t="array" ref="CG178">IF(ISNA(INDEX($DC$201:$DC$770,MATCH($BI177&amp;CG$3,$DB$201:$DB$770&amp;$DC$201:$DC$770,0))),IF(ISNA(INDEX($DC$1:$DC$200,MATCH($BI178&amp;CG$3,$DB$1:$DB$200&amp;$DC$1:$DC$200,0))),"",IF(INDEX($DC$1:$DC$200,MATCH($BI178&amp;CG$3,$DB$1:$DB$200&amp;$DC$1:$DC$200,0))=CG$3,1,"")),IF(INDEX($DC$201:$DC$770,MATCH($BI177&amp;CG$3,$DB$201:$DB$770&amp;$DC$201:$DC$770,0))=CG$3,2,""))</f>
        <v/>
      </c>
      <c r="CH178" s="10" t="str">
        <f t="array" ref="CH178">IF(ISNA(INDEX($DC$201:$DC$770,MATCH($BI177&amp;CH$3,$DB$201:$DB$770&amp;$DC$201:$DC$770,0))),IF(ISNA(INDEX($DC$1:$DC$200,MATCH($BI178&amp;CH$3,$DB$1:$DB$200&amp;$DC$1:$DC$200,0))),"",IF(INDEX($DC$1:$DC$200,MATCH($BI178&amp;CH$3,$DB$1:$DB$200&amp;$DC$1:$DC$200,0))=CH$3,1,"")),IF(INDEX($DC$201:$DC$770,MATCH($BI177&amp;CH$3,$DB$201:$DB$770&amp;$DC$201:$DC$770,0))=CH$3,2,""))</f>
        <v/>
      </c>
      <c r="CI178" s="8" t="str">
        <f t="array" ref="CI178">IF(ISNA(INDEX($DC$201:$DC$770,MATCH($BI177&amp;CI$3,$DB$201:$DB$770&amp;$DC$201:$DC$770,0))),IF(ISNA(INDEX($DC$1:$DC$200,MATCH($BI178&amp;CI$3,$DB$1:$DB$200&amp;$DC$1:$DC$200,0))),"",IF(INDEX($DC$1:$DC$200,MATCH($BI178&amp;CI$3,$DB$1:$DB$200&amp;$DC$1:$DC$200,0))=CI$3,1,"")),IF(INDEX($DC$201:$DC$770,MATCH($BI177&amp;CI$3,$DB$201:$DB$770&amp;$DC$201:$DC$770,0))=CI$3,2,""))</f>
        <v/>
      </c>
      <c r="CJ178" s="10" t="str">
        <f t="array" ref="CJ178">IF(ISNA(INDEX($DC$201:$DC$770,MATCH($BI177&amp;CJ$3,$DB$201:$DB$770&amp;$DC$201:$DC$770,0))),IF(ISNA(INDEX($DC$1:$DC$200,MATCH($BI178&amp;CJ$3,$DB$1:$DB$200&amp;$DC$1:$DC$200,0))),"",IF(INDEX($DC$1:$DC$200,MATCH($BI178&amp;CJ$3,$DB$1:$DB$200&amp;$DC$1:$DC$200,0))=CJ$3,1,"")),IF(INDEX($DC$201:$DC$770,MATCH($BI177&amp;CJ$3,$DB$201:$DB$770&amp;$DC$201:$DC$770,0))=CJ$3,2,""))</f>
        <v/>
      </c>
      <c r="CK178" s="10" t="str">
        <f t="array" ref="CK178">IF(ISNA(INDEX($DC$201:$DC$770,MATCH($BI177&amp;CK$3,$DB$201:$DB$770&amp;$DC$201:$DC$770,0))),IF(ISNA(INDEX($DC$1:$DC$200,MATCH($BI178&amp;CK$3,$DB$1:$DB$200&amp;$DC$1:$DC$200,0))),"",IF(INDEX($DC$1:$DC$200,MATCH($BI178&amp;CK$3,$DB$1:$DB$200&amp;$DC$1:$DC$200,0))=CK$3,1,"")),IF(INDEX($DC$201:$DC$770,MATCH($BI177&amp;CK$3,$DB$201:$DB$770&amp;$DC$201:$DC$770,0))=CK$3,2,""))</f>
        <v/>
      </c>
      <c r="CL178" s="8" t="str">
        <f t="array" ref="CL178">IF(ISNA(INDEX($DC$201:$DC$770,MATCH($BI177&amp;CL$3,$DB$201:$DB$770&amp;$DC$201:$DC$770,0))),IF(ISNA(INDEX($DC$1:$DC$200,MATCH($BI178&amp;CL$3,$DB$1:$DB$200&amp;$DC$1:$DC$200,0))),"",IF(INDEX($DC$1:$DC$200,MATCH($BI178&amp;CL$3,$DB$1:$DB$200&amp;$DC$1:$DC$200,0))=CL$3,1,"")),IF(INDEX($DC$201:$DC$770,MATCH($BI177&amp;CL$3,$DB$201:$DB$770&amp;$DC$201:$DC$770,0))=CL$3,2,""))</f>
        <v/>
      </c>
      <c r="CN178" s="10"/>
      <c r="CO178" s="14">
        <f t="shared" ref="CO178" si="1662">CO177</f>
        <v>15</v>
      </c>
      <c r="CP178" s="24">
        <f t="shared" si="1332"/>
        <v>0</v>
      </c>
      <c r="CQ178" s="161"/>
      <c r="CR178" s="47"/>
      <c r="CS178" s="10"/>
      <c r="CT178" s="10" t="s">
        <v>152</v>
      </c>
      <c r="CU178" s="68"/>
      <c r="CV178" s="68"/>
      <c r="CW178" s="10">
        <f t="shared" si="1410"/>
        <v>2016</v>
      </c>
      <c r="CX178" s="10" t="str">
        <f t="shared" si="1309"/>
        <v>Mo</v>
      </c>
      <c r="CY178" s="36">
        <f t="shared" si="1333"/>
        <v>40876</v>
      </c>
      <c r="CZ178" s="10">
        <f>CZ177</f>
        <v>0</v>
      </c>
      <c r="DB178" s="19">
        <f>IF(DM178=0,0,IF(COUNTIF($DM$1:$DM$200,DM178)=1,DM178,IF(COUNTIF($DM$1:$DM$200,DM178)=2,IF(COUNTIF($DM$1:$DM104,DM178)=0,DM178,DM178+0.5),"Terminkollision 1")))</f>
        <v>0</v>
      </c>
      <c r="DC178" s="42">
        <f t="shared" si="1187"/>
        <v>15</v>
      </c>
      <c r="DD178" s="71" t="s">
        <v>207</v>
      </c>
      <c r="DE178" s="67" t="s">
        <v>176</v>
      </c>
      <c r="DG178" s="67"/>
      <c r="DH178" s="67"/>
      <c r="DI178" s="13">
        <f t="shared" si="563"/>
        <v>2016</v>
      </c>
      <c r="DJ178" s="13" t="str">
        <f t="shared" si="1273"/>
        <v>Mo</v>
      </c>
      <c r="DK178" s="22">
        <f t="shared" si="1274"/>
        <v>40876</v>
      </c>
      <c r="DL178" s="19">
        <f t="shared" si="1275"/>
        <v>0</v>
      </c>
      <c r="DM178" s="13">
        <f t="shared" si="1136"/>
        <v>0</v>
      </c>
    </row>
    <row r="179" spans="1:117">
      <c r="A179" s="13">
        <f t="shared" ref="A179" si="1663">A177+1</f>
        <v>202</v>
      </c>
      <c r="B179" s="174">
        <f>TRUNC((DATE($CR$2,C$140,C179)-WEEKDAY(DATE($CR$2,C$140,C179),2)-DATE(YEAR(DATE($CR$2,C$140,C179)+4-WEEKDAY(DATE($CR$2,C$140,C179),2)),1,-10))/7)</f>
        <v>29</v>
      </c>
      <c r="C179" s="181">
        <v>20</v>
      </c>
      <c r="D179" s="176" t="str">
        <f t="shared" si="1258"/>
        <v>Mi</v>
      </c>
      <c r="E179" s="2"/>
      <c r="F179" s="164">
        <f t="shared" ref="F179" si="1664">IF(OR(OR(B179=$CR$7,B183=$CR$7,B179=$CS$7,B183=$CS$7,B179=$CT$7,B183=$CT$7,B179=$CR$8,B183=$CR$8,B179=$CR$9,B183=$CR$9,B179=$CR$10,B183=$CR$10,B179=$CS$10,B183=$CS$10,B179=$CR$11,B183=$CR$11,B179=$CS$11,B183=$CS$11,B179=$CT$11,B183=$CT$11,B179=$CU$11,B183=$CU$11,B179=$CV$11,B183=$CV$11,B179=$CR$12,B183=$CR$12,B179=$CS$12,B183=$CS$12),OR($A180=$CP$30,$A180=$CP$31,$A180=$CP$32,$A180=$CP$33,$A180=$CP$34,$A180=$CP$35,$A180=$CP$36,$A180=$CP$37,$A180=$CP$38,$A180=$CP$39,$A180=$CP$40,$A180=$CP$41),OR($A180=$CP$44,$A180=$CP$45,$A180=$CP$46,$A180=$CP$47,$A180=$CP$48,$A180=$CP$49,$A180=$CP$50)),1,"")</f>
        <v>1</v>
      </c>
      <c r="G179" s="164">
        <f t="shared" ref="G179" si="1665">IF(OR(OR(B179=$CR$15,B183=$CR$15,B179=$CS$15,B183=$CS$15,B179=$CT$15,B183=$CT$15,B179=$CR$16,B183=$CR$16,B179=$CS$16,B183=$CS$16,B179=$CR$17,B183=$CR$17,B179=$CS$17,B183=$CS$17,B179=$CR$18,B183=$CR$18,B179=$CS$18,B183=$CS$18,B179=$CT$18,B183=$CT$18,B179=$CU$18,B183=$CU$18,B179=$CV$18,B183=$CV$18,B179=$CR$19,B183=$CR$19,B179=$CS$19,B183=$CS$19),OR($A180=$CP$30,$A180=$CP$31,$A180=$CP$32,$A180=$CP$33,$A180=$CP$34,$A180=$CP$35,$A180=$CP$36,$A180=$CP$37,$A180=$CP$38,$A180=$CP$39,$A180=$CP$40,$A180=$CP$41),OR($A180=$CP$44,$A180=$CP$45,$A180=$CP$46,$A180=$CP$47,$A180=$CP$48,$A180=$CP$49,$A180=$CP$50)),1,"")</f>
        <v>1</v>
      </c>
      <c r="H179" s="164">
        <f t="shared" ref="H179" si="1666">IF(OR(OR(B179=$CR$22,B183=$CR$22,B179=$CS$22,B183=$CS$22,B179=$CT$22,B183=$CT$22,B179=$CR$23,B183=$CR$23,B179=$CS$23,B183=$CS$23,B179=$CR$24,B183=$CR$24,B179=$CS$24,B183=$CS$24,B179=$CR$25,B183=$CR$25,B179=$CS$25,B183=$CS$25,B179=$CT$25,B183=$CT$25,B179=$CU$25,B183=$CU$25,B179=$CV$25,B183=$CV$25,B179=$CR$26,B183=$CR$26,B179=$CS$26,B183=$CS$26),OR($A180=$CP$30,$A180=$CP$31,$A180=$CP$32,$A180=$CP$33,$A180=$CP$34,$A180=$CP$35,$A180=$CP$36,$A180=$CP$37,$A180=$CP$38,$A180=$CP$39,$A180=$CP$40,$A180=$CP$41),OR($A180=$CP$44,$A180=$CP$45,$A180=$CP$46,$A180=$CP$47,$A180=$CP$48,$A180=$CP$49,$A180=$CP$50)),1,"")</f>
        <v>1</v>
      </c>
      <c r="I179" s="2"/>
      <c r="J179" s="6" t="str">
        <f t="shared" ref="J179" si="1667">IF(ISNA(VLOOKUP(A179,$DB$1:$DE$200,4,FALSE)),"",VLOOKUP(A179,$DB$1:$DE$200,4,FALSE))</f>
        <v/>
      </c>
      <c r="K179" s="6"/>
      <c r="L179" s="6"/>
      <c r="M179" s="6"/>
      <c r="N179" s="6"/>
      <c r="O179" s="6"/>
      <c r="P179" s="5" t="str">
        <f t="array" ref="P179">IF(ISNA(INDEX($DC$1:$DC$770,MATCH($A179&amp;P$3,$DB$1:$DB$770&amp;$DC$1:$DC$770,0))),"",IF(ISNA(INDEX($DC$1:$DC$200,MATCH($A179&amp;P$3,$DB$1:$DB$200&amp;$DC$1:$DC$200,0))),IF(INDEX($DC$201:$DC$770,MATCH($A179&amp;P$3,$DB$201:$DB$770&amp;$DC$201:$DC$770,0))=P$3,2,""),IF(INDEX($DC$1:$DC$200,MATCH($A179&amp;P$3,$DB$1:$DB$200&amp;$DC$1:$DC$200,0))=P$3,1,"")))</f>
        <v/>
      </c>
      <c r="Q179" s="6" t="str">
        <f t="array" ref="Q179">IF(ISNA(INDEX($DC$1:$DC$770,MATCH($A179&amp;Q$3,$DB$1:$DB$770&amp;$DC$1:$DC$770,0))),"",IF(ISNA(INDEX($DC$1:$DC$200,MATCH($A179&amp;Q$3,$DB$1:$DB$200&amp;$DC$1:$DC$200,0))),IF(INDEX($DC$201:$DC$770,MATCH($A179&amp;Q$3,$DB$201:$DB$770&amp;$DC$201:$DC$770,0))=Q$3,2,""),IF(INDEX($DC$1:$DC$200,MATCH($A179&amp;Q$3,$DB$1:$DB$200&amp;$DC$1:$DC$200,0))=Q$3,1,"")))</f>
        <v/>
      </c>
      <c r="R179" s="6" t="str">
        <f t="array" ref="R179">IF(ISNA(INDEX($DC$1:$DC$770,MATCH($A179&amp;R$3,$DB$1:$DB$770&amp;$DC$1:$DC$770,0))),"",IF(ISNA(INDEX($DC$1:$DC$200,MATCH($A179&amp;R$3,$DB$1:$DB$200&amp;$DC$1:$DC$200,0))),IF(INDEX($DC$201:$DC$770,MATCH($A179&amp;R$3,$DB$201:$DB$770&amp;$DC$201:$DC$770,0))=R$3,2,""),IF(INDEX($DC$1:$DC$200,MATCH($A179&amp;R$3,$DB$1:$DB$200&amp;$DC$1:$DC$200,0))=R$3,1,"")))</f>
        <v/>
      </c>
      <c r="S179" s="5" t="str">
        <f t="array" ref="S179">IF(ISNA(INDEX($DC$1:$DC$770,MATCH($A179&amp;S$3,$DB$1:$DB$770&amp;$DC$1:$DC$770,0))),"",IF(ISNA(INDEX($DC$1:$DC$200,MATCH($A179&amp;S$3,$DB$1:$DB$200&amp;$DC$1:$DC$200,0))),IF(INDEX($DC$201:$DC$770,MATCH($A179&amp;S$3,$DB$201:$DB$770&amp;$DC$201:$DC$770,0))=S$3,2,""),IF(INDEX($DC$1:$DC$200,MATCH($A179&amp;S$3,$DB$1:$DB$200&amp;$DC$1:$DC$200,0))=S$3,1,"")))</f>
        <v/>
      </c>
      <c r="T179" s="6">
        <f t="array" ref="T179">IF(ISNA(INDEX($DC$1:$DC$770,MATCH($A179&amp;T$3,$DB$1:$DB$770&amp;$DC$1:$DC$770,0))),"",IF(ISNA(INDEX($DC$1:$DC$200,MATCH($A179&amp;T$3,$DB$1:$DB$200&amp;$DC$1:$DC$200,0))),IF(INDEX($DC$201:$DC$770,MATCH($A179&amp;T$3,$DB$201:$DB$770&amp;$DC$201:$DC$770,0))=T$3,2,""),IF(INDEX($DC$1:$DC$200,MATCH($A179&amp;T$3,$DB$1:$DB$200&amp;$DC$1:$DC$200,0))=T$3,1,"")))</f>
        <v>2</v>
      </c>
      <c r="U179" s="7">
        <f t="array" ref="U179">IF(ISNA(INDEX($DC$1:$DC$770,MATCH($A179&amp;U$3,$DB$1:$DB$770&amp;$DC$1:$DC$770,0))),"",IF(ISNA(INDEX($DC$1:$DC$200,MATCH($A179&amp;U$3,$DB$1:$DB$200&amp;$DC$1:$DC$200,0))),IF(INDEX($DC$201:$DC$770,MATCH($A179&amp;U$3,$DB$201:$DB$770&amp;$DC$201:$DC$770,0))=U$3,2,""),IF(INDEX($DC$1:$DC$200,MATCH($A179&amp;U$3,$DB$1:$DB$200&amp;$DC$1:$DC$200,0))=U$3,1,"")))</f>
        <v>2</v>
      </c>
      <c r="V179" s="6" t="str">
        <f t="array" ref="V179">IF(ISNA(INDEX($DC$1:$DC$770,MATCH($A179&amp;V$3,$DB$1:$DB$770&amp;$DC$1:$DC$770,0))),"",IF(ISNA(INDEX($DC$1:$DC$200,MATCH($A179&amp;V$3,$DB$1:$DB$200&amp;$DC$1:$DC$200,0))),IF(INDEX($DC$201:$DC$770,MATCH($A179&amp;V$3,$DB$201:$DB$770&amp;$DC$201:$DC$770,0))=V$3,2,""),IF(INDEX($DC$1:$DC$200,MATCH($A179&amp;V$3,$DB$1:$DB$200&amp;$DC$1:$DC$200,0))=V$3,1,"")))</f>
        <v/>
      </c>
      <c r="W179" s="6" t="str">
        <f t="array" ref="W179">IF(ISNA(INDEX($DC$1:$DC$770,MATCH($A179&amp;W$3,$DB$1:$DB$770&amp;$DC$1:$DC$770,0))),"",IF(ISNA(INDEX($DC$1:$DC$200,MATCH($A179&amp;W$3,$DB$1:$DB$200&amp;$DC$1:$DC$200,0))),IF(INDEX($DC$201:$DC$770,MATCH($A179&amp;W$3,$DB$201:$DB$770&amp;$DC$201:$DC$770,0))=W$3,2,""),IF(INDEX($DC$1:$DC$200,MATCH($A179&amp;W$3,$DB$1:$DB$200&amp;$DC$1:$DC$200,0))=W$3,1,"")))</f>
        <v/>
      </c>
      <c r="X179" s="6">
        <f t="array" ref="X179">IF(ISNA(INDEX($DC$1:$DC$770,MATCH($A179&amp;X$3,$DB$1:$DB$770&amp;$DC$1:$DC$770,0))),"",IF(ISNA(INDEX($DC$1:$DC$200,MATCH($A179&amp;X$3,$DB$1:$DB$200&amp;$DC$1:$DC$200,0))),IF(INDEX($DC$201:$DC$770,MATCH($A179&amp;X$3,$DB$201:$DB$770&amp;$DC$201:$DC$770,0))=X$3,2,""),IF(INDEX($DC$1:$DC$200,MATCH($A179&amp;X$3,$DB$1:$DB$200&amp;$DC$1:$DC$200,0))=X$3,1,"")))</f>
        <v>2</v>
      </c>
      <c r="Y179" s="5" t="str">
        <f t="array" ref="Y179">IF(ISNA(INDEX($DC$1:$DC$770,MATCH($A179&amp;Y$3,$DB$1:$DB$770&amp;$DC$1:$DC$770,0))),"",IF(ISNA(INDEX($DC$1:$DC$200,MATCH($A179&amp;Y$3,$DB$1:$DB$200&amp;$DC$1:$DC$200,0))),IF(INDEX($DC$201:$DC$770,MATCH($A179&amp;Y$3,$DB$201:$DB$770&amp;$DC$201:$DC$770,0))=Y$3,2,""),IF(INDEX($DC$1:$DC$200,MATCH($A179&amp;Y$3,$DB$1:$DB$200&amp;$DC$1:$DC$200,0))=Y$3,1,"")))</f>
        <v/>
      </c>
      <c r="Z179" s="6" t="str">
        <f t="array" ref="Z179">IF(ISNA(INDEX($DC$1:$DC$770,MATCH($A179&amp;Z$3,$DB$1:$DB$770&amp;$DC$1:$DC$770,0))),"",IF(ISNA(INDEX($DC$1:$DC$200,MATCH($A179&amp;Z$3,$DB$1:$DB$200&amp;$DC$1:$DC$200,0))),IF(INDEX($DC$201:$DC$770,MATCH($A179&amp;Z$3,$DB$201:$DB$770&amp;$DC$201:$DC$770,0))=Z$3,2,""),IF(INDEX($DC$1:$DC$200,MATCH($A179&amp;Z$3,$DB$1:$DB$200&amp;$DC$1:$DC$200,0))=Z$3,1,"")))</f>
        <v/>
      </c>
      <c r="AA179" s="7" t="str">
        <f t="array" ref="AA179">IF(ISNA(INDEX($DC$1:$DC$770,MATCH($A179&amp;AA$3,$DB$1:$DB$770&amp;$DC$1:$DC$770,0))),"",IF(ISNA(INDEX($DC$1:$DC$200,MATCH($A179&amp;AA$3,$DB$1:$DB$200&amp;$DC$1:$DC$200,0))),IF(INDEX($DC$201:$DC$770,MATCH($A179&amp;AA$3,$DB$201:$DB$770&amp;$DC$201:$DC$770,0))=AA$3,2,""),IF(INDEX($DC$1:$DC$200,MATCH($A179&amp;AA$3,$DB$1:$DB$200&amp;$DC$1:$DC$200,0))=AA$3,1,"")))</f>
        <v/>
      </c>
      <c r="AB179" s="6" t="str">
        <f t="array" ref="AB179">IF(ISNA(INDEX($DC$1:$DC$770,MATCH($A179&amp;AB$3,$DB$1:$DB$770&amp;$DC$1:$DC$770,0))),"",IF(ISNA(INDEX($DC$1:$DC$200,MATCH($A179&amp;AB$3,$DB$1:$DB$200&amp;$DC$1:$DC$200,0))),IF(INDEX($DC$201:$DC$770,MATCH($A179&amp;AB$3,$DB$201:$DB$770&amp;$DC$201:$DC$770,0))=AB$3,2,""),IF(INDEX($DC$1:$DC$200,MATCH($A179&amp;AB$3,$DB$1:$DB$200&amp;$DC$1:$DC$200,0))=AB$3,1,"")))</f>
        <v/>
      </c>
      <c r="AC179" s="6" t="str">
        <f t="array" ref="AC179">IF(ISNA(INDEX($DC$1:$DC$770,MATCH($A179&amp;AC$3,$DB$1:$DB$770&amp;$DC$1:$DC$770,0))),"",IF(ISNA(INDEX($DC$1:$DC$200,MATCH($A179&amp;AC$3,$DB$1:$DB$200&amp;$DC$1:$DC$200,0))),IF(INDEX($DC$201:$DC$770,MATCH($A179&amp;AC$3,$DB$201:$DB$770&amp;$DC$201:$DC$770,0))=AC$3,2,""),IF(INDEX($DC$1:$DC$200,MATCH($A179&amp;AC$3,$DB$1:$DB$200&amp;$DC$1:$DC$200,0))=AC$3,1,"")))</f>
        <v/>
      </c>
      <c r="AD179" s="7" t="str">
        <f t="array" ref="AD179">IF(ISNA(INDEX($DC$1:$DC$770,MATCH($A179&amp;AD$3,$DB$1:$DB$770&amp;$DC$1:$DC$770,0))),"",IF(ISNA(INDEX($DC$1:$DC$200,MATCH($A179&amp;AD$3,$DB$1:$DB$200&amp;$DC$1:$DC$200,0))),IF(INDEX($DC$201:$DC$770,MATCH($A179&amp;AD$3,$DB$201:$DB$770&amp;$DC$201:$DC$770,0))=AD$3,2,""),IF(INDEX($DC$1:$DC$200,MATCH($A179&amp;AD$3,$DB$1:$DB$200&amp;$DC$1:$DC$200,0))=AD$3,1,"")))</f>
        <v/>
      </c>
      <c r="AE179" s="4">
        <f t="shared" ref="AE179" si="1668">AE177+1</f>
        <v>233</v>
      </c>
      <c r="AF179" s="174">
        <f>TRUNC((DATE($CR$2,AG$140,AG179)-WEEKDAY(DATE($CR$2,AG$140,AG179),2)-DATE(YEAR(DATE($CR$2,AG$140,AG179)+4-WEEKDAY(DATE($CR$2,AG$140,AG179),2)),1,-10))/7)</f>
        <v>33</v>
      </c>
      <c r="AG179" s="172">
        <v>20</v>
      </c>
      <c r="AH179" s="176" t="str">
        <f t="shared" si="1263"/>
        <v>Sa</v>
      </c>
      <c r="AI179" s="2"/>
      <c r="AJ179" s="164">
        <f t="shared" ref="AJ179" si="1669">IF(OR(OR(AF179=$CR$7,AF183=$CR$7,AF179=$CS$7,AF183=$CS$7,AF179=$CT$7,AF183=$CT$7,AF179=$CR$8,AF183=$CR$8,AF179=$CR$9,AF183=$CR$9,AF179=$CR$10,AF183=$CR$10,AF179=$CS$10,AF183=$CS$10,AF179=$CR$11,AF183=$CR$11,AF179=$CS$11,AF183=$CS$11,AF179=$CT$11,AF183=$CT$11,AF179=$CU$11,AF183=$CU$11,AF179=$CV$11,AF183=$CV$11,AF179=$CR$12,AF183=$CR$12,AF179=$CS$12,AF183=$CS$12),OR($AE180=$CP$30,$AE180=$CP$31,$AE180=$CP$32,$AE180=$CP$33,$AE180=$CP$34,$AE180=$CP$35,$AE180=$CP$36,$AE180=$CP$37,$AE180=$CP$38,$AE180=$CP$39,$AE180=$CP$40,$AE180=$CP$41),OR($AE180=$CP$44,$AE180=$CP$45,$AE180=$CP$46,$AE180=$CP$47,$AE180=$CP$48,$AE180=$CP$49,$AE180=$CP$50)),1,"")</f>
        <v>1</v>
      </c>
      <c r="AK179" s="164">
        <f t="shared" ref="AK179" si="1670">IF(OR(OR(AF179=$CR$15,AF183=$CR$15,AF179=$CS$15,AF183=$CS$15,AF179=$CT$15,AF183=$CT$15,AF179=$CR$16,AF183=$CR$16,AF179=$CS$16,AF183=$CS$16,AF179=$CR$17,AF183=$CR$17,AF179=$CS$17,AF183=$CS$17,AF179=$CR$18,AF183=$CR$18,AF179=$CS$18,AF183=$CS$18,AF179=$CT$18,AF183=$CT$18,AF179=$CU$18,AF183=$CU$18,AF179=$CV$18,AF183=$CV$18,AF179=$CR$19,AF183=$CR$19,AF179=$CS$19,AF183=$CS$19),OR($AE180=$CP$30,$AE180=$CP$31,$AE180=$CP$32,$AE180=$CP$33,$AE180=$CP$34,$AE180=$CP$35,$AE180=$CP$36,$AE180=$CP$37,$AE180=$CP$38,$AE180=$CP$39,$AE180=$CP$40,$AE180=$CP$41),OR($AE180=$CP$44,$AE180=$CP$45,$AE180=$CP$46,$AE180=$CP$47,$AE180=$CP$48,$AE180=$CP$49,$AE180=$CP$50)),1,"")</f>
        <v>1</v>
      </c>
      <c r="AL179" s="164">
        <f t="shared" ref="AL179" si="1671">IF(OR(OR(AF179=$CR$22,AF183=$CR$22,AF179=$CS$22,AF183=$CS$22,AF179=$CT$22,AF183=$CT$22,AF179=$CR$23,AF183=$CR$23,AF179=$CS$23,AF183=$CS$23,AF179=$CR$24,AF183=$CR$24,AF179=$CS$24,AF183=$CS$24,AF179=$CR$25,AF183=$CR$25,AF179=$CS$25,AF183=$CS$25,AF179=$CT$25,AF183=$CT$25,AF179=$CU$25,AF183=$CU$25,AF179=$CV$25,AF183=$CV$25,AF179=$CR$26,AF183=$CR$26,AF179=$CS$26,AF183=$CS$26),OR($AE180=$CP$30,$AE180=$CP$31,$AE180=$CP$32,$AE180=$CP$33,$AE180=$CP$34,$AE180=$CP$35,$AE180=$CP$36,$AE180=$CP$37,$AE180=$CP$38,$AE180=$CP$39,$AE180=$CP$40,$AE180=$CP$41),OR($AE180=$CP$44,$AE180=$CP$45,$AE180=$CP$46,$AE180=$CP$47,$AE180=$CP$48,$AE180=$CP$49,$AE180=$CP$50)),1,"")</f>
        <v>1</v>
      </c>
      <c r="AM179" s="2"/>
      <c r="AN179" s="1" t="str">
        <f t="shared" ref="AN179" si="1672">IF(ISNA(VLOOKUP(AE179,$DB$1:$DE$200,4,FALSE)),"",VLOOKUP(AE179,$DB$1:$DE$200,4,FALSE))</f>
        <v/>
      </c>
      <c r="AO179" s="1"/>
      <c r="AP179" s="1"/>
      <c r="AQ179" s="1"/>
      <c r="AR179" s="1"/>
      <c r="AS179" s="1"/>
      <c r="AT179" s="5" t="str">
        <f t="array" ref="AT179">IF(ISNA(INDEX($DC$1:$DC$770,MATCH($AE179&amp;AT$3,$DB$1:$DB$770&amp;$DC$1:$DC$770,0))),"",IF(ISNA(INDEX($DC$1:$DC$200,MATCH($AE179&amp;AT$3,$DB$1:$DB$200&amp;$DC$1:$DC$200,0))),IF(INDEX($DC$201:$DC$770,MATCH($AE179&amp;AT$3,$DB$201:$DB$770&amp;$DC$201:$DC$770,0))=AT$3,2,""),IF(INDEX($DC$1:$DC$200,MATCH($AE179&amp;AT$3,$DB$1:$DB$200&amp;$DC$1:$DC$200,0))=AT$3,1,"")))</f>
        <v/>
      </c>
      <c r="AU179" s="6" t="str">
        <f t="array" ref="AU179">IF(ISNA(INDEX($DC$1:$DC$770,MATCH($AE179&amp;AU$3,$DB$1:$DB$770&amp;$DC$1:$DC$770,0))),"",IF(ISNA(INDEX($DC$1:$DC$200,MATCH($AE179&amp;AU$3,$DB$1:$DB$200&amp;$DC$1:$DC$200,0))),IF(INDEX($DC$201:$DC$770,MATCH($AE179&amp;AU$3,$DB$201:$DB$770&amp;$DC$201:$DC$770,0))=AU$3,2,""),IF(INDEX($DC$1:$DC$200,MATCH($AE179&amp;AU$3,$DB$1:$DB$200&amp;$DC$1:$DC$200,0))=AU$3,1,"")))</f>
        <v/>
      </c>
      <c r="AV179" s="6" t="str">
        <f t="array" ref="AV179">IF(ISNA(INDEX($DC$1:$DC$770,MATCH($AE179&amp;AV$3,$DB$1:$DB$770&amp;$DC$1:$DC$770,0))),"",IF(ISNA(INDEX($DC$1:$DC$200,MATCH($AE179&amp;AV$3,$DB$1:$DB$200&amp;$DC$1:$DC$200,0))),IF(INDEX($DC$201:$DC$770,MATCH($AE179&amp;AV$3,$DB$201:$DB$770&amp;$DC$201:$DC$770,0))=AV$3,2,""),IF(INDEX($DC$1:$DC$200,MATCH($AE179&amp;AV$3,$DB$1:$DB$200&amp;$DC$1:$DC$200,0))=AV$3,1,"")))</f>
        <v/>
      </c>
      <c r="AW179" s="5" t="str">
        <f t="array" ref="AW179">IF(ISNA(INDEX($DC$1:$DC$770,MATCH($AE179&amp;AW$3,$DB$1:$DB$770&amp;$DC$1:$DC$770,0))),"",IF(ISNA(INDEX($DC$1:$DC$200,MATCH($AE179&amp;AW$3,$DB$1:$DB$200&amp;$DC$1:$DC$200,0))),IF(INDEX($DC$201:$DC$770,MATCH($AE179&amp;AW$3,$DB$201:$DB$770&amp;$DC$201:$DC$770,0))=AW$3,2,""),IF(INDEX($DC$1:$DC$200,MATCH($AE179&amp;AW$3,$DB$1:$DB$200&amp;$DC$1:$DC$200,0))=AW$3,1,"")))</f>
        <v/>
      </c>
      <c r="AX179" s="6" t="str">
        <f t="array" ref="AX179">IF(ISNA(INDEX($DC$1:$DC$770,MATCH($AE179&amp;AX$3,$DB$1:$DB$770&amp;$DC$1:$DC$770,0))),"",IF(ISNA(INDEX($DC$1:$DC$200,MATCH($AE179&amp;AX$3,$DB$1:$DB$200&amp;$DC$1:$DC$200,0))),IF(INDEX($DC$201:$DC$770,MATCH($AE179&amp;AX$3,$DB$201:$DB$770&amp;$DC$201:$DC$770,0))=AX$3,2,""),IF(INDEX($DC$1:$DC$200,MATCH($AE179&amp;AX$3,$DB$1:$DB$200&amp;$DC$1:$DC$200,0))=AX$3,1,"")))</f>
        <v/>
      </c>
      <c r="AY179" s="7" t="str">
        <f t="array" ref="AY179">IF(ISNA(INDEX($DC$1:$DC$770,MATCH($AE179&amp;AY$3,$DB$1:$DB$770&amp;$DC$1:$DC$770,0))),"",IF(ISNA(INDEX($DC$1:$DC$200,MATCH($AE179&amp;AY$3,$DB$1:$DB$200&amp;$DC$1:$DC$200,0))),IF(INDEX($DC$201:$DC$770,MATCH($AE179&amp;AY$3,$DB$201:$DB$770&amp;$DC$201:$DC$770,0))=AY$3,2,""),IF(INDEX($DC$1:$DC$200,MATCH($AE179&amp;AY$3,$DB$1:$DB$200&amp;$DC$1:$DC$200,0))=AY$3,1,"")))</f>
        <v/>
      </c>
      <c r="AZ179" s="6" t="str">
        <f t="array" ref="AZ179">IF(ISNA(INDEX($DC$1:$DC$770,MATCH($AE179&amp;AZ$3,$DB$1:$DB$770&amp;$DC$1:$DC$770,0))),"",IF(ISNA(INDEX($DC$1:$DC$200,MATCH($AE179&amp;AZ$3,$DB$1:$DB$200&amp;$DC$1:$DC$200,0))),IF(INDEX($DC$201:$DC$770,MATCH($AE179&amp;AZ$3,$DB$201:$DB$770&amp;$DC$201:$DC$770,0))=AZ$3,2,""),IF(INDEX($DC$1:$DC$200,MATCH($AE179&amp;AZ$3,$DB$1:$DB$200&amp;$DC$1:$DC$200,0))=AZ$3,1,"")))</f>
        <v/>
      </c>
      <c r="BA179" s="6" t="str">
        <f t="array" ref="BA179">IF(ISNA(INDEX($DC$1:$DC$770,MATCH($AE179&amp;BA$3,$DB$1:$DB$770&amp;$DC$1:$DC$770,0))),"",IF(ISNA(INDEX($DC$1:$DC$200,MATCH($AE179&amp;BA$3,$DB$1:$DB$200&amp;$DC$1:$DC$200,0))),IF(INDEX($DC$201:$DC$770,MATCH($AE179&amp;BA$3,$DB$201:$DB$770&amp;$DC$201:$DC$770,0))=BA$3,2,""),IF(INDEX($DC$1:$DC$200,MATCH($AE179&amp;BA$3,$DB$1:$DB$200&amp;$DC$1:$DC$200,0))=BA$3,1,"")))</f>
        <v/>
      </c>
      <c r="BB179" s="6" t="str">
        <f t="array" ref="BB179">IF(ISNA(INDEX($DC$1:$DC$770,MATCH($AE179&amp;BB$3,$DB$1:$DB$770&amp;$DC$1:$DC$770,0))),"",IF(ISNA(INDEX($DC$1:$DC$200,MATCH($AE179&amp;BB$3,$DB$1:$DB$200&amp;$DC$1:$DC$200,0))),IF(INDEX($DC$201:$DC$770,MATCH($AE179&amp;BB$3,$DB$201:$DB$770&amp;$DC$201:$DC$770,0))=BB$3,2,""),IF(INDEX($DC$1:$DC$200,MATCH($AE179&amp;BB$3,$DB$1:$DB$200&amp;$DC$1:$DC$200,0))=BB$3,1,"")))</f>
        <v/>
      </c>
      <c r="BC179" s="5" t="str">
        <f t="array" ref="BC179">IF(ISNA(INDEX($DC$1:$DC$770,MATCH($AE179&amp;BC$3,$DB$1:$DB$770&amp;$DC$1:$DC$770,0))),"",IF(ISNA(INDEX($DC$1:$DC$200,MATCH($AE179&amp;BC$3,$DB$1:$DB$200&amp;$DC$1:$DC$200,0))),IF(INDEX($DC$201:$DC$770,MATCH($AE179&amp;BC$3,$DB$201:$DB$770&amp;$DC$201:$DC$770,0))=BC$3,2,""),IF(INDEX($DC$1:$DC$200,MATCH($AE179&amp;BC$3,$DB$1:$DB$200&amp;$DC$1:$DC$200,0))=BC$3,1,"")))</f>
        <v/>
      </c>
      <c r="BD179" s="6" t="str">
        <f t="array" ref="BD179">IF(ISNA(INDEX($DC$1:$DC$770,MATCH($AE179&amp;BD$3,$DB$1:$DB$770&amp;$DC$1:$DC$770,0))),"",IF(ISNA(INDEX($DC$1:$DC$200,MATCH($AE179&amp;BD$3,$DB$1:$DB$200&amp;$DC$1:$DC$200,0))),IF(INDEX($DC$201:$DC$770,MATCH($AE179&amp;BD$3,$DB$201:$DB$770&amp;$DC$201:$DC$770,0))=BD$3,2,""),IF(INDEX($DC$1:$DC$200,MATCH($AE179&amp;BD$3,$DB$1:$DB$200&amp;$DC$1:$DC$200,0))=BD$3,1,"")))</f>
        <v/>
      </c>
      <c r="BE179" s="7" t="str">
        <f t="array" ref="BE179">IF(ISNA(INDEX($DC$1:$DC$770,MATCH($AE179&amp;BE$3,$DB$1:$DB$770&amp;$DC$1:$DC$770,0))),"",IF(ISNA(INDEX($DC$1:$DC$200,MATCH($AE179&amp;BE$3,$DB$1:$DB$200&amp;$DC$1:$DC$200,0))),IF(INDEX($DC$201:$DC$770,MATCH($AE179&amp;BE$3,$DB$201:$DB$770&amp;$DC$201:$DC$770,0))=BE$3,2,""),IF(INDEX($DC$1:$DC$200,MATCH($AE179&amp;BE$3,$DB$1:$DB$200&amp;$DC$1:$DC$200,0))=BE$3,1,"")))</f>
        <v/>
      </c>
      <c r="BF179" s="6" t="str">
        <f t="array" ref="BF179">IF(ISNA(INDEX($DC$1:$DC$770,MATCH($AE179&amp;BF$3,$DB$1:$DB$770&amp;$DC$1:$DC$770,0))),"",IF(ISNA(INDEX($DC$1:$DC$200,MATCH($AE179&amp;BF$3,$DB$1:$DB$200&amp;$DC$1:$DC$200,0))),IF(INDEX($DC$201:$DC$770,MATCH($AE179&amp;BF$3,$DB$201:$DB$770&amp;$DC$201:$DC$770,0))=BF$3,2,""),IF(INDEX($DC$1:$DC$200,MATCH($AE179&amp;BF$3,$DB$1:$DB$200&amp;$DC$1:$DC$200,0))=BF$3,1,"")))</f>
        <v/>
      </c>
      <c r="BG179" s="6" t="str">
        <f t="array" ref="BG179">IF(ISNA(INDEX($DC$1:$DC$770,MATCH($AE179&amp;BG$3,$DB$1:$DB$770&amp;$DC$1:$DC$770,0))),"",IF(ISNA(INDEX($DC$1:$DC$200,MATCH($AE179&amp;BG$3,$DB$1:$DB$200&amp;$DC$1:$DC$200,0))),IF(INDEX($DC$201:$DC$770,MATCH($AE179&amp;BG$3,$DB$201:$DB$770&amp;$DC$201:$DC$770,0))=BG$3,2,""),IF(INDEX($DC$1:$DC$200,MATCH($AE179&amp;BG$3,$DB$1:$DB$200&amp;$DC$1:$DC$200,0))=BG$3,1,"")))</f>
        <v/>
      </c>
      <c r="BH179" s="7" t="str">
        <f t="array" ref="BH179">IF(ISNA(INDEX($DC$1:$DC$770,MATCH($AE179&amp;BH$3,$DB$1:$DB$770&amp;$DC$1:$DC$770,0))),"",IF(ISNA(INDEX($DC$1:$DC$200,MATCH($AE179&amp;BH$3,$DB$1:$DB$200&amp;$DC$1:$DC$200,0))),IF(INDEX($DC$201:$DC$770,MATCH($AE179&amp;BH$3,$DB$201:$DB$770&amp;$DC$201:$DC$770,0))=BH$3,2,""),IF(INDEX($DC$1:$DC$200,MATCH($AE179&amp;BH$3,$DB$1:$DB$200&amp;$DC$1:$DC$200,0))=BH$3,1,"")))</f>
        <v/>
      </c>
      <c r="BI179" s="4">
        <f t="shared" ref="BI179" si="1673">BI177+1</f>
        <v>264</v>
      </c>
      <c r="BJ179" s="174">
        <f>TRUNC((DATE($CR$2,BK$140,BK179)-WEEKDAY(DATE($CR$2,BK$140,BK179),2)-DATE(YEAR(DATE($CR$2,BK$140,BK179)+4-WEEKDAY(DATE($CR$2,BK$140,BK179),2)),1,-10))/7)</f>
        <v>38</v>
      </c>
      <c r="BK179" s="172">
        <v>20</v>
      </c>
      <c r="BL179" s="176" t="str">
        <f t="shared" si="1268"/>
        <v>Di</v>
      </c>
      <c r="BM179" s="2"/>
      <c r="BN179" s="164" t="str">
        <f t="shared" ref="BN179" si="1674">IF(OR(OR($BI180=$CP$30,$BI180=$CP$31,$BI180=$CP$32,$BI180=$CP$33,$BI180=$CP$34,$BI180=$CP$35,$BI180=$CP$36,$BI180=$CP$37,$BI180=$CP$38,$BI180=$CP$39,$BI180=$CP$40,$BI180=$CP$41),OR(BJ179=$CR$7,BJ183=$CR$7,BJ179=$CS$7,BJ183=$CS$7,BJ179=$CT$7,BJ183=$CT$7,BJ179=$CR$8,BJ183=$CR$8,BJ179=$CR$9,BJ183=$CR$9,BJ179=$CR$10,BJ183=$CR$10,BJ179=$CS$10,BJ183=$CS$10,BJ179=$CR$11,BJ183=$CR$11,BJ179=$CS$11,BJ183=$CS$11,BJ179=$CT$11,BJ183=$CT$11,BJ179=$CU$11,BJ183=$CU$11,BJ179=$CV$11,BJ183=$CV$11,BJ179=$CR$12,BJ183=$CR$12,BJ179=$CS$12,BJ183=$CS$12),OR($BI180=$CP$44,$BI180=$CP$45,$BI180=$CP$46,$BI180=$CP$47,$BI180=$CP$48,$BI180=$CP$49,$BI180=$CP$50)),1,"")</f>
        <v/>
      </c>
      <c r="BO179" s="164" t="str">
        <f t="shared" ref="BO179" si="1675">IF(OR(OR(BJ179=$CR$15,BJ183=$CR$15,BJ179=$CS$15,BJ183=$CS$15,BJ179=$CT$15,BJ183=$CT$15,BJ179=$CR$16,BJ183=$CR$16,BJ179=$CS$16,BJ183=$CS$16,BJ179=$CR$17,BJ183=$CR$17,BJ179=$CS$17,BJ183=$CS$17,BJ179=$CR$18,BJ183=$CR$18,BJ179=$CS$18,BJ183=$CS$18,BJ179=$CT$18,BJ183=$CT$18,BJ179=$CU$18,BJ183=$CU$18,BJ179=$CV$18,BJ183=$CV$18,BJ179=$CR$19,BJ183=$CR$19,BJ179=$CS$19,BJ183=$CS$19),OR($BI180=$CP$30,$BI180=$CP$31,$BI180=$CP$32,$BI180=$CP$33,$BI180=$CP$34,$BI180=$CP$35,$BI180=$CP$36,$BI180=$CP$37,$BI180=$CP$38,$BI180=$CP$39,$BI180=$CP$40,$BI180=$CP$41),OR($BI180=$CP$44,$BI180=$CP$45,$BI180=$CP$46,$BI180=$CP$47,$BI180=$CP$48,$BI180=$CP$49,$BI180=$CP$50)),1,"")</f>
        <v/>
      </c>
      <c r="BP179" s="164" t="str">
        <f t="shared" ref="BP179" si="1676">IF(OR(OR(BJ179=$CR$22,BJ183=$CR$22,BJ179=$CS$22,BJ183=$CS$22,BJ179=$CT$22,BJ183=$CT$22,BJ179=$CR$23,BJ183=$CR$23,BJ179=$CS$23,BJ183=$CS$23,BJ179=$CR$24,BJ183=$CR$24,BJ179=$CS$24,BJ183=$CS$24,BJ179=$CR$25,BJ183=$CR$25,BJ179=$CS$25,BJ183=$CS$25,BJ179=$CT$25,BJ183=$CT$25,BJ179=$CU$25,BJ183=$CU$25,BJ179=$CV$25,BJ183=$CV$25,BJ179=$CR$26,BJ183=$CR$26,BJ179=$CS$26,BJ183=$CS$26),OR($BI180=$CP$30,$BI180=$CP$31,$BI180=$CP$32,$BI180=$CP$33,$BI180=$CP$34,$BI180=$CP$35,$BI180=$CP$36,$BI180=$CP$37,$BI180=$CP$38,$BI180=$CP$39,$BI180=$CP$40,$BI180=$CP$41),OR($BI180=$CP$44,$BI180=$CP$45,$BI180=$CP$46,$BI180=$CP$47,$BI180=$CP$48,$BI180=$CP$49,$BI180=$CP$50)),1,"")</f>
        <v/>
      </c>
      <c r="BQ179" s="2"/>
      <c r="BR179" s="1" t="str">
        <f t="shared" ref="BR179" si="1677">IF(ISNA(VLOOKUP(BI179,$DB$1:$DE$200,4,FALSE)),"",VLOOKUP(BI179,$DB$1:$DE$200,4,FALSE))</f>
        <v/>
      </c>
      <c r="BS179" s="1"/>
      <c r="BT179" s="1"/>
      <c r="BU179" s="1"/>
      <c r="BV179" s="1"/>
      <c r="BW179" s="1"/>
      <c r="BX179" s="5" t="str">
        <f t="array" ref="BX179">IF(ISNA(INDEX($DC$1:$DC$770,MATCH($BI179&amp;BX$3,$DB$1:$DB$770&amp;$DC$1:$DC$770,0))),"",IF(ISNA(INDEX($DC$1:$DC$200,MATCH($BI179&amp;BX$3,$DB$1:$DB$200&amp;$DC$1:$DC$200,0))),IF(INDEX($DC$201:$DC$770,MATCH($BI179&amp;BX$3,$DB$201:$DB$770&amp;$DC$201:$DC$770,0))=BX$3,2,""),IF(INDEX($DC$1:$DC$200,MATCH($BI179&amp;BX$3,$DB$1:$DB$200&amp;$DC$1:$DC$200,0))=BX$3,1,"")))</f>
        <v/>
      </c>
      <c r="BY179" s="6" t="str">
        <f t="array" ref="BY179">IF(ISNA(INDEX($DC$1:$DC$770,MATCH($BI179&amp;BY$3,$DB$1:$DB$770&amp;$DC$1:$DC$770,0))),"",IF(ISNA(INDEX($DC$1:$DC$200,MATCH($BI179&amp;BY$3,$DB$1:$DB$200&amp;$DC$1:$DC$200,0))),IF(INDEX($DC$201:$DC$770,MATCH($BI179&amp;BY$3,$DB$201:$DB$770&amp;$DC$201:$DC$770,0))=BY$3,2,""),IF(INDEX($DC$1:$DC$200,MATCH($BI179&amp;BY$3,$DB$1:$DB$200&amp;$DC$1:$DC$200,0))=BY$3,1,"")))</f>
        <v/>
      </c>
      <c r="BZ179" s="6" t="str">
        <f t="array" ref="BZ179">IF(ISNA(INDEX($DC$1:$DC$770,MATCH($BI179&amp;BZ$3,$DB$1:$DB$770&amp;$DC$1:$DC$770,0))),"",IF(ISNA(INDEX($DC$1:$DC$200,MATCH($BI179&amp;BZ$3,$DB$1:$DB$200&amp;$DC$1:$DC$200,0))),IF(INDEX($DC$201:$DC$770,MATCH($BI179&amp;BZ$3,$DB$201:$DB$770&amp;$DC$201:$DC$770,0))=BZ$3,2,""),IF(INDEX($DC$1:$DC$200,MATCH($BI179&amp;BZ$3,$DB$1:$DB$200&amp;$DC$1:$DC$200,0))=BZ$3,1,"")))</f>
        <v/>
      </c>
      <c r="CA179" s="5" t="str">
        <f t="array" ref="CA179">IF(ISNA(INDEX($DC$1:$DC$770,MATCH($BI179&amp;CA$3,$DB$1:$DB$770&amp;$DC$1:$DC$770,0))),"",IF(ISNA(INDEX($DC$1:$DC$200,MATCH($BI179&amp;CA$3,$DB$1:$DB$200&amp;$DC$1:$DC$200,0))),IF(INDEX($DC$201:$DC$770,MATCH($BI179&amp;CA$3,$DB$201:$DB$770&amp;$DC$201:$DC$770,0))=CA$3,2,""),IF(INDEX($DC$1:$DC$200,MATCH($BI179&amp;CA$3,$DB$1:$DB$200&amp;$DC$1:$DC$200,0))=CA$3,1,"")))</f>
        <v/>
      </c>
      <c r="CB179" s="6" t="str">
        <f t="array" ref="CB179">IF(ISNA(INDEX($DC$1:$DC$770,MATCH($BI179&amp;CB$3,$DB$1:$DB$770&amp;$DC$1:$DC$770,0))),"",IF(ISNA(INDEX($DC$1:$DC$200,MATCH($BI179&amp;CB$3,$DB$1:$DB$200&amp;$DC$1:$DC$200,0))),IF(INDEX($DC$201:$DC$770,MATCH($BI179&amp;CB$3,$DB$201:$DB$770&amp;$DC$201:$DC$770,0))=CB$3,2,""),IF(INDEX($DC$1:$DC$200,MATCH($BI179&amp;CB$3,$DB$1:$DB$200&amp;$DC$1:$DC$200,0))=CB$3,1,"")))</f>
        <v/>
      </c>
      <c r="CC179" s="7" t="str">
        <f t="array" ref="CC179">IF(ISNA(INDEX($DC$1:$DC$770,MATCH($BI179&amp;CC$3,$DB$1:$DB$770&amp;$DC$1:$DC$770,0))),"",IF(ISNA(INDEX($DC$1:$DC$200,MATCH($BI179&amp;CC$3,$DB$1:$DB$200&amp;$DC$1:$DC$200,0))),IF(INDEX($DC$201:$DC$770,MATCH($BI179&amp;CC$3,$DB$201:$DB$770&amp;$DC$201:$DC$770,0))=CC$3,2,""),IF(INDEX($DC$1:$DC$200,MATCH($BI179&amp;CC$3,$DB$1:$DB$200&amp;$DC$1:$DC$200,0))=CC$3,1,"")))</f>
        <v/>
      </c>
      <c r="CD179" s="6" t="str">
        <f t="array" ref="CD179">IF(ISNA(INDEX($DC$1:$DC$770,MATCH($BI179&amp;CD$3,$DB$1:$DB$770&amp;$DC$1:$DC$770,0))),"",IF(ISNA(INDEX($DC$1:$DC$200,MATCH($BI179&amp;CD$3,$DB$1:$DB$200&amp;$DC$1:$DC$200,0))),IF(INDEX($DC$201:$DC$770,MATCH($BI179&amp;CD$3,$DB$201:$DB$770&amp;$DC$201:$DC$770,0))=CD$3,2,""),IF(INDEX($DC$1:$DC$200,MATCH($BI179&amp;CD$3,$DB$1:$DB$200&amp;$DC$1:$DC$200,0))=CD$3,1,"")))</f>
        <v/>
      </c>
      <c r="CE179" s="6" t="str">
        <f t="array" ref="CE179">IF(ISNA(INDEX($DC$1:$DC$770,MATCH($BI179&amp;CE$3,$DB$1:$DB$770&amp;$DC$1:$DC$770,0))),"",IF(ISNA(INDEX($DC$1:$DC$200,MATCH($BI179&amp;CE$3,$DB$1:$DB$200&amp;$DC$1:$DC$200,0))),IF(INDEX($DC$201:$DC$770,MATCH($BI179&amp;CE$3,$DB$201:$DB$770&amp;$DC$201:$DC$770,0))=CE$3,2,""),IF(INDEX($DC$1:$DC$200,MATCH($BI179&amp;CE$3,$DB$1:$DB$200&amp;$DC$1:$DC$200,0))=CE$3,1,"")))</f>
        <v/>
      </c>
      <c r="CF179" s="6" t="str">
        <f t="array" ref="CF179">IF(ISNA(INDEX($DC$1:$DC$770,MATCH($BI179&amp;CF$3,$DB$1:$DB$770&amp;$DC$1:$DC$770,0))),"",IF(ISNA(INDEX($DC$1:$DC$200,MATCH($BI179&amp;CF$3,$DB$1:$DB$200&amp;$DC$1:$DC$200,0))),IF(INDEX($DC$201:$DC$770,MATCH($BI179&amp;CF$3,$DB$201:$DB$770&amp;$DC$201:$DC$770,0))=CF$3,2,""),IF(INDEX($DC$1:$DC$200,MATCH($BI179&amp;CF$3,$DB$1:$DB$200&amp;$DC$1:$DC$200,0))=CF$3,1,"")))</f>
        <v/>
      </c>
      <c r="CG179" s="5" t="str">
        <f t="array" ref="CG179">IF(ISNA(INDEX($DC$1:$DC$770,MATCH($BI179&amp;CG$3,$DB$1:$DB$770&amp;$DC$1:$DC$770,0))),"",IF(ISNA(INDEX($DC$1:$DC$200,MATCH($BI179&amp;CG$3,$DB$1:$DB$200&amp;$DC$1:$DC$200,0))),IF(INDEX($DC$201:$DC$770,MATCH($BI179&amp;CG$3,$DB$201:$DB$770&amp;$DC$201:$DC$770,0))=CG$3,2,""),IF(INDEX($DC$1:$DC$200,MATCH($BI179&amp;CG$3,$DB$1:$DB$200&amp;$DC$1:$DC$200,0))=CG$3,1,"")))</f>
        <v/>
      </c>
      <c r="CH179" s="6" t="str">
        <f t="array" ref="CH179">IF(ISNA(INDEX($DC$1:$DC$770,MATCH($BI179&amp;CH$3,$DB$1:$DB$770&amp;$DC$1:$DC$770,0))),"",IF(ISNA(INDEX($DC$1:$DC$200,MATCH($BI179&amp;CH$3,$DB$1:$DB$200&amp;$DC$1:$DC$200,0))),IF(INDEX($DC$201:$DC$770,MATCH($BI179&amp;CH$3,$DB$201:$DB$770&amp;$DC$201:$DC$770,0))=CH$3,2,""),IF(INDEX($DC$1:$DC$200,MATCH($BI179&amp;CH$3,$DB$1:$DB$200&amp;$DC$1:$DC$200,0))=CH$3,1,"")))</f>
        <v/>
      </c>
      <c r="CI179" s="7" t="str">
        <f t="array" ref="CI179">IF(ISNA(INDEX($DC$1:$DC$770,MATCH($BI179&amp;CI$3,$DB$1:$DB$770&amp;$DC$1:$DC$770,0))),"",IF(ISNA(INDEX($DC$1:$DC$200,MATCH($BI179&amp;CI$3,$DB$1:$DB$200&amp;$DC$1:$DC$200,0))),IF(INDEX($DC$201:$DC$770,MATCH($BI179&amp;CI$3,$DB$201:$DB$770&amp;$DC$201:$DC$770,0))=CI$3,2,""),IF(INDEX($DC$1:$DC$200,MATCH($BI179&amp;CI$3,$DB$1:$DB$200&amp;$DC$1:$DC$200,0))=CI$3,1,"")))</f>
        <v/>
      </c>
      <c r="CJ179" s="6" t="str">
        <f t="array" ref="CJ179">IF(ISNA(INDEX($DC$1:$DC$770,MATCH($BI179&amp;CJ$3,$DB$1:$DB$770&amp;$DC$1:$DC$770,0))),"",IF(ISNA(INDEX($DC$1:$DC$200,MATCH($BI179&amp;CJ$3,$DB$1:$DB$200&amp;$DC$1:$DC$200,0))),IF(INDEX($DC$201:$DC$770,MATCH($BI179&amp;CJ$3,$DB$201:$DB$770&amp;$DC$201:$DC$770,0))=CJ$3,2,""),IF(INDEX($DC$1:$DC$200,MATCH($BI179&amp;CJ$3,$DB$1:$DB$200&amp;$DC$1:$DC$200,0))=CJ$3,1,"")))</f>
        <v/>
      </c>
      <c r="CK179" s="6" t="str">
        <f t="array" ref="CK179">IF(ISNA(INDEX($DC$1:$DC$770,MATCH($BI179&amp;CK$3,$DB$1:$DB$770&amp;$DC$1:$DC$770,0))),"",IF(ISNA(INDEX($DC$1:$DC$200,MATCH($BI179&amp;CK$3,$DB$1:$DB$200&amp;$DC$1:$DC$200,0))),IF(INDEX($DC$201:$DC$770,MATCH($BI179&amp;CK$3,$DB$201:$DB$770&amp;$DC$201:$DC$770,0))=CK$3,2,""),IF(INDEX($DC$1:$DC$200,MATCH($BI179&amp;CK$3,$DB$1:$DB$200&amp;$DC$1:$DC$200,0))=CK$3,1,"")))</f>
        <v/>
      </c>
      <c r="CL179" s="7" t="str">
        <f t="array" ref="CL179">IF(ISNA(INDEX($DC$1:$DC$770,MATCH($BI179&amp;CL$3,$DB$1:$DB$770&amp;$DC$1:$DC$770,0))),"",IF(ISNA(INDEX($DC$1:$DC$200,MATCH($BI179&amp;CL$3,$DB$1:$DB$200&amp;$DC$1:$DC$200,0))),IF(INDEX($DC$201:$DC$770,MATCH($BI179&amp;CL$3,$DB$201:$DB$770&amp;$DC$201:$DC$770,0))=CL$3,2,""),IF(INDEX($DC$1:$DC$200,MATCH($BI179&amp;CL$3,$DB$1:$DB$200&amp;$DC$1:$DC$200,0))=CL$3,1,"")))</f>
        <v/>
      </c>
      <c r="CO179" s="58">
        <f t="shared" ref="CO179" si="1678">VLOOKUP(CQ179,$CQ$194:$CR$208,2,FALSE)</f>
        <v>15</v>
      </c>
      <c r="CP179" s="23">
        <f t="shared" si="1332"/>
        <v>0</v>
      </c>
      <c r="CQ179" s="168" t="s">
        <v>207</v>
      </c>
      <c r="CR179" s="67" t="s">
        <v>179</v>
      </c>
      <c r="CT179" s="13" t="s">
        <v>151</v>
      </c>
      <c r="CU179" s="67"/>
      <c r="CV179" s="67"/>
      <c r="CW179" s="13">
        <f t="shared" si="1410"/>
        <v>2016</v>
      </c>
      <c r="CX179" s="13" t="str">
        <f t="shared" si="1309"/>
        <v>Mo</v>
      </c>
      <c r="CY179" s="22">
        <f t="shared" si="1333"/>
        <v>40876</v>
      </c>
      <c r="CZ179" s="13">
        <f>IF(COUNTIF(DL712:DL721,1)&gt;0,"F3",0)</f>
        <v>0</v>
      </c>
      <c r="DB179" s="19">
        <f>IF(DM179=0,0,IF(COUNTIF($DM$1:$DM$200,DM179)=1,DM179,IF(COUNTIF($DM$1:$DM$200,DM179)=2,IF(COUNTIF($DM$1:$DM104,DM179)=0,DM179,DM179+0.5),"Terminkollision 1")))</f>
        <v>0</v>
      </c>
      <c r="DC179" s="42">
        <f t="shared" si="1187"/>
        <v>15</v>
      </c>
      <c r="DD179" s="71" t="s">
        <v>207</v>
      </c>
      <c r="DE179" s="67" t="s">
        <v>177</v>
      </c>
      <c r="DG179" s="67"/>
      <c r="DH179" s="67"/>
      <c r="DI179" s="13">
        <f t="shared" si="563"/>
        <v>2016</v>
      </c>
      <c r="DJ179" s="13" t="str">
        <f t="shared" si="1273"/>
        <v>Mo</v>
      </c>
      <c r="DK179" s="22">
        <f t="shared" si="1274"/>
        <v>40876</v>
      </c>
      <c r="DL179" s="19">
        <f t="shared" si="1275"/>
        <v>0</v>
      </c>
      <c r="DM179" s="13">
        <f t="shared" si="1136"/>
        <v>0</v>
      </c>
    </row>
    <row r="180" spans="1:117">
      <c r="A180" s="13">
        <f t="shared" ref="A180" si="1679">A179+0.5</f>
        <v>202.5</v>
      </c>
      <c r="B180" s="174"/>
      <c r="C180" s="183"/>
      <c r="D180" s="177"/>
      <c r="E180" s="2"/>
      <c r="F180" s="165"/>
      <c r="G180" s="165"/>
      <c r="H180" s="165"/>
      <c r="I180" s="2"/>
      <c r="J180" s="10" t="str">
        <f t="shared" ref="J180" si="1680">IF(ISNA(VLOOKUP(A180,$CP$30:$CQ$56,2,FALSE)),IF(ISNA(VLOOKUP(A180,$DB$1:$DE$200,4,FALSE)),"",VLOOKUP(A180,$DB$1:$DE$200,4,FALSE)),VLOOKUP(A180,$CP$30:$CQ$56,2,FALSE))</f>
        <v/>
      </c>
      <c r="K180" s="10"/>
      <c r="L180" s="10"/>
      <c r="M180" s="10"/>
      <c r="N180" s="10"/>
      <c r="O180" s="10"/>
      <c r="P180" s="9" t="str">
        <f t="array" ref="P180">IF(ISNA(INDEX($DC$201:$DC$770,MATCH($A179&amp;P$3,$DB$201:$DB$770&amp;$DC$201:$DC$770,0))),IF(ISNA(INDEX($DC$1:$DC$200,MATCH($A180&amp;P$3,$DB$1:$DB$200&amp;$DC$1:$DC$200,0))),"",IF(INDEX($DC$1:$DC$200,MATCH($A180&amp;P$3,$DB$1:$DB$200&amp;$DC$1:$DC$200,0))=P$3,1,"")),IF(INDEX($DC$201:$DC$770,MATCH($A179&amp;P$3,$DB$201:$DB$770&amp;$DC$201:$DC$770,0))=P$3,2,""))</f>
        <v/>
      </c>
      <c r="Q180" s="10" t="str">
        <f t="array" ref="Q180">IF(ISNA(INDEX($DC$201:$DC$770,MATCH($A179&amp;Q$3,$DB$201:$DB$770&amp;$DC$201:$DC$770,0))),IF(ISNA(INDEX($DC$1:$DC$200,MATCH($A180&amp;Q$3,$DB$1:$DB$200&amp;$DC$1:$DC$200,0))),"",IF(INDEX($DC$1:$DC$200,MATCH($A180&amp;Q$3,$DB$1:$DB$200&amp;$DC$1:$DC$200,0))=Q$3,1,"")),IF(INDEX($DC$201:$DC$770,MATCH($A179&amp;Q$3,$DB$201:$DB$770&amp;$DC$201:$DC$770,0))=Q$3,2,""))</f>
        <v/>
      </c>
      <c r="R180" s="10" t="str">
        <f t="array" ref="R180">IF(ISNA(INDEX($DC$201:$DC$770,MATCH($A179&amp;R$3,$DB$201:$DB$770&amp;$DC$201:$DC$770,0))),IF(ISNA(INDEX($DC$1:$DC$200,MATCH($A180&amp;R$3,$DB$1:$DB$200&amp;$DC$1:$DC$200,0))),"",IF(INDEX($DC$1:$DC$200,MATCH($A180&amp;R$3,$DB$1:$DB$200&amp;$DC$1:$DC$200,0))=R$3,1,"")),IF(INDEX($DC$201:$DC$770,MATCH($A179&amp;R$3,$DB$201:$DB$770&amp;$DC$201:$DC$770,0))=R$3,2,""))</f>
        <v/>
      </c>
      <c r="S180" s="9" t="str">
        <f t="array" ref="S180">IF(ISNA(INDEX($DC$201:$DC$770,MATCH($A179&amp;S$3,$DB$201:$DB$770&amp;$DC$201:$DC$770,0))),IF(ISNA(INDEX($DC$1:$DC$200,MATCH($A180&amp;S$3,$DB$1:$DB$200&amp;$DC$1:$DC$200,0))),"",IF(INDEX($DC$1:$DC$200,MATCH($A180&amp;S$3,$DB$1:$DB$200&amp;$DC$1:$DC$200,0))=S$3,1,"")),IF(INDEX($DC$201:$DC$770,MATCH($A179&amp;S$3,$DB$201:$DB$770&amp;$DC$201:$DC$770,0))=S$3,2,""))</f>
        <v/>
      </c>
      <c r="T180" s="10">
        <f t="array" ref="T180">IF(ISNA(INDEX($DC$201:$DC$770,MATCH($A179&amp;T$3,$DB$201:$DB$770&amp;$DC$201:$DC$770,0))),IF(ISNA(INDEX($DC$1:$DC$200,MATCH($A180&amp;T$3,$DB$1:$DB$200&amp;$DC$1:$DC$200,0))),"",IF(INDEX($DC$1:$DC$200,MATCH($A180&amp;T$3,$DB$1:$DB$200&amp;$DC$1:$DC$200,0))=T$3,1,"")),IF(INDEX($DC$201:$DC$770,MATCH($A179&amp;T$3,$DB$201:$DB$770&amp;$DC$201:$DC$770,0))=T$3,2,""))</f>
        <v>2</v>
      </c>
      <c r="U180" s="8">
        <f t="array" ref="U180">IF(ISNA(INDEX($DC$201:$DC$770,MATCH($A179&amp;U$3,$DB$201:$DB$770&amp;$DC$201:$DC$770,0))),IF(ISNA(INDEX($DC$1:$DC$200,MATCH($A180&amp;U$3,$DB$1:$DB$200&amp;$DC$1:$DC$200,0))),"",IF(INDEX($DC$1:$DC$200,MATCH($A180&amp;U$3,$DB$1:$DB$200&amp;$DC$1:$DC$200,0))=U$3,1,"")),IF(INDEX($DC$201:$DC$770,MATCH($A179&amp;U$3,$DB$201:$DB$770&amp;$DC$201:$DC$770,0))=U$3,2,""))</f>
        <v>2</v>
      </c>
      <c r="V180" s="10" t="str">
        <f t="array" ref="V180">IF(ISNA(INDEX($DC$201:$DC$770,MATCH($A179&amp;V$3,$DB$201:$DB$770&amp;$DC$201:$DC$770,0))),IF(ISNA(INDEX($DC$1:$DC$200,MATCH($A180&amp;V$3,$DB$1:$DB$200&amp;$DC$1:$DC$200,0))),"",IF(INDEX($DC$1:$DC$200,MATCH($A180&amp;V$3,$DB$1:$DB$200&amp;$DC$1:$DC$200,0))=V$3,1,"")),IF(INDEX($DC$201:$DC$770,MATCH($A179&amp;V$3,$DB$201:$DB$770&amp;$DC$201:$DC$770,0))=V$3,2,""))</f>
        <v/>
      </c>
      <c r="W180" s="10" t="str">
        <f t="array" ref="W180">IF(ISNA(INDEX($DC$201:$DC$770,MATCH($A179&amp;W$3,$DB$201:$DB$770&amp;$DC$201:$DC$770,0))),IF(ISNA(INDEX($DC$1:$DC$200,MATCH($A180&amp;W$3,$DB$1:$DB$200&amp;$DC$1:$DC$200,0))),"",IF(INDEX($DC$1:$DC$200,MATCH($A180&amp;W$3,$DB$1:$DB$200&amp;$DC$1:$DC$200,0))=W$3,1,"")),IF(INDEX($DC$201:$DC$770,MATCH($A179&amp;W$3,$DB$201:$DB$770&amp;$DC$201:$DC$770,0))=W$3,2,""))</f>
        <v/>
      </c>
      <c r="X180" s="10">
        <f t="array" ref="X180">IF(ISNA(INDEX($DC$201:$DC$770,MATCH($A179&amp;X$3,$DB$201:$DB$770&amp;$DC$201:$DC$770,0))),IF(ISNA(INDEX($DC$1:$DC$200,MATCH($A180&amp;X$3,$DB$1:$DB$200&amp;$DC$1:$DC$200,0))),"",IF(INDEX($DC$1:$DC$200,MATCH($A180&amp;X$3,$DB$1:$DB$200&amp;$DC$1:$DC$200,0))=X$3,1,"")),IF(INDEX($DC$201:$DC$770,MATCH($A179&amp;X$3,$DB$201:$DB$770&amp;$DC$201:$DC$770,0))=X$3,2,""))</f>
        <v>2</v>
      </c>
      <c r="Y180" s="9" t="str">
        <f t="array" ref="Y180">IF(ISNA(INDEX($DC$201:$DC$770,MATCH($A179&amp;Y$3,$DB$201:$DB$770&amp;$DC$201:$DC$770,0))),IF(ISNA(INDEX($DC$1:$DC$200,MATCH($A180&amp;Y$3,$DB$1:$DB$200&amp;$DC$1:$DC$200,0))),"",IF(INDEX($DC$1:$DC$200,MATCH($A180&amp;Y$3,$DB$1:$DB$200&amp;$DC$1:$DC$200,0))=Y$3,1,"")),IF(INDEX($DC$201:$DC$770,MATCH($A179&amp;Y$3,$DB$201:$DB$770&amp;$DC$201:$DC$770,0))=Y$3,2,""))</f>
        <v/>
      </c>
      <c r="Z180" s="10" t="str">
        <f t="array" ref="Z180">IF(ISNA(INDEX($DC$201:$DC$770,MATCH($A179&amp;Z$3,$DB$201:$DB$770&amp;$DC$201:$DC$770,0))),IF(ISNA(INDEX($DC$1:$DC$200,MATCH($A180&amp;Z$3,$DB$1:$DB$200&amp;$DC$1:$DC$200,0))),"",IF(INDEX($DC$1:$DC$200,MATCH($A180&amp;Z$3,$DB$1:$DB$200&amp;$DC$1:$DC$200,0))=Z$3,1,"")),IF(INDEX($DC$201:$DC$770,MATCH($A179&amp;Z$3,$DB$201:$DB$770&amp;$DC$201:$DC$770,0))=Z$3,2,""))</f>
        <v/>
      </c>
      <c r="AA180" s="8" t="str">
        <f t="array" ref="AA180">IF(ISNA(INDEX($DC$201:$DC$770,MATCH($A179&amp;AA$3,$DB$201:$DB$770&amp;$DC$201:$DC$770,0))),IF(ISNA(INDEX($DC$1:$DC$200,MATCH($A180&amp;AA$3,$DB$1:$DB$200&amp;$DC$1:$DC$200,0))),"",IF(INDEX($DC$1:$DC$200,MATCH($A180&amp;AA$3,$DB$1:$DB$200&amp;$DC$1:$DC$200,0))=AA$3,1,"")),IF(INDEX($DC$201:$DC$770,MATCH($A179&amp;AA$3,$DB$201:$DB$770&amp;$DC$201:$DC$770,0))=AA$3,2,""))</f>
        <v/>
      </c>
      <c r="AB180" s="10" t="str">
        <f t="array" ref="AB180">IF(ISNA(INDEX($DC$201:$DC$770,MATCH($A179&amp;AB$3,$DB$201:$DB$770&amp;$DC$201:$DC$770,0))),IF(ISNA(INDEX($DC$1:$DC$200,MATCH($A180&amp;AB$3,$DB$1:$DB$200&amp;$DC$1:$DC$200,0))),"",IF(INDEX($DC$1:$DC$200,MATCH($A180&amp;AB$3,$DB$1:$DB$200&amp;$DC$1:$DC$200,0))=AB$3,1,"")),IF(INDEX($DC$201:$DC$770,MATCH($A179&amp;AB$3,$DB$201:$DB$770&amp;$DC$201:$DC$770,0))=AB$3,2,""))</f>
        <v/>
      </c>
      <c r="AC180" s="10" t="str">
        <f t="array" ref="AC180">IF(ISNA(INDEX($DC$201:$DC$770,MATCH($A179&amp;AC$3,$DB$201:$DB$770&amp;$DC$201:$DC$770,0))),IF(ISNA(INDEX($DC$1:$DC$200,MATCH($A180&amp;AC$3,$DB$1:$DB$200&amp;$DC$1:$DC$200,0))),"",IF(INDEX($DC$1:$DC$200,MATCH($A180&amp;AC$3,$DB$1:$DB$200&amp;$DC$1:$DC$200,0))=AC$3,1,"")),IF(INDEX($DC$201:$DC$770,MATCH($A179&amp;AC$3,$DB$201:$DB$770&amp;$DC$201:$DC$770,0))=AC$3,2,""))</f>
        <v/>
      </c>
      <c r="AD180" s="8" t="str">
        <f t="array" ref="AD180">IF(ISNA(INDEX($DC$201:$DC$770,MATCH($A179&amp;AD$3,$DB$201:$DB$770&amp;$DC$201:$DC$770,0))),IF(ISNA(INDEX($DC$1:$DC$200,MATCH($A180&amp;AD$3,$DB$1:$DB$200&amp;$DC$1:$DC$200,0))),"",IF(INDEX($DC$1:$DC$200,MATCH($A180&amp;AD$3,$DB$1:$DB$200&amp;$DC$1:$DC$200,0))=AD$3,1,"")),IF(INDEX($DC$201:$DC$770,MATCH($A179&amp;AD$3,$DB$201:$DB$770&amp;$DC$201:$DC$770,0))=AD$3,2,""))</f>
        <v/>
      </c>
      <c r="AE180" s="4">
        <f t="shared" ref="AE180" si="1681">AE179+0.5</f>
        <v>233.5</v>
      </c>
      <c r="AF180" s="174"/>
      <c r="AG180" s="173"/>
      <c r="AH180" s="177"/>
      <c r="AI180" s="2"/>
      <c r="AJ180" s="165"/>
      <c r="AK180" s="165"/>
      <c r="AL180" s="165"/>
      <c r="AM180" s="2"/>
      <c r="AN180" s="9" t="str">
        <f t="shared" ref="AN180" si="1682">IF(ISNA(VLOOKUP(AE180,$CP$30:$CQ$56,2,FALSE)),IF(ISNA(VLOOKUP(AE180,$DB$1:$DE$200,4,FALSE)),"",VLOOKUP(AE180,$DB$1:$DE$200,4,FALSE)),VLOOKUP(AE180,$CP$30:$CQ$56,2,FALSE))</f>
        <v/>
      </c>
      <c r="AO180" s="10"/>
      <c r="AP180" s="10"/>
      <c r="AQ180" s="10"/>
      <c r="AR180" s="10"/>
      <c r="AS180" s="8"/>
      <c r="AT180" s="9" t="str">
        <f t="array" ref="AT180">IF(ISNA(INDEX($DC$201:$DC$770,MATCH($AE179&amp;AT$3,$DB$201:$DB$770&amp;$DC$201:$DC$770,0))),IF(ISNA(INDEX($DC$1:$DC$200,MATCH($AE180&amp;AT$3,$DB$1:$DB$200&amp;$DC$1:$DC$200,0))),"",IF(INDEX($DC$1:$DC$200,MATCH($AE180&amp;AT$3,$DB$1:$DB$200&amp;$DC$1:$DC$200,0))=AT$3,1,"")),IF(INDEX($DC$201:$DC$770,MATCH($AE179&amp;AT$3,$DB$201:$DB$770&amp;$DC$201:$DC$770,0))=AT$3,2,""))</f>
        <v/>
      </c>
      <c r="AU180" s="10" t="str">
        <f t="array" ref="AU180">IF(ISNA(INDEX($DC$201:$DC$770,MATCH($AE179&amp;AU$3,$DB$201:$DB$770&amp;$DC$201:$DC$770,0))),IF(ISNA(INDEX($DC$1:$DC$200,MATCH($AE180&amp;AU$3,$DB$1:$DB$200&amp;$DC$1:$DC$200,0))),"",IF(INDEX($DC$1:$DC$200,MATCH($AE180&amp;AU$3,$DB$1:$DB$200&amp;$DC$1:$DC$200,0))=AU$3,1,"")),IF(INDEX($DC$201:$DC$770,MATCH($AE179&amp;AU$3,$DB$201:$DB$770&amp;$DC$201:$DC$770,0))=AU$3,2,""))</f>
        <v/>
      </c>
      <c r="AV180" s="10" t="str">
        <f t="array" ref="AV180">IF(ISNA(INDEX($DC$201:$DC$770,MATCH($AE179&amp;AV$3,$DB$201:$DB$770&amp;$DC$201:$DC$770,0))),IF(ISNA(INDEX($DC$1:$DC$200,MATCH($AE180&amp;AV$3,$DB$1:$DB$200&amp;$DC$1:$DC$200,0))),"",IF(INDEX($DC$1:$DC$200,MATCH($AE180&amp;AV$3,$DB$1:$DB$200&amp;$DC$1:$DC$200,0))=AV$3,1,"")),IF(INDEX($DC$201:$DC$770,MATCH($AE179&amp;AV$3,$DB$201:$DB$770&amp;$DC$201:$DC$770,0))=AV$3,2,""))</f>
        <v/>
      </c>
      <c r="AW180" s="9" t="str">
        <f t="array" ref="AW180">IF(ISNA(INDEX($DC$201:$DC$770,MATCH($AE179&amp;AW$3,$DB$201:$DB$770&amp;$DC$201:$DC$770,0))),IF(ISNA(INDEX($DC$1:$DC$200,MATCH($AE180&amp;AW$3,$DB$1:$DB$200&amp;$DC$1:$DC$200,0))),"",IF(INDEX($DC$1:$DC$200,MATCH($AE180&amp;AW$3,$DB$1:$DB$200&amp;$DC$1:$DC$200,0))=AW$3,1,"")),IF(INDEX($DC$201:$DC$770,MATCH($AE179&amp;AW$3,$DB$201:$DB$770&amp;$DC$201:$DC$770,0))=AW$3,2,""))</f>
        <v/>
      </c>
      <c r="AX180" s="10" t="str">
        <f t="array" ref="AX180">IF(ISNA(INDEX($DC$201:$DC$770,MATCH($AE179&amp;AX$3,$DB$201:$DB$770&amp;$DC$201:$DC$770,0))),IF(ISNA(INDEX($DC$1:$DC$200,MATCH($AE180&amp;AX$3,$DB$1:$DB$200&amp;$DC$1:$DC$200,0))),"",IF(INDEX($DC$1:$DC$200,MATCH($AE180&amp;AX$3,$DB$1:$DB$200&amp;$DC$1:$DC$200,0))=AX$3,1,"")),IF(INDEX($DC$201:$DC$770,MATCH($AE179&amp;AX$3,$DB$201:$DB$770&amp;$DC$201:$DC$770,0))=AX$3,2,""))</f>
        <v/>
      </c>
      <c r="AY180" s="8" t="str">
        <f t="array" ref="AY180">IF(ISNA(INDEX($DC$201:$DC$770,MATCH($AE179&amp;AY$3,$DB$201:$DB$770&amp;$DC$201:$DC$770,0))),IF(ISNA(INDEX($DC$1:$DC$200,MATCH($AE180&amp;AY$3,$DB$1:$DB$200&amp;$DC$1:$DC$200,0))),"",IF(INDEX($DC$1:$DC$200,MATCH($AE180&amp;AY$3,$DB$1:$DB$200&amp;$DC$1:$DC$200,0))=AY$3,1,"")),IF(INDEX($DC$201:$DC$770,MATCH($AE179&amp;AY$3,$DB$201:$DB$770&amp;$DC$201:$DC$770,0))=AY$3,2,""))</f>
        <v/>
      </c>
      <c r="AZ180" s="10" t="str">
        <f t="array" ref="AZ180">IF(ISNA(INDEX($DC$201:$DC$770,MATCH($AE179&amp;AZ$3,$DB$201:$DB$770&amp;$DC$201:$DC$770,0))),IF(ISNA(INDEX($DC$1:$DC$200,MATCH($AE180&amp;AZ$3,$DB$1:$DB$200&amp;$DC$1:$DC$200,0))),"",IF(INDEX($DC$1:$DC$200,MATCH($AE180&amp;AZ$3,$DB$1:$DB$200&amp;$DC$1:$DC$200,0))=AZ$3,1,"")),IF(INDEX($DC$201:$DC$770,MATCH($AE179&amp;AZ$3,$DB$201:$DB$770&amp;$DC$201:$DC$770,0))=AZ$3,2,""))</f>
        <v/>
      </c>
      <c r="BA180" s="10" t="str">
        <f t="array" ref="BA180">IF(ISNA(INDEX($DC$201:$DC$770,MATCH($AE179&amp;BA$3,$DB$201:$DB$770&amp;$DC$201:$DC$770,0))),IF(ISNA(INDEX($DC$1:$DC$200,MATCH($AE180&amp;BA$3,$DB$1:$DB$200&amp;$DC$1:$DC$200,0))),"",IF(INDEX($DC$1:$DC$200,MATCH($AE180&amp;BA$3,$DB$1:$DB$200&amp;$DC$1:$DC$200,0))=BA$3,1,"")),IF(INDEX($DC$201:$DC$770,MATCH($AE179&amp;BA$3,$DB$201:$DB$770&amp;$DC$201:$DC$770,0))=BA$3,2,""))</f>
        <v/>
      </c>
      <c r="BB180" s="10" t="str">
        <f t="array" ref="BB180">IF(ISNA(INDEX($DC$201:$DC$770,MATCH($AE179&amp;BB$3,$DB$201:$DB$770&amp;$DC$201:$DC$770,0))),IF(ISNA(INDEX($DC$1:$DC$200,MATCH($AE180&amp;BB$3,$DB$1:$DB$200&amp;$DC$1:$DC$200,0))),"",IF(INDEX($DC$1:$DC$200,MATCH($AE180&amp;BB$3,$DB$1:$DB$200&amp;$DC$1:$DC$200,0))=BB$3,1,"")),IF(INDEX($DC$201:$DC$770,MATCH($AE179&amp;BB$3,$DB$201:$DB$770&amp;$DC$201:$DC$770,0))=BB$3,2,""))</f>
        <v/>
      </c>
      <c r="BC180" s="9" t="str">
        <f t="array" ref="BC180">IF(ISNA(INDEX($DC$201:$DC$770,MATCH($AE179&amp;BC$3,$DB$201:$DB$770&amp;$DC$201:$DC$770,0))),IF(ISNA(INDEX($DC$1:$DC$200,MATCH($AE180&amp;BC$3,$DB$1:$DB$200&amp;$DC$1:$DC$200,0))),"",IF(INDEX($DC$1:$DC$200,MATCH($AE180&amp;BC$3,$DB$1:$DB$200&amp;$DC$1:$DC$200,0))=BC$3,1,"")),IF(INDEX($DC$201:$DC$770,MATCH($AE179&amp;BC$3,$DB$201:$DB$770&amp;$DC$201:$DC$770,0))=BC$3,2,""))</f>
        <v/>
      </c>
      <c r="BD180" s="10" t="str">
        <f t="array" ref="BD180">IF(ISNA(INDEX($DC$201:$DC$770,MATCH($AE179&amp;BD$3,$DB$201:$DB$770&amp;$DC$201:$DC$770,0))),IF(ISNA(INDEX($DC$1:$DC$200,MATCH($AE180&amp;BD$3,$DB$1:$DB$200&amp;$DC$1:$DC$200,0))),"",IF(INDEX($DC$1:$DC$200,MATCH($AE180&amp;BD$3,$DB$1:$DB$200&amp;$DC$1:$DC$200,0))=BD$3,1,"")),IF(INDEX($DC$201:$DC$770,MATCH($AE179&amp;BD$3,$DB$201:$DB$770&amp;$DC$201:$DC$770,0))=BD$3,2,""))</f>
        <v/>
      </c>
      <c r="BE180" s="8" t="str">
        <f t="array" ref="BE180">IF(ISNA(INDEX($DC$201:$DC$770,MATCH($AE179&amp;BE$3,$DB$201:$DB$770&amp;$DC$201:$DC$770,0))),IF(ISNA(INDEX($DC$1:$DC$200,MATCH($AE180&amp;BE$3,$DB$1:$DB$200&amp;$DC$1:$DC$200,0))),"",IF(INDEX($DC$1:$DC$200,MATCH($AE180&amp;BE$3,$DB$1:$DB$200&amp;$DC$1:$DC$200,0))=BE$3,1,"")),IF(INDEX($DC$201:$DC$770,MATCH($AE179&amp;BE$3,$DB$201:$DB$770&amp;$DC$201:$DC$770,0))=BE$3,2,""))</f>
        <v/>
      </c>
      <c r="BF180" s="10" t="str">
        <f t="array" ref="BF180">IF(ISNA(INDEX($DC$201:$DC$770,MATCH($AE179&amp;BF$3,$DB$201:$DB$770&amp;$DC$201:$DC$770,0))),IF(ISNA(INDEX($DC$1:$DC$200,MATCH($AE180&amp;BF$3,$DB$1:$DB$200&amp;$DC$1:$DC$200,0))),"",IF(INDEX($DC$1:$DC$200,MATCH($AE180&amp;BF$3,$DB$1:$DB$200&amp;$DC$1:$DC$200,0))=BF$3,1,"")),IF(INDEX($DC$201:$DC$770,MATCH($AE179&amp;BF$3,$DB$201:$DB$770&amp;$DC$201:$DC$770,0))=BF$3,2,""))</f>
        <v/>
      </c>
      <c r="BG180" s="10" t="str">
        <f t="array" ref="BG180">IF(ISNA(INDEX($DC$201:$DC$770,MATCH($AE179&amp;BG$3,$DB$201:$DB$770&amp;$DC$201:$DC$770,0))),IF(ISNA(INDEX($DC$1:$DC$200,MATCH($AE180&amp;BG$3,$DB$1:$DB$200&amp;$DC$1:$DC$200,0))),"",IF(INDEX($DC$1:$DC$200,MATCH($AE180&amp;BG$3,$DB$1:$DB$200&amp;$DC$1:$DC$200,0))=BG$3,1,"")),IF(INDEX($DC$201:$DC$770,MATCH($AE179&amp;BG$3,$DB$201:$DB$770&amp;$DC$201:$DC$770,0))=BG$3,2,""))</f>
        <v/>
      </c>
      <c r="BH180" s="8" t="str">
        <f t="array" ref="BH180">IF(ISNA(INDEX($DC$201:$DC$770,MATCH($AE179&amp;BH$3,$DB$201:$DB$770&amp;$DC$201:$DC$770,0))),IF(ISNA(INDEX($DC$1:$DC$200,MATCH($AE180&amp;BH$3,$DB$1:$DB$200&amp;$DC$1:$DC$200,0))),"",IF(INDEX($DC$1:$DC$200,MATCH($AE180&amp;BH$3,$DB$1:$DB$200&amp;$DC$1:$DC$200,0))=BH$3,1,"")),IF(INDEX($DC$201:$DC$770,MATCH($AE179&amp;BH$3,$DB$201:$DB$770&amp;$DC$201:$DC$770,0))=BH$3,2,""))</f>
        <v/>
      </c>
      <c r="BI180" s="4">
        <f t="shared" ref="BI180" si="1683">BI179+0.5</f>
        <v>264.5</v>
      </c>
      <c r="BJ180" s="174"/>
      <c r="BK180" s="173"/>
      <c r="BL180" s="177"/>
      <c r="BM180" s="2"/>
      <c r="BN180" s="165"/>
      <c r="BO180" s="165"/>
      <c r="BP180" s="165"/>
      <c r="BQ180" s="2"/>
      <c r="BR180" s="9" t="str">
        <f t="shared" ref="BR180" si="1684">IF(ISNA(VLOOKUP(BI180,$CP$30:$CQ$56,2,FALSE)),IF(ISNA(VLOOKUP(BI180,$DB$1:$DE$200,4,FALSE)),"",VLOOKUP(BI180,$DB$1:$DE$200,4,FALSE)),VLOOKUP(BI180,$CP$30:$CQ$56,2,FALSE))</f>
        <v/>
      </c>
      <c r="BS180" s="10"/>
      <c r="BT180" s="10"/>
      <c r="BU180" s="10"/>
      <c r="BV180" s="10"/>
      <c r="BW180" s="10"/>
      <c r="BX180" s="9" t="str">
        <f t="array" ref="BX180">IF(ISNA(INDEX($DC$201:$DC$770,MATCH($BI179&amp;BX$3,$DB$201:$DB$770&amp;$DC$201:$DC$770,0))),IF(ISNA(INDEX($DC$1:$DC$200,MATCH($BI180&amp;BX$3,$DB$1:$DB$200&amp;$DC$1:$DC$200,0))),"",IF(INDEX($DC$1:$DC$200,MATCH($BI180&amp;BX$3,$DB$1:$DB$200&amp;$DC$1:$DC$200,0))=BX$3,1,"")),IF(INDEX($DC$201:$DC$770,MATCH($BI179&amp;BX$3,$DB$201:$DB$770&amp;$DC$201:$DC$770,0))=BX$3,2,""))</f>
        <v/>
      </c>
      <c r="BY180" s="10" t="str">
        <f t="array" ref="BY180">IF(ISNA(INDEX($DC$201:$DC$770,MATCH($BI179&amp;BY$3,$DB$201:$DB$770&amp;$DC$201:$DC$770,0))),IF(ISNA(INDEX($DC$1:$DC$200,MATCH($BI180&amp;BY$3,$DB$1:$DB$200&amp;$DC$1:$DC$200,0))),"",IF(INDEX($DC$1:$DC$200,MATCH($BI180&amp;BY$3,$DB$1:$DB$200&amp;$DC$1:$DC$200,0))=BY$3,1,"")),IF(INDEX($DC$201:$DC$770,MATCH($BI179&amp;BY$3,$DB$201:$DB$770&amp;$DC$201:$DC$770,0))=BY$3,2,""))</f>
        <v/>
      </c>
      <c r="BZ180" s="10" t="str">
        <f t="array" ref="BZ180">IF(ISNA(INDEX($DC$201:$DC$770,MATCH($BI179&amp;BZ$3,$DB$201:$DB$770&amp;$DC$201:$DC$770,0))),IF(ISNA(INDEX($DC$1:$DC$200,MATCH($BI180&amp;BZ$3,$DB$1:$DB$200&amp;$DC$1:$DC$200,0))),"",IF(INDEX($DC$1:$DC$200,MATCH($BI180&amp;BZ$3,$DB$1:$DB$200&amp;$DC$1:$DC$200,0))=BZ$3,1,"")),IF(INDEX($DC$201:$DC$770,MATCH($BI179&amp;BZ$3,$DB$201:$DB$770&amp;$DC$201:$DC$770,0))=BZ$3,2,""))</f>
        <v/>
      </c>
      <c r="CA180" s="9" t="str">
        <f t="array" ref="CA180">IF(ISNA(INDEX($DC$201:$DC$770,MATCH($BI179&amp;CA$3,$DB$201:$DB$770&amp;$DC$201:$DC$770,0))),IF(ISNA(INDEX($DC$1:$DC$200,MATCH($BI180&amp;CA$3,$DB$1:$DB$200&amp;$DC$1:$DC$200,0))),"",IF(INDEX($DC$1:$DC$200,MATCH($BI180&amp;CA$3,$DB$1:$DB$200&amp;$DC$1:$DC$200,0))=CA$3,1,"")),IF(INDEX($DC$201:$DC$770,MATCH($BI179&amp;CA$3,$DB$201:$DB$770&amp;$DC$201:$DC$770,0))=CA$3,2,""))</f>
        <v/>
      </c>
      <c r="CB180" s="10" t="str">
        <f t="array" ref="CB180">IF(ISNA(INDEX($DC$201:$DC$770,MATCH($BI179&amp;CB$3,$DB$201:$DB$770&amp;$DC$201:$DC$770,0))),IF(ISNA(INDEX($DC$1:$DC$200,MATCH($BI180&amp;CB$3,$DB$1:$DB$200&amp;$DC$1:$DC$200,0))),"",IF(INDEX($DC$1:$DC$200,MATCH($BI180&amp;CB$3,$DB$1:$DB$200&amp;$DC$1:$DC$200,0))=CB$3,1,"")),IF(INDEX($DC$201:$DC$770,MATCH($BI179&amp;CB$3,$DB$201:$DB$770&amp;$DC$201:$DC$770,0))=CB$3,2,""))</f>
        <v/>
      </c>
      <c r="CC180" s="8" t="str">
        <f t="array" ref="CC180">IF(ISNA(INDEX($DC$201:$DC$770,MATCH($BI179&amp;CC$3,$DB$201:$DB$770&amp;$DC$201:$DC$770,0))),IF(ISNA(INDEX($DC$1:$DC$200,MATCH($BI180&amp;CC$3,$DB$1:$DB$200&amp;$DC$1:$DC$200,0))),"",IF(INDEX($DC$1:$DC$200,MATCH($BI180&amp;CC$3,$DB$1:$DB$200&amp;$DC$1:$DC$200,0))=CC$3,1,"")),IF(INDEX($DC$201:$DC$770,MATCH($BI179&amp;CC$3,$DB$201:$DB$770&amp;$DC$201:$DC$770,0))=CC$3,2,""))</f>
        <v/>
      </c>
      <c r="CD180" s="10" t="str">
        <f t="array" ref="CD180">IF(ISNA(INDEX($DC$201:$DC$770,MATCH($BI179&amp;CD$3,$DB$201:$DB$770&amp;$DC$201:$DC$770,0))),IF(ISNA(INDEX($DC$1:$DC$200,MATCH($BI180&amp;CD$3,$DB$1:$DB$200&amp;$DC$1:$DC$200,0))),"",IF(INDEX($DC$1:$DC$200,MATCH($BI180&amp;CD$3,$DB$1:$DB$200&amp;$DC$1:$DC$200,0))=CD$3,1,"")),IF(INDEX($DC$201:$DC$770,MATCH($BI179&amp;CD$3,$DB$201:$DB$770&amp;$DC$201:$DC$770,0))=CD$3,2,""))</f>
        <v/>
      </c>
      <c r="CE180" s="10" t="str">
        <f t="array" ref="CE180">IF(ISNA(INDEX($DC$201:$DC$770,MATCH($BI179&amp;CE$3,$DB$201:$DB$770&amp;$DC$201:$DC$770,0))),IF(ISNA(INDEX($DC$1:$DC$200,MATCH($BI180&amp;CE$3,$DB$1:$DB$200&amp;$DC$1:$DC$200,0))),"",IF(INDEX($DC$1:$DC$200,MATCH($BI180&amp;CE$3,$DB$1:$DB$200&amp;$DC$1:$DC$200,0))=CE$3,1,"")),IF(INDEX($DC$201:$DC$770,MATCH($BI179&amp;CE$3,$DB$201:$DB$770&amp;$DC$201:$DC$770,0))=CE$3,2,""))</f>
        <v/>
      </c>
      <c r="CF180" s="10" t="str">
        <f t="array" ref="CF180">IF(ISNA(INDEX($DC$201:$DC$770,MATCH($BI179&amp;CF$3,$DB$201:$DB$770&amp;$DC$201:$DC$770,0))),IF(ISNA(INDEX($DC$1:$DC$200,MATCH($BI180&amp;CF$3,$DB$1:$DB$200&amp;$DC$1:$DC$200,0))),"",IF(INDEX($DC$1:$DC$200,MATCH($BI180&amp;CF$3,$DB$1:$DB$200&amp;$DC$1:$DC$200,0))=CF$3,1,"")),IF(INDEX($DC$201:$DC$770,MATCH($BI179&amp;CF$3,$DB$201:$DB$770&amp;$DC$201:$DC$770,0))=CF$3,2,""))</f>
        <v/>
      </c>
      <c r="CG180" s="9" t="str">
        <f t="array" ref="CG180">IF(ISNA(INDEX($DC$201:$DC$770,MATCH($BI179&amp;CG$3,$DB$201:$DB$770&amp;$DC$201:$DC$770,0))),IF(ISNA(INDEX($DC$1:$DC$200,MATCH($BI180&amp;CG$3,$DB$1:$DB$200&amp;$DC$1:$DC$200,0))),"",IF(INDEX($DC$1:$DC$200,MATCH($BI180&amp;CG$3,$DB$1:$DB$200&amp;$DC$1:$DC$200,0))=CG$3,1,"")),IF(INDEX($DC$201:$DC$770,MATCH($BI179&amp;CG$3,$DB$201:$DB$770&amp;$DC$201:$DC$770,0))=CG$3,2,""))</f>
        <v/>
      </c>
      <c r="CH180" s="10" t="str">
        <f t="array" ref="CH180">IF(ISNA(INDEX($DC$201:$DC$770,MATCH($BI179&amp;CH$3,$DB$201:$DB$770&amp;$DC$201:$DC$770,0))),IF(ISNA(INDEX($DC$1:$DC$200,MATCH($BI180&amp;CH$3,$DB$1:$DB$200&amp;$DC$1:$DC$200,0))),"",IF(INDEX($DC$1:$DC$200,MATCH($BI180&amp;CH$3,$DB$1:$DB$200&amp;$DC$1:$DC$200,0))=CH$3,1,"")),IF(INDEX($DC$201:$DC$770,MATCH($BI179&amp;CH$3,$DB$201:$DB$770&amp;$DC$201:$DC$770,0))=CH$3,2,""))</f>
        <v/>
      </c>
      <c r="CI180" s="8" t="str">
        <f t="array" ref="CI180">IF(ISNA(INDEX($DC$201:$DC$770,MATCH($BI179&amp;CI$3,$DB$201:$DB$770&amp;$DC$201:$DC$770,0))),IF(ISNA(INDEX($DC$1:$DC$200,MATCH($BI180&amp;CI$3,$DB$1:$DB$200&amp;$DC$1:$DC$200,0))),"",IF(INDEX($DC$1:$DC$200,MATCH($BI180&amp;CI$3,$DB$1:$DB$200&amp;$DC$1:$DC$200,0))=CI$3,1,"")),IF(INDEX($DC$201:$DC$770,MATCH($BI179&amp;CI$3,$DB$201:$DB$770&amp;$DC$201:$DC$770,0))=CI$3,2,""))</f>
        <v/>
      </c>
      <c r="CJ180" s="10" t="str">
        <f t="array" ref="CJ180">IF(ISNA(INDEX($DC$201:$DC$770,MATCH($BI179&amp;CJ$3,$DB$201:$DB$770&amp;$DC$201:$DC$770,0))),IF(ISNA(INDEX($DC$1:$DC$200,MATCH($BI180&amp;CJ$3,$DB$1:$DB$200&amp;$DC$1:$DC$200,0))),"",IF(INDEX($DC$1:$DC$200,MATCH($BI180&amp;CJ$3,$DB$1:$DB$200&amp;$DC$1:$DC$200,0))=CJ$3,1,"")),IF(INDEX($DC$201:$DC$770,MATCH($BI179&amp;CJ$3,$DB$201:$DB$770&amp;$DC$201:$DC$770,0))=CJ$3,2,""))</f>
        <v/>
      </c>
      <c r="CK180" s="10" t="str">
        <f t="array" ref="CK180">IF(ISNA(INDEX($DC$201:$DC$770,MATCH($BI179&amp;CK$3,$DB$201:$DB$770&amp;$DC$201:$DC$770,0))),IF(ISNA(INDEX($DC$1:$DC$200,MATCH($BI180&amp;CK$3,$DB$1:$DB$200&amp;$DC$1:$DC$200,0))),"",IF(INDEX($DC$1:$DC$200,MATCH($BI180&amp;CK$3,$DB$1:$DB$200&amp;$DC$1:$DC$200,0))=CK$3,1,"")),IF(INDEX($DC$201:$DC$770,MATCH($BI179&amp;CK$3,$DB$201:$DB$770&amp;$DC$201:$DC$770,0))=CK$3,2,""))</f>
        <v/>
      </c>
      <c r="CL180" s="8" t="str">
        <f t="array" ref="CL180">IF(ISNA(INDEX($DC$201:$DC$770,MATCH($BI179&amp;CL$3,$DB$201:$DB$770&amp;$DC$201:$DC$770,0))),IF(ISNA(INDEX($DC$1:$DC$200,MATCH($BI180&amp;CL$3,$DB$1:$DB$200&amp;$DC$1:$DC$200,0))),"",IF(INDEX($DC$1:$DC$200,MATCH($BI180&amp;CL$3,$DB$1:$DB$200&amp;$DC$1:$DC$200,0))=CL$3,1,"")),IF(INDEX($DC$201:$DC$770,MATCH($BI179&amp;CL$3,$DB$201:$DB$770&amp;$DC$201:$DC$770,0))=CL$3,2,""))</f>
        <v/>
      </c>
      <c r="CN180" s="10"/>
      <c r="CO180" s="14">
        <f t="shared" ref="CO180" si="1685">CO179</f>
        <v>15</v>
      </c>
      <c r="CP180" s="24">
        <f t="shared" si="1332"/>
        <v>0</v>
      </c>
      <c r="CQ180" s="161"/>
      <c r="CR180" s="47"/>
      <c r="CS180" s="10"/>
      <c r="CT180" s="10" t="s">
        <v>152</v>
      </c>
      <c r="CU180" s="68"/>
      <c r="CV180" s="68"/>
      <c r="CW180" s="10">
        <f t="shared" si="1410"/>
        <v>2016</v>
      </c>
      <c r="CX180" s="10" t="str">
        <f t="shared" si="1309"/>
        <v>Mo</v>
      </c>
      <c r="CY180" s="36">
        <f t="shared" si="1333"/>
        <v>40876</v>
      </c>
      <c r="CZ180" s="10">
        <f>CZ179</f>
        <v>0</v>
      </c>
      <c r="DB180" s="19">
        <f>IF(DM180=0,0,IF(COUNTIF($DM$1:$DM$200,DM180)=1,DM180,IF(COUNTIF($DM$1:$DM$200,DM180)=2,IF(COUNTIF($DM$1:$DM104,DM180)=0,DM180,DM180+0.5),"Terminkollision 1")))</f>
        <v>0</v>
      </c>
      <c r="DC180" s="42">
        <f t="shared" si="1187"/>
        <v>15</v>
      </c>
      <c r="DD180" s="71" t="s">
        <v>207</v>
      </c>
      <c r="DE180" s="67" t="s">
        <v>178</v>
      </c>
      <c r="DG180" s="67"/>
      <c r="DH180" s="67"/>
      <c r="DI180" s="13">
        <f t="shared" si="563"/>
        <v>2016</v>
      </c>
      <c r="DJ180" s="13" t="str">
        <f t="shared" si="1273"/>
        <v>Mo</v>
      </c>
      <c r="DK180" s="22">
        <f t="shared" si="1274"/>
        <v>40876</v>
      </c>
      <c r="DL180" s="19">
        <f t="shared" si="1275"/>
        <v>0</v>
      </c>
      <c r="DM180" s="13">
        <f t="shared" si="1136"/>
        <v>0</v>
      </c>
    </row>
    <row r="181" spans="1:117">
      <c r="A181" s="13">
        <f t="shared" ref="A181" si="1686">A179+1</f>
        <v>203</v>
      </c>
      <c r="B181" s="174">
        <f>TRUNC((DATE($CR$2,C$140,C181)-WEEKDAY(DATE($CR$2,C$140,C181),2)-DATE(YEAR(DATE($CR$2,C$140,C181)+4-WEEKDAY(DATE($CR$2,C$140,C181),2)),1,-10))/7)</f>
        <v>29</v>
      </c>
      <c r="C181" s="181">
        <v>21</v>
      </c>
      <c r="D181" s="176" t="str">
        <f t="shared" si="1258"/>
        <v>Do</v>
      </c>
      <c r="E181" s="2"/>
      <c r="F181" s="164">
        <f t="shared" ref="F181" si="1687">IF(OR(OR(B181=$CR$7,B185=$CR$7,B181=$CS$7,B185=$CS$7,B181=$CT$7,B185=$CT$7,B181=$CR$8,B185=$CR$8,B181=$CR$9,B185=$CR$9,B181=$CR$10,B185=$CR$10,B181=$CS$10,B185=$CS$10,B181=$CR$11,B185=$CR$11,B181=$CS$11,B185=$CS$11,B181=$CT$11,B185=$CT$11,B181=$CU$11,B185=$CU$11,B181=$CV$11,B185=$CV$11,B181=$CR$12,B185=$CR$12,B181=$CS$12,B185=$CS$12),OR($A182=$CP$30,$A182=$CP$31,$A182=$CP$32,$A182=$CP$33,$A182=$CP$34,$A182=$CP$35,$A182=$CP$36,$A182=$CP$37,$A182=$CP$38,$A182=$CP$39,$A182=$CP$40,$A182=$CP$41),OR($A182=$CP$44,$A182=$CP$45,$A182=$CP$46,$A182=$CP$47,$A182=$CP$48,$A182=$CP$49,$A182=$CP$50)),1,"")</f>
        <v>1</v>
      </c>
      <c r="G181" s="164">
        <f t="shared" ref="G181" si="1688">IF(OR(OR(B181=$CR$15,B185=$CR$15,B181=$CS$15,B185=$CS$15,B181=$CT$15,B185=$CT$15,B181=$CR$16,B185=$CR$16,B181=$CS$16,B185=$CS$16,B181=$CR$17,B185=$CR$17,B181=$CS$17,B185=$CS$17,B181=$CR$18,B185=$CR$18,B181=$CS$18,B185=$CS$18,B181=$CT$18,B185=$CT$18,B181=$CU$18,B185=$CU$18,B181=$CV$18,B185=$CV$18,B181=$CR$19,B185=$CR$19,B181=$CS$19,B185=$CS$19),OR($A182=$CP$30,$A182=$CP$31,$A182=$CP$32,$A182=$CP$33,$A182=$CP$34,$A182=$CP$35,$A182=$CP$36,$A182=$CP$37,$A182=$CP$38,$A182=$CP$39,$A182=$CP$40,$A182=$CP$41),OR($A182=$CP$44,$A182=$CP$45,$A182=$CP$46,$A182=$CP$47,$A182=$CP$48,$A182=$CP$49,$A182=$CP$50)),1,"")</f>
        <v>1</v>
      </c>
      <c r="H181" s="164">
        <f t="shared" ref="H181" si="1689">IF(OR(OR(B181=$CR$22,B185=$CR$22,B181=$CS$22,B185=$CS$22,B181=$CT$22,B185=$CT$22,B181=$CR$23,B185=$CR$23,B181=$CS$23,B185=$CS$23,B181=$CR$24,B185=$CR$24,B181=$CS$24,B185=$CS$24,B181=$CR$25,B185=$CR$25,B181=$CS$25,B185=$CS$25,B181=$CT$25,B185=$CT$25,B181=$CU$25,B185=$CU$25,B181=$CV$25,B185=$CV$25,B181=$CR$26,B185=$CR$26,B181=$CS$26,B185=$CS$26),OR($A182=$CP$30,$A182=$CP$31,$A182=$CP$32,$A182=$CP$33,$A182=$CP$34,$A182=$CP$35,$A182=$CP$36,$A182=$CP$37,$A182=$CP$38,$A182=$CP$39,$A182=$CP$40,$A182=$CP$41),OR($A182=$CP$44,$A182=$CP$45,$A182=$CP$46,$A182=$CP$47,$A182=$CP$48,$A182=$CP$49,$A182=$CP$50)),1,"")</f>
        <v>1</v>
      </c>
      <c r="I181" s="2"/>
      <c r="J181" s="6" t="str">
        <f t="shared" ref="J181" si="1690">IF(ISNA(VLOOKUP(A181,$DB$1:$DE$200,4,FALSE)),"",VLOOKUP(A181,$DB$1:$DE$200,4,FALSE))</f>
        <v/>
      </c>
      <c r="K181" s="6"/>
      <c r="L181" s="6"/>
      <c r="M181" s="6"/>
      <c r="N181" s="6"/>
      <c r="O181" s="6"/>
      <c r="P181" s="5" t="str">
        <f t="array" ref="P181">IF(ISNA(INDEX($DC$1:$DC$770,MATCH($A181&amp;P$3,$DB$1:$DB$770&amp;$DC$1:$DC$770,0))),"",IF(ISNA(INDEX($DC$1:$DC$200,MATCH($A181&amp;P$3,$DB$1:$DB$200&amp;$DC$1:$DC$200,0))),IF(INDEX($DC$201:$DC$770,MATCH($A181&amp;P$3,$DB$201:$DB$770&amp;$DC$201:$DC$770,0))=P$3,2,""),IF(INDEX($DC$1:$DC$200,MATCH($A181&amp;P$3,$DB$1:$DB$200&amp;$DC$1:$DC$200,0))=P$3,1,"")))</f>
        <v/>
      </c>
      <c r="Q181" s="6" t="str">
        <f t="array" ref="Q181">IF(ISNA(INDEX($DC$1:$DC$770,MATCH($A181&amp;Q$3,$DB$1:$DB$770&amp;$DC$1:$DC$770,0))),"",IF(ISNA(INDEX($DC$1:$DC$200,MATCH($A181&amp;Q$3,$DB$1:$DB$200&amp;$DC$1:$DC$200,0))),IF(INDEX($DC$201:$DC$770,MATCH($A181&amp;Q$3,$DB$201:$DB$770&amp;$DC$201:$DC$770,0))=Q$3,2,""),IF(INDEX($DC$1:$DC$200,MATCH($A181&amp;Q$3,$DB$1:$DB$200&amp;$DC$1:$DC$200,0))=Q$3,1,"")))</f>
        <v/>
      </c>
      <c r="R181" s="6" t="str">
        <f t="array" ref="R181">IF(ISNA(INDEX($DC$1:$DC$770,MATCH($A181&amp;R$3,$DB$1:$DB$770&amp;$DC$1:$DC$770,0))),"",IF(ISNA(INDEX($DC$1:$DC$200,MATCH($A181&amp;R$3,$DB$1:$DB$200&amp;$DC$1:$DC$200,0))),IF(INDEX($DC$201:$DC$770,MATCH($A181&amp;R$3,$DB$201:$DB$770&amp;$DC$201:$DC$770,0))=R$3,2,""),IF(INDEX($DC$1:$DC$200,MATCH($A181&amp;R$3,$DB$1:$DB$200&amp;$DC$1:$DC$200,0))=R$3,1,"")))</f>
        <v/>
      </c>
      <c r="S181" s="5" t="str">
        <f t="array" ref="S181">IF(ISNA(INDEX($DC$1:$DC$770,MATCH($A181&amp;S$3,$DB$1:$DB$770&amp;$DC$1:$DC$770,0))),"",IF(ISNA(INDEX($DC$1:$DC$200,MATCH($A181&amp;S$3,$DB$1:$DB$200&amp;$DC$1:$DC$200,0))),IF(INDEX($DC$201:$DC$770,MATCH($A181&amp;S$3,$DB$201:$DB$770&amp;$DC$201:$DC$770,0))=S$3,2,""),IF(INDEX($DC$1:$DC$200,MATCH($A181&amp;S$3,$DB$1:$DB$200&amp;$DC$1:$DC$200,0))=S$3,1,"")))</f>
        <v/>
      </c>
      <c r="T181" s="6">
        <f t="array" ref="T181">IF(ISNA(INDEX($DC$1:$DC$770,MATCH($A181&amp;T$3,$DB$1:$DB$770&amp;$DC$1:$DC$770,0))),"",IF(ISNA(INDEX($DC$1:$DC$200,MATCH($A181&amp;T$3,$DB$1:$DB$200&amp;$DC$1:$DC$200,0))),IF(INDEX($DC$201:$DC$770,MATCH($A181&amp;T$3,$DB$201:$DB$770&amp;$DC$201:$DC$770,0))=T$3,2,""),IF(INDEX($DC$1:$DC$200,MATCH($A181&amp;T$3,$DB$1:$DB$200&amp;$DC$1:$DC$200,0))=T$3,1,"")))</f>
        <v>2</v>
      </c>
      <c r="U181" s="7">
        <f t="array" ref="U181">IF(ISNA(INDEX($DC$1:$DC$770,MATCH($A181&amp;U$3,$DB$1:$DB$770&amp;$DC$1:$DC$770,0))),"",IF(ISNA(INDEX($DC$1:$DC$200,MATCH($A181&amp;U$3,$DB$1:$DB$200&amp;$DC$1:$DC$200,0))),IF(INDEX($DC$201:$DC$770,MATCH($A181&amp;U$3,$DB$201:$DB$770&amp;$DC$201:$DC$770,0))=U$3,2,""),IF(INDEX($DC$1:$DC$200,MATCH($A181&amp;U$3,$DB$1:$DB$200&amp;$DC$1:$DC$200,0))=U$3,1,"")))</f>
        <v>2</v>
      </c>
      <c r="V181" s="6" t="str">
        <f t="array" ref="V181">IF(ISNA(INDEX($DC$1:$DC$770,MATCH($A181&amp;V$3,$DB$1:$DB$770&amp;$DC$1:$DC$770,0))),"",IF(ISNA(INDEX($DC$1:$DC$200,MATCH($A181&amp;V$3,$DB$1:$DB$200&amp;$DC$1:$DC$200,0))),IF(INDEX($DC$201:$DC$770,MATCH($A181&amp;V$3,$DB$201:$DB$770&amp;$DC$201:$DC$770,0))=V$3,2,""),IF(INDEX($DC$1:$DC$200,MATCH($A181&amp;V$3,$DB$1:$DB$200&amp;$DC$1:$DC$200,0))=V$3,1,"")))</f>
        <v/>
      </c>
      <c r="W181" s="6" t="str">
        <f t="array" ref="W181">IF(ISNA(INDEX($DC$1:$DC$770,MATCH($A181&amp;W$3,$DB$1:$DB$770&amp;$DC$1:$DC$770,0))),"",IF(ISNA(INDEX($DC$1:$DC$200,MATCH($A181&amp;W$3,$DB$1:$DB$200&amp;$DC$1:$DC$200,0))),IF(INDEX($DC$201:$DC$770,MATCH($A181&amp;W$3,$DB$201:$DB$770&amp;$DC$201:$DC$770,0))=W$3,2,""),IF(INDEX($DC$1:$DC$200,MATCH($A181&amp;W$3,$DB$1:$DB$200&amp;$DC$1:$DC$200,0))=W$3,1,"")))</f>
        <v/>
      </c>
      <c r="X181" s="6">
        <f t="array" ref="X181">IF(ISNA(INDEX($DC$1:$DC$770,MATCH($A181&amp;X$3,$DB$1:$DB$770&amp;$DC$1:$DC$770,0))),"",IF(ISNA(INDEX($DC$1:$DC$200,MATCH($A181&amp;X$3,$DB$1:$DB$200&amp;$DC$1:$DC$200,0))),IF(INDEX($DC$201:$DC$770,MATCH($A181&amp;X$3,$DB$201:$DB$770&amp;$DC$201:$DC$770,0))=X$3,2,""),IF(INDEX($DC$1:$DC$200,MATCH($A181&amp;X$3,$DB$1:$DB$200&amp;$DC$1:$DC$200,0))=X$3,1,"")))</f>
        <v>2</v>
      </c>
      <c r="Y181" s="5" t="str">
        <f t="array" ref="Y181">IF(ISNA(INDEX($DC$1:$DC$770,MATCH($A181&amp;Y$3,$DB$1:$DB$770&amp;$DC$1:$DC$770,0))),"",IF(ISNA(INDEX($DC$1:$DC$200,MATCH($A181&amp;Y$3,$DB$1:$DB$200&amp;$DC$1:$DC$200,0))),IF(INDEX($DC$201:$DC$770,MATCH($A181&amp;Y$3,$DB$201:$DB$770&amp;$DC$201:$DC$770,0))=Y$3,2,""),IF(INDEX($DC$1:$DC$200,MATCH($A181&amp;Y$3,$DB$1:$DB$200&amp;$DC$1:$DC$200,0))=Y$3,1,"")))</f>
        <v/>
      </c>
      <c r="Z181" s="6" t="str">
        <f t="array" ref="Z181">IF(ISNA(INDEX($DC$1:$DC$770,MATCH($A181&amp;Z$3,$DB$1:$DB$770&amp;$DC$1:$DC$770,0))),"",IF(ISNA(INDEX($DC$1:$DC$200,MATCH($A181&amp;Z$3,$DB$1:$DB$200&amp;$DC$1:$DC$200,0))),IF(INDEX($DC$201:$DC$770,MATCH($A181&amp;Z$3,$DB$201:$DB$770&amp;$DC$201:$DC$770,0))=Z$3,2,""),IF(INDEX($DC$1:$DC$200,MATCH($A181&amp;Z$3,$DB$1:$DB$200&amp;$DC$1:$DC$200,0))=Z$3,1,"")))</f>
        <v/>
      </c>
      <c r="AA181" s="7" t="str">
        <f t="array" ref="AA181">IF(ISNA(INDEX($DC$1:$DC$770,MATCH($A181&amp;AA$3,$DB$1:$DB$770&amp;$DC$1:$DC$770,0))),"",IF(ISNA(INDEX($DC$1:$DC$200,MATCH($A181&amp;AA$3,$DB$1:$DB$200&amp;$DC$1:$DC$200,0))),IF(INDEX($DC$201:$DC$770,MATCH($A181&amp;AA$3,$DB$201:$DB$770&amp;$DC$201:$DC$770,0))=AA$3,2,""),IF(INDEX($DC$1:$DC$200,MATCH($A181&amp;AA$3,$DB$1:$DB$200&amp;$DC$1:$DC$200,0))=AA$3,1,"")))</f>
        <v/>
      </c>
      <c r="AB181" s="6" t="str">
        <f t="array" ref="AB181">IF(ISNA(INDEX($DC$1:$DC$770,MATCH($A181&amp;AB$3,$DB$1:$DB$770&amp;$DC$1:$DC$770,0))),"",IF(ISNA(INDEX($DC$1:$DC$200,MATCH($A181&amp;AB$3,$DB$1:$DB$200&amp;$DC$1:$DC$200,0))),IF(INDEX($DC$201:$DC$770,MATCH($A181&amp;AB$3,$DB$201:$DB$770&amp;$DC$201:$DC$770,0))=AB$3,2,""),IF(INDEX($DC$1:$DC$200,MATCH($A181&amp;AB$3,$DB$1:$DB$200&amp;$DC$1:$DC$200,0))=AB$3,1,"")))</f>
        <v/>
      </c>
      <c r="AC181" s="6" t="str">
        <f t="array" ref="AC181">IF(ISNA(INDEX($DC$1:$DC$770,MATCH($A181&amp;AC$3,$DB$1:$DB$770&amp;$DC$1:$DC$770,0))),"",IF(ISNA(INDEX($DC$1:$DC$200,MATCH($A181&amp;AC$3,$DB$1:$DB$200&amp;$DC$1:$DC$200,0))),IF(INDEX($DC$201:$DC$770,MATCH($A181&amp;AC$3,$DB$201:$DB$770&amp;$DC$201:$DC$770,0))=AC$3,2,""),IF(INDEX($DC$1:$DC$200,MATCH($A181&amp;AC$3,$DB$1:$DB$200&amp;$DC$1:$DC$200,0))=AC$3,1,"")))</f>
        <v/>
      </c>
      <c r="AD181" s="7" t="str">
        <f t="array" ref="AD181">IF(ISNA(INDEX($DC$1:$DC$770,MATCH($A181&amp;AD$3,$DB$1:$DB$770&amp;$DC$1:$DC$770,0))),"",IF(ISNA(INDEX($DC$1:$DC$200,MATCH($A181&amp;AD$3,$DB$1:$DB$200&amp;$DC$1:$DC$200,0))),IF(INDEX($DC$201:$DC$770,MATCH($A181&amp;AD$3,$DB$201:$DB$770&amp;$DC$201:$DC$770,0))=AD$3,2,""),IF(INDEX($DC$1:$DC$200,MATCH($A181&amp;AD$3,$DB$1:$DB$200&amp;$DC$1:$DC$200,0))=AD$3,1,"")))</f>
        <v/>
      </c>
      <c r="AE181" s="4">
        <f t="shared" ref="AE181" si="1691">AE179+1</f>
        <v>234</v>
      </c>
      <c r="AF181" s="174">
        <f>TRUNC((DATE($CR$2,AG$140,AG181)-WEEKDAY(DATE($CR$2,AG$140,AG181),2)-DATE(YEAR(DATE($CR$2,AG$140,AG181)+4-WEEKDAY(DATE($CR$2,AG$140,AG181),2)),1,-10))/7)</f>
        <v>33</v>
      </c>
      <c r="AG181" s="172">
        <v>21</v>
      </c>
      <c r="AH181" s="176" t="str">
        <f t="shared" si="1263"/>
        <v>So</v>
      </c>
      <c r="AI181" s="2"/>
      <c r="AJ181" s="164">
        <f t="shared" ref="AJ181" si="1692">IF(OR(OR(AF181=$CR$7,AF185=$CR$7,AF181=$CS$7,AF185=$CS$7,AF181=$CT$7,AF185=$CT$7,AF181=$CR$8,AF185=$CR$8,AF181=$CR$9,AF185=$CR$9,AF181=$CR$10,AF185=$CR$10,AF181=$CS$10,AF185=$CS$10,AF181=$CR$11,AF185=$CR$11,AF181=$CS$11,AF185=$CS$11,AF181=$CT$11,AF185=$CT$11,AF181=$CU$11,AF185=$CU$11,AF181=$CV$11,AF185=$CV$11,AF181=$CR$12,AF185=$CR$12,AF181=$CS$12,AF185=$CS$12),OR($AE182=$CP$30,$AE182=$CP$31,$AE182=$CP$32,$AE182=$CP$33,$AE182=$CP$34,$AE182=$CP$35,$AE182=$CP$36,$AE182=$CP$37,$AE182=$CP$38,$AE182=$CP$39,$AE182=$CP$40,$AE182=$CP$41),OR($AE182=$CP$44,$AE182=$CP$45,$AE182=$CP$46,$AE182=$CP$47,$AE182=$CP$48,$AE182=$CP$49,$AE182=$CP$50)),1,"")</f>
        <v>1</v>
      </c>
      <c r="AK181" s="164">
        <f t="shared" ref="AK181" si="1693">IF(OR(OR(AF181=$CR$15,AF185=$CR$15,AF181=$CS$15,AF185=$CS$15,AF181=$CT$15,AF185=$CT$15,AF181=$CR$16,AF185=$CR$16,AF181=$CS$16,AF185=$CS$16,AF181=$CR$17,AF185=$CR$17,AF181=$CS$17,AF185=$CS$17,AF181=$CR$18,AF185=$CR$18,AF181=$CS$18,AF185=$CS$18,AF181=$CT$18,AF185=$CT$18,AF181=$CU$18,AF185=$CU$18,AF181=$CV$18,AF185=$CV$18,AF181=$CR$19,AF185=$CR$19,AF181=$CS$19,AF185=$CS$19),OR($AE182=$CP$30,$AE182=$CP$31,$AE182=$CP$32,$AE182=$CP$33,$AE182=$CP$34,$AE182=$CP$35,$AE182=$CP$36,$AE182=$CP$37,$AE182=$CP$38,$AE182=$CP$39,$AE182=$CP$40,$AE182=$CP$41),OR($AE182=$CP$44,$AE182=$CP$45,$AE182=$CP$46,$AE182=$CP$47,$AE182=$CP$48,$AE182=$CP$49,$AE182=$CP$50)),1,"")</f>
        <v>1</v>
      </c>
      <c r="AL181" s="164">
        <f t="shared" ref="AL181" si="1694">IF(OR(OR(AF181=$CR$22,AF185=$CR$22,AF181=$CS$22,AF185=$CS$22,AF181=$CT$22,AF185=$CT$22,AF181=$CR$23,AF185=$CR$23,AF181=$CS$23,AF185=$CS$23,AF181=$CR$24,AF185=$CR$24,AF181=$CS$24,AF185=$CS$24,AF181=$CR$25,AF185=$CR$25,AF181=$CS$25,AF185=$CS$25,AF181=$CT$25,AF185=$CT$25,AF181=$CU$25,AF185=$CU$25,AF181=$CV$25,AF185=$CV$25,AF181=$CR$26,AF185=$CR$26,AF181=$CS$26,AF185=$CS$26),OR($AE182=$CP$30,$AE182=$CP$31,$AE182=$CP$32,$AE182=$CP$33,$AE182=$CP$34,$AE182=$CP$35,$AE182=$CP$36,$AE182=$CP$37,$AE182=$CP$38,$AE182=$CP$39,$AE182=$CP$40,$AE182=$CP$41),OR($AE182=$CP$44,$AE182=$CP$45,$AE182=$CP$46,$AE182=$CP$47,$AE182=$CP$48,$AE182=$CP$49,$AE182=$CP$50)),1,"")</f>
        <v>1</v>
      </c>
      <c r="AM181" s="2"/>
      <c r="AN181" s="1" t="str">
        <f t="shared" ref="AN181" si="1695">IF(ISNA(VLOOKUP(AE181,$DB$1:$DE$200,4,FALSE)),"",VLOOKUP(AE181,$DB$1:$DE$200,4,FALSE))</f>
        <v/>
      </c>
      <c r="AO181" s="1"/>
      <c r="AP181" s="1"/>
      <c r="AQ181" s="1"/>
      <c r="AR181" s="1"/>
      <c r="AS181" s="1"/>
      <c r="AT181" s="5" t="str">
        <f t="array" ref="AT181">IF(ISNA(INDEX($DC$1:$DC$770,MATCH($AE181&amp;AT$3,$DB$1:$DB$770&amp;$DC$1:$DC$770,0))),"",IF(ISNA(INDEX($DC$1:$DC$200,MATCH($AE181&amp;AT$3,$DB$1:$DB$200&amp;$DC$1:$DC$200,0))),IF(INDEX($DC$201:$DC$770,MATCH($AE181&amp;AT$3,$DB$201:$DB$770&amp;$DC$201:$DC$770,0))=AT$3,2,""),IF(INDEX($DC$1:$DC$200,MATCH($AE181&amp;AT$3,$DB$1:$DB$200&amp;$DC$1:$DC$200,0))=AT$3,1,"")))</f>
        <v/>
      </c>
      <c r="AU181" s="6" t="str">
        <f t="array" ref="AU181">IF(ISNA(INDEX($DC$1:$DC$770,MATCH($AE181&amp;AU$3,$DB$1:$DB$770&amp;$DC$1:$DC$770,0))),"",IF(ISNA(INDEX($DC$1:$DC$200,MATCH($AE181&amp;AU$3,$DB$1:$DB$200&amp;$DC$1:$DC$200,0))),IF(INDEX($DC$201:$DC$770,MATCH($AE181&amp;AU$3,$DB$201:$DB$770&amp;$DC$201:$DC$770,0))=AU$3,2,""),IF(INDEX($DC$1:$DC$200,MATCH($AE181&amp;AU$3,$DB$1:$DB$200&amp;$DC$1:$DC$200,0))=AU$3,1,"")))</f>
        <v/>
      </c>
      <c r="AV181" s="6" t="str">
        <f t="array" ref="AV181">IF(ISNA(INDEX($DC$1:$DC$770,MATCH($AE181&amp;AV$3,$DB$1:$DB$770&amp;$DC$1:$DC$770,0))),"",IF(ISNA(INDEX($DC$1:$DC$200,MATCH($AE181&amp;AV$3,$DB$1:$DB$200&amp;$DC$1:$DC$200,0))),IF(INDEX($DC$201:$DC$770,MATCH($AE181&amp;AV$3,$DB$201:$DB$770&amp;$DC$201:$DC$770,0))=AV$3,2,""),IF(INDEX($DC$1:$DC$200,MATCH($AE181&amp;AV$3,$DB$1:$DB$200&amp;$DC$1:$DC$200,0))=AV$3,1,"")))</f>
        <v/>
      </c>
      <c r="AW181" s="5" t="str">
        <f t="array" ref="AW181">IF(ISNA(INDEX($DC$1:$DC$770,MATCH($AE181&amp;AW$3,$DB$1:$DB$770&amp;$DC$1:$DC$770,0))),"",IF(ISNA(INDEX($DC$1:$DC$200,MATCH($AE181&amp;AW$3,$DB$1:$DB$200&amp;$DC$1:$DC$200,0))),IF(INDEX($DC$201:$DC$770,MATCH($AE181&amp;AW$3,$DB$201:$DB$770&amp;$DC$201:$DC$770,0))=AW$3,2,""),IF(INDEX($DC$1:$DC$200,MATCH($AE181&amp;AW$3,$DB$1:$DB$200&amp;$DC$1:$DC$200,0))=AW$3,1,"")))</f>
        <v/>
      </c>
      <c r="AX181" s="6" t="str">
        <f t="array" ref="AX181">IF(ISNA(INDEX($DC$1:$DC$770,MATCH($AE181&amp;AX$3,$DB$1:$DB$770&amp;$DC$1:$DC$770,0))),"",IF(ISNA(INDEX($DC$1:$DC$200,MATCH($AE181&amp;AX$3,$DB$1:$DB$200&amp;$DC$1:$DC$200,0))),IF(INDEX($DC$201:$DC$770,MATCH($AE181&amp;AX$3,$DB$201:$DB$770&amp;$DC$201:$DC$770,0))=AX$3,2,""),IF(INDEX($DC$1:$DC$200,MATCH($AE181&amp;AX$3,$DB$1:$DB$200&amp;$DC$1:$DC$200,0))=AX$3,1,"")))</f>
        <v/>
      </c>
      <c r="AY181" s="7" t="str">
        <f t="array" ref="AY181">IF(ISNA(INDEX($DC$1:$DC$770,MATCH($AE181&amp;AY$3,$DB$1:$DB$770&amp;$DC$1:$DC$770,0))),"",IF(ISNA(INDEX($DC$1:$DC$200,MATCH($AE181&amp;AY$3,$DB$1:$DB$200&amp;$DC$1:$DC$200,0))),IF(INDEX($DC$201:$DC$770,MATCH($AE181&amp;AY$3,$DB$201:$DB$770&amp;$DC$201:$DC$770,0))=AY$3,2,""),IF(INDEX($DC$1:$DC$200,MATCH($AE181&amp;AY$3,$DB$1:$DB$200&amp;$DC$1:$DC$200,0))=AY$3,1,"")))</f>
        <v/>
      </c>
      <c r="AZ181" s="6" t="str">
        <f t="array" ref="AZ181">IF(ISNA(INDEX($DC$1:$DC$770,MATCH($AE181&amp;AZ$3,$DB$1:$DB$770&amp;$DC$1:$DC$770,0))),"",IF(ISNA(INDEX($DC$1:$DC$200,MATCH($AE181&amp;AZ$3,$DB$1:$DB$200&amp;$DC$1:$DC$200,0))),IF(INDEX($DC$201:$DC$770,MATCH($AE181&amp;AZ$3,$DB$201:$DB$770&amp;$DC$201:$DC$770,0))=AZ$3,2,""),IF(INDEX($DC$1:$DC$200,MATCH($AE181&amp;AZ$3,$DB$1:$DB$200&amp;$DC$1:$DC$200,0))=AZ$3,1,"")))</f>
        <v/>
      </c>
      <c r="BA181" s="6" t="str">
        <f t="array" ref="BA181">IF(ISNA(INDEX($DC$1:$DC$770,MATCH($AE181&amp;BA$3,$DB$1:$DB$770&amp;$DC$1:$DC$770,0))),"",IF(ISNA(INDEX($DC$1:$DC$200,MATCH($AE181&amp;BA$3,$DB$1:$DB$200&amp;$DC$1:$DC$200,0))),IF(INDEX($DC$201:$DC$770,MATCH($AE181&amp;BA$3,$DB$201:$DB$770&amp;$DC$201:$DC$770,0))=BA$3,2,""),IF(INDEX($DC$1:$DC$200,MATCH($AE181&amp;BA$3,$DB$1:$DB$200&amp;$DC$1:$DC$200,0))=BA$3,1,"")))</f>
        <v/>
      </c>
      <c r="BB181" s="6" t="str">
        <f t="array" ref="BB181">IF(ISNA(INDEX($DC$1:$DC$770,MATCH($AE181&amp;BB$3,$DB$1:$DB$770&amp;$DC$1:$DC$770,0))),"",IF(ISNA(INDEX($DC$1:$DC$200,MATCH($AE181&amp;BB$3,$DB$1:$DB$200&amp;$DC$1:$DC$200,0))),IF(INDEX($DC$201:$DC$770,MATCH($AE181&amp;BB$3,$DB$201:$DB$770&amp;$DC$201:$DC$770,0))=BB$3,2,""),IF(INDEX($DC$1:$DC$200,MATCH($AE181&amp;BB$3,$DB$1:$DB$200&amp;$DC$1:$DC$200,0))=BB$3,1,"")))</f>
        <v/>
      </c>
      <c r="BC181" s="5" t="str">
        <f t="array" ref="BC181">IF(ISNA(INDEX($DC$1:$DC$770,MATCH($AE181&amp;BC$3,$DB$1:$DB$770&amp;$DC$1:$DC$770,0))),"",IF(ISNA(INDEX($DC$1:$DC$200,MATCH($AE181&amp;BC$3,$DB$1:$DB$200&amp;$DC$1:$DC$200,0))),IF(INDEX($DC$201:$DC$770,MATCH($AE181&amp;BC$3,$DB$201:$DB$770&amp;$DC$201:$DC$770,0))=BC$3,2,""),IF(INDEX($DC$1:$DC$200,MATCH($AE181&amp;BC$3,$DB$1:$DB$200&amp;$DC$1:$DC$200,0))=BC$3,1,"")))</f>
        <v/>
      </c>
      <c r="BD181" s="6" t="str">
        <f t="array" ref="BD181">IF(ISNA(INDEX($DC$1:$DC$770,MATCH($AE181&amp;BD$3,$DB$1:$DB$770&amp;$DC$1:$DC$770,0))),"",IF(ISNA(INDEX($DC$1:$DC$200,MATCH($AE181&amp;BD$3,$DB$1:$DB$200&amp;$DC$1:$DC$200,0))),IF(INDEX($DC$201:$DC$770,MATCH($AE181&amp;BD$3,$DB$201:$DB$770&amp;$DC$201:$DC$770,0))=BD$3,2,""),IF(INDEX($DC$1:$DC$200,MATCH($AE181&amp;BD$3,$DB$1:$DB$200&amp;$DC$1:$DC$200,0))=BD$3,1,"")))</f>
        <v/>
      </c>
      <c r="BE181" s="7" t="str">
        <f t="array" ref="BE181">IF(ISNA(INDEX($DC$1:$DC$770,MATCH($AE181&amp;BE$3,$DB$1:$DB$770&amp;$DC$1:$DC$770,0))),"",IF(ISNA(INDEX($DC$1:$DC$200,MATCH($AE181&amp;BE$3,$DB$1:$DB$200&amp;$DC$1:$DC$200,0))),IF(INDEX($DC$201:$DC$770,MATCH($AE181&amp;BE$3,$DB$201:$DB$770&amp;$DC$201:$DC$770,0))=BE$3,2,""),IF(INDEX($DC$1:$DC$200,MATCH($AE181&amp;BE$3,$DB$1:$DB$200&amp;$DC$1:$DC$200,0))=BE$3,1,"")))</f>
        <v/>
      </c>
      <c r="BF181" s="6" t="str">
        <f t="array" ref="BF181">IF(ISNA(INDEX($DC$1:$DC$770,MATCH($AE181&amp;BF$3,$DB$1:$DB$770&amp;$DC$1:$DC$770,0))),"",IF(ISNA(INDEX($DC$1:$DC$200,MATCH($AE181&amp;BF$3,$DB$1:$DB$200&amp;$DC$1:$DC$200,0))),IF(INDEX($DC$201:$DC$770,MATCH($AE181&amp;BF$3,$DB$201:$DB$770&amp;$DC$201:$DC$770,0))=BF$3,2,""),IF(INDEX($DC$1:$DC$200,MATCH($AE181&amp;BF$3,$DB$1:$DB$200&amp;$DC$1:$DC$200,0))=BF$3,1,"")))</f>
        <v/>
      </c>
      <c r="BG181" s="6" t="str">
        <f t="array" ref="BG181">IF(ISNA(INDEX($DC$1:$DC$770,MATCH($AE181&amp;BG$3,$DB$1:$DB$770&amp;$DC$1:$DC$770,0))),"",IF(ISNA(INDEX($DC$1:$DC$200,MATCH($AE181&amp;BG$3,$DB$1:$DB$200&amp;$DC$1:$DC$200,0))),IF(INDEX($DC$201:$DC$770,MATCH($AE181&amp;BG$3,$DB$201:$DB$770&amp;$DC$201:$DC$770,0))=BG$3,2,""),IF(INDEX($DC$1:$DC$200,MATCH($AE181&amp;BG$3,$DB$1:$DB$200&amp;$DC$1:$DC$200,0))=BG$3,1,"")))</f>
        <v/>
      </c>
      <c r="BH181" s="7" t="str">
        <f t="array" ref="BH181">IF(ISNA(INDEX($DC$1:$DC$770,MATCH($AE181&amp;BH$3,$DB$1:$DB$770&amp;$DC$1:$DC$770,0))),"",IF(ISNA(INDEX($DC$1:$DC$200,MATCH($AE181&amp;BH$3,$DB$1:$DB$200&amp;$DC$1:$DC$200,0))),IF(INDEX($DC$201:$DC$770,MATCH($AE181&amp;BH$3,$DB$201:$DB$770&amp;$DC$201:$DC$770,0))=BH$3,2,""),IF(INDEX($DC$1:$DC$200,MATCH($AE181&amp;BH$3,$DB$1:$DB$200&amp;$DC$1:$DC$200,0))=BH$3,1,"")))</f>
        <v/>
      </c>
      <c r="BI181" s="4">
        <f t="shared" ref="BI181" si="1696">BI179+1</f>
        <v>265</v>
      </c>
      <c r="BJ181" s="174">
        <f>TRUNC((DATE($CR$2,BK$140,BK181)-WEEKDAY(DATE($CR$2,BK$140,BK181),2)-DATE(YEAR(DATE($CR$2,BK$140,BK181)+4-WEEKDAY(DATE($CR$2,BK$140,BK181),2)),1,-10))/7)</f>
        <v>38</v>
      </c>
      <c r="BK181" s="172">
        <v>21</v>
      </c>
      <c r="BL181" s="176" t="str">
        <f t="shared" si="1268"/>
        <v>Mi</v>
      </c>
      <c r="BM181" s="2"/>
      <c r="BN181" s="164" t="str">
        <f t="shared" ref="BN181" si="1697">IF(OR(OR($BI182=$CP$30,$BI182=$CP$31,$BI182=$CP$32,$BI182=$CP$33,$BI182=$CP$34,$BI182=$CP$35,$BI182=$CP$36,$BI182=$CP$37,$BI182=$CP$38,$BI182=$CP$39,$BI182=$CP$40,$BI182=$CP$41),OR(BJ181=$CR$7,BJ185=$CR$7,BJ181=$CS$7,BJ185=$CS$7,BJ181=$CT$7,BJ185=$CT$7,BJ181=$CR$8,BJ185=$CR$8,BJ181=$CR$9,BJ185=$CR$9,BJ181=$CR$10,BJ185=$CR$10,BJ181=$CS$10,BJ185=$CS$10,BJ181=$CR$11,BJ185=$CR$11,BJ181=$CS$11,BJ185=$CS$11,BJ181=$CT$11,BJ185=$CT$11,BJ181=$CU$11,BJ185=$CU$11,BJ181=$CV$11,BJ185=$CV$11,BJ181=$CR$12,BJ185=$CR$12,BJ181=$CS$12,BJ185=$CS$12),OR($BI182=$CP$44,$BI182=$CP$45,$BI182=$CP$46,$BI182=$CP$47,$BI182=$CP$48,$BI182=$CP$49,$BI182=$CP$50)),1,"")</f>
        <v/>
      </c>
      <c r="BO181" s="164" t="str">
        <f t="shared" ref="BO181" si="1698">IF(OR(OR(BJ181=$CR$15,BJ185=$CR$15,BJ181=$CS$15,BJ185=$CS$15,BJ181=$CT$15,BJ185=$CT$15,BJ181=$CR$16,BJ185=$CR$16,BJ181=$CS$16,BJ185=$CS$16,BJ181=$CR$17,BJ185=$CR$17,BJ181=$CS$17,BJ185=$CS$17,BJ181=$CR$18,BJ185=$CR$18,BJ181=$CS$18,BJ185=$CS$18,BJ181=$CT$18,BJ185=$CT$18,BJ181=$CU$18,BJ185=$CU$18,BJ181=$CV$18,BJ185=$CV$18,BJ181=$CR$19,BJ185=$CR$19,BJ181=$CS$19,BJ185=$CS$19),OR($BI182=$CP$30,$BI182=$CP$31,$BI182=$CP$32,$BI182=$CP$33,$BI182=$CP$34,$BI182=$CP$35,$BI182=$CP$36,$BI182=$CP$37,$BI182=$CP$38,$BI182=$CP$39,$BI182=$CP$40,$BI182=$CP$41),OR($BI182=$CP$44,$BI182=$CP$45,$BI182=$CP$46,$BI182=$CP$47,$BI182=$CP$48,$BI182=$CP$49,$BI182=$CP$50)),1,"")</f>
        <v/>
      </c>
      <c r="BP181" s="164" t="str">
        <f t="shared" ref="BP181" si="1699">IF(OR(OR(BJ181=$CR$22,BJ185=$CR$22,BJ181=$CS$22,BJ185=$CS$22,BJ181=$CT$22,BJ185=$CT$22,BJ181=$CR$23,BJ185=$CR$23,BJ181=$CS$23,BJ185=$CS$23,BJ181=$CR$24,BJ185=$CR$24,BJ181=$CS$24,BJ185=$CS$24,BJ181=$CR$25,BJ185=$CR$25,BJ181=$CS$25,BJ185=$CS$25,BJ181=$CT$25,BJ185=$CT$25,BJ181=$CU$25,BJ185=$CU$25,BJ181=$CV$25,BJ185=$CV$25,BJ181=$CR$26,BJ185=$CR$26,BJ181=$CS$26,BJ185=$CS$26),OR($BI182=$CP$30,$BI182=$CP$31,$BI182=$CP$32,$BI182=$CP$33,$BI182=$CP$34,$BI182=$CP$35,$BI182=$CP$36,$BI182=$CP$37,$BI182=$CP$38,$BI182=$CP$39,$BI182=$CP$40,$BI182=$CP$41),OR($BI182=$CP$44,$BI182=$CP$45,$BI182=$CP$46,$BI182=$CP$47,$BI182=$CP$48,$BI182=$CP$49,$BI182=$CP$50)),1,"")</f>
        <v/>
      </c>
      <c r="BQ181" s="2"/>
      <c r="BR181" s="1" t="str">
        <f t="shared" ref="BR181" si="1700">IF(ISNA(VLOOKUP(BI181,$DB$1:$DE$200,4,FALSE)),"",VLOOKUP(BI181,$DB$1:$DE$200,4,FALSE))</f>
        <v/>
      </c>
      <c r="BS181" s="1"/>
      <c r="BT181" s="1"/>
      <c r="BU181" s="1"/>
      <c r="BV181" s="1"/>
      <c r="BW181" s="1"/>
      <c r="BX181" s="5" t="str">
        <f t="array" ref="BX181">IF(ISNA(INDEX($DC$1:$DC$770,MATCH($BI181&amp;BX$3,$DB$1:$DB$770&amp;$DC$1:$DC$770,0))),"",IF(ISNA(INDEX($DC$1:$DC$200,MATCH($BI181&amp;BX$3,$DB$1:$DB$200&amp;$DC$1:$DC$200,0))),IF(INDEX($DC$201:$DC$770,MATCH($BI181&amp;BX$3,$DB$201:$DB$770&amp;$DC$201:$DC$770,0))=BX$3,2,""),IF(INDEX($DC$1:$DC$200,MATCH($BI181&amp;BX$3,$DB$1:$DB$200&amp;$DC$1:$DC$200,0))=BX$3,1,"")))</f>
        <v/>
      </c>
      <c r="BY181" s="6" t="str">
        <f t="array" ref="BY181">IF(ISNA(INDEX($DC$1:$DC$770,MATCH($BI181&amp;BY$3,$DB$1:$DB$770&amp;$DC$1:$DC$770,0))),"",IF(ISNA(INDEX($DC$1:$DC$200,MATCH($BI181&amp;BY$3,$DB$1:$DB$200&amp;$DC$1:$DC$200,0))),IF(INDEX($DC$201:$DC$770,MATCH($BI181&amp;BY$3,$DB$201:$DB$770&amp;$DC$201:$DC$770,0))=BY$3,2,""),IF(INDEX($DC$1:$DC$200,MATCH($BI181&amp;BY$3,$DB$1:$DB$200&amp;$DC$1:$DC$200,0))=BY$3,1,"")))</f>
        <v/>
      </c>
      <c r="BZ181" s="6" t="str">
        <f t="array" ref="BZ181">IF(ISNA(INDEX($DC$1:$DC$770,MATCH($BI181&amp;BZ$3,$DB$1:$DB$770&amp;$DC$1:$DC$770,0))),"",IF(ISNA(INDEX($DC$1:$DC$200,MATCH($BI181&amp;BZ$3,$DB$1:$DB$200&amp;$DC$1:$DC$200,0))),IF(INDEX($DC$201:$DC$770,MATCH($BI181&amp;BZ$3,$DB$201:$DB$770&amp;$DC$201:$DC$770,0))=BZ$3,2,""),IF(INDEX($DC$1:$DC$200,MATCH($BI181&amp;BZ$3,$DB$1:$DB$200&amp;$DC$1:$DC$200,0))=BZ$3,1,"")))</f>
        <v/>
      </c>
      <c r="CA181" s="5" t="str">
        <f t="array" ref="CA181">IF(ISNA(INDEX($DC$1:$DC$770,MATCH($BI181&amp;CA$3,$DB$1:$DB$770&amp;$DC$1:$DC$770,0))),"",IF(ISNA(INDEX($DC$1:$DC$200,MATCH($BI181&amp;CA$3,$DB$1:$DB$200&amp;$DC$1:$DC$200,0))),IF(INDEX($DC$201:$DC$770,MATCH($BI181&amp;CA$3,$DB$201:$DB$770&amp;$DC$201:$DC$770,0))=CA$3,2,""),IF(INDEX($DC$1:$DC$200,MATCH($BI181&amp;CA$3,$DB$1:$DB$200&amp;$DC$1:$DC$200,0))=CA$3,1,"")))</f>
        <v/>
      </c>
      <c r="CB181" s="6" t="str">
        <f t="array" ref="CB181">IF(ISNA(INDEX($DC$1:$DC$770,MATCH($BI181&amp;CB$3,$DB$1:$DB$770&amp;$DC$1:$DC$770,0))),"",IF(ISNA(INDEX($DC$1:$DC$200,MATCH($BI181&amp;CB$3,$DB$1:$DB$200&amp;$DC$1:$DC$200,0))),IF(INDEX($DC$201:$DC$770,MATCH($BI181&amp;CB$3,$DB$201:$DB$770&amp;$DC$201:$DC$770,0))=CB$3,2,""),IF(INDEX($DC$1:$DC$200,MATCH($BI181&amp;CB$3,$DB$1:$DB$200&amp;$DC$1:$DC$200,0))=CB$3,1,"")))</f>
        <v/>
      </c>
      <c r="CC181" s="7" t="str">
        <f t="array" ref="CC181">IF(ISNA(INDEX($DC$1:$DC$770,MATCH($BI181&amp;CC$3,$DB$1:$DB$770&amp;$DC$1:$DC$770,0))),"",IF(ISNA(INDEX($DC$1:$DC$200,MATCH($BI181&amp;CC$3,$DB$1:$DB$200&amp;$DC$1:$DC$200,0))),IF(INDEX($DC$201:$DC$770,MATCH($BI181&amp;CC$3,$DB$201:$DB$770&amp;$DC$201:$DC$770,0))=CC$3,2,""),IF(INDEX($DC$1:$DC$200,MATCH($BI181&amp;CC$3,$DB$1:$DB$200&amp;$DC$1:$DC$200,0))=CC$3,1,"")))</f>
        <v/>
      </c>
      <c r="CD181" s="6" t="str">
        <f t="array" ref="CD181">IF(ISNA(INDEX($DC$1:$DC$770,MATCH($BI181&amp;CD$3,$DB$1:$DB$770&amp;$DC$1:$DC$770,0))),"",IF(ISNA(INDEX($DC$1:$DC$200,MATCH($BI181&amp;CD$3,$DB$1:$DB$200&amp;$DC$1:$DC$200,0))),IF(INDEX($DC$201:$DC$770,MATCH($BI181&amp;CD$3,$DB$201:$DB$770&amp;$DC$201:$DC$770,0))=CD$3,2,""),IF(INDEX($DC$1:$DC$200,MATCH($BI181&amp;CD$3,$DB$1:$DB$200&amp;$DC$1:$DC$200,0))=CD$3,1,"")))</f>
        <v/>
      </c>
      <c r="CE181" s="6" t="str">
        <f t="array" ref="CE181">IF(ISNA(INDEX($DC$1:$DC$770,MATCH($BI181&amp;CE$3,$DB$1:$DB$770&amp;$DC$1:$DC$770,0))),"",IF(ISNA(INDEX($DC$1:$DC$200,MATCH($BI181&amp;CE$3,$DB$1:$DB$200&amp;$DC$1:$DC$200,0))),IF(INDEX($DC$201:$DC$770,MATCH($BI181&amp;CE$3,$DB$201:$DB$770&amp;$DC$201:$DC$770,0))=CE$3,2,""),IF(INDEX($DC$1:$DC$200,MATCH($BI181&amp;CE$3,$DB$1:$DB$200&amp;$DC$1:$DC$200,0))=CE$3,1,"")))</f>
        <v/>
      </c>
      <c r="CF181" s="6" t="str">
        <f t="array" ref="CF181">IF(ISNA(INDEX($DC$1:$DC$770,MATCH($BI181&amp;CF$3,$DB$1:$DB$770&amp;$DC$1:$DC$770,0))),"",IF(ISNA(INDEX($DC$1:$DC$200,MATCH($BI181&amp;CF$3,$DB$1:$DB$200&amp;$DC$1:$DC$200,0))),IF(INDEX($DC$201:$DC$770,MATCH($BI181&amp;CF$3,$DB$201:$DB$770&amp;$DC$201:$DC$770,0))=CF$3,2,""),IF(INDEX($DC$1:$DC$200,MATCH($BI181&amp;CF$3,$DB$1:$DB$200&amp;$DC$1:$DC$200,0))=CF$3,1,"")))</f>
        <v/>
      </c>
      <c r="CG181" s="5" t="str">
        <f t="array" ref="CG181">IF(ISNA(INDEX($DC$1:$DC$770,MATCH($BI181&amp;CG$3,$DB$1:$DB$770&amp;$DC$1:$DC$770,0))),"",IF(ISNA(INDEX($DC$1:$DC$200,MATCH($BI181&amp;CG$3,$DB$1:$DB$200&amp;$DC$1:$DC$200,0))),IF(INDEX($DC$201:$DC$770,MATCH($BI181&amp;CG$3,$DB$201:$DB$770&amp;$DC$201:$DC$770,0))=CG$3,2,""),IF(INDEX($DC$1:$DC$200,MATCH($BI181&amp;CG$3,$DB$1:$DB$200&amp;$DC$1:$DC$200,0))=CG$3,1,"")))</f>
        <v/>
      </c>
      <c r="CH181" s="6" t="str">
        <f t="array" ref="CH181">IF(ISNA(INDEX($DC$1:$DC$770,MATCH($BI181&amp;CH$3,$DB$1:$DB$770&amp;$DC$1:$DC$770,0))),"",IF(ISNA(INDEX($DC$1:$DC$200,MATCH($BI181&amp;CH$3,$DB$1:$DB$200&amp;$DC$1:$DC$200,0))),IF(INDEX($DC$201:$DC$770,MATCH($BI181&amp;CH$3,$DB$201:$DB$770&amp;$DC$201:$DC$770,0))=CH$3,2,""),IF(INDEX($DC$1:$DC$200,MATCH($BI181&amp;CH$3,$DB$1:$DB$200&amp;$DC$1:$DC$200,0))=CH$3,1,"")))</f>
        <v/>
      </c>
      <c r="CI181" s="7" t="str">
        <f t="array" ref="CI181">IF(ISNA(INDEX($DC$1:$DC$770,MATCH($BI181&amp;CI$3,$DB$1:$DB$770&amp;$DC$1:$DC$770,0))),"",IF(ISNA(INDEX($DC$1:$DC$200,MATCH($BI181&amp;CI$3,$DB$1:$DB$200&amp;$DC$1:$DC$200,0))),IF(INDEX($DC$201:$DC$770,MATCH($BI181&amp;CI$3,$DB$201:$DB$770&amp;$DC$201:$DC$770,0))=CI$3,2,""),IF(INDEX($DC$1:$DC$200,MATCH($BI181&amp;CI$3,$DB$1:$DB$200&amp;$DC$1:$DC$200,0))=CI$3,1,"")))</f>
        <v/>
      </c>
      <c r="CJ181" s="6" t="str">
        <f t="array" ref="CJ181">IF(ISNA(INDEX($DC$1:$DC$770,MATCH($BI181&amp;CJ$3,$DB$1:$DB$770&amp;$DC$1:$DC$770,0))),"",IF(ISNA(INDEX($DC$1:$DC$200,MATCH($BI181&amp;CJ$3,$DB$1:$DB$200&amp;$DC$1:$DC$200,0))),IF(INDEX($DC$201:$DC$770,MATCH($BI181&amp;CJ$3,$DB$201:$DB$770&amp;$DC$201:$DC$770,0))=CJ$3,2,""),IF(INDEX($DC$1:$DC$200,MATCH($BI181&amp;CJ$3,$DB$1:$DB$200&amp;$DC$1:$DC$200,0))=CJ$3,1,"")))</f>
        <v/>
      </c>
      <c r="CK181" s="6" t="str">
        <f t="array" ref="CK181">IF(ISNA(INDEX($DC$1:$DC$770,MATCH($BI181&amp;CK$3,$DB$1:$DB$770&amp;$DC$1:$DC$770,0))),"",IF(ISNA(INDEX($DC$1:$DC$200,MATCH($BI181&amp;CK$3,$DB$1:$DB$200&amp;$DC$1:$DC$200,0))),IF(INDEX($DC$201:$DC$770,MATCH($BI181&amp;CK$3,$DB$201:$DB$770&amp;$DC$201:$DC$770,0))=CK$3,2,""),IF(INDEX($DC$1:$DC$200,MATCH($BI181&amp;CK$3,$DB$1:$DB$200&amp;$DC$1:$DC$200,0))=CK$3,1,"")))</f>
        <v/>
      </c>
      <c r="CL181" s="7" t="str">
        <f t="array" ref="CL181">IF(ISNA(INDEX($DC$1:$DC$770,MATCH($BI181&amp;CL$3,$DB$1:$DB$770&amp;$DC$1:$DC$770,0))),"",IF(ISNA(INDEX($DC$1:$DC$200,MATCH($BI181&amp;CL$3,$DB$1:$DB$200&amp;$DC$1:$DC$200,0))),IF(INDEX($DC$201:$DC$770,MATCH($BI181&amp;CL$3,$DB$201:$DB$770&amp;$DC$201:$DC$770,0))=CL$3,2,""),IF(INDEX($DC$1:$DC$200,MATCH($BI181&amp;CL$3,$DB$1:$DB$200&amp;$DC$1:$DC$200,0))=CL$3,1,"")))</f>
        <v/>
      </c>
      <c r="CO181" s="58">
        <f t="shared" ref="CO181" si="1701">VLOOKUP(CQ181,$CQ$194:$CR$208,2,FALSE)</f>
        <v>15</v>
      </c>
      <c r="CP181" s="23">
        <f t="shared" si="1332"/>
        <v>0</v>
      </c>
      <c r="CQ181" s="168" t="s">
        <v>207</v>
      </c>
      <c r="CR181" s="67" t="s">
        <v>182</v>
      </c>
      <c r="CT181" s="13" t="s">
        <v>151</v>
      </c>
      <c r="CU181" s="67"/>
      <c r="CV181" s="67"/>
      <c r="CW181" s="13">
        <f t="shared" si="1410"/>
        <v>2016</v>
      </c>
      <c r="CX181" s="13" t="str">
        <f t="shared" si="1309"/>
        <v>Mo</v>
      </c>
      <c r="CY181" s="22">
        <f t="shared" si="1333"/>
        <v>40876</v>
      </c>
      <c r="CZ181" s="13">
        <f>IF(COUNTIF(DL722:DL731,1)&gt;0,"F3",0)</f>
        <v>0</v>
      </c>
      <c r="DB181" s="19">
        <f>IF(DM181=0,0,IF(COUNTIF($DM$1:$DM$200,DM181)=1,DM181,IF(COUNTIF($DM$1:$DM$200,DM181)=2,IF(COUNTIF($DM$1:$DM104,DM181)=0,DM181,DM181+0.5),"Terminkollision 1")))</f>
        <v>0</v>
      </c>
      <c r="DC181" s="42">
        <f t="shared" si="1187"/>
        <v>15</v>
      </c>
      <c r="DD181" s="71" t="s">
        <v>207</v>
      </c>
      <c r="DE181" s="67" t="s">
        <v>179</v>
      </c>
      <c r="DG181" s="67"/>
      <c r="DH181" s="67"/>
      <c r="DI181" s="13">
        <f t="shared" si="563"/>
        <v>2016</v>
      </c>
      <c r="DJ181" s="13" t="str">
        <f t="shared" si="1273"/>
        <v>Mo</v>
      </c>
      <c r="DK181" s="22">
        <f t="shared" si="1274"/>
        <v>40876</v>
      </c>
      <c r="DL181" s="19">
        <f t="shared" si="1275"/>
        <v>0</v>
      </c>
      <c r="DM181" s="13">
        <f t="shared" si="1136"/>
        <v>0</v>
      </c>
    </row>
    <row r="182" spans="1:117">
      <c r="A182" s="13">
        <f t="shared" ref="A182" si="1702">A181+0.5</f>
        <v>203.5</v>
      </c>
      <c r="B182" s="174"/>
      <c r="C182" s="183"/>
      <c r="D182" s="177"/>
      <c r="E182" s="2"/>
      <c r="F182" s="165"/>
      <c r="G182" s="165"/>
      <c r="H182" s="165"/>
      <c r="I182" s="2"/>
      <c r="J182" s="10" t="str">
        <f t="shared" ref="J182" si="1703">IF(ISNA(VLOOKUP(A182,$CP$30:$CQ$56,2,FALSE)),IF(ISNA(VLOOKUP(A182,$DB$1:$DE$200,4,FALSE)),"",VLOOKUP(A182,$DB$1:$DE$200,4,FALSE)),VLOOKUP(A182,$CP$30:$CQ$56,2,FALSE))</f>
        <v/>
      </c>
      <c r="K182" s="10"/>
      <c r="L182" s="10"/>
      <c r="M182" s="10"/>
      <c r="N182" s="10"/>
      <c r="O182" s="10"/>
      <c r="P182" s="9" t="str">
        <f t="array" ref="P182">IF(ISNA(INDEX($DC$201:$DC$770,MATCH($A181&amp;P$3,$DB$201:$DB$770&amp;$DC$201:$DC$770,0))),IF(ISNA(INDEX($DC$1:$DC$200,MATCH($A182&amp;P$3,$DB$1:$DB$200&amp;$DC$1:$DC$200,0))),"",IF(INDEX($DC$1:$DC$200,MATCH($A182&amp;P$3,$DB$1:$DB$200&amp;$DC$1:$DC$200,0))=P$3,1,"")),IF(INDEX($DC$201:$DC$770,MATCH($A181&amp;P$3,$DB$201:$DB$770&amp;$DC$201:$DC$770,0))=P$3,2,""))</f>
        <v/>
      </c>
      <c r="Q182" s="10" t="str">
        <f t="array" ref="Q182">IF(ISNA(INDEX($DC$201:$DC$770,MATCH($A181&amp;Q$3,$DB$201:$DB$770&amp;$DC$201:$DC$770,0))),IF(ISNA(INDEX($DC$1:$DC$200,MATCH($A182&amp;Q$3,$DB$1:$DB$200&amp;$DC$1:$DC$200,0))),"",IF(INDEX($DC$1:$DC$200,MATCH($A182&amp;Q$3,$DB$1:$DB$200&amp;$DC$1:$DC$200,0))=Q$3,1,"")),IF(INDEX($DC$201:$DC$770,MATCH($A181&amp;Q$3,$DB$201:$DB$770&amp;$DC$201:$DC$770,0))=Q$3,2,""))</f>
        <v/>
      </c>
      <c r="R182" s="10" t="str">
        <f t="array" ref="R182">IF(ISNA(INDEX($DC$201:$DC$770,MATCH($A181&amp;R$3,$DB$201:$DB$770&amp;$DC$201:$DC$770,0))),IF(ISNA(INDEX($DC$1:$DC$200,MATCH($A182&amp;R$3,$DB$1:$DB$200&amp;$DC$1:$DC$200,0))),"",IF(INDEX($DC$1:$DC$200,MATCH($A182&amp;R$3,$DB$1:$DB$200&amp;$DC$1:$DC$200,0))=R$3,1,"")),IF(INDEX($DC$201:$DC$770,MATCH($A181&amp;R$3,$DB$201:$DB$770&amp;$DC$201:$DC$770,0))=R$3,2,""))</f>
        <v/>
      </c>
      <c r="S182" s="9" t="str">
        <f t="array" ref="S182">IF(ISNA(INDEX($DC$201:$DC$770,MATCH($A181&amp;S$3,$DB$201:$DB$770&amp;$DC$201:$DC$770,0))),IF(ISNA(INDEX($DC$1:$DC$200,MATCH($A182&amp;S$3,$DB$1:$DB$200&amp;$DC$1:$DC$200,0))),"",IF(INDEX($DC$1:$DC$200,MATCH($A182&amp;S$3,$DB$1:$DB$200&amp;$DC$1:$DC$200,0))=S$3,1,"")),IF(INDEX($DC$201:$DC$770,MATCH($A181&amp;S$3,$DB$201:$DB$770&amp;$DC$201:$DC$770,0))=S$3,2,""))</f>
        <v/>
      </c>
      <c r="T182" s="10">
        <f t="array" ref="T182">IF(ISNA(INDEX($DC$201:$DC$770,MATCH($A181&amp;T$3,$DB$201:$DB$770&amp;$DC$201:$DC$770,0))),IF(ISNA(INDEX($DC$1:$DC$200,MATCH($A182&amp;T$3,$DB$1:$DB$200&amp;$DC$1:$DC$200,0))),"",IF(INDEX($DC$1:$DC$200,MATCH($A182&amp;T$3,$DB$1:$DB$200&amp;$DC$1:$DC$200,0))=T$3,1,"")),IF(INDEX($DC$201:$DC$770,MATCH($A181&amp;T$3,$DB$201:$DB$770&amp;$DC$201:$DC$770,0))=T$3,2,""))</f>
        <v>2</v>
      </c>
      <c r="U182" s="8">
        <f t="array" ref="U182">IF(ISNA(INDEX($DC$201:$DC$770,MATCH($A181&amp;U$3,$DB$201:$DB$770&amp;$DC$201:$DC$770,0))),IF(ISNA(INDEX($DC$1:$DC$200,MATCH($A182&amp;U$3,$DB$1:$DB$200&amp;$DC$1:$DC$200,0))),"",IF(INDEX($DC$1:$DC$200,MATCH($A182&amp;U$3,$DB$1:$DB$200&amp;$DC$1:$DC$200,0))=U$3,1,"")),IF(INDEX($DC$201:$DC$770,MATCH($A181&amp;U$3,$DB$201:$DB$770&amp;$DC$201:$DC$770,0))=U$3,2,""))</f>
        <v>2</v>
      </c>
      <c r="V182" s="10" t="str">
        <f t="array" ref="V182">IF(ISNA(INDEX($DC$201:$DC$770,MATCH($A181&amp;V$3,$DB$201:$DB$770&amp;$DC$201:$DC$770,0))),IF(ISNA(INDEX($DC$1:$DC$200,MATCH($A182&amp;V$3,$DB$1:$DB$200&amp;$DC$1:$DC$200,0))),"",IF(INDEX($DC$1:$DC$200,MATCH($A182&amp;V$3,$DB$1:$DB$200&amp;$DC$1:$DC$200,0))=V$3,1,"")),IF(INDEX($DC$201:$DC$770,MATCH($A181&amp;V$3,$DB$201:$DB$770&amp;$DC$201:$DC$770,0))=V$3,2,""))</f>
        <v/>
      </c>
      <c r="W182" s="10" t="str">
        <f t="array" ref="W182">IF(ISNA(INDEX($DC$201:$DC$770,MATCH($A181&amp;W$3,$DB$201:$DB$770&amp;$DC$201:$DC$770,0))),IF(ISNA(INDEX($DC$1:$DC$200,MATCH($A182&amp;W$3,$DB$1:$DB$200&amp;$DC$1:$DC$200,0))),"",IF(INDEX($DC$1:$DC$200,MATCH($A182&amp;W$3,$DB$1:$DB$200&amp;$DC$1:$DC$200,0))=W$3,1,"")),IF(INDEX($DC$201:$DC$770,MATCH($A181&amp;W$3,$DB$201:$DB$770&amp;$DC$201:$DC$770,0))=W$3,2,""))</f>
        <v/>
      </c>
      <c r="X182" s="10">
        <f t="array" ref="X182">IF(ISNA(INDEX($DC$201:$DC$770,MATCH($A181&amp;X$3,$DB$201:$DB$770&amp;$DC$201:$DC$770,0))),IF(ISNA(INDEX($DC$1:$DC$200,MATCH($A182&amp;X$3,$DB$1:$DB$200&amp;$DC$1:$DC$200,0))),"",IF(INDEX($DC$1:$DC$200,MATCH($A182&amp;X$3,$DB$1:$DB$200&amp;$DC$1:$DC$200,0))=X$3,1,"")),IF(INDEX($DC$201:$DC$770,MATCH($A181&amp;X$3,$DB$201:$DB$770&amp;$DC$201:$DC$770,0))=X$3,2,""))</f>
        <v>2</v>
      </c>
      <c r="Y182" s="9" t="str">
        <f t="array" ref="Y182">IF(ISNA(INDEX($DC$201:$DC$770,MATCH($A181&amp;Y$3,$DB$201:$DB$770&amp;$DC$201:$DC$770,0))),IF(ISNA(INDEX($DC$1:$DC$200,MATCH($A182&amp;Y$3,$DB$1:$DB$200&amp;$DC$1:$DC$200,0))),"",IF(INDEX($DC$1:$DC$200,MATCH($A182&amp;Y$3,$DB$1:$DB$200&amp;$DC$1:$DC$200,0))=Y$3,1,"")),IF(INDEX($DC$201:$DC$770,MATCH($A181&amp;Y$3,$DB$201:$DB$770&amp;$DC$201:$DC$770,0))=Y$3,2,""))</f>
        <v/>
      </c>
      <c r="Z182" s="10" t="str">
        <f t="array" ref="Z182">IF(ISNA(INDEX($DC$201:$DC$770,MATCH($A181&amp;Z$3,$DB$201:$DB$770&amp;$DC$201:$DC$770,0))),IF(ISNA(INDEX($DC$1:$DC$200,MATCH($A182&amp;Z$3,$DB$1:$DB$200&amp;$DC$1:$DC$200,0))),"",IF(INDEX($DC$1:$DC$200,MATCH($A182&amp;Z$3,$DB$1:$DB$200&amp;$DC$1:$DC$200,0))=Z$3,1,"")),IF(INDEX($DC$201:$DC$770,MATCH($A181&amp;Z$3,$DB$201:$DB$770&amp;$DC$201:$DC$770,0))=Z$3,2,""))</f>
        <v/>
      </c>
      <c r="AA182" s="8" t="str">
        <f t="array" ref="AA182">IF(ISNA(INDEX($DC$201:$DC$770,MATCH($A181&amp;AA$3,$DB$201:$DB$770&amp;$DC$201:$DC$770,0))),IF(ISNA(INDEX($DC$1:$DC$200,MATCH($A182&amp;AA$3,$DB$1:$DB$200&amp;$DC$1:$DC$200,0))),"",IF(INDEX($DC$1:$DC$200,MATCH($A182&amp;AA$3,$DB$1:$DB$200&amp;$DC$1:$DC$200,0))=AA$3,1,"")),IF(INDEX($DC$201:$DC$770,MATCH($A181&amp;AA$3,$DB$201:$DB$770&amp;$DC$201:$DC$770,0))=AA$3,2,""))</f>
        <v/>
      </c>
      <c r="AB182" s="10" t="str">
        <f t="array" ref="AB182">IF(ISNA(INDEX($DC$201:$DC$770,MATCH($A181&amp;AB$3,$DB$201:$DB$770&amp;$DC$201:$DC$770,0))),IF(ISNA(INDEX($DC$1:$DC$200,MATCH($A182&amp;AB$3,$DB$1:$DB$200&amp;$DC$1:$DC$200,0))),"",IF(INDEX($DC$1:$DC$200,MATCH($A182&amp;AB$3,$DB$1:$DB$200&amp;$DC$1:$DC$200,0))=AB$3,1,"")),IF(INDEX($DC$201:$DC$770,MATCH($A181&amp;AB$3,$DB$201:$DB$770&amp;$DC$201:$DC$770,0))=AB$3,2,""))</f>
        <v/>
      </c>
      <c r="AC182" s="10" t="str">
        <f t="array" ref="AC182">IF(ISNA(INDEX($DC$201:$DC$770,MATCH($A181&amp;AC$3,$DB$201:$DB$770&amp;$DC$201:$DC$770,0))),IF(ISNA(INDEX($DC$1:$DC$200,MATCH($A182&amp;AC$3,$DB$1:$DB$200&amp;$DC$1:$DC$200,0))),"",IF(INDEX($DC$1:$DC$200,MATCH($A182&amp;AC$3,$DB$1:$DB$200&amp;$DC$1:$DC$200,0))=AC$3,1,"")),IF(INDEX($DC$201:$DC$770,MATCH($A181&amp;AC$3,$DB$201:$DB$770&amp;$DC$201:$DC$770,0))=AC$3,2,""))</f>
        <v/>
      </c>
      <c r="AD182" s="8" t="str">
        <f t="array" ref="AD182">IF(ISNA(INDEX($DC$201:$DC$770,MATCH($A181&amp;AD$3,$DB$201:$DB$770&amp;$DC$201:$DC$770,0))),IF(ISNA(INDEX($DC$1:$DC$200,MATCH($A182&amp;AD$3,$DB$1:$DB$200&amp;$DC$1:$DC$200,0))),"",IF(INDEX($DC$1:$DC$200,MATCH($A182&amp;AD$3,$DB$1:$DB$200&amp;$DC$1:$DC$200,0))=AD$3,1,"")),IF(INDEX($DC$201:$DC$770,MATCH($A181&amp;AD$3,$DB$201:$DB$770&amp;$DC$201:$DC$770,0))=AD$3,2,""))</f>
        <v/>
      </c>
      <c r="AE182" s="4">
        <f t="shared" ref="AE182" si="1704">AE181+0.5</f>
        <v>234.5</v>
      </c>
      <c r="AF182" s="174"/>
      <c r="AG182" s="173"/>
      <c r="AH182" s="177"/>
      <c r="AI182" s="2"/>
      <c r="AJ182" s="165"/>
      <c r="AK182" s="165"/>
      <c r="AL182" s="165"/>
      <c r="AM182" s="2"/>
      <c r="AN182" s="9" t="str">
        <f t="shared" ref="AN182" si="1705">IF(ISNA(VLOOKUP(AE182,$CP$30:$CQ$56,2,FALSE)),IF(ISNA(VLOOKUP(AE182,$DB$1:$DE$200,4,FALSE)),"",VLOOKUP(AE182,$DB$1:$DE$200,4,FALSE)),VLOOKUP(AE182,$CP$30:$CQ$56,2,FALSE))</f>
        <v/>
      </c>
      <c r="AO182" s="10"/>
      <c r="AP182" s="10"/>
      <c r="AQ182" s="10"/>
      <c r="AR182" s="10"/>
      <c r="AS182" s="8"/>
      <c r="AT182" s="9" t="str">
        <f t="array" ref="AT182">IF(ISNA(INDEX($DC$201:$DC$770,MATCH($AE181&amp;AT$3,$DB$201:$DB$770&amp;$DC$201:$DC$770,0))),IF(ISNA(INDEX($DC$1:$DC$200,MATCH($AE182&amp;AT$3,$DB$1:$DB$200&amp;$DC$1:$DC$200,0))),"",IF(INDEX($DC$1:$DC$200,MATCH($AE182&amp;AT$3,$DB$1:$DB$200&amp;$DC$1:$DC$200,0))=AT$3,1,"")),IF(INDEX($DC$201:$DC$770,MATCH($AE181&amp;AT$3,$DB$201:$DB$770&amp;$DC$201:$DC$770,0))=AT$3,2,""))</f>
        <v/>
      </c>
      <c r="AU182" s="10" t="str">
        <f t="array" ref="AU182">IF(ISNA(INDEX($DC$201:$DC$770,MATCH($AE181&amp;AU$3,$DB$201:$DB$770&amp;$DC$201:$DC$770,0))),IF(ISNA(INDEX($DC$1:$DC$200,MATCH($AE182&amp;AU$3,$DB$1:$DB$200&amp;$DC$1:$DC$200,0))),"",IF(INDEX($DC$1:$DC$200,MATCH($AE182&amp;AU$3,$DB$1:$DB$200&amp;$DC$1:$DC$200,0))=AU$3,1,"")),IF(INDEX($DC$201:$DC$770,MATCH($AE181&amp;AU$3,$DB$201:$DB$770&amp;$DC$201:$DC$770,0))=AU$3,2,""))</f>
        <v/>
      </c>
      <c r="AV182" s="10" t="str">
        <f t="array" ref="AV182">IF(ISNA(INDEX($DC$201:$DC$770,MATCH($AE181&amp;AV$3,$DB$201:$DB$770&amp;$DC$201:$DC$770,0))),IF(ISNA(INDEX($DC$1:$DC$200,MATCH($AE182&amp;AV$3,$DB$1:$DB$200&amp;$DC$1:$DC$200,0))),"",IF(INDEX($DC$1:$DC$200,MATCH($AE182&amp;AV$3,$DB$1:$DB$200&amp;$DC$1:$DC$200,0))=AV$3,1,"")),IF(INDEX($DC$201:$DC$770,MATCH($AE181&amp;AV$3,$DB$201:$DB$770&amp;$DC$201:$DC$770,0))=AV$3,2,""))</f>
        <v/>
      </c>
      <c r="AW182" s="9" t="str">
        <f t="array" ref="AW182">IF(ISNA(INDEX($DC$201:$DC$770,MATCH($AE181&amp;AW$3,$DB$201:$DB$770&amp;$DC$201:$DC$770,0))),IF(ISNA(INDEX($DC$1:$DC$200,MATCH($AE182&amp;AW$3,$DB$1:$DB$200&amp;$DC$1:$DC$200,0))),"",IF(INDEX($DC$1:$DC$200,MATCH($AE182&amp;AW$3,$DB$1:$DB$200&amp;$DC$1:$DC$200,0))=AW$3,1,"")),IF(INDEX($DC$201:$DC$770,MATCH($AE181&amp;AW$3,$DB$201:$DB$770&amp;$DC$201:$DC$770,0))=AW$3,2,""))</f>
        <v/>
      </c>
      <c r="AX182" s="10" t="str">
        <f t="array" ref="AX182">IF(ISNA(INDEX($DC$201:$DC$770,MATCH($AE181&amp;AX$3,$DB$201:$DB$770&amp;$DC$201:$DC$770,0))),IF(ISNA(INDEX($DC$1:$DC$200,MATCH($AE182&amp;AX$3,$DB$1:$DB$200&amp;$DC$1:$DC$200,0))),"",IF(INDEX($DC$1:$DC$200,MATCH($AE182&amp;AX$3,$DB$1:$DB$200&amp;$DC$1:$DC$200,0))=AX$3,1,"")),IF(INDEX($DC$201:$DC$770,MATCH($AE181&amp;AX$3,$DB$201:$DB$770&amp;$DC$201:$DC$770,0))=AX$3,2,""))</f>
        <v/>
      </c>
      <c r="AY182" s="8" t="str">
        <f t="array" ref="AY182">IF(ISNA(INDEX($DC$201:$DC$770,MATCH($AE181&amp;AY$3,$DB$201:$DB$770&amp;$DC$201:$DC$770,0))),IF(ISNA(INDEX($DC$1:$DC$200,MATCH($AE182&amp;AY$3,$DB$1:$DB$200&amp;$DC$1:$DC$200,0))),"",IF(INDEX($DC$1:$DC$200,MATCH($AE182&amp;AY$3,$DB$1:$DB$200&amp;$DC$1:$DC$200,0))=AY$3,1,"")),IF(INDEX($DC$201:$DC$770,MATCH($AE181&amp;AY$3,$DB$201:$DB$770&amp;$DC$201:$DC$770,0))=AY$3,2,""))</f>
        <v/>
      </c>
      <c r="AZ182" s="10" t="str">
        <f t="array" ref="AZ182">IF(ISNA(INDEX($DC$201:$DC$770,MATCH($AE181&amp;AZ$3,$DB$201:$DB$770&amp;$DC$201:$DC$770,0))),IF(ISNA(INDEX($DC$1:$DC$200,MATCH($AE182&amp;AZ$3,$DB$1:$DB$200&amp;$DC$1:$DC$200,0))),"",IF(INDEX($DC$1:$DC$200,MATCH($AE182&amp;AZ$3,$DB$1:$DB$200&amp;$DC$1:$DC$200,0))=AZ$3,1,"")),IF(INDEX($DC$201:$DC$770,MATCH($AE181&amp;AZ$3,$DB$201:$DB$770&amp;$DC$201:$DC$770,0))=AZ$3,2,""))</f>
        <v/>
      </c>
      <c r="BA182" s="10" t="str">
        <f t="array" ref="BA182">IF(ISNA(INDEX($DC$201:$DC$770,MATCH($AE181&amp;BA$3,$DB$201:$DB$770&amp;$DC$201:$DC$770,0))),IF(ISNA(INDEX($DC$1:$DC$200,MATCH($AE182&amp;BA$3,$DB$1:$DB$200&amp;$DC$1:$DC$200,0))),"",IF(INDEX($DC$1:$DC$200,MATCH($AE182&amp;BA$3,$DB$1:$DB$200&amp;$DC$1:$DC$200,0))=BA$3,1,"")),IF(INDEX($DC$201:$DC$770,MATCH($AE181&amp;BA$3,$DB$201:$DB$770&amp;$DC$201:$DC$770,0))=BA$3,2,""))</f>
        <v/>
      </c>
      <c r="BB182" s="10" t="str">
        <f t="array" ref="BB182">IF(ISNA(INDEX($DC$201:$DC$770,MATCH($AE181&amp;BB$3,$DB$201:$DB$770&amp;$DC$201:$DC$770,0))),IF(ISNA(INDEX($DC$1:$DC$200,MATCH($AE182&amp;BB$3,$DB$1:$DB$200&amp;$DC$1:$DC$200,0))),"",IF(INDEX($DC$1:$DC$200,MATCH($AE182&amp;BB$3,$DB$1:$DB$200&amp;$DC$1:$DC$200,0))=BB$3,1,"")),IF(INDEX($DC$201:$DC$770,MATCH($AE181&amp;BB$3,$DB$201:$DB$770&amp;$DC$201:$DC$770,0))=BB$3,2,""))</f>
        <v/>
      </c>
      <c r="BC182" s="9" t="str">
        <f t="array" ref="BC182">IF(ISNA(INDEX($DC$201:$DC$770,MATCH($AE181&amp;BC$3,$DB$201:$DB$770&amp;$DC$201:$DC$770,0))),IF(ISNA(INDEX($DC$1:$DC$200,MATCH($AE182&amp;BC$3,$DB$1:$DB$200&amp;$DC$1:$DC$200,0))),"",IF(INDEX($DC$1:$DC$200,MATCH($AE182&amp;BC$3,$DB$1:$DB$200&amp;$DC$1:$DC$200,0))=BC$3,1,"")),IF(INDEX($DC$201:$DC$770,MATCH($AE181&amp;BC$3,$DB$201:$DB$770&amp;$DC$201:$DC$770,0))=BC$3,2,""))</f>
        <v/>
      </c>
      <c r="BD182" s="10" t="str">
        <f t="array" ref="BD182">IF(ISNA(INDEX($DC$201:$DC$770,MATCH($AE181&amp;BD$3,$DB$201:$DB$770&amp;$DC$201:$DC$770,0))),IF(ISNA(INDEX($DC$1:$DC$200,MATCH($AE182&amp;BD$3,$DB$1:$DB$200&amp;$DC$1:$DC$200,0))),"",IF(INDEX($DC$1:$DC$200,MATCH($AE182&amp;BD$3,$DB$1:$DB$200&amp;$DC$1:$DC$200,0))=BD$3,1,"")),IF(INDEX($DC$201:$DC$770,MATCH($AE181&amp;BD$3,$DB$201:$DB$770&amp;$DC$201:$DC$770,0))=BD$3,2,""))</f>
        <v/>
      </c>
      <c r="BE182" s="8" t="str">
        <f t="array" ref="BE182">IF(ISNA(INDEX($DC$201:$DC$770,MATCH($AE181&amp;BE$3,$DB$201:$DB$770&amp;$DC$201:$DC$770,0))),IF(ISNA(INDEX($DC$1:$DC$200,MATCH($AE182&amp;BE$3,$DB$1:$DB$200&amp;$DC$1:$DC$200,0))),"",IF(INDEX($DC$1:$DC$200,MATCH($AE182&amp;BE$3,$DB$1:$DB$200&amp;$DC$1:$DC$200,0))=BE$3,1,"")),IF(INDEX($DC$201:$DC$770,MATCH($AE181&amp;BE$3,$DB$201:$DB$770&amp;$DC$201:$DC$770,0))=BE$3,2,""))</f>
        <v/>
      </c>
      <c r="BF182" s="10" t="str">
        <f t="array" ref="BF182">IF(ISNA(INDEX($DC$201:$DC$770,MATCH($AE181&amp;BF$3,$DB$201:$DB$770&amp;$DC$201:$DC$770,0))),IF(ISNA(INDEX($DC$1:$DC$200,MATCH($AE182&amp;BF$3,$DB$1:$DB$200&amp;$DC$1:$DC$200,0))),"",IF(INDEX($DC$1:$DC$200,MATCH($AE182&amp;BF$3,$DB$1:$DB$200&amp;$DC$1:$DC$200,0))=BF$3,1,"")),IF(INDEX($DC$201:$DC$770,MATCH($AE181&amp;BF$3,$DB$201:$DB$770&amp;$DC$201:$DC$770,0))=BF$3,2,""))</f>
        <v/>
      </c>
      <c r="BG182" s="10" t="str">
        <f t="array" ref="BG182">IF(ISNA(INDEX($DC$201:$DC$770,MATCH($AE181&amp;BG$3,$DB$201:$DB$770&amp;$DC$201:$DC$770,0))),IF(ISNA(INDEX($DC$1:$DC$200,MATCH($AE182&amp;BG$3,$DB$1:$DB$200&amp;$DC$1:$DC$200,0))),"",IF(INDEX($DC$1:$DC$200,MATCH($AE182&amp;BG$3,$DB$1:$DB$200&amp;$DC$1:$DC$200,0))=BG$3,1,"")),IF(INDEX($DC$201:$DC$770,MATCH($AE181&amp;BG$3,$DB$201:$DB$770&amp;$DC$201:$DC$770,0))=BG$3,2,""))</f>
        <v/>
      </c>
      <c r="BH182" s="8" t="str">
        <f t="array" ref="BH182">IF(ISNA(INDEX($DC$201:$DC$770,MATCH($AE181&amp;BH$3,$DB$201:$DB$770&amp;$DC$201:$DC$770,0))),IF(ISNA(INDEX($DC$1:$DC$200,MATCH($AE182&amp;BH$3,$DB$1:$DB$200&amp;$DC$1:$DC$200,0))),"",IF(INDEX($DC$1:$DC$200,MATCH($AE182&amp;BH$3,$DB$1:$DB$200&amp;$DC$1:$DC$200,0))=BH$3,1,"")),IF(INDEX($DC$201:$DC$770,MATCH($AE181&amp;BH$3,$DB$201:$DB$770&amp;$DC$201:$DC$770,0))=BH$3,2,""))</f>
        <v/>
      </c>
      <c r="BI182" s="4">
        <f t="shared" ref="BI182" si="1706">BI181+0.5</f>
        <v>265.5</v>
      </c>
      <c r="BJ182" s="174"/>
      <c r="BK182" s="173"/>
      <c r="BL182" s="177"/>
      <c r="BM182" s="2"/>
      <c r="BN182" s="165"/>
      <c r="BO182" s="165"/>
      <c r="BP182" s="165"/>
      <c r="BQ182" s="2"/>
      <c r="BR182" s="9" t="str">
        <f t="shared" ref="BR182" si="1707">IF(ISNA(VLOOKUP(BI182,$CP$30:$CQ$56,2,FALSE)),IF(ISNA(VLOOKUP(BI182,$DB$1:$DE$200,4,FALSE)),"",VLOOKUP(BI182,$DB$1:$DE$200,4,FALSE)),VLOOKUP(BI182,$CP$30:$CQ$56,2,FALSE))</f>
        <v/>
      </c>
      <c r="BS182" s="10"/>
      <c r="BT182" s="10"/>
      <c r="BU182" s="10"/>
      <c r="BV182" s="10"/>
      <c r="BW182" s="10"/>
      <c r="BX182" s="9" t="str">
        <f t="array" ref="BX182">IF(ISNA(INDEX($DC$201:$DC$770,MATCH($BI181&amp;BX$3,$DB$201:$DB$770&amp;$DC$201:$DC$770,0))),IF(ISNA(INDEX($DC$1:$DC$200,MATCH($BI182&amp;BX$3,$DB$1:$DB$200&amp;$DC$1:$DC$200,0))),"",IF(INDEX($DC$1:$DC$200,MATCH($BI182&amp;BX$3,$DB$1:$DB$200&amp;$DC$1:$DC$200,0))=BX$3,1,"")),IF(INDEX($DC$201:$DC$770,MATCH($BI181&amp;BX$3,$DB$201:$DB$770&amp;$DC$201:$DC$770,0))=BX$3,2,""))</f>
        <v/>
      </c>
      <c r="BY182" s="10" t="str">
        <f t="array" ref="BY182">IF(ISNA(INDEX($DC$201:$DC$770,MATCH($BI181&amp;BY$3,$DB$201:$DB$770&amp;$DC$201:$DC$770,0))),IF(ISNA(INDEX($DC$1:$DC$200,MATCH($BI182&amp;BY$3,$DB$1:$DB$200&amp;$DC$1:$DC$200,0))),"",IF(INDEX($DC$1:$DC$200,MATCH($BI182&amp;BY$3,$DB$1:$DB$200&amp;$DC$1:$DC$200,0))=BY$3,1,"")),IF(INDEX($DC$201:$DC$770,MATCH($BI181&amp;BY$3,$DB$201:$DB$770&amp;$DC$201:$DC$770,0))=BY$3,2,""))</f>
        <v/>
      </c>
      <c r="BZ182" s="10" t="str">
        <f t="array" ref="BZ182">IF(ISNA(INDEX($DC$201:$DC$770,MATCH($BI181&amp;BZ$3,$DB$201:$DB$770&amp;$DC$201:$DC$770,0))),IF(ISNA(INDEX($DC$1:$DC$200,MATCH($BI182&amp;BZ$3,$DB$1:$DB$200&amp;$DC$1:$DC$200,0))),"",IF(INDEX($DC$1:$DC$200,MATCH($BI182&amp;BZ$3,$DB$1:$DB$200&amp;$DC$1:$DC$200,0))=BZ$3,1,"")),IF(INDEX($DC$201:$DC$770,MATCH($BI181&amp;BZ$3,$DB$201:$DB$770&amp;$DC$201:$DC$770,0))=BZ$3,2,""))</f>
        <v/>
      </c>
      <c r="CA182" s="9" t="str">
        <f t="array" ref="CA182">IF(ISNA(INDEX($DC$201:$DC$770,MATCH($BI181&amp;CA$3,$DB$201:$DB$770&amp;$DC$201:$DC$770,0))),IF(ISNA(INDEX($DC$1:$DC$200,MATCH($BI182&amp;CA$3,$DB$1:$DB$200&amp;$DC$1:$DC$200,0))),"",IF(INDEX($DC$1:$DC$200,MATCH($BI182&amp;CA$3,$DB$1:$DB$200&amp;$DC$1:$DC$200,0))=CA$3,1,"")),IF(INDEX($DC$201:$DC$770,MATCH($BI181&amp;CA$3,$DB$201:$DB$770&amp;$DC$201:$DC$770,0))=CA$3,2,""))</f>
        <v/>
      </c>
      <c r="CB182" s="10" t="str">
        <f t="array" ref="CB182">IF(ISNA(INDEX($DC$201:$DC$770,MATCH($BI181&amp;CB$3,$DB$201:$DB$770&amp;$DC$201:$DC$770,0))),IF(ISNA(INDEX($DC$1:$DC$200,MATCH($BI182&amp;CB$3,$DB$1:$DB$200&amp;$DC$1:$DC$200,0))),"",IF(INDEX($DC$1:$DC$200,MATCH($BI182&amp;CB$3,$DB$1:$DB$200&amp;$DC$1:$DC$200,0))=CB$3,1,"")),IF(INDEX($DC$201:$DC$770,MATCH($BI181&amp;CB$3,$DB$201:$DB$770&amp;$DC$201:$DC$770,0))=CB$3,2,""))</f>
        <v/>
      </c>
      <c r="CC182" s="8" t="str">
        <f t="array" ref="CC182">IF(ISNA(INDEX($DC$201:$DC$770,MATCH($BI181&amp;CC$3,$DB$201:$DB$770&amp;$DC$201:$DC$770,0))),IF(ISNA(INDEX($DC$1:$DC$200,MATCH($BI182&amp;CC$3,$DB$1:$DB$200&amp;$DC$1:$DC$200,0))),"",IF(INDEX($DC$1:$DC$200,MATCH($BI182&amp;CC$3,$DB$1:$DB$200&amp;$DC$1:$DC$200,0))=CC$3,1,"")),IF(INDEX($DC$201:$DC$770,MATCH($BI181&amp;CC$3,$DB$201:$DB$770&amp;$DC$201:$DC$770,0))=CC$3,2,""))</f>
        <v/>
      </c>
      <c r="CD182" s="10" t="str">
        <f t="array" ref="CD182">IF(ISNA(INDEX($DC$201:$DC$770,MATCH($BI181&amp;CD$3,$DB$201:$DB$770&amp;$DC$201:$DC$770,0))),IF(ISNA(INDEX($DC$1:$DC$200,MATCH($BI182&amp;CD$3,$DB$1:$DB$200&amp;$DC$1:$DC$200,0))),"",IF(INDEX($DC$1:$DC$200,MATCH($BI182&amp;CD$3,$DB$1:$DB$200&amp;$DC$1:$DC$200,0))=CD$3,1,"")),IF(INDEX($DC$201:$DC$770,MATCH($BI181&amp;CD$3,$DB$201:$DB$770&amp;$DC$201:$DC$770,0))=CD$3,2,""))</f>
        <v/>
      </c>
      <c r="CE182" s="10" t="str">
        <f t="array" ref="CE182">IF(ISNA(INDEX($DC$201:$DC$770,MATCH($BI181&amp;CE$3,$DB$201:$DB$770&amp;$DC$201:$DC$770,0))),IF(ISNA(INDEX($DC$1:$DC$200,MATCH($BI182&amp;CE$3,$DB$1:$DB$200&amp;$DC$1:$DC$200,0))),"",IF(INDEX($DC$1:$DC$200,MATCH($BI182&amp;CE$3,$DB$1:$DB$200&amp;$DC$1:$DC$200,0))=CE$3,1,"")),IF(INDEX($DC$201:$DC$770,MATCH($BI181&amp;CE$3,$DB$201:$DB$770&amp;$DC$201:$DC$770,0))=CE$3,2,""))</f>
        <v/>
      </c>
      <c r="CF182" s="10" t="str">
        <f t="array" ref="CF182">IF(ISNA(INDEX($DC$201:$DC$770,MATCH($BI181&amp;CF$3,$DB$201:$DB$770&amp;$DC$201:$DC$770,0))),IF(ISNA(INDEX($DC$1:$DC$200,MATCH($BI182&amp;CF$3,$DB$1:$DB$200&amp;$DC$1:$DC$200,0))),"",IF(INDEX($DC$1:$DC$200,MATCH($BI182&amp;CF$3,$DB$1:$DB$200&amp;$DC$1:$DC$200,0))=CF$3,1,"")),IF(INDEX($DC$201:$DC$770,MATCH($BI181&amp;CF$3,$DB$201:$DB$770&amp;$DC$201:$DC$770,0))=CF$3,2,""))</f>
        <v/>
      </c>
      <c r="CG182" s="9" t="str">
        <f t="array" ref="CG182">IF(ISNA(INDEX($DC$201:$DC$770,MATCH($BI181&amp;CG$3,$DB$201:$DB$770&amp;$DC$201:$DC$770,0))),IF(ISNA(INDEX($DC$1:$DC$200,MATCH($BI182&amp;CG$3,$DB$1:$DB$200&amp;$DC$1:$DC$200,0))),"",IF(INDEX($DC$1:$DC$200,MATCH($BI182&amp;CG$3,$DB$1:$DB$200&amp;$DC$1:$DC$200,0))=CG$3,1,"")),IF(INDEX($DC$201:$DC$770,MATCH($BI181&amp;CG$3,$DB$201:$DB$770&amp;$DC$201:$DC$770,0))=CG$3,2,""))</f>
        <v/>
      </c>
      <c r="CH182" s="10" t="str">
        <f t="array" ref="CH182">IF(ISNA(INDEX($DC$201:$DC$770,MATCH($BI181&amp;CH$3,$DB$201:$DB$770&amp;$DC$201:$DC$770,0))),IF(ISNA(INDEX($DC$1:$DC$200,MATCH($BI182&amp;CH$3,$DB$1:$DB$200&amp;$DC$1:$DC$200,0))),"",IF(INDEX($DC$1:$DC$200,MATCH($BI182&amp;CH$3,$DB$1:$DB$200&amp;$DC$1:$DC$200,0))=CH$3,1,"")),IF(INDEX($DC$201:$DC$770,MATCH($BI181&amp;CH$3,$DB$201:$DB$770&amp;$DC$201:$DC$770,0))=CH$3,2,""))</f>
        <v/>
      </c>
      <c r="CI182" s="8" t="str">
        <f t="array" ref="CI182">IF(ISNA(INDEX($DC$201:$DC$770,MATCH($BI181&amp;CI$3,$DB$201:$DB$770&amp;$DC$201:$DC$770,0))),IF(ISNA(INDEX($DC$1:$DC$200,MATCH($BI182&amp;CI$3,$DB$1:$DB$200&amp;$DC$1:$DC$200,0))),"",IF(INDEX($DC$1:$DC$200,MATCH($BI182&amp;CI$3,$DB$1:$DB$200&amp;$DC$1:$DC$200,0))=CI$3,1,"")),IF(INDEX($DC$201:$DC$770,MATCH($BI181&amp;CI$3,$DB$201:$DB$770&amp;$DC$201:$DC$770,0))=CI$3,2,""))</f>
        <v/>
      </c>
      <c r="CJ182" s="10" t="str">
        <f t="array" ref="CJ182">IF(ISNA(INDEX($DC$201:$DC$770,MATCH($BI181&amp;CJ$3,$DB$201:$DB$770&amp;$DC$201:$DC$770,0))),IF(ISNA(INDEX($DC$1:$DC$200,MATCH($BI182&amp;CJ$3,$DB$1:$DB$200&amp;$DC$1:$DC$200,0))),"",IF(INDEX($DC$1:$DC$200,MATCH($BI182&amp;CJ$3,$DB$1:$DB$200&amp;$DC$1:$DC$200,0))=CJ$3,1,"")),IF(INDEX($DC$201:$DC$770,MATCH($BI181&amp;CJ$3,$DB$201:$DB$770&amp;$DC$201:$DC$770,0))=CJ$3,2,""))</f>
        <v/>
      </c>
      <c r="CK182" s="10" t="str">
        <f t="array" ref="CK182">IF(ISNA(INDEX($DC$201:$DC$770,MATCH($BI181&amp;CK$3,$DB$201:$DB$770&amp;$DC$201:$DC$770,0))),IF(ISNA(INDEX($DC$1:$DC$200,MATCH($BI182&amp;CK$3,$DB$1:$DB$200&amp;$DC$1:$DC$200,0))),"",IF(INDEX($DC$1:$DC$200,MATCH($BI182&amp;CK$3,$DB$1:$DB$200&amp;$DC$1:$DC$200,0))=CK$3,1,"")),IF(INDEX($DC$201:$DC$770,MATCH($BI181&amp;CK$3,$DB$201:$DB$770&amp;$DC$201:$DC$770,0))=CK$3,2,""))</f>
        <v/>
      </c>
      <c r="CL182" s="8" t="str">
        <f t="array" ref="CL182">IF(ISNA(INDEX($DC$201:$DC$770,MATCH($BI181&amp;CL$3,$DB$201:$DB$770&amp;$DC$201:$DC$770,0))),IF(ISNA(INDEX($DC$1:$DC$200,MATCH($BI182&amp;CL$3,$DB$1:$DB$200&amp;$DC$1:$DC$200,0))),"",IF(INDEX($DC$1:$DC$200,MATCH($BI182&amp;CL$3,$DB$1:$DB$200&amp;$DC$1:$DC$200,0))=CL$3,1,"")),IF(INDEX($DC$201:$DC$770,MATCH($BI181&amp;CL$3,$DB$201:$DB$770&amp;$DC$201:$DC$770,0))=CL$3,2,""))</f>
        <v/>
      </c>
      <c r="CN182" s="10"/>
      <c r="CO182" s="14">
        <f t="shared" ref="CO182" si="1708">CO181</f>
        <v>15</v>
      </c>
      <c r="CP182" s="24">
        <f t="shared" si="1332"/>
        <v>0</v>
      </c>
      <c r="CQ182" s="161"/>
      <c r="CR182" s="47"/>
      <c r="CS182" s="10"/>
      <c r="CT182" s="10" t="s">
        <v>152</v>
      </c>
      <c r="CU182" s="68"/>
      <c r="CV182" s="68"/>
      <c r="CW182" s="10">
        <f t="shared" si="1410"/>
        <v>2016</v>
      </c>
      <c r="CX182" s="10" t="str">
        <f t="shared" si="1309"/>
        <v>Mo</v>
      </c>
      <c r="CY182" s="36">
        <f t="shared" si="1333"/>
        <v>40876</v>
      </c>
      <c r="CZ182" s="10">
        <f>CZ181</f>
        <v>0</v>
      </c>
      <c r="DB182" s="19">
        <f>IF(DM182=0,0,IF(COUNTIF($DM$1:$DM$200,DM182)=1,DM182,IF(COUNTIF($DM$1:$DM$200,DM182)=2,IF(COUNTIF($DM$1:$DM104,DM182)=0,DM182,DM182+0.5),"Terminkollision 1")))</f>
        <v>0</v>
      </c>
      <c r="DC182" s="42">
        <f t="shared" si="1187"/>
        <v>15</v>
      </c>
      <c r="DD182" s="71" t="s">
        <v>207</v>
      </c>
      <c r="DE182" s="67" t="s">
        <v>182</v>
      </c>
      <c r="DG182" s="67"/>
      <c r="DH182" s="67"/>
      <c r="DI182" s="13">
        <f t="shared" si="563"/>
        <v>2016</v>
      </c>
      <c r="DJ182" s="13" t="str">
        <f t="shared" si="1273"/>
        <v>Mo</v>
      </c>
      <c r="DK182" s="22">
        <f t="shared" si="1274"/>
        <v>40876</v>
      </c>
      <c r="DL182" s="19">
        <f t="shared" si="1275"/>
        <v>0</v>
      </c>
      <c r="DM182" s="13">
        <f t="shared" si="1136"/>
        <v>0</v>
      </c>
    </row>
    <row r="183" spans="1:117" ht="12.75" customHeight="1">
      <c r="A183" s="13">
        <f t="shared" ref="A183" si="1709">A181+1</f>
        <v>204</v>
      </c>
      <c r="B183" s="174">
        <f>TRUNC((DATE($CR$2,C$140,C183)-WEEKDAY(DATE($CR$2,C$140,C183),2)-DATE(YEAR(DATE($CR$2,C$140,C183)+4-WEEKDAY(DATE($CR$2,C$140,C183),2)),1,-10))/7)</f>
        <v>29</v>
      </c>
      <c r="C183" s="181">
        <v>22</v>
      </c>
      <c r="D183" s="176" t="str">
        <f t="shared" si="1258"/>
        <v>Fr</v>
      </c>
      <c r="E183" s="2"/>
      <c r="F183" s="164">
        <f t="shared" ref="F183" si="1710">IF(OR(OR(B183=$CR$7,B187=$CR$7,B183=$CS$7,B187=$CS$7,B183=$CT$7,B187=$CT$7,B183=$CR$8,B187=$CR$8,B183=$CR$9,B187=$CR$9,B183=$CR$10,B187=$CR$10,B183=$CS$10,B187=$CS$10,B183=$CR$11,B187=$CR$11,B183=$CS$11,B187=$CS$11,B183=$CT$11,B187=$CT$11,B183=$CU$11,B187=$CU$11,B183=$CV$11,B187=$CV$11,B183=$CR$12,B187=$CR$12,B183=$CS$12,B187=$CS$12),OR($A184=$CP$30,$A184=$CP$31,$A184=$CP$32,$A184=$CP$33,$A184=$CP$34,$A184=$CP$35,$A184=$CP$36,$A184=$CP$37,$A184=$CP$38,$A184=$CP$39,$A184=$CP$40,$A184=$CP$41),OR($A184=$CP$44,$A184=$CP$45,$A184=$CP$46,$A184=$CP$47,$A184=$CP$48,$A184=$CP$49,$A184=$CP$50)),1,"")</f>
        <v>1</v>
      </c>
      <c r="G183" s="164">
        <f t="shared" ref="G183" si="1711">IF(OR(OR(B183=$CR$15,B187=$CR$15,B183=$CS$15,B187=$CS$15,B183=$CT$15,B187=$CT$15,B183=$CR$16,B187=$CR$16,B183=$CS$16,B187=$CS$16,B183=$CR$17,B187=$CR$17,B183=$CS$17,B187=$CS$17,B183=$CR$18,B187=$CR$18,B183=$CS$18,B187=$CS$18,B183=$CT$18,B187=$CT$18,B183=$CU$18,B187=$CU$18,B183=$CV$18,B187=$CV$18,B183=$CR$19,B187=$CR$19,B183=$CS$19,B187=$CS$19),OR($A184=$CP$30,$A184=$CP$31,$A184=$CP$32,$A184=$CP$33,$A184=$CP$34,$A184=$CP$35,$A184=$CP$36,$A184=$CP$37,$A184=$CP$38,$A184=$CP$39,$A184=$CP$40,$A184=$CP$41),OR($A184=$CP$44,$A184=$CP$45,$A184=$CP$46,$A184=$CP$47,$A184=$CP$48,$A184=$CP$49,$A184=$CP$50)),1,"")</f>
        <v>1</v>
      </c>
      <c r="H183" s="164">
        <f t="shared" ref="H183" si="1712">IF(OR(OR(B183=$CR$22,B187=$CR$22,B183=$CS$22,B187=$CS$22,B183=$CT$22,B187=$CT$22,B183=$CR$23,B187=$CR$23,B183=$CS$23,B187=$CS$23,B183=$CR$24,B187=$CR$24,B183=$CS$24,B187=$CS$24,B183=$CR$25,B187=$CR$25,B183=$CS$25,B187=$CS$25,B183=$CT$25,B187=$CT$25,B183=$CU$25,B187=$CU$25,B183=$CV$25,B187=$CV$25,B183=$CR$26,B187=$CR$26,B183=$CS$26,B187=$CS$26),OR($A184=$CP$30,$A184=$CP$31,$A184=$CP$32,$A184=$CP$33,$A184=$CP$34,$A184=$CP$35,$A184=$CP$36,$A184=$CP$37,$A184=$CP$38,$A184=$CP$39,$A184=$CP$40,$A184=$CP$41),OR($A184=$CP$44,$A184=$CP$45,$A184=$CP$46,$A184=$CP$47,$A184=$CP$48,$A184=$CP$49,$A184=$CP$50)),1,"")</f>
        <v>1</v>
      </c>
      <c r="I183" s="2"/>
      <c r="J183" s="6" t="str">
        <f t="shared" ref="J183" si="1713">IF(ISNA(VLOOKUP(A183,$DB$1:$DE$200,4,FALSE)),"",VLOOKUP(A183,$DB$1:$DE$200,4,FALSE))</f>
        <v/>
      </c>
      <c r="K183" s="6"/>
      <c r="L183" s="6"/>
      <c r="M183" s="6"/>
      <c r="N183" s="6"/>
      <c r="O183" s="6"/>
      <c r="P183" s="5" t="str">
        <f t="array" ref="P183">IF(ISNA(INDEX($DC$1:$DC$770,MATCH($A183&amp;P$3,$DB$1:$DB$770&amp;$DC$1:$DC$770,0))),"",IF(ISNA(INDEX($DC$1:$DC$200,MATCH($A183&amp;P$3,$DB$1:$DB$200&amp;$DC$1:$DC$200,0))),IF(INDEX($DC$201:$DC$770,MATCH($A183&amp;P$3,$DB$201:$DB$770&amp;$DC$201:$DC$770,0))=P$3,2,""),IF(INDEX($DC$1:$DC$200,MATCH($A183&amp;P$3,$DB$1:$DB$200&amp;$DC$1:$DC$200,0))=P$3,1,"")))</f>
        <v/>
      </c>
      <c r="Q183" s="6" t="str">
        <f t="array" ref="Q183">IF(ISNA(INDEX($DC$1:$DC$770,MATCH($A183&amp;Q$3,$DB$1:$DB$770&amp;$DC$1:$DC$770,0))),"",IF(ISNA(INDEX($DC$1:$DC$200,MATCH($A183&amp;Q$3,$DB$1:$DB$200&amp;$DC$1:$DC$200,0))),IF(INDEX($DC$201:$DC$770,MATCH($A183&amp;Q$3,$DB$201:$DB$770&amp;$DC$201:$DC$770,0))=Q$3,2,""),IF(INDEX($DC$1:$DC$200,MATCH($A183&amp;Q$3,$DB$1:$DB$200&amp;$DC$1:$DC$200,0))=Q$3,1,"")))</f>
        <v/>
      </c>
      <c r="R183" s="6" t="str">
        <f t="array" ref="R183">IF(ISNA(INDEX($DC$1:$DC$770,MATCH($A183&amp;R$3,$DB$1:$DB$770&amp;$DC$1:$DC$770,0))),"",IF(ISNA(INDEX($DC$1:$DC$200,MATCH($A183&amp;R$3,$DB$1:$DB$200&amp;$DC$1:$DC$200,0))),IF(INDEX($DC$201:$DC$770,MATCH($A183&amp;R$3,$DB$201:$DB$770&amp;$DC$201:$DC$770,0))=R$3,2,""),IF(INDEX($DC$1:$DC$200,MATCH($A183&amp;R$3,$DB$1:$DB$200&amp;$DC$1:$DC$200,0))=R$3,1,"")))</f>
        <v/>
      </c>
      <c r="S183" s="5" t="str">
        <f t="array" ref="S183">IF(ISNA(INDEX($DC$1:$DC$770,MATCH($A183&amp;S$3,$DB$1:$DB$770&amp;$DC$1:$DC$770,0))),"",IF(ISNA(INDEX($DC$1:$DC$200,MATCH($A183&amp;S$3,$DB$1:$DB$200&amp;$DC$1:$DC$200,0))),IF(INDEX($DC$201:$DC$770,MATCH($A183&amp;S$3,$DB$201:$DB$770&amp;$DC$201:$DC$770,0))=S$3,2,""),IF(INDEX($DC$1:$DC$200,MATCH($A183&amp;S$3,$DB$1:$DB$200&amp;$DC$1:$DC$200,0))=S$3,1,"")))</f>
        <v/>
      </c>
      <c r="T183" s="6">
        <f t="array" ref="T183">IF(ISNA(INDEX($DC$1:$DC$770,MATCH($A183&amp;T$3,$DB$1:$DB$770&amp;$DC$1:$DC$770,0))),"",IF(ISNA(INDEX($DC$1:$DC$200,MATCH($A183&amp;T$3,$DB$1:$DB$200&amp;$DC$1:$DC$200,0))),IF(INDEX($DC$201:$DC$770,MATCH($A183&amp;T$3,$DB$201:$DB$770&amp;$DC$201:$DC$770,0))=T$3,2,""),IF(INDEX($DC$1:$DC$200,MATCH($A183&amp;T$3,$DB$1:$DB$200&amp;$DC$1:$DC$200,0))=T$3,1,"")))</f>
        <v>2</v>
      </c>
      <c r="U183" s="7">
        <f t="array" ref="U183">IF(ISNA(INDEX($DC$1:$DC$770,MATCH($A183&amp;U$3,$DB$1:$DB$770&amp;$DC$1:$DC$770,0))),"",IF(ISNA(INDEX($DC$1:$DC$200,MATCH($A183&amp;U$3,$DB$1:$DB$200&amp;$DC$1:$DC$200,0))),IF(INDEX($DC$201:$DC$770,MATCH($A183&amp;U$3,$DB$201:$DB$770&amp;$DC$201:$DC$770,0))=U$3,2,""),IF(INDEX($DC$1:$DC$200,MATCH($A183&amp;U$3,$DB$1:$DB$200&amp;$DC$1:$DC$200,0))=U$3,1,"")))</f>
        <v>2</v>
      </c>
      <c r="V183" s="6" t="str">
        <f t="array" ref="V183">IF(ISNA(INDEX($DC$1:$DC$770,MATCH($A183&amp;V$3,$DB$1:$DB$770&amp;$DC$1:$DC$770,0))),"",IF(ISNA(INDEX($DC$1:$DC$200,MATCH($A183&amp;V$3,$DB$1:$DB$200&amp;$DC$1:$DC$200,0))),IF(INDEX($DC$201:$DC$770,MATCH($A183&amp;V$3,$DB$201:$DB$770&amp;$DC$201:$DC$770,0))=V$3,2,""),IF(INDEX($DC$1:$DC$200,MATCH($A183&amp;V$3,$DB$1:$DB$200&amp;$DC$1:$DC$200,0))=V$3,1,"")))</f>
        <v/>
      </c>
      <c r="W183" s="6" t="str">
        <f t="array" ref="W183">IF(ISNA(INDEX($DC$1:$DC$770,MATCH($A183&amp;W$3,$DB$1:$DB$770&amp;$DC$1:$DC$770,0))),"",IF(ISNA(INDEX($DC$1:$DC$200,MATCH($A183&amp;W$3,$DB$1:$DB$200&amp;$DC$1:$DC$200,0))),IF(INDEX($DC$201:$DC$770,MATCH($A183&amp;W$3,$DB$201:$DB$770&amp;$DC$201:$DC$770,0))=W$3,2,""),IF(INDEX($DC$1:$DC$200,MATCH($A183&amp;W$3,$DB$1:$DB$200&amp;$DC$1:$DC$200,0))=W$3,1,"")))</f>
        <v/>
      </c>
      <c r="X183" s="6">
        <f t="array" ref="X183">IF(ISNA(INDEX($DC$1:$DC$770,MATCH($A183&amp;X$3,$DB$1:$DB$770&amp;$DC$1:$DC$770,0))),"",IF(ISNA(INDEX($DC$1:$DC$200,MATCH($A183&amp;X$3,$DB$1:$DB$200&amp;$DC$1:$DC$200,0))),IF(INDEX($DC$201:$DC$770,MATCH($A183&amp;X$3,$DB$201:$DB$770&amp;$DC$201:$DC$770,0))=X$3,2,""),IF(INDEX($DC$1:$DC$200,MATCH($A183&amp;X$3,$DB$1:$DB$200&amp;$DC$1:$DC$200,0))=X$3,1,"")))</f>
        <v>2</v>
      </c>
      <c r="Y183" s="5" t="str">
        <f t="array" ref="Y183">IF(ISNA(INDEX($DC$1:$DC$770,MATCH($A183&amp;Y$3,$DB$1:$DB$770&amp;$DC$1:$DC$770,0))),"",IF(ISNA(INDEX($DC$1:$DC$200,MATCH($A183&amp;Y$3,$DB$1:$DB$200&amp;$DC$1:$DC$200,0))),IF(INDEX($DC$201:$DC$770,MATCH($A183&amp;Y$3,$DB$201:$DB$770&amp;$DC$201:$DC$770,0))=Y$3,2,""),IF(INDEX($DC$1:$DC$200,MATCH($A183&amp;Y$3,$DB$1:$DB$200&amp;$DC$1:$DC$200,0))=Y$3,1,"")))</f>
        <v/>
      </c>
      <c r="Z183" s="6" t="str">
        <f t="array" ref="Z183">IF(ISNA(INDEX($DC$1:$DC$770,MATCH($A183&amp;Z$3,$DB$1:$DB$770&amp;$DC$1:$DC$770,0))),"",IF(ISNA(INDEX($DC$1:$DC$200,MATCH($A183&amp;Z$3,$DB$1:$DB$200&amp;$DC$1:$DC$200,0))),IF(INDEX($DC$201:$DC$770,MATCH($A183&amp;Z$3,$DB$201:$DB$770&amp;$DC$201:$DC$770,0))=Z$3,2,""),IF(INDEX($DC$1:$DC$200,MATCH($A183&amp;Z$3,$DB$1:$DB$200&amp;$DC$1:$DC$200,0))=Z$3,1,"")))</f>
        <v/>
      </c>
      <c r="AA183" s="7" t="str">
        <f t="array" ref="AA183">IF(ISNA(INDEX($DC$1:$DC$770,MATCH($A183&amp;AA$3,$DB$1:$DB$770&amp;$DC$1:$DC$770,0))),"",IF(ISNA(INDEX($DC$1:$DC$200,MATCH($A183&amp;AA$3,$DB$1:$DB$200&amp;$DC$1:$DC$200,0))),IF(INDEX($DC$201:$DC$770,MATCH($A183&amp;AA$3,$DB$201:$DB$770&amp;$DC$201:$DC$770,0))=AA$3,2,""),IF(INDEX($DC$1:$DC$200,MATCH($A183&amp;AA$3,$DB$1:$DB$200&amp;$DC$1:$DC$200,0))=AA$3,1,"")))</f>
        <v/>
      </c>
      <c r="AB183" s="6" t="str">
        <f t="array" ref="AB183">IF(ISNA(INDEX($DC$1:$DC$770,MATCH($A183&amp;AB$3,$DB$1:$DB$770&amp;$DC$1:$DC$770,0))),"",IF(ISNA(INDEX($DC$1:$DC$200,MATCH($A183&amp;AB$3,$DB$1:$DB$200&amp;$DC$1:$DC$200,0))),IF(INDEX($DC$201:$DC$770,MATCH($A183&amp;AB$3,$DB$201:$DB$770&amp;$DC$201:$DC$770,0))=AB$3,2,""),IF(INDEX($DC$1:$DC$200,MATCH($A183&amp;AB$3,$DB$1:$DB$200&amp;$DC$1:$DC$200,0))=AB$3,1,"")))</f>
        <v/>
      </c>
      <c r="AC183" s="6" t="str">
        <f t="array" ref="AC183">IF(ISNA(INDEX($DC$1:$DC$770,MATCH($A183&amp;AC$3,$DB$1:$DB$770&amp;$DC$1:$DC$770,0))),"",IF(ISNA(INDEX($DC$1:$DC$200,MATCH($A183&amp;AC$3,$DB$1:$DB$200&amp;$DC$1:$DC$200,0))),IF(INDEX($DC$201:$DC$770,MATCH($A183&amp;AC$3,$DB$201:$DB$770&amp;$DC$201:$DC$770,0))=AC$3,2,""),IF(INDEX($DC$1:$DC$200,MATCH($A183&amp;AC$3,$DB$1:$DB$200&amp;$DC$1:$DC$200,0))=AC$3,1,"")))</f>
        <v/>
      </c>
      <c r="AD183" s="7" t="str">
        <f t="array" ref="AD183">IF(ISNA(INDEX($DC$1:$DC$770,MATCH($A183&amp;AD$3,$DB$1:$DB$770&amp;$DC$1:$DC$770,0))),"",IF(ISNA(INDEX($DC$1:$DC$200,MATCH($A183&amp;AD$3,$DB$1:$DB$200&amp;$DC$1:$DC$200,0))),IF(INDEX($DC$201:$DC$770,MATCH($A183&amp;AD$3,$DB$201:$DB$770&amp;$DC$201:$DC$770,0))=AD$3,2,""),IF(INDEX($DC$1:$DC$200,MATCH($A183&amp;AD$3,$DB$1:$DB$200&amp;$DC$1:$DC$200,0))=AD$3,1,"")))</f>
        <v/>
      </c>
      <c r="AE183" s="4">
        <f t="shared" ref="AE183" si="1714">AE181+1</f>
        <v>235</v>
      </c>
      <c r="AF183" s="174">
        <f>TRUNC((DATE($CR$2,AG$140,AG183)-WEEKDAY(DATE($CR$2,AG$140,AG183),2)-DATE(YEAR(DATE($CR$2,AG$140,AG183)+4-WEEKDAY(DATE($CR$2,AG$140,AG183),2)),1,-10))/7)</f>
        <v>34</v>
      </c>
      <c r="AG183" s="172">
        <v>22</v>
      </c>
      <c r="AH183" s="176" t="str">
        <f t="shared" si="1263"/>
        <v>Mo</v>
      </c>
      <c r="AI183" s="2"/>
      <c r="AJ183" s="164" t="str">
        <f t="shared" ref="AJ183" si="1715">IF(OR(OR(AF183=$CR$7,AF187=$CR$7,AF183=$CS$7,AF187=$CS$7,AF183=$CT$7,AF187=$CT$7,AF183=$CR$8,AF187=$CR$8,AF183=$CR$9,AF187=$CR$9,AF183=$CR$10,AF187=$CR$10,AF183=$CS$10,AF187=$CS$10,AF183=$CR$11,AF187=$CR$11,AF183=$CS$11,AF187=$CS$11,AF183=$CT$11,AF187=$CT$11,AF183=$CU$11,AF187=$CU$11,AF183=$CV$11,AF187=$CV$11,AF183=$CR$12,AF187=$CR$12,AF183=$CS$12,AF187=$CS$12),OR($AE184=$CP$30,$AE184=$CP$31,$AE184=$CP$32,$AE184=$CP$33,$AE184=$CP$34,$AE184=$CP$35,$AE184=$CP$36,$AE184=$CP$37,$AE184=$CP$38,$AE184=$CP$39,$AE184=$CP$40,$AE184=$CP$41),OR($AE184=$CP$44,$AE184=$CP$45,$AE184=$CP$46,$AE184=$CP$47,$AE184=$CP$48,$AE184=$CP$49,$AE184=$CP$50)),1,"")</f>
        <v/>
      </c>
      <c r="AK183" s="164" t="str">
        <f t="shared" ref="AK183" si="1716">IF(OR(OR(AF183=$CR$15,AF187=$CR$15,AF183=$CS$15,AF187=$CS$15,AF183=$CT$15,AF187=$CT$15,AF183=$CR$16,AF187=$CR$16,AF183=$CS$16,AF187=$CS$16,AF183=$CR$17,AF187=$CR$17,AF183=$CS$17,AF187=$CS$17,AF183=$CR$18,AF187=$CR$18,AF183=$CS$18,AF187=$CS$18,AF183=$CT$18,AF187=$CT$18,AF183=$CU$18,AF187=$CU$18,AF183=$CV$18,AF187=$CV$18,AF183=$CR$19,AF187=$CR$19,AF183=$CS$19,AF187=$CS$19),OR($AE184=$CP$30,$AE184=$CP$31,$AE184=$CP$32,$AE184=$CP$33,$AE184=$CP$34,$AE184=$CP$35,$AE184=$CP$36,$AE184=$CP$37,$AE184=$CP$38,$AE184=$CP$39,$AE184=$CP$40,$AE184=$CP$41),OR($AE184=$CP$44,$AE184=$CP$45,$AE184=$CP$46,$AE184=$CP$47,$AE184=$CP$48,$AE184=$CP$49,$AE184=$CP$50)),1,"")</f>
        <v/>
      </c>
      <c r="AL183" s="164" t="str">
        <f t="shared" ref="AL183" si="1717">IF(OR(OR(AF183=$CR$22,AF187=$CR$22,AF183=$CS$22,AF187=$CS$22,AF183=$CT$22,AF187=$CT$22,AF183=$CR$23,AF187=$CR$23,AF183=$CS$23,AF187=$CS$23,AF183=$CR$24,AF187=$CR$24,AF183=$CS$24,AF187=$CS$24,AF183=$CR$25,AF187=$CR$25,AF183=$CS$25,AF187=$CS$25,AF183=$CT$25,AF187=$CT$25,AF183=$CU$25,AF187=$CU$25,AF183=$CV$25,AF187=$CV$25,AF183=$CR$26,AF187=$CR$26,AF183=$CS$26,AF187=$CS$26),OR($AE184=$CP$30,$AE184=$CP$31,$AE184=$CP$32,$AE184=$CP$33,$AE184=$CP$34,$AE184=$CP$35,$AE184=$CP$36,$AE184=$CP$37,$AE184=$CP$38,$AE184=$CP$39,$AE184=$CP$40,$AE184=$CP$41),OR($AE184=$CP$44,$AE184=$CP$45,$AE184=$CP$46,$AE184=$CP$47,$AE184=$CP$48,$AE184=$CP$49,$AE184=$CP$50)),1,"")</f>
        <v/>
      </c>
      <c r="AM183" s="2"/>
      <c r="AN183" s="1" t="str">
        <f t="shared" ref="AN183" si="1718">IF(ISNA(VLOOKUP(AE183,$DB$1:$DE$200,4,FALSE)),"",VLOOKUP(AE183,$DB$1:$DE$200,4,FALSE))</f>
        <v>Cevi-Turnen</v>
      </c>
      <c r="AO183" s="1"/>
      <c r="AP183" s="1"/>
      <c r="AQ183" s="1"/>
      <c r="AR183" s="1"/>
      <c r="AS183" s="1"/>
      <c r="AT183" s="5" t="str">
        <f t="array" ref="AT183">IF(ISNA(INDEX($DC$1:$DC$770,MATCH($AE183&amp;AT$3,$DB$1:$DB$770&amp;$DC$1:$DC$770,0))),"",IF(ISNA(INDEX($DC$1:$DC$200,MATCH($AE183&amp;AT$3,$DB$1:$DB$200&amp;$DC$1:$DC$200,0))),IF(INDEX($DC$201:$DC$770,MATCH($AE183&amp;AT$3,$DB$201:$DB$770&amp;$DC$201:$DC$770,0))=AT$3,2,""),IF(INDEX($DC$1:$DC$200,MATCH($AE183&amp;AT$3,$DB$1:$DB$200&amp;$DC$1:$DC$200,0))=AT$3,1,"")))</f>
        <v/>
      </c>
      <c r="AU183" s="6" t="str">
        <f t="array" ref="AU183">IF(ISNA(INDEX($DC$1:$DC$770,MATCH($AE183&amp;AU$3,$DB$1:$DB$770&amp;$DC$1:$DC$770,0))),"",IF(ISNA(INDEX($DC$1:$DC$200,MATCH($AE183&amp;AU$3,$DB$1:$DB$200&amp;$DC$1:$DC$200,0))),IF(INDEX($DC$201:$DC$770,MATCH($AE183&amp;AU$3,$DB$201:$DB$770&amp;$DC$201:$DC$770,0))=AU$3,2,""),IF(INDEX($DC$1:$DC$200,MATCH($AE183&amp;AU$3,$DB$1:$DB$200&amp;$DC$1:$DC$200,0))=AU$3,1,"")))</f>
        <v/>
      </c>
      <c r="AV183" s="6">
        <f t="array" ref="AV183">IF(ISNA(INDEX($DC$1:$DC$770,MATCH($AE183&amp;AV$3,$DB$1:$DB$770&amp;$DC$1:$DC$770,0))),"",IF(ISNA(INDEX($DC$1:$DC$200,MATCH($AE183&amp;AV$3,$DB$1:$DB$200&amp;$DC$1:$DC$200,0))),IF(INDEX($DC$201:$DC$770,MATCH($AE183&amp;AV$3,$DB$201:$DB$770&amp;$DC$201:$DC$770,0))=AV$3,2,""),IF(INDEX($DC$1:$DC$200,MATCH($AE183&amp;AV$3,$DB$1:$DB$200&amp;$DC$1:$DC$200,0))=AV$3,1,"")))</f>
        <v>1</v>
      </c>
      <c r="AW183" s="5" t="str">
        <f t="array" ref="AW183">IF(ISNA(INDEX($DC$1:$DC$770,MATCH($AE183&amp;AW$3,$DB$1:$DB$770&amp;$DC$1:$DC$770,0))),"",IF(ISNA(INDEX($DC$1:$DC$200,MATCH($AE183&amp;AW$3,$DB$1:$DB$200&amp;$DC$1:$DC$200,0))),IF(INDEX($DC$201:$DC$770,MATCH($AE183&amp;AW$3,$DB$201:$DB$770&amp;$DC$201:$DC$770,0))=AW$3,2,""),IF(INDEX($DC$1:$DC$200,MATCH($AE183&amp;AW$3,$DB$1:$DB$200&amp;$DC$1:$DC$200,0))=AW$3,1,"")))</f>
        <v/>
      </c>
      <c r="AX183" s="6" t="str">
        <f t="array" ref="AX183">IF(ISNA(INDEX($DC$1:$DC$770,MATCH($AE183&amp;AX$3,$DB$1:$DB$770&amp;$DC$1:$DC$770,0))),"",IF(ISNA(INDEX($DC$1:$DC$200,MATCH($AE183&amp;AX$3,$DB$1:$DB$200&amp;$DC$1:$DC$200,0))),IF(INDEX($DC$201:$DC$770,MATCH($AE183&amp;AX$3,$DB$201:$DB$770&amp;$DC$201:$DC$770,0))=AX$3,2,""),IF(INDEX($DC$1:$DC$200,MATCH($AE183&amp;AX$3,$DB$1:$DB$200&amp;$DC$1:$DC$200,0))=AX$3,1,"")))</f>
        <v/>
      </c>
      <c r="AY183" s="7" t="str">
        <f t="array" ref="AY183">IF(ISNA(INDEX($DC$1:$DC$770,MATCH($AE183&amp;AY$3,$DB$1:$DB$770&amp;$DC$1:$DC$770,0))),"",IF(ISNA(INDEX($DC$1:$DC$200,MATCH($AE183&amp;AY$3,$DB$1:$DB$200&amp;$DC$1:$DC$200,0))),IF(INDEX($DC$201:$DC$770,MATCH($AE183&amp;AY$3,$DB$201:$DB$770&amp;$DC$201:$DC$770,0))=AY$3,2,""),IF(INDEX($DC$1:$DC$200,MATCH($AE183&amp;AY$3,$DB$1:$DB$200&amp;$DC$1:$DC$200,0))=AY$3,1,"")))</f>
        <v/>
      </c>
      <c r="AZ183" s="6" t="str">
        <f t="array" ref="AZ183">IF(ISNA(INDEX($DC$1:$DC$770,MATCH($AE183&amp;AZ$3,$DB$1:$DB$770&amp;$DC$1:$DC$770,0))),"",IF(ISNA(INDEX($DC$1:$DC$200,MATCH($AE183&amp;AZ$3,$DB$1:$DB$200&amp;$DC$1:$DC$200,0))),IF(INDEX($DC$201:$DC$770,MATCH($AE183&amp;AZ$3,$DB$201:$DB$770&amp;$DC$201:$DC$770,0))=AZ$3,2,""),IF(INDEX($DC$1:$DC$200,MATCH($AE183&amp;AZ$3,$DB$1:$DB$200&amp;$DC$1:$DC$200,0))=AZ$3,1,"")))</f>
        <v/>
      </c>
      <c r="BA183" s="6" t="str">
        <f t="array" ref="BA183">IF(ISNA(INDEX($DC$1:$DC$770,MATCH($AE183&amp;BA$3,$DB$1:$DB$770&amp;$DC$1:$DC$770,0))),"",IF(ISNA(INDEX($DC$1:$DC$200,MATCH($AE183&amp;BA$3,$DB$1:$DB$200&amp;$DC$1:$DC$200,0))),IF(INDEX($DC$201:$DC$770,MATCH($AE183&amp;BA$3,$DB$201:$DB$770&amp;$DC$201:$DC$770,0))=BA$3,2,""),IF(INDEX($DC$1:$DC$200,MATCH($AE183&amp;BA$3,$DB$1:$DB$200&amp;$DC$1:$DC$200,0))=BA$3,1,"")))</f>
        <v/>
      </c>
      <c r="BB183" s="6" t="str">
        <f t="array" ref="BB183">IF(ISNA(INDEX($DC$1:$DC$770,MATCH($AE183&amp;BB$3,$DB$1:$DB$770&amp;$DC$1:$DC$770,0))),"",IF(ISNA(INDEX($DC$1:$DC$200,MATCH($AE183&amp;BB$3,$DB$1:$DB$200&amp;$DC$1:$DC$200,0))),IF(INDEX($DC$201:$DC$770,MATCH($AE183&amp;BB$3,$DB$201:$DB$770&amp;$DC$201:$DC$770,0))=BB$3,2,""),IF(INDEX($DC$1:$DC$200,MATCH($AE183&amp;BB$3,$DB$1:$DB$200&amp;$DC$1:$DC$200,0))=BB$3,1,"")))</f>
        <v/>
      </c>
      <c r="BC183" s="5" t="str">
        <f t="array" ref="BC183">IF(ISNA(INDEX($DC$1:$DC$770,MATCH($AE183&amp;BC$3,$DB$1:$DB$770&amp;$DC$1:$DC$770,0))),"",IF(ISNA(INDEX($DC$1:$DC$200,MATCH($AE183&amp;BC$3,$DB$1:$DB$200&amp;$DC$1:$DC$200,0))),IF(INDEX($DC$201:$DC$770,MATCH($AE183&amp;BC$3,$DB$201:$DB$770&amp;$DC$201:$DC$770,0))=BC$3,2,""),IF(INDEX($DC$1:$DC$200,MATCH($AE183&amp;BC$3,$DB$1:$DB$200&amp;$DC$1:$DC$200,0))=BC$3,1,"")))</f>
        <v/>
      </c>
      <c r="BD183" s="6" t="str">
        <f t="array" ref="BD183">IF(ISNA(INDEX($DC$1:$DC$770,MATCH($AE183&amp;BD$3,$DB$1:$DB$770&amp;$DC$1:$DC$770,0))),"",IF(ISNA(INDEX($DC$1:$DC$200,MATCH($AE183&amp;BD$3,$DB$1:$DB$200&amp;$DC$1:$DC$200,0))),IF(INDEX($DC$201:$DC$770,MATCH($AE183&amp;BD$3,$DB$201:$DB$770&amp;$DC$201:$DC$770,0))=BD$3,2,""),IF(INDEX($DC$1:$DC$200,MATCH($AE183&amp;BD$3,$DB$1:$DB$200&amp;$DC$1:$DC$200,0))=BD$3,1,"")))</f>
        <v/>
      </c>
      <c r="BE183" s="7" t="str">
        <f t="array" ref="BE183">IF(ISNA(INDEX($DC$1:$DC$770,MATCH($AE183&amp;BE$3,$DB$1:$DB$770&amp;$DC$1:$DC$770,0))),"",IF(ISNA(INDEX($DC$1:$DC$200,MATCH($AE183&amp;BE$3,$DB$1:$DB$200&amp;$DC$1:$DC$200,0))),IF(INDEX($DC$201:$DC$770,MATCH($AE183&amp;BE$3,$DB$201:$DB$770&amp;$DC$201:$DC$770,0))=BE$3,2,""),IF(INDEX($DC$1:$DC$200,MATCH($AE183&amp;BE$3,$DB$1:$DB$200&amp;$DC$1:$DC$200,0))=BE$3,1,"")))</f>
        <v/>
      </c>
      <c r="BF183" s="6" t="str">
        <f t="array" ref="BF183">IF(ISNA(INDEX($DC$1:$DC$770,MATCH($AE183&amp;BF$3,$DB$1:$DB$770&amp;$DC$1:$DC$770,0))),"",IF(ISNA(INDEX($DC$1:$DC$200,MATCH($AE183&amp;BF$3,$DB$1:$DB$200&amp;$DC$1:$DC$200,0))),IF(INDEX($DC$201:$DC$770,MATCH($AE183&amp;BF$3,$DB$201:$DB$770&amp;$DC$201:$DC$770,0))=BF$3,2,""),IF(INDEX($DC$1:$DC$200,MATCH($AE183&amp;BF$3,$DB$1:$DB$200&amp;$DC$1:$DC$200,0))=BF$3,1,"")))</f>
        <v/>
      </c>
      <c r="BG183" s="6" t="str">
        <f t="array" ref="BG183">IF(ISNA(INDEX($DC$1:$DC$770,MATCH($AE183&amp;BG$3,$DB$1:$DB$770&amp;$DC$1:$DC$770,0))),"",IF(ISNA(INDEX($DC$1:$DC$200,MATCH($AE183&amp;BG$3,$DB$1:$DB$200&amp;$DC$1:$DC$200,0))),IF(INDEX($DC$201:$DC$770,MATCH($AE183&amp;BG$3,$DB$201:$DB$770&amp;$DC$201:$DC$770,0))=BG$3,2,""),IF(INDEX($DC$1:$DC$200,MATCH($AE183&amp;BG$3,$DB$1:$DB$200&amp;$DC$1:$DC$200,0))=BG$3,1,"")))</f>
        <v/>
      </c>
      <c r="BH183" s="7" t="str">
        <f t="array" ref="BH183">IF(ISNA(INDEX($DC$1:$DC$770,MATCH($AE183&amp;BH$3,$DB$1:$DB$770&amp;$DC$1:$DC$770,0))),"",IF(ISNA(INDEX($DC$1:$DC$200,MATCH($AE183&amp;BH$3,$DB$1:$DB$200&amp;$DC$1:$DC$200,0))),IF(INDEX($DC$201:$DC$770,MATCH($AE183&amp;BH$3,$DB$201:$DB$770&amp;$DC$201:$DC$770,0))=BH$3,2,""),IF(INDEX($DC$1:$DC$200,MATCH($AE183&amp;BH$3,$DB$1:$DB$200&amp;$DC$1:$DC$200,0))=BH$3,1,"")))</f>
        <v/>
      </c>
      <c r="BI183" s="4">
        <f t="shared" ref="BI183" si="1719">BI181+1</f>
        <v>266</v>
      </c>
      <c r="BJ183" s="174">
        <f>TRUNC((DATE($CR$2,BK$140,BK183)-WEEKDAY(DATE($CR$2,BK$140,BK183),2)-DATE(YEAR(DATE($CR$2,BK$140,BK183)+4-WEEKDAY(DATE($CR$2,BK$140,BK183),2)),1,-10))/7)</f>
        <v>38</v>
      </c>
      <c r="BK183" s="172">
        <v>22</v>
      </c>
      <c r="BL183" s="176" t="str">
        <f t="shared" si="1268"/>
        <v>Do</v>
      </c>
      <c r="BM183" s="2"/>
      <c r="BN183" s="164" t="str">
        <f t="shared" ref="BN183" si="1720">IF(OR(OR($BI184=$CP$30,$BI184=$CP$31,$BI184=$CP$32,$BI184=$CP$33,$BI184=$CP$34,$BI184=$CP$35,$BI184=$CP$36,$BI184=$CP$37,$BI184=$CP$38,$BI184=$CP$39,$BI184=$CP$40,$BI184=$CP$41),OR(BJ183=$CR$7,BJ187=$CR$7,BJ183=$CS$7,BJ187=$CS$7,BJ183=$CT$7,BJ187=$CT$7,BJ183=$CR$8,BJ187=$CR$8,BJ183=$CR$9,BJ187=$CR$9,BJ183=$CR$10,BJ187=$CR$10,BJ183=$CS$10,BJ187=$CS$10,BJ183=$CR$11,BJ187=$CR$11,BJ183=$CS$11,BJ187=$CS$11,BJ183=$CT$11,BJ187=$CT$11,BJ183=$CU$11,BJ187=$CU$11,BJ183=$CV$11,BJ187=$CV$11,BJ183=$CR$12,BJ187=$CR$12,BJ183=$CS$12,BJ187=$CS$12),OR($BI184=$CP$44,$BI184=$CP$45,$BI184=$CP$46,$BI184=$CP$47,$BI184=$CP$48,$BI184=$CP$49,$BI184=$CP$50)),1,"")</f>
        <v/>
      </c>
      <c r="BO183" s="164" t="str">
        <f t="shared" ref="BO183" si="1721">IF(OR(OR(BJ183=$CR$15,BJ187=$CR$15,BJ183=$CS$15,BJ187=$CS$15,BJ183=$CT$15,BJ187=$CT$15,BJ183=$CR$16,BJ187=$CR$16,BJ183=$CS$16,BJ187=$CS$16,BJ183=$CR$17,BJ187=$CR$17,BJ183=$CS$17,BJ187=$CS$17,BJ183=$CR$18,BJ187=$CR$18,BJ183=$CS$18,BJ187=$CS$18,BJ183=$CT$18,BJ187=$CT$18,BJ183=$CU$18,BJ187=$CU$18,BJ183=$CV$18,BJ187=$CV$18,BJ183=$CR$19,BJ187=$CR$19,BJ183=$CS$19,BJ187=$CS$19),OR($BI184=$CP$30,$BI184=$CP$31,$BI184=$CP$32,$BI184=$CP$33,$BI184=$CP$34,$BI184=$CP$35,$BI184=$CP$36,$BI184=$CP$37,$BI184=$CP$38,$BI184=$CP$39,$BI184=$CP$40,$BI184=$CP$41),OR($BI184=$CP$44,$BI184=$CP$45,$BI184=$CP$46,$BI184=$CP$47,$BI184=$CP$48,$BI184=$CP$49,$BI184=$CP$50)),1,"")</f>
        <v/>
      </c>
      <c r="BP183" s="164" t="str">
        <f t="shared" ref="BP183" si="1722">IF(OR(OR(BJ183=$CR$22,BJ187=$CR$22,BJ183=$CS$22,BJ187=$CS$22,BJ183=$CT$22,BJ187=$CT$22,BJ183=$CR$23,BJ187=$CR$23,BJ183=$CS$23,BJ187=$CS$23,BJ183=$CR$24,BJ187=$CR$24,BJ183=$CS$24,BJ187=$CS$24,BJ183=$CR$25,BJ187=$CR$25,BJ183=$CS$25,BJ187=$CS$25,BJ183=$CT$25,BJ187=$CT$25,BJ183=$CU$25,BJ187=$CU$25,BJ183=$CV$25,BJ187=$CV$25,BJ183=$CR$26,BJ187=$CR$26,BJ183=$CS$26,BJ187=$CS$26),OR($BI184=$CP$30,$BI184=$CP$31,$BI184=$CP$32,$BI184=$CP$33,$BI184=$CP$34,$BI184=$CP$35,$BI184=$CP$36,$BI184=$CP$37,$BI184=$CP$38,$BI184=$CP$39,$BI184=$CP$40,$BI184=$CP$41),OR($BI184=$CP$44,$BI184=$CP$45,$BI184=$CP$46,$BI184=$CP$47,$BI184=$CP$48,$BI184=$CP$49,$BI184=$CP$50)),1,"")</f>
        <v/>
      </c>
      <c r="BQ183" s="2"/>
      <c r="BR183" s="1" t="str">
        <f t="shared" ref="BR183" si="1723">IF(ISNA(VLOOKUP(BI183,$DB$1:$DE$200,4,FALSE)),"",VLOOKUP(BI183,$DB$1:$DE$200,4,FALSE))</f>
        <v/>
      </c>
      <c r="BS183" s="1"/>
      <c r="BT183" s="1"/>
      <c r="BU183" s="1"/>
      <c r="BV183" s="1"/>
      <c r="BW183" s="1"/>
      <c r="BX183" s="5" t="str">
        <f t="array" ref="BX183">IF(ISNA(INDEX($DC$1:$DC$770,MATCH($BI183&amp;BX$3,$DB$1:$DB$770&amp;$DC$1:$DC$770,0))),"",IF(ISNA(INDEX($DC$1:$DC$200,MATCH($BI183&amp;BX$3,$DB$1:$DB$200&amp;$DC$1:$DC$200,0))),IF(INDEX($DC$201:$DC$770,MATCH($BI183&amp;BX$3,$DB$201:$DB$770&amp;$DC$201:$DC$770,0))=BX$3,2,""),IF(INDEX($DC$1:$DC$200,MATCH($BI183&amp;BX$3,$DB$1:$DB$200&amp;$DC$1:$DC$200,0))=BX$3,1,"")))</f>
        <v/>
      </c>
      <c r="BY183" s="6" t="str">
        <f t="array" ref="BY183">IF(ISNA(INDEX($DC$1:$DC$770,MATCH($BI183&amp;BY$3,$DB$1:$DB$770&amp;$DC$1:$DC$770,0))),"",IF(ISNA(INDEX($DC$1:$DC$200,MATCH($BI183&amp;BY$3,$DB$1:$DB$200&amp;$DC$1:$DC$200,0))),IF(INDEX($DC$201:$DC$770,MATCH($BI183&amp;BY$3,$DB$201:$DB$770&amp;$DC$201:$DC$770,0))=BY$3,2,""),IF(INDEX($DC$1:$DC$200,MATCH($BI183&amp;BY$3,$DB$1:$DB$200&amp;$DC$1:$DC$200,0))=BY$3,1,"")))</f>
        <v/>
      </c>
      <c r="BZ183" s="6" t="str">
        <f t="array" ref="BZ183">IF(ISNA(INDEX($DC$1:$DC$770,MATCH($BI183&amp;BZ$3,$DB$1:$DB$770&amp;$DC$1:$DC$770,0))),"",IF(ISNA(INDEX($DC$1:$DC$200,MATCH($BI183&amp;BZ$3,$DB$1:$DB$200&amp;$DC$1:$DC$200,0))),IF(INDEX($DC$201:$DC$770,MATCH($BI183&amp;BZ$3,$DB$201:$DB$770&amp;$DC$201:$DC$770,0))=BZ$3,2,""),IF(INDEX($DC$1:$DC$200,MATCH($BI183&amp;BZ$3,$DB$1:$DB$200&amp;$DC$1:$DC$200,0))=BZ$3,1,"")))</f>
        <v/>
      </c>
      <c r="CA183" s="5" t="str">
        <f t="array" ref="CA183">IF(ISNA(INDEX($DC$1:$DC$770,MATCH($BI183&amp;CA$3,$DB$1:$DB$770&amp;$DC$1:$DC$770,0))),"",IF(ISNA(INDEX($DC$1:$DC$200,MATCH($BI183&amp;CA$3,$DB$1:$DB$200&amp;$DC$1:$DC$200,0))),IF(INDEX($DC$201:$DC$770,MATCH($BI183&amp;CA$3,$DB$201:$DB$770&amp;$DC$201:$DC$770,0))=CA$3,2,""),IF(INDEX($DC$1:$DC$200,MATCH($BI183&amp;CA$3,$DB$1:$DB$200&amp;$DC$1:$DC$200,0))=CA$3,1,"")))</f>
        <v/>
      </c>
      <c r="CB183" s="6" t="str">
        <f t="array" ref="CB183">IF(ISNA(INDEX($DC$1:$DC$770,MATCH($BI183&amp;CB$3,$DB$1:$DB$770&amp;$DC$1:$DC$770,0))),"",IF(ISNA(INDEX($DC$1:$DC$200,MATCH($BI183&amp;CB$3,$DB$1:$DB$200&amp;$DC$1:$DC$200,0))),IF(INDEX($DC$201:$DC$770,MATCH($BI183&amp;CB$3,$DB$201:$DB$770&amp;$DC$201:$DC$770,0))=CB$3,2,""),IF(INDEX($DC$1:$DC$200,MATCH($BI183&amp;CB$3,$DB$1:$DB$200&amp;$DC$1:$DC$200,0))=CB$3,1,"")))</f>
        <v/>
      </c>
      <c r="CC183" s="7" t="str">
        <f t="array" ref="CC183">IF(ISNA(INDEX($DC$1:$DC$770,MATCH($BI183&amp;CC$3,$DB$1:$DB$770&amp;$DC$1:$DC$770,0))),"",IF(ISNA(INDEX($DC$1:$DC$200,MATCH($BI183&amp;CC$3,$DB$1:$DB$200&amp;$DC$1:$DC$200,0))),IF(INDEX($DC$201:$DC$770,MATCH($BI183&amp;CC$3,$DB$201:$DB$770&amp;$DC$201:$DC$770,0))=CC$3,2,""),IF(INDEX($DC$1:$DC$200,MATCH($BI183&amp;CC$3,$DB$1:$DB$200&amp;$DC$1:$DC$200,0))=CC$3,1,"")))</f>
        <v/>
      </c>
      <c r="CD183" s="6" t="str">
        <f t="array" ref="CD183">IF(ISNA(INDEX($DC$1:$DC$770,MATCH($BI183&amp;CD$3,$DB$1:$DB$770&amp;$DC$1:$DC$770,0))),"",IF(ISNA(INDEX($DC$1:$DC$200,MATCH($BI183&amp;CD$3,$DB$1:$DB$200&amp;$DC$1:$DC$200,0))),IF(INDEX($DC$201:$DC$770,MATCH($BI183&amp;CD$3,$DB$201:$DB$770&amp;$DC$201:$DC$770,0))=CD$3,2,""),IF(INDEX($DC$1:$DC$200,MATCH($BI183&amp;CD$3,$DB$1:$DB$200&amp;$DC$1:$DC$200,0))=CD$3,1,"")))</f>
        <v/>
      </c>
      <c r="CE183" s="6" t="str">
        <f t="array" ref="CE183">IF(ISNA(INDEX($DC$1:$DC$770,MATCH($BI183&amp;CE$3,$DB$1:$DB$770&amp;$DC$1:$DC$770,0))),"",IF(ISNA(INDEX($DC$1:$DC$200,MATCH($BI183&amp;CE$3,$DB$1:$DB$200&amp;$DC$1:$DC$200,0))),IF(INDEX($DC$201:$DC$770,MATCH($BI183&amp;CE$3,$DB$201:$DB$770&amp;$DC$201:$DC$770,0))=CE$3,2,""),IF(INDEX($DC$1:$DC$200,MATCH($BI183&amp;CE$3,$DB$1:$DB$200&amp;$DC$1:$DC$200,0))=CE$3,1,"")))</f>
        <v/>
      </c>
      <c r="CF183" s="6" t="str">
        <f t="array" ref="CF183">IF(ISNA(INDEX($DC$1:$DC$770,MATCH($BI183&amp;CF$3,$DB$1:$DB$770&amp;$DC$1:$DC$770,0))),"",IF(ISNA(INDEX($DC$1:$DC$200,MATCH($BI183&amp;CF$3,$DB$1:$DB$200&amp;$DC$1:$DC$200,0))),IF(INDEX($DC$201:$DC$770,MATCH($BI183&amp;CF$3,$DB$201:$DB$770&amp;$DC$201:$DC$770,0))=CF$3,2,""),IF(INDEX($DC$1:$DC$200,MATCH($BI183&amp;CF$3,$DB$1:$DB$200&amp;$DC$1:$DC$200,0))=CF$3,1,"")))</f>
        <v/>
      </c>
      <c r="CG183" s="5" t="str">
        <f t="array" ref="CG183">IF(ISNA(INDEX($DC$1:$DC$770,MATCH($BI183&amp;CG$3,$DB$1:$DB$770&amp;$DC$1:$DC$770,0))),"",IF(ISNA(INDEX($DC$1:$DC$200,MATCH($BI183&amp;CG$3,$DB$1:$DB$200&amp;$DC$1:$DC$200,0))),IF(INDEX($DC$201:$DC$770,MATCH($BI183&amp;CG$3,$DB$201:$DB$770&amp;$DC$201:$DC$770,0))=CG$3,2,""),IF(INDEX($DC$1:$DC$200,MATCH($BI183&amp;CG$3,$DB$1:$DB$200&amp;$DC$1:$DC$200,0))=CG$3,1,"")))</f>
        <v/>
      </c>
      <c r="CH183" s="6" t="str">
        <f t="array" ref="CH183">IF(ISNA(INDEX($DC$1:$DC$770,MATCH($BI183&amp;CH$3,$DB$1:$DB$770&amp;$DC$1:$DC$770,0))),"",IF(ISNA(INDEX($DC$1:$DC$200,MATCH($BI183&amp;CH$3,$DB$1:$DB$200&amp;$DC$1:$DC$200,0))),IF(INDEX($DC$201:$DC$770,MATCH($BI183&amp;CH$3,$DB$201:$DB$770&amp;$DC$201:$DC$770,0))=CH$3,2,""),IF(INDEX($DC$1:$DC$200,MATCH($BI183&amp;CH$3,$DB$1:$DB$200&amp;$DC$1:$DC$200,0))=CH$3,1,"")))</f>
        <v/>
      </c>
      <c r="CI183" s="7" t="str">
        <f t="array" ref="CI183">IF(ISNA(INDEX($DC$1:$DC$770,MATCH($BI183&amp;CI$3,$DB$1:$DB$770&amp;$DC$1:$DC$770,0))),"",IF(ISNA(INDEX($DC$1:$DC$200,MATCH($BI183&amp;CI$3,$DB$1:$DB$200&amp;$DC$1:$DC$200,0))),IF(INDEX($DC$201:$DC$770,MATCH($BI183&amp;CI$3,$DB$201:$DB$770&amp;$DC$201:$DC$770,0))=CI$3,2,""),IF(INDEX($DC$1:$DC$200,MATCH($BI183&amp;CI$3,$DB$1:$DB$200&amp;$DC$1:$DC$200,0))=CI$3,1,"")))</f>
        <v/>
      </c>
      <c r="CJ183" s="6" t="str">
        <f t="array" ref="CJ183">IF(ISNA(INDEX($DC$1:$DC$770,MATCH($BI183&amp;CJ$3,$DB$1:$DB$770&amp;$DC$1:$DC$770,0))),"",IF(ISNA(INDEX($DC$1:$DC$200,MATCH($BI183&amp;CJ$3,$DB$1:$DB$200&amp;$DC$1:$DC$200,0))),IF(INDEX($DC$201:$DC$770,MATCH($BI183&amp;CJ$3,$DB$201:$DB$770&amp;$DC$201:$DC$770,0))=CJ$3,2,""),IF(INDEX($DC$1:$DC$200,MATCH($BI183&amp;CJ$3,$DB$1:$DB$200&amp;$DC$1:$DC$200,0))=CJ$3,1,"")))</f>
        <v/>
      </c>
      <c r="CK183" s="6" t="str">
        <f t="array" ref="CK183">IF(ISNA(INDEX($DC$1:$DC$770,MATCH($BI183&amp;CK$3,$DB$1:$DB$770&amp;$DC$1:$DC$770,0))),"",IF(ISNA(INDEX($DC$1:$DC$200,MATCH($BI183&amp;CK$3,$DB$1:$DB$200&amp;$DC$1:$DC$200,0))),IF(INDEX($DC$201:$DC$770,MATCH($BI183&amp;CK$3,$DB$201:$DB$770&amp;$DC$201:$DC$770,0))=CK$3,2,""),IF(INDEX($DC$1:$DC$200,MATCH($BI183&amp;CK$3,$DB$1:$DB$200&amp;$DC$1:$DC$200,0))=CK$3,1,"")))</f>
        <v/>
      </c>
      <c r="CL183" s="7" t="str">
        <f t="array" ref="CL183">IF(ISNA(INDEX($DC$1:$DC$770,MATCH($BI183&amp;CL$3,$DB$1:$DB$770&amp;$DC$1:$DC$770,0))),"",IF(ISNA(INDEX($DC$1:$DC$200,MATCH($BI183&amp;CL$3,$DB$1:$DB$200&amp;$DC$1:$DC$200,0))),IF(INDEX($DC$201:$DC$770,MATCH($BI183&amp;CL$3,$DB$201:$DB$770&amp;$DC$201:$DC$770,0))=CL$3,2,""),IF(INDEX($DC$1:$DC$200,MATCH($BI183&amp;CL$3,$DB$1:$DB$200&amp;$DC$1:$DC$200,0))=CL$3,1,"")))</f>
        <v/>
      </c>
      <c r="CO183" s="58">
        <f t="shared" ref="CO183" si="1724">VLOOKUP(CQ183,$CQ$194:$CR$208,2,FALSE)</f>
        <v>15</v>
      </c>
      <c r="CP183" s="23">
        <f t="shared" si="1332"/>
        <v>0</v>
      </c>
      <c r="CQ183" s="168" t="s">
        <v>207</v>
      </c>
      <c r="CR183" s="67" t="s">
        <v>183</v>
      </c>
      <c r="CT183" s="13" t="s">
        <v>151</v>
      </c>
      <c r="CU183" s="67"/>
      <c r="CV183" s="67"/>
      <c r="CW183" s="13">
        <f t="shared" si="1410"/>
        <v>2016</v>
      </c>
      <c r="CX183" s="13" t="str">
        <f t="shared" si="1309"/>
        <v>Mo</v>
      </c>
      <c r="CY183" s="22">
        <f t="shared" si="1333"/>
        <v>40876</v>
      </c>
      <c r="CZ183" s="13">
        <f>IF(COUNTIF(DL732:DL741,1)&gt;0,"F3",0)</f>
        <v>0</v>
      </c>
      <c r="DB183" s="19">
        <f>IF(DM183=0,0,IF(COUNTIF($DM$1:$DM$200,DM183)=1,DM183,IF(COUNTIF($DM$1:$DM$200,DM183)=2,IF(COUNTIF($DM$1:$DM104,DM183)=0,DM183,DM183+0.5),"Terminkollision 1")))</f>
        <v>0</v>
      </c>
      <c r="DC183" s="42">
        <f t="shared" si="1187"/>
        <v>15</v>
      </c>
      <c r="DD183" s="71" t="s">
        <v>207</v>
      </c>
      <c r="DE183" s="67" t="s">
        <v>183</v>
      </c>
      <c r="DG183" s="67"/>
      <c r="DH183" s="67"/>
      <c r="DI183" s="13">
        <f t="shared" si="563"/>
        <v>2016</v>
      </c>
      <c r="DJ183" s="13" t="str">
        <f t="shared" si="1273"/>
        <v>Mo</v>
      </c>
      <c r="DK183" s="22">
        <f t="shared" si="1274"/>
        <v>40876</v>
      </c>
      <c r="DL183" s="19">
        <f t="shared" si="1275"/>
        <v>0</v>
      </c>
      <c r="DM183" s="13">
        <f t="shared" si="1136"/>
        <v>0</v>
      </c>
    </row>
    <row r="184" spans="1:117">
      <c r="A184" s="13">
        <f t="shared" ref="A184" si="1725">A183+0.5</f>
        <v>204.5</v>
      </c>
      <c r="B184" s="174"/>
      <c r="C184" s="183"/>
      <c r="D184" s="177"/>
      <c r="E184" s="2"/>
      <c r="F184" s="165"/>
      <c r="G184" s="165"/>
      <c r="H184" s="165"/>
      <c r="I184" s="2"/>
      <c r="J184" s="10" t="str">
        <f t="shared" ref="J184" si="1726">IF(ISNA(VLOOKUP(A184,$CP$30:$CQ$56,2,FALSE)),IF(ISNA(VLOOKUP(A184,$DB$1:$DE$200,4,FALSE)),"",VLOOKUP(A184,$DB$1:$DE$200,4,FALSE)),VLOOKUP(A184,$CP$30:$CQ$56,2,FALSE))</f>
        <v/>
      </c>
      <c r="K184" s="10"/>
      <c r="L184" s="10"/>
      <c r="M184" s="10"/>
      <c r="N184" s="10"/>
      <c r="O184" s="10"/>
      <c r="P184" s="9" t="str">
        <f t="array" ref="P184">IF(ISNA(INDEX($DC$201:$DC$770,MATCH($A183&amp;P$3,$DB$201:$DB$770&amp;$DC$201:$DC$770,0))),IF(ISNA(INDEX($DC$1:$DC$200,MATCH($A184&amp;P$3,$DB$1:$DB$200&amp;$DC$1:$DC$200,0))),"",IF(INDEX($DC$1:$DC$200,MATCH($A184&amp;P$3,$DB$1:$DB$200&amp;$DC$1:$DC$200,0))=P$3,1,"")),IF(INDEX($DC$201:$DC$770,MATCH($A183&amp;P$3,$DB$201:$DB$770&amp;$DC$201:$DC$770,0))=P$3,2,""))</f>
        <v/>
      </c>
      <c r="Q184" s="10" t="str">
        <f t="array" ref="Q184">IF(ISNA(INDEX($DC$201:$DC$770,MATCH($A183&amp;Q$3,$DB$201:$DB$770&amp;$DC$201:$DC$770,0))),IF(ISNA(INDEX($DC$1:$DC$200,MATCH($A184&amp;Q$3,$DB$1:$DB$200&amp;$DC$1:$DC$200,0))),"",IF(INDEX($DC$1:$DC$200,MATCH($A184&amp;Q$3,$DB$1:$DB$200&amp;$DC$1:$DC$200,0))=Q$3,1,"")),IF(INDEX($DC$201:$DC$770,MATCH($A183&amp;Q$3,$DB$201:$DB$770&amp;$DC$201:$DC$770,0))=Q$3,2,""))</f>
        <v/>
      </c>
      <c r="R184" s="10" t="str">
        <f t="array" ref="R184">IF(ISNA(INDEX($DC$201:$DC$770,MATCH($A183&amp;R$3,$DB$201:$DB$770&amp;$DC$201:$DC$770,0))),IF(ISNA(INDEX($DC$1:$DC$200,MATCH($A184&amp;R$3,$DB$1:$DB$200&amp;$DC$1:$DC$200,0))),"",IF(INDEX($DC$1:$DC$200,MATCH($A184&amp;R$3,$DB$1:$DB$200&amp;$DC$1:$DC$200,0))=R$3,1,"")),IF(INDEX($DC$201:$DC$770,MATCH($A183&amp;R$3,$DB$201:$DB$770&amp;$DC$201:$DC$770,0))=R$3,2,""))</f>
        <v/>
      </c>
      <c r="S184" s="9" t="str">
        <f t="array" ref="S184">IF(ISNA(INDEX($DC$201:$DC$770,MATCH($A183&amp;S$3,$DB$201:$DB$770&amp;$DC$201:$DC$770,0))),IF(ISNA(INDEX($DC$1:$DC$200,MATCH($A184&amp;S$3,$DB$1:$DB$200&amp;$DC$1:$DC$200,0))),"",IF(INDEX($DC$1:$DC$200,MATCH($A184&amp;S$3,$DB$1:$DB$200&amp;$DC$1:$DC$200,0))=S$3,1,"")),IF(INDEX($DC$201:$DC$770,MATCH($A183&amp;S$3,$DB$201:$DB$770&amp;$DC$201:$DC$770,0))=S$3,2,""))</f>
        <v/>
      </c>
      <c r="T184" s="10">
        <f t="array" ref="T184">IF(ISNA(INDEX($DC$201:$DC$770,MATCH($A183&amp;T$3,$DB$201:$DB$770&amp;$DC$201:$DC$770,0))),IF(ISNA(INDEX($DC$1:$DC$200,MATCH($A184&amp;T$3,$DB$1:$DB$200&amp;$DC$1:$DC$200,0))),"",IF(INDEX($DC$1:$DC$200,MATCH($A184&amp;T$3,$DB$1:$DB$200&amp;$DC$1:$DC$200,0))=T$3,1,"")),IF(INDEX($DC$201:$DC$770,MATCH($A183&amp;T$3,$DB$201:$DB$770&amp;$DC$201:$DC$770,0))=T$3,2,""))</f>
        <v>2</v>
      </c>
      <c r="U184" s="8">
        <f t="array" ref="U184">IF(ISNA(INDEX($DC$201:$DC$770,MATCH($A183&amp;U$3,$DB$201:$DB$770&amp;$DC$201:$DC$770,0))),IF(ISNA(INDEX($DC$1:$DC$200,MATCH($A184&amp;U$3,$DB$1:$DB$200&amp;$DC$1:$DC$200,0))),"",IF(INDEX($DC$1:$DC$200,MATCH($A184&amp;U$3,$DB$1:$DB$200&amp;$DC$1:$DC$200,0))=U$3,1,"")),IF(INDEX($DC$201:$DC$770,MATCH($A183&amp;U$3,$DB$201:$DB$770&amp;$DC$201:$DC$770,0))=U$3,2,""))</f>
        <v>2</v>
      </c>
      <c r="V184" s="10" t="str">
        <f t="array" ref="V184">IF(ISNA(INDEX($DC$201:$DC$770,MATCH($A183&amp;V$3,$DB$201:$DB$770&amp;$DC$201:$DC$770,0))),IF(ISNA(INDEX($DC$1:$DC$200,MATCH($A184&amp;V$3,$DB$1:$DB$200&amp;$DC$1:$DC$200,0))),"",IF(INDEX($DC$1:$DC$200,MATCH($A184&amp;V$3,$DB$1:$DB$200&amp;$DC$1:$DC$200,0))=V$3,1,"")),IF(INDEX($DC$201:$DC$770,MATCH($A183&amp;V$3,$DB$201:$DB$770&amp;$DC$201:$DC$770,0))=V$3,2,""))</f>
        <v/>
      </c>
      <c r="W184" s="10" t="str">
        <f t="array" ref="W184">IF(ISNA(INDEX($DC$201:$DC$770,MATCH($A183&amp;W$3,$DB$201:$DB$770&amp;$DC$201:$DC$770,0))),IF(ISNA(INDEX($DC$1:$DC$200,MATCH($A184&amp;W$3,$DB$1:$DB$200&amp;$DC$1:$DC$200,0))),"",IF(INDEX($DC$1:$DC$200,MATCH($A184&amp;W$3,$DB$1:$DB$200&amp;$DC$1:$DC$200,0))=W$3,1,"")),IF(INDEX($DC$201:$DC$770,MATCH($A183&amp;W$3,$DB$201:$DB$770&amp;$DC$201:$DC$770,0))=W$3,2,""))</f>
        <v/>
      </c>
      <c r="X184" s="10">
        <f t="array" ref="X184">IF(ISNA(INDEX($DC$201:$DC$770,MATCH($A183&amp;X$3,$DB$201:$DB$770&amp;$DC$201:$DC$770,0))),IF(ISNA(INDEX($DC$1:$DC$200,MATCH($A184&amp;X$3,$DB$1:$DB$200&amp;$DC$1:$DC$200,0))),"",IF(INDEX($DC$1:$DC$200,MATCH($A184&amp;X$3,$DB$1:$DB$200&amp;$DC$1:$DC$200,0))=X$3,1,"")),IF(INDEX($DC$201:$DC$770,MATCH($A183&amp;X$3,$DB$201:$DB$770&amp;$DC$201:$DC$770,0))=X$3,2,""))</f>
        <v>2</v>
      </c>
      <c r="Y184" s="9" t="str">
        <f t="array" ref="Y184">IF(ISNA(INDEX($DC$201:$DC$770,MATCH($A183&amp;Y$3,$DB$201:$DB$770&amp;$DC$201:$DC$770,0))),IF(ISNA(INDEX($DC$1:$DC$200,MATCH($A184&amp;Y$3,$DB$1:$DB$200&amp;$DC$1:$DC$200,0))),"",IF(INDEX($DC$1:$DC$200,MATCH($A184&amp;Y$3,$DB$1:$DB$200&amp;$DC$1:$DC$200,0))=Y$3,1,"")),IF(INDEX($DC$201:$DC$770,MATCH($A183&amp;Y$3,$DB$201:$DB$770&amp;$DC$201:$DC$770,0))=Y$3,2,""))</f>
        <v/>
      </c>
      <c r="Z184" s="10" t="str">
        <f t="array" ref="Z184">IF(ISNA(INDEX($DC$201:$DC$770,MATCH($A183&amp;Z$3,$DB$201:$DB$770&amp;$DC$201:$DC$770,0))),IF(ISNA(INDEX($DC$1:$DC$200,MATCH($A184&amp;Z$3,$DB$1:$DB$200&amp;$DC$1:$DC$200,0))),"",IF(INDEX($DC$1:$DC$200,MATCH($A184&amp;Z$3,$DB$1:$DB$200&amp;$DC$1:$DC$200,0))=Z$3,1,"")),IF(INDEX($DC$201:$DC$770,MATCH($A183&amp;Z$3,$DB$201:$DB$770&amp;$DC$201:$DC$770,0))=Z$3,2,""))</f>
        <v/>
      </c>
      <c r="AA184" s="8" t="str">
        <f t="array" ref="AA184">IF(ISNA(INDEX($DC$201:$DC$770,MATCH($A183&amp;AA$3,$DB$201:$DB$770&amp;$DC$201:$DC$770,0))),IF(ISNA(INDEX($DC$1:$DC$200,MATCH($A184&amp;AA$3,$DB$1:$DB$200&amp;$DC$1:$DC$200,0))),"",IF(INDEX($DC$1:$DC$200,MATCH($A184&amp;AA$3,$DB$1:$DB$200&amp;$DC$1:$DC$200,0))=AA$3,1,"")),IF(INDEX($DC$201:$DC$770,MATCH($A183&amp;AA$3,$DB$201:$DB$770&amp;$DC$201:$DC$770,0))=AA$3,2,""))</f>
        <v/>
      </c>
      <c r="AB184" s="10" t="str">
        <f t="array" ref="AB184">IF(ISNA(INDEX($DC$201:$DC$770,MATCH($A183&amp;AB$3,$DB$201:$DB$770&amp;$DC$201:$DC$770,0))),IF(ISNA(INDEX($DC$1:$DC$200,MATCH($A184&amp;AB$3,$DB$1:$DB$200&amp;$DC$1:$DC$200,0))),"",IF(INDEX($DC$1:$DC$200,MATCH($A184&amp;AB$3,$DB$1:$DB$200&amp;$DC$1:$DC$200,0))=AB$3,1,"")),IF(INDEX($DC$201:$DC$770,MATCH($A183&amp;AB$3,$DB$201:$DB$770&amp;$DC$201:$DC$770,0))=AB$3,2,""))</f>
        <v/>
      </c>
      <c r="AC184" s="10" t="str">
        <f t="array" ref="AC184">IF(ISNA(INDEX($DC$201:$DC$770,MATCH($A183&amp;AC$3,$DB$201:$DB$770&amp;$DC$201:$DC$770,0))),IF(ISNA(INDEX($DC$1:$DC$200,MATCH($A184&amp;AC$3,$DB$1:$DB$200&amp;$DC$1:$DC$200,0))),"",IF(INDEX($DC$1:$DC$200,MATCH($A184&amp;AC$3,$DB$1:$DB$200&amp;$DC$1:$DC$200,0))=AC$3,1,"")),IF(INDEX($DC$201:$DC$770,MATCH($A183&amp;AC$3,$DB$201:$DB$770&amp;$DC$201:$DC$770,0))=AC$3,2,""))</f>
        <v/>
      </c>
      <c r="AD184" s="8" t="str">
        <f t="array" ref="AD184">IF(ISNA(INDEX($DC$201:$DC$770,MATCH($A183&amp;AD$3,$DB$201:$DB$770&amp;$DC$201:$DC$770,0))),IF(ISNA(INDEX($DC$1:$DC$200,MATCH($A184&amp;AD$3,$DB$1:$DB$200&amp;$DC$1:$DC$200,0))),"",IF(INDEX($DC$1:$DC$200,MATCH($A184&amp;AD$3,$DB$1:$DB$200&amp;$DC$1:$DC$200,0))=AD$3,1,"")),IF(INDEX($DC$201:$DC$770,MATCH($A183&amp;AD$3,$DB$201:$DB$770&amp;$DC$201:$DC$770,0))=AD$3,2,""))</f>
        <v/>
      </c>
      <c r="AE184" s="4">
        <f t="shared" ref="AE184" si="1727">AE183+0.5</f>
        <v>235.5</v>
      </c>
      <c r="AF184" s="174"/>
      <c r="AG184" s="173"/>
      <c r="AH184" s="177"/>
      <c r="AI184" s="2"/>
      <c r="AJ184" s="165"/>
      <c r="AK184" s="165"/>
      <c r="AL184" s="165"/>
      <c r="AM184" s="2"/>
      <c r="AN184" s="9" t="str">
        <f t="shared" ref="AN184" si="1728">IF(ISNA(VLOOKUP(AE184,$CP$30:$CQ$56,2,FALSE)),IF(ISNA(VLOOKUP(AE184,$DB$1:$DE$200,4,FALSE)),"",VLOOKUP(AE184,$DB$1:$DE$200,4,FALSE)),VLOOKUP(AE184,$CP$30:$CQ$56,2,FALSE))</f>
        <v/>
      </c>
      <c r="AO184" s="10"/>
      <c r="AP184" s="10"/>
      <c r="AQ184" s="10"/>
      <c r="AR184" s="10"/>
      <c r="AS184" s="8"/>
      <c r="AT184" s="9" t="str">
        <f t="array" ref="AT184">IF(ISNA(INDEX($DC$201:$DC$770,MATCH($AE183&amp;AT$3,$DB$201:$DB$770&amp;$DC$201:$DC$770,0))),IF(ISNA(INDEX($DC$1:$DC$200,MATCH($AE184&amp;AT$3,$DB$1:$DB$200&amp;$DC$1:$DC$200,0))),"",IF(INDEX($DC$1:$DC$200,MATCH($AE184&amp;AT$3,$DB$1:$DB$200&amp;$DC$1:$DC$200,0))=AT$3,1,"")),IF(INDEX($DC$201:$DC$770,MATCH($AE183&amp;AT$3,$DB$201:$DB$770&amp;$DC$201:$DC$770,0))=AT$3,2,""))</f>
        <v/>
      </c>
      <c r="AU184" s="10" t="str">
        <f t="array" ref="AU184">IF(ISNA(INDEX($DC$201:$DC$770,MATCH($AE183&amp;AU$3,$DB$201:$DB$770&amp;$DC$201:$DC$770,0))),IF(ISNA(INDEX($DC$1:$DC$200,MATCH($AE184&amp;AU$3,$DB$1:$DB$200&amp;$DC$1:$DC$200,0))),"",IF(INDEX($DC$1:$DC$200,MATCH($AE184&amp;AU$3,$DB$1:$DB$200&amp;$DC$1:$DC$200,0))=AU$3,1,"")),IF(INDEX($DC$201:$DC$770,MATCH($AE183&amp;AU$3,$DB$201:$DB$770&amp;$DC$201:$DC$770,0))=AU$3,2,""))</f>
        <v/>
      </c>
      <c r="AV184" s="10" t="str">
        <f t="array" ref="AV184">IF(ISNA(INDEX($DC$201:$DC$770,MATCH($AE183&amp;AV$3,$DB$201:$DB$770&amp;$DC$201:$DC$770,0))),IF(ISNA(INDEX($DC$1:$DC$200,MATCH($AE184&amp;AV$3,$DB$1:$DB$200&amp;$DC$1:$DC$200,0))),"",IF(INDEX($DC$1:$DC$200,MATCH($AE184&amp;AV$3,$DB$1:$DB$200&amp;$DC$1:$DC$200,0))=AV$3,1,"")),IF(INDEX($DC$201:$DC$770,MATCH($AE183&amp;AV$3,$DB$201:$DB$770&amp;$DC$201:$DC$770,0))=AV$3,2,""))</f>
        <v/>
      </c>
      <c r="AW184" s="9" t="str">
        <f t="array" ref="AW184">IF(ISNA(INDEX($DC$201:$DC$770,MATCH($AE183&amp;AW$3,$DB$201:$DB$770&amp;$DC$201:$DC$770,0))),IF(ISNA(INDEX($DC$1:$DC$200,MATCH($AE184&amp;AW$3,$DB$1:$DB$200&amp;$DC$1:$DC$200,0))),"",IF(INDEX($DC$1:$DC$200,MATCH($AE184&amp;AW$3,$DB$1:$DB$200&amp;$DC$1:$DC$200,0))=AW$3,1,"")),IF(INDEX($DC$201:$DC$770,MATCH($AE183&amp;AW$3,$DB$201:$DB$770&amp;$DC$201:$DC$770,0))=AW$3,2,""))</f>
        <v/>
      </c>
      <c r="AX184" s="10" t="str">
        <f t="array" ref="AX184">IF(ISNA(INDEX($DC$201:$DC$770,MATCH($AE183&amp;AX$3,$DB$201:$DB$770&amp;$DC$201:$DC$770,0))),IF(ISNA(INDEX($DC$1:$DC$200,MATCH($AE184&amp;AX$3,$DB$1:$DB$200&amp;$DC$1:$DC$200,0))),"",IF(INDEX($DC$1:$DC$200,MATCH($AE184&amp;AX$3,$DB$1:$DB$200&amp;$DC$1:$DC$200,0))=AX$3,1,"")),IF(INDEX($DC$201:$DC$770,MATCH($AE183&amp;AX$3,$DB$201:$DB$770&amp;$DC$201:$DC$770,0))=AX$3,2,""))</f>
        <v/>
      </c>
      <c r="AY184" s="8" t="str">
        <f t="array" ref="AY184">IF(ISNA(INDEX($DC$201:$DC$770,MATCH($AE183&amp;AY$3,$DB$201:$DB$770&amp;$DC$201:$DC$770,0))),IF(ISNA(INDEX($DC$1:$DC$200,MATCH($AE184&amp;AY$3,$DB$1:$DB$200&amp;$DC$1:$DC$200,0))),"",IF(INDEX($DC$1:$DC$200,MATCH($AE184&amp;AY$3,$DB$1:$DB$200&amp;$DC$1:$DC$200,0))=AY$3,1,"")),IF(INDEX($DC$201:$DC$770,MATCH($AE183&amp;AY$3,$DB$201:$DB$770&amp;$DC$201:$DC$770,0))=AY$3,2,""))</f>
        <v/>
      </c>
      <c r="AZ184" s="10" t="str">
        <f t="array" ref="AZ184">IF(ISNA(INDEX($DC$201:$DC$770,MATCH($AE183&amp;AZ$3,$DB$201:$DB$770&amp;$DC$201:$DC$770,0))),IF(ISNA(INDEX($DC$1:$DC$200,MATCH($AE184&amp;AZ$3,$DB$1:$DB$200&amp;$DC$1:$DC$200,0))),"",IF(INDEX($DC$1:$DC$200,MATCH($AE184&amp;AZ$3,$DB$1:$DB$200&amp;$DC$1:$DC$200,0))=AZ$3,1,"")),IF(INDEX($DC$201:$DC$770,MATCH($AE183&amp;AZ$3,$DB$201:$DB$770&amp;$DC$201:$DC$770,0))=AZ$3,2,""))</f>
        <v/>
      </c>
      <c r="BA184" s="10" t="str">
        <f t="array" ref="BA184">IF(ISNA(INDEX($DC$201:$DC$770,MATCH($AE183&amp;BA$3,$DB$201:$DB$770&amp;$DC$201:$DC$770,0))),IF(ISNA(INDEX($DC$1:$DC$200,MATCH($AE184&amp;BA$3,$DB$1:$DB$200&amp;$DC$1:$DC$200,0))),"",IF(INDEX($DC$1:$DC$200,MATCH($AE184&amp;BA$3,$DB$1:$DB$200&amp;$DC$1:$DC$200,0))=BA$3,1,"")),IF(INDEX($DC$201:$DC$770,MATCH($AE183&amp;BA$3,$DB$201:$DB$770&amp;$DC$201:$DC$770,0))=BA$3,2,""))</f>
        <v/>
      </c>
      <c r="BB184" s="10" t="str">
        <f t="array" ref="BB184">IF(ISNA(INDEX($DC$201:$DC$770,MATCH($AE183&amp;BB$3,$DB$201:$DB$770&amp;$DC$201:$DC$770,0))),IF(ISNA(INDEX($DC$1:$DC$200,MATCH($AE184&amp;BB$3,$DB$1:$DB$200&amp;$DC$1:$DC$200,0))),"",IF(INDEX($DC$1:$DC$200,MATCH($AE184&amp;BB$3,$DB$1:$DB$200&amp;$DC$1:$DC$200,0))=BB$3,1,"")),IF(INDEX($DC$201:$DC$770,MATCH($AE183&amp;BB$3,$DB$201:$DB$770&amp;$DC$201:$DC$770,0))=BB$3,2,""))</f>
        <v/>
      </c>
      <c r="BC184" s="9" t="str">
        <f t="array" ref="BC184">IF(ISNA(INDEX($DC$201:$DC$770,MATCH($AE183&amp;BC$3,$DB$201:$DB$770&amp;$DC$201:$DC$770,0))),IF(ISNA(INDEX($DC$1:$DC$200,MATCH($AE184&amp;BC$3,$DB$1:$DB$200&amp;$DC$1:$DC$200,0))),"",IF(INDEX($DC$1:$DC$200,MATCH($AE184&amp;BC$3,$DB$1:$DB$200&amp;$DC$1:$DC$200,0))=BC$3,1,"")),IF(INDEX($DC$201:$DC$770,MATCH($AE183&amp;BC$3,$DB$201:$DB$770&amp;$DC$201:$DC$770,0))=BC$3,2,""))</f>
        <v/>
      </c>
      <c r="BD184" s="10" t="str">
        <f t="array" ref="BD184">IF(ISNA(INDEX($DC$201:$DC$770,MATCH($AE183&amp;BD$3,$DB$201:$DB$770&amp;$DC$201:$DC$770,0))),IF(ISNA(INDEX($DC$1:$DC$200,MATCH($AE184&amp;BD$3,$DB$1:$DB$200&amp;$DC$1:$DC$200,0))),"",IF(INDEX($DC$1:$DC$200,MATCH($AE184&amp;BD$3,$DB$1:$DB$200&amp;$DC$1:$DC$200,0))=BD$3,1,"")),IF(INDEX($DC$201:$DC$770,MATCH($AE183&amp;BD$3,$DB$201:$DB$770&amp;$DC$201:$DC$770,0))=BD$3,2,""))</f>
        <v/>
      </c>
      <c r="BE184" s="8" t="str">
        <f t="array" ref="BE184">IF(ISNA(INDEX($DC$201:$DC$770,MATCH($AE183&amp;BE$3,$DB$201:$DB$770&amp;$DC$201:$DC$770,0))),IF(ISNA(INDEX($DC$1:$DC$200,MATCH($AE184&amp;BE$3,$DB$1:$DB$200&amp;$DC$1:$DC$200,0))),"",IF(INDEX($DC$1:$DC$200,MATCH($AE184&amp;BE$3,$DB$1:$DB$200&amp;$DC$1:$DC$200,0))=BE$3,1,"")),IF(INDEX($DC$201:$DC$770,MATCH($AE183&amp;BE$3,$DB$201:$DB$770&amp;$DC$201:$DC$770,0))=BE$3,2,""))</f>
        <v/>
      </c>
      <c r="BF184" s="10" t="str">
        <f t="array" ref="BF184">IF(ISNA(INDEX($DC$201:$DC$770,MATCH($AE183&amp;BF$3,$DB$201:$DB$770&amp;$DC$201:$DC$770,0))),IF(ISNA(INDEX($DC$1:$DC$200,MATCH($AE184&amp;BF$3,$DB$1:$DB$200&amp;$DC$1:$DC$200,0))),"",IF(INDEX($DC$1:$DC$200,MATCH($AE184&amp;BF$3,$DB$1:$DB$200&amp;$DC$1:$DC$200,0))=BF$3,1,"")),IF(INDEX($DC$201:$DC$770,MATCH($AE183&amp;BF$3,$DB$201:$DB$770&amp;$DC$201:$DC$770,0))=BF$3,2,""))</f>
        <v/>
      </c>
      <c r="BG184" s="10" t="str">
        <f t="array" ref="BG184">IF(ISNA(INDEX($DC$201:$DC$770,MATCH($AE183&amp;BG$3,$DB$201:$DB$770&amp;$DC$201:$DC$770,0))),IF(ISNA(INDEX($DC$1:$DC$200,MATCH($AE184&amp;BG$3,$DB$1:$DB$200&amp;$DC$1:$DC$200,0))),"",IF(INDEX($DC$1:$DC$200,MATCH($AE184&amp;BG$3,$DB$1:$DB$200&amp;$DC$1:$DC$200,0))=BG$3,1,"")),IF(INDEX($DC$201:$DC$770,MATCH($AE183&amp;BG$3,$DB$201:$DB$770&amp;$DC$201:$DC$770,0))=BG$3,2,""))</f>
        <v/>
      </c>
      <c r="BH184" s="8" t="str">
        <f t="array" ref="BH184">IF(ISNA(INDEX($DC$201:$DC$770,MATCH($AE183&amp;BH$3,$DB$201:$DB$770&amp;$DC$201:$DC$770,0))),IF(ISNA(INDEX($DC$1:$DC$200,MATCH($AE184&amp;BH$3,$DB$1:$DB$200&amp;$DC$1:$DC$200,0))),"",IF(INDEX($DC$1:$DC$200,MATCH($AE184&amp;BH$3,$DB$1:$DB$200&amp;$DC$1:$DC$200,0))=BH$3,1,"")),IF(INDEX($DC$201:$DC$770,MATCH($AE183&amp;BH$3,$DB$201:$DB$770&amp;$DC$201:$DC$770,0))=BH$3,2,""))</f>
        <v/>
      </c>
      <c r="BI184" s="4">
        <f t="shared" ref="BI184" si="1729">BI183+0.5</f>
        <v>266.5</v>
      </c>
      <c r="BJ184" s="174"/>
      <c r="BK184" s="173"/>
      <c r="BL184" s="177"/>
      <c r="BM184" s="2"/>
      <c r="BN184" s="165"/>
      <c r="BO184" s="165"/>
      <c r="BP184" s="165"/>
      <c r="BQ184" s="2"/>
      <c r="BR184" s="9" t="str">
        <f t="shared" ref="BR184" si="1730">IF(ISNA(VLOOKUP(BI184,$CP$30:$CQ$56,2,FALSE)),IF(ISNA(VLOOKUP(BI184,$DB$1:$DE$200,4,FALSE)),"",VLOOKUP(BI184,$DB$1:$DE$200,4,FALSE)),VLOOKUP(BI184,$CP$30:$CQ$56,2,FALSE))</f>
        <v/>
      </c>
      <c r="BS184" s="10"/>
      <c r="BT184" s="10"/>
      <c r="BU184" s="10"/>
      <c r="BV184" s="10"/>
      <c r="BW184" s="10"/>
      <c r="BX184" s="9" t="str">
        <f t="array" ref="BX184">IF(ISNA(INDEX($DC$201:$DC$770,MATCH($BI183&amp;BX$3,$DB$201:$DB$770&amp;$DC$201:$DC$770,0))),IF(ISNA(INDEX($DC$1:$DC$200,MATCH($BI184&amp;BX$3,$DB$1:$DB$200&amp;$DC$1:$DC$200,0))),"",IF(INDEX($DC$1:$DC$200,MATCH($BI184&amp;BX$3,$DB$1:$DB$200&amp;$DC$1:$DC$200,0))=BX$3,1,"")),IF(INDEX($DC$201:$DC$770,MATCH($BI183&amp;BX$3,$DB$201:$DB$770&amp;$DC$201:$DC$770,0))=BX$3,2,""))</f>
        <v/>
      </c>
      <c r="BY184" s="10" t="str">
        <f t="array" ref="BY184">IF(ISNA(INDEX($DC$201:$DC$770,MATCH($BI183&amp;BY$3,$DB$201:$DB$770&amp;$DC$201:$DC$770,0))),IF(ISNA(INDEX($DC$1:$DC$200,MATCH($BI184&amp;BY$3,$DB$1:$DB$200&amp;$DC$1:$DC$200,0))),"",IF(INDEX($DC$1:$DC$200,MATCH($BI184&amp;BY$3,$DB$1:$DB$200&amp;$DC$1:$DC$200,0))=BY$3,1,"")),IF(INDEX($DC$201:$DC$770,MATCH($BI183&amp;BY$3,$DB$201:$DB$770&amp;$DC$201:$DC$770,0))=BY$3,2,""))</f>
        <v/>
      </c>
      <c r="BZ184" s="10" t="str">
        <f t="array" ref="BZ184">IF(ISNA(INDEX($DC$201:$DC$770,MATCH($BI183&amp;BZ$3,$DB$201:$DB$770&amp;$DC$201:$DC$770,0))),IF(ISNA(INDEX($DC$1:$DC$200,MATCH($BI184&amp;BZ$3,$DB$1:$DB$200&amp;$DC$1:$DC$200,0))),"",IF(INDEX($DC$1:$DC$200,MATCH($BI184&amp;BZ$3,$DB$1:$DB$200&amp;$DC$1:$DC$200,0))=BZ$3,1,"")),IF(INDEX($DC$201:$DC$770,MATCH($BI183&amp;BZ$3,$DB$201:$DB$770&amp;$DC$201:$DC$770,0))=BZ$3,2,""))</f>
        <v/>
      </c>
      <c r="CA184" s="9" t="str">
        <f t="array" ref="CA184">IF(ISNA(INDEX($DC$201:$DC$770,MATCH($BI183&amp;CA$3,$DB$201:$DB$770&amp;$DC$201:$DC$770,0))),IF(ISNA(INDEX($DC$1:$DC$200,MATCH($BI184&amp;CA$3,$DB$1:$DB$200&amp;$DC$1:$DC$200,0))),"",IF(INDEX($DC$1:$DC$200,MATCH($BI184&amp;CA$3,$DB$1:$DB$200&amp;$DC$1:$DC$200,0))=CA$3,1,"")),IF(INDEX($DC$201:$DC$770,MATCH($BI183&amp;CA$3,$DB$201:$DB$770&amp;$DC$201:$DC$770,0))=CA$3,2,""))</f>
        <v/>
      </c>
      <c r="CB184" s="10" t="str">
        <f t="array" ref="CB184">IF(ISNA(INDEX($DC$201:$DC$770,MATCH($BI183&amp;CB$3,$DB$201:$DB$770&amp;$DC$201:$DC$770,0))),IF(ISNA(INDEX($DC$1:$DC$200,MATCH($BI184&amp;CB$3,$DB$1:$DB$200&amp;$DC$1:$DC$200,0))),"",IF(INDEX($DC$1:$DC$200,MATCH($BI184&amp;CB$3,$DB$1:$DB$200&amp;$DC$1:$DC$200,0))=CB$3,1,"")),IF(INDEX($DC$201:$DC$770,MATCH($BI183&amp;CB$3,$DB$201:$DB$770&amp;$DC$201:$DC$770,0))=CB$3,2,""))</f>
        <v/>
      </c>
      <c r="CC184" s="8" t="str">
        <f t="array" ref="CC184">IF(ISNA(INDEX($DC$201:$DC$770,MATCH($BI183&amp;CC$3,$DB$201:$DB$770&amp;$DC$201:$DC$770,0))),IF(ISNA(INDEX($DC$1:$DC$200,MATCH($BI184&amp;CC$3,$DB$1:$DB$200&amp;$DC$1:$DC$200,0))),"",IF(INDEX($DC$1:$DC$200,MATCH($BI184&amp;CC$3,$DB$1:$DB$200&amp;$DC$1:$DC$200,0))=CC$3,1,"")),IF(INDEX($DC$201:$DC$770,MATCH($BI183&amp;CC$3,$DB$201:$DB$770&amp;$DC$201:$DC$770,0))=CC$3,2,""))</f>
        <v/>
      </c>
      <c r="CD184" s="10" t="str">
        <f t="array" ref="CD184">IF(ISNA(INDEX($DC$201:$DC$770,MATCH($BI183&amp;CD$3,$DB$201:$DB$770&amp;$DC$201:$DC$770,0))),IF(ISNA(INDEX($DC$1:$DC$200,MATCH($BI184&amp;CD$3,$DB$1:$DB$200&amp;$DC$1:$DC$200,0))),"",IF(INDEX($DC$1:$DC$200,MATCH($BI184&amp;CD$3,$DB$1:$DB$200&amp;$DC$1:$DC$200,0))=CD$3,1,"")),IF(INDEX($DC$201:$DC$770,MATCH($BI183&amp;CD$3,$DB$201:$DB$770&amp;$DC$201:$DC$770,0))=CD$3,2,""))</f>
        <v/>
      </c>
      <c r="CE184" s="10" t="str">
        <f t="array" ref="CE184">IF(ISNA(INDEX($DC$201:$DC$770,MATCH($BI183&amp;CE$3,$DB$201:$DB$770&amp;$DC$201:$DC$770,0))),IF(ISNA(INDEX($DC$1:$DC$200,MATCH($BI184&amp;CE$3,$DB$1:$DB$200&amp;$DC$1:$DC$200,0))),"",IF(INDEX($DC$1:$DC$200,MATCH($BI184&amp;CE$3,$DB$1:$DB$200&amp;$DC$1:$DC$200,0))=CE$3,1,"")),IF(INDEX($DC$201:$DC$770,MATCH($BI183&amp;CE$3,$DB$201:$DB$770&amp;$DC$201:$DC$770,0))=CE$3,2,""))</f>
        <v/>
      </c>
      <c r="CF184" s="10" t="str">
        <f t="array" ref="CF184">IF(ISNA(INDEX($DC$201:$DC$770,MATCH($BI183&amp;CF$3,$DB$201:$DB$770&amp;$DC$201:$DC$770,0))),IF(ISNA(INDEX($DC$1:$DC$200,MATCH($BI184&amp;CF$3,$DB$1:$DB$200&amp;$DC$1:$DC$200,0))),"",IF(INDEX($DC$1:$DC$200,MATCH($BI184&amp;CF$3,$DB$1:$DB$200&amp;$DC$1:$DC$200,0))=CF$3,1,"")),IF(INDEX($DC$201:$DC$770,MATCH($BI183&amp;CF$3,$DB$201:$DB$770&amp;$DC$201:$DC$770,0))=CF$3,2,""))</f>
        <v/>
      </c>
      <c r="CG184" s="9" t="str">
        <f t="array" ref="CG184">IF(ISNA(INDEX($DC$201:$DC$770,MATCH($BI183&amp;CG$3,$DB$201:$DB$770&amp;$DC$201:$DC$770,0))),IF(ISNA(INDEX($DC$1:$DC$200,MATCH($BI184&amp;CG$3,$DB$1:$DB$200&amp;$DC$1:$DC$200,0))),"",IF(INDEX($DC$1:$DC$200,MATCH($BI184&amp;CG$3,$DB$1:$DB$200&amp;$DC$1:$DC$200,0))=CG$3,1,"")),IF(INDEX($DC$201:$DC$770,MATCH($BI183&amp;CG$3,$DB$201:$DB$770&amp;$DC$201:$DC$770,0))=CG$3,2,""))</f>
        <v/>
      </c>
      <c r="CH184" s="10" t="str">
        <f t="array" ref="CH184">IF(ISNA(INDEX($DC$201:$DC$770,MATCH($BI183&amp;CH$3,$DB$201:$DB$770&amp;$DC$201:$DC$770,0))),IF(ISNA(INDEX($DC$1:$DC$200,MATCH($BI184&amp;CH$3,$DB$1:$DB$200&amp;$DC$1:$DC$200,0))),"",IF(INDEX($DC$1:$DC$200,MATCH($BI184&amp;CH$3,$DB$1:$DB$200&amp;$DC$1:$DC$200,0))=CH$3,1,"")),IF(INDEX($DC$201:$DC$770,MATCH($BI183&amp;CH$3,$DB$201:$DB$770&amp;$DC$201:$DC$770,0))=CH$3,2,""))</f>
        <v/>
      </c>
      <c r="CI184" s="8" t="str">
        <f t="array" ref="CI184">IF(ISNA(INDEX($DC$201:$DC$770,MATCH($BI183&amp;CI$3,$DB$201:$DB$770&amp;$DC$201:$DC$770,0))),IF(ISNA(INDEX($DC$1:$DC$200,MATCH($BI184&amp;CI$3,$DB$1:$DB$200&amp;$DC$1:$DC$200,0))),"",IF(INDEX($DC$1:$DC$200,MATCH($BI184&amp;CI$3,$DB$1:$DB$200&amp;$DC$1:$DC$200,0))=CI$3,1,"")),IF(INDEX($DC$201:$DC$770,MATCH($BI183&amp;CI$3,$DB$201:$DB$770&amp;$DC$201:$DC$770,0))=CI$3,2,""))</f>
        <v/>
      </c>
      <c r="CJ184" s="10" t="str">
        <f t="array" ref="CJ184">IF(ISNA(INDEX($DC$201:$DC$770,MATCH($BI183&amp;CJ$3,$DB$201:$DB$770&amp;$DC$201:$DC$770,0))),IF(ISNA(INDEX($DC$1:$DC$200,MATCH($BI184&amp;CJ$3,$DB$1:$DB$200&amp;$DC$1:$DC$200,0))),"",IF(INDEX($DC$1:$DC$200,MATCH($BI184&amp;CJ$3,$DB$1:$DB$200&amp;$DC$1:$DC$200,0))=CJ$3,1,"")),IF(INDEX($DC$201:$DC$770,MATCH($BI183&amp;CJ$3,$DB$201:$DB$770&amp;$DC$201:$DC$770,0))=CJ$3,2,""))</f>
        <v/>
      </c>
      <c r="CK184" s="10" t="str">
        <f t="array" ref="CK184">IF(ISNA(INDEX($DC$201:$DC$770,MATCH($BI183&amp;CK$3,$DB$201:$DB$770&amp;$DC$201:$DC$770,0))),IF(ISNA(INDEX($DC$1:$DC$200,MATCH($BI184&amp;CK$3,$DB$1:$DB$200&amp;$DC$1:$DC$200,0))),"",IF(INDEX($DC$1:$DC$200,MATCH($BI184&amp;CK$3,$DB$1:$DB$200&amp;$DC$1:$DC$200,0))=CK$3,1,"")),IF(INDEX($DC$201:$DC$770,MATCH($BI183&amp;CK$3,$DB$201:$DB$770&amp;$DC$201:$DC$770,0))=CK$3,2,""))</f>
        <v/>
      </c>
      <c r="CL184" s="8" t="str">
        <f t="array" ref="CL184">IF(ISNA(INDEX($DC$201:$DC$770,MATCH($BI183&amp;CL$3,$DB$201:$DB$770&amp;$DC$201:$DC$770,0))),IF(ISNA(INDEX($DC$1:$DC$200,MATCH($BI184&amp;CL$3,$DB$1:$DB$200&amp;$DC$1:$DC$200,0))),"",IF(INDEX($DC$1:$DC$200,MATCH($BI184&amp;CL$3,$DB$1:$DB$200&amp;$DC$1:$DC$200,0))=CL$3,1,"")),IF(INDEX($DC$201:$DC$770,MATCH($BI183&amp;CL$3,$DB$201:$DB$770&amp;$DC$201:$DC$770,0))=CL$3,2,""))</f>
        <v/>
      </c>
      <c r="CN184" s="10"/>
      <c r="CO184" s="14">
        <f t="shared" ref="CO184" si="1731">CO183</f>
        <v>15</v>
      </c>
      <c r="CP184" s="24">
        <f t="shared" si="1332"/>
        <v>0</v>
      </c>
      <c r="CQ184" s="161"/>
      <c r="CR184" s="47"/>
      <c r="CS184" s="10"/>
      <c r="CT184" s="10" t="s">
        <v>152</v>
      </c>
      <c r="CU184" s="68"/>
      <c r="CV184" s="68"/>
      <c r="CW184" s="10">
        <f t="shared" si="1410"/>
        <v>2016</v>
      </c>
      <c r="CX184" s="10" t="str">
        <f t="shared" si="1309"/>
        <v>Mo</v>
      </c>
      <c r="CY184" s="36">
        <f t="shared" si="1333"/>
        <v>40876</v>
      </c>
      <c r="CZ184" s="10">
        <f>CZ183</f>
        <v>0</v>
      </c>
      <c r="DB184" s="19">
        <f>IF(DM184=0,0,IF(COUNTIF($DM$1:$DM$200,DM184)=1,DM184,IF(COUNTIF($DM$1:$DM$200,DM184)=2,IF(COUNTIF($DM$1:$DM104,DM184)=0,DM184,DM184+0.5),"Terminkollision 1")))</f>
        <v>0</v>
      </c>
      <c r="DC184" s="42">
        <f t="shared" si="1187"/>
        <v>15</v>
      </c>
      <c r="DD184" s="71" t="s">
        <v>207</v>
      </c>
      <c r="DE184" s="67" t="s">
        <v>184</v>
      </c>
      <c r="DG184" s="67"/>
      <c r="DH184" s="67"/>
      <c r="DI184" s="13">
        <f t="shared" si="765"/>
        <v>2016</v>
      </c>
      <c r="DJ184" s="13" t="str">
        <f t="shared" si="1273"/>
        <v>Mo</v>
      </c>
      <c r="DK184" s="22">
        <f t="shared" si="1274"/>
        <v>40876</v>
      </c>
      <c r="DL184" s="19">
        <f t="shared" si="1275"/>
        <v>0</v>
      </c>
      <c r="DM184" s="13">
        <f t="shared" si="1136"/>
        <v>0</v>
      </c>
    </row>
    <row r="185" spans="1:117">
      <c r="A185" s="13">
        <f t="shared" ref="A185" si="1732">A183+1</f>
        <v>205</v>
      </c>
      <c r="B185" s="174">
        <f>TRUNC((DATE($CR$2,C$140,C185)-WEEKDAY(DATE($CR$2,C$140,C185),2)-DATE(YEAR(DATE($CR$2,C$140,C185)+4-WEEKDAY(DATE($CR$2,C$140,C185),2)),1,-10))/7)</f>
        <v>29</v>
      </c>
      <c r="C185" s="181">
        <v>23</v>
      </c>
      <c r="D185" s="176" t="str">
        <f t="shared" si="1258"/>
        <v>Sa</v>
      </c>
      <c r="E185" s="2"/>
      <c r="F185" s="164">
        <f t="shared" ref="F185" si="1733">IF(OR(OR(B185=$CR$7,B189=$CR$7,B185=$CS$7,B189=$CS$7,B185=$CT$7,B189=$CT$7,B185=$CR$8,B189=$CR$8,B185=$CR$9,B189=$CR$9,B185=$CR$10,B189=$CR$10,B185=$CS$10,B189=$CS$10,B185=$CR$11,B189=$CR$11,B185=$CS$11,B189=$CS$11,B185=$CT$11,B189=$CT$11,B185=$CU$11,B189=$CU$11,B185=$CV$11,B189=$CV$11,B185=$CR$12,B189=$CR$12,B185=$CS$12,B189=$CS$12),OR($A186=$CP$30,$A186=$CP$31,$A186=$CP$32,$A186=$CP$33,$A186=$CP$34,$A186=$CP$35,$A186=$CP$36,$A186=$CP$37,$A186=$CP$38,$A186=$CP$39,$A186=$CP$40,$A186=$CP$41),OR($A186=$CP$44,$A186=$CP$45,$A186=$CP$46,$A186=$CP$47,$A186=$CP$48,$A186=$CP$49,$A186=$CP$50)),1,"")</f>
        <v>1</v>
      </c>
      <c r="G185" s="164">
        <f t="shared" ref="G185" si="1734">IF(OR(OR(B185=$CR$15,B189=$CR$15,B185=$CS$15,B189=$CS$15,B185=$CT$15,B189=$CT$15,B185=$CR$16,B189=$CR$16,B185=$CS$16,B189=$CS$16,B185=$CR$17,B189=$CR$17,B185=$CS$17,B189=$CS$17,B185=$CR$18,B189=$CR$18,B185=$CS$18,B189=$CS$18,B185=$CT$18,B189=$CT$18,B185=$CU$18,B189=$CU$18,B185=$CV$18,B189=$CV$18,B185=$CR$19,B189=$CR$19,B185=$CS$19,B189=$CS$19),OR($A186=$CP$30,$A186=$CP$31,$A186=$CP$32,$A186=$CP$33,$A186=$CP$34,$A186=$CP$35,$A186=$CP$36,$A186=$CP$37,$A186=$CP$38,$A186=$CP$39,$A186=$CP$40,$A186=$CP$41),OR($A186=$CP$44,$A186=$CP$45,$A186=$CP$46,$A186=$CP$47,$A186=$CP$48,$A186=$CP$49,$A186=$CP$50)),1,"")</f>
        <v>1</v>
      </c>
      <c r="H185" s="164">
        <f t="shared" ref="H185" si="1735">IF(OR(OR(B185=$CR$22,B189=$CR$22,B185=$CS$22,B189=$CS$22,B185=$CT$22,B189=$CT$22,B185=$CR$23,B189=$CR$23,B185=$CS$23,B189=$CS$23,B185=$CR$24,B189=$CR$24,B185=$CS$24,B189=$CS$24,B185=$CR$25,B189=$CR$25,B185=$CS$25,B189=$CS$25,B185=$CT$25,B189=$CT$25,B185=$CU$25,B189=$CU$25,B185=$CV$25,B189=$CV$25,B185=$CR$26,B189=$CR$26,B185=$CS$26,B189=$CS$26),OR($A186=$CP$30,$A186=$CP$31,$A186=$CP$32,$A186=$CP$33,$A186=$CP$34,$A186=$CP$35,$A186=$CP$36,$A186=$CP$37,$A186=$CP$38,$A186=$CP$39,$A186=$CP$40,$A186=$CP$41),OR($A186=$CP$44,$A186=$CP$45,$A186=$CP$46,$A186=$CP$47,$A186=$CP$48,$A186=$CP$49,$A186=$CP$50)),1,"")</f>
        <v>1</v>
      </c>
      <c r="I185" s="2"/>
      <c r="J185" s="6" t="str">
        <f t="shared" ref="J185" si="1736">IF(ISNA(VLOOKUP(A185,$DB$1:$DE$200,4,FALSE)),"",VLOOKUP(A185,$DB$1:$DE$200,4,FALSE))</f>
        <v/>
      </c>
      <c r="K185" s="6"/>
      <c r="L185" s="6"/>
      <c r="M185" s="6"/>
      <c r="N185" s="6"/>
      <c r="O185" s="6"/>
      <c r="P185" s="5" t="str">
        <f t="array" ref="P185">IF(ISNA(INDEX($DC$1:$DC$770,MATCH($A185&amp;P$3,$DB$1:$DB$770&amp;$DC$1:$DC$770,0))),"",IF(ISNA(INDEX($DC$1:$DC$200,MATCH($A185&amp;P$3,$DB$1:$DB$200&amp;$DC$1:$DC$200,0))),IF(INDEX($DC$201:$DC$770,MATCH($A185&amp;P$3,$DB$201:$DB$770&amp;$DC$201:$DC$770,0))=P$3,2,""),IF(INDEX($DC$1:$DC$200,MATCH($A185&amp;P$3,$DB$1:$DB$200&amp;$DC$1:$DC$200,0))=P$3,1,"")))</f>
        <v/>
      </c>
      <c r="Q185" s="6" t="str">
        <f t="array" ref="Q185">IF(ISNA(INDEX($DC$1:$DC$770,MATCH($A185&amp;Q$3,$DB$1:$DB$770&amp;$DC$1:$DC$770,0))),"",IF(ISNA(INDEX($DC$1:$DC$200,MATCH($A185&amp;Q$3,$DB$1:$DB$200&amp;$DC$1:$DC$200,0))),IF(INDEX($DC$201:$DC$770,MATCH($A185&amp;Q$3,$DB$201:$DB$770&amp;$DC$201:$DC$770,0))=Q$3,2,""),IF(INDEX($DC$1:$DC$200,MATCH($A185&amp;Q$3,$DB$1:$DB$200&amp;$DC$1:$DC$200,0))=Q$3,1,"")))</f>
        <v/>
      </c>
      <c r="R185" s="6" t="str">
        <f t="array" ref="R185">IF(ISNA(INDEX($DC$1:$DC$770,MATCH($A185&amp;R$3,$DB$1:$DB$770&amp;$DC$1:$DC$770,0))),"",IF(ISNA(INDEX($DC$1:$DC$200,MATCH($A185&amp;R$3,$DB$1:$DB$200&amp;$DC$1:$DC$200,0))),IF(INDEX($DC$201:$DC$770,MATCH($A185&amp;R$3,$DB$201:$DB$770&amp;$DC$201:$DC$770,0))=R$3,2,""),IF(INDEX($DC$1:$DC$200,MATCH($A185&amp;R$3,$DB$1:$DB$200&amp;$DC$1:$DC$200,0))=R$3,1,"")))</f>
        <v/>
      </c>
      <c r="S185" s="5" t="str">
        <f t="array" ref="S185">IF(ISNA(INDEX($DC$1:$DC$770,MATCH($A185&amp;S$3,$DB$1:$DB$770&amp;$DC$1:$DC$770,0))),"",IF(ISNA(INDEX($DC$1:$DC$200,MATCH($A185&amp;S$3,$DB$1:$DB$200&amp;$DC$1:$DC$200,0))),IF(INDEX($DC$201:$DC$770,MATCH($A185&amp;S$3,$DB$201:$DB$770&amp;$DC$201:$DC$770,0))=S$3,2,""),IF(INDEX($DC$1:$DC$200,MATCH($A185&amp;S$3,$DB$1:$DB$200&amp;$DC$1:$DC$200,0))=S$3,1,"")))</f>
        <v/>
      </c>
      <c r="T185" s="6">
        <f t="array" ref="T185">IF(ISNA(INDEX($DC$1:$DC$770,MATCH($A185&amp;T$3,$DB$1:$DB$770&amp;$DC$1:$DC$770,0))),"",IF(ISNA(INDEX($DC$1:$DC$200,MATCH($A185&amp;T$3,$DB$1:$DB$200&amp;$DC$1:$DC$200,0))),IF(INDEX($DC$201:$DC$770,MATCH($A185&amp;T$3,$DB$201:$DB$770&amp;$DC$201:$DC$770,0))=T$3,2,""),IF(INDEX($DC$1:$DC$200,MATCH($A185&amp;T$3,$DB$1:$DB$200&amp;$DC$1:$DC$200,0))=T$3,1,"")))</f>
        <v>2</v>
      </c>
      <c r="U185" s="7">
        <f t="array" ref="U185">IF(ISNA(INDEX($DC$1:$DC$770,MATCH($A185&amp;U$3,$DB$1:$DB$770&amp;$DC$1:$DC$770,0))),"",IF(ISNA(INDEX($DC$1:$DC$200,MATCH($A185&amp;U$3,$DB$1:$DB$200&amp;$DC$1:$DC$200,0))),IF(INDEX($DC$201:$DC$770,MATCH($A185&amp;U$3,$DB$201:$DB$770&amp;$DC$201:$DC$770,0))=U$3,2,""),IF(INDEX($DC$1:$DC$200,MATCH($A185&amp;U$3,$DB$1:$DB$200&amp;$DC$1:$DC$200,0))=U$3,1,"")))</f>
        <v>2</v>
      </c>
      <c r="V185" s="6" t="str">
        <f t="array" ref="V185">IF(ISNA(INDEX($DC$1:$DC$770,MATCH($A185&amp;V$3,$DB$1:$DB$770&amp;$DC$1:$DC$770,0))),"",IF(ISNA(INDEX($DC$1:$DC$200,MATCH($A185&amp;V$3,$DB$1:$DB$200&amp;$DC$1:$DC$200,0))),IF(INDEX($DC$201:$DC$770,MATCH($A185&amp;V$3,$DB$201:$DB$770&amp;$DC$201:$DC$770,0))=V$3,2,""),IF(INDEX($DC$1:$DC$200,MATCH($A185&amp;V$3,$DB$1:$DB$200&amp;$DC$1:$DC$200,0))=V$3,1,"")))</f>
        <v/>
      </c>
      <c r="W185" s="6" t="str">
        <f t="array" ref="W185">IF(ISNA(INDEX($DC$1:$DC$770,MATCH($A185&amp;W$3,$DB$1:$DB$770&amp;$DC$1:$DC$770,0))),"",IF(ISNA(INDEX($DC$1:$DC$200,MATCH($A185&amp;W$3,$DB$1:$DB$200&amp;$DC$1:$DC$200,0))),IF(INDEX($DC$201:$DC$770,MATCH($A185&amp;W$3,$DB$201:$DB$770&amp;$DC$201:$DC$770,0))=W$3,2,""),IF(INDEX($DC$1:$DC$200,MATCH($A185&amp;W$3,$DB$1:$DB$200&amp;$DC$1:$DC$200,0))=W$3,1,"")))</f>
        <v/>
      </c>
      <c r="X185" s="6">
        <f t="array" ref="X185">IF(ISNA(INDEX($DC$1:$DC$770,MATCH($A185&amp;X$3,$DB$1:$DB$770&amp;$DC$1:$DC$770,0))),"",IF(ISNA(INDEX($DC$1:$DC$200,MATCH($A185&amp;X$3,$DB$1:$DB$200&amp;$DC$1:$DC$200,0))),IF(INDEX($DC$201:$DC$770,MATCH($A185&amp;X$3,$DB$201:$DB$770&amp;$DC$201:$DC$770,0))=X$3,2,""),IF(INDEX($DC$1:$DC$200,MATCH($A185&amp;X$3,$DB$1:$DB$200&amp;$DC$1:$DC$200,0))=X$3,1,"")))</f>
        <v>2</v>
      </c>
      <c r="Y185" s="5" t="str">
        <f t="array" ref="Y185">IF(ISNA(INDEX($DC$1:$DC$770,MATCH($A185&amp;Y$3,$DB$1:$DB$770&amp;$DC$1:$DC$770,0))),"",IF(ISNA(INDEX($DC$1:$DC$200,MATCH($A185&amp;Y$3,$DB$1:$DB$200&amp;$DC$1:$DC$200,0))),IF(INDEX($DC$201:$DC$770,MATCH($A185&amp;Y$3,$DB$201:$DB$770&amp;$DC$201:$DC$770,0))=Y$3,2,""),IF(INDEX($DC$1:$DC$200,MATCH($A185&amp;Y$3,$DB$1:$DB$200&amp;$DC$1:$DC$200,0))=Y$3,1,"")))</f>
        <v/>
      </c>
      <c r="Z185" s="6" t="str">
        <f t="array" ref="Z185">IF(ISNA(INDEX($DC$1:$DC$770,MATCH($A185&amp;Z$3,$DB$1:$DB$770&amp;$DC$1:$DC$770,0))),"",IF(ISNA(INDEX($DC$1:$DC$200,MATCH($A185&amp;Z$3,$DB$1:$DB$200&amp;$DC$1:$DC$200,0))),IF(INDEX($DC$201:$DC$770,MATCH($A185&amp;Z$3,$DB$201:$DB$770&amp;$DC$201:$DC$770,0))=Z$3,2,""),IF(INDEX($DC$1:$DC$200,MATCH($A185&amp;Z$3,$DB$1:$DB$200&amp;$DC$1:$DC$200,0))=Z$3,1,"")))</f>
        <v/>
      </c>
      <c r="AA185" s="7" t="str">
        <f t="array" ref="AA185">IF(ISNA(INDEX($DC$1:$DC$770,MATCH($A185&amp;AA$3,$DB$1:$DB$770&amp;$DC$1:$DC$770,0))),"",IF(ISNA(INDEX($DC$1:$DC$200,MATCH($A185&amp;AA$3,$DB$1:$DB$200&amp;$DC$1:$DC$200,0))),IF(INDEX($DC$201:$DC$770,MATCH($A185&amp;AA$3,$DB$201:$DB$770&amp;$DC$201:$DC$770,0))=AA$3,2,""),IF(INDEX($DC$1:$DC$200,MATCH($A185&amp;AA$3,$DB$1:$DB$200&amp;$DC$1:$DC$200,0))=AA$3,1,"")))</f>
        <v/>
      </c>
      <c r="AB185" s="6" t="str">
        <f t="array" ref="AB185">IF(ISNA(INDEX($DC$1:$DC$770,MATCH($A185&amp;AB$3,$DB$1:$DB$770&amp;$DC$1:$DC$770,0))),"",IF(ISNA(INDEX($DC$1:$DC$200,MATCH($A185&amp;AB$3,$DB$1:$DB$200&amp;$DC$1:$DC$200,0))),IF(INDEX($DC$201:$DC$770,MATCH($A185&amp;AB$3,$DB$201:$DB$770&amp;$DC$201:$DC$770,0))=AB$3,2,""),IF(INDEX($DC$1:$DC$200,MATCH($A185&amp;AB$3,$DB$1:$DB$200&amp;$DC$1:$DC$200,0))=AB$3,1,"")))</f>
        <v/>
      </c>
      <c r="AC185" s="6" t="str">
        <f t="array" ref="AC185">IF(ISNA(INDEX($DC$1:$DC$770,MATCH($A185&amp;AC$3,$DB$1:$DB$770&amp;$DC$1:$DC$770,0))),"",IF(ISNA(INDEX($DC$1:$DC$200,MATCH($A185&amp;AC$3,$DB$1:$DB$200&amp;$DC$1:$DC$200,0))),IF(INDEX($DC$201:$DC$770,MATCH($A185&amp;AC$3,$DB$201:$DB$770&amp;$DC$201:$DC$770,0))=AC$3,2,""),IF(INDEX($DC$1:$DC$200,MATCH($A185&amp;AC$3,$DB$1:$DB$200&amp;$DC$1:$DC$200,0))=AC$3,1,"")))</f>
        <v/>
      </c>
      <c r="AD185" s="7" t="str">
        <f t="array" ref="AD185">IF(ISNA(INDEX($DC$1:$DC$770,MATCH($A185&amp;AD$3,$DB$1:$DB$770&amp;$DC$1:$DC$770,0))),"",IF(ISNA(INDEX($DC$1:$DC$200,MATCH($A185&amp;AD$3,$DB$1:$DB$200&amp;$DC$1:$DC$200,0))),IF(INDEX($DC$201:$DC$770,MATCH($A185&amp;AD$3,$DB$201:$DB$770&amp;$DC$201:$DC$770,0))=AD$3,2,""),IF(INDEX($DC$1:$DC$200,MATCH($A185&amp;AD$3,$DB$1:$DB$200&amp;$DC$1:$DC$200,0))=AD$3,1,"")))</f>
        <v/>
      </c>
      <c r="AE185" s="4">
        <f t="shared" ref="AE185" si="1737">AE183+1</f>
        <v>236</v>
      </c>
      <c r="AF185" s="174">
        <f>TRUNC((DATE($CR$2,AG$140,AG185)-WEEKDAY(DATE($CR$2,AG$140,AG185),2)-DATE(YEAR(DATE($CR$2,AG$140,AG185)+4-WEEKDAY(DATE($CR$2,AG$140,AG185),2)),1,-10))/7)</f>
        <v>34</v>
      </c>
      <c r="AG185" s="172">
        <v>23</v>
      </c>
      <c r="AH185" s="176" t="str">
        <f t="shared" si="1263"/>
        <v>Di</v>
      </c>
      <c r="AI185" s="2"/>
      <c r="AJ185" s="164" t="str">
        <f t="shared" ref="AJ185" si="1738">IF(OR(OR(AF185=$CR$7,AF189=$CR$7,AF185=$CS$7,AF189=$CS$7,AF185=$CT$7,AF189=$CT$7,AF185=$CR$8,AF189=$CR$8,AF185=$CR$9,AF189=$CR$9,AF185=$CR$10,AF189=$CR$10,AF185=$CS$10,AF189=$CS$10,AF185=$CR$11,AF189=$CR$11,AF185=$CS$11,AF189=$CS$11,AF185=$CT$11,AF189=$CT$11,AF185=$CU$11,AF189=$CU$11,AF185=$CV$11,AF189=$CV$11,AF185=$CR$12,AF189=$CR$12,AF185=$CS$12,AF189=$CS$12),OR($AE186=$CP$30,$AE186=$CP$31,$AE186=$CP$32,$AE186=$CP$33,$AE186=$CP$34,$AE186=$CP$35,$AE186=$CP$36,$AE186=$CP$37,$AE186=$CP$38,$AE186=$CP$39,$AE186=$CP$40,$AE186=$CP$41),OR($AE186=$CP$44,$AE186=$CP$45,$AE186=$CP$46,$AE186=$CP$47,$AE186=$CP$48,$AE186=$CP$49,$AE186=$CP$50)),1,"")</f>
        <v/>
      </c>
      <c r="AK185" s="164" t="str">
        <f t="shared" ref="AK185" si="1739">IF(OR(OR(AF185=$CR$15,AF189=$CR$15,AF185=$CS$15,AF189=$CS$15,AF185=$CT$15,AF189=$CT$15,AF185=$CR$16,AF189=$CR$16,AF185=$CS$16,AF189=$CS$16,AF185=$CR$17,AF189=$CR$17,AF185=$CS$17,AF189=$CS$17,AF185=$CR$18,AF189=$CR$18,AF185=$CS$18,AF189=$CS$18,AF185=$CT$18,AF189=$CT$18,AF185=$CU$18,AF189=$CU$18,AF185=$CV$18,AF189=$CV$18,AF185=$CR$19,AF189=$CR$19,AF185=$CS$19,AF189=$CS$19),OR($AE186=$CP$30,$AE186=$CP$31,$AE186=$CP$32,$AE186=$CP$33,$AE186=$CP$34,$AE186=$CP$35,$AE186=$CP$36,$AE186=$CP$37,$AE186=$CP$38,$AE186=$CP$39,$AE186=$CP$40,$AE186=$CP$41),OR($AE186=$CP$44,$AE186=$CP$45,$AE186=$CP$46,$AE186=$CP$47,$AE186=$CP$48,$AE186=$CP$49,$AE186=$CP$50)),1,"")</f>
        <v/>
      </c>
      <c r="AL185" s="164" t="str">
        <f t="shared" ref="AL185" si="1740">IF(OR(OR(AF185=$CR$22,AF189=$CR$22,AF185=$CS$22,AF189=$CS$22,AF185=$CT$22,AF189=$CT$22,AF185=$CR$23,AF189=$CR$23,AF185=$CS$23,AF189=$CS$23,AF185=$CR$24,AF189=$CR$24,AF185=$CS$24,AF189=$CS$24,AF185=$CR$25,AF189=$CR$25,AF185=$CS$25,AF189=$CS$25,AF185=$CT$25,AF189=$CT$25,AF185=$CU$25,AF189=$CU$25,AF185=$CV$25,AF189=$CV$25,AF185=$CR$26,AF189=$CR$26,AF185=$CS$26,AF189=$CS$26),OR($AE186=$CP$30,$AE186=$CP$31,$AE186=$CP$32,$AE186=$CP$33,$AE186=$CP$34,$AE186=$CP$35,$AE186=$CP$36,$AE186=$CP$37,$AE186=$CP$38,$AE186=$CP$39,$AE186=$CP$40,$AE186=$CP$41),OR($AE186=$CP$44,$AE186=$CP$45,$AE186=$CP$46,$AE186=$CP$47,$AE186=$CP$48,$AE186=$CP$49,$AE186=$CP$50)),1,"")</f>
        <v/>
      </c>
      <c r="AM185" s="2"/>
      <c r="AN185" s="1" t="str">
        <f t="shared" ref="AN185" si="1741">IF(ISNA(VLOOKUP(AE185,$DB$1:$DE$200,4,FALSE)),"",VLOOKUP(AE185,$DB$1:$DE$200,4,FALSE))</f>
        <v/>
      </c>
      <c r="AO185" s="1"/>
      <c r="AP185" s="1"/>
      <c r="AQ185" s="1"/>
      <c r="AR185" s="1"/>
      <c r="AS185" s="1"/>
      <c r="AT185" s="5" t="str">
        <f t="array" ref="AT185">IF(ISNA(INDEX($DC$1:$DC$770,MATCH($AE185&amp;AT$3,$DB$1:$DB$770&amp;$DC$1:$DC$770,0))),"",IF(ISNA(INDEX($DC$1:$DC$200,MATCH($AE185&amp;AT$3,$DB$1:$DB$200&amp;$DC$1:$DC$200,0))),IF(INDEX($DC$201:$DC$770,MATCH($AE185&amp;AT$3,$DB$201:$DB$770&amp;$DC$201:$DC$770,0))=AT$3,2,""),IF(INDEX($DC$1:$DC$200,MATCH($AE185&amp;AT$3,$DB$1:$DB$200&amp;$DC$1:$DC$200,0))=AT$3,1,"")))</f>
        <v/>
      </c>
      <c r="AU185" s="6" t="str">
        <f t="array" ref="AU185">IF(ISNA(INDEX($DC$1:$DC$770,MATCH($AE185&amp;AU$3,$DB$1:$DB$770&amp;$DC$1:$DC$770,0))),"",IF(ISNA(INDEX($DC$1:$DC$200,MATCH($AE185&amp;AU$3,$DB$1:$DB$200&amp;$DC$1:$DC$200,0))),IF(INDEX($DC$201:$DC$770,MATCH($AE185&amp;AU$3,$DB$201:$DB$770&amp;$DC$201:$DC$770,0))=AU$3,2,""),IF(INDEX($DC$1:$DC$200,MATCH($AE185&amp;AU$3,$DB$1:$DB$200&amp;$DC$1:$DC$200,0))=AU$3,1,"")))</f>
        <v/>
      </c>
      <c r="AV185" s="6" t="str">
        <f t="array" ref="AV185">IF(ISNA(INDEX($DC$1:$DC$770,MATCH($AE185&amp;AV$3,$DB$1:$DB$770&amp;$DC$1:$DC$770,0))),"",IF(ISNA(INDEX($DC$1:$DC$200,MATCH($AE185&amp;AV$3,$DB$1:$DB$200&amp;$DC$1:$DC$200,0))),IF(INDEX($DC$201:$DC$770,MATCH($AE185&amp;AV$3,$DB$201:$DB$770&amp;$DC$201:$DC$770,0))=AV$3,2,""),IF(INDEX($DC$1:$DC$200,MATCH($AE185&amp;AV$3,$DB$1:$DB$200&amp;$DC$1:$DC$200,0))=AV$3,1,"")))</f>
        <v/>
      </c>
      <c r="AW185" s="5" t="str">
        <f t="array" ref="AW185">IF(ISNA(INDEX($DC$1:$DC$770,MATCH($AE185&amp;AW$3,$DB$1:$DB$770&amp;$DC$1:$DC$770,0))),"",IF(ISNA(INDEX($DC$1:$DC$200,MATCH($AE185&amp;AW$3,$DB$1:$DB$200&amp;$DC$1:$DC$200,0))),IF(INDEX($DC$201:$DC$770,MATCH($AE185&amp;AW$3,$DB$201:$DB$770&amp;$DC$201:$DC$770,0))=AW$3,2,""),IF(INDEX($DC$1:$DC$200,MATCH($AE185&amp;AW$3,$DB$1:$DB$200&amp;$DC$1:$DC$200,0))=AW$3,1,"")))</f>
        <v/>
      </c>
      <c r="AX185" s="6" t="str">
        <f t="array" ref="AX185">IF(ISNA(INDEX($DC$1:$DC$770,MATCH($AE185&amp;AX$3,$DB$1:$DB$770&amp;$DC$1:$DC$770,0))),"",IF(ISNA(INDEX($DC$1:$DC$200,MATCH($AE185&amp;AX$3,$DB$1:$DB$200&amp;$DC$1:$DC$200,0))),IF(INDEX($DC$201:$DC$770,MATCH($AE185&amp;AX$3,$DB$201:$DB$770&amp;$DC$201:$DC$770,0))=AX$3,2,""),IF(INDEX($DC$1:$DC$200,MATCH($AE185&amp;AX$3,$DB$1:$DB$200&amp;$DC$1:$DC$200,0))=AX$3,1,"")))</f>
        <v/>
      </c>
      <c r="AY185" s="7" t="str">
        <f t="array" ref="AY185">IF(ISNA(INDEX($DC$1:$DC$770,MATCH($AE185&amp;AY$3,$DB$1:$DB$770&amp;$DC$1:$DC$770,0))),"",IF(ISNA(INDEX($DC$1:$DC$200,MATCH($AE185&amp;AY$3,$DB$1:$DB$200&amp;$DC$1:$DC$200,0))),IF(INDEX($DC$201:$DC$770,MATCH($AE185&amp;AY$3,$DB$201:$DB$770&amp;$DC$201:$DC$770,0))=AY$3,2,""),IF(INDEX($DC$1:$DC$200,MATCH($AE185&amp;AY$3,$DB$1:$DB$200&amp;$DC$1:$DC$200,0))=AY$3,1,"")))</f>
        <v/>
      </c>
      <c r="AZ185" s="6" t="str">
        <f t="array" ref="AZ185">IF(ISNA(INDEX($DC$1:$DC$770,MATCH($AE185&amp;AZ$3,$DB$1:$DB$770&amp;$DC$1:$DC$770,0))),"",IF(ISNA(INDEX($DC$1:$DC$200,MATCH($AE185&amp;AZ$3,$DB$1:$DB$200&amp;$DC$1:$DC$200,0))),IF(INDEX($DC$201:$DC$770,MATCH($AE185&amp;AZ$3,$DB$201:$DB$770&amp;$DC$201:$DC$770,0))=AZ$3,2,""),IF(INDEX($DC$1:$DC$200,MATCH($AE185&amp;AZ$3,$DB$1:$DB$200&amp;$DC$1:$DC$200,0))=AZ$3,1,"")))</f>
        <v/>
      </c>
      <c r="BA185" s="6" t="str">
        <f t="array" ref="BA185">IF(ISNA(INDEX($DC$1:$DC$770,MATCH($AE185&amp;BA$3,$DB$1:$DB$770&amp;$DC$1:$DC$770,0))),"",IF(ISNA(INDEX($DC$1:$DC$200,MATCH($AE185&amp;BA$3,$DB$1:$DB$200&amp;$DC$1:$DC$200,0))),IF(INDEX($DC$201:$DC$770,MATCH($AE185&amp;BA$3,$DB$201:$DB$770&amp;$DC$201:$DC$770,0))=BA$3,2,""),IF(INDEX($DC$1:$DC$200,MATCH($AE185&amp;BA$3,$DB$1:$DB$200&amp;$DC$1:$DC$200,0))=BA$3,1,"")))</f>
        <v/>
      </c>
      <c r="BB185" s="6" t="str">
        <f t="array" ref="BB185">IF(ISNA(INDEX($DC$1:$DC$770,MATCH($AE185&amp;BB$3,$DB$1:$DB$770&amp;$DC$1:$DC$770,0))),"",IF(ISNA(INDEX($DC$1:$DC$200,MATCH($AE185&amp;BB$3,$DB$1:$DB$200&amp;$DC$1:$DC$200,0))),IF(INDEX($DC$201:$DC$770,MATCH($AE185&amp;BB$3,$DB$201:$DB$770&amp;$DC$201:$DC$770,0))=BB$3,2,""),IF(INDEX($DC$1:$DC$200,MATCH($AE185&amp;BB$3,$DB$1:$DB$200&amp;$DC$1:$DC$200,0))=BB$3,1,"")))</f>
        <v/>
      </c>
      <c r="BC185" s="5" t="str">
        <f t="array" ref="BC185">IF(ISNA(INDEX($DC$1:$DC$770,MATCH($AE185&amp;BC$3,$DB$1:$DB$770&amp;$DC$1:$DC$770,0))),"",IF(ISNA(INDEX($DC$1:$DC$200,MATCH($AE185&amp;BC$3,$DB$1:$DB$200&amp;$DC$1:$DC$200,0))),IF(INDEX($DC$201:$DC$770,MATCH($AE185&amp;BC$3,$DB$201:$DB$770&amp;$DC$201:$DC$770,0))=BC$3,2,""),IF(INDEX($DC$1:$DC$200,MATCH($AE185&amp;BC$3,$DB$1:$DB$200&amp;$DC$1:$DC$200,0))=BC$3,1,"")))</f>
        <v/>
      </c>
      <c r="BD185" s="6" t="str">
        <f t="array" ref="BD185">IF(ISNA(INDEX($DC$1:$DC$770,MATCH($AE185&amp;BD$3,$DB$1:$DB$770&amp;$DC$1:$DC$770,0))),"",IF(ISNA(INDEX($DC$1:$DC$200,MATCH($AE185&amp;BD$3,$DB$1:$DB$200&amp;$DC$1:$DC$200,0))),IF(INDEX($DC$201:$DC$770,MATCH($AE185&amp;BD$3,$DB$201:$DB$770&amp;$DC$201:$DC$770,0))=BD$3,2,""),IF(INDEX($DC$1:$DC$200,MATCH($AE185&amp;BD$3,$DB$1:$DB$200&amp;$DC$1:$DC$200,0))=BD$3,1,"")))</f>
        <v/>
      </c>
      <c r="BE185" s="7" t="str">
        <f t="array" ref="BE185">IF(ISNA(INDEX($DC$1:$DC$770,MATCH($AE185&amp;BE$3,$DB$1:$DB$770&amp;$DC$1:$DC$770,0))),"",IF(ISNA(INDEX($DC$1:$DC$200,MATCH($AE185&amp;BE$3,$DB$1:$DB$200&amp;$DC$1:$DC$200,0))),IF(INDEX($DC$201:$DC$770,MATCH($AE185&amp;BE$3,$DB$201:$DB$770&amp;$DC$201:$DC$770,0))=BE$3,2,""),IF(INDEX($DC$1:$DC$200,MATCH($AE185&amp;BE$3,$DB$1:$DB$200&amp;$DC$1:$DC$200,0))=BE$3,1,"")))</f>
        <v/>
      </c>
      <c r="BF185" s="6" t="str">
        <f t="array" ref="BF185">IF(ISNA(INDEX($DC$1:$DC$770,MATCH($AE185&amp;BF$3,$DB$1:$DB$770&amp;$DC$1:$DC$770,0))),"",IF(ISNA(INDEX($DC$1:$DC$200,MATCH($AE185&amp;BF$3,$DB$1:$DB$200&amp;$DC$1:$DC$200,0))),IF(INDEX($DC$201:$DC$770,MATCH($AE185&amp;BF$3,$DB$201:$DB$770&amp;$DC$201:$DC$770,0))=BF$3,2,""),IF(INDEX($DC$1:$DC$200,MATCH($AE185&amp;BF$3,$DB$1:$DB$200&amp;$DC$1:$DC$200,0))=BF$3,1,"")))</f>
        <v/>
      </c>
      <c r="BG185" s="6" t="str">
        <f t="array" ref="BG185">IF(ISNA(INDEX($DC$1:$DC$770,MATCH($AE185&amp;BG$3,$DB$1:$DB$770&amp;$DC$1:$DC$770,0))),"",IF(ISNA(INDEX($DC$1:$DC$200,MATCH($AE185&amp;BG$3,$DB$1:$DB$200&amp;$DC$1:$DC$200,0))),IF(INDEX($DC$201:$DC$770,MATCH($AE185&amp;BG$3,$DB$201:$DB$770&amp;$DC$201:$DC$770,0))=BG$3,2,""),IF(INDEX($DC$1:$DC$200,MATCH($AE185&amp;BG$3,$DB$1:$DB$200&amp;$DC$1:$DC$200,0))=BG$3,1,"")))</f>
        <v/>
      </c>
      <c r="BH185" s="7" t="str">
        <f t="array" ref="BH185">IF(ISNA(INDEX($DC$1:$DC$770,MATCH($AE185&amp;BH$3,$DB$1:$DB$770&amp;$DC$1:$DC$770,0))),"",IF(ISNA(INDEX($DC$1:$DC$200,MATCH($AE185&amp;BH$3,$DB$1:$DB$200&amp;$DC$1:$DC$200,0))),IF(INDEX($DC$201:$DC$770,MATCH($AE185&amp;BH$3,$DB$201:$DB$770&amp;$DC$201:$DC$770,0))=BH$3,2,""),IF(INDEX($DC$1:$DC$200,MATCH($AE185&amp;BH$3,$DB$1:$DB$200&amp;$DC$1:$DC$200,0))=BH$3,1,"")))</f>
        <v/>
      </c>
      <c r="BI185" s="4">
        <f t="shared" ref="BI185" si="1742">BI183+1</f>
        <v>267</v>
      </c>
      <c r="BJ185" s="174">
        <f>TRUNC((DATE($CR$2,BK$140,BK185)-WEEKDAY(DATE($CR$2,BK$140,BK185),2)-DATE(YEAR(DATE($CR$2,BK$140,BK185)+4-WEEKDAY(DATE($CR$2,BK$140,BK185),2)),1,-10))/7)</f>
        <v>38</v>
      </c>
      <c r="BK185" s="172">
        <v>23</v>
      </c>
      <c r="BL185" s="176" t="str">
        <f t="shared" si="1268"/>
        <v>Fr</v>
      </c>
      <c r="BM185" s="2"/>
      <c r="BN185" s="164" t="str">
        <f t="shared" ref="BN185" si="1743">IF(OR(OR($BI186=$CP$30,$BI186=$CP$31,$BI186=$CP$32,$BI186=$CP$33,$BI186=$CP$34,$BI186=$CP$35,$BI186=$CP$36,$BI186=$CP$37,$BI186=$CP$38,$BI186=$CP$39,$BI186=$CP$40,$BI186=$CP$41),OR(BJ185=$CR$7,BJ189=$CR$7,BJ185=$CS$7,BJ189=$CS$7,BJ185=$CT$7,BJ189=$CT$7,BJ185=$CR$8,BJ189=$CR$8,BJ185=$CR$9,BJ189=$CR$9,BJ185=$CR$10,BJ189=$CR$10,BJ185=$CS$10,BJ189=$CS$10,BJ185=$CR$11,BJ189=$CR$11,BJ185=$CS$11,BJ189=$CS$11,BJ185=$CT$11,BJ189=$CT$11,BJ185=$CU$11,BJ189=$CU$11,BJ185=$CV$11,BJ189=$CV$11,BJ185=$CR$12,BJ189=$CR$12,BJ185=$CS$12,BJ189=$CS$12),OR($BI186=$CP$44,$BI186=$CP$45,$BI186=$CP$46,$BI186=$CP$47,$BI186=$CP$48,$BI186=$CP$49,$BI186=$CP$50)),1,"")</f>
        <v/>
      </c>
      <c r="BO185" s="164" t="str">
        <f t="shared" ref="BO185" si="1744">IF(OR(OR(BJ185=$CR$15,BJ189=$CR$15,BJ185=$CS$15,BJ189=$CS$15,BJ185=$CT$15,BJ189=$CT$15,BJ185=$CR$16,BJ189=$CR$16,BJ185=$CS$16,BJ189=$CS$16,BJ185=$CR$17,BJ189=$CR$17,BJ185=$CS$17,BJ189=$CS$17,BJ185=$CR$18,BJ189=$CR$18,BJ185=$CS$18,BJ189=$CS$18,BJ185=$CT$18,BJ189=$CT$18,BJ185=$CU$18,BJ189=$CU$18,BJ185=$CV$18,BJ189=$CV$18,BJ185=$CR$19,BJ189=$CR$19,BJ185=$CS$19,BJ189=$CS$19),OR($BI186=$CP$30,$BI186=$CP$31,$BI186=$CP$32,$BI186=$CP$33,$BI186=$CP$34,$BI186=$CP$35,$BI186=$CP$36,$BI186=$CP$37,$BI186=$CP$38,$BI186=$CP$39,$BI186=$CP$40,$BI186=$CP$41),OR($BI186=$CP$44,$BI186=$CP$45,$BI186=$CP$46,$BI186=$CP$47,$BI186=$CP$48,$BI186=$CP$49,$BI186=$CP$50)),1,"")</f>
        <v/>
      </c>
      <c r="BP185" s="164" t="str">
        <f t="shared" ref="BP185" si="1745">IF(OR(OR(BJ185=$CR$22,BJ189=$CR$22,BJ185=$CS$22,BJ189=$CS$22,BJ185=$CT$22,BJ189=$CT$22,BJ185=$CR$23,BJ189=$CR$23,BJ185=$CS$23,BJ189=$CS$23,BJ185=$CR$24,BJ189=$CR$24,BJ185=$CS$24,BJ189=$CS$24,BJ185=$CR$25,BJ189=$CR$25,BJ185=$CS$25,BJ189=$CS$25,BJ185=$CT$25,BJ189=$CT$25,BJ185=$CU$25,BJ189=$CU$25,BJ185=$CV$25,BJ189=$CV$25,BJ185=$CR$26,BJ189=$CR$26,BJ185=$CS$26,BJ189=$CS$26),OR($BI186=$CP$30,$BI186=$CP$31,$BI186=$CP$32,$BI186=$CP$33,$BI186=$CP$34,$BI186=$CP$35,$BI186=$CP$36,$BI186=$CP$37,$BI186=$CP$38,$BI186=$CP$39,$BI186=$CP$40,$BI186=$CP$41),OR($BI186=$CP$44,$BI186=$CP$45,$BI186=$CP$46,$BI186=$CP$47,$BI186=$CP$48,$BI186=$CP$49,$BI186=$CP$50)),1,"")</f>
        <v/>
      </c>
      <c r="BQ185" s="2"/>
      <c r="BR185" s="1" t="str">
        <f t="shared" ref="BR185" si="1746">IF(ISNA(VLOOKUP(BI185,$DB$1:$DE$200,4,FALSE)),"",VLOOKUP(BI185,$DB$1:$DE$200,4,FALSE))</f>
        <v/>
      </c>
      <c r="BS185" s="1"/>
      <c r="BT185" s="1"/>
      <c r="BU185" s="1"/>
      <c r="BV185" s="1"/>
      <c r="BW185" s="1"/>
      <c r="BX185" s="5" t="str">
        <f t="array" ref="BX185">IF(ISNA(INDEX($DC$1:$DC$770,MATCH($BI185&amp;BX$3,$DB$1:$DB$770&amp;$DC$1:$DC$770,0))),"",IF(ISNA(INDEX($DC$1:$DC$200,MATCH($BI185&amp;BX$3,$DB$1:$DB$200&amp;$DC$1:$DC$200,0))),IF(INDEX($DC$201:$DC$770,MATCH($BI185&amp;BX$3,$DB$201:$DB$770&amp;$DC$201:$DC$770,0))=BX$3,2,""),IF(INDEX($DC$1:$DC$200,MATCH($BI185&amp;BX$3,$DB$1:$DB$200&amp;$DC$1:$DC$200,0))=BX$3,1,"")))</f>
        <v/>
      </c>
      <c r="BY185" s="6" t="str">
        <f t="array" ref="BY185">IF(ISNA(INDEX($DC$1:$DC$770,MATCH($BI185&amp;BY$3,$DB$1:$DB$770&amp;$DC$1:$DC$770,0))),"",IF(ISNA(INDEX($DC$1:$DC$200,MATCH($BI185&amp;BY$3,$DB$1:$DB$200&amp;$DC$1:$DC$200,0))),IF(INDEX($DC$201:$DC$770,MATCH($BI185&amp;BY$3,$DB$201:$DB$770&amp;$DC$201:$DC$770,0))=BY$3,2,""),IF(INDEX($DC$1:$DC$200,MATCH($BI185&amp;BY$3,$DB$1:$DB$200&amp;$DC$1:$DC$200,0))=BY$3,1,"")))</f>
        <v/>
      </c>
      <c r="BZ185" s="6" t="str">
        <f t="array" ref="BZ185">IF(ISNA(INDEX($DC$1:$DC$770,MATCH($BI185&amp;BZ$3,$DB$1:$DB$770&amp;$DC$1:$DC$770,0))),"",IF(ISNA(INDEX($DC$1:$DC$200,MATCH($BI185&amp;BZ$3,$DB$1:$DB$200&amp;$DC$1:$DC$200,0))),IF(INDEX($DC$201:$DC$770,MATCH($BI185&amp;BZ$3,$DB$201:$DB$770&amp;$DC$201:$DC$770,0))=BZ$3,2,""),IF(INDEX($DC$1:$DC$200,MATCH($BI185&amp;BZ$3,$DB$1:$DB$200&amp;$DC$1:$DC$200,0))=BZ$3,1,"")))</f>
        <v/>
      </c>
      <c r="CA185" s="5" t="str">
        <f t="array" ref="CA185">IF(ISNA(INDEX($DC$1:$DC$770,MATCH($BI185&amp;CA$3,$DB$1:$DB$770&amp;$DC$1:$DC$770,0))),"",IF(ISNA(INDEX($DC$1:$DC$200,MATCH($BI185&amp;CA$3,$DB$1:$DB$200&amp;$DC$1:$DC$200,0))),IF(INDEX($DC$201:$DC$770,MATCH($BI185&amp;CA$3,$DB$201:$DB$770&amp;$DC$201:$DC$770,0))=CA$3,2,""),IF(INDEX($DC$1:$DC$200,MATCH($BI185&amp;CA$3,$DB$1:$DB$200&amp;$DC$1:$DC$200,0))=CA$3,1,"")))</f>
        <v/>
      </c>
      <c r="CB185" s="6" t="str">
        <f t="array" ref="CB185">IF(ISNA(INDEX($DC$1:$DC$770,MATCH($BI185&amp;CB$3,$DB$1:$DB$770&amp;$DC$1:$DC$770,0))),"",IF(ISNA(INDEX($DC$1:$DC$200,MATCH($BI185&amp;CB$3,$DB$1:$DB$200&amp;$DC$1:$DC$200,0))),IF(INDEX($DC$201:$DC$770,MATCH($BI185&amp;CB$3,$DB$201:$DB$770&amp;$DC$201:$DC$770,0))=CB$3,2,""),IF(INDEX($DC$1:$DC$200,MATCH($BI185&amp;CB$3,$DB$1:$DB$200&amp;$DC$1:$DC$200,0))=CB$3,1,"")))</f>
        <v/>
      </c>
      <c r="CC185" s="7" t="str">
        <f t="array" ref="CC185">IF(ISNA(INDEX($DC$1:$DC$770,MATCH($BI185&amp;CC$3,$DB$1:$DB$770&amp;$DC$1:$DC$770,0))),"",IF(ISNA(INDEX($DC$1:$DC$200,MATCH($BI185&amp;CC$3,$DB$1:$DB$200&amp;$DC$1:$DC$200,0))),IF(INDEX($DC$201:$DC$770,MATCH($BI185&amp;CC$3,$DB$201:$DB$770&amp;$DC$201:$DC$770,0))=CC$3,2,""),IF(INDEX($DC$1:$DC$200,MATCH($BI185&amp;CC$3,$DB$1:$DB$200&amp;$DC$1:$DC$200,0))=CC$3,1,"")))</f>
        <v/>
      </c>
      <c r="CD185" s="6" t="str">
        <f t="array" ref="CD185">IF(ISNA(INDEX($DC$1:$DC$770,MATCH($BI185&amp;CD$3,$DB$1:$DB$770&amp;$DC$1:$DC$770,0))),"",IF(ISNA(INDEX($DC$1:$DC$200,MATCH($BI185&amp;CD$3,$DB$1:$DB$200&amp;$DC$1:$DC$200,0))),IF(INDEX($DC$201:$DC$770,MATCH($BI185&amp;CD$3,$DB$201:$DB$770&amp;$DC$201:$DC$770,0))=CD$3,2,""),IF(INDEX($DC$1:$DC$200,MATCH($BI185&amp;CD$3,$DB$1:$DB$200&amp;$DC$1:$DC$200,0))=CD$3,1,"")))</f>
        <v/>
      </c>
      <c r="CE185" s="6" t="str">
        <f t="array" ref="CE185">IF(ISNA(INDEX($DC$1:$DC$770,MATCH($BI185&amp;CE$3,$DB$1:$DB$770&amp;$DC$1:$DC$770,0))),"",IF(ISNA(INDEX($DC$1:$DC$200,MATCH($BI185&amp;CE$3,$DB$1:$DB$200&amp;$DC$1:$DC$200,0))),IF(INDEX($DC$201:$DC$770,MATCH($BI185&amp;CE$3,$DB$201:$DB$770&amp;$DC$201:$DC$770,0))=CE$3,2,""),IF(INDEX($DC$1:$DC$200,MATCH($BI185&amp;CE$3,$DB$1:$DB$200&amp;$DC$1:$DC$200,0))=CE$3,1,"")))</f>
        <v/>
      </c>
      <c r="CF185" s="6" t="str">
        <f t="array" ref="CF185">IF(ISNA(INDEX($DC$1:$DC$770,MATCH($BI185&amp;CF$3,$DB$1:$DB$770&amp;$DC$1:$DC$770,0))),"",IF(ISNA(INDEX($DC$1:$DC$200,MATCH($BI185&amp;CF$3,$DB$1:$DB$200&amp;$DC$1:$DC$200,0))),IF(INDEX($DC$201:$DC$770,MATCH($BI185&amp;CF$3,$DB$201:$DB$770&amp;$DC$201:$DC$770,0))=CF$3,2,""),IF(INDEX($DC$1:$DC$200,MATCH($BI185&amp;CF$3,$DB$1:$DB$200&amp;$DC$1:$DC$200,0))=CF$3,1,"")))</f>
        <v/>
      </c>
      <c r="CG185" s="5" t="str">
        <f t="array" ref="CG185">IF(ISNA(INDEX($DC$1:$DC$770,MATCH($BI185&amp;CG$3,$DB$1:$DB$770&amp;$DC$1:$DC$770,0))),"",IF(ISNA(INDEX($DC$1:$DC$200,MATCH($BI185&amp;CG$3,$DB$1:$DB$200&amp;$DC$1:$DC$200,0))),IF(INDEX($DC$201:$DC$770,MATCH($BI185&amp;CG$3,$DB$201:$DB$770&amp;$DC$201:$DC$770,0))=CG$3,2,""),IF(INDEX($DC$1:$DC$200,MATCH($BI185&amp;CG$3,$DB$1:$DB$200&amp;$DC$1:$DC$200,0))=CG$3,1,"")))</f>
        <v/>
      </c>
      <c r="CH185" s="6" t="str">
        <f t="array" ref="CH185">IF(ISNA(INDEX($DC$1:$DC$770,MATCH($BI185&amp;CH$3,$DB$1:$DB$770&amp;$DC$1:$DC$770,0))),"",IF(ISNA(INDEX($DC$1:$DC$200,MATCH($BI185&amp;CH$3,$DB$1:$DB$200&amp;$DC$1:$DC$200,0))),IF(INDEX($DC$201:$DC$770,MATCH($BI185&amp;CH$3,$DB$201:$DB$770&amp;$DC$201:$DC$770,0))=CH$3,2,""),IF(INDEX($DC$1:$DC$200,MATCH($BI185&amp;CH$3,$DB$1:$DB$200&amp;$DC$1:$DC$200,0))=CH$3,1,"")))</f>
        <v/>
      </c>
      <c r="CI185" s="7" t="str">
        <f t="array" ref="CI185">IF(ISNA(INDEX($DC$1:$DC$770,MATCH($BI185&amp;CI$3,$DB$1:$DB$770&amp;$DC$1:$DC$770,0))),"",IF(ISNA(INDEX($DC$1:$DC$200,MATCH($BI185&amp;CI$3,$DB$1:$DB$200&amp;$DC$1:$DC$200,0))),IF(INDEX($DC$201:$DC$770,MATCH($BI185&amp;CI$3,$DB$201:$DB$770&amp;$DC$201:$DC$770,0))=CI$3,2,""),IF(INDEX($DC$1:$DC$200,MATCH($BI185&amp;CI$3,$DB$1:$DB$200&amp;$DC$1:$DC$200,0))=CI$3,1,"")))</f>
        <v/>
      </c>
      <c r="CJ185" s="6" t="str">
        <f t="array" ref="CJ185">IF(ISNA(INDEX($DC$1:$DC$770,MATCH($BI185&amp;CJ$3,$DB$1:$DB$770&amp;$DC$1:$DC$770,0))),"",IF(ISNA(INDEX($DC$1:$DC$200,MATCH($BI185&amp;CJ$3,$DB$1:$DB$200&amp;$DC$1:$DC$200,0))),IF(INDEX($DC$201:$DC$770,MATCH($BI185&amp;CJ$3,$DB$201:$DB$770&amp;$DC$201:$DC$770,0))=CJ$3,2,""),IF(INDEX($DC$1:$DC$200,MATCH($BI185&amp;CJ$3,$DB$1:$DB$200&amp;$DC$1:$DC$200,0))=CJ$3,1,"")))</f>
        <v/>
      </c>
      <c r="CK185" s="6" t="str">
        <f t="array" ref="CK185">IF(ISNA(INDEX($DC$1:$DC$770,MATCH($BI185&amp;CK$3,$DB$1:$DB$770&amp;$DC$1:$DC$770,0))),"",IF(ISNA(INDEX($DC$1:$DC$200,MATCH($BI185&amp;CK$3,$DB$1:$DB$200&amp;$DC$1:$DC$200,0))),IF(INDEX($DC$201:$DC$770,MATCH($BI185&amp;CK$3,$DB$201:$DB$770&amp;$DC$201:$DC$770,0))=CK$3,2,""),IF(INDEX($DC$1:$DC$200,MATCH($BI185&amp;CK$3,$DB$1:$DB$200&amp;$DC$1:$DC$200,0))=CK$3,1,"")))</f>
        <v/>
      </c>
      <c r="CL185" s="7" t="str">
        <f t="array" ref="CL185">IF(ISNA(INDEX($DC$1:$DC$770,MATCH($BI185&amp;CL$3,$DB$1:$DB$770&amp;$DC$1:$DC$770,0))),"",IF(ISNA(INDEX($DC$1:$DC$200,MATCH($BI185&amp;CL$3,$DB$1:$DB$200&amp;$DC$1:$DC$200,0))),IF(INDEX($DC$201:$DC$770,MATCH($BI185&amp;CL$3,$DB$201:$DB$770&amp;$DC$201:$DC$770,0))=CL$3,2,""),IF(INDEX($DC$1:$DC$200,MATCH($BI185&amp;CL$3,$DB$1:$DB$200&amp;$DC$1:$DC$200,0))=CL$3,1,"")))</f>
        <v/>
      </c>
      <c r="CO185" s="58">
        <f t="shared" ref="CO185" si="1747">VLOOKUP(CQ185,$CQ$194:$CR$208,2,FALSE)</f>
        <v>15</v>
      </c>
      <c r="CP185" s="23">
        <f t="shared" si="1332"/>
        <v>0</v>
      </c>
      <c r="CQ185" s="168" t="s">
        <v>207</v>
      </c>
      <c r="CR185" s="67" t="s">
        <v>184</v>
      </c>
      <c r="CT185" s="13" t="s">
        <v>151</v>
      </c>
      <c r="CU185" s="67"/>
      <c r="CV185" s="67"/>
      <c r="CW185" s="13">
        <f t="shared" si="1410"/>
        <v>2016</v>
      </c>
      <c r="CX185" s="13" t="str">
        <f t="shared" si="1309"/>
        <v>Mo</v>
      </c>
      <c r="CY185" s="22">
        <f t="shared" si="1333"/>
        <v>40876</v>
      </c>
      <c r="CZ185" s="13">
        <f>IF(COUNTIF(DL742:DL751,1)&gt;0,"F3",0)</f>
        <v>0</v>
      </c>
      <c r="DB185" s="19">
        <f>IF(DM185=0,0,IF(COUNTIF($DM$1:$DM$200,DM185)=1,DM185,IF(COUNTIF($DM$1:$DM$200,DM185)=2,IF(COUNTIF($DM$1:$DM104,DM185)=0,DM185,DM185+0.5),"Terminkollision 1")))</f>
        <v>0</v>
      </c>
      <c r="DC185" s="42">
        <f t="shared" si="1187"/>
        <v>15</v>
      </c>
      <c r="DD185" s="71" t="s">
        <v>207</v>
      </c>
      <c r="DE185" s="67" t="s">
        <v>185</v>
      </c>
      <c r="DG185" s="67"/>
      <c r="DH185" s="67"/>
      <c r="DI185" s="13">
        <f t="shared" si="765"/>
        <v>2016</v>
      </c>
      <c r="DJ185" s="13" t="str">
        <f t="shared" si="1273"/>
        <v>Mo</v>
      </c>
      <c r="DK185" s="22">
        <f t="shared" si="1274"/>
        <v>40876</v>
      </c>
      <c r="DL185" s="19">
        <f t="shared" si="1275"/>
        <v>0</v>
      </c>
      <c r="DM185" s="13">
        <f t="shared" si="1136"/>
        <v>0</v>
      </c>
    </row>
    <row r="186" spans="1:117">
      <c r="A186" s="13">
        <f t="shared" ref="A186" si="1748">A185+0.5</f>
        <v>205.5</v>
      </c>
      <c r="B186" s="174"/>
      <c r="C186" s="183"/>
      <c r="D186" s="177"/>
      <c r="E186" s="2"/>
      <c r="F186" s="165"/>
      <c r="G186" s="165"/>
      <c r="H186" s="165"/>
      <c r="I186" s="2"/>
      <c r="J186" s="10" t="str">
        <f t="shared" ref="J186" si="1749">IF(ISNA(VLOOKUP(A186,$CP$30:$CQ$56,2,FALSE)),IF(ISNA(VLOOKUP(A186,$DB$1:$DE$200,4,FALSE)),"",VLOOKUP(A186,$DB$1:$DE$200,4,FALSE)),VLOOKUP(A186,$CP$30:$CQ$56,2,FALSE))</f>
        <v/>
      </c>
      <c r="K186" s="10"/>
      <c r="L186" s="10"/>
      <c r="M186" s="10"/>
      <c r="N186" s="10"/>
      <c r="O186" s="10"/>
      <c r="P186" s="9" t="str">
        <f t="array" ref="P186">IF(ISNA(INDEX($DC$201:$DC$770,MATCH($A185&amp;P$3,$DB$201:$DB$770&amp;$DC$201:$DC$770,0))),IF(ISNA(INDEX($DC$1:$DC$200,MATCH($A186&amp;P$3,$DB$1:$DB$200&amp;$DC$1:$DC$200,0))),"",IF(INDEX($DC$1:$DC$200,MATCH($A186&amp;P$3,$DB$1:$DB$200&amp;$DC$1:$DC$200,0))=P$3,1,"")),IF(INDEX($DC$201:$DC$770,MATCH($A185&amp;P$3,$DB$201:$DB$770&amp;$DC$201:$DC$770,0))=P$3,2,""))</f>
        <v/>
      </c>
      <c r="Q186" s="10" t="str">
        <f t="array" ref="Q186">IF(ISNA(INDEX($DC$201:$DC$770,MATCH($A185&amp;Q$3,$DB$201:$DB$770&amp;$DC$201:$DC$770,0))),IF(ISNA(INDEX($DC$1:$DC$200,MATCH($A186&amp;Q$3,$DB$1:$DB$200&amp;$DC$1:$DC$200,0))),"",IF(INDEX($DC$1:$DC$200,MATCH($A186&amp;Q$3,$DB$1:$DB$200&amp;$DC$1:$DC$200,0))=Q$3,1,"")),IF(INDEX($DC$201:$DC$770,MATCH($A185&amp;Q$3,$DB$201:$DB$770&amp;$DC$201:$DC$770,0))=Q$3,2,""))</f>
        <v/>
      </c>
      <c r="R186" s="10" t="str">
        <f t="array" ref="R186">IF(ISNA(INDEX($DC$201:$DC$770,MATCH($A185&amp;R$3,$DB$201:$DB$770&amp;$DC$201:$DC$770,0))),IF(ISNA(INDEX($DC$1:$DC$200,MATCH($A186&amp;R$3,$DB$1:$DB$200&amp;$DC$1:$DC$200,0))),"",IF(INDEX($DC$1:$DC$200,MATCH($A186&amp;R$3,$DB$1:$DB$200&amp;$DC$1:$DC$200,0))=R$3,1,"")),IF(INDEX($DC$201:$DC$770,MATCH($A185&amp;R$3,$DB$201:$DB$770&amp;$DC$201:$DC$770,0))=R$3,2,""))</f>
        <v/>
      </c>
      <c r="S186" s="9" t="str">
        <f t="array" ref="S186">IF(ISNA(INDEX($DC$201:$DC$770,MATCH($A185&amp;S$3,$DB$201:$DB$770&amp;$DC$201:$DC$770,0))),IF(ISNA(INDEX($DC$1:$DC$200,MATCH($A186&amp;S$3,$DB$1:$DB$200&amp;$DC$1:$DC$200,0))),"",IF(INDEX($DC$1:$DC$200,MATCH($A186&amp;S$3,$DB$1:$DB$200&amp;$DC$1:$DC$200,0))=S$3,1,"")),IF(INDEX($DC$201:$DC$770,MATCH($A185&amp;S$3,$DB$201:$DB$770&amp;$DC$201:$DC$770,0))=S$3,2,""))</f>
        <v/>
      </c>
      <c r="T186" s="10">
        <f t="array" ref="T186">IF(ISNA(INDEX($DC$201:$DC$770,MATCH($A185&amp;T$3,$DB$201:$DB$770&amp;$DC$201:$DC$770,0))),IF(ISNA(INDEX($DC$1:$DC$200,MATCH($A186&amp;T$3,$DB$1:$DB$200&amp;$DC$1:$DC$200,0))),"",IF(INDEX($DC$1:$DC$200,MATCH($A186&amp;T$3,$DB$1:$DB$200&amp;$DC$1:$DC$200,0))=T$3,1,"")),IF(INDEX($DC$201:$DC$770,MATCH($A185&amp;T$3,$DB$201:$DB$770&amp;$DC$201:$DC$770,0))=T$3,2,""))</f>
        <v>2</v>
      </c>
      <c r="U186" s="8">
        <f t="array" ref="U186">IF(ISNA(INDEX($DC$201:$DC$770,MATCH($A185&amp;U$3,$DB$201:$DB$770&amp;$DC$201:$DC$770,0))),IF(ISNA(INDEX($DC$1:$DC$200,MATCH($A186&amp;U$3,$DB$1:$DB$200&amp;$DC$1:$DC$200,0))),"",IF(INDEX($DC$1:$DC$200,MATCH($A186&amp;U$3,$DB$1:$DB$200&amp;$DC$1:$DC$200,0))=U$3,1,"")),IF(INDEX($DC$201:$DC$770,MATCH($A185&amp;U$3,$DB$201:$DB$770&amp;$DC$201:$DC$770,0))=U$3,2,""))</f>
        <v>2</v>
      </c>
      <c r="V186" s="10" t="str">
        <f t="array" ref="V186">IF(ISNA(INDEX($DC$201:$DC$770,MATCH($A185&amp;V$3,$DB$201:$DB$770&amp;$DC$201:$DC$770,0))),IF(ISNA(INDEX($DC$1:$DC$200,MATCH($A186&amp;V$3,$DB$1:$DB$200&amp;$DC$1:$DC$200,0))),"",IF(INDEX($DC$1:$DC$200,MATCH($A186&amp;V$3,$DB$1:$DB$200&amp;$DC$1:$DC$200,0))=V$3,1,"")),IF(INDEX($DC$201:$DC$770,MATCH($A185&amp;V$3,$DB$201:$DB$770&amp;$DC$201:$DC$770,0))=V$3,2,""))</f>
        <v/>
      </c>
      <c r="W186" s="10" t="str">
        <f t="array" ref="W186">IF(ISNA(INDEX($DC$201:$DC$770,MATCH($A185&amp;W$3,$DB$201:$DB$770&amp;$DC$201:$DC$770,0))),IF(ISNA(INDEX($DC$1:$DC$200,MATCH($A186&amp;W$3,$DB$1:$DB$200&amp;$DC$1:$DC$200,0))),"",IF(INDEX($DC$1:$DC$200,MATCH($A186&amp;W$3,$DB$1:$DB$200&amp;$DC$1:$DC$200,0))=W$3,1,"")),IF(INDEX($DC$201:$DC$770,MATCH($A185&amp;W$3,$DB$201:$DB$770&amp;$DC$201:$DC$770,0))=W$3,2,""))</f>
        <v/>
      </c>
      <c r="X186" s="10">
        <f t="array" ref="X186">IF(ISNA(INDEX($DC$201:$DC$770,MATCH($A185&amp;X$3,$DB$201:$DB$770&amp;$DC$201:$DC$770,0))),IF(ISNA(INDEX($DC$1:$DC$200,MATCH($A186&amp;X$3,$DB$1:$DB$200&amp;$DC$1:$DC$200,0))),"",IF(INDEX($DC$1:$DC$200,MATCH($A186&amp;X$3,$DB$1:$DB$200&amp;$DC$1:$DC$200,0))=X$3,1,"")),IF(INDEX($DC$201:$DC$770,MATCH($A185&amp;X$3,$DB$201:$DB$770&amp;$DC$201:$DC$770,0))=X$3,2,""))</f>
        <v>2</v>
      </c>
      <c r="Y186" s="9" t="str">
        <f t="array" ref="Y186">IF(ISNA(INDEX($DC$201:$DC$770,MATCH($A185&amp;Y$3,$DB$201:$DB$770&amp;$DC$201:$DC$770,0))),IF(ISNA(INDEX($DC$1:$DC$200,MATCH($A186&amp;Y$3,$DB$1:$DB$200&amp;$DC$1:$DC$200,0))),"",IF(INDEX($DC$1:$DC$200,MATCH($A186&amp;Y$3,$DB$1:$DB$200&amp;$DC$1:$DC$200,0))=Y$3,1,"")),IF(INDEX($DC$201:$DC$770,MATCH($A185&amp;Y$3,$DB$201:$DB$770&amp;$DC$201:$DC$770,0))=Y$3,2,""))</f>
        <v/>
      </c>
      <c r="Z186" s="10" t="str">
        <f t="array" ref="Z186">IF(ISNA(INDEX($DC$201:$DC$770,MATCH($A185&amp;Z$3,$DB$201:$DB$770&amp;$DC$201:$DC$770,0))),IF(ISNA(INDEX($DC$1:$DC$200,MATCH($A186&amp;Z$3,$DB$1:$DB$200&amp;$DC$1:$DC$200,0))),"",IF(INDEX($DC$1:$DC$200,MATCH($A186&amp;Z$3,$DB$1:$DB$200&amp;$DC$1:$DC$200,0))=Z$3,1,"")),IF(INDEX($DC$201:$DC$770,MATCH($A185&amp;Z$3,$DB$201:$DB$770&amp;$DC$201:$DC$770,0))=Z$3,2,""))</f>
        <v/>
      </c>
      <c r="AA186" s="8" t="str">
        <f t="array" ref="AA186">IF(ISNA(INDEX($DC$201:$DC$770,MATCH($A185&amp;AA$3,$DB$201:$DB$770&amp;$DC$201:$DC$770,0))),IF(ISNA(INDEX($DC$1:$DC$200,MATCH($A186&amp;AA$3,$DB$1:$DB$200&amp;$DC$1:$DC$200,0))),"",IF(INDEX($DC$1:$DC$200,MATCH($A186&amp;AA$3,$DB$1:$DB$200&amp;$DC$1:$DC$200,0))=AA$3,1,"")),IF(INDEX($DC$201:$DC$770,MATCH($A185&amp;AA$3,$DB$201:$DB$770&amp;$DC$201:$DC$770,0))=AA$3,2,""))</f>
        <v/>
      </c>
      <c r="AB186" s="10" t="str">
        <f t="array" ref="AB186">IF(ISNA(INDEX($DC$201:$DC$770,MATCH($A185&amp;AB$3,$DB$201:$DB$770&amp;$DC$201:$DC$770,0))),IF(ISNA(INDEX($DC$1:$DC$200,MATCH($A186&amp;AB$3,$DB$1:$DB$200&amp;$DC$1:$DC$200,0))),"",IF(INDEX($DC$1:$DC$200,MATCH($A186&amp;AB$3,$DB$1:$DB$200&amp;$DC$1:$DC$200,0))=AB$3,1,"")),IF(INDEX($DC$201:$DC$770,MATCH($A185&amp;AB$3,$DB$201:$DB$770&amp;$DC$201:$DC$770,0))=AB$3,2,""))</f>
        <v/>
      </c>
      <c r="AC186" s="10" t="str">
        <f t="array" ref="AC186">IF(ISNA(INDEX($DC$201:$DC$770,MATCH($A185&amp;AC$3,$DB$201:$DB$770&amp;$DC$201:$DC$770,0))),IF(ISNA(INDEX($DC$1:$DC$200,MATCH($A186&amp;AC$3,$DB$1:$DB$200&amp;$DC$1:$DC$200,0))),"",IF(INDEX($DC$1:$DC$200,MATCH($A186&amp;AC$3,$DB$1:$DB$200&amp;$DC$1:$DC$200,0))=AC$3,1,"")),IF(INDEX($DC$201:$DC$770,MATCH($A185&amp;AC$3,$DB$201:$DB$770&amp;$DC$201:$DC$770,0))=AC$3,2,""))</f>
        <v/>
      </c>
      <c r="AD186" s="8" t="str">
        <f t="array" ref="AD186">IF(ISNA(INDEX($DC$201:$DC$770,MATCH($A185&amp;AD$3,$DB$201:$DB$770&amp;$DC$201:$DC$770,0))),IF(ISNA(INDEX($DC$1:$DC$200,MATCH($A186&amp;AD$3,$DB$1:$DB$200&amp;$DC$1:$DC$200,0))),"",IF(INDEX($DC$1:$DC$200,MATCH($A186&amp;AD$3,$DB$1:$DB$200&amp;$DC$1:$DC$200,0))=AD$3,1,"")),IF(INDEX($DC$201:$DC$770,MATCH($A185&amp;AD$3,$DB$201:$DB$770&amp;$DC$201:$DC$770,0))=AD$3,2,""))</f>
        <v/>
      </c>
      <c r="AE186" s="4">
        <f t="shared" ref="AE186" si="1750">AE185+0.5</f>
        <v>236.5</v>
      </c>
      <c r="AF186" s="174"/>
      <c r="AG186" s="173"/>
      <c r="AH186" s="177"/>
      <c r="AI186" s="2"/>
      <c r="AJ186" s="165"/>
      <c r="AK186" s="165"/>
      <c r="AL186" s="165"/>
      <c r="AM186" s="2"/>
      <c r="AN186" s="9" t="str">
        <f t="shared" ref="AN186" si="1751">IF(ISNA(VLOOKUP(AE186,$CP$30:$CQ$56,2,FALSE)),IF(ISNA(VLOOKUP(AE186,$DB$1:$DE$200,4,FALSE)),"",VLOOKUP(AE186,$DB$1:$DE$200,4,FALSE)),VLOOKUP(AE186,$CP$30:$CQ$56,2,FALSE))</f>
        <v/>
      </c>
      <c r="AO186" s="10"/>
      <c r="AP186" s="10"/>
      <c r="AQ186" s="10"/>
      <c r="AR186" s="10"/>
      <c r="AS186" s="8"/>
      <c r="AT186" s="9" t="str">
        <f t="array" ref="AT186">IF(ISNA(INDEX($DC$201:$DC$770,MATCH($AE185&amp;AT$3,$DB$201:$DB$770&amp;$DC$201:$DC$770,0))),IF(ISNA(INDEX($DC$1:$DC$200,MATCH($AE186&amp;AT$3,$DB$1:$DB$200&amp;$DC$1:$DC$200,0))),"",IF(INDEX($DC$1:$DC$200,MATCH($AE186&amp;AT$3,$DB$1:$DB$200&amp;$DC$1:$DC$200,0))=AT$3,1,"")),IF(INDEX($DC$201:$DC$770,MATCH($AE185&amp;AT$3,$DB$201:$DB$770&amp;$DC$201:$DC$770,0))=AT$3,2,""))</f>
        <v/>
      </c>
      <c r="AU186" s="10" t="str">
        <f t="array" ref="AU186">IF(ISNA(INDEX($DC$201:$DC$770,MATCH($AE185&amp;AU$3,$DB$201:$DB$770&amp;$DC$201:$DC$770,0))),IF(ISNA(INDEX($DC$1:$DC$200,MATCH($AE186&amp;AU$3,$DB$1:$DB$200&amp;$DC$1:$DC$200,0))),"",IF(INDEX($DC$1:$DC$200,MATCH($AE186&amp;AU$3,$DB$1:$DB$200&amp;$DC$1:$DC$200,0))=AU$3,1,"")),IF(INDEX($DC$201:$DC$770,MATCH($AE185&amp;AU$3,$DB$201:$DB$770&amp;$DC$201:$DC$770,0))=AU$3,2,""))</f>
        <v/>
      </c>
      <c r="AV186" s="10" t="str">
        <f t="array" ref="AV186">IF(ISNA(INDEX($DC$201:$DC$770,MATCH($AE185&amp;AV$3,$DB$201:$DB$770&amp;$DC$201:$DC$770,0))),IF(ISNA(INDEX($DC$1:$DC$200,MATCH($AE186&amp;AV$3,$DB$1:$DB$200&amp;$DC$1:$DC$200,0))),"",IF(INDEX($DC$1:$DC$200,MATCH($AE186&amp;AV$3,$DB$1:$DB$200&amp;$DC$1:$DC$200,0))=AV$3,1,"")),IF(INDEX($DC$201:$DC$770,MATCH($AE185&amp;AV$3,$DB$201:$DB$770&amp;$DC$201:$DC$770,0))=AV$3,2,""))</f>
        <v/>
      </c>
      <c r="AW186" s="9" t="str">
        <f t="array" ref="AW186">IF(ISNA(INDEX($DC$201:$DC$770,MATCH($AE185&amp;AW$3,$DB$201:$DB$770&amp;$DC$201:$DC$770,0))),IF(ISNA(INDEX($DC$1:$DC$200,MATCH($AE186&amp;AW$3,$DB$1:$DB$200&amp;$DC$1:$DC$200,0))),"",IF(INDEX($DC$1:$DC$200,MATCH($AE186&amp;AW$3,$DB$1:$DB$200&amp;$DC$1:$DC$200,0))=AW$3,1,"")),IF(INDEX($DC$201:$DC$770,MATCH($AE185&amp;AW$3,$DB$201:$DB$770&amp;$DC$201:$DC$770,0))=AW$3,2,""))</f>
        <v/>
      </c>
      <c r="AX186" s="10" t="str">
        <f t="array" ref="AX186">IF(ISNA(INDEX($DC$201:$DC$770,MATCH($AE185&amp;AX$3,$DB$201:$DB$770&amp;$DC$201:$DC$770,0))),IF(ISNA(INDEX($DC$1:$DC$200,MATCH($AE186&amp;AX$3,$DB$1:$DB$200&amp;$DC$1:$DC$200,0))),"",IF(INDEX($DC$1:$DC$200,MATCH($AE186&amp;AX$3,$DB$1:$DB$200&amp;$DC$1:$DC$200,0))=AX$3,1,"")),IF(INDEX($DC$201:$DC$770,MATCH($AE185&amp;AX$3,$DB$201:$DB$770&amp;$DC$201:$DC$770,0))=AX$3,2,""))</f>
        <v/>
      </c>
      <c r="AY186" s="8" t="str">
        <f t="array" ref="AY186">IF(ISNA(INDEX($DC$201:$DC$770,MATCH($AE185&amp;AY$3,$DB$201:$DB$770&amp;$DC$201:$DC$770,0))),IF(ISNA(INDEX($DC$1:$DC$200,MATCH($AE186&amp;AY$3,$DB$1:$DB$200&amp;$DC$1:$DC$200,0))),"",IF(INDEX($DC$1:$DC$200,MATCH($AE186&amp;AY$3,$DB$1:$DB$200&amp;$DC$1:$DC$200,0))=AY$3,1,"")),IF(INDEX($DC$201:$DC$770,MATCH($AE185&amp;AY$3,$DB$201:$DB$770&amp;$DC$201:$DC$770,0))=AY$3,2,""))</f>
        <v/>
      </c>
      <c r="AZ186" s="10" t="str">
        <f t="array" ref="AZ186">IF(ISNA(INDEX($DC$201:$DC$770,MATCH($AE185&amp;AZ$3,$DB$201:$DB$770&amp;$DC$201:$DC$770,0))),IF(ISNA(INDEX($DC$1:$DC$200,MATCH($AE186&amp;AZ$3,$DB$1:$DB$200&amp;$DC$1:$DC$200,0))),"",IF(INDEX($DC$1:$DC$200,MATCH($AE186&amp;AZ$3,$DB$1:$DB$200&amp;$DC$1:$DC$200,0))=AZ$3,1,"")),IF(INDEX($DC$201:$DC$770,MATCH($AE185&amp;AZ$3,$DB$201:$DB$770&amp;$DC$201:$DC$770,0))=AZ$3,2,""))</f>
        <v/>
      </c>
      <c r="BA186" s="10" t="str">
        <f t="array" ref="BA186">IF(ISNA(INDEX($DC$201:$DC$770,MATCH($AE185&amp;BA$3,$DB$201:$DB$770&amp;$DC$201:$DC$770,0))),IF(ISNA(INDEX($DC$1:$DC$200,MATCH($AE186&amp;BA$3,$DB$1:$DB$200&amp;$DC$1:$DC$200,0))),"",IF(INDEX($DC$1:$DC$200,MATCH($AE186&amp;BA$3,$DB$1:$DB$200&amp;$DC$1:$DC$200,0))=BA$3,1,"")),IF(INDEX($DC$201:$DC$770,MATCH($AE185&amp;BA$3,$DB$201:$DB$770&amp;$DC$201:$DC$770,0))=BA$3,2,""))</f>
        <v/>
      </c>
      <c r="BB186" s="10" t="str">
        <f t="array" ref="BB186">IF(ISNA(INDEX($DC$201:$DC$770,MATCH($AE185&amp;BB$3,$DB$201:$DB$770&amp;$DC$201:$DC$770,0))),IF(ISNA(INDEX($DC$1:$DC$200,MATCH($AE186&amp;BB$3,$DB$1:$DB$200&amp;$DC$1:$DC$200,0))),"",IF(INDEX($DC$1:$DC$200,MATCH($AE186&amp;BB$3,$DB$1:$DB$200&amp;$DC$1:$DC$200,0))=BB$3,1,"")),IF(INDEX($DC$201:$DC$770,MATCH($AE185&amp;BB$3,$DB$201:$DB$770&amp;$DC$201:$DC$770,0))=BB$3,2,""))</f>
        <v/>
      </c>
      <c r="BC186" s="9" t="str">
        <f t="array" ref="BC186">IF(ISNA(INDEX($DC$201:$DC$770,MATCH($AE185&amp;BC$3,$DB$201:$DB$770&amp;$DC$201:$DC$770,0))),IF(ISNA(INDEX($DC$1:$DC$200,MATCH($AE186&amp;BC$3,$DB$1:$DB$200&amp;$DC$1:$DC$200,0))),"",IF(INDEX($DC$1:$DC$200,MATCH($AE186&amp;BC$3,$DB$1:$DB$200&amp;$DC$1:$DC$200,0))=BC$3,1,"")),IF(INDEX($DC$201:$DC$770,MATCH($AE185&amp;BC$3,$DB$201:$DB$770&amp;$DC$201:$DC$770,0))=BC$3,2,""))</f>
        <v/>
      </c>
      <c r="BD186" s="10" t="str">
        <f t="array" ref="BD186">IF(ISNA(INDEX($DC$201:$DC$770,MATCH($AE185&amp;BD$3,$DB$201:$DB$770&amp;$DC$201:$DC$770,0))),IF(ISNA(INDEX($DC$1:$DC$200,MATCH($AE186&amp;BD$3,$DB$1:$DB$200&amp;$DC$1:$DC$200,0))),"",IF(INDEX($DC$1:$DC$200,MATCH($AE186&amp;BD$3,$DB$1:$DB$200&amp;$DC$1:$DC$200,0))=BD$3,1,"")),IF(INDEX($DC$201:$DC$770,MATCH($AE185&amp;BD$3,$DB$201:$DB$770&amp;$DC$201:$DC$770,0))=BD$3,2,""))</f>
        <v/>
      </c>
      <c r="BE186" s="8" t="str">
        <f t="array" ref="BE186">IF(ISNA(INDEX($DC$201:$DC$770,MATCH($AE185&amp;BE$3,$DB$201:$DB$770&amp;$DC$201:$DC$770,0))),IF(ISNA(INDEX($DC$1:$DC$200,MATCH($AE186&amp;BE$3,$DB$1:$DB$200&amp;$DC$1:$DC$200,0))),"",IF(INDEX($DC$1:$DC$200,MATCH($AE186&amp;BE$3,$DB$1:$DB$200&amp;$DC$1:$DC$200,0))=BE$3,1,"")),IF(INDEX($DC$201:$DC$770,MATCH($AE185&amp;BE$3,$DB$201:$DB$770&amp;$DC$201:$DC$770,0))=BE$3,2,""))</f>
        <v/>
      </c>
      <c r="BF186" s="10" t="str">
        <f t="array" ref="BF186">IF(ISNA(INDEX($DC$201:$DC$770,MATCH($AE185&amp;BF$3,$DB$201:$DB$770&amp;$DC$201:$DC$770,0))),IF(ISNA(INDEX($DC$1:$DC$200,MATCH($AE186&amp;BF$3,$DB$1:$DB$200&amp;$DC$1:$DC$200,0))),"",IF(INDEX($DC$1:$DC$200,MATCH($AE186&amp;BF$3,$DB$1:$DB$200&amp;$DC$1:$DC$200,0))=BF$3,1,"")),IF(INDEX($DC$201:$DC$770,MATCH($AE185&amp;BF$3,$DB$201:$DB$770&amp;$DC$201:$DC$770,0))=BF$3,2,""))</f>
        <v/>
      </c>
      <c r="BG186" s="10" t="str">
        <f t="array" ref="BG186">IF(ISNA(INDEX($DC$201:$DC$770,MATCH($AE185&amp;BG$3,$DB$201:$DB$770&amp;$DC$201:$DC$770,0))),IF(ISNA(INDEX($DC$1:$DC$200,MATCH($AE186&amp;BG$3,$DB$1:$DB$200&amp;$DC$1:$DC$200,0))),"",IF(INDEX($DC$1:$DC$200,MATCH($AE186&amp;BG$3,$DB$1:$DB$200&amp;$DC$1:$DC$200,0))=BG$3,1,"")),IF(INDEX($DC$201:$DC$770,MATCH($AE185&amp;BG$3,$DB$201:$DB$770&amp;$DC$201:$DC$770,0))=BG$3,2,""))</f>
        <v/>
      </c>
      <c r="BH186" s="8" t="str">
        <f t="array" ref="BH186">IF(ISNA(INDEX($DC$201:$DC$770,MATCH($AE185&amp;BH$3,$DB$201:$DB$770&amp;$DC$201:$DC$770,0))),IF(ISNA(INDEX($DC$1:$DC$200,MATCH($AE186&amp;BH$3,$DB$1:$DB$200&amp;$DC$1:$DC$200,0))),"",IF(INDEX($DC$1:$DC$200,MATCH($AE186&amp;BH$3,$DB$1:$DB$200&amp;$DC$1:$DC$200,0))=BH$3,1,"")),IF(INDEX($DC$201:$DC$770,MATCH($AE185&amp;BH$3,$DB$201:$DB$770&amp;$DC$201:$DC$770,0))=BH$3,2,""))</f>
        <v/>
      </c>
      <c r="BI186" s="4">
        <f t="shared" ref="BI186" si="1752">BI185+0.5</f>
        <v>267.5</v>
      </c>
      <c r="BJ186" s="174"/>
      <c r="BK186" s="173"/>
      <c r="BL186" s="177"/>
      <c r="BM186" s="2"/>
      <c r="BN186" s="165"/>
      <c r="BO186" s="165"/>
      <c r="BP186" s="165"/>
      <c r="BQ186" s="2"/>
      <c r="BR186" s="9" t="str">
        <f t="shared" ref="BR186" si="1753">IF(ISNA(VLOOKUP(BI186,$CP$30:$CQ$56,2,FALSE)),IF(ISNA(VLOOKUP(BI186,$DB$1:$DE$200,4,FALSE)),"",VLOOKUP(BI186,$DB$1:$DE$200,4,FALSE)),VLOOKUP(BI186,$CP$30:$CQ$56,2,FALSE))</f>
        <v/>
      </c>
      <c r="BS186" s="10"/>
      <c r="BT186" s="10"/>
      <c r="BU186" s="10"/>
      <c r="BV186" s="10"/>
      <c r="BW186" s="10"/>
      <c r="BX186" s="9" t="str">
        <f t="array" ref="BX186">IF(ISNA(INDEX($DC$201:$DC$770,MATCH($BI185&amp;BX$3,$DB$201:$DB$770&amp;$DC$201:$DC$770,0))),IF(ISNA(INDEX($DC$1:$DC$200,MATCH($BI186&amp;BX$3,$DB$1:$DB$200&amp;$DC$1:$DC$200,0))),"",IF(INDEX($DC$1:$DC$200,MATCH($BI186&amp;BX$3,$DB$1:$DB$200&amp;$DC$1:$DC$200,0))=BX$3,1,"")),IF(INDEX($DC$201:$DC$770,MATCH($BI185&amp;BX$3,$DB$201:$DB$770&amp;$DC$201:$DC$770,0))=BX$3,2,""))</f>
        <v/>
      </c>
      <c r="BY186" s="10" t="str">
        <f t="array" ref="BY186">IF(ISNA(INDEX($DC$201:$DC$770,MATCH($BI185&amp;BY$3,$DB$201:$DB$770&amp;$DC$201:$DC$770,0))),IF(ISNA(INDEX($DC$1:$DC$200,MATCH($BI186&amp;BY$3,$DB$1:$DB$200&amp;$DC$1:$DC$200,0))),"",IF(INDEX($DC$1:$DC$200,MATCH($BI186&amp;BY$3,$DB$1:$DB$200&amp;$DC$1:$DC$200,0))=BY$3,1,"")),IF(INDEX($DC$201:$DC$770,MATCH($BI185&amp;BY$3,$DB$201:$DB$770&amp;$DC$201:$DC$770,0))=BY$3,2,""))</f>
        <v/>
      </c>
      <c r="BZ186" s="10" t="str">
        <f t="array" ref="BZ186">IF(ISNA(INDEX($DC$201:$DC$770,MATCH($BI185&amp;BZ$3,$DB$201:$DB$770&amp;$DC$201:$DC$770,0))),IF(ISNA(INDEX($DC$1:$DC$200,MATCH($BI186&amp;BZ$3,$DB$1:$DB$200&amp;$DC$1:$DC$200,0))),"",IF(INDEX($DC$1:$DC$200,MATCH($BI186&amp;BZ$3,$DB$1:$DB$200&amp;$DC$1:$DC$200,0))=BZ$3,1,"")),IF(INDEX($DC$201:$DC$770,MATCH($BI185&amp;BZ$3,$DB$201:$DB$770&amp;$DC$201:$DC$770,0))=BZ$3,2,""))</f>
        <v/>
      </c>
      <c r="CA186" s="9" t="str">
        <f t="array" ref="CA186">IF(ISNA(INDEX($DC$201:$DC$770,MATCH($BI185&amp;CA$3,$DB$201:$DB$770&amp;$DC$201:$DC$770,0))),IF(ISNA(INDEX($DC$1:$DC$200,MATCH($BI186&amp;CA$3,$DB$1:$DB$200&amp;$DC$1:$DC$200,0))),"",IF(INDEX($DC$1:$DC$200,MATCH($BI186&amp;CA$3,$DB$1:$DB$200&amp;$DC$1:$DC$200,0))=CA$3,1,"")),IF(INDEX($DC$201:$DC$770,MATCH($BI185&amp;CA$3,$DB$201:$DB$770&amp;$DC$201:$DC$770,0))=CA$3,2,""))</f>
        <v/>
      </c>
      <c r="CB186" s="10" t="str">
        <f t="array" ref="CB186">IF(ISNA(INDEX($DC$201:$DC$770,MATCH($BI185&amp;CB$3,$DB$201:$DB$770&amp;$DC$201:$DC$770,0))),IF(ISNA(INDEX($DC$1:$DC$200,MATCH($BI186&amp;CB$3,$DB$1:$DB$200&amp;$DC$1:$DC$200,0))),"",IF(INDEX($DC$1:$DC$200,MATCH($BI186&amp;CB$3,$DB$1:$DB$200&amp;$DC$1:$DC$200,0))=CB$3,1,"")),IF(INDEX($DC$201:$DC$770,MATCH($BI185&amp;CB$3,$DB$201:$DB$770&amp;$DC$201:$DC$770,0))=CB$3,2,""))</f>
        <v/>
      </c>
      <c r="CC186" s="8" t="str">
        <f t="array" ref="CC186">IF(ISNA(INDEX($DC$201:$DC$770,MATCH($BI185&amp;CC$3,$DB$201:$DB$770&amp;$DC$201:$DC$770,0))),IF(ISNA(INDEX($DC$1:$DC$200,MATCH($BI186&amp;CC$3,$DB$1:$DB$200&amp;$DC$1:$DC$200,0))),"",IF(INDEX($DC$1:$DC$200,MATCH($BI186&amp;CC$3,$DB$1:$DB$200&amp;$DC$1:$DC$200,0))=CC$3,1,"")),IF(INDEX($DC$201:$DC$770,MATCH($BI185&amp;CC$3,$DB$201:$DB$770&amp;$DC$201:$DC$770,0))=CC$3,2,""))</f>
        <v/>
      </c>
      <c r="CD186" s="10" t="str">
        <f t="array" ref="CD186">IF(ISNA(INDEX($DC$201:$DC$770,MATCH($BI185&amp;CD$3,$DB$201:$DB$770&amp;$DC$201:$DC$770,0))),IF(ISNA(INDEX($DC$1:$DC$200,MATCH($BI186&amp;CD$3,$DB$1:$DB$200&amp;$DC$1:$DC$200,0))),"",IF(INDEX($DC$1:$DC$200,MATCH($BI186&amp;CD$3,$DB$1:$DB$200&amp;$DC$1:$DC$200,0))=CD$3,1,"")),IF(INDEX($DC$201:$DC$770,MATCH($BI185&amp;CD$3,$DB$201:$DB$770&amp;$DC$201:$DC$770,0))=CD$3,2,""))</f>
        <v/>
      </c>
      <c r="CE186" s="10" t="str">
        <f t="array" ref="CE186">IF(ISNA(INDEX($DC$201:$DC$770,MATCH($BI185&amp;CE$3,$DB$201:$DB$770&amp;$DC$201:$DC$770,0))),IF(ISNA(INDEX($DC$1:$DC$200,MATCH($BI186&amp;CE$3,$DB$1:$DB$200&amp;$DC$1:$DC$200,0))),"",IF(INDEX($DC$1:$DC$200,MATCH($BI186&amp;CE$3,$DB$1:$DB$200&amp;$DC$1:$DC$200,0))=CE$3,1,"")),IF(INDEX($DC$201:$DC$770,MATCH($BI185&amp;CE$3,$DB$201:$DB$770&amp;$DC$201:$DC$770,0))=CE$3,2,""))</f>
        <v/>
      </c>
      <c r="CF186" s="10" t="str">
        <f t="array" ref="CF186">IF(ISNA(INDEX($DC$201:$DC$770,MATCH($BI185&amp;CF$3,$DB$201:$DB$770&amp;$DC$201:$DC$770,0))),IF(ISNA(INDEX($DC$1:$DC$200,MATCH($BI186&amp;CF$3,$DB$1:$DB$200&amp;$DC$1:$DC$200,0))),"",IF(INDEX($DC$1:$DC$200,MATCH($BI186&amp;CF$3,$DB$1:$DB$200&amp;$DC$1:$DC$200,0))=CF$3,1,"")),IF(INDEX($DC$201:$DC$770,MATCH($BI185&amp;CF$3,$DB$201:$DB$770&amp;$DC$201:$DC$770,0))=CF$3,2,""))</f>
        <v/>
      </c>
      <c r="CG186" s="9" t="str">
        <f t="array" ref="CG186">IF(ISNA(INDEX($DC$201:$DC$770,MATCH($BI185&amp;CG$3,$DB$201:$DB$770&amp;$DC$201:$DC$770,0))),IF(ISNA(INDEX($DC$1:$DC$200,MATCH($BI186&amp;CG$3,$DB$1:$DB$200&amp;$DC$1:$DC$200,0))),"",IF(INDEX($DC$1:$DC$200,MATCH($BI186&amp;CG$3,$DB$1:$DB$200&amp;$DC$1:$DC$200,0))=CG$3,1,"")),IF(INDEX($DC$201:$DC$770,MATCH($BI185&amp;CG$3,$DB$201:$DB$770&amp;$DC$201:$DC$770,0))=CG$3,2,""))</f>
        <v/>
      </c>
      <c r="CH186" s="10" t="str">
        <f t="array" ref="CH186">IF(ISNA(INDEX($DC$201:$DC$770,MATCH($BI185&amp;CH$3,$DB$201:$DB$770&amp;$DC$201:$DC$770,0))),IF(ISNA(INDEX($DC$1:$DC$200,MATCH($BI186&amp;CH$3,$DB$1:$DB$200&amp;$DC$1:$DC$200,0))),"",IF(INDEX($DC$1:$DC$200,MATCH($BI186&amp;CH$3,$DB$1:$DB$200&amp;$DC$1:$DC$200,0))=CH$3,1,"")),IF(INDEX($DC$201:$DC$770,MATCH($BI185&amp;CH$3,$DB$201:$DB$770&amp;$DC$201:$DC$770,0))=CH$3,2,""))</f>
        <v/>
      </c>
      <c r="CI186" s="8" t="str">
        <f t="array" ref="CI186">IF(ISNA(INDEX($DC$201:$DC$770,MATCH($BI185&amp;CI$3,$DB$201:$DB$770&amp;$DC$201:$DC$770,0))),IF(ISNA(INDEX($DC$1:$DC$200,MATCH($BI186&amp;CI$3,$DB$1:$DB$200&amp;$DC$1:$DC$200,0))),"",IF(INDEX($DC$1:$DC$200,MATCH($BI186&amp;CI$3,$DB$1:$DB$200&amp;$DC$1:$DC$200,0))=CI$3,1,"")),IF(INDEX($DC$201:$DC$770,MATCH($BI185&amp;CI$3,$DB$201:$DB$770&amp;$DC$201:$DC$770,0))=CI$3,2,""))</f>
        <v/>
      </c>
      <c r="CJ186" s="10" t="str">
        <f t="array" ref="CJ186">IF(ISNA(INDEX($DC$201:$DC$770,MATCH($BI185&amp;CJ$3,$DB$201:$DB$770&amp;$DC$201:$DC$770,0))),IF(ISNA(INDEX($DC$1:$DC$200,MATCH($BI186&amp;CJ$3,$DB$1:$DB$200&amp;$DC$1:$DC$200,0))),"",IF(INDEX($DC$1:$DC$200,MATCH($BI186&amp;CJ$3,$DB$1:$DB$200&amp;$DC$1:$DC$200,0))=CJ$3,1,"")),IF(INDEX($DC$201:$DC$770,MATCH($BI185&amp;CJ$3,$DB$201:$DB$770&amp;$DC$201:$DC$770,0))=CJ$3,2,""))</f>
        <v/>
      </c>
      <c r="CK186" s="10" t="str">
        <f t="array" ref="CK186">IF(ISNA(INDEX($DC$201:$DC$770,MATCH($BI185&amp;CK$3,$DB$201:$DB$770&amp;$DC$201:$DC$770,0))),IF(ISNA(INDEX($DC$1:$DC$200,MATCH($BI186&amp;CK$3,$DB$1:$DB$200&amp;$DC$1:$DC$200,0))),"",IF(INDEX($DC$1:$DC$200,MATCH($BI186&amp;CK$3,$DB$1:$DB$200&amp;$DC$1:$DC$200,0))=CK$3,1,"")),IF(INDEX($DC$201:$DC$770,MATCH($BI185&amp;CK$3,$DB$201:$DB$770&amp;$DC$201:$DC$770,0))=CK$3,2,""))</f>
        <v/>
      </c>
      <c r="CL186" s="8" t="str">
        <f t="array" ref="CL186">IF(ISNA(INDEX($DC$201:$DC$770,MATCH($BI185&amp;CL$3,$DB$201:$DB$770&amp;$DC$201:$DC$770,0))),IF(ISNA(INDEX($DC$1:$DC$200,MATCH($BI186&amp;CL$3,$DB$1:$DB$200&amp;$DC$1:$DC$200,0))),"",IF(INDEX($DC$1:$DC$200,MATCH($BI186&amp;CL$3,$DB$1:$DB$200&amp;$DC$1:$DC$200,0))=CL$3,1,"")),IF(INDEX($DC$201:$DC$770,MATCH($BI185&amp;CL$3,$DB$201:$DB$770&amp;$DC$201:$DC$770,0))=CL$3,2,""))</f>
        <v/>
      </c>
      <c r="CN186" s="10"/>
      <c r="CO186" s="14">
        <f t="shared" ref="CO186" si="1754">CO185</f>
        <v>15</v>
      </c>
      <c r="CP186" s="24">
        <f t="shared" si="1332"/>
        <v>0</v>
      </c>
      <c r="CQ186" s="161"/>
      <c r="CR186" s="47"/>
      <c r="CS186" s="10"/>
      <c r="CT186" s="10" t="s">
        <v>152</v>
      </c>
      <c r="CU186" s="68"/>
      <c r="CV186" s="68"/>
      <c r="CW186" s="10">
        <f t="shared" si="1410"/>
        <v>2016</v>
      </c>
      <c r="CX186" s="10" t="str">
        <f t="shared" si="1309"/>
        <v>Mo</v>
      </c>
      <c r="CY186" s="36">
        <f t="shared" si="1333"/>
        <v>40876</v>
      </c>
      <c r="CZ186" s="10">
        <f>CZ185</f>
        <v>0</v>
      </c>
      <c r="DB186" s="19">
        <f>IF(DM186=0,0,IF(COUNTIF($DM$1:$DM$200,DM186)=1,DM186,IF(COUNTIF($DM$1:$DM$200,DM186)=2,IF(COUNTIF($DM$1:$DM104,DM186)=0,DM186,DM186+0.5),"Terminkollision 1")))</f>
        <v>0</v>
      </c>
      <c r="DC186" s="42">
        <f t="shared" si="1187"/>
        <v>15</v>
      </c>
      <c r="DD186" s="71" t="s">
        <v>207</v>
      </c>
      <c r="DE186" s="67" t="s">
        <v>186</v>
      </c>
      <c r="DG186" s="67"/>
      <c r="DH186" s="67"/>
      <c r="DI186" s="13">
        <f t="shared" si="765"/>
        <v>2016</v>
      </c>
      <c r="DJ186" s="13" t="str">
        <f t="shared" si="1273"/>
        <v>Mo</v>
      </c>
      <c r="DK186" s="22">
        <f t="shared" si="1274"/>
        <v>40876</v>
      </c>
      <c r="DL186" s="19">
        <f t="shared" si="1275"/>
        <v>0</v>
      </c>
      <c r="DM186" s="13">
        <f t="shared" si="1136"/>
        <v>0</v>
      </c>
    </row>
    <row r="187" spans="1:117">
      <c r="A187" s="13">
        <f t="shared" ref="A187" si="1755">A185+1</f>
        <v>206</v>
      </c>
      <c r="B187" s="174">
        <f>TRUNC((DATE($CR$2,C$140,C187)-WEEKDAY(DATE($CR$2,C$140,C187),2)-DATE(YEAR(DATE($CR$2,C$140,C187)+4-WEEKDAY(DATE($CR$2,C$140,C187),2)),1,-10))/7)</f>
        <v>29</v>
      </c>
      <c r="C187" s="181">
        <v>24</v>
      </c>
      <c r="D187" s="176" t="str">
        <f t="shared" si="1258"/>
        <v>So</v>
      </c>
      <c r="E187" s="2"/>
      <c r="F187" s="164">
        <f t="shared" ref="F187" si="1756">IF(OR(OR(B187=$CR$7,B191=$CR$7,B187=$CS$7,B191=$CS$7,B187=$CT$7,B191=$CT$7,B187=$CR$8,B191=$CR$8,B187=$CR$9,B191=$CR$9,B187=$CR$10,B191=$CR$10,B187=$CS$10,B191=$CS$10,B187=$CR$11,B191=$CR$11,B187=$CS$11,B191=$CS$11,B187=$CT$11,B191=$CT$11,B187=$CU$11,B191=$CU$11,B187=$CV$11,B191=$CV$11,B187=$CR$12,B191=$CR$12,B187=$CS$12,B191=$CS$12),OR($A188=$CP$30,$A188=$CP$31,$A188=$CP$32,$A188=$CP$33,$A188=$CP$34,$A188=$CP$35,$A188=$CP$36,$A188=$CP$37,$A188=$CP$38,$A188=$CP$39,$A188=$CP$40,$A188=$CP$41),OR($A188=$CP$44,$A188=$CP$45,$A188=$CP$46,$A188=$CP$47,$A188=$CP$48,$A188=$CP$49,$A188=$CP$50)),1,"")</f>
        <v>1</v>
      </c>
      <c r="G187" s="164">
        <f t="shared" ref="G187" si="1757">IF(OR(OR(B187=$CR$15,B191=$CR$15,B187=$CS$15,B191=$CS$15,B187=$CT$15,B191=$CT$15,B187=$CR$16,B191=$CR$16,B187=$CS$16,B191=$CS$16,B187=$CR$17,B191=$CR$17,B187=$CS$17,B191=$CS$17,B187=$CR$18,B191=$CR$18,B187=$CS$18,B191=$CS$18,B187=$CT$18,B191=$CT$18,B187=$CU$18,B191=$CU$18,B187=$CV$18,B191=$CV$18,B187=$CR$19,B191=$CR$19,B187=$CS$19,B191=$CS$19),OR($A188=$CP$30,$A188=$CP$31,$A188=$CP$32,$A188=$CP$33,$A188=$CP$34,$A188=$CP$35,$A188=$CP$36,$A188=$CP$37,$A188=$CP$38,$A188=$CP$39,$A188=$CP$40,$A188=$CP$41),OR($A188=$CP$44,$A188=$CP$45,$A188=$CP$46,$A188=$CP$47,$A188=$CP$48,$A188=$CP$49,$A188=$CP$50)),1,"")</f>
        <v>1</v>
      </c>
      <c r="H187" s="164">
        <f t="shared" ref="H187" si="1758">IF(OR(OR(B187=$CR$22,B191=$CR$22,B187=$CS$22,B191=$CS$22,B187=$CT$22,B191=$CT$22,B187=$CR$23,B191=$CR$23,B187=$CS$23,B191=$CS$23,B187=$CR$24,B191=$CR$24,B187=$CS$24,B191=$CS$24,B187=$CR$25,B191=$CR$25,B187=$CS$25,B191=$CS$25,B187=$CT$25,B191=$CT$25,B187=$CU$25,B191=$CU$25,B187=$CV$25,B191=$CV$25,B187=$CR$26,B191=$CR$26,B187=$CS$26,B191=$CS$26),OR($A188=$CP$30,$A188=$CP$31,$A188=$CP$32,$A188=$CP$33,$A188=$CP$34,$A188=$CP$35,$A188=$CP$36,$A188=$CP$37,$A188=$CP$38,$A188=$CP$39,$A188=$CP$40,$A188=$CP$41),OR($A188=$CP$44,$A188=$CP$45,$A188=$CP$46,$A188=$CP$47,$A188=$CP$48,$A188=$CP$49,$A188=$CP$50)),1,"")</f>
        <v>1</v>
      </c>
      <c r="I187" s="2"/>
      <c r="J187" s="6" t="str">
        <f t="shared" ref="J187" si="1759">IF(ISNA(VLOOKUP(A187,$DB$1:$DE$200,4,FALSE)),"",VLOOKUP(A187,$DB$1:$DE$200,4,FALSE))</f>
        <v/>
      </c>
      <c r="K187" s="6"/>
      <c r="L187" s="6"/>
      <c r="M187" s="6"/>
      <c r="N187" s="6"/>
      <c r="O187" s="6"/>
      <c r="P187" s="5" t="str">
        <f t="array" ref="P187">IF(ISNA(INDEX($DC$1:$DC$770,MATCH($A187&amp;P$3,$DB$1:$DB$770&amp;$DC$1:$DC$770,0))),"",IF(ISNA(INDEX($DC$1:$DC$200,MATCH($A187&amp;P$3,$DB$1:$DB$200&amp;$DC$1:$DC$200,0))),IF(INDEX($DC$201:$DC$770,MATCH($A187&amp;P$3,$DB$201:$DB$770&amp;$DC$201:$DC$770,0))=P$3,2,""),IF(INDEX($DC$1:$DC$200,MATCH($A187&amp;P$3,$DB$1:$DB$200&amp;$DC$1:$DC$200,0))=P$3,1,"")))</f>
        <v/>
      </c>
      <c r="Q187" s="6" t="str">
        <f t="array" ref="Q187">IF(ISNA(INDEX($DC$1:$DC$770,MATCH($A187&amp;Q$3,$DB$1:$DB$770&amp;$DC$1:$DC$770,0))),"",IF(ISNA(INDEX($DC$1:$DC$200,MATCH($A187&amp;Q$3,$DB$1:$DB$200&amp;$DC$1:$DC$200,0))),IF(INDEX($DC$201:$DC$770,MATCH($A187&amp;Q$3,$DB$201:$DB$770&amp;$DC$201:$DC$770,0))=Q$3,2,""),IF(INDEX($DC$1:$DC$200,MATCH($A187&amp;Q$3,$DB$1:$DB$200&amp;$DC$1:$DC$200,0))=Q$3,1,"")))</f>
        <v/>
      </c>
      <c r="R187" s="6" t="str">
        <f t="array" ref="R187">IF(ISNA(INDEX($DC$1:$DC$770,MATCH($A187&amp;R$3,$DB$1:$DB$770&amp;$DC$1:$DC$770,0))),"",IF(ISNA(INDEX($DC$1:$DC$200,MATCH($A187&amp;R$3,$DB$1:$DB$200&amp;$DC$1:$DC$200,0))),IF(INDEX($DC$201:$DC$770,MATCH($A187&amp;R$3,$DB$201:$DB$770&amp;$DC$201:$DC$770,0))=R$3,2,""),IF(INDEX($DC$1:$DC$200,MATCH($A187&amp;R$3,$DB$1:$DB$200&amp;$DC$1:$DC$200,0))=R$3,1,"")))</f>
        <v/>
      </c>
      <c r="S187" s="5" t="str">
        <f t="array" ref="S187">IF(ISNA(INDEX($DC$1:$DC$770,MATCH($A187&amp;S$3,$DB$1:$DB$770&amp;$DC$1:$DC$770,0))),"",IF(ISNA(INDEX($DC$1:$DC$200,MATCH($A187&amp;S$3,$DB$1:$DB$200&amp;$DC$1:$DC$200,0))),IF(INDEX($DC$201:$DC$770,MATCH($A187&amp;S$3,$DB$201:$DB$770&amp;$DC$201:$DC$770,0))=S$3,2,""),IF(INDEX($DC$1:$DC$200,MATCH($A187&amp;S$3,$DB$1:$DB$200&amp;$DC$1:$DC$200,0))=S$3,1,"")))</f>
        <v/>
      </c>
      <c r="T187" s="6" t="str">
        <f t="array" ref="T187">IF(ISNA(INDEX($DC$1:$DC$770,MATCH($A187&amp;T$3,$DB$1:$DB$770&amp;$DC$1:$DC$770,0))),"",IF(ISNA(INDEX($DC$1:$DC$200,MATCH($A187&amp;T$3,$DB$1:$DB$200&amp;$DC$1:$DC$200,0))),IF(INDEX($DC$201:$DC$770,MATCH($A187&amp;T$3,$DB$201:$DB$770&amp;$DC$201:$DC$770,0))=T$3,2,""),IF(INDEX($DC$1:$DC$200,MATCH($A187&amp;T$3,$DB$1:$DB$200&amp;$DC$1:$DC$200,0))=T$3,1,"")))</f>
        <v/>
      </c>
      <c r="U187" s="7" t="str">
        <f t="array" ref="U187">IF(ISNA(INDEX($DC$1:$DC$770,MATCH($A187&amp;U$3,$DB$1:$DB$770&amp;$DC$1:$DC$770,0))),"",IF(ISNA(INDEX($DC$1:$DC$200,MATCH($A187&amp;U$3,$DB$1:$DB$200&amp;$DC$1:$DC$200,0))),IF(INDEX($DC$201:$DC$770,MATCH($A187&amp;U$3,$DB$201:$DB$770&amp;$DC$201:$DC$770,0))=U$3,2,""),IF(INDEX($DC$1:$DC$200,MATCH($A187&amp;U$3,$DB$1:$DB$200&amp;$DC$1:$DC$200,0))=U$3,1,"")))</f>
        <v/>
      </c>
      <c r="V187" s="6" t="str">
        <f t="array" ref="V187">IF(ISNA(INDEX($DC$1:$DC$770,MATCH($A187&amp;V$3,$DB$1:$DB$770&amp;$DC$1:$DC$770,0))),"",IF(ISNA(INDEX($DC$1:$DC$200,MATCH($A187&amp;V$3,$DB$1:$DB$200&amp;$DC$1:$DC$200,0))),IF(INDEX($DC$201:$DC$770,MATCH($A187&amp;V$3,$DB$201:$DB$770&amp;$DC$201:$DC$770,0))=V$3,2,""),IF(INDEX($DC$1:$DC$200,MATCH($A187&amp;V$3,$DB$1:$DB$200&amp;$DC$1:$DC$200,0))=V$3,1,"")))</f>
        <v/>
      </c>
      <c r="W187" s="6" t="str">
        <f t="array" ref="W187">IF(ISNA(INDEX($DC$1:$DC$770,MATCH($A187&amp;W$3,$DB$1:$DB$770&amp;$DC$1:$DC$770,0))),"",IF(ISNA(INDEX($DC$1:$DC$200,MATCH($A187&amp;W$3,$DB$1:$DB$200&amp;$DC$1:$DC$200,0))),IF(INDEX($DC$201:$DC$770,MATCH($A187&amp;W$3,$DB$201:$DB$770&amp;$DC$201:$DC$770,0))=W$3,2,""),IF(INDEX($DC$1:$DC$200,MATCH($A187&amp;W$3,$DB$1:$DB$200&amp;$DC$1:$DC$200,0))=W$3,1,"")))</f>
        <v/>
      </c>
      <c r="X187" s="6" t="str">
        <f t="array" ref="X187">IF(ISNA(INDEX($DC$1:$DC$770,MATCH($A187&amp;X$3,$DB$1:$DB$770&amp;$DC$1:$DC$770,0))),"",IF(ISNA(INDEX($DC$1:$DC$200,MATCH($A187&amp;X$3,$DB$1:$DB$200&amp;$DC$1:$DC$200,0))),IF(INDEX($DC$201:$DC$770,MATCH($A187&amp;X$3,$DB$201:$DB$770&amp;$DC$201:$DC$770,0))=X$3,2,""),IF(INDEX($DC$1:$DC$200,MATCH($A187&amp;X$3,$DB$1:$DB$200&amp;$DC$1:$DC$200,0))=X$3,1,"")))</f>
        <v/>
      </c>
      <c r="Y187" s="5" t="str">
        <f t="array" ref="Y187">IF(ISNA(INDEX($DC$1:$DC$770,MATCH($A187&amp;Y$3,$DB$1:$DB$770&amp;$DC$1:$DC$770,0))),"",IF(ISNA(INDEX($DC$1:$DC$200,MATCH($A187&amp;Y$3,$DB$1:$DB$200&amp;$DC$1:$DC$200,0))),IF(INDEX($DC$201:$DC$770,MATCH($A187&amp;Y$3,$DB$201:$DB$770&amp;$DC$201:$DC$770,0))=Y$3,2,""),IF(INDEX($DC$1:$DC$200,MATCH($A187&amp;Y$3,$DB$1:$DB$200&amp;$DC$1:$DC$200,0))=Y$3,1,"")))</f>
        <v/>
      </c>
      <c r="Z187" s="6" t="str">
        <f t="array" ref="Z187">IF(ISNA(INDEX($DC$1:$DC$770,MATCH($A187&amp;Z$3,$DB$1:$DB$770&amp;$DC$1:$DC$770,0))),"",IF(ISNA(INDEX($DC$1:$DC$200,MATCH($A187&amp;Z$3,$DB$1:$DB$200&amp;$DC$1:$DC$200,0))),IF(INDEX($DC$201:$DC$770,MATCH($A187&amp;Z$3,$DB$201:$DB$770&amp;$DC$201:$DC$770,0))=Z$3,2,""),IF(INDEX($DC$1:$DC$200,MATCH($A187&amp;Z$3,$DB$1:$DB$200&amp;$DC$1:$DC$200,0))=Z$3,1,"")))</f>
        <v/>
      </c>
      <c r="AA187" s="7" t="str">
        <f t="array" ref="AA187">IF(ISNA(INDEX($DC$1:$DC$770,MATCH($A187&amp;AA$3,$DB$1:$DB$770&amp;$DC$1:$DC$770,0))),"",IF(ISNA(INDEX($DC$1:$DC$200,MATCH($A187&amp;AA$3,$DB$1:$DB$200&amp;$DC$1:$DC$200,0))),IF(INDEX($DC$201:$DC$770,MATCH($A187&amp;AA$3,$DB$201:$DB$770&amp;$DC$201:$DC$770,0))=AA$3,2,""),IF(INDEX($DC$1:$DC$200,MATCH($A187&amp;AA$3,$DB$1:$DB$200&amp;$DC$1:$DC$200,0))=AA$3,1,"")))</f>
        <v/>
      </c>
      <c r="AB187" s="6" t="str">
        <f t="array" ref="AB187">IF(ISNA(INDEX($DC$1:$DC$770,MATCH($A187&amp;AB$3,$DB$1:$DB$770&amp;$DC$1:$DC$770,0))),"",IF(ISNA(INDEX($DC$1:$DC$200,MATCH($A187&amp;AB$3,$DB$1:$DB$200&amp;$DC$1:$DC$200,0))),IF(INDEX($DC$201:$DC$770,MATCH($A187&amp;AB$3,$DB$201:$DB$770&amp;$DC$201:$DC$770,0))=AB$3,2,""),IF(INDEX($DC$1:$DC$200,MATCH($A187&amp;AB$3,$DB$1:$DB$200&amp;$DC$1:$DC$200,0))=AB$3,1,"")))</f>
        <v/>
      </c>
      <c r="AC187" s="6" t="str">
        <f t="array" ref="AC187">IF(ISNA(INDEX($DC$1:$DC$770,MATCH($A187&amp;AC$3,$DB$1:$DB$770&amp;$DC$1:$DC$770,0))),"",IF(ISNA(INDEX($DC$1:$DC$200,MATCH($A187&amp;AC$3,$DB$1:$DB$200&amp;$DC$1:$DC$200,0))),IF(INDEX($DC$201:$DC$770,MATCH($A187&amp;AC$3,$DB$201:$DB$770&amp;$DC$201:$DC$770,0))=AC$3,2,""),IF(INDEX($DC$1:$DC$200,MATCH($A187&amp;AC$3,$DB$1:$DB$200&amp;$DC$1:$DC$200,0))=AC$3,1,"")))</f>
        <v/>
      </c>
      <c r="AD187" s="7" t="str">
        <f t="array" ref="AD187">IF(ISNA(INDEX($DC$1:$DC$770,MATCH($A187&amp;AD$3,$DB$1:$DB$770&amp;$DC$1:$DC$770,0))),"",IF(ISNA(INDEX($DC$1:$DC$200,MATCH($A187&amp;AD$3,$DB$1:$DB$200&amp;$DC$1:$DC$200,0))),IF(INDEX($DC$201:$DC$770,MATCH($A187&amp;AD$3,$DB$201:$DB$770&amp;$DC$201:$DC$770,0))=AD$3,2,""),IF(INDEX($DC$1:$DC$200,MATCH($A187&amp;AD$3,$DB$1:$DB$200&amp;$DC$1:$DC$200,0))=AD$3,1,"")))</f>
        <v/>
      </c>
      <c r="AE187" s="4">
        <f t="shared" ref="AE187" si="1760">AE185+1</f>
        <v>237</v>
      </c>
      <c r="AF187" s="174">
        <f>TRUNC((DATE($CR$2,AG$140,AG187)-WEEKDAY(DATE($CR$2,AG$140,AG187),2)-DATE(YEAR(DATE($CR$2,AG$140,AG187)+4-WEEKDAY(DATE($CR$2,AG$140,AG187),2)),1,-10))/7)</f>
        <v>34</v>
      </c>
      <c r="AG187" s="172">
        <v>24</v>
      </c>
      <c r="AH187" s="176" t="str">
        <f t="shared" si="1263"/>
        <v>Mi</v>
      </c>
      <c r="AI187" s="2"/>
      <c r="AJ187" s="164" t="str">
        <f t="shared" ref="AJ187" si="1761">IF(OR(OR(AF187=$CR$7,AF191=$CR$7,AF187=$CS$7,AF191=$CS$7,AF187=$CT$7,AF191=$CT$7,AF187=$CR$8,AF191=$CR$8,AF187=$CR$9,AF191=$CR$9,AF187=$CR$10,AF191=$CR$10,AF187=$CS$10,AF191=$CS$10,AF187=$CR$11,AF191=$CR$11,AF187=$CS$11,AF191=$CS$11,AF187=$CT$11,AF191=$CT$11,AF187=$CU$11,AF191=$CU$11,AF187=$CV$11,AF191=$CV$11,AF187=$CR$12,AF191=$CR$12,AF187=$CS$12,AF191=$CS$12),OR($AE188=$CP$30,$AE188=$CP$31,$AE188=$CP$32,$AE188=$CP$33,$AE188=$CP$34,$AE188=$CP$35,$AE188=$CP$36,$AE188=$CP$37,$AE188=$CP$38,$AE188=$CP$39,$AE188=$CP$40,$AE188=$CP$41),OR($AE188=$CP$44,$AE188=$CP$45,$AE188=$CP$46,$AE188=$CP$47,$AE188=$CP$48,$AE188=$CP$49,$AE188=$CP$50)),1,"")</f>
        <v/>
      </c>
      <c r="AK187" s="164" t="str">
        <f t="shared" ref="AK187" si="1762">IF(OR(OR(AF187=$CR$15,AF191=$CR$15,AF187=$CS$15,AF191=$CS$15,AF187=$CT$15,AF191=$CT$15,AF187=$CR$16,AF191=$CR$16,AF187=$CS$16,AF191=$CS$16,AF187=$CR$17,AF191=$CR$17,AF187=$CS$17,AF191=$CS$17,AF187=$CR$18,AF191=$CR$18,AF187=$CS$18,AF191=$CS$18,AF187=$CT$18,AF191=$CT$18,AF187=$CU$18,AF191=$CU$18,AF187=$CV$18,AF191=$CV$18,AF187=$CR$19,AF191=$CR$19,AF187=$CS$19,AF191=$CS$19),OR($AE188=$CP$30,$AE188=$CP$31,$AE188=$CP$32,$AE188=$CP$33,$AE188=$CP$34,$AE188=$CP$35,$AE188=$CP$36,$AE188=$CP$37,$AE188=$CP$38,$AE188=$CP$39,$AE188=$CP$40,$AE188=$CP$41),OR($AE188=$CP$44,$AE188=$CP$45,$AE188=$CP$46,$AE188=$CP$47,$AE188=$CP$48,$AE188=$CP$49,$AE188=$CP$50)),1,"")</f>
        <v/>
      </c>
      <c r="AL187" s="164" t="str">
        <f t="shared" ref="AL187" si="1763">IF(OR(OR(AF187=$CR$22,AF191=$CR$22,AF187=$CS$22,AF191=$CS$22,AF187=$CT$22,AF191=$CT$22,AF187=$CR$23,AF191=$CR$23,AF187=$CS$23,AF191=$CS$23,AF187=$CR$24,AF191=$CR$24,AF187=$CS$24,AF191=$CS$24,AF187=$CR$25,AF191=$CR$25,AF187=$CS$25,AF191=$CS$25,AF187=$CT$25,AF191=$CT$25,AF187=$CU$25,AF191=$CU$25,AF187=$CV$25,AF191=$CV$25,AF187=$CR$26,AF191=$CR$26,AF187=$CS$26,AF191=$CS$26),OR($AE188=$CP$30,$AE188=$CP$31,$AE188=$CP$32,$AE188=$CP$33,$AE188=$CP$34,$AE188=$CP$35,$AE188=$CP$36,$AE188=$CP$37,$AE188=$CP$38,$AE188=$CP$39,$AE188=$CP$40,$AE188=$CP$41),OR($AE188=$CP$44,$AE188=$CP$45,$AE188=$CP$46,$AE188=$CP$47,$AE188=$CP$48,$AE188=$CP$49,$AE188=$CP$50)),1,"")</f>
        <v/>
      </c>
      <c r="AM187" s="2"/>
      <c r="AN187" s="1" t="str">
        <f t="shared" ref="AN187" si="1764">IF(ISNA(VLOOKUP(AE187,$DB$1:$DE$200,4,FALSE)),"",VLOOKUP(AE187,$DB$1:$DE$200,4,FALSE))</f>
        <v/>
      </c>
      <c r="AO187" s="1"/>
      <c r="AP187" s="1"/>
      <c r="AQ187" s="1"/>
      <c r="AR187" s="1"/>
      <c r="AS187" s="1"/>
      <c r="AT187" s="5" t="str">
        <f t="array" ref="AT187">IF(ISNA(INDEX($DC$1:$DC$770,MATCH($AE187&amp;AT$3,$DB$1:$DB$770&amp;$DC$1:$DC$770,0))),"",IF(ISNA(INDEX($DC$1:$DC$200,MATCH($AE187&amp;AT$3,$DB$1:$DB$200&amp;$DC$1:$DC$200,0))),IF(INDEX($DC$201:$DC$770,MATCH($AE187&amp;AT$3,$DB$201:$DB$770&amp;$DC$201:$DC$770,0))=AT$3,2,""),IF(INDEX($DC$1:$DC$200,MATCH($AE187&amp;AT$3,$DB$1:$DB$200&amp;$DC$1:$DC$200,0))=AT$3,1,"")))</f>
        <v/>
      </c>
      <c r="AU187" s="6" t="str">
        <f t="array" ref="AU187">IF(ISNA(INDEX($DC$1:$DC$770,MATCH($AE187&amp;AU$3,$DB$1:$DB$770&amp;$DC$1:$DC$770,0))),"",IF(ISNA(INDEX($DC$1:$DC$200,MATCH($AE187&amp;AU$3,$DB$1:$DB$200&amp;$DC$1:$DC$200,0))),IF(INDEX($DC$201:$DC$770,MATCH($AE187&amp;AU$3,$DB$201:$DB$770&amp;$DC$201:$DC$770,0))=AU$3,2,""),IF(INDEX($DC$1:$DC$200,MATCH($AE187&amp;AU$3,$DB$1:$DB$200&amp;$DC$1:$DC$200,0))=AU$3,1,"")))</f>
        <v/>
      </c>
      <c r="AV187" s="6" t="str">
        <f t="array" ref="AV187">IF(ISNA(INDEX($DC$1:$DC$770,MATCH($AE187&amp;AV$3,$DB$1:$DB$770&amp;$DC$1:$DC$770,0))),"",IF(ISNA(INDEX($DC$1:$DC$200,MATCH($AE187&amp;AV$3,$DB$1:$DB$200&amp;$DC$1:$DC$200,0))),IF(INDEX($DC$201:$DC$770,MATCH($AE187&amp;AV$3,$DB$201:$DB$770&amp;$DC$201:$DC$770,0))=AV$3,2,""),IF(INDEX($DC$1:$DC$200,MATCH($AE187&amp;AV$3,$DB$1:$DB$200&amp;$DC$1:$DC$200,0))=AV$3,1,"")))</f>
        <v/>
      </c>
      <c r="AW187" s="5" t="str">
        <f t="array" ref="AW187">IF(ISNA(INDEX($DC$1:$DC$770,MATCH($AE187&amp;AW$3,$DB$1:$DB$770&amp;$DC$1:$DC$770,0))),"",IF(ISNA(INDEX($DC$1:$DC$200,MATCH($AE187&amp;AW$3,$DB$1:$DB$200&amp;$DC$1:$DC$200,0))),IF(INDEX($DC$201:$DC$770,MATCH($AE187&amp;AW$3,$DB$201:$DB$770&amp;$DC$201:$DC$770,0))=AW$3,2,""),IF(INDEX($DC$1:$DC$200,MATCH($AE187&amp;AW$3,$DB$1:$DB$200&amp;$DC$1:$DC$200,0))=AW$3,1,"")))</f>
        <v/>
      </c>
      <c r="AX187" s="6" t="str">
        <f t="array" ref="AX187">IF(ISNA(INDEX($DC$1:$DC$770,MATCH($AE187&amp;AX$3,$DB$1:$DB$770&amp;$DC$1:$DC$770,0))),"",IF(ISNA(INDEX($DC$1:$DC$200,MATCH($AE187&amp;AX$3,$DB$1:$DB$200&amp;$DC$1:$DC$200,0))),IF(INDEX($DC$201:$DC$770,MATCH($AE187&amp;AX$3,$DB$201:$DB$770&amp;$DC$201:$DC$770,0))=AX$3,2,""),IF(INDEX($DC$1:$DC$200,MATCH($AE187&amp;AX$3,$DB$1:$DB$200&amp;$DC$1:$DC$200,0))=AX$3,1,"")))</f>
        <v/>
      </c>
      <c r="AY187" s="7" t="str">
        <f t="array" ref="AY187">IF(ISNA(INDEX($DC$1:$DC$770,MATCH($AE187&amp;AY$3,$DB$1:$DB$770&amp;$DC$1:$DC$770,0))),"",IF(ISNA(INDEX($DC$1:$DC$200,MATCH($AE187&amp;AY$3,$DB$1:$DB$200&amp;$DC$1:$DC$200,0))),IF(INDEX($DC$201:$DC$770,MATCH($AE187&amp;AY$3,$DB$201:$DB$770&amp;$DC$201:$DC$770,0))=AY$3,2,""),IF(INDEX($DC$1:$DC$200,MATCH($AE187&amp;AY$3,$DB$1:$DB$200&amp;$DC$1:$DC$200,0))=AY$3,1,"")))</f>
        <v/>
      </c>
      <c r="AZ187" s="6" t="str">
        <f t="array" ref="AZ187">IF(ISNA(INDEX($DC$1:$DC$770,MATCH($AE187&amp;AZ$3,$DB$1:$DB$770&amp;$DC$1:$DC$770,0))),"",IF(ISNA(INDEX($DC$1:$DC$200,MATCH($AE187&amp;AZ$3,$DB$1:$DB$200&amp;$DC$1:$DC$200,0))),IF(INDEX($DC$201:$DC$770,MATCH($AE187&amp;AZ$3,$DB$201:$DB$770&amp;$DC$201:$DC$770,0))=AZ$3,2,""),IF(INDEX($DC$1:$DC$200,MATCH($AE187&amp;AZ$3,$DB$1:$DB$200&amp;$DC$1:$DC$200,0))=AZ$3,1,"")))</f>
        <v/>
      </c>
      <c r="BA187" s="6" t="str">
        <f t="array" ref="BA187">IF(ISNA(INDEX($DC$1:$DC$770,MATCH($AE187&amp;BA$3,$DB$1:$DB$770&amp;$DC$1:$DC$770,0))),"",IF(ISNA(INDEX($DC$1:$DC$200,MATCH($AE187&amp;BA$3,$DB$1:$DB$200&amp;$DC$1:$DC$200,0))),IF(INDEX($DC$201:$DC$770,MATCH($AE187&amp;BA$3,$DB$201:$DB$770&amp;$DC$201:$DC$770,0))=BA$3,2,""),IF(INDEX($DC$1:$DC$200,MATCH($AE187&amp;BA$3,$DB$1:$DB$200&amp;$DC$1:$DC$200,0))=BA$3,1,"")))</f>
        <v/>
      </c>
      <c r="BB187" s="6" t="str">
        <f t="array" ref="BB187">IF(ISNA(INDEX($DC$1:$DC$770,MATCH($AE187&amp;BB$3,$DB$1:$DB$770&amp;$DC$1:$DC$770,0))),"",IF(ISNA(INDEX($DC$1:$DC$200,MATCH($AE187&amp;BB$3,$DB$1:$DB$200&amp;$DC$1:$DC$200,0))),IF(INDEX($DC$201:$DC$770,MATCH($AE187&amp;BB$3,$DB$201:$DB$770&amp;$DC$201:$DC$770,0))=BB$3,2,""),IF(INDEX($DC$1:$DC$200,MATCH($AE187&amp;BB$3,$DB$1:$DB$200&amp;$DC$1:$DC$200,0))=BB$3,1,"")))</f>
        <v/>
      </c>
      <c r="BC187" s="5" t="str">
        <f t="array" ref="BC187">IF(ISNA(INDEX($DC$1:$DC$770,MATCH($AE187&amp;BC$3,$DB$1:$DB$770&amp;$DC$1:$DC$770,0))),"",IF(ISNA(INDEX($DC$1:$DC$200,MATCH($AE187&amp;BC$3,$DB$1:$DB$200&amp;$DC$1:$DC$200,0))),IF(INDEX($DC$201:$DC$770,MATCH($AE187&amp;BC$3,$DB$201:$DB$770&amp;$DC$201:$DC$770,0))=BC$3,2,""),IF(INDEX($DC$1:$DC$200,MATCH($AE187&amp;BC$3,$DB$1:$DB$200&amp;$DC$1:$DC$200,0))=BC$3,1,"")))</f>
        <v/>
      </c>
      <c r="BD187" s="6" t="str">
        <f t="array" ref="BD187">IF(ISNA(INDEX($DC$1:$DC$770,MATCH($AE187&amp;BD$3,$DB$1:$DB$770&amp;$DC$1:$DC$770,0))),"",IF(ISNA(INDEX($DC$1:$DC$200,MATCH($AE187&amp;BD$3,$DB$1:$DB$200&amp;$DC$1:$DC$200,0))),IF(INDEX($DC$201:$DC$770,MATCH($AE187&amp;BD$3,$DB$201:$DB$770&amp;$DC$201:$DC$770,0))=BD$3,2,""),IF(INDEX($DC$1:$DC$200,MATCH($AE187&amp;BD$3,$DB$1:$DB$200&amp;$DC$1:$DC$200,0))=BD$3,1,"")))</f>
        <v/>
      </c>
      <c r="BE187" s="7" t="str">
        <f t="array" ref="BE187">IF(ISNA(INDEX($DC$1:$DC$770,MATCH($AE187&amp;BE$3,$DB$1:$DB$770&amp;$DC$1:$DC$770,0))),"",IF(ISNA(INDEX($DC$1:$DC$200,MATCH($AE187&amp;BE$3,$DB$1:$DB$200&amp;$DC$1:$DC$200,0))),IF(INDEX($DC$201:$DC$770,MATCH($AE187&amp;BE$3,$DB$201:$DB$770&amp;$DC$201:$DC$770,0))=BE$3,2,""),IF(INDEX($DC$1:$DC$200,MATCH($AE187&amp;BE$3,$DB$1:$DB$200&amp;$DC$1:$DC$200,0))=BE$3,1,"")))</f>
        <v/>
      </c>
      <c r="BF187" s="6" t="str">
        <f t="array" ref="BF187">IF(ISNA(INDEX($DC$1:$DC$770,MATCH($AE187&amp;BF$3,$DB$1:$DB$770&amp;$DC$1:$DC$770,0))),"",IF(ISNA(INDEX($DC$1:$DC$200,MATCH($AE187&amp;BF$3,$DB$1:$DB$200&amp;$DC$1:$DC$200,0))),IF(INDEX($DC$201:$DC$770,MATCH($AE187&amp;BF$3,$DB$201:$DB$770&amp;$DC$201:$DC$770,0))=BF$3,2,""),IF(INDEX($DC$1:$DC$200,MATCH($AE187&amp;BF$3,$DB$1:$DB$200&amp;$DC$1:$DC$200,0))=BF$3,1,"")))</f>
        <v/>
      </c>
      <c r="BG187" s="6" t="str">
        <f t="array" ref="BG187">IF(ISNA(INDEX($DC$1:$DC$770,MATCH($AE187&amp;BG$3,$DB$1:$DB$770&amp;$DC$1:$DC$770,0))),"",IF(ISNA(INDEX($DC$1:$DC$200,MATCH($AE187&amp;BG$3,$DB$1:$DB$200&amp;$DC$1:$DC$200,0))),IF(INDEX($DC$201:$DC$770,MATCH($AE187&amp;BG$3,$DB$201:$DB$770&amp;$DC$201:$DC$770,0))=BG$3,2,""),IF(INDEX($DC$1:$DC$200,MATCH($AE187&amp;BG$3,$DB$1:$DB$200&amp;$DC$1:$DC$200,0))=BG$3,1,"")))</f>
        <v/>
      </c>
      <c r="BH187" s="7" t="str">
        <f t="array" ref="BH187">IF(ISNA(INDEX($DC$1:$DC$770,MATCH($AE187&amp;BH$3,$DB$1:$DB$770&amp;$DC$1:$DC$770,0))),"",IF(ISNA(INDEX($DC$1:$DC$200,MATCH($AE187&amp;BH$3,$DB$1:$DB$200&amp;$DC$1:$DC$200,0))),IF(INDEX($DC$201:$DC$770,MATCH($AE187&amp;BH$3,$DB$201:$DB$770&amp;$DC$201:$DC$770,0))=BH$3,2,""),IF(INDEX($DC$1:$DC$200,MATCH($AE187&amp;BH$3,$DB$1:$DB$200&amp;$DC$1:$DC$200,0))=BH$3,1,"")))</f>
        <v/>
      </c>
      <c r="BI187" s="4">
        <f t="shared" ref="BI187" si="1765">BI185+1</f>
        <v>268</v>
      </c>
      <c r="BJ187" s="174">
        <f>TRUNC((DATE($CR$2,BK$140,BK187)-WEEKDAY(DATE($CR$2,BK$140,BK187),2)-DATE(YEAR(DATE($CR$2,BK$140,BK187)+4-WEEKDAY(DATE($CR$2,BK$140,BK187),2)),1,-10))/7)</f>
        <v>38</v>
      </c>
      <c r="BK187" s="172">
        <v>24</v>
      </c>
      <c r="BL187" s="176" t="str">
        <f t="shared" si="1268"/>
        <v>Sa</v>
      </c>
      <c r="BM187" s="2"/>
      <c r="BN187" s="164" t="str">
        <f t="shared" ref="BN187" si="1766">IF(OR(OR($BI188=$CP$30,$BI188=$CP$31,$BI188=$CP$32,$BI188=$CP$33,$BI188=$CP$34,$BI188=$CP$35,$BI188=$CP$36,$BI188=$CP$37,$BI188=$CP$38,$BI188=$CP$39,$BI188=$CP$40,$BI188=$CP$41),OR(BJ187=$CR$7,BJ191=$CR$7,BJ187=$CS$7,BJ191=$CS$7,BJ187=$CT$7,BJ191=$CT$7,BJ187=$CR$8,BJ191=$CR$8,BJ187=$CR$9,BJ191=$CR$9,BJ187=$CR$10,BJ191=$CR$10,BJ187=$CS$10,BJ191=$CS$10,BJ187=$CR$11,BJ191=$CR$11,BJ187=$CS$11,BJ191=$CS$11,BJ187=$CT$11,BJ191=$CT$11,BJ187=$CU$11,BJ191=$CU$11,BJ187=$CV$11,BJ191=$CV$11,BJ187=$CR$12,BJ191=$CR$12,BJ187=$CS$12,BJ191=$CS$12),OR($BI188=$CP$44,$BI188=$CP$45,$BI188=$CP$46,$BI188=$CP$47,$BI188=$CP$48,$BI188=$CP$49,$BI188=$CP$50)),1,"")</f>
        <v/>
      </c>
      <c r="BO187" s="164" t="str">
        <f t="shared" ref="BO187" si="1767">IF(OR(OR(BJ187=$CR$15,BJ191=$CR$15,BJ187=$CS$15,BJ191=$CS$15,BJ187=$CT$15,BJ191=$CT$15,BJ187=$CR$16,BJ191=$CR$16,BJ187=$CS$16,BJ191=$CS$16,BJ187=$CR$17,BJ191=$CR$17,BJ187=$CS$17,BJ191=$CS$17,BJ187=$CR$18,BJ191=$CR$18,BJ187=$CS$18,BJ191=$CS$18,BJ187=$CT$18,BJ191=$CT$18,BJ187=$CU$18,BJ191=$CU$18,BJ187=$CV$18,BJ191=$CV$18,BJ187=$CR$19,BJ191=$CR$19,BJ187=$CS$19,BJ191=$CS$19),OR($BI188=$CP$30,$BI188=$CP$31,$BI188=$CP$32,$BI188=$CP$33,$BI188=$CP$34,$BI188=$CP$35,$BI188=$CP$36,$BI188=$CP$37,$BI188=$CP$38,$BI188=$CP$39,$BI188=$CP$40,$BI188=$CP$41),OR($BI188=$CP$44,$BI188=$CP$45,$BI188=$CP$46,$BI188=$CP$47,$BI188=$CP$48,$BI188=$CP$49,$BI188=$CP$50)),1,"")</f>
        <v/>
      </c>
      <c r="BP187" s="164" t="str">
        <f t="shared" ref="BP187" si="1768">IF(OR(OR(BJ187=$CR$22,BJ191=$CR$22,BJ187=$CS$22,BJ191=$CS$22,BJ187=$CT$22,BJ191=$CT$22,BJ187=$CR$23,BJ191=$CR$23,BJ187=$CS$23,BJ191=$CS$23,BJ187=$CR$24,BJ191=$CR$24,BJ187=$CS$24,BJ191=$CS$24,BJ187=$CR$25,BJ191=$CR$25,BJ187=$CS$25,BJ191=$CS$25,BJ187=$CT$25,BJ191=$CT$25,BJ187=$CU$25,BJ191=$CU$25,BJ187=$CV$25,BJ191=$CV$25,BJ187=$CR$26,BJ191=$CR$26,BJ187=$CS$26,BJ191=$CS$26),OR($BI188=$CP$30,$BI188=$CP$31,$BI188=$CP$32,$BI188=$CP$33,$BI188=$CP$34,$BI188=$CP$35,$BI188=$CP$36,$BI188=$CP$37,$BI188=$CP$38,$BI188=$CP$39,$BI188=$CP$40,$BI188=$CP$41),OR($BI188=$CP$44,$BI188=$CP$45,$BI188=$CP$46,$BI188=$CP$47,$BI188=$CP$48,$BI188=$CP$49,$BI188=$CP$50)),1,"")</f>
        <v/>
      </c>
      <c r="BQ187" s="2"/>
      <c r="BR187" s="1" t="str">
        <f t="shared" ref="BR187" si="1769">IF(ISNA(VLOOKUP(BI187,$DB$1:$DE$200,4,FALSE)),"",VLOOKUP(BI187,$DB$1:$DE$200,4,FALSE))</f>
        <v/>
      </c>
      <c r="BS187" s="1"/>
      <c r="BT187" s="1"/>
      <c r="BU187" s="1"/>
      <c r="BV187" s="1"/>
      <c r="BW187" s="1"/>
      <c r="BX187" s="5" t="str">
        <f t="array" ref="BX187">IF(ISNA(INDEX($DC$1:$DC$770,MATCH($BI187&amp;BX$3,$DB$1:$DB$770&amp;$DC$1:$DC$770,0))),"",IF(ISNA(INDEX($DC$1:$DC$200,MATCH($BI187&amp;BX$3,$DB$1:$DB$200&amp;$DC$1:$DC$200,0))),IF(INDEX($DC$201:$DC$770,MATCH($BI187&amp;BX$3,$DB$201:$DB$770&amp;$DC$201:$DC$770,0))=BX$3,2,""),IF(INDEX($DC$1:$DC$200,MATCH($BI187&amp;BX$3,$DB$1:$DB$200&amp;$DC$1:$DC$200,0))=BX$3,1,"")))</f>
        <v/>
      </c>
      <c r="BY187" s="6" t="str">
        <f t="array" ref="BY187">IF(ISNA(INDEX($DC$1:$DC$770,MATCH($BI187&amp;BY$3,$DB$1:$DB$770&amp;$DC$1:$DC$770,0))),"",IF(ISNA(INDEX($DC$1:$DC$200,MATCH($BI187&amp;BY$3,$DB$1:$DB$200&amp;$DC$1:$DC$200,0))),IF(INDEX($DC$201:$DC$770,MATCH($BI187&amp;BY$3,$DB$201:$DB$770&amp;$DC$201:$DC$770,0))=BY$3,2,""),IF(INDEX($DC$1:$DC$200,MATCH($BI187&amp;BY$3,$DB$1:$DB$200&amp;$DC$1:$DC$200,0))=BY$3,1,"")))</f>
        <v/>
      </c>
      <c r="BZ187" s="6" t="str">
        <f t="array" ref="BZ187">IF(ISNA(INDEX($DC$1:$DC$770,MATCH($BI187&amp;BZ$3,$DB$1:$DB$770&amp;$DC$1:$DC$770,0))),"",IF(ISNA(INDEX($DC$1:$DC$200,MATCH($BI187&amp;BZ$3,$DB$1:$DB$200&amp;$DC$1:$DC$200,0))),IF(INDEX($DC$201:$DC$770,MATCH($BI187&amp;BZ$3,$DB$201:$DB$770&amp;$DC$201:$DC$770,0))=BZ$3,2,""),IF(INDEX($DC$1:$DC$200,MATCH($BI187&amp;BZ$3,$DB$1:$DB$200&amp;$DC$1:$DC$200,0))=BZ$3,1,"")))</f>
        <v/>
      </c>
      <c r="CA187" s="5" t="str">
        <f t="array" ref="CA187">IF(ISNA(INDEX($DC$1:$DC$770,MATCH($BI187&amp;CA$3,$DB$1:$DB$770&amp;$DC$1:$DC$770,0))),"",IF(ISNA(INDEX($DC$1:$DC$200,MATCH($BI187&amp;CA$3,$DB$1:$DB$200&amp;$DC$1:$DC$200,0))),IF(INDEX($DC$201:$DC$770,MATCH($BI187&amp;CA$3,$DB$201:$DB$770&amp;$DC$201:$DC$770,0))=CA$3,2,""),IF(INDEX($DC$1:$DC$200,MATCH($BI187&amp;CA$3,$DB$1:$DB$200&amp;$DC$1:$DC$200,0))=CA$3,1,"")))</f>
        <v/>
      </c>
      <c r="CB187" s="6" t="str">
        <f t="array" ref="CB187">IF(ISNA(INDEX($DC$1:$DC$770,MATCH($BI187&amp;CB$3,$DB$1:$DB$770&amp;$DC$1:$DC$770,0))),"",IF(ISNA(INDEX($DC$1:$DC$200,MATCH($BI187&amp;CB$3,$DB$1:$DB$200&amp;$DC$1:$DC$200,0))),IF(INDEX($DC$201:$DC$770,MATCH($BI187&amp;CB$3,$DB$201:$DB$770&amp;$DC$201:$DC$770,0))=CB$3,2,""),IF(INDEX($DC$1:$DC$200,MATCH($BI187&amp;CB$3,$DB$1:$DB$200&amp;$DC$1:$DC$200,0))=CB$3,1,"")))</f>
        <v/>
      </c>
      <c r="CC187" s="7" t="str">
        <f t="array" ref="CC187">IF(ISNA(INDEX($DC$1:$DC$770,MATCH($BI187&amp;CC$3,$DB$1:$DB$770&amp;$DC$1:$DC$770,0))),"",IF(ISNA(INDEX($DC$1:$DC$200,MATCH($BI187&amp;CC$3,$DB$1:$DB$200&amp;$DC$1:$DC$200,0))),IF(INDEX($DC$201:$DC$770,MATCH($BI187&amp;CC$3,$DB$201:$DB$770&amp;$DC$201:$DC$770,0))=CC$3,2,""),IF(INDEX($DC$1:$DC$200,MATCH($BI187&amp;CC$3,$DB$1:$DB$200&amp;$DC$1:$DC$200,0))=CC$3,1,"")))</f>
        <v/>
      </c>
      <c r="CD187" s="6" t="str">
        <f t="array" ref="CD187">IF(ISNA(INDEX($DC$1:$DC$770,MATCH($BI187&amp;CD$3,$DB$1:$DB$770&amp;$DC$1:$DC$770,0))),"",IF(ISNA(INDEX($DC$1:$DC$200,MATCH($BI187&amp;CD$3,$DB$1:$DB$200&amp;$DC$1:$DC$200,0))),IF(INDEX($DC$201:$DC$770,MATCH($BI187&amp;CD$3,$DB$201:$DB$770&amp;$DC$201:$DC$770,0))=CD$3,2,""),IF(INDEX($DC$1:$DC$200,MATCH($BI187&amp;CD$3,$DB$1:$DB$200&amp;$DC$1:$DC$200,0))=CD$3,1,"")))</f>
        <v/>
      </c>
      <c r="CE187" s="6" t="str">
        <f t="array" ref="CE187">IF(ISNA(INDEX($DC$1:$DC$770,MATCH($BI187&amp;CE$3,$DB$1:$DB$770&amp;$DC$1:$DC$770,0))),"",IF(ISNA(INDEX($DC$1:$DC$200,MATCH($BI187&amp;CE$3,$DB$1:$DB$200&amp;$DC$1:$DC$200,0))),IF(INDEX($DC$201:$DC$770,MATCH($BI187&amp;CE$3,$DB$201:$DB$770&amp;$DC$201:$DC$770,0))=CE$3,2,""),IF(INDEX($DC$1:$DC$200,MATCH($BI187&amp;CE$3,$DB$1:$DB$200&amp;$DC$1:$DC$200,0))=CE$3,1,"")))</f>
        <v/>
      </c>
      <c r="CF187" s="6" t="str">
        <f t="array" ref="CF187">IF(ISNA(INDEX($DC$1:$DC$770,MATCH($BI187&amp;CF$3,$DB$1:$DB$770&amp;$DC$1:$DC$770,0))),"",IF(ISNA(INDEX($DC$1:$DC$200,MATCH($BI187&amp;CF$3,$DB$1:$DB$200&amp;$DC$1:$DC$200,0))),IF(INDEX($DC$201:$DC$770,MATCH($BI187&amp;CF$3,$DB$201:$DB$770&amp;$DC$201:$DC$770,0))=CF$3,2,""),IF(INDEX($DC$1:$DC$200,MATCH($BI187&amp;CF$3,$DB$1:$DB$200&amp;$DC$1:$DC$200,0))=CF$3,1,"")))</f>
        <v/>
      </c>
      <c r="CG187" s="5" t="str">
        <f t="array" ref="CG187">IF(ISNA(INDEX($DC$1:$DC$770,MATCH($BI187&amp;CG$3,$DB$1:$DB$770&amp;$DC$1:$DC$770,0))),"",IF(ISNA(INDEX($DC$1:$DC$200,MATCH($BI187&amp;CG$3,$DB$1:$DB$200&amp;$DC$1:$DC$200,0))),IF(INDEX($DC$201:$DC$770,MATCH($BI187&amp;CG$3,$DB$201:$DB$770&amp;$DC$201:$DC$770,0))=CG$3,2,""),IF(INDEX($DC$1:$DC$200,MATCH($BI187&amp;CG$3,$DB$1:$DB$200&amp;$DC$1:$DC$200,0))=CG$3,1,"")))</f>
        <v/>
      </c>
      <c r="CH187" s="6" t="str">
        <f t="array" ref="CH187">IF(ISNA(INDEX($DC$1:$DC$770,MATCH($BI187&amp;CH$3,$DB$1:$DB$770&amp;$DC$1:$DC$770,0))),"",IF(ISNA(INDEX($DC$1:$DC$200,MATCH($BI187&amp;CH$3,$DB$1:$DB$200&amp;$DC$1:$DC$200,0))),IF(INDEX($DC$201:$DC$770,MATCH($BI187&amp;CH$3,$DB$201:$DB$770&amp;$DC$201:$DC$770,0))=CH$3,2,""),IF(INDEX($DC$1:$DC$200,MATCH($BI187&amp;CH$3,$DB$1:$DB$200&amp;$DC$1:$DC$200,0))=CH$3,1,"")))</f>
        <v/>
      </c>
      <c r="CI187" s="7" t="str">
        <f t="array" ref="CI187">IF(ISNA(INDEX($DC$1:$DC$770,MATCH($BI187&amp;CI$3,$DB$1:$DB$770&amp;$DC$1:$DC$770,0))),"",IF(ISNA(INDEX($DC$1:$DC$200,MATCH($BI187&amp;CI$3,$DB$1:$DB$200&amp;$DC$1:$DC$200,0))),IF(INDEX($DC$201:$DC$770,MATCH($BI187&amp;CI$3,$DB$201:$DB$770&amp;$DC$201:$DC$770,0))=CI$3,2,""),IF(INDEX($DC$1:$DC$200,MATCH($BI187&amp;CI$3,$DB$1:$DB$200&amp;$DC$1:$DC$200,0))=CI$3,1,"")))</f>
        <v/>
      </c>
      <c r="CJ187" s="6" t="str">
        <f t="array" ref="CJ187">IF(ISNA(INDEX($DC$1:$DC$770,MATCH($BI187&amp;CJ$3,$DB$1:$DB$770&amp;$DC$1:$DC$770,0))),"",IF(ISNA(INDEX($DC$1:$DC$200,MATCH($BI187&amp;CJ$3,$DB$1:$DB$200&amp;$DC$1:$DC$200,0))),IF(INDEX($DC$201:$DC$770,MATCH($BI187&amp;CJ$3,$DB$201:$DB$770&amp;$DC$201:$DC$770,0))=CJ$3,2,""),IF(INDEX($DC$1:$DC$200,MATCH($BI187&amp;CJ$3,$DB$1:$DB$200&amp;$DC$1:$DC$200,0))=CJ$3,1,"")))</f>
        <v/>
      </c>
      <c r="CK187" s="6" t="str">
        <f t="array" ref="CK187">IF(ISNA(INDEX($DC$1:$DC$770,MATCH($BI187&amp;CK$3,$DB$1:$DB$770&amp;$DC$1:$DC$770,0))),"",IF(ISNA(INDEX($DC$1:$DC$200,MATCH($BI187&amp;CK$3,$DB$1:$DB$200&amp;$DC$1:$DC$200,0))),IF(INDEX($DC$201:$DC$770,MATCH($BI187&amp;CK$3,$DB$201:$DB$770&amp;$DC$201:$DC$770,0))=CK$3,2,""),IF(INDEX($DC$1:$DC$200,MATCH($BI187&amp;CK$3,$DB$1:$DB$200&amp;$DC$1:$DC$200,0))=CK$3,1,"")))</f>
        <v/>
      </c>
      <c r="CL187" s="7" t="str">
        <f t="array" ref="CL187">IF(ISNA(INDEX($DC$1:$DC$770,MATCH($BI187&amp;CL$3,$DB$1:$DB$770&amp;$DC$1:$DC$770,0))),"",IF(ISNA(INDEX($DC$1:$DC$200,MATCH($BI187&amp;CL$3,$DB$1:$DB$200&amp;$DC$1:$DC$200,0))),IF(INDEX($DC$201:$DC$770,MATCH($BI187&amp;CL$3,$DB$201:$DB$770&amp;$DC$201:$DC$770,0))=CL$3,2,""),IF(INDEX($DC$1:$DC$200,MATCH($BI187&amp;CL$3,$DB$1:$DB$200&amp;$DC$1:$DC$200,0))=CL$3,1,"")))</f>
        <v/>
      </c>
      <c r="CO187" s="58">
        <f t="shared" ref="CO187" si="1770">VLOOKUP(CQ187,$CQ$194:$CR$208,2,FALSE)</f>
        <v>15</v>
      </c>
      <c r="CP187" s="23">
        <f t="shared" si="1332"/>
        <v>0</v>
      </c>
      <c r="CQ187" s="168" t="s">
        <v>207</v>
      </c>
      <c r="CR187" s="67" t="s">
        <v>185</v>
      </c>
      <c r="CT187" s="13" t="s">
        <v>151</v>
      </c>
      <c r="CU187" s="67"/>
      <c r="CV187" s="67"/>
      <c r="CW187" s="13">
        <f t="shared" si="1410"/>
        <v>2016</v>
      </c>
      <c r="CX187" s="13" t="str">
        <f t="shared" si="1309"/>
        <v>Mo</v>
      </c>
      <c r="CY187" s="22">
        <f t="shared" si="1333"/>
        <v>40876</v>
      </c>
      <c r="CZ187" s="13">
        <f>IF(COUNTIF(DL752:DL761,1)&gt;0,"F3",0)</f>
        <v>0</v>
      </c>
      <c r="DB187" s="19"/>
      <c r="DL187" s="19">
        <f t="shared" si="1275"/>
        <v>0</v>
      </c>
    </row>
    <row r="188" spans="1:117">
      <c r="A188" s="13">
        <f t="shared" ref="A188" si="1771">A187+0.5</f>
        <v>206.5</v>
      </c>
      <c r="B188" s="174"/>
      <c r="C188" s="183"/>
      <c r="D188" s="177"/>
      <c r="E188" s="2"/>
      <c r="F188" s="165"/>
      <c r="G188" s="165"/>
      <c r="H188" s="165"/>
      <c r="I188" s="2"/>
      <c r="J188" s="10" t="str">
        <f t="shared" ref="J188" si="1772">IF(ISNA(VLOOKUP(A188,$CP$30:$CQ$56,2,FALSE)),IF(ISNA(VLOOKUP(A188,$DB$1:$DE$200,4,FALSE)),"",VLOOKUP(A188,$DB$1:$DE$200,4,FALSE)),VLOOKUP(A188,$CP$30:$CQ$56,2,FALSE))</f>
        <v/>
      </c>
      <c r="K188" s="10"/>
      <c r="L188" s="10"/>
      <c r="M188" s="10"/>
      <c r="N188" s="10"/>
      <c r="O188" s="10"/>
      <c r="P188" s="9" t="str">
        <f t="array" ref="P188">IF(ISNA(INDEX($DC$201:$DC$770,MATCH($A187&amp;P$3,$DB$201:$DB$770&amp;$DC$201:$DC$770,0))),IF(ISNA(INDEX($DC$1:$DC$200,MATCH($A188&amp;P$3,$DB$1:$DB$200&amp;$DC$1:$DC$200,0))),"",IF(INDEX($DC$1:$DC$200,MATCH($A188&amp;P$3,$DB$1:$DB$200&amp;$DC$1:$DC$200,0))=P$3,1,"")),IF(INDEX($DC$201:$DC$770,MATCH($A187&amp;P$3,$DB$201:$DB$770&amp;$DC$201:$DC$770,0))=P$3,2,""))</f>
        <v/>
      </c>
      <c r="Q188" s="10" t="str">
        <f t="array" ref="Q188">IF(ISNA(INDEX($DC$201:$DC$770,MATCH($A187&amp;Q$3,$DB$201:$DB$770&amp;$DC$201:$DC$770,0))),IF(ISNA(INDEX($DC$1:$DC$200,MATCH($A188&amp;Q$3,$DB$1:$DB$200&amp;$DC$1:$DC$200,0))),"",IF(INDEX($DC$1:$DC$200,MATCH($A188&amp;Q$3,$DB$1:$DB$200&amp;$DC$1:$DC$200,0))=Q$3,1,"")),IF(INDEX($DC$201:$DC$770,MATCH($A187&amp;Q$3,$DB$201:$DB$770&amp;$DC$201:$DC$770,0))=Q$3,2,""))</f>
        <v/>
      </c>
      <c r="R188" s="10" t="str">
        <f t="array" ref="R188">IF(ISNA(INDEX($DC$201:$DC$770,MATCH($A187&amp;R$3,$DB$201:$DB$770&amp;$DC$201:$DC$770,0))),IF(ISNA(INDEX($DC$1:$DC$200,MATCH($A188&amp;R$3,$DB$1:$DB$200&amp;$DC$1:$DC$200,0))),"",IF(INDEX($DC$1:$DC$200,MATCH($A188&amp;R$3,$DB$1:$DB$200&amp;$DC$1:$DC$200,0))=R$3,1,"")),IF(INDEX($DC$201:$DC$770,MATCH($A187&amp;R$3,$DB$201:$DB$770&amp;$DC$201:$DC$770,0))=R$3,2,""))</f>
        <v/>
      </c>
      <c r="S188" s="9" t="str">
        <f t="array" ref="S188">IF(ISNA(INDEX($DC$201:$DC$770,MATCH($A187&amp;S$3,$DB$201:$DB$770&amp;$DC$201:$DC$770,0))),IF(ISNA(INDEX($DC$1:$DC$200,MATCH($A188&amp;S$3,$DB$1:$DB$200&amp;$DC$1:$DC$200,0))),"",IF(INDEX($DC$1:$DC$200,MATCH($A188&amp;S$3,$DB$1:$DB$200&amp;$DC$1:$DC$200,0))=S$3,1,"")),IF(INDEX($DC$201:$DC$770,MATCH($A187&amp;S$3,$DB$201:$DB$770&amp;$DC$201:$DC$770,0))=S$3,2,""))</f>
        <v/>
      </c>
      <c r="T188" s="10" t="str">
        <f t="array" ref="T188">IF(ISNA(INDEX($DC$201:$DC$770,MATCH($A187&amp;T$3,$DB$201:$DB$770&amp;$DC$201:$DC$770,0))),IF(ISNA(INDEX($DC$1:$DC$200,MATCH($A188&amp;T$3,$DB$1:$DB$200&amp;$DC$1:$DC$200,0))),"",IF(INDEX($DC$1:$DC$200,MATCH($A188&amp;T$3,$DB$1:$DB$200&amp;$DC$1:$DC$200,0))=T$3,1,"")),IF(INDEX($DC$201:$DC$770,MATCH($A187&amp;T$3,$DB$201:$DB$770&amp;$DC$201:$DC$770,0))=T$3,2,""))</f>
        <v/>
      </c>
      <c r="U188" s="8" t="str">
        <f t="array" ref="U188">IF(ISNA(INDEX($DC$201:$DC$770,MATCH($A187&amp;U$3,$DB$201:$DB$770&amp;$DC$201:$DC$770,0))),IF(ISNA(INDEX($DC$1:$DC$200,MATCH($A188&amp;U$3,$DB$1:$DB$200&amp;$DC$1:$DC$200,0))),"",IF(INDEX($DC$1:$DC$200,MATCH($A188&amp;U$3,$DB$1:$DB$200&amp;$DC$1:$DC$200,0))=U$3,1,"")),IF(INDEX($DC$201:$DC$770,MATCH($A187&amp;U$3,$DB$201:$DB$770&amp;$DC$201:$DC$770,0))=U$3,2,""))</f>
        <v/>
      </c>
      <c r="V188" s="10" t="str">
        <f t="array" ref="V188">IF(ISNA(INDEX($DC$201:$DC$770,MATCH($A187&amp;V$3,$DB$201:$DB$770&amp;$DC$201:$DC$770,0))),IF(ISNA(INDEX($DC$1:$DC$200,MATCH($A188&amp;V$3,$DB$1:$DB$200&amp;$DC$1:$DC$200,0))),"",IF(INDEX($DC$1:$DC$200,MATCH($A188&amp;V$3,$DB$1:$DB$200&amp;$DC$1:$DC$200,0))=V$3,1,"")),IF(INDEX($DC$201:$DC$770,MATCH($A187&amp;V$3,$DB$201:$DB$770&amp;$DC$201:$DC$770,0))=V$3,2,""))</f>
        <v/>
      </c>
      <c r="W188" s="10" t="str">
        <f t="array" ref="W188">IF(ISNA(INDEX($DC$201:$DC$770,MATCH($A187&amp;W$3,$DB$201:$DB$770&amp;$DC$201:$DC$770,0))),IF(ISNA(INDEX($DC$1:$DC$200,MATCH($A188&amp;W$3,$DB$1:$DB$200&amp;$DC$1:$DC$200,0))),"",IF(INDEX($DC$1:$DC$200,MATCH($A188&amp;W$3,$DB$1:$DB$200&amp;$DC$1:$DC$200,0))=W$3,1,"")),IF(INDEX($DC$201:$DC$770,MATCH($A187&amp;W$3,$DB$201:$DB$770&amp;$DC$201:$DC$770,0))=W$3,2,""))</f>
        <v/>
      </c>
      <c r="X188" s="10" t="str">
        <f t="array" ref="X188">IF(ISNA(INDEX($DC$201:$DC$770,MATCH($A187&amp;X$3,$DB$201:$DB$770&amp;$DC$201:$DC$770,0))),IF(ISNA(INDEX($DC$1:$DC$200,MATCH($A188&amp;X$3,$DB$1:$DB$200&amp;$DC$1:$DC$200,0))),"",IF(INDEX($DC$1:$DC$200,MATCH($A188&amp;X$3,$DB$1:$DB$200&amp;$DC$1:$DC$200,0))=X$3,1,"")),IF(INDEX($DC$201:$DC$770,MATCH($A187&amp;X$3,$DB$201:$DB$770&amp;$DC$201:$DC$770,0))=X$3,2,""))</f>
        <v/>
      </c>
      <c r="Y188" s="9" t="str">
        <f t="array" ref="Y188">IF(ISNA(INDEX($DC$201:$DC$770,MATCH($A187&amp;Y$3,$DB$201:$DB$770&amp;$DC$201:$DC$770,0))),IF(ISNA(INDEX($DC$1:$DC$200,MATCH($A188&amp;Y$3,$DB$1:$DB$200&amp;$DC$1:$DC$200,0))),"",IF(INDEX($DC$1:$DC$200,MATCH($A188&amp;Y$3,$DB$1:$DB$200&amp;$DC$1:$DC$200,0))=Y$3,1,"")),IF(INDEX($DC$201:$DC$770,MATCH($A187&amp;Y$3,$DB$201:$DB$770&amp;$DC$201:$DC$770,0))=Y$3,2,""))</f>
        <v/>
      </c>
      <c r="Z188" s="10" t="str">
        <f t="array" ref="Z188">IF(ISNA(INDEX($DC$201:$DC$770,MATCH($A187&amp;Z$3,$DB$201:$DB$770&amp;$DC$201:$DC$770,0))),IF(ISNA(INDEX($DC$1:$DC$200,MATCH($A188&amp;Z$3,$DB$1:$DB$200&amp;$DC$1:$DC$200,0))),"",IF(INDEX($DC$1:$DC$200,MATCH($A188&amp;Z$3,$DB$1:$DB$200&amp;$DC$1:$DC$200,0))=Z$3,1,"")),IF(INDEX($DC$201:$DC$770,MATCH($A187&amp;Z$3,$DB$201:$DB$770&amp;$DC$201:$DC$770,0))=Z$3,2,""))</f>
        <v/>
      </c>
      <c r="AA188" s="8" t="str">
        <f t="array" ref="AA188">IF(ISNA(INDEX($DC$201:$DC$770,MATCH($A187&amp;AA$3,$DB$201:$DB$770&amp;$DC$201:$DC$770,0))),IF(ISNA(INDEX($DC$1:$DC$200,MATCH($A188&amp;AA$3,$DB$1:$DB$200&amp;$DC$1:$DC$200,0))),"",IF(INDEX($DC$1:$DC$200,MATCH($A188&amp;AA$3,$DB$1:$DB$200&amp;$DC$1:$DC$200,0))=AA$3,1,"")),IF(INDEX($DC$201:$DC$770,MATCH($A187&amp;AA$3,$DB$201:$DB$770&amp;$DC$201:$DC$770,0))=AA$3,2,""))</f>
        <v/>
      </c>
      <c r="AB188" s="10" t="str">
        <f t="array" ref="AB188">IF(ISNA(INDEX($DC$201:$DC$770,MATCH($A187&amp;AB$3,$DB$201:$DB$770&amp;$DC$201:$DC$770,0))),IF(ISNA(INDEX($DC$1:$DC$200,MATCH($A188&amp;AB$3,$DB$1:$DB$200&amp;$DC$1:$DC$200,0))),"",IF(INDEX($DC$1:$DC$200,MATCH($A188&amp;AB$3,$DB$1:$DB$200&amp;$DC$1:$DC$200,0))=AB$3,1,"")),IF(INDEX($DC$201:$DC$770,MATCH($A187&amp;AB$3,$DB$201:$DB$770&amp;$DC$201:$DC$770,0))=AB$3,2,""))</f>
        <v/>
      </c>
      <c r="AC188" s="10" t="str">
        <f t="array" ref="AC188">IF(ISNA(INDEX($DC$201:$DC$770,MATCH($A187&amp;AC$3,$DB$201:$DB$770&amp;$DC$201:$DC$770,0))),IF(ISNA(INDEX($DC$1:$DC$200,MATCH($A188&amp;AC$3,$DB$1:$DB$200&amp;$DC$1:$DC$200,0))),"",IF(INDEX($DC$1:$DC$200,MATCH($A188&amp;AC$3,$DB$1:$DB$200&amp;$DC$1:$DC$200,0))=AC$3,1,"")),IF(INDEX($DC$201:$DC$770,MATCH($A187&amp;AC$3,$DB$201:$DB$770&amp;$DC$201:$DC$770,0))=AC$3,2,""))</f>
        <v/>
      </c>
      <c r="AD188" s="8" t="str">
        <f t="array" ref="AD188">IF(ISNA(INDEX($DC$201:$DC$770,MATCH($A187&amp;AD$3,$DB$201:$DB$770&amp;$DC$201:$DC$770,0))),IF(ISNA(INDEX($DC$1:$DC$200,MATCH($A188&amp;AD$3,$DB$1:$DB$200&amp;$DC$1:$DC$200,0))),"",IF(INDEX($DC$1:$DC$200,MATCH($A188&amp;AD$3,$DB$1:$DB$200&amp;$DC$1:$DC$200,0))=AD$3,1,"")),IF(INDEX($DC$201:$DC$770,MATCH($A187&amp;AD$3,$DB$201:$DB$770&amp;$DC$201:$DC$770,0))=AD$3,2,""))</f>
        <v/>
      </c>
      <c r="AE188" s="4">
        <f t="shared" ref="AE188" si="1773">AE187+0.5</f>
        <v>237.5</v>
      </c>
      <c r="AF188" s="174"/>
      <c r="AG188" s="173"/>
      <c r="AH188" s="177"/>
      <c r="AI188" s="2"/>
      <c r="AJ188" s="165"/>
      <c r="AK188" s="165"/>
      <c r="AL188" s="165"/>
      <c r="AM188" s="2"/>
      <c r="AN188" s="9" t="str">
        <f t="shared" ref="AN188" si="1774">IF(ISNA(VLOOKUP(AE188,$CP$30:$CQ$56,2,FALSE)),IF(ISNA(VLOOKUP(AE188,$DB$1:$DE$200,4,FALSE)),"",VLOOKUP(AE188,$DB$1:$DE$200,4,FALSE)),VLOOKUP(AE188,$CP$30:$CQ$56,2,FALSE))</f>
        <v/>
      </c>
      <c r="AO188" s="10"/>
      <c r="AP188" s="10"/>
      <c r="AQ188" s="10"/>
      <c r="AR188" s="10"/>
      <c r="AS188" s="8"/>
      <c r="AT188" s="9" t="str">
        <f t="array" ref="AT188">IF(ISNA(INDEX($DC$201:$DC$770,MATCH($AE187&amp;AT$3,$DB$201:$DB$770&amp;$DC$201:$DC$770,0))),IF(ISNA(INDEX($DC$1:$DC$200,MATCH($AE188&amp;AT$3,$DB$1:$DB$200&amp;$DC$1:$DC$200,0))),"",IF(INDEX($DC$1:$DC$200,MATCH($AE188&amp;AT$3,$DB$1:$DB$200&amp;$DC$1:$DC$200,0))=AT$3,1,"")),IF(INDEX($DC$201:$DC$770,MATCH($AE187&amp;AT$3,$DB$201:$DB$770&amp;$DC$201:$DC$770,0))=AT$3,2,""))</f>
        <v/>
      </c>
      <c r="AU188" s="10" t="str">
        <f t="array" ref="AU188">IF(ISNA(INDEX($DC$201:$DC$770,MATCH($AE187&amp;AU$3,$DB$201:$DB$770&amp;$DC$201:$DC$770,0))),IF(ISNA(INDEX($DC$1:$DC$200,MATCH($AE188&amp;AU$3,$DB$1:$DB$200&amp;$DC$1:$DC$200,0))),"",IF(INDEX($DC$1:$DC$200,MATCH($AE188&amp;AU$3,$DB$1:$DB$200&amp;$DC$1:$DC$200,0))=AU$3,1,"")),IF(INDEX($DC$201:$DC$770,MATCH($AE187&amp;AU$3,$DB$201:$DB$770&amp;$DC$201:$DC$770,0))=AU$3,2,""))</f>
        <v/>
      </c>
      <c r="AV188" s="10" t="str">
        <f t="array" ref="AV188">IF(ISNA(INDEX($DC$201:$DC$770,MATCH($AE187&amp;AV$3,$DB$201:$DB$770&amp;$DC$201:$DC$770,0))),IF(ISNA(INDEX($DC$1:$DC$200,MATCH($AE188&amp;AV$3,$DB$1:$DB$200&amp;$DC$1:$DC$200,0))),"",IF(INDEX($DC$1:$DC$200,MATCH($AE188&amp;AV$3,$DB$1:$DB$200&amp;$DC$1:$DC$200,0))=AV$3,1,"")),IF(INDEX($DC$201:$DC$770,MATCH($AE187&amp;AV$3,$DB$201:$DB$770&amp;$DC$201:$DC$770,0))=AV$3,2,""))</f>
        <v/>
      </c>
      <c r="AW188" s="9" t="str">
        <f t="array" ref="AW188">IF(ISNA(INDEX($DC$201:$DC$770,MATCH($AE187&amp;AW$3,$DB$201:$DB$770&amp;$DC$201:$DC$770,0))),IF(ISNA(INDEX($DC$1:$DC$200,MATCH($AE188&amp;AW$3,$DB$1:$DB$200&amp;$DC$1:$DC$200,0))),"",IF(INDEX($DC$1:$DC$200,MATCH($AE188&amp;AW$3,$DB$1:$DB$200&amp;$DC$1:$DC$200,0))=AW$3,1,"")),IF(INDEX($DC$201:$DC$770,MATCH($AE187&amp;AW$3,$DB$201:$DB$770&amp;$DC$201:$DC$770,0))=AW$3,2,""))</f>
        <v/>
      </c>
      <c r="AX188" s="10" t="str">
        <f t="array" ref="AX188">IF(ISNA(INDEX($DC$201:$DC$770,MATCH($AE187&amp;AX$3,$DB$201:$DB$770&amp;$DC$201:$DC$770,0))),IF(ISNA(INDEX($DC$1:$DC$200,MATCH($AE188&amp;AX$3,$DB$1:$DB$200&amp;$DC$1:$DC$200,0))),"",IF(INDEX($DC$1:$DC$200,MATCH($AE188&amp;AX$3,$DB$1:$DB$200&amp;$DC$1:$DC$200,0))=AX$3,1,"")),IF(INDEX($DC$201:$DC$770,MATCH($AE187&amp;AX$3,$DB$201:$DB$770&amp;$DC$201:$DC$770,0))=AX$3,2,""))</f>
        <v/>
      </c>
      <c r="AY188" s="8" t="str">
        <f t="array" ref="AY188">IF(ISNA(INDEX($DC$201:$DC$770,MATCH($AE187&amp;AY$3,$DB$201:$DB$770&amp;$DC$201:$DC$770,0))),IF(ISNA(INDEX($DC$1:$DC$200,MATCH($AE188&amp;AY$3,$DB$1:$DB$200&amp;$DC$1:$DC$200,0))),"",IF(INDEX($DC$1:$DC$200,MATCH($AE188&amp;AY$3,$DB$1:$DB$200&amp;$DC$1:$DC$200,0))=AY$3,1,"")),IF(INDEX($DC$201:$DC$770,MATCH($AE187&amp;AY$3,$DB$201:$DB$770&amp;$DC$201:$DC$770,0))=AY$3,2,""))</f>
        <v/>
      </c>
      <c r="AZ188" s="10" t="str">
        <f t="array" ref="AZ188">IF(ISNA(INDEX($DC$201:$DC$770,MATCH($AE187&amp;AZ$3,$DB$201:$DB$770&amp;$DC$201:$DC$770,0))),IF(ISNA(INDEX($DC$1:$DC$200,MATCH($AE188&amp;AZ$3,$DB$1:$DB$200&amp;$DC$1:$DC$200,0))),"",IF(INDEX($DC$1:$DC$200,MATCH($AE188&amp;AZ$3,$DB$1:$DB$200&amp;$DC$1:$DC$200,0))=AZ$3,1,"")),IF(INDEX($DC$201:$DC$770,MATCH($AE187&amp;AZ$3,$DB$201:$DB$770&amp;$DC$201:$DC$770,0))=AZ$3,2,""))</f>
        <v/>
      </c>
      <c r="BA188" s="10" t="str">
        <f t="array" ref="BA188">IF(ISNA(INDEX($DC$201:$DC$770,MATCH($AE187&amp;BA$3,$DB$201:$DB$770&amp;$DC$201:$DC$770,0))),IF(ISNA(INDEX($DC$1:$DC$200,MATCH($AE188&amp;BA$3,$DB$1:$DB$200&amp;$DC$1:$DC$200,0))),"",IF(INDEX($DC$1:$DC$200,MATCH($AE188&amp;BA$3,$DB$1:$DB$200&amp;$DC$1:$DC$200,0))=BA$3,1,"")),IF(INDEX($DC$201:$DC$770,MATCH($AE187&amp;BA$3,$DB$201:$DB$770&amp;$DC$201:$DC$770,0))=BA$3,2,""))</f>
        <v/>
      </c>
      <c r="BB188" s="10" t="str">
        <f t="array" ref="BB188">IF(ISNA(INDEX($DC$201:$DC$770,MATCH($AE187&amp;BB$3,$DB$201:$DB$770&amp;$DC$201:$DC$770,0))),IF(ISNA(INDEX($DC$1:$DC$200,MATCH($AE188&amp;BB$3,$DB$1:$DB$200&amp;$DC$1:$DC$200,0))),"",IF(INDEX($DC$1:$DC$200,MATCH($AE188&amp;BB$3,$DB$1:$DB$200&amp;$DC$1:$DC$200,0))=BB$3,1,"")),IF(INDEX($DC$201:$DC$770,MATCH($AE187&amp;BB$3,$DB$201:$DB$770&amp;$DC$201:$DC$770,0))=BB$3,2,""))</f>
        <v/>
      </c>
      <c r="BC188" s="9" t="str">
        <f t="array" ref="BC188">IF(ISNA(INDEX($DC$201:$DC$770,MATCH($AE187&amp;BC$3,$DB$201:$DB$770&amp;$DC$201:$DC$770,0))),IF(ISNA(INDEX($DC$1:$DC$200,MATCH($AE188&amp;BC$3,$DB$1:$DB$200&amp;$DC$1:$DC$200,0))),"",IF(INDEX($DC$1:$DC$200,MATCH($AE188&amp;BC$3,$DB$1:$DB$200&amp;$DC$1:$DC$200,0))=BC$3,1,"")),IF(INDEX($DC$201:$DC$770,MATCH($AE187&amp;BC$3,$DB$201:$DB$770&amp;$DC$201:$DC$770,0))=BC$3,2,""))</f>
        <v/>
      </c>
      <c r="BD188" s="10" t="str">
        <f t="array" ref="BD188">IF(ISNA(INDEX($DC$201:$DC$770,MATCH($AE187&amp;BD$3,$DB$201:$DB$770&amp;$DC$201:$DC$770,0))),IF(ISNA(INDEX($DC$1:$DC$200,MATCH($AE188&amp;BD$3,$DB$1:$DB$200&amp;$DC$1:$DC$200,0))),"",IF(INDEX($DC$1:$DC$200,MATCH($AE188&amp;BD$3,$DB$1:$DB$200&amp;$DC$1:$DC$200,0))=BD$3,1,"")),IF(INDEX($DC$201:$DC$770,MATCH($AE187&amp;BD$3,$DB$201:$DB$770&amp;$DC$201:$DC$770,0))=BD$3,2,""))</f>
        <v/>
      </c>
      <c r="BE188" s="8" t="str">
        <f t="array" ref="BE188">IF(ISNA(INDEX($DC$201:$DC$770,MATCH($AE187&amp;BE$3,$DB$201:$DB$770&amp;$DC$201:$DC$770,0))),IF(ISNA(INDEX($DC$1:$DC$200,MATCH($AE188&amp;BE$3,$DB$1:$DB$200&amp;$DC$1:$DC$200,0))),"",IF(INDEX($DC$1:$DC$200,MATCH($AE188&amp;BE$3,$DB$1:$DB$200&amp;$DC$1:$DC$200,0))=BE$3,1,"")),IF(INDEX($DC$201:$DC$770,MATCH($AE187&amp;BE$3,$DB$201:$DB$770&amp;$DC$201:$DC$770,0))=BE$3,2,""))</f>
        <v/>
      </c>
      <c r="BF188" s="10" t="str">
        <f t="array" ref="BF188">IF(ISNA(INDEX($DC$201:$DC$770,MATCH($AE187&amp;BF$3,$DB$201:$DB$770&amp;$DC$201:$DC$770,0))),IF(ISNA(INDEX($DC$1:$DC$200,MATCH($AE188&amp;BF$3,$DB$1:$DB$200&amp;$DC$1:$DC$200,0))),"",IF(INDEX($DC$1:$DC$200,MATCH($AE188&amp;BF$3,$DB$1:$DB$200&amp;$DC$1:$DC$200,0))=BF$3,1,"")),IF(INDEX($DC$201:$DC$770,MATCH($AE187&amp;BF$3,$DB$201:$DB$770&amp;$DC$201:$DC$770,0))=BF$3,2,""))</f>
        <v/>
      </c>
      <c r="BG188" s="10" t="str">
        <f t="array" ref="BG188">IF(ISNA(INDEX($DC$201:$DC$770,MATCH($AE187&amp;BG$3,$DB$201:$DB$770&amp;$DC$201:$DC$770,0))),IF(ISNA(INDEX($DC$1:$DC$200,MATCH($AE188&amp;BG$3,$DB$1:$DB$200&amp;$DC$1:$DC$200,0))),"",IF(INDEX($DC$1:$DC$200,MATCH($AE188&amp;BG$3,$DB$1:$DB$200&amp;$DC$1:$DC$200,0))=BG$3,1,"")),IF(INDEX($DC$201:$DC$770,MATCH($AE187&amp;BG$3,$DB$201:$DB$770&amp;$DC$201:$DC$770,0))=BG$3,2,""))</f>
        <v/>
      </c>
      <c r="BH188" s="8" t="str">
        <f t="array" ref="BH188">IF(ISNA(INDEX($DC$201:$DC$770,MATCH($AE187&amp;BH$3,$DB$201:$DB$770&amp;$DC$201:$DC$770,0))),IF(ISNA(INDEX($DC$1:$DC$200,MATCH($AE188&amp;BH$3,$DB$1:$DB$200&amp;$DC$1:$DC$200,0))),"",IF(INDEX($DC$1:$DC$200,MATCH($AE188&amp;BH$3,$DB$1:$DB$200&amp;$DC$1:$DC$200,0))=BH$3,1,"")),IF(INDEX($DC$201:$DC$770,MATCH($AE187&amp;BH$3,$DB$201:$DB$770&amp;$DC$201:$DC$770,0))=BH$3,2,""))</f>
        <v/>
      </c>
      <c r="BI188" s="4">
        <f t="shared" ref="BI188" si="1775">BI187+0.5</f>
        <v>268.5</v>
      </c>
      <c r="BJ188" s="174"/>
      <c r="BK188" s="173"/>
      <c r="BL188" s="177"/>
      <c r="BM188" s="2"/>
      <c r="BN188" s="165"/>
      <c r="BO188" s="165"/>
      <c r="BP188" s="165"/>
      <c r="BQ188" s="2"/>
      <c r="BR188" s="9" t="str">
        <f t="shared" ref="BR188" si="1776">IF(ISNA(VLOOKUP(BI188,$CP$30:$CQ$56,2,FALSE)),IF(ISNA(VLOOKUP(BI188,$DB$1:$DE$200,4,FALSE)),"",VLOOKUP(BI188,$DB$1:$DE$200,4,FALSE)),VLOOKUP(BI188,$CP$30:$CQ$56,2,FALSE))</f>
        <v/>
      </c>
      <c r="BS188" s="10"/>
      <c r="BT188" s="10"/>
      <c r="BU188" s="10"/>
      <c r="BV188" s="10"/>
      <c r="BW188" s="10"/>
      <c r="BX188" s="9" t="str">
        <f t="array" ref="BX188">IF(ISNA(INDEX($DC$201:$DC$770,MATCH($BI187&amp;BX$3,$DB$201:$DB$770&amp;$DC$201:$DC$770,0))),IF(ISNA(INDEX($DC$1:$DC$200,MATCH($BI188&amp;BX$3,$DB$1:$DB$200&amp;$DC$1:$DC$200,0))),"",IF(INDEX($DC$1:$DC$200,MATCH($BI188&amp;BX$3,$DB$1:$DB$200&amp;$DC$1:$DC$200,0))=BX$3,1,"")),IF(INDEX($DC$201:$DC$770,MATCH($BI187&amp;BX$3,$DB$201:$DB$770&amp;$DC$201:$DC$770,0))=BX$3,2,""))</f>
        <v/>
      </c>
      <c r="BY188" s="10" t="str">
        <f t="array" ref="BY188">IF(ISNA(INDEX($DC$201:$DC$770,MATCH($BI187&amp;BY$3,$DB$201:$DB$770&amp;$DC$201:$DC$770,0))),IF(ISNA(INDEX($DC$1:$DC$200,MATCH($BI188&amp;BY$3,$DB$1:$DB$200&amp;$DC$1:$DC$200,0))),"",IF(INDEX($DC$1:$DC$200,MATCH($BI188&amp;BY$3,$DB$1:$DB$200&amp;$DC$1:$DC$200,0))=BY$3,1,"")),IF(INDEX($DC$201:$DC$770,MATCH($BI187&amp;BY$3,$DB$201:$DB$770&amp;$DC$201:$DC$770,0))=BY$3,2,""))</f>
        <v/>
      </c>
      <c r="BZ188" s="10" t="str">
        <f t="array" ref="BZ188">IF(ISNA(INDEX($DC$201:$DC$770,MATCH($BI187&amp;BZ$3,$DB$201:$DB$770&amp;$DC$201:$DC$770,0))),IF(ISNA(INDEX($DC$1:$DC$200,MATCH($BI188&amp;BZ$3,$DB$1:$DB$200&amp;$DC$1:$DC$200,0))),"",IF(INDEX($DC$1:$DC$200,MATCH($BI188&amp;BZ$3,$DB$1:$DB$200&amp;$DC$1:$DC$200,0))=BZ$3,1,"")),IF(INDEX($DC$201:$DC$770,MATCH($BI187&amp;BZ$3,$DB$201:$DB$770&amp;$DC$201:$DC$770,0))=BZ$3,2,""))</f>
        <v/>
      </c>
      <c r="CA188" s="9" t="str">
        <f t="array" ref="CA188">IF(ISNA(INDEX($DC$201:$DC$770,MATCH($BI187&amp;CA$3,$DB$201:$DB$770&amp;$DC$201:$DC$770,0))),IF(ISNA(INDEX($DC$1:$DC$200,MATCH($BI188&amp;CA$3,$DB$1:$DB$200&amp;$DC$1:$DC$200,0))),"",IF(INDEX($DC$1:$DC$200,MATCH($BI188&amp;CA$3,$DB$1:$DB$200&amp;$DC$1:$DC$200,0))=CA$3,1,"")),IF(INDEX($DC$201:$DC$770,MATCH($BI187&amp;CA$3,$DB$201:$DB$770&amp;$DC$201:$DC$770,0))=CA$3,2,""))</f>
        <v/>
      </c>
      <c r="CB188" s="10" t="str">
        <f t="array" ref="CB188">IF(ISNA(INDEX($DC$201:$DC$770,MATCH($BI187&amp;CB$3,$DB$201:$DB$770&amp;$DC$201:$DC$770,0))),IF(ISNA(INDEX($DC$1:$DC$200,MATCH($BI188&amp;CB$3,$DB$1:$DB$200&amp;$DC$1:$DC$200,0))),"",IF(INDEX($DC$1:$DC$200,MATCH($BI188&amp;CB$3,$DB$1:$DB$200&amp;$DC$1:$DC$200,0))=CB$3,1,"")),IF(INDEX($DC$201:$DC$770,MATCH($BI187&amp;CB$3,$DB$201:$DB$770&amp;$DC$201:$DC$770,0))=CB$3,2,""))</f>
        <v/>
      </c>
      <c r="CC188" s="8" t="str">
        <f t="array" ref="CC188">IF(ISNA(INDEX($DC$201:$DC$770,MATCH($BI187&amp;CC$3,$DB$201:$DB$770&amp;$DC$201:$DC$770,0))),IF(ISNA(INDEX($DC$1:$DC$200,MATCH($BI188&amp;CC$3,$DB$1:$DB$200&amp;$DC$1:$DC$200,0))),"",IF(INDEX($DC$1:$DC$200,MATCH($BI188&amp;CC$3,$DB$1:$DB$200&amp;$DC$1:$DC$200,0))=CC$3,1,"")),IF(INDEX($DC$201:$DC$770,MATCH($BI187&amp;CC$3,$DB$201:$DB$770&amp;$DC$201:$DC$770,0))=CC$3,2,""))</f>
        <v/>
      </c>
      <c r="CD188" s="10" t="str">
        <f t="array" ref="CD188">IF(ISNA(INDEX($DC$201:$DC$770,MATCH($BI187&amp;CD$3,$DB$201:$DB$770&amp;$DC$201:$DC$770,0))),IF(ISNA(INDEX($DC$1:$DC$200,MATCH($BI188&amp;CD$3,$DB$1:$DB$200&amp;$DC$1:$DC$200,0))),"",IF(INDEX($DC$1:$DC$200,MATCH($BI188&amp;CD$3,$DB$1:$DB$200&amp;$DC$1:$DC$200,0))=CD$3,1,"")),IF(INDEX($DC$201:$DC$770,MATCH($BI187&amp;CD$3,$DB$201:$DB$770&amp;$DC$201:$DC$770,0))=CD$3,2,""))</f>
        <v/>
      </c>
      <c r="CE188" s="10" t="str">
        <f t="array" ref="CE188">IF(ISNA(INDEX($DC$201:$DC$770,MATCH($BI187&amp;CE$3,$DB$201:$DB$770&amp;$DC$201:$DC$770,0))),IF(ISNA(INDEX($DC$1:$DC$200,MATCH($BI188&amp;CE$3,$DB$1:$DB$200&amp;$DC$1:$DC$200,0))),"",IF(INDEX($DC$1:$DC$200,MATCH($BI188&amp;CE$3,$DB$1:$DB$200&amp;$DC$1:$DC$200,0))=CE$3,1,"")),IF(INDEX($DC$201:$DC$770,MATCH($BI187&amp;CE$3,$DB$201:$DB$770&amp;$DC$201:$DC$770,0))=CE$3,2,""))</f>
        <v/>
      </c>
      <c r="CF188" s="10" t="str">
        <f t="array" ref="CF188">IF(ISNA(INDEX($DC$201:$DC$770,MATCH($BI187&amp;CF$3,$DB$201:$DB$770&amp;$DC$201:$DC$770,0))),IF(ISNA(INDEX($DC$1:$DC$200,MATCH($BI188&amp;CF$3,$DB$1:$DB$200&amp;$DC$1:$DC$200,0))),"",IF(INDEX($DC$1:$DC$200,MATCH($BI188&amp;CF$3,$DB$1:$DB$200&amp;$DC$1:$DC$200,0))=CF$3,1,"")),IF(INDEX($DC$201:$DC$770,MATCH($BI187&amp;CF$3,$DB$201:$DB$770&amp;$DC$201:$DC$770,0))=CF$3,2,""))</f>
        <v/>
      </c>
      <c r="CG188" s="9" t="str">
        <f t="array" ref="CG188">IF(ISNA(INDEX($DC$201:$DC$770,MATCH($BI187&amp;CG$3,$DB$201:$DB$770&amp;$DC$201:$DC$770,0))),IF(ISNA(INDEX($DC$1:$DC$200,MATCH($BI188&amp;CG$3,$DB$1:$DB$200&amp;$DC$1:$DC$200,0))),"",IF(INDEX($DC$1:$DC$200,MATCH($BI188&amp;CG$3,$DB$1:$DB$200&amp;$DC$1:$DC$200,0))=CG$3,1,"")),IF(INDEX($DC$201:$DC$770,MATCH($BI187&amp;CG$3,$DB$201:$DB$770&amp;$DC$201:$DC$770,0))=CG$3,2,""))</f>
        <v/>
      </c>
      <c r="CH188" s="10" t="str">
        <f t="array" ref="CH188">IF(ISNA(INDEX($DC$201:$DC$770,MATCH($BI187&amp;CH$3,$DB$201:$DB$770&amp;$DC$201:$DC$770,0))),IF(ISNA(INDEX($DC$1:$DC$200,MATCH($BI188&amp;CH$3,$DB$1:$DB$200&amp;$DC$1:$DC$200,0))),"",IF(INDEX($DC$1:$DC$200,MATCH($BI188&amp;CH$3,$DB$1:$DB$200&amp;$DC$1:$DC$200,0))=CH$3,1,"")),IF(INDEX($DC$201:$DC$770,MATCH($BI187&amp;CH$3,$DB$201:$DB$770&amp;$DC$201:$DC$770,0))=CH$3,2,""))</f>
        <v/>
      </c>
      <c r="CI188" s="8" t="str">
        <f t="array" ref="CI188">IF(ISNA(INDEX($DC$201:$DC$770,MATCH($BI187&amp;CI$3,$DB$201:$DB$770&amp;$DC$201:$DC$770,0))),IF(ISNA(INDEX($DC$1:$DC$200,MATCH($BI188&amp;CI$3,$DB$1:$DB$200&amp;$DC$1:$DC$200,0))),"",IF(INDEX($DC$1:$DC$200,MATCH($BI188&amp;CI$3,$DB$1:$DB$200&amp;$DC$1:$DC$200,0))=CI$3,1,"")),IF(INDEX($DC$201:$DC$770,MATCH($BI187&amp;CI$3,$DB$201:$DB$770&amp;$DC$201:$DC$770,0))=CI$3,2,""))</f>
        <v/>
      </c>
      <c r="CJ188" s="10" t="str">
        <f t="array" ref="CJ188">IF(ISNA(INDEX($DC$201:$DC$770,MATCH($BI187&amp;CJ$3,$DB$201:$DB$770&amp;$DC$201:$DC$770,0))),IF(ISNA(INDEX($DC$1:$DC$200,MATCH($BI188&amp;CJ$3,$DB$1:$DB$200&amp;$DC$1:$DC$200,0))),"",IF(INDEX($DC$1:$DC$200,MATCH($BI188&amp;CJ$3,$DB$1:$DB$200&amp;$DC$1:$DC$200,0))=CJ$3,1,"")),IF(INDEX($DC$201:$DC$770,MATCH($BI187&amp;CJ$3,$DB$201:$DB$770&amp;$DC$201:$DC$770,0))=CJ$3,2,""))</f>
        <v/>
      </c>
      <c r="CK188" s="10" t="str">
        <f t="array" ref="CK188">IF(ISNA(INDEX($DC$201:$DC$770,MATCH($BI187&amp;CK$3,$DB$201:$DB$770&amp;$DC$201:$DC$770,0))),IF(ISNA(INDEX($DC$1:$DC$200,MATCH($BI188&amp;CK$3,$DB$1:$DB$200&amp;$DC$1:$DC$200,0))),"",IF(INDEX($DC$1:$DC$200,MATCH($BI188&amp;CK$3,$DB$1:$DB$200&amp;$DC$1:$DC$200,0))=CK$3,1,"")),IF(INDEX($DC$201:$DC$770,MATCH($BI187&amp;CK$3,$DB$201:$DB$770&amp;$DC$201:$DC$770,0))=CK$3,2,""))</f>
        <v/>
      </c>
      <c r="CL188" s="8" t="str">
        <f t="array" ref="CL188">IF(ISNA(INDEX($DC$201:$DC$770,MATCH($BI187&amp;CL$3,$DB$201:$DB$770&amp;$DC$201:$DC$770,0))),IF(ISNA(INDEX($DC$1:$DC$200,MATCH($BI188&amp;CL$3,$DB$1:$DB$200&amp;$DC$1:$DC$200,0))),"",IF(INDEX($DC$1:$DC$200,MATCH($BI188&amp;CL$3,$DB$1:$DB$200&amp;$DC$1:$DC$200,0))=CL$3,1,"")),IF(INDEX($DC$201:$DC$770,MATCH($BI187&amp;CL$3,$DB$201:$DB$770&amp;$DC$201:$DC$770,0))=CL$3,2,""))</f>
        <v/>
      </c>
      <c r="CN188" s="10"/>
      <c r="CO188" s="14">
        <f t="shared" ref="CO188" si="1777">CO187</f>
        <v>15</v>
      </c>
      <c r="CP188" s="24">
        <f t="shared" si="1332"/>
        <v>0</v>
      </c>
      <c r="CQ188" s="161"/>
      <c r="CR188" s="47"/>
      <c r="CS188" s="10"/>
      <c r="CT188" s="10" t="s">
        <v>152</v>
      </c>
      <c r="CU188" s="68"/>
      <c r="CV188" s="68"/>
      <c r="CW188" s="10">
        <f t="shared" si="1410"/>
        <v>2016</v>
      </c>
      <c r="CX188" s="10" t="str">
        <f t="shared" si="1309"/>
        <v>Mo</v>
      </c>
      <c r="CY188" s="36">
        <f t="shared" si="1333"/>
        <v>40876</v>
      </c>
      <c r="CZ188" s="10">
        <f>CZ187</f>
        <v>0</v>
      </c>
      <c r="DB188" s="19"/>
      <c r="DC188" s="42"/>
      <c r="DD188" s="163" t="s">
        <v>156</v>
      </c>
      <c r="DE188" s="163"/>
      <c r="DG188" s="81" t="s">
        <v>149</v>
      </c>
      <c r="DH188" s="81" t="s">
        <v>229</v>
      </c>
    </row>
    <row r="189" spans="1:117">
      <c r="A189" s="13">
        <f t="shared" ref="A189" si="1778">A187+1</f>
        <v>207</v>
      </c>
      <c r="B189" s="174">
        <f>TRUNC((DATE($CR$2,C$140,C189)-WEEKDAY(DATE($CR$2,C$140,C189),2)-DATE(YEAR(DATE($CR$2,C$140,C189)+4-WEEKDAY(DATE($CR$2,C$140,C189),2)),1,-10))/7)</f>
        <v>30</v>
      </c>
      <c r="C189" s="181">
        <v>25</v>
      </c>
      <c r="D189" s="176" t="str">
        <f t="shared" si="1258"/>
        <v>Mo</v>
      </c>
      <c r="E189" s="2"/>
      <c r="F189" s="164">
        <f t="shared" ref="F189" si="1779">IF(OR(OR(B189=$CR$7,B193=$CR$7,B189=$CS$7,B193=$CS$7,B189=$CT$7,B193=$CT$7,B189=$CR$8,B193=$CR$8,B189=$CR$9,B193=$CR$9,B189=$CR$10,B193=$CR$10,B189=$CS$10,B193=$CS$10,B189=$CR$11,B193=$CR$11,B189=$CS$11,B193=$CS$11,B189=$CT$11,B193=$CT$11,B189=$CU$11,B193=$CU$11,B189=$CV$11,B193=$CV$11,B189=$CR$12,B193=$CR$12,B189=$CS$12,B193=$CS$12),OR($A190=$CP$30,$A190=$CP$31,$A190=$CP$32,$A190=$CP$33,$A190=$CP$34,$A190=$CP$35,$A190=$CP$36,$A190=$CP$37,$A190=$CP$38,$A190=$CP$39,$A190=$CP$40,$A190=$CP$41),OR($A190=$CP$44,$A190=$CP$45,$A190=$CP$46,$A190=$CP$47,$A190=$CP$48,$A190=$CP$49,$A190=$CP$50)),1,"")</f>
        <v>1</v>
      </c>
      <c r="G189" s="164">
        <f t="shared" ref="G189" si="1780">IF(OR(OR(B189=$CR$15,B193=$CR$15,B189=$CS$15,B193=$CS$15,B189=$CT$15,B193=$CT$15,B189=$CR$16,B193=$CR$16,B189=$CS$16,B193=$CS$16,B189=$CR$17,B193=$CR$17,B189=$CS$17,B193=$CS$17,B189=$CR$18,B193=$CR$18,B189=$CS$18,B193=$CS$18,B189=$CT$18,B193=$CT$18,B189=$CU$18,B193=$CU$18,B189=$CV$18,B193=$CV$18,B189=$CR$19,B193=$CR$19,B189=$CS$19,B193=$CS$19),OR($A190=$CP$30,$A190=$CP$31,$A190=$CP$32,$A190=$CP$33,$A190=$CP$34,$A190=$CP$35,$A190=$CP$36,$A190=$CP$37,$A190=$CP$38,$A190=$CP$39,$A190=$CP$40,$A190=$CP$41),OR($A190=$CP$44,$A190=$CP$45,$A190=$CP$46,$A190=$CP$47,$A190=$CP$48,$A190=$CP$49,$A190=$CP$50)),1,"")</f>
        <v>1</v>
      </c>
      <c r="H189" s="164">
        <f t="shared" ref="H189" si="1781">IF(OR(OR(B189=$CR$22,B193=$CR$22,B189=$CS$22,B193=$CS$22,B189=$CT$22,B193=$CT$22,B189=$CR$23,B193=$CR$23,B189=$CS$23,B193=$CS$23,B189=$CR$24,B193=$CR$24,B189=$CS$24,B193=$CS$24,B189=$CR$25,B193=$CR$25,B189=$CS$25,B193=$CS$25,B189=$CT$25,B193=$CT$25,B189=$CU$25,B193=$CU$25,B189=$CV$25,B193=$CV$25,B189=$CR$26,B193=$CR$26,B189=$CS$26,B193=$CS$26),OR($A190=$CP$30,$A190=$CP$31,$A190=$CP$32,$A190=$CP$33,$A190=$CP$34,$A190=$CP$35,$A190=$CP$36,$A190=$CP$37,$A190=$CP$38,$A190=$CP$39,$A190=$CP$40,$A190=$CP$41),OR($A190=$CP$44,$A190=$CP$45,$A190=$CP$46,$A190=$CP$47,$A190=$CP$48,$A190=$CP$49,$A190=$CP$50)),1,"")</f>
        <v>1</v>
      </c>
      <c r="I189" s="2"/>
      <c r="J189" s="6" t="str">
        <f t="shared" ref="J189" si="1782">IF(ISNA(VLOOKUP(A189,$DB$1:$DE$200,4,FALSE)),"",VLOOKUP(A189,$DB$1:$DE$200,4,FALSE))</f>
        <v/>
      </c>
      <c r="K189" s="6"/>
      <c r="L189" s="6"/>
      <c r="M189" s="6"/>
      <c r="N189" s="6"/>
      <c r="O189" s="6"/>
      <c r="P189" s="5" t="str">
        <f t="array" ref="P189">IF(ISNA(INDEX($DC$1:$DC$770,MATCH($A189&amp;P$3,$DB$1:$DB$770&amp;$DC$1:$DC$770,0))),"",IF(ISNA(INDEX($DC$1:$DC$200,MATCH($A189&amp;P$3,$DB$1:$DB$200&amp;$DC$1:$DC$200,0))),IF(INDEX($DC$201:$DC$770,MATCH($A189&amp;P$3,$DB$201:$DB$770&amp;$DC$201:$DC$770,0))=P$3,2,""),IF(INDEX($DC$1:$DC$200,MATCH($A189&amp;P$3,$DB$1:$DB$200&amp;$DC$1:$DC$200,0))=P$3,1,"")))</f>
        <v/>
      </c>
      <c r="Q189" s="6" t="str">
        <f t="array" ref="Q189">IF(ISNA(INDEX($DC$1:$DC$770,MATCH($A189&amp;Q$3,$DB$1:$DB$770&amp;$DC$1:$DC$770,0))),"",IF(ISNA(INDEX($DC$1:$DC$200,MATCH($A189&amp;Q$3,$DB$1:$DB$200&amp;$DC$1:$DC$200,0))),IF(INDEX($DC$201:$DC$770,MATCH($A189&amp;Q$3,$DB$201:$DB$770&amp;$DC$201:$DC$770,0))=Q$3,2,""),IF(INDEX($DC$1:$DC$200,MATCH($A189&amp;Q$3,$DB$1:$DB$200&amp;$DC$1:$DC$200,0))=Q$3,1,"")))</f>
        <v/>
      </c>
      <c r="R189" s="6" t="str">
        <f t="array" ref="R189">IF(ISNA(INDEX($DC$1:$DC$770,MATCH($A189&amp;R$3,$DB$1:$DB$770&amp;$DC$1:$DC$770,0))),"",IF(ISNA(INDEX($DC$1:$DC$200,MATCH($A189&amp;R$3,$DB$1:$DB$200&amp;$DC$1:$DC$200,0))),IF(INDEX($DC$201:$DC$770,MATCH($A189&amp;R$3,$DB$201:$DB$770&amp;$DC$201:$DC$770,0))=R$3,2,""),IF(INDEX($DC$1:$DC$200,MATCH($A189&amp;R$3,$DB$1:$DB$200&amp;$DC$1:$DC$200,0))=R$3,1,"")))</f>
        <v/>
      </c>
      <c r="S189" s="5" t="str">
        <f t="array" ref="S189">IF(ISNA(INDEX($DC$1:$DC$770,MATCH($A189&amp;S$3,$DB$1:$DB$770&amp;$DC$1:$DC$770,0))),"",IF(ISNA(INDEX($DC$1:$DC$200,MATCH($A189&amp;S$3,$DB$1:$DB$200&amp;$DC$1:$DC$200,0))),IF(INDEX($DC$201:$DC$770,MATCH($A189&amp;S$3,$DB$201:$DB$770&amp;$DC$201:$DC$770,0))=S$3,2,""),IF(INDEX($DC$1:$DC$200,MATCH($A189&amp;S$3,$DB$1:$DB$200&amp;$DC$1:$DC$200,0))=S$3,1,"")))</f>
        <v/>
      </c>
      <c r="T189" s="6" t="str">
        <f t="array" ref="T189">IF(ISNA(INDEX($DC$1:$DC$770,MATCH($A189&amp;T$3,$DB$1:$DB$770&amp;$DC$1:$DC$770,0))),"",IF(ISNA(INDEX($DC$1:$DC$200,MATCH($A189&amp;T$3,$DB$1:$DB$200&amp;$DC$1:$DC$200,0))),IF(INDEX($DC$201:$DC$770,MATCH($A189&amp;T$3,$DB$201:$DB$770&amp;$DC$201:$DC$770,0))=T$3,2,""),IF(INDEX($DC$1:$DC$200,MATCH($A189&amp;T$3,$DB$1:$DB$200&amp;$DC$1:$DC$200,0))=T$3,1,"")))</f>
        <v/>
      </c>
      <c r="U189" s="7" t="str">
        <f t="array" ref="U189">IF(ISNA(INDEX($DC$1:$DC$770,MATCH($A189&amp;U$3,$DB$1:$DB$770&amp;$DC$1:$DC$770,0))),"",IF(ISNA(INDEX($DC$1:$DC$200,MATCH($A189&amp;U$3,$DB$1:$DB$200&amp;$DC$1:$DC$200,0))),IF(INDEX($DC$201:$DC$770,MATCH($A189&amp;U$3,$DB$201:$DB$770&amp;$DC$201:$DC$770,0))=U$3,2,""),IF(INDEX($DC$1:$DC$200,MATCH($A189&amp;U$3,$DB$1:$DB$200&amp;$DC$1:$DC$200,0))=U$3,1,"")))</f>
        <v/>
      </c>
      <c r="V189" s="6" t="str">
        <f t="array" ref="V189">IF(ISNA(INDEX($DC$1:$DC$770,MATCH($A189&amp;V$3,$DB$1:$DB$770&amp;$DC$1:$DC$770,0))),"",IF(ISNA(INDEX($DC$1:$DC$200,MATCH($A189&amp;V$3,$DB$1:$DB$200&amp;$DC$1:$DC$200,0))),IF(INDEX($DC$201:$DC$770,MATCH($A189&amp;V$3,$DB$201:$DB$770&amp;$DC$201:$DC$770,0))=V$3,2,""),IF(INDEX($DC$1:$DC$200,MATCH($A189&amp;V$3,$DB$1:$DB$200&amp;$DC$1:$DC$200,0))=V$3,1,"")))</f>
        <v/>
      </c>
      <c r="W189" s="6" t="str">
        <f t="array" ref="W189">IF(ISNA(INDEX($DC$1:$DC$770,MATCH($A189&amp;W$3,$DB$1:$DB$770&amp;$DC$1:$DC$770,0))),"",IF(ISNA(INDEX($DC$1:$DC$200,MATCH($A189&amp;W$3,$DB$1:$DB$200&amp;$DC$1:$DC$200,0))),IF(INDEX($DC$201:$DC$770,MATCH($A189&amp;W$3,$DB$201:$DB$770&amp;$DC$201:$DC$770,0))=W$3,2,""),IF(INDEX($DC$1:$DC$200,MATCH($A189&amp;W$3,$DB$1:$DB$200&amp;$DC$1:$DC$200,0))=W$3,1,"")))</f>
        <v/>
      </c>
      <c r="X189" s="6" t="str">
        <f t="array" ref="X189">IF(ISNA(INDEX($DC$1:$DC$770,MATCH($A189&amp;X$3,$DB$1:$DB$770&amp;$DC$1:$DC$770,0))),"",IF(ISNA(INDEX($DC$1:$DC$200,MATCH($A189&amp;X$3,$DB$1:$DB$200&amp;$DC$1:$DC$200,0))),IF(INDEX($DC$201:$DC$770,MATCH($A189&amp;X$3,$DB$201:$DB$770&amp;$DC$201:$DC$770,0))=X$3,2,""),IF(INDEX($DC$1:$DC$200,MATCH($A189&amp;X$3,$DB$1:$DB$200&amp;$DC$1:$DC$200,0))=X$3,1,"")))</f>
        <v/>
      </c>
      <c r="Y189" s="5" t="str">
        <f t="array" ref="Y189">IF(ISNA(INDEX($DC$1:$DC$770,MATCH($A189&amp;Y$3,$DB$1:$DB$770&amp;$DC$1:$DC$770,0))),"",IF(ISNA(INDEX($DC$1:$DC$200,MATCH($A189&amp;Y$3,$DB$1:$DB$200&amp;$DC$1:$DC$200,0))),IF(INDEX($DC$201:$DC$770,MATCH($A189&amp;Y$3,$DB$201:$DB$770&amp;$DC$201:$DC$770,0))=Y$3,2,""),IF(INDEX($DC$1:$DC$200,MATCH($A189&amp;Y$3,$DB$1:$DB$200&amp;$DC$1:$DC$200,0))=Y$3,1,"")))</f>
        <v/>
      </c>
      <c r="Z189" s="6" t="str">
        <f t="array" ref="Z189">IF(ISNA(INDEX($DC$1:$DC$770,MATCH($A189&amp;Z$3,$DB$1:$DB$770&amp;$DC$1:$DC$770,0))),"",IF(ISNA(INDEX($DC$1:$DC$200,MATCH($A189&amp;Z$3,$DB$1:$DB$200&amp;$DC$1:$DC$200,0))),IF(INDEX($DC$201:$DC$770,MATCH($A189&amp;Z$3,$DB$201:$DB$770&amp;$DC$201:$DC$770,0))=Z$3,2,""),IF(INDEX($DC$1:$DC$200,MATCH($A189&amp;Z$3,$DB$1:$DB$200&amp;$DC$1:$DC$200,0))=Z$3,1,"")))</f>
        <v/>
      </c>
      <c r="AA189" s="7" t="str">
        <f t="array" ref="AA189">IF(ISNA(INDEX($DC$1:$DC$770,MATCH($A189&amp;AA$3,$DB$1:$DB$770&amp;$DC$1:$DC$770,0))),"",IF(ISNA(INDEX($DC$1:$DC$200,MATCH($A189&amp;AA$3,$DB$1:$DB$200&amp;$DC$1:$DC$200,0))),IF(INDEX($DC$201:$DC$770,MATCH($A189&amp;AA$3,$DB$201:$DB$770&amp;$DC$201:$DC$770,0))=AA$3,2,""),IF(INDEX($DC$1:$DC$200,MATCH($A189&amp;AA$3,$DB$1:$DB$200&amp;$DC$1:$DC$200,0))=AA$3,1,"")))</f>
        <v/>
      </c>
      <c r="AB189" s="6" t="str">
        <f t="array" ref="AB189">IF(ISNA(INDEX($DC$1:$DC$770,MATCH($A189&amp;AB$3,$DB$1:$DB$770&amp;$DC$1:$DC$770,0))),"",IF(ISNA(INDEX($DC$1:$DC$200,MATCH($A189&amp;AB$3,$DB$1:$DB$200&amp;$DC$1:$DC$200,0))),IF(INDEX($DC$201:$DC$770,MATCH($A189&amp;AB$3,$DB$201:$DB$770&amp;$DC$201:$DC$770,0))=AB$3,2,""),IF(INDEX($DC$1:$DC$200,MATCH($A189&amp;AB$3,$DB$1:$DB$200&amp;$DC$1:$DC$200,0))=AB$3,1,"")))</f>
        <v/>
      </c>
      <c r="AC189" s="6" t="str">
        <f t="array" ref="AC189">IF(ISNA(INDEX($DC$1:$DC$770,MATCH($A189&amp;AC$3,$DB$1:$DB$770&amp;$DC$1:$DC$770,0))),"",IF(ISNA(INDEX($DC$1:$DC$200,MATCH($A189&amp;AC$3,$DB$1:$DB$200&amp;$DC$1:$DC$200,0))),IF(INDEX($DC$201:$DC$770,MATCH($A189&amp;AC$3,$DB$201:$DB$770&amp;$DC$201:$DC$770,0))=AC$3,2,""),IF(INDEX($DC$1:$DC$200,MATCH($A189&amp;AC$3,$DB$1:$DB$200&amp;$DC$1:$DC$200,0))=AC$3,1,"")))</f>
        <v/>
      </c>
      <c r="AD189" s="7" t="str">
        <f t="array" ref="AD189">IF(ISNA(INDEX($DC$1:$DC$770,MATCH($A189&amp;AD$3,$DB$1:$DB$770&amp;$DC$1:$DC$770,0))),"",IF(ISNA(INDEX($DC$1:$DC$200,MATCH($A189&amp;AD$3,$DB$1:$DB$200&amp;$DC$1:$DC$200,0))),IF(INDEX($DC$201:$DC$770,MATCH($A189&amp;AD$3,$DB$201:$DB$770&amp;$DC$201:$DC$770,0))=AD$3,2,""),IF(INDEX($DC$1:$DC$200,MATCH($A189&amp;AD$3,$DB$1:$DB$200&amp;$DC$1:$DC$200,0))=AD$3,1,"")))</f>
        <v/>
      </c>
      <c r="AE189" s="4">
        <f t="shared" ref="AE189" si="1783">AE187+1</f>
        <v>238</v>
      </c>
      <c r="AF189" s="174">
        <f>TRUNC((DATE($CR$2,AG$140,AG189)-WEEKDAY(DATE($CR$2,AG$140,AG189),2)-DATE(YEAR(DATE($CR$2,AG$140,AG189)+4-WEEKDAY(DATE($CR$2,AG$140,AG189),2)),1,-10))/7)</f>
        <v>34</v>
      </c>
      <c r="AG189" s="172">
        <v>25</v>
      </c>
      <c r="AH189" s="176" t="str">
        <f t="shared" si="1263"/>
        <v>Do</v>
      </c>
      <c r="AI189" s="2"/>
      <c r="AJ189" s="164" t="str">
        <f t="shared" ref="AJ189" si="1784">IF(OR(OR(AF189=$CR$7,AF193=$CR$7,AF189=$CS$7,AF193=$CS$7,AF189=$CT$7,AF193=$CT$7,AF189=$CR$8,AF193=$CR$8,AF189=$CR$9,AF193=$CR$9,AF189=$CR$10,AF193=$CR$10,AF189=$CS$10,AF193=$CS$10,AF189=$CR$11,AF193=$CR$11,AF189=$CS$11,AF193=$CS$11,AF189=$CT$11,AF193=$CT$11,AF189=$CU$11,AF193=$CU$11,AF189=$CV$11,AF193=$CV$11,AF189=$CR$12,AF193=$CR$12,AF189=$CS$12,AF193=$CS$12),OR($AE190=$CP$30,$AE190=$CP$31,$AE190=$CP$32,$AE190=$CP$33,$AE190=$CP$34,$AE190=$CP$35,$AE190=$CP$36,$AE190=$CP$37,$AE190=$CP$38,$AE190=$CP$39,$AE190=$CP$40,$AE190=$CP$41),OR($AE190=$CP$44,$AE190=$CP$45,$AE190=$CP$46,$AE190=$CP$47,$AE190=$CP$48,$AE190=$CP$49,$AE190=$CP$50)),1,"")</f>
        <v/>
      </c>
      <c r="AK189" s="164" t="str">
        <f t="shared" ref="AK189" si="1785">IF(OR(OR(AF189=$CR$15,AF193=$CR$15,AF189=$CS$15,AF193=$CS$15,AF189=$CT$15,AF193=$CT$15,AF189=$CR$16,AF193=$CR$16,AF189=$CS$16,AF193=$CS$16,AF189=$CR$17,AF193=$CR$17,AF189=$CS$17,AF193=$CS$17,AF189=$CR$18,AF193=$CR$18,AF189=$CS$18,AF193=$CS$18,AF189=$CT$18,AF193=$CT$18,AF189=$CU$18,AF193=$CU$18,AF189=$CV$18,AF193=$CV$18,AF189=$CR$19,AF193=$CR$19,AF189=$CS$19,AF193=$CS$19),OR($AE190=$CP$30,$AE190=$CP$31,$AE190=$CP$32,$AE190=$CP$33,$AE190=$CP$34,$AE190=$CP$35,$AE190=$CP$36,$AE190=$CP$37,$AE190=$CP$38,$AE190=$CP$39,$AE190=$CP$40,$AE190=$CP$41),OR($AE190=$CP$44,$AE190=$CP$45,$AE190=$CP$46,$AE190=$CP$47,$AE190=$CP$48,$AE190=$CP$49,$AE190=$CP$50)),1,"")</f>
        <v/>
      </c>
      <c r="AL189" s="164" t="str">
        <f t="shared" ref="AL189" si="1786">IF(OR(OR(AF189=$CR$22,AF193=$CR$22,AF189=$CS$22,AF193=$CS$22,AF189=$CT$22,AF193=$CT$22,AF189=$CR$23,AF193=$CR$23,AF189=$CS$23,AF193=$CS$23,AF189=$CR$24,AF193=$CR$24,AF189=$CS$24,AF193=$CS$24,AF189=$CR$25,AF193=$CR$25,AF189=$CS$25,AF193=$CS$25,AF189=$CT$25,AF193=$CT$25,AF189=$CU$25,AF193=$CU$25,AF189=$CV$25,AF193=$CV$25,AF189=$CR$26,AF193=$CR$26,AF189=$CS$26,AF193=$CS$26),OR($AE190=$CP$30,$AE190=$CP$31,$AE190=$CP$32,$AE190=$CP$33,$AE190=$CP$34,$AE190=$CP$35,$AE190=$CP$36,$AE190=$CP$37,$AE190=$CP$38,$AE190=$CP$39,$AE190=$CP$40,$AE190=$CP$41),OR($AE190=$CP$44,$AE190=$CP$45,$AE190=$CP$46,$AE190=$CP$47,$AE190=$CP$48,$AE190=$CP$49,$AE190=$CP$50)),1,"")</f>
        <v/>
      </c>
      <c r="AM189" s="2"/>
      <c r="AN189" s="1" t="str">
        <f t="shared" ref="AN189" si="1787">IF(ISNA(VLOOKUP(AE189,$DB$1:$DE$200,4,FALSE)),"",VLOOKUP(AE189,$DB$1:$DE$200,4,FALSE))</f>
        <v/>
      </c>
      <c r="AO189" s="1"/>
      <c r="AP189" s="1"/>
      <c r="AQ189" s="1"/>
      <c r="AR189" s="1"/>
      <c r="AS189" s="1"/>
      <c r="AT189" s="5" t="str">
        <f t="array" ref="AT189">IF(ISNA(INDEX($DC$1:$DC$770,MATCH($AE189&amp;AT$3,$DB$1:$DB$770&amp;$DC$1:$DC$770,0))),"",IF(ISNA(INDEX($DC$1:$DC$200,MATCH($AE189&amp;AT$3,$DB$1:$DB$200&amp;$DC$1:$DC$200,0))),IF(INDEX($DC$201:$DC$770,MATCH($AE189&amp;AT$3,$DB$201:$DB$770&amp;$DC$201:$DC$770,0))=AT$3,2,""),IF(INDEX($DC$1:$DC$200,MATCH($AE189&amp;AT$3,$DB$1:$DB$200&amp;$DC$1:$DC$200,0))=AT$3,1,"")))</f>
        <v/>
      </c>
      <c r="AU189" s="6" t="str">
        <f t="array" ref="AU189">IF(ISNA(INDEX($DC$1:$DC$770,MATCH($AE189&amp;AU$3,$DB$1:$DB$770&amp;$DC$1:$DC$770,0))),"",IF(ISNA(INDEX($DC$1:$DC$200,MATCH($AE189&amp;AU$3,$DB$1:$DB$200&amp;$DC$1:$DC$200,0))),IF(INDEX($DC$201:$DC$770,MATCH($AE189&amp;AU$3,$DB$201:$DB$770&amp;$DC$201:$DC$770,0))=AU$3,2,""),IF(INDEX($DC$1:$DC$200,MATCH($AE189&amp;AU$3,$DB$1:$DB$200&amp;$DC$1:$DC$200,0))=AU$3,1,"")))</f>
        <v/>
      </c>
      <c r="AV189" s="6" t="str">
        <f t="array" ref="AV189">IF(ISNA(INDEX($DC$1:$DC$770,MATCH($AE189&amp;AV$3,$DB$1:$DB$770&amp;$DC$1:$DC$770,0))),"",IF(ISNA(INDEX($DC$1:$DC$200,MATCH($AE189&amp;AV$3,$DB$1:$DB$200&amp;$DC$1:$DC$200,0))),IF(INDEX($DC$201:$DC$770,MATCH($AE189&amp;AV$3,$DB$201:$DB$770&amp;$DC$201:$DC$770,0))=AV$3,2,""),IF(INDEX($DC$1:$DC$200,MATCH($AE189&amp;AV$3,$DB$1:$DB$200&amp;$DC$1:$DC$200,0))=AV$3,1,"")))</f>
        <v/>
      </c>
      <c r="AW189" s="5" t="str">
        <f t="array" ref="AW189">IF(ISNA(INDEX($DC$1:$DC$770,MATCH($AE189&amp;AW$3,$DB$1:$DB$770&amp;$DC$1:$DC$770,0))),"",IF(ISNA(INDEX($DC$1:$DC$200,MATCH($AE189&amp;AW$3,$DB$1:$DB$200&amp;$DC$1:$DC$200,0))),IF(INDEX($DC$201:$DC$770,MATCH($AE189&amp;AW$3,$DB$201:$DB$770&amp;$DC$201:$DC$770,0))=AW$3,2,""),IF(INDEX($DC$1:$DC$200,MATCH($AE189&amp;AW$3,$DB$1:$DB$200&amp;$DC$1:$DC$200,0))=AW$3,1,"")))</f>
        <v/>
      </c>
      <c r="AX189" s="6" t="str">
        <f t="array" ref="AX189">IF(ISNA(INDEX($DC$1:$DC$770,MATCH($AE189&amp;AX$3,$DB$1:$DB$770&amp;$DC$1:$DC$770,0))),"",IF(ISNA(INDEX($DC$1:$DC$200,MATCH($AE189&amp;AX$3,$DB$1:$DB$200&amp;$DC$1:$DC$200,0))),IF(INDEX($DC$201:$DC$770,MATCH($AE189&amp;AX$3,$DB$201:$DB$770&amp;$DC$201:$DC$770,0))=AX$3,2,""),IF(INDEX($DC$1:$DC$200,MATCH($AE189&amp;AX$3,$DB$1:$DB$200&amp;$DC$1:$DC$200,0))=AX$3,1,"")))</f>
        <v/>
      </c>
      <c r="AY189" s="7" t="str">
        <f t="array" ref="AY189">IF(ISNA(INDEX($DC$1:$DC$770,MATCH($AE189&amp;AY$3,$DB$1:$DB$770&amp;$DC$1:$DC$770,0))),"",IF(ISNA(INDEX($DC$1:$DC$200,MATCH($AE189&amp;AY$3,$DB$1:$DB$200&amp;$DC$1:$DC$200,0))),IF(INDEX($DC$201:$DC$770,MATCH($AE189&amp;AY$3,$DB$201:$DB$770&amp;$DC$201:$DC$770,0))=AY$3,2,""),IF(INDEX($DC$1:$DC$200,MATCH($AE189&amp;AY$3,$DB$1:$DB$200&amp;$DC$1:$DC$200,0))=AY$3,1,"")))</f>
        <v/>
      </c>
      <c r="AZ189" s="6" t="str">
        <f t="array" ref="AZ189">IF(ISNA(INDEX($DC$1:$DC$770,MATCH($AE189&amp;AZ$3,$DB$1:$DB$770&amp;$DC$1:$DC$770,0))),"",IF(ISNA(INDEX($DC$1:$DC$200,MATCH($AE189&amp;AZ$3,$DB$1:$DB$200&amp;$DC$1:$DC$200,0))),IF(INDEX($DC$201:$DC$770,MATCH($AE189&amp;AZ$3,$DB$201:$DB$770&amp;$DC$201:$DC$770,0))=AZ$3,2,""),IF(INDEX($DC$1:$DC$200,MATCH($AE189&amp;AZ$3,$DB$1:$DB$200&amp;$DC$1:$DC$200,0))=AZ$3,1,"")))</f>
        <v/>
      </c>
      <c r="BA189" s="6" t="str">
        <f t="array" ref="BA189">IF(ISNA(INDEX($DC$1:$DC$770,MATCH($AE189&amp;BA$3,$DB$1:$DB$770&amp;$DC$1:$DC$770,0))),"",IF(ISNA(INDEX($DC$1:$DC$200,MATCH($AE189&amp;BA$3,$DB$1:$DB$200&amp;$DC$1:$DC$200,0))),IF(INDEX($DC$201:$DC$770,MATCH($AE189&amp;BA$3,$DB$201:$DB$770&amp;$DC$201:$DC$770,0))=BA$3,2,""),IF(INDEX($DC$1:$DC$200,MATCH($AE189&amp;BA$3,$DB$1:$DB$200&amp;$DC$1:$DC$200,0))=BA$3,1,"")))</f>
        <v/>
      </c>
      <c r="BB189" s="6" t="str">
        <f t="array" ref="BB189">IF(ISNA(INDEX($DC$1:$DC$770,MATCH($AE189&amp;BB$3,$DB$1:$DB$770&amp;$DC$1:$DC$770,0))),"",IF(ISNA(INDEX($DC$1:$DC$200,MATCH($AE189&amp;BB$3,$DB$1:$DB$200&amp;$DC$1:$DC$200,0))),IF(INDEX($DC$201:$DC$770,MATCH($AE189&amp;BB$3,$DB$201:$DB$770&amp;$DC$201:$DC$770,0))=BB$3,2,""),IF(INDEX($DC$1:$DC$200,MATCH($AE189&amp;BB$3,$DB$1:$DB$200&amp;$DC$1:$DC$200,0))=BB$3,1,"")))</f>
        <v/>
      </c>
      <c r="BC189" s="5" t="str">
        <f t="array" ref="BC189">IF(ISNA(INDEX($DC$1:$DC$770,MATCH($AE189&amp;BC$3,$DB$1:$DB$770&amp;$DC$1:$DC$770,0))),"",IF(ISNA(INDEX($DC$1:$DC$200,MATCH($AE189&amp;BC$3,$DB$1:$DB$200&amp;$DC$1:$DC$200,0))),IF(INDEX($DC$201:$DC$770,MATCH($AE189&amp;BC$3,$DB$201:$DB$770&amp;$DC$201:$DC$770,0))=BC$3,2,""),IF(INDEX($DC$1:$DC$200,MATCH($AE189&amp;BC$3,$DB$1:$DB$200&amp;$DC$1:$DC$200,0))=BC$3,1,"")))</f>
        <v/>
      </c>
      <c r="BD189" s="6" t="str">
        <f t="array" ref="BD189">IF(ISNA(INDEX($DC$1:$DC$770,MATCH($AE189&amp;BD$3,$DB$1:$DB$770&amp;$DC$1:$DC$770,0))),"",IF(ISNA(INDEX($DC$1:$DC$200,MATCH($AE189&amp;BD$3,$DB$1:$DB$200&amp;$DC$1:$DC$200,0))),IF(INDEX($DC$201:$DC$770,MATCH($AE189&amp;BD$3,$DB$201:$DB$770&amp;$DC$201:$DC$770,0))=BD$3,2,""),IF(INDEX($DC$1:$DC$200,MATCH($AE189&amp;BD$3,$DB$1:$DB$200&amp;$DC$1:$DC$200,0))=BD$3,1,"")))</f>
        <v/>
      </c>
      <c r="BE189" s="7" t="str">
        <f t="array" ref="BE189">IF(ISNA(INDEX($DC$1:$DC$770,MATCH($AE189&amp;BE$3,$DB$1:$DB$770&amp;$DC$1:$DC$770,0))),"",IF(ISNA(INDEX($DC$1:$DC$200,MATCH($AE189&amp;BE$3,$DB$1:$DB$200&amp;$DC$1:$DC$200,0))),IF(INDEX($DC$201:$DC$770,MATCH($AE189&amp;BE$3,$DB$201:$DB$770&amp;$DC$201:$DC$770,0))=BE$3,2,""),IF(INDEX($DC$1:$DC$200,MATCH($AE189&amp;BE$3,$DB$1:$DB$200&amp;$DC$1:$DC$200,0))=BE$3,1,"")))</f>
        <v/>
      </c>
      <c r="BF189" s="6" t="str">
        <f t="array" ref="BF189">IF(ISNA(INDEX($DC$1:$DC$770,MATCH($AE189&amp;BF$3,$DB$1:$DB$770&amp;$DC$1:$DC$770,0))),"",IF(ISNA(INDEX($DC$1:$DC$200,MATCH($AE189&amp;BF$3,$DB$1:$DB$200&amp;$DC$1:$DC$200,0))),IF(INDEX($DC$201:$DC$770,MATCH($AE189&amp;BF$3,$DB$201:$DB$770&amp;$DC$201:$DC$770,0))=BF$3,2,""),IF(INDEX($DC$1:$DC$200,MATCH($AE189&amp;BF$3,$DB$1:$DB$200&amp;$DC$1:$DC$200,0))=BF$3,1,"")))</f>
        <v/>
      </c>
      <c r="BG189" s="6" t="str">
        <f t="array" ref="BG189">IF(ISNA(INDEX($DC$1:$DC$770,MATCH($AE189&amp;BG$3,$DB$1:$DB$770&amp;$DC$1:$DC$770,0))),"",IF(ISNA(INDEX($DC$1:$DC$200,MATCH($AE189&amp;BG$3,$DB$1:$DB$200&amp;$DC$1:$DC$200,0))),IF(INDEX($DC$201:$DC$770,MATCH($AE189&amp;BG$3,$DB$201:$DB$770&amp;$DC$201:$DC$770,0))=BG$3,2,""),IF(INDEX($DC$1:$DC$200,MATCH($AE189&amp;BG$3,$DB$1:$DB$200&amp;$DC$1:$DC$200,0))=BG$3,1,"")))</f>
        <v/>
      </c>
      <c r="BH189" s="7" t="str">
        <f t="array" ref="BH189">IF(ISNA(INDEX($DC$1:$DC$770,MATCH($AE189&amp;BH$3,$DB$1:$DB$770&amp;$DC$1:$DC$770,0))),"",IF(ISNA(INDEX($DC$1:$DC$200,MATCH($AE189&amp;BH$3,$DB$1:$DB$200&amp;$DC$1:$DC$200,0))),IF(INDEX($DC$201:$DC$770,MATCH($AE189&amp;BH$3,$DB$201:$DB$770&amp;$DC$201:$DC$770,0))=BH$3,2,""),IF(INDEX($DC$1:$DC$200,MATCH($AE189&amp;BH$3,$DB$1:$DB$200&amp;$DC$1:$DC$200,0))=BH$3,1,"")))</f>
        <v/>
      </c>
      <c r="BI189" s="4">
        <f t="shared" ref="BI189" si="1788">BI187+1</f>
        <v>269</v>
      </c>
      <c r="BJ189" s="174">
        <f>TRUNC((DATE($CR$2,BK$140,BK189)-WEEKDAY(DATE($CR$2,BK$140,BK189),2)-DATE(YEAR(DATE($CR$2,BK$140,BK189)+4-WEEKDAY(DATE($CR$2,BK$140,BK189),2)),1,-10))/7)</f>
        <v>38</v>
      </c>
      <c r="BK189" s="172">
        <v>25</v>
      </c>
      <c r="BL189" s="176" t="str">
        <f t="shared" si="1268"/>
        <v>So</v>
      </c>
      <c r="BM189" s="2"/>
      <c r="BN189" s="164" t="str">
        <f t="shared" ref="BN189" si="1789">IF(OR(OR($BI190=$CP$30,$BI190=$CP$31,$BI190=$CP$32,$BI190=$CP$33,$BI190=$CP$34,$BI190=$CP$35,$BI190=$CP$36,$BI190=$CP$37,$BI190=$CP$38,$BI190=$CP$39,$BI190=$CP$40,$BI190=$CP$41),OR(BJ189=$CR$7,BJ193=$CR$7,BJ189=$CS$7,BJ193=$CS$7,BJ189=$CT$7,BJ193=$CT$7,BJ189=$CR$8,BJ193=$CR$8,BJ189=$CR$9,BJ193=$CR$9,BJ189=$CR$10,BJ193=$CR$10,BJ189=$CS$10,BJ193=$CS$10,BJ189=$CR$11,BJ193=$CR$11,BJ189=$CS$11,BJ193=$CS$11,BJ189=$CT$11,BJ193=$CT$11,BJ189=$CU$11,BJ193=$CU$11,BJ189=$CV$11,BJ193=$CV$11,BJ189=$CR$12,BJ193=$CR$12,BJ189=$CS$12,BJ193=$CS$12),OR($BI190=$CP$44,$BI190=$CP$45,$BI190=$CP$46,$BI190=$CP$47,$BI190=$CP$48,$BI190=$CP$49,$BI190=$CP$50)),1,"")</f>
        <v/>
      </c>
      <c r="BO189" s="164" t="str">
        <f t="shared" ref="BO189" si="1790">IF(OR(OR(BJ189=$CR$15,BJ193=$CR$15,BJ189=$CS$15,BJ193=$CS$15,BJ189=$CT$15,BJ193=$CT$15,BJ189=$CR$16,BJ193=$CR$16,BJ189=$CS$16,BJ193=$CS$16,BJ189=$CR$17,BJ193=$CR$17,BJ189=$CS$17,BJ193=$CS$17,BJ189=$CR$18,BJ193=$CR$18,BJ189=$CS$18,BJ193=$CS$18,BJ189=$CT$18,BJ193=$CT$18,BJ189=$CU$18,BJ193=$CU$18,BJ189=$CV$18,BJ193=$CV$18,BJ189=$CR$19,BJ193=$CR$19,BJ189=$CS$19,BJ193=$CS$19),OR($BI190=$CP$30,$BI190=$CP$31,$BI190=$CP$32,$BI190=$CP$33,$BI190=$CP$34,$BI190=$CP$35,$BI190=$CP$36,$BI190=$CP$37,$BI190=$CP$38,$BI190=$CP$39,$BI190=$CP$40,$BI190=$CP$41),OR($BI190=$CP$44,$BI190=$CP$45,$BI190=$CP$46,$BI190=$CP$47,$BI190=$CP$48,$BI190=$CP$49,$BI190=$CP$50)),1,"")</f>
        <v/>
      </c>
      <c r="BP189" s="164" t="str">
        <f t="shared" ref="BP189" si="1791">IF(OR(OR(BJ189=$CR$22,BJ193=$CR$22,BJ189=$CS$22,BJ193=$CS$22,BJ189=$CT$22,BJ193=$CT$22,BJ189=$CR$23,BJ193=$CR$23,BJ189=$CS$23,BJ193=$CS$23,BJ189=$CR$24,BJ193=$CR$24,BJ189=$CS$24,BJ193=$CS$24,BJ189=$CR$25,BJ193=$CR$25,BJ189=$CS$25,BJ193=$CS$25,BJ189=$CT$25,BJ193=$CT$25,BJ189=$CU$25,BJ193=$CU$25,BJ189=$CV$25,BJ193=$CV$25,BJ189=$CR$26,BJ193=$CR$26,BJ189=$CS$26,BJ193=$CS$26),OR($BI190=$CP$30,$BI190=$CP$31,$BI190=$CP$32,$BI190=$CP$33,$BI190=$CP$34,$BI190=$CP$35,$BI190=$CP$36,$BI190=$CP$37,$BI190=$CP$38,$BI190=$CP$39,$BI190=$CP$40,$BI190=$CP$41),OR($BI190=$CP$44,$BI190=$CP$45,$BI190=$CP$46,$BI190=$CP$47,$BI190=$CP$48,$BI190=$CP$49,$BI190=$CP$50)),1,"")</f>
        <v/>
      </c>
      <c r="BQ189" s="2"/>
      <c r="BR189" s="1" t="str">
        <f t="shared" ref="BR189" si="1792">IF(ISNA(VLOOKUP(BI189,$DB$1:$DE$200,4,FALSE)),"",VLOOKUP(BI189,$DB$1:$DE$200,4,FALSE))</f>
        <v/>
      </c>
      <c r="BS189" s="1"/>
      <c r="BT189" s="1"/>
      <c r="BU189" s="1"/>
      <c r="BV189" s="1"/>
      <c r="BW189" s="1"/>
      <c r="BX189" s="5" t="str">
        <f t="array" ref="BX189">IF(ISNA(INDEX($DC$1:$DC$770,MATCH($BI189&amp;BX$3,$DB$1:$DB$770&amp;$DC$1:$DC$770,0))),"",IF(ISNA(INDEX($DC$1:$DC$200,MATCH($BI189&amp;BX$3,$DB$1:$DB$200&amp;$DC$1:$DC$200,0))),IF(INDEX($DC$201:$DC$770,MATCH($BI189&amp;BX$3,$DB$201:$DB$770&amp;$DC$201:$DC$770,0))=BX$3,2,""),IF(INDEX($DC$1:$DC$200,MATCH($BI189&amp;BX$3,$DB$1:$DB$200&amp;$DC$1:$DC$200,0))=BX$3,1,"")))</f>
        <v/>
      </c>
      <c r="BY189" s="6" t="str">
        <f t="array" ref="BY189">IF(ISNA(INDEX($DC$1:$DC$770,MATCH($BI189&amp;BY$3,$DB$1:$DB$770&amp;$DC$1:$DC$770,0))),"",IF(ISNA(INDEX($DC$1:$DC$200,MATCH($BI189&amp;BY$3,$DB$1:$DB$200&amp;$DC$1:$DC$200,0))),IF(INDEX($DC$201:$DC$770,MATCH($BI189&amp;BY$3,$DB$201:$DB$770&amp;$DC$201:$DC$770,0))=BY$3,2,""),IF(INDEX($DC$1:$DC$200,MATCH($BI189&amp;BY$3,$DB$1:$DB$200&amp;$DC$1:$DC$200,0))=BY$3,1,"")))</f>
        <v/>
      </c>
      <c r="BZ189" s="6" t="str">
        <f t="array" ref="BZ189">IF(ISNA(INDEX($DC$1:$DC$770,MATCH($BI189&amp;BZ$3,$DB$1:$DB$770&amp;$DC$1:$DC$770,0))),"",IF(ISNA(INDEX($DC$1:$DC$200,MATCH($BI189&amp;BZ$3,$DB$1:$DB$200&amp;$DC$1:$DC$200,0))),IF(INDEX($DC$201:$DC$770,MATCH($BI189&amp;BZ$3,$DB$201:$DB$770&amp;$DC$201:$DC$770,0))=BZ$3,2,""),IF(INDEX($DC$1:$DC$200,MATCH($BI189&amp;BZ$3,$DB$1:$DB$200&amp;$DC$1:$DC$200,0))=BZ$3,1,"")))</f>
        <v/>
      </c>
      <c r="CA189" s="5" t="str">
        <f t="array" ref="CA189">IF(ISNA(INDEX($DC$1:$DC$770,MATCH($BI189&amp;CA$3,$DB$1:$DB$770&amp;$DC$1:$DC$770,0))),"",IF(ISNA(INDEX($DC$1:$DC$200,MATCH($BI189&amp;CA$3,$DB$1:$DB$200&amp;$DC$1:$DC$200,0))),IF(INDEX($DC$201:$DC$770,MATCH($BI189&amp;CA$3,$DB$201:$DB$770&amp;$DC$201:$DC$770,0))=CA$3,2,""),IF(INDEX($DC$1:$DC$200,MATCH($BI189&amp;CA$3,$DB$1:$DB$200&amp;$DC$1:$DC$200,0))=CA$3,1,"")))</f>
        <v/>
      </c>
      <c r="CB189" s="6" t="str">
        <f t="array" ref="CB189">IF(ISNA(INDEX($DC$1:$DC$770,MATCH($BI189&amp;CB$3,$DB$1:$DB$770&amp;$DC$1:$DC$770,0))),"",IF(ISNA(INDEX($DC$1:$DC$200,MATCH($BI189&amp;CB$3,$DB$1:$DB$200&amp;$DC$1:$DC$200,0))),IF(INDEX($DC$201:$DC$770,MATCH($BI189&amp;CB$3,$DB$201:$DB$770&amp;$DC$201:$DC$770,0))=CB$3,2,""),IF(INDEX($DC$1:$DC$200,MATCH($BI189&amp;CB$3,$DB$1:$DB$200&amp;$DC$1:$DC$200,0))=CB$3,1,"")))</f>
        <v/>
      </c>
      <c r="CC189" s="7" t="str">
        <f t="array" ref="CC189">IF(ISNA(INDEX($DC$1:$DC$770,MATCH($BI189&amp;CC$3,$DB$1:$DB$770&amp;$DC$1:$DC$770,0))),"",IF(ISNA(INDEX($DC$1:$DC$200,MATCH($BI189&amp;CC$3,$DB$1:$DB$200&amp;$DC$1:$DC$200,0))),IF(INDEX($DC$201:$DC$770,MATCH($BI189&amp;CC$3,$DB$201:$DB$770&amp;$DC$201:$DC$770,0))=CC$3,2,""),IF(INDEX($DC$1:$DC$200,MATCH($BI189&amp;CC$3,$DB$1:$DB$200&amp;$DC$1:$DC$200,0))=CC$3,1,"")))</f>
        <v/>
      </c>
      <c r="CD189" s="6" t="str">
        <f t="array" ref="CD189">IF(ISNA(INDEX($DC$1:$DC$770,MATCH($BI189&amp;CD$3,$DB$1:$DB$770&amp;$DC$1:$DC$770,0))),"",IF(ISNA(INDEX($DC$1:$DC$200,MATCH($BI189&amp;CD$3,$DB$1:$DB$200&amp;$DC$1:$DC$200,0))),IF(INDEX($DC$201:$DC$770,MATCH($BI189&amp;CD$3,$DB$201:$DB$770&amp;$DC$201:$DC$770,0))=CD$3,2,""),IF(INDEX($DC$1:$DC$200,MATCH($BI189&amp;CD$3,$DB$1:$DB$200&amp;$DC$1:$DC$200,0))=CD$3,1,"")))</f>
        <v/>
      </c>
      <c r="CE189" s="6" t="str">
        <f t="array" ref="CE189">IF(ISNA(INDEX($DC$1:$DC$770,MATCH($BI189&amp;CE$3,$DB$1:$DB$770&amp;$DC$1:$DC$770,0))),"",IF(ISNA(INDEX($DC$1:$DC$200,MATCH($BI189&amp;CE$3,$DB$1:$DB$200&amp;$DC$1:$DC$200,0))),IF(INDEX($DC$201:$DC$770,MATCH($BI189&amp;CE$3,$DB$201:$DB$770&amp;$DC$201:$DC$770,0))=CE$3,2,""),IF(INDEX($DC$1:$DC$200,MATCH($BI189&amp;CE$3,$DB$1:$DB$200&amp;$DC$1:$DC$200,0))=CE$3,1,"")))</f>
        <v/>
      </c>
      <c r="CF189" s="6" t="str">
        <f t="array" ref="CF189">IF(ISNA(INDEX($DC$1:$DC$770,MATCH($BI189&amp;CF$3,$DB$1:$DB$770&amp;$DC$1:$DC$770,0))),"",IF(ISNA(INDEX($DC$1:$DC$200,MATCH($BI189&amp;CF$3,$DB$1:$DB$200&amp;$DC$1:$DC$200,0))),IF(INDEX($DC$201:$DC$770,MATCH($BI189&amp;CF$3,$DB$201:$DB$770&amp;$DC$201:$DC$770,0))=CF$3,2,""),IF(INDEX($DC$1:$DC$200,MATCH($BI189&amp;CF$3,$DB$1:$DB$200&amp;$DC$1:$DC$200,0))=CF$3,1,"")))</f>
        <v/>
      </c>
      <c r="CG189" s="5" t="str">
        <f t="array" ref="CG189">IF(ISNA(INDEX($DC$1:$DC$770,MATCH($BI189&amp;CG$3,$DB$1:$DB$770&amp;$DC$1:$DC$770,0))),"",IF(ISNA(INDEX($DC$1:$DC$200,MATCH($BI189&amp;CG$3,$DB$1:$DB$200&amp;$DC$1:$DC$200,0))),IF(INDEX($DC$201:$DC$770,MATCH($BI189&amp;CG$3,$DB$201:$DB$770&amp;$DC$201:$DC$770,0))=CG$3,2,""),IF(INDEX($DC$1:$DC$200,MATCH($BI189&amp;CG$3,$DB$1:$DB$200&amp;$DC$1:$DC$200,0))=CG$3,1,"")))</f>
        <v/>
      </c>
      <c r="CH189" s="6" t="str">
        <f t="array" ref="CH189">IF(ISNA(INDEX($DC$1:$DC$770,MATCH($BI189&amp;CH$3,$DB$1:$DB$770&amp;$DC$1:$DC$770,0))),"",IF(ISNA(INDEX($DC$1:$DC$200,MATCH($BI189&amp;CH$3,$DB$1:$DB$200&amp;$DC$1:$DC$200,0))),IF(INDEX($DC$201:$DC$770,MATCH($BI189&amp;CH$3,$DB$201:$DB$770&amp;$DC$201:$DC$770,0))=CH$3,2,""),IF(INDEX($DC$1:$DC$200,MATCH($BI189&amp;CH$3,$DB$1:$DB$200&amp;$DC$1:$DC$200,0))=CH$3,1,"")))</f>
        <v/>
      </c>
      <c r="CI189" s="7" t="str">
        <f t="array" ref="CI189">IF(ISNA(INDEX($DC$1:$DC$770,MATCH($BI189&amp;CI$3,$DB$1:$DB$770&amp;$DC$1:$DC$770,0))),"",IF(ISNA(INDEX($DC$1:$DC$200,MATCH($BI189&amp;CI$3,$DB$1:$DB$200&amp;$DC$1:$DC$200,0))),IF(INDEX($DC$201:$DC$770,MATCH($BI189&amp;CI$3,$DB$201:$DB$770&amp;$DC$201:$DC$770,0))=CI$3,2,""),IF(INDEX($DC$1:$DC$200,MATCH($BI189&amp;CI$3,$DB$1:$DB$200&amp;$DC$1:$DC$200,0))=CI$3,1,"")))</f>
        <v/>
      </c>
      <c r="CJ189" s="6" t="str">
        <f t="array" ref="CJ189">IF(ISNA(INDEX($DC$1:$DC$770,MATCH($BI189&amp;CJ$3,$DB$1:$DB$770&amp;$DC$1:$DC$770,0))),"",IF(ISNA(INDEX($DC$1:$DC$200,MATCH($BI189&amp;CJ$3,$DB$1:$DB$200&amp;$DC$1:$DC$200,0))),IF(INDEX($DC$201:$DC$770,MATCH($BI189&amp;CJ$3,$DB$201:$DB$770&amp;$DC$201:$DC$770,0))=CJ$3,2,""),IF(INDEX($DC$1:$DC$200,MATCH($BI189&amp;CJ$3,$DB$1:$DB$200&amp;$DC$1:$DC$200,0))=CJ$3,1,"")))</f>
        <v/>
      </c>
      <c r="CK189" s="6" t="str">
        <f t="array" ref="CK189">IF(ISNA(INDEX($DC$1:$DC$770,MATCH($BI189&amp;CK$3,$DB$1:$DB$770&amp;$DC$1:$DC$770,0))),"",IF(ISNA(INDEX($DC$1:$DC$200,MATCH($BI189&amp;CK$3,$DB$1:$DB$200&amp;$DC$1:$DC$200,0))),IF(INDEX($DC$201:$DC$770,MATCH($BI189&amp;CK$3,$DB$201:$DB$770&amp;$DC$201:$DC$770,0))=CK$3,2,""),IF(INDEX($DC$1:$DC$200,MATCH($BI189&amp;CK$3,$DB$1:$DB$200&amp;$DC$1:$DC$200,0))=CK$3,1,"")))</f>
        <v/>
      </c>
      <c r="CL189" s="7" t="str">
        <f t="array" ref="CL189">IF(ISNA(INDEX($DC$1:$DC$770,MATCH($BI189&amp;CL$3,$DB$1:$DB$770&amp;$DC$1:$DC$770,0))),"",IF(ISNA(INDEX($DC$1:$DC$200,MATCH($BI189&amp;CL$3,$DB$1:$DB$200&amp;$DC$1:$DC$200,0))),IF(INDEX($DC$201:$DC$770,MATCH($BI189&amp;CL$3,$DB$201:$DB$770&amp;$DC$201:$DC$770,0))=CL$3,2,""),IF(INDEX($DC$1:$DC$200,MATCH($BI189&amp;CL$3,$DB$1:$DB$200&amp;$DC$1:$DC$200,0))=CL$3,1,"")))</f>
        <v/>
      </c>
      <c r="CO189" s="58">
        <f t="shared" ref="CO189" si="1793">VLOOKUP(CQ189,$CQ$194:$CR$208,2,FALSE)</f>
        <v>15</v>
      </c>
      <c r="CP189" s="23">
        <f t="shared" si="1332"/>
        <v>0</v>
      </c>
      <c r="CQ189" s="168" t="s">
        <v>207</v>
      </c>
      <c r="CR189" s="67" t="s">
        <v>186</v>
      </c>
      <c r="CT189" s="13" t="s">
        <v>151</v>
      </c>
      <c r="CU189" s="67"/>
      <c r="CV189" s="67"/>
      <c r="CW189" s="13">
        <f t="shared" si="1410"/>
        <v>2016</v>
      </c>
      <c r="CX189" s="13" t="str">
        <f t="shared" si="1309"/>
        <v>Mo</v>
      </c>
      <c r="CY189" s="22">
        <f t="shared" si="1333"/>
        <v>40876</v>
      </c>
      <c r="CZ189" s="13">
        <f>IF(COUNTIF(DL762:DL771,1)&gt;0,"F3",0)</f>
        <v>0</v>
      </c>
      <c r="DB189" s="19">
        <f>IF(DM189=0,0,IF(COUNTIF($DM$1:$DM$200,DM189)=1,DM189,IF(COUNTIF($DM$1:$DM$200,DM189)=2,IF(COUNTIF($DM$1:$DM104,DM189)=0,DM189,DM189+0.5),"Terminkollision 1")))</f>
        <v>0</v>
      </c>
      <c r="DC189" s="14">
        <f>CO95</f>
        <v>12</v>
      </c>
      <c r="DD189" s="14" t="str">
        <f>CQ95</f>
        <v>J&amp;S 1</v>
      </c>
      <c r="DE189" s="10" t="s">
        <v>139</v>
      </c>
      <c r="DF189" s="10"/>
      <c r="DG189" s="10">
        <f>CU95</f>
        <v>0</v>
      </c>
      <c r="DH189" s="10">
        <f>CV95</f>
        <v>0</v>
      </c>
      <c r="DI189" s="10">
        <f t="shared" ref="DI189:DI190" si="1794">$CR$2</f>
        <v>2016</v>
      </c>
      <c r="DJ189" s="10" t="str">
        <f t="shared" ref="DJ189:DJ190" si="1795">IF(WEEKDAY(DK189,2)=1,"Mo",IF(WEEKDAY(DK189,2)=2,"Di",IF(WEEKDAY(DK189,2)=3,"Mi",IF(WEEKDAY(DK189,2)=4,"Do",IF(WEEKDAY(DK189,2)=5,"Fr",IF(WEEKDAY(DK189,2)=6,"Sa","So"))))))</f>
        <v>Mo</v>
      </c>
      <c r="DK189" s="36">
        <f>DATE(DI189,DH189,DG189)</f>
        <v>40876</v>
      </c>
      <c r="DL189" s="19">
        <f>IF(DB189&lt;&gt;0,IF(COUNTIF(DB$1:DB$200,DB189)&gt;1,"F1",IF(COUNTIF($CP$30:$CP$56,DB189)&gt;0,"F2","0")),0)</f>
        <v>0</v>
      </c>
      <c r="DM189" s="13">
        <f t="shared" si="1136"/>
        <v>0</v>
      </c>
    </row>
    <row r="190" spans="1:117">
      <c r="A190" s="13">
        <f t="shared" ref="A190" si="1796">A189+0.5</f>
        <v>207.5</v>
      </c>
      <c r="B190" s="174"/>
      <c r="C190" s="183"/>
      <c r="D190" s="177"/>
      <c r="E190" s="2"/>
      <c r="F190" s="165"/>
      <c r="G190" s="165"/>
      <c r="H190" s="165"/>
      <c r="I190" s="2"/>
      <c r="J190" s="10" t="str">
        <f t="shared" ref="J190" si="1797">IF(ISNA(VLOOKUP(A190,$CP$30:$CQ$56,2,FALSE)),IF(ISNA(VLOOKUP(A190,$DB$1:$DE$200,4,FALSE)),"",VLOOKUP(A190,$DB$1:$DE$200,4,FALSE)),VLOOKUP(A190,$CP$30:$CQ$56,2,FALSE))</f>
        <v/>
      </c>
      <c r="K190" s="10"/>
      <c r="L190" s="10"/>
      <c r="M190" s="10"/>
      <c r="N190" s="10"/>
      <c r="O190" s="10"/>
      <c r="P190" s="9" t="str">
        <f t="array" ref="P190">IF(ISNA(INDEX($DC$201:$DC$770,MATCH($A189&amp;P$3,$DB$201:$DB$770&amp;$DC$201:$DC$770,0))),IF(ISNA(INDEX($DC$1:$DC$200,MATCH($A190&amp;P$3,$DB$1:$DB$200&amp;$DC$1:$DC$200,0))),"",IF(INDEX($DC$1:$DC$200,MATCH($A190&amp;P$3,$DB$1:$DB$200&amp;$DC$1:$DC$200,0))=P$3,1,"")),IF(INDEX($DC$201:$DC$770,MATCH($A189&amp;P$3,$DB$201:$DB$770&amp;$DC$201:$DC$770,0))=P$3,2,""))</f>
        <v/>
      </c>
      <c r="Q190" s="10" t="str">
        <f t="array" ref="Q190">IF(ISNA(INDEX($DC$201:$DC$770,MATCH($A189&amp;Q$3,$DB$201:$DB$770&amp;$DC$201:$DC$770,0))),IF(ISNA(INDEX($DC$1:$DC$200,MATCH($A190&amp;Q$3,$DB$1:$DB$200&amp;$DC$1:$DC$200,0))),"",IF(INDEX($DC$1:$DC$200,MATCH($A190&amp;Q$3,$DB$1:$DB$200&amp;$DC$1:$DC$200,0))=Q$3,1,"")),IF(INDEX($DC$201:$DC$770,MATCH($A189&amp;Q$3,$DB$201:$DB$770&amp;$DC$201:$DC$770,0))=Q$3,2,""))</f>
        <v/>
      </c>
      <c r="R190" s="10" t="str">
        <f t="array" ref="R190">IF(ISNA(INDEX($DC$201:$DC$770,MATCH($A189&amp;R$3,$DB$201:$DB$770&amp;$DC$201:$DC$770,0))),IF(ISNA(INDEX($DC$1:$DC$200,MATCH($A190&amp;R$3,$DB$1:$DB$200&amp;$DC$1:$DC$200,0))),"",IF(INDEX($DC$1:$DC$200,MATCH($A190&amp;R$3,$DB$1:$DB$200&amp;$DC$1:$DC$200,0))=R$3,1,"")),IF(INDEX($DC$201:$DC$770,MATCH($A189&amp;R$3,$DB$201:$DB$770&amp;$DC$201:$DC$770,0))=R$3,2,""))</f>
        <v/>
      </c>
      <c r="S190" s="9" t="str">
        <f t="array" ref="S190">IF(ISNA(INDEX($DC$201:$DC$770,MATCH($A189&amp;S$3,$DB$201:$DB$770&amp;$DC$201:$DC$770,0))),IF(ISNA(INDEX($DC$1:$DC$200,MATCH($A190&amp;S$3,$DB$1:$DB$200&amp;$DC$1:$DC$200,0))),"",IF(INDEX($DC$1:$DC$200,MATCH($A190&amp;S$3,$DB$1:$DB$200&amp;$DC$1:$DC$200,0))=S$3,1,"")),IF(INDEX($DC$201:$DC$770,MATCH($A189&amp;S$3,$DB$201:$DB$770&amp;$DC$201:$DC$770,0))=S$3,2,""))</f>
        <v/>
      </c>
      <c r="T190" s="10" t="str">
        <f t="array" ref="T190">IF(ISNA(INDEX($DC$201:$DC$770,MATCH($A189&amp;T$3,$DB$201:$DB$770&amp;$DC$201:$DC$770,0))),IF(ISNA(INDEX($DC$1:$DC$200,MATCH($A190&amp;T$3,$DB$1:$DB$200&amp;$DC$1:$DC$200,0))),"",IF(INDEX($DC$1:$DC$200,MATCH($A190&amp;T$3,$DB$1:$DB$200&amp;$DC$1:$DC$200,0))=T$3,1,"")),IF(INDEX($DC$201:$DC$770,MATCH($A189&amp;T$3,$DB$201:$DB$770&amp;$DC$201:$DC$770,0))=T$3,2,""))</f>
        <v/>
      </c>
      <c r="U190" s="8" t="str">
        <f t="array" ref="U190">IF(ISNA(INDEX($DC$201:$DC$770,MATCH($A189&amp;U$3,$DB$201:$DB$770&amp;$DC$201:$DC$770,0))),IF(ISNA(INDEX($DC$1:$DC$200,MATCH($A190&amp;U$3,$DB$1:$DB$200&amp;$DC$1:$DC$200,0))),"",IF(INDEX($DC$1:$DC$200,MATCH($A190&amp;U$3,$DB$1:$DB$200&amp;$DC$1:$DC$200,0))=U$3,1,"")),IF(INDEX($DC$201:$DC$770,MATCH($A189&amp;U$3,$DB$201:$DB$770&amp;$DC$201:$DC$770,0))=U$3,2,""))</f>
        <v/>
      </c>
      <c r="V190" s="10" t="str">
        <f t="array" ref="V190">IF(ISNA(INDEX($DC$201:$DC$770,MATCH($A189&amp;V$3,$DB$201:$DB$770&amp;$DC$201:$DC$770,0))),IF(ISNA(INDEX($DC$1:$DC$200,MATCH($A190&amp;V$3,$DB$1:$DB$200&amp;$DC$1:$DC$200,0))),"",IF(INDEX($DC$1:$DC$200,MATCH($A190&amp;V$3,$DB$1:$DB$200&amp;$DC$1:$DC$200,0))=V$3,1,"")),IF(INDEX($DC$201:$DC$770,MATCH($A189&amp;V$3,$DB$201:$DB$770&amp;$DC$201:$DC$770,0))=V$3,2,""))</f>
        <v/>
      </c>
      <c r="W190" s="10" t="str">
        <f t="array" ref="W190">IF(ISNA(INDEX($DC$201:$DC$770,MATCH($A189&amp;W$3,$DB$201:$DB$770&amp;$DC$201:$DC$770,0))),IF(ISNA(INDEX($DC$1:$DC$200,MATCH($A190&amp;W$3,$DB$1:$DB$200&amp;$DC$1:$DC$200,0))),"",IF(INDEX($DC$1:$DC$200,MATCH($A190&amp;W$3,$DB$1:$DB$200&amp;$DC$1:$DC$200,0))=W$3,1,"")),IF(INDEX($DC$201:$DC$770,MATCH($A189&amp;W$3,$DB$201:$DB$770&amp;$DC$201:$DC$770,0))=W$3,2,""))</f>
        <v/>
      </c>
      <c r="X190" s="10" t="str">
        <f t="array" ref="X190">IF(ISNA(INDEX($DC$201:$DC$770,MATCH($A189&amp;X$3,$DB$201:$DB$770&amp;$DC$201:$DC$770,0))),IF(ISNA(INDEX($DC$1:$DC$200,MATCH($A190&amp;X$3,$DB$1:$DB$200&amp;$DC$1:$DC$200,0))),"",IF(INDEX($DC$1:$DC$200,MATCH($A190&amp;X$3,$DB$1:$DB$200&amp;$DC$1:$DC$200,0))=X$3,1,"")),IF(INDEX($DC$201:$DC$770,MATCH($A189&amp;X$3,$DB$201:$DB$770&amp;$DC$201:$DC$770,0))=X$3,2,""))</f>
        <v/>
      </c>
      <c r="Y190" s="9" t="str">
        <f t="array" ref="Y190">IF(ISNA(INDEX($DC$201:$DC$770,MATCH($A189&amp;Y$3,$DB$201:$DB$770&amp;$DC$201:$DC$770,0))),IF(ISNA(INDEX($DC$1:$DC$200,MATCH($A190&amp;Y$3,$DB$1:$DB$200&amp;$DC$1:$DC$200,0))),"",IF(INDEX($DC$1:$DC$200,MATCH($A190&amp;Y$3,$DB$1:$DB$200&amp;$DC$1:$DC$200,0))=Y$3,1,"")),IF(INDEX($DC$201:$DC$770,MATCH($A189&amp;Y$3,$DB$201:$DB$770&amp;$DC$201:$DC$770,0))=Y$3,2,""))</f>
        <v/>
      </c>
      <c r="Z190" s="10" t="str">
        <f t="array" ref="Z190">IF(ISNA(INDEX($DC$201:$DC$770,MATCH($A189&amp;Z$3,$DB$201:$DB$770&amp;$DC$201:$DC$770,0))),IF(ISNA(INDEX($DC$1:$DC$200,MATCH($A190&amp;Z$3,$DB$1:$DB$200&amp;$DC$1:$DC$200,0))),"",IF(INDEX($DC$1:$DC$200,MATCH($A190&amp;Z$3,$DB$1:$DB$200&amp;$DC$1:$DC$200,0))=Z$3,1,"")),IF(INDEX($DC$201:$DC$770,MATCH($A189&amp;Z$3,$DB$201:$DB$770&amp;$DC$201:$DC$770,0))=Z$3,2,""))</f>
        <v/>
      </c>
      <c r="AA190" s="8" t="str">
        <f t="array" ref="AA190">IF(ISNA(INDEX($DC$201:$DC$770,MATCH($A189&amp;AA$3,$DB$201:$DB$770&amp;$DC$201:$DC$770,0))),IF(ISNA(INDEX($DC$1:$DC$200,MATCH($A190&amp;AA$3,$DB$1:$DB$200&amp;$DC$1:$DC$200,0))),"",IF(INDEX($DC$1:$DC$200,MATCH($A190&amp;AA$3,$DB$1:$DB$200&amp;$DC$1:$DC$200,0))=AA$3,1,"")),IF(INDEX($DC$201:$DC$770,MATCH($A189&amp;AA$3,$DB$201:$DB$770&amp;$DC$201:$DC$770,0))=AA$3,2,""))</f>
        <v/>
      </c>
      <c r="AB190" s="10" t="str">
        <f t="array" ref="AB190">IF(ISNA(INDEX($DC$201:$DC$770,MATCH($A189&amp;AB$3,$DB$201:$DB$770&amp;$DC$201:$DC$770,0))),IF(ISNA(INDEX($DC$1:$DC$200,MATCH($A190&amp;AB$3,$DB$1:$DB$200&amp;$DC$1:$DC$200,0))),"",IF(INDEX($DC$1:$DC$200,MATCH($A190&amp;AB$3,$DB$1:$DB$200&amp;$DC$1:$DC$200,0))=AB$3,1,"")),IF(INDEX($DC$201:$DC$770,MATCH($A189&amp;AB$3,$DB$201:$DB$770&amp;$DC$201:$DC$770,0))=AB$3,2,""))</f>
        <v/>
      </c>
      <c r="AC190" s="10" t="str">
        <f t="array" ref="AC190">IF(ISNA(INDEX($DC$201:$DC$770,MATCH($A189&amp;AC$3,$DB$201:$DB$770&amp;$DC$201:$DC$770,0))),IF(ISNA(INDEX($DC$1:$DC$200,MATCH($A190&amp;AC$3,$DB$1:$DB$200&amp;$DC$1:$DC$200,0))),"",IF(INDEX($DC$1:$DC$200,MATCH($A190&amp;AC$3,$DB$1:$DB$200&amp;$DC$1:$DC$200,0))=AC$3,1,"")),IF(INDEX($DC$201:$DC$770,MATCH($A189&amp;AC$3,$DB$201:$DB$770&amp;$DC$201:$DC$770,0))=AC$3,2,""))</f>
        <v/>
      </c>
      <c r="AD190" s="8" t="str">
        <f t="array" ref="AD190">IF(ISNA(INDEX($DC$201:$DC$770,MATCH($A189&amp;AD$3,$DB$201:$DB$770&amp;$DC$201:$DC$770,0))),IF(ISNA(INDEX($DC$1:$DC$200,MATCH($A190&amp;AD$3,$DB$1:$DB$200&amp;$DC$1:$DC$200,0))),"",IF(INDEX($DC$1:$DC$200,MATCH($A190&amp;AD$3,$DB$1:$DB$200&amp;$DC$1:$DC$200,0))=AD$3,1,"")),IF(INDEX($DC$201:$DC$770,MATCH($A189&amp;AD$3,$DB$201:$DB$770&amp;$DC$201:$DC$770,0))=AD$3,2,""))</f>
        <v/>
      </c>
      <c r="AE190" s="4">
        <f t="shared" ref="AE190" si="1798">AE189+0.5</f>
        <v>238.5</v>
      </c>
      <c r="AF190" s="174"/>
      <c r="AG190" s="173"/>
      <c r="AH190" s="177"/>
      <c r="AI190" s="2"/>
      <c r="AJ190" s="165"/>
      <c r="AK190" s="165"/>
      <c r="AL190" s="165"/>
      <c r="AM190" s="2"/>
      <c r="AN190" s="9" t="str">
        <f t="shared" ref="AN190" si="1799">IF(ISNA(VLOOKUP(AE190,$CP$30:$CQ$56,2,FALSE)),IF(ISNA(VLOOKUP(AE190,$DB$1:$DE$200,4,FALSE)),"",VLOOKUP(AE190,$DB$1:$DE$200,4,FALSE)),VLOOKUP(AE190,$CP$30:$CQ$56,2,FALSE))</f>
        <v/>
      </c>
      <c r="AO190" s="10"/>
      <c r="AP190" s="10"/>
      <c r="AQ190" s="10"/>
      <c r="AR190" s="10"/>
      <c r="AS190" s="8"/>
      <c r="AT190" s="9" t="str">
        <f t="array" ref="AT190">IF(ISNA(INDEX($DC$201:$DC$770,MATCH($AE189&amp;AT$3,$DB$201:$DB$770&amp;$DC$201:$DC$770,0))),IF(ISNA(INDEX($DC$1:$DC$200,MATCH($AE190&amp;AT$3,$DB$1:$DB$200&amp;$DC$1:$DC$200,0))),"",IF(INDEX($DC$1:$DC$200,MATCH($AE190&amp;AT$3,$DB$1:$DB$200&amp;$DC$1:$DC$200,0))=AT$3,1,"")),IF(INDEX($DC$201:$DC$770,MATCH($AE189&amp;AT$3,$DB$201:$DB$770&amp;$DC$201:$DC$770,0))=AT$3,2,""))</f>
        <v/>
      </c>
      <c r="AU190" s="10" t="str">
        <f t="array" ref="AU190">IF(ISNA(INDEX($DC$201:$DC$770,MATCH($AE189&amp;AU$3,$DB$201:$DB$770&amp;$DC$201:$DC$770,0))),IF(ISNA(INDEX($DC$1:$DC$200,MATCH($AE190&amp;AU$3,$DB$1:$DB$200&amp;$DC$1:$DC$200,0))),"",IF(INDEX($DC$1:$DC$200,MATCH($AE190&amp;AU$3,$DB$1:$DB$200&amp;$DC$1:$DC$200,0))=AU$3,1,"")),IF(INDEX($DC$201:$DC$770,MATCH($AE189&amp;AU$3,$DB$201:$DB$770&amp;$DC$201:$DC$770,0))=AU$3,2,""))</f>
        <v/>
      </c>
      <c r="AV190" s="10" t="str">
        <f t="array" ref="AV190">IF(ISNA(INDEX($DC$201:$DC$770,MATCH($AE189&amp;AV$3,$DB$201:$DB$770&amp;$DC$201:$DC$770,0))),IF(ISNA(INDEX($DC$1:$DC$200,MATCH($AE190&amp;AV$3,$DB$1:$DB$200&amp;$DC$1:$DC$200,0))),"",IF(INDEX($DC$1:$DC$200,MATCH($AE190&amp;AV$3,$DB$1:$DB$200&amp;$DC$1:$DC$200,0))=AV$3,1,"")),IF(INDEX($DC$201:$DC$770,MATCH($AE189&amp;AV$3,$DB$201:$DB$770&amp;$DC$201:$DC$770,0))=AV$3,2,""))</f>
        <v/>
      </c>
      <c r="AW190" s="9" t="str">
        <f t="array" ref="AW190">IF(ISNA(INDEX($DC$201:$DC$770,MATCH($AE189&amp;AW$3,$DB$201:$DB$770&amp;$DC$201:$DC$770,0))),IF(ISNA(INDEX($DC$1:$DC$200,MATCH($AE190&amp;AW$3,$DB$1:$DB$200&amp;$DC$1:$DC$200,0))),"",IF(INDEX($DC$1:$DC$200,MATCH($AE190&amp;AW$3,$DB$1:$DB$200&amp;$DC$1:$DC$200,0))=AW$3,1,"")),IF(INDEX($DC$201:$DC$770,MATCH($AE189&amp;AW$3,$DB$201:$DB$770&amp;$DC$201:$DC$770,0))=AW$3,2,""))</f>
        <v/>
      </c>
      <c r="AX190" s="10" t="str">
        <f t="array" ref="AX190">IF(ISNA(INDEX($DC$201:$DC$770,MATCH($AE189&amp;AX$3,$DB$201:$DB$770&amp;$DC$201:$DC$770,0))),IF(ISNA(INDEX($DC$1:$DC$200,MATCH($AE190&amp;AX$3,$DB$1:$DB$200&amp;$DC$1:$DC$200,0))),"",IF(INDEX($DC$1:$DC$200,MATCH($AE190&amp;AX$3,$DB$1:$DB$200&amp;$DC$1:$DC$200,0))=AX$3,1,"")),IF(INDEX($DC$201:$DC$770,MATCH($AE189&amp;AX$3,$DB$201:$DB$770&amp;$DC$201:$DC$770,0))=AX$3,2,""))</f>
        <v/>
      </c>
      <c r="AY190" s="8" t="str">
        <f t="array" ref="AY190">IF(ISNA(INDEX($DC$201:$DC$770,MATCH($AE189&amp;AY$3,$DB$201:$DB$770&amp;$DC$201:$DC$770,0))),IF(ISNA(INDEX($DC$1:$DC$200,MATCH($AE190&amp;AY$3,$DB$1:$DB$200&amp;$DC$1:$DC$200,0))),"",IF(INDEX($DC$1:$DC$200,MATCH($AE190&amp;AY$3,$DB$1:$DB$200&amp;$DC$1:$DC$200,0))=AY$3,1,"")),IF(INDEX($DC$201:$DC$770,MATCH($AE189&amp;AY$3,$DB$201:$DB$770&amp;$DC$201:$DC$770,0))=AY$3,2,""))</f>
        <v/>
      </c>
      <c r="AZ190" s="10" t="str">
        <f t="array" ref="AZ190">IF(ISNA(INDEX($DC$201:$DC$770,MATCH($AE189&amp;AZ$3,$DB$201:$DB$770&amp;$DC$201:$DC$770,0))),IF(ISNA(INDEX($DC$1:$DC$200,MATCH($AE190&amp;AZ$3,$DB$1:$DB$200&amp;$DC$1:$DC$200,0))),"",IF(INDEX($DC$1:$DC$200,MATCH($AE190&amp;AZ$3,$DB$1:$DB$200&amp;$DC$1:$DC$200,0))=AZ$3,1,"")),IF(INDEX($DC$201:$DC$770,MATCH($AE189&amp;AZ$3,$DB$201:$DB$770&amp;$DC$201:$DC$770,0))=AZ$3,2,""))</f>
        <v/>
      </c>
      <c r="BA190" s="10" t="str">
        <f t="array" ref="BA190">IF(ISNA(INDEX($DC$201:$DC$770,MATCH($AE189&amp;BA$3,$DB$201:$DB$770&amp;$DC$201:$DC$770,0))),IF(ISNA(INDEX($DC$1:$DC$200,MATCH($AE190&amp;BA$3,$DB$1:$DB$200&amp;$DC$1:$DC$200,0))),"",IF(INDEX($DC$1:$DC$200,MATCH($AE190&amp;BA$3,$DB$1:$DB$200&amp;$DC$1:$DC$200,0))=BA$3,1,"")),IF(INDEX($DC$201:$DC$770,MATCH($AE189&amp;BA$3,$DB$201:$DB$770&amp;$DC$201:$DC$770,0))=BA$3,2,""))</f>
        <v/>
      </c>
      <c r="BB190" s="10" t="str">
        <f t="array" ref="BB190">IF(ISNA(INDEX($DC$201:$DC$770,MATCH($AE189&amp;BB$3,$DB$201:$DB$770&amp;$DC$201:$DC$770,0))),IF(ISNA(INDEX($DC$1:$DC$200,MATCH($AE190&amp;BB$3,$DB$1:$DB$200&amp;$DC$1:$DC$200,0))),"",IF(INDEX($DC$1:$DC$200,MATCH($AE190&amp;BB$3,$DB$1:$DB$200&amp;$DC$1:$DC$200,0))=BB$3,1,"")),IF(INDEX($DC$201:$DC$770,MATCH($AE189&amp;BB$3,$DB$201:$DB$770&amp;$DC$201:$DC$770,0))=BB$3,2,""))</f>
        <v/>
      </c>
      <c r="BC190" s="9" t="str">
        <f t="array" ref="BC190">IF(ISNA(INDEX($DC$201:$DC$770,MATCH($AE189&amp;BC$3,$DB$201:$DB$770&amp;$DC$201:$DC$770,0))),IF(ISNA(INDEX($DC$1:$DC$200,MATCH($AE190&amp;BC$3,$DB$1:$DB$200&amp;$DC$1:$DC$200,0))),"",IF(INDEX($DC$1:$DC$200,MATCH($AE190&amp;BC$3,$DB$1:$DB$200&amp;$DC$1:$DC$200,0))=BC$3,1,"")),IF(INDEX($DC$201:$DC$770,MATCH($AE189&amp;BC$3,$DB$201:$DB$770&amp;$DC$201:$DC$770,0))=BC$3,2,""))</f>
        <v/>
      </c>
      <c r="BD190" s="10" t="str">
        <f t="array" ref="BD190">IF(ISNA(INDEX($DC$201:$DC$770,MATCH($AE189&amp;BD$3,$DB$201:$DB$770&amp;$DC$201:$DC$770,0))),IF(ISNA(INDEX($DC$1:$DC$200,MATCH($AE190&amp;BD$3,$DB$1:$DB$200&amp;$DC$1:$DC$200,0))),"",IF(INDEX($DC$1:$DC$200,MATCH($AE190&amp;BD$3,$DB$1:$DB$200&amp;$DC$1:$DC$200,0))=BD$3,1,"")),IF(INDEX($DC$201:$DC$770,MATCH($AE189&amp;BD$3,$DB$201:$DB$770&amp;$DC$201:$DC$770,0))=BD$3,2,""))</f>
        <v/>
      </c>
      <c r="BE190" s="8" t="str">
        <f t="array" ref="BE190">IF(ISNA(INDEX($DC$201:$DC$770,MATCH($AE189&amp;BE$3,$DB$201:$DB$770&amp;$DC$201:$DC$770,0))),IF(ISNA(INDEX($DC$1:$DC$200,MATCH($AE190&amp;BE$3,$DB$1:$DB$200&amp;$DC$1:$DC$200,0))),"",IF(INDEX($DC$1:$DC$200,MATCH($AE190&amp;BE$3,$DB$1:$DB$200&amp;$DC$1:$DC$200,0))=BE$3,1,"")),IF(INDEX($DC$201:$DC$770,MATCH($AE189&amp;BE$3,$DB$201:$DB$770&amp;$DC$201:$DC$770,0))=BE$3,2,""))</f>
        <v/>
      </c>
      <c r="BF190" s="10" t="str">
        <f t="array" ref="BF190">IF(ISNA(INDEX($DC$201:$DC$770,MATCH($AE189&amp;BF$3,$DB$201:$DB$770&amp;$DC$201:$DC$770,0))),IF(ISNA(INDEX($DC$1:$DC$200,MATCH($AE190&amp;BF$3,$DB$1:$DB$200&amp;$DC$1:$DC$200,0))),"",IF(INDEX($DC$1:$DC$200,MATCH($AE190&amp;BF$3,$DB$1:$DB$200&amp;$DC$1:$DC$200,0))=BF$3,1,"")),IF(INDEX($DC$201:$DC$770,MATCH($AE189&amp;BF$3,$DB$201:$DB$770&amp;$DC$201:$DC$770,0))=BF$3,2,""))</f>
        <v/>
      </c>
      <c r="BG190" s="10" t="str">
        <f t="array" ref="BG190">IF(ISNA(INDEX($DC$201:$DC$770,MATCH($AE189&amp;BG$3,$DB$201:$DB$770&amp;$DC$201:$DC$770,0))),IF(ISNA(INDEX($DC$1:$DC$200,MATCH($AE190&amp;BG$3,$DB$1:$DB$200&amp;$DC$1:$DC$200,0))),"",IF(INDEX($DC$1:$DC$200,MATCH($AE190&amp;BG$3,$DB$1:$DB$200&amp;$DC$1:$DC$200,0))=BG$3,1,"")),IF(INDEX($DC$201:$DC$770,MATCH($AE189&amp;BG$3,$DB$201:$DB$770&amp;$DC$201:$DC$770,0))=BG$3,2,""))</f>
        <v/>
      </c>
      <c r="BH190" s="8" t="str">
        <f t="array" ref="BH190">IF(ISNA(INDEX($DC$201:$DC$770,MATCH($AE189&amp;BH$3,$DB$201:$DB$770&amp;$DC$201:$DC$770,0))),IF(ISNA(INDEX($DC$1:$DC$200,MATCH($AE190&amp;BH$3,$DB$1:$DB$200&amp;$DC$1:$DC$200,0))),"",IF(INDEX($DC$1:$DC$200,MATCH($AE190&amp;BH$3,$DB$1:$DB$200&amp;$DC$1:$DC$200,0))=BH$3,1,"")),IF(INDEX($DC$201:$DC$770,MATCH($AE189&amp;BH$3,$DB$201:$DB$770&amp;$DC$201:$DC$770,0))=BH$3,2,""))</f>
        <v/>
      </c>
      <c r="BI190" s="4">
        <f t="shared" ref="BI190" si="1800">BI189+0.5</f>
        <v>269.5</v>
      </c>
      <c r="BJ190" s="174"/>
      <c r="BK190" s="173"/>
      <c r="BL190" s="177"/>
      <c r="BM190" s="2"/>
      <c r="BN190" s="165"/>
      <c r="BO190" s="165"/>
      <c r="BP190" s="165"/>
      <c r="BQ190" s="2"/>
      <c r="BR190" s="9" t="str">
        <f t="shared" ref="BR190" si="1801">IF(ISNA(VLOOKUP(BI190,$CP$30:$CQ$56,2,FALSE)),IF(ISNA(VLOOKUP(BI190,$DB$1:$DE$200,4,FALSE)),"",VLOOKUP(BI190,$DB$1:$DE$200,4,FALSE)),VLOOKUP(BI190,$CP$30:$CQ$56,2,FALSE))</f>
        <v/>
      </c>
      <c r="BS190" s="10"/>
      <c r="BT190" s="10"/>
      <c r="BU190" s="10"/>
      <c r="BV190" s="10"/>
      <c r="BW190" s="10"/>
      <c r="BX190" s="9" t="str">
        <f t="array" ref="BX190">IF(ISNA(INDEX($DC$201:$DC$770,MATCH($BI189&amp;BX$3,$DB$201:$DB$770&amp;$DC$201:$DC$770,0))),IF(ISNA(INDEX($DC$1:$DC$200,MATCH($BI190&amp;BX$3,$DB$1:$DB$200&amp;$DC$1:$DC$200,0))),"",IF(INDEX($DC$1:$DC$200,MATCH($BI190&amp;BX$3,$DB$1:$DB$200&amp;$DC$1:$DC$200,0))=BX$3,1,"")),IF(INDEX($DC$201:$DC$770,MATCH($BI189&amp;BX$3,$DB$201:$DB$770&amp;$DC$201:$DC$770,0))=BX$3,2,""))</f>
        <v/>
      </c>
      <c r="BY190" s="10" t="str">
        <f t="array" ref="BY190">IF(ISNA(INDEX($DC$201:$DC$770,MATCH($BI189&amp;BY$3,$DB$201:$DB$770&amp;$DC$201:$DC$770,0))),IF(ISNA(INDEX($DC$1:$DC$200,MATCH($BI190&amp;BY$3,$DB$1:$DB$200&amp;$DC$1:$DC$200,0))),"",IF(INDEX($DC$1:$DC$200,MATCH($BI190&amp;BY$3,$DB$1:$DB$200&amp;$DC$1:$DC$200,0))=BY$3,1,"")),IF(INDEX($DC$201:$DC$770,MATCH($BI189&amp;BY$3,$DB$201:$DB$770&amp;$DC$201:$DC$770,0))=BY$3,2,""))</f>
        <v/>
      </c>
      <c r="BZ190" s="10" t="str">
        <f t="array" ref="BZ190">IF(ISNA(INDEX($DC$201:$DC$770,MATCH($BI189&amp;BZ$3,$DB$201:$DB$770&amp;$DC$201:$DC$770,0))),IF(ISNA(INDEX($DC$1:$DC$200,MATCH($BI190&amp;BZ$3,$DB$1:$DB$200&amp;$DC$1:$DC$200,0))),"",IF(INDEX($DC$1:$DC$200,MATCH($BI190&amp;BZ$3,$DB$1:$DB$200&amp;$DC$1:$DC$200,0))=BZ$3,1,"")),IF(INDEX($DC$201:$DC$770,MATCH($BI189&amp;BZ$3,$DB$201:$DB$770&amp;$DC$201:$DC$770,0))=BZ$3,2,""))</f>
        <v/>
      </c>
      <c r="CA190" s="9" t="str">
        <f t="array" ref="CA190">IF(ISNA(INDEX($DC$201:$DC$770,MATCH($BI189&amp;CA$3,$DB$201:$DB$770&amp;$DC$201:$DC$770,0))),IF(ISNA(INDEX($DC$1:$DC$200,MATCH($BI190&amp;CA$3,$DB$1:$DB$200&amp;$DC$1:$DC$200,0))),"",IF(INDEX($DC$1:$DC$200,MATCH($BI190&amp;CA$3,$DB$1:$DB$200&amp;$DC$1:$DC$200,0))=CA$3,1,"")),IF(INDEX($DC$201:$DC$770,MATCH($BI189&amp;CA$3,$DB$201:$DB$770&amp;$DC$201:$DC$770,0))=CA$3,2,""))</f>
        <v/>
      </c>
      <c r="CB190" s="10" t="str">
        <f t="array" ref="CB190">IF(ISNA(INDEX($DC$201:$DC$770,MATCH($BI189&amp;CB$3,$DB$201:$DB$770&amp;$DC$201:$DC$770,0))),IF(ISNA(INDEX($DC$1:$DC$200,MATCH($BI190&amp;CB$3,$DB$1:$DB$200&amp;$DC$1:$DC$200,0))),"",IF(INDEX($DC$1:$DC$200,MATCH($BI190&amp;CB$3,$DB$1:$DB$200&amp;$DC$1:$DC$200,0))=CB$3,1,"")),IF(INDEX($DC$201:$DC$770,MATCH($BI189&amp;CB$3,$DB$201:$DB$770&amp;$DC$201:$DC$770,0))=CB$3,2,""))</f>
        <v/>
      </c>
      <c r="CC190" s="8" t="str">
        <f t="array" ref="CC190">IF(ISNA(INDEX($DC$201:$DC$770,MATCH($BI189&amp;CC$3,$DB$201:$DB$770&amp;$DC$201:$DC$770,0))),IF(ISNA(INDEX($DC$1:$DC$200,MATCH($BI190&amp;CC$3,$DB$1:$DB$200&amp;$DC$1:$DC$200,0))),"",IF(INDEX($DC$1:$DC$200,MATCH($BI190&amp;CC$3,$DB$1:$DB$200&amp;$DC$1:$DC$200,0))=CC$3,1,"")),IF(INDEX($DC$201:$DC$770,MATCH($BI189&amp;CC$3,$DB$201:$DB$770&amp;$DC$201:$DC$770,0))=CC$3,2,""))</f>
        <v/>
      </c>
      <c r="CD190" s="10" t="str">
        <f t="array" ref="CD190">IF(ISNA(INDEX($DC$201:$DC$770,MATCH($BI189&amp;CD$3,$DB$201:$DB$770&amp;$DC$201:$DC$770,0))),IF(ISNA(INDEX($DC$1:$DC$200,MATCH($BI190&amp;CD$3,$DB$1:$DB$200&amp;$DC$1:$DC$200,0))),"",IF(INDEX($DC$1:$DC$200,MATCH($BI190&amp;CD$3,$DB$1:$DB$200&amp;$DC$1:$DC$200,0))=CD$3,1,"")),IF(INDEX($DC$201:$DC$770,MATCH($BI189&amp;CD$3,$DB$201:$DB$770&amp;$DC$201:$DC$770,0))=CD$3,2,""))</f>
        <v/>
      </c>
      <c r="CE190" s="10" t="str">
        <f t="array" ref="CE190">IF(ISNA(INDEX($DC$201:$DC$770,MATCH($BI189&amp;CE$3,$DB$201:$DB$770&amp;$DC$201:$DC$770,0))),IF(ISNA(INDEX($DC$1:$DC$200,MATCH($BI190&amp;CE$3,$DB$1:$DB$200&amp;$DC$1:$DC$200,0))),"",IF(INDEX($DC$1:$DC$200,MATCH($BI190&amp;CE$3,$DB$1:$DB$200&amp;$DC$1:$DC$200,0))=CE$3,1,"")),IF(INDEX($DC$201:$DC$770,MATCH($BI189&amp;CE$3,$DB$201:$DB$770&amp;$DC$201:$DC$770,0))=CE$3,2,""))</f>
        <v/>
      </c>
      <c r="CF190" s="10" t="str">
        <f t="array" ref="CF190">IF(ISNA(INDEX($DC$201:$DC$770,MATCH($BI189&amp;CF$3,$DB$201:$DB$770&amp;$DC$201:$DC$770,0))),IF(ISNA(INDEX($DC$1:$DC$200,MATCH($BI190&amp;CF$3,$DB$1:$DB$200&amp;$DC$1:$DC$200,0))),"",IF(INDEX($DC$1:$DC$200,MATCH($BI190&amp;CF$3,$DB$1:$DB$200&amp;$DC$1:$DC$200,0))=CF$3,1,"")),IF(INDEX($DC$201:$DC$770,MATCH($BI189&amp;CF$3,$DB$201:$DB$770&amp;$DC$201:$DC$770,0))=CF$3,2,""))</f>
        <v/>
      </c>
      <c r="CG190" s="9" t="str">
        <f t="array" ref="CG190">IF(ISNA(INDEX($DC$201:$DC$770,MATCH($BI189&amp;CG$3,$DB$201:$DB$770&amp;$DC$201:$DC$770,0))),IF(ISNA(INDEX($DC$1:$DC$200,MATCH($BI190&amp;CG$3,$DB$1:$DB$200&amp;$DC$1:$DC$200,0))),"",IF(INDEX($DC$1:$DC$200,MATCH($BI190&amp;CG$3,$DB$1:$DB$200&amp;$DC$1:$DC$200,0))=CG$3,1,"")),IF(INDEX($DC$201:$DC$770,MATCH($BI189&amp;CG$3,$DB$201:$DB$770&amp;$DC$201:$DC$770,0))=CG$3,2,""))</f>
        <v/>
      </c>
      <c r="CH190" s="10" t="str">
        <f t="array" ref="CH190">IF(ISNA(INDEX($DC$201:$DC$770,MATCH($BI189&amp;CH$3,$DB$201:$DB$770&amp;$DC$201:$DC$770,0))),IF(ISNA(INDEX($DC$1:$DC$200,MATCH($BI190&amp;CH$3,$DB$1:$DB$200&amp;$DC$1:$DC$200,0))),"",IF(INDEX($DC$1:$DC$200,MATCH($BI190&amp;CH$3,$DB$1:$DB$200&amp;$DC$1:$DC$200,0))=CH$3,1,"")),IF(INDEX($DC$201:$DC$770,MATCH($BI189&amp;CH$3,$DB$201:$DB$770&amp;$DC$201:$DC$770,0))=CH$3,2,""))</f>
        <v/>
      </c>
      <c r="CI190" s="8" t="str">
        <f t="array" ref="CI190">IF(ISNA(INDEX($DC$201:$DC$770,MATCH($BI189&amp;CI$3,$DB$201:$DB$770&amp;$DC$201:$DC$770,0))),IF(ISNA(INDEX($DC$1:$DC$200,MATCH($BI190&amp;CI$3,$DB$1:$DB$200&amp;$DC$1:$DC$200,0))),"",IF(INDEX($DC$1:$DC$200,MATCH($BI190&amp;CI$3,$DB$1:$DB$200&amp;$DC$1:$DC$200,0))=CI$3,1,"")),IF(INDEX($DC$201:$DC$770,MATCH($BI189&amp;CI$3,$DB$201:$DB$770&amp;$DC$201:$DC$770,0))=CI$3,2,""))</f>
        <v/>
      </c>
      <c r="CJ190" s="10" t="str">
        <f t="array" ref="CJ190">IF(ISNA(INDEX($DC$201:$DC$770,MATCH($BI189&amp;CJ$3,$DB$201:$DB$770&amp;$DC$201:$DC$770,0))),IF(ISNA(INDEX($DC$1:$DC$200,MATCH($BI190&amp;CJ$3,$DB$1:$DB$200&amp;$DC$1:$DC$200,0))),"",IF(INDEX($DC$1:$DC$200,MATCH($BI190&amp;CJ$3,$DB$1:$DB$200&amp;$DC$1:$DC$200,0))=CJ$3,1,"")),IF(INDEX($DC$201:$DC$770,MATCH($BI189&amp;CJ$3,$DB$201:$DB$770&amp;$DC$201:$DC$770,0))=CJ$3,2,""))</f>
        <v/>
      </c>
      <c r="CK190" s="10" t="str">
        <f t="array" ref="CK190">IF(ISNA(INDEX($DC$201:$DC$770,MATCH($BI189&amp;CK$3,$DB$201:$DB$770&amp;$DC$201:$DC$770,0))),IF(ISNA(INDEX($DC$1:$DC$200,MATCH($BI190&amp;CK$3,$DB$1:$DB$200&amp;$DC$1:$DC$200,0))),"",IF(INDEX($DC$1:$DC$200,MATCH($BI190&amp;CK$3,$DB$1:$DB$200&amp;$DC$1:$DC$200,0))=CK$3,1,"")),IF(INDEX($DC$201:$DC$770,MATCH($BI189&amp;CK$3,$DB$201:$DB$770&amp;$DC$201:$DC$770,0))=CK$3,2,""))</f>
        <v/>
      </c>
      <c r="CL190" s="8" t="str">
        <f t="array" ref="CL190">IF(ISNA(INDEX($DC$201:$DC$770,MATCH($BI189&amp;CL$3,$DB$201:$DB$770&amp;$DC$201:$DC$770,0))),IF(ISNA(INDEX($DC$1:$DC$200,MATCH($BI190&amp;CL$3,$DB$1:$DB$200&amp;$DC$1:$DC$200,0))),"",IF(INDEX($DC$1:$DC$200,MATCH($BI190&amp;CL$3,$DB$1:$DB$200&amp;$DC$1:$DC$200,0))=CL$3,1,"")),IF(INDEX($DC$201:$DC$770,MATCH($BI189&amp;CL$3,$DB$201:$DB$770&amp;$DC$201:$DC$770,0))=CL$3,2,""))</f>
        <v/>
      </c>
      <c r="CN190" s="10"/>
      <c r="CO190" s="14">
        <f t="shared" ref="CO190" si="1802">CO189</f>
        <v>15</v>
      </c>
      <c r="CP190" s="24">
        <f t="shared" si="1332"/>
        <v>0</v>
      </c>
      <c r="CQ190" s="161"/>
      <c r="CR190" s="47"/>
      <c r="CS190" s="10"/>
      <c r="CT190" s="10" t="s">
        <v>152</v>
      </c>
      <c r="CU190" s="68"/>
      <c r="CV190" s="68"/>
      <c r="CW190" s="10">
        <f t="shared" si="1410"/>
        <v>2016</v>
      </c>
      <c r="CX190" s="10" t="str">
        <f t="shared" si="1309"/>
        <v>Mo</v>
      </c>
      <c r="CY190" s="36">
        <f t="shared" si="1333"/>
        <v>40876</v>
      </c>
      <c r="CZ190" s="10">
        <f>CZ189</f>
        <v>0</v>
      </c>
      <c r="DB190" s="19">
        <f>IF(DM190=0,0,IF(COUNTIF($DM$1:$DM$200,DM190)=1,DM190,IF(COUNTIF($DM$1:$DM$200,DM190)=2,IF(COUNTIF($DM$1:$DM104,DM190)=0,DM190,DM190+0.5),"Terminkollision 1")))</f>
        <v>0</v>
      </c>
      <c r="DC190" s="14">
        <f>CO98</f>
        <v>11</v>
      </c>
      <c r="DD190" s="14" t="str">
        <f>CQ98</f>
        <v>J&amp;S 2</v>
      </c>
      <c r="DE190" s="10" t="s">
        <v>140</v>
      </c>
      <c r="DF190" s="10"/>
      <c r="DG190" s="10">
        <f>CU98</f>
        <v>0</v>
      </c>
      <c r="DH190" s="10">
        <f>CV98</f>
        <v>0</v>
      </c>
      <c r="DI190" s="10">
        <f t="shared" si="1794"/>
        <v>2016</v>
      </c>
      <c r="DJ190" s="10" t="str">
        <f t="shared" si="1795"/>
        <v>Mo</v>
      </c>
      <c r="DK190" s="36">
        <f t="shared" ref="DK190" si="1803">DATE(DI190,DH190,DG190)</f>
        <v>40876</v>
      </c>
      <c r="DL190" s="19">
        <f>IF(DB190&lt;&gt;0,IF(COUNTIF(DB$1:DB$200,DB190)&gt;1,"F1",IF(COUNTIF($CP$30:$CP$56,DB190)&gt;0,"F2","0")),0)</f>
        <v>0</v>
      </c>
      <c r="DM190" s="13">
        <f>IF(OR(DG190=0,DH190=0),0,1+DK190-$CP$29)</f>
        <v>0</v>
      </c>
    </row>
    <row r="191" spans="1:117">
      <c r="A191" s="13">
        <f t="shared" ref="A191" si="1804">A189+1</f>
        <v>208</v>
      </c>
      <c r="B191" s="174">
        <f>TRUNC((DATE($CR$2,C$140,C191)-WEEKDAY(DATE($CR$2,C$140,C191),2)-DATE(YEAR(DATE($CR$2,C$140,C191)+4-WEEKDAY(DATE($CR$2,C$140,C191),2)),1,-10))/7)</f>
        <v>30</v>
      </c>
      <c r="C191" s="181">
        <v>26</v>
      </c>
      <c r="D191" s="176" t="str">
        <f t="shared" si="1258"/>
        <v>Di</v>
      </c>
      <c r="E191" s="2"/>
      <c r="F191" s="164">
        <f t="shared" ref="F191" si="1805">IF(OR(OR(B191=$CR$7,B195=$CR$7,B191=$CS$7,B195=$CS$7,B191=$CT$7,B195=$CT$7,B191=$CR$8,B195=$CR$8,B191=$CR$9,B195=$CR$9,B191=$CR$10,B195=$CR$10,B191=$CS$10,B195=$CS$10,B191=$CR$11,B195=$CR$11,B191=$CS$11,B195=$CS$11,B191=$CT$11,B195=$CT$11,B191=$CU$11,B195=$CU$11,B191=$CV$11,B195=$CV$11,B191=$CR$12,B195=$CR$12,B191=$CS$12,B195=$CS$12),OR($A192=$CP$30,$A192=$CP$31,$A192=$CP$32,$A192=$CP$33,$A192=$CP$34,$A192=$CP$35,$A192=$CP$36,$A192=$CP$37,$A192=$CP$38,$A192=$CP$39,$A192=$CP$40,$A192=$CP$41),OR($A192=$CP$44,$A192=$CP$45,$A192=$CP$46,$A192=$CP$47,$A192=$CP$48,$A192=$CP$49,$A192=$CP$50)),1,"")</f>
        <v>1</v>
      </c>
      <c r="G191" s="164">
        <f t="shared" ref="G191" si="1806">IF(OR(OR(B191=$CR$15,B195=$CR$15,B191=$CS$15,B195=$CS$15,B191=$CT$15,B195=$CT$15,B191=$CR$16,B195=$CR$16,B191=$CS$16,B195=$CS$16,B191=$CR$17,B195=$CR$17,B191=$CS$17,B195=$CS$17,B191=$CR$18,B195=$CR$18,B191=$CS$18,B195=$CS$18,B191=$CT$18,B195=$CT$18,B191=$CU$18,B195=$CU$18,B191=$CV$18,B195=$CV$18,B191=$CR$19,B195=$CR$19,B191=$CS$19,B195=$CS$19),OR($A192=$CP$30,$A192=$CP$31,$A192=$CP$32,$A192=$CP$33,$A192=$CP$34,$A192=$CP$35,$A192=$CP$36,$A192=$CP$37,$A192=$CP$38,$A192=$CP$39,$A192=$CP$40,$A192=$CP$41),OR($A192=$CP$44,$A192=$CP$45,$A192=$CP$46,$A192=$CP$47,$A192=$CP$48,$A192=$CP$49,$A192=$CP$50)),1,"")</f>
        <v>1</v>
      </c>
      <c r="H191" s="164">
        <f t="shared" ref="H191" si="1807">IF(OR(OR(B191=$CR$22,B195=$CR$22,B191=$CS$22,B195=$CS$22,B191=$CT$22,B195=$CT$22,B191=$CR$23,B195=$CR$23,B191=$CS$23,B195=$CS$23,B191=$CR$24,B195=$CR$24,B191=$CS$24,B195=$CS$24,B191=$CR$25,B195=$CR$25,B191=$CS$25,B195=$CS$25,B191=$CT$25,B195=$CT$25,B191=$CU$25,B195=$CU$25,B191=$CV$25,B195=$CV$25,B191=$CR$26,B195=$CR$26,B191=$CS$26,B195=$CS$26),OR($A192=$CP$30,$A192=$CP$31,$A192=$CP$32,$A192=$CP$33,$A192=$CP$34,$A192=$CP$35,$A192=$CP$36,$A192=$CP$37,$A192=$CP$38,$A192=$CP$39,$A192=$CP$40,$A192=$CP$41),OR($A192=$CP$44,$A192=$CP$45,$A192=$CP$46,$A192=$CP$47,$A192=$CP$48,$A192=$CP$49,$A192=$CP$50)),1,"")</f>
        <v>1</v>
      </c>
      <c r="I191" s="2"/>
      <c r="J191" s="6" t="str">
        <f t="shared" ref="J191" si="1808">IF(ISNA(VLOOKUP(A191,$DB$1:$DE$200,4,FALSE)),"",VLOOKUP(A191,$DB$1:$DE$200,4,FALSE))</f>
        <v/>
      </c>
      <c r="K191" s="6"/>
      <c r="L191" s="6"/>
      <c r="M191" s="6"/>
      <c r="N191" s="6"/>
      <c r="O191" s="6"/>
      <c r="P191" s="5" t="str">
        <f t="array" ref="P191">IF(ISNA(INDEX($DC$1:$DC$770,MATCH($A191&amp;P$3,$DB$1:$DB$770&amp;$DC$1:$DC$770,0))),"",IF(ISNA(INDEX($DC$1:$DC$200,MATCH($A191&amp;P$3,$DB$1:$DB$200&amp;$DC$1:$DC$200,0))),IF(INDEX($DC$201:$DC$770,MATCH($A191&amp;P$3,$DB$201:$DB$770&amp;$DC$201:$DC$770,0))=P$3,2,""),IF(INDEX($DC$1:$DC$200,MATCH($A191&amp;P$3,$DB$1:$DB$200&amp;$DC$1:$DC$200,0))=P$3,1,"")))</f>
        <v/>
      </c>
      <c r="Q191" s="6" t="str">
        <f t="array" ref="Q191">IF(ISNA(INDEX($DC$1:$DC$770,MATCH($A191&amp;Q$3,$DB$1:$DB$770&amp;$DC$1:$DC$770,0))),"",IF(ISNA(INDEX($DC$1:$DC$200,MATCH($A191&amp;Q$3,$DB$1:$DB$200&amp;$DC$1:$DC$200,0))),IF(INDEX($DC$201:$DC$770,MATCH($A191&amp;Q$3,$DB$201:$DB$770&amp;$DC$201:$DC$770,0))=Q$3,2,""),IF(INDEX($DC$1:$DC$200,MATCH($A191&amp;Q$3,$DB$1:$DB$200&amp;$DC$1:$DC$200,0))=Q$3,1,"")))</f>
        <v/>
      </c>
      <c r="R191" s="6" t="str">
        <f t="array" ref="R191">IF(ISNA(INDEX($DC$1:$DC$770,MATCH($A191&amp;R$3,$DB$1:$DB$770&amp;$DC$1:$DC$770,0))),"",IF(ISNA(INDEX($DC$1:$DC$200,MATCH($A191&amp;R$3,$DB$1:$DB$200&amp;$DC$1:$DC$200,0))),IF(INDEX($DC$201:$DC$770,MATCH($A191&amp;R$3,$DB$201:$DB$770&amp;$DC$201:$DC$770,0))=R$3,2,""),IF(INDEX($DC$1:$DC$200,MATCH($A191&amp;R$3,$DB$1:$DB$200&amp;$DC$1:$DC$200,0))=R$3,1,"")))</f>
        <v/>
      </c>
      <c r="S191" s="5" t="str">
        <f t="array" ref="S191">IF(ISNA(INDEX($DC$1:$DC$770,MATCH($A191&amp;S$3,$DB$1:$DB$770&amp;$DC$1:$DC$770,0))),"",IF(ISNA(INDEX($DC$1:$DC$200,MATCH($A191&amp;S$3,$DB$1:$DB$200&amp;$DC$1:$DC$200,0))),IF(INDEX($DC$201:$DC$770,MATCH($A191&amp;S$3,$DB$201:$DB$770&amp;$DC$201:$DC$770,0))=S$3,2,""),IF(INDEX($DC$1:$DC$200,MATCH($A191&amp;S$3,$DB$1:$DB$200&amp;$DC$1:$DC$200,0))=S$3,1,"")))</f>
        <v/>
      </c>
      <c r="T191" s="6" t="str">
        <f t="array" ref="T191">IF(ISNA(INDEX($DC$1:$DC$770,MATCH($A191&amp;T$3,$DB$1:$DB$770&amp;$DC$1:$DC$770,0))),"",IF(ISNA(INDEX($DC$1:$DC$200,MATCH($A191&amp;T$3,$DB$1:$DB$200&amp;$DC$1:$DC$200,0))),IF(INDEX($DC$201:$DC$770,MATCH($A191&amp;T$3,$DB$201:$DB$770&amp;$DC$201:$DC$770,0))=T$3,2,""),IF(INDEX($DC$1:$DC$200,MATCH($A191&amp;T$3,$DB$1:$DB$200&amp;$DC$1:$DC$200,0))=T$3,1,"")))</f>
        <v/>
      </c>
      <c r="U191" s="7" t="str">
        <f t="array" ref="U191">IF(ISNA(INDEX($DC$1:$DC$770,MATCH($A191&amp;U$3,$DB$1:$DB$770&amp;$DC$1:$DC$770,0))),"",IF(ISNA(INDEX($DC$1:$DC$200,MATCH($A191&amp;U$3,$DB$1:$DB$200&amp;$DC$1:$DC$200,0))),IF(INDEX($DC$201:$DC$770,MATCH($A191&amp;U$3,$DB$201:$DB$770&amp;$DC$201:$DC$770,0))=U$3,2,""),IF(INDEX($DC$1:$DC$200,MATCH($A191&amp;U$3,$DB$1:$DB$200&amp;$DC$1:$DC$200,0))=U$3,1,"")))</f>
        <v/>
      </c>
      <c r="V191" s="6" t="str">
        <f t="array" ref="V191">IF(ISNA(INDEX($DC$1:$DC$770,MATCH($A191&amp;V$3,$DB$1:$DB$770&amp;$DC$1:$DC$770,0))),"",IF(ISNA(INDEX($DC$1:$DC$200,MATCH($A191&amp;V$3,$DB$1:$DB$200&amp;$DC$1:$DC$200,0))),IF(INDEX($DC$201:$DC$770,MATCH($A191&amp;V$3,$DB$201:$DB$770&amp;$DC$201:$DC$770,0))=V$3,2,""),IF(INDEX($DC$1:$DC$200,MATCH($A191&amp;V$3,$DB$1:$DB$200&amp;$DC$1:$DC$200,0))=V$3,1,"")))</f>
        <v/>
      </c>
      <c r="W191" s="6" t="str">
        <f t="array" ref="W191">IF(ISNA(INDEX($DC$1:$DC$770,MATCH($A191&amp;W$3,$DB$1:$DB$770&amp;$DC$1:$DC$770,0))),"",IF(ISNA(INDEX($DC$1:$DC$200,MATCH($A191&amp;W$3,$DB$1:$DB$200&amp;$DC$1:$DC$200,0))),IF(INDEX($DC$201:$DC$770,MATCH($A191&amp;W$3,$DB$201:$DB$770&amp;$DC$201:$DC$770,0))=W$3,2,""),IF(INDEX($DC$1:$DC$200,MATCH($A191&amp;W$3,$DB$1:$DB$200&amp;$DC$1:$DC$200,0))=W$3,1,"")))</f>
        <v/>
      </c>
      <c r="X191" s="6" t="str">
        <f t="array" ref="X191">IF(ISNA(INDEX($DC$1:$DC$770,MATCH($A191&amp;X$3,$DB$1:$DB$770&amp;$DC$1:$DC$770,0))),"",IF(ISNA(INDEX($DC$1:$DC$200,MATCH($A191&amp;X$3,$DB$1:$DB$200&amp;$DC$1:$DC$200,0))),IF(INDEX($DC$201:$DC$770,MATCH($A191&amp;X$3,$DB$201:$DB$770&amp;$DC$201:$DC$770,0))=X$3,2,""),IF(INDEX($DC$1:$DC$200,MATCH($A191&amp;X$3,$DB$1:$DB$200&amp;$DC$1:$DC$200,0))=X$3,1,"")))</f>
        <v/>
      </c>
      <c r="Y191" s="5" t="str">
        <f t="array" ref="Y191">IF(ISNA(INDEX($DC$1:$DC$770,MATCH($A191&amp;Y$3,$DB$1:$DB$770&amp;$DC$1:$DC$770,0))),"",IF(ISNA(INDEX($DC$1:$DC$200,MATCH($A191&amp;Y$3,$DB$1:$DB$200&amp;$DC$1:$DC$200,0))),IF(INDEX($DC$201:$DC$770,MATCH($A191&amp;Y$3,$DB$201:$DB$770&amp;$DC$201:$DC$770,0))=Y$3,2,""),IF(INDEX($DC$1:$DC$200,MATCH($A191&amp;Y$3,$DB$1:$DB$200&amp;$DC$1:$DC$200,0))=Y$3,1,"")))</f>
        <v/>
      </c>
      <c r="Z191" s="6" t="str">
        <f t="array" ref="Z191">IF(ISNA(INDEX($DC$1:$DC$770,MATCH($A191&amp;Z$3,$DB$1:$DB$770&amp;$DC$1:$DC$770,0))),"",IF(ISNA(INDEX($DC$1:$DC$200,MATCH($A191&amp;Z$3,$DB$1:$DB$200&amp;$DC$1:$DC$200,0))),IF(INDEX($DC$201:$DC$770,MATCH($A191&amp;Z$3,$DB$201:$DB$770&amp;$DC$201:$DC$770,0))=Z$3,2,""),IF(INDEX($DC$1:$DC$200,MATCH($A191&amp;Z$3,$DB$1:$DB$200&amp;$DC$1:$DC$200,0))=Z$3,1,"")))</f>
        <v/>
      </c>
      <c r="AA191" s="7" t="str">
        <f t="array" ref="AA191">IF(ISNA(INDEX($DC$1:$DC$770,MATCH($A191&amp;AA$3,$DB$1:$DB$770&amp;$DC$1:$DC$770,0))),"",IF(ISNA(INDEX($DC$1:$DC$200,MATCH($A191&amp;AA$3,$DB$1:$DB$200&amp;$DC$1:$DC$200,0))),IF(INDEX($DC$201:$DC$770,MATCH($A191&amp;AA$3,$DB$201:$DB$770&amp;$DC$201:$DC$770,0))=AA$3,2,""),IF(INDEX($DC$1:$DC$200,MATCH($A191&amp;AA$3,$DB$1:$DB$200&amp;$DC$1:$DC$200,0))=AA$3,1,"")))</f>
        <v/>
      </c>
      <c r="AB191" s="6" t="str">
        <f t="array" ref="AB191">IF(ISNA(INDEX($DC$1:$DC$770,MATCH($A191&amp;AB$3,$DB$1:$DB$770&amp;$DC$1:$DC$770,0))),"",IF(ISNA(INDEX($DC$1:$DC$200,MATCH($A191&amp;AB$3,$DB$1:$DB$200&amp;$DC$1:$DC$200,0))),IF(INDEX($DC$201:$DC$770,MATCH($A191&amp;AB$3,$DB$201:$DB$770&amp;$DC$201:$DC$770,0))=AB$3,2,""),IF(INDEX($DC$1:$DC$200,MATCH($A191&amp;AB$3,$DB$1:$DB$200&amp;$DC$1:$DC$200,0))=AB$3,1,"")))</f>
        <v/>
      </c>
      <c r="AC191" s="6" t="str">
        <f t="array" ref="AC191">IF(ISNA(INDEX($DC$1:$DC$770,MATCH($A191&amp;AC$3,$DB$1:$DB$770&amp;$DC$1:$DC$770,0))),"",IF(ISNA(INDEX($DC$1:$DC$200,MATCH($A191&amp;AC$3,$DB$1:$DB$200&amp;$DC$1:$DC$200,0))),IF(INDEX($DC$201:$DC$770,MATCH($A191&amp;AC$3,$DB$201:$DB$770&amp;$DC$201:$DC$770,0))=AC$3,2,""),IF(INDEX($DC$1:$DC$200,MATCH($A191&amp;AC$3,$DB$1:$DB$200&amp;$DC$1:$DC$200,0))=AC$3,1,"")))</f>
        <v/>
      </c>
      <c r="AD191" s="7" t="str">
        <f t="array" ref="AD191">IF(ISNA(INDEX($DC$1:$DC$770,MATCH($A191&amp;AD$3,$DB$1:$DB$770&amp;$DC$1:$DC$770,0))),"",IF(ISNA(INDEX($DC$1:$DC$200,MATCH($A191&amp;AD$3,$DB$1:$DB$200&amp;$DC$1:$DC$200,0))),IF(INDEX($DC$201:$DC$770,MATCH($A191&amp;AD$3,$DB$201:$DB$770&amp;$DC$201:$DC$770,0))=AD$3,2,""),IF(INDEX($DC$1:$DC$200,MATCH($A191&amp;AD$3,$DB$1:$DB$200&amp;$DC$1:$DC$200,0))=AD$3,1,"")))</f>
        <v/>
      </c>
      <c r="AE191" s="4">
        <f t="shared" ref="AE191" si="1809">AE189+1</f>
        <v>239</v>
      </c>
      <c r="AF191" s="174">
        <f>TRUNC((DATE($CR$2,AG$140,AG191)-WEEKDAY(DATE($CR$2,AG$140,AG191),2)-DATE(YEAR(DATE($CR$2,AG$140,AG191)+4-WEEKDAY(DATE($CR$2,AG$140,AG191),2)),1,-10))/7)</f>
        <v>34</v>
      </c>
      <c r="AG191" s="172">
        <v>26</v>
      </c>
      <c r="AH191" s="176" t="str">
        <f t="shared" si="1263"/>
        <v>Fr</v>
      </c>
      <c r="AI191" s="2"/>
      <c r="AJ191" s="164" t="str">
        <f t="shared" ref="AJ191" si="1810">IF(OR(OR(AF191=$CR$7,AF195=$CR$7,AF191=$CS$7,AF195=$CS$7,AF191=$CT$7,AF195=$CT$7,AF191=$CR$8,AF195=$CR$8,AF191=$CR$9,AF195=$CR$9,AF191=$CR$10,AF195=$CR$10,AF191=$CS$10,AF195=$CS$10,AF191=$CR$11,AF195=$CR$11,AF191=$CS$11,AF195=$CS$11,AF191=$CT$11,AF195=$CT$11,AF191=$CU$11,AF195=$CU$11,AF191=$CV$11,AF195=$CV$11,AF191=$CR$12,AF195=$CR$12,AF191=$CS$12,AF195=$CS$12),OR($AE192=$CP$30,$AE192=$CP$31,$AE192=$CP$32,$AE192=$CP$33,$AE192=$CP$34,$AE192=$CP$35,$AE192=$CP$36,$AE192=$CP$37,$AE192=$CP$38,$AE192=$CP$39,$AE192=$CP$40,$AE192=$CP$41),OR($AE192=$CP$44,$AE192=$CP$45,$AE192=$CP$46,$AE192=$CP$47,$AE192=$CP$48,$AE192=$CP$49,$AE192=$CP$50)),1,"")</f>
        <v/>
      </c>
      <c r="AK191" s="164" t="str">
        <f t="shared" ref="AK191" si="1811">IF(OR(OR(AF191=$CR$15,AF195=$CR$15,AF191=$CS$15,AF195=$CS$15,AF191=$CT$15,AF195=$CT$15,AF191=$CR$16,AF195=$CR$16,AF191=$CS$16,AF195=$CS$16,AF191=$CR$17,AF195=$CR$17,AF191=$CS$17,AF195=$CS$17,AF191=$CR$18,AF195=$CR$18,AF191=$CS$18,AF195=$CS$18,AF191=$CT$18,AF195=$CT$18,AF191=$CU$18,AF195=$CU$18,AF191=$CV$18,AF195=$CV$18,AF191=$CR$19,AF195=$CR$19,AF191=$CS$19,AF195=$CS$19),OR($AE192=$CP$30,$AE192=$CP$31,$AE192=$CP$32,$AE192=$CP$33,$AE192=$CP$34,$AE192=$CP$35,$AE192=$CP$36,$AE192=$CP$37,$AE192=$CP$38,$AE192=$CP$39,$AE192=$CP$40,$AE192=$CP$41),OR($AE192=$CP$44,$AE192=$CP$45,$AE192=$CP$46,$AE192=$CP$47,$AE192=$CP$48,$AE192=$CP$49,$AE192=$CP$50)),1,"")</f>
        <v/>
      </c>
      <c r="AL191" s="164" t="str">
        <f t="shared" ref="AL191" si="1812">IF(OR(OR(AF191=$CR$22,AF195=$CR$22,AF191=$CS$22,AF195=$CS$22,AF191=$CT$22,AF195=$CT$22,AF191=$CR$23,AF195=$CR$23,AF191=$CS$23,AF195=$CS$23,AF191=$CR$24,AF195=$CR$24,AF191=$CS$24,AF195=$CS$24,AF191=$CR$25,AF195=$CR$25,AF191=$CS$25,AF195=$CS$25,AF191=$CT$25,AF195=$CT$25,AF191=$CU$25,AF195=$CU$25,AF191=$CV$25,AF195=$CV$25,AF191=$CR$26,AF195=$CR$26,AF191=$CS$26,AF195=$CS$26),OR($AE192=$CP$30,$AE192=$CP$31,$AE192=$CP$32,$AE192=$CP$33,$AE192=$CP$34,$AE192=$CP$35,$AE192=$CP$36,$AE192=$CP$37,$AE192=$CP$38,$AE192=$CP$39,$AE192=$CP$40,$AE192=$CP$41),OR($AE192=$CP$44,$AE192=$CP$45,$AE192=$CP$46,$AE192=$CP$47,$AE192=$CP$48,$AE192=$CP$49,$AE192=$CP$50)),1,"")</f>
        <v/>
      </c>
      <c r="AM191" s="2"/>
      <c r="AN191" s="1" t="str">
        <f t="shared" ref="AN191" si="1813">IF(ISNA(VLOOKUP(AE191,$DB$1:$DE$200,4,FALSE)),"",VLOOKUP(AE191,$DB$1:$DE$200,4,FALSE))</f>
        <v/>
      </c>
      <c r="AO191" s="1"/>
      <c r="AP191" s="1"/>
      <c r="AQ191" s="1"/>
      <c r="AR191" s="1"/>
      <c r="AS191" s="1"/>
      <c r="AT191" s="5" t="str">
        <f t="array" ref="AT191">IF(ISNA(INDEX($DC$1:$DC$770,MATCH($AE191&amp;AT$3,$DB$1:$DB$770&amp;$DC$1:$DC$770,0))),"",IF(ISNA(INDEX($DC$1:$DC$200,MATCH($AE191&amp;AT$3,$DB$1:$DB$200&amp;$DC$1:$DC$200,0))),IF(INDEX($DC$201:$DC$770,MATCH($AE191&amp;AT$3,$DB$201:$DB$770&amp;$DC$201:$DC$770,0))=AT$3,2,""),IF(INDEX($DC$1:$DC$200,MATCH($AE191&amp;AT$3,$DB$1:$DB$200&amp;$DC$1:$DC$200,0))=AT$3,1,"")))</f>
        <v/>
      </c>
      <c r="AU191" s="6" t="str">
        <f t="array" ref="AU191">IF(ISNA(INDEX($DC$1:$DC$770,MATCH($AE191&amp;AU$3,$DB$1:$DB$770&amp;$DC$1:$DC$770,0))),"",IF(ISNA(INDEX($DC$1:$DC$200,MATCH($AE191&amp;AU$3,$DB$1:$DB$200&amp;$DC$1:$DC$200,0))),IF(INDEX($DC$201:$DC$770,MATCH($AE191&amp;AU$3,$DB$201:$DB$770&amp;$DC$201:$DC$770,0))=AU$3,2,""),IF(INDEX($DC$1:$DC$200,MATCH($AE191&amp;AU$3,$DB$1:$DB$200&amp;$DC$1:$DC$200,0))=AU$3,1,"")))</f>
        <v/>
      </c>
      <c r="AV191" s="6" t="str">
        <f t="array" ref="AV191">IF(ISNA(INDEX($DC$1:$DC$770,MATCH($AE191&amp;AV$3,$DB$1:$DB$770&amp;$DC$1:$DC$770,0))),"",IF(ISNA(INDEX($DC$1:$DC$200,MATCH($AE191&amp;AV$3,$DB$1:$DB$200&amp;$DC$1:$DC$200,0))),IF(INDEX($DC$201:$DC$770,MATCH($AE191&amp;AV$3,$DB$201:$DB$770&amp;$DC$201:$DC$770,0))=AV$3,2,""),IF(INDEX($DC$1:$DC$200,MATCH($AE191&amp;AV$3,$DB$1:$DB$200&amp;$DC$1:$DC$200,0))=AV$3,1,"")))</f>
        <v/>
      </c>
      <c r="AW191" s="5" t="str">
        <f t="array" ref="AW191">IF(ISNA(INDEX($DC$1:$DC$770,MATCH($AE191&amp;AW$3,$DB$1:$DB$770&amp;$DC$1:$DC$770,0))),"",IF(ISNA(INDEX($DC$1:$DC$200,MATCH($AE191&amp;AW$3,$DB$1:$DB$200&amp;$DC$1:$DC$200,0))),IF(INDEX($DC$201:$DC$770,MATCH($AE191&amp;AW$3,$DB$201:$DB$770&amp;$DC$201:$DC$770,0))=AW$3,2,""),IF(INDEX($DC$1:$DC$200,MATCH($AE191&amp;AW$3,$DB$1:$DB$200&amp;$DC$1:$DC$200,0))=AW$3,1,"")))</f>
        <v/>
      </c>
      <c r="AX191" s="6" t="str">
        <f t="array" ref="AX191">IF(ISNA(INDEX($DC$1:$DC$770,MATCH($AE191&amp;AX$3,$DB$1:$DB$770&amp;$DC$1:$DC$770,0))),"",IF(ISNA(INDEX($DC$1:$DC$200,MATCH($AE191&amp;AX$3,$DB$1:$DB$200&amp;$DC$1:$DC$200,0))),IF(INDEX($DC$201:$DC$770,MATCH($AE191&amp;AX$3,$DB$201:$DB$770&amp;$DC$201:$DC$770,0))=AX$3,2,""),IF(INDEX($DC$1:$DC$200,MATCH($AE191&amp;AX$3,$DB$1:$DB$200&amp;$DC$1:$DC$200,0))=AX$3,1,"")))</f>
        <v/>
      </c>
      <c r="AY191" s="7" t="str">
        <f t="array" ref="AY191">IF(ISNA(INDEX($DC$1:$DC$770,MATCH($AE191&amp;AY$3,$DB$1:$DB$770&amp;$DC$1:$DC$770,0))),"",IF(ISNA(INDEX($DC$1:$DC$200,MATCH($AE191&amp;AY$3,$DB$1:$DB$200&amp;$DC$1:$DC$200,0))),IF(INDEX($DC$201:$DC$770,MATCH($AE191&amp;AY$3,$DB$201:$DB$770&amp;$DC$201:$DC$770,0))=AY$3,2,""),IF(INDEX($DC$1:$DC$200,MATCH($AE191&amp;AY$3,$DB$1:$DB$200&amp;$DC$1:$DC$200,0))=AY$3,1,"")))</f>
        <v/>
      </c>
      <c r="AZ191" s="6" t="str">
        <f t="array" ref="AZ191">IF(ISNA(INDEX($DC$1:$DC$770,MATCH($AE191&amp;AZ$3,$DB$1:$DB$770&amp;$DC$1:$DC$770,0))),"",IF(ISNA(INDEX($DC$1:$DC$200,MATCH($AE191&amp;AZ$3,$DB$1:$DB$200&amp;$DC$1:$DC$200,0))),IF(INDEX($DC$201:$DC$770,MATCH($AE191&amp;AZ$3,$DB$201:$DB$770&amp;$DC$201:$DC$770,0))=AZ$3,2,""),IF(INDEX($DC$1:$DC$200,MATCH($AE191&amp;AZ$3,$DB$1:$DB$200&amp;$DC$1:$DC$200,0))=AZ$3,1,"")))</f>
        <v/>
      </c>
      <c r="BA191" s="6" t="str">
        <f t="array" ref="BA191">IF(ISNA(INDEX($DC$1:$DC$770,MATCH($AE191&amp;BA$3,$DB$1:$DB$770&amp;$DC$1:$DC$770,0))),"",IF(ISNA(INDEX($DC$1:$DC$200,MATCH($AE191&amp;BA$3,$DB$1:$DB$200&amp;$DC$1:$DC$200,0))),IF(INDEX($DC$201:$DC$770,MATCH($AE191&amp;BA$3,$DB$201:$DB$770&amp;$DC$201:$DC$770,0))=BA$3,2,""),IF(INDEX($DC$1:$DC$200,MATCH($AE191&amp;BA$3,$DB$1:$DB$200&amp;$DC$1:$DC$200,0))=BA$3,1,"")))</f>
        <v/>
      </c>
      <c r="BB191" s="6" t="str">
        <f t="array" ref="BB191">IF(ISNA(INDEX($DC$1:$DC$770,MATCH($AE191&amp;BB$3,$DB$1:$DB$770&amp;$DC$1:$DC$770,0))),"",IF(ISNA(INDEX($DC$1:$DC$200,MATCH($AE191&amp;BB$3,$DB$1:$DB$200&amp;$DC$1:$DC$200,0))),IF(INDEX($DC$201:$DC$770,MATCH($AE191&amp;BB$3,$DB$201:$DB$770&amp;$DC$201:$DC$770,0))=BB$3,2,""),IF(INDEX($DC$1:$DC$200,MATCH($AE191&amp;BB$3,$DB$1:$DB$200&amp;$DC$1:$DC$200,0))=BB$3,1,"")))</f>
        <v/>
      </c>
      <c r="BC191" s="5" t="str">
        <f t="array" ref="BC191">IF(ISNA(INDEX($DC$1:$DC$770,MATCH($AE191&amp;BC$3,$DB$1:$DB$770&amp;$DC$1:$DC$770,0))),"",IF(ISNA(INDEX($DC$1:$DC$200,MATCH($AE191&amp;BC$3,$DB$1:$DB$200&amp;$DC$1:$DC$200,0))),IF(INDEX($DC$201:$DC$770,MATCH($AE191&amp;BC$3,$DB$201:$DB$770&amp;$DC$201:$DC$770,0))=BC$3,2,""),IF(INDEX($DC$1:$DC$200,MATCH($AE191&amp;BC$3,$DB$1:$DB$200&amp;$DC$1:$DC$200,0))=BC$3,1,"")))</f>
        <v/>
      </c>
      <c r="BD191" s="6" t="str">
        <f t="array" ref="BD191">IF(ISNA(INDEX($DC$1:$DC$770,MATCH($AE191&amp;BD$3,$DB$1:$DB$770&amp;$DC$1:$DC$770,0))),"",IF(ISNA(INDEX($DC$1:$DC$200,MATCH($AE191&amp;BD$3,$DB$1:$DB$200&amp;$DC$1:$DC$200,0))),IF(INDEX($DC$201:$DC$770,MATCH($AE191&amp;BD$3,$DB$201:$DB$770&amp;$DC$201:$DC$770,0))=BD$3,2,""),IF(INDEX($DC$1:$DC$200,MATCH($AE191&amp;BD$3,$DB$1:$DB$200&amp;$DC$1:$DC$200,0))=BD$3,1,"")))</f>
        <v/>
      </c>
      <c r="BE191" s="7" t="str">
        <f t="array" ref="BE191">IF(ISNA(INDEX($DC$1:$DC$770,MATCH($AE191&amp;BE$3,$DB$1:$DB$770&amp;$DC$1:$DC$770,0))),"",IF(ISNA(INDEX($DC$1:$DC$200,MATCH($AE191&amp;BE$3,$DB$1:$DB$200&amp;$DC$1:$DC$200,0))),IF(INDEX($DC$201:$DC$770,MATCH($AE191&amp;BE$3,$DB$201:$DB$770&amp;$DC$201:$DC$770,0))=BE$3,2,""),IF(INDEX($DC$1:$DC$200,MATCH($AE191&amp;BE$3,$DB$1:$DB$200&amp;$DC$1:$DC$200,0))=BE$3,1,"")))</f>
        <v/>
      </c>
      <c r="BF191" s="6" t="str">
        <f t="array" ref="BF191">IF(ISNA(INDEX($DC$1:$DC$770,MATCH($AE191&amp;BF$3,$DB$1:$DB$770&amp;$DC$1:$DC$770,0))),"",IF(ISNA(INDEX($DC$1:$DC$200,MATCH($AE191&amp;BF$3,$DB$1:$DB$200&amp;$DC$1:$DC$200,0))),IF(INDEX($DC$201:$DC$770,MATCH($AE191&amp;BF$3,$DB$201:$DB$770&amp;$DC$201:$DC$770,0))=BF$3,2,""),IF(INDEX($DC$1:$DC$200,MATCH($AE191&amp;BF$3,$DB$1:$DB$200&amp;$DC$1:$DC$200,0))=BF$3,1,"")))</f>
        <v/>
      </c>
      <c r="BG191" s="6" t="str">
        <f t="array" ref="BG191">IF(ISNA(INDEX($DC$1:$DC$770,MATCH($AE191&amp;BG$3,$DB$1:$DB$770&amp;$DC$1:$DC$770,0))),"",IF(ISNA(INDEX($DC$1:$DC$200,MATCH($AE191&amp;BG$3,$DB$1:$DB$200&amp;$DC$1:$DC$200,0))),IF(INDEX($DC$201:$DC$770,MATCH($AE191&amp;BG$3,$DB$201:$DB$770&amp;$DC$201:$DC$770,0))=BG$3,2,""),IF(INDEX($DC$1:$DC$200,MATCH($AE191&amp;BG$3,$DB$1:$DB$200&amp;$DC$1:$DC$200,0))=BG$3,1,"")))</f>
        <v/>
      </c>
      <c r="BH191" s="7" t="str">
        <f t="array" ref="BH191">IF(ISNA(INDEX($DC$1:$DC$770,MATCH($AE191&amp;BH$3,$DB$1:$DB$770&amp;$DC$1:$DC$770,0))),"",IF(ISNA(INDEX($DC$1:$DC$200,MATCH($AE191&amp;BH$3,$DB$1:$DB$200&amp;$DC$1:$DC$200,0))),IF(INDEX($DC$201:$DC$770,MATCH($AE191&amp;BH$3,$DB$201:$DB$770&amp;$DC$201:$DC$770,0))=BH$3,2,""),IF(INDEX($DC$1:$DC$200,MATCH($AE191&amp;BH$3,$DB$1:$DB$200&amp;$DC$1:$DC$200,0))=BH$3,1,"")))</f>
        <v/>
      </c>
      <c r="BI191" s="4">
        <f t="shared" ref="BI191" si="1814">BI189+1</f>
        <v>270</v>
      </c>
      <c r="BJ191" s="174">
        <f>TRUNC((DATE($CR$2,BK$140,BK191)-WEEKDAY(DATE($CR$2,BK$140,BK191),2)-DATE(YEAR(DATE($CR$2,BK$140,BK191)+4-WEEKDAY(DATE($CR$2,BK$140,BK191),2)),1,-10))/7)</f>
        <v>39</v>
      </c>
      <c r="BK191" s="172">
        <v>26</v>
      </c>
      <c r="BL191" s="176" t="str">
        <f t="shared" si="1268"/>
        <v>Mo</v>
      </c>
      <c r="BM191" s="2"/>
      <c r="BN191" s="164" t="str">
        <f t="shared" ref="BN191" si="1815">IF(OR(OR($BI192=$CP$30,$BI192=$CP$31,$BI192=$CP$32,$BI192=$CP$33,$BI192=$CP$34,$BI192=$CP$35,$BI192=$CP$36,$BI192=$CP$37,$BI192=$CP$38,$BI192=$CP$39,$BI192=$CP$40,$BI192=$CP$41),OR(BJ191=$CR$7,BJ195=$CR$7,BJ191=$CS$7,BJ195=$CS$7,BJ191=$CT$7,BJ195=$CT$7,BJ191=$CR$8,BJ195=$CR$8,BJ191=$CR$9,BJ195=$CR$9,BJ191=$CR$10,BJ195=$CR$10,BJ191=$CS$10,BJ195=$CS$10,BJ191=$CR$11,BJ195=$CR$11,BJ191=$CS$11,BJ195=$CS$11,BJ191=$CT$11,BJ195=$CT$11,BJ191=$CU$11,BJ195=$CU$11,BJ191=$CV$11,BJ195=$CV$11,BJ191=$CR$12,BJ195=$CR$12,BJ191=$CS$12,BJ195=$CS$12),OR($BI192=$CP$44,$BI192=$CP$45,$BI192=$CP$46,$BI192=$CP$47,$BI192=$CP$48,$BI192=$CP$49,$BI192=$CP$50)),1,"")</f>
        <v/>
      </c>
      <c r="BO191" s="164" t="str">
        <f t="shared" ref="BO191" si="1816">IF(OR(OR(BJ191=$CR$15,BJ195=$CR$15,BJ191=$CS$15,BJ195=$CS$15,BJ191=$CT$15,BJ195=$CT$15,BJ191=$CR$16,BJ195=$CR$16,BJ191=$CS$16,BJ195=$CS$16,BJ191=$CR$17,BJ195=$CR$17,BJ191=$CS$17,BJ195=$CS$17,BJ191=$CR$18,BJ195=$CR$18,BJ191=$CS$18,BJ195=$CS$18,BJ191=$CT$18,BJ195=$CT$18,BJ191=$CU$18,BJ195=$CU$18,BJ191=$CV$18,BJ195=$CV$18,BJ191=$CR$19,BJ195=$CR$19,BJ191=$CS$19,BJ195=$CS$19),OR($BI192=$CP$30,$BI192=$CP$31,$BI192=$CP$32,$BI192=$CP$33,$BI192=$CP$34,$BI192=$CP$35,$BI192=$CP$36,$BI192=$CP$37,$BI192=$CP$38,$BI192=$CP$39,$BI192=$CP$40,$BI192=$CP$41),OR($BI192=$CP$44,$BI192=$CP$45,$BI192=$CP$46,$BI192=$CP$47,$BI192=$CP$48,$BI192=$CP$49,$BI192=$CP$50)),1,"")</f>
        <v/>
      </c>
      <c r="BP191" s="164" t="str">
        <f t="shared" ref="BP191" si="1817">IF(OR(OR(BJ191=$CR$22,BJ195=$CR$22,BJ191=$CS$22,BJ195=$CS$22,BJ191=$CT$22,BJ195=$CT$22,BJ191=$CR$23,BJ195=$CR$23,BJ191=$CS$23,BJ195=$CS$23,BJ191=$CR$24,BJ195=$CR$24,BJ191=$CS$24,BJ195=$CS$24,BJ191=$CR$25,BJ195=$CR$25,BJ191=$CS$25,BJ195=$CS$25,BJ191=$CT$25,BJ195=$CT$25,BJ191=$CU$25,BJ195=$CU$25,BJ191=$CV$25,BJ195=$CV$25,BJ191=$CR$26,BJ195=$CR$26,BJ191=$CS$26,BJ195=$CS$26),OR($BI192=$CP$30,$BI192=$CP$31,$BI192=$CP$32,$BI192=$CP$33,$BI192=$CP$34,$BI192=$CP$35,$BI192=$CP$36,$BI192=$CP$37,$BI192=$CP$38,$BI192=$CP$39,$BI192=$CP$40,$BI192=$CP$41),OR($BI192=$CP$44,$BI192=$CP$45,$BI192=$CP$46,$BI192=$CP$47,$BI192=$CP$48,$BI192=$CP$49,$BI192=$CP$50)),1,"")</f>
        <v/>
      </c>
      <c r="BQ191" s="2"/>
      <c r="BR191" s="1" t="str">
        <f t="shared" ref="BR191" si="1818">IF(ISNA(VLOOKUP(BI191,$DB$1:$DE$200,4,FALSE)),"",VLOOKUP(BI191,$DB$1:$DE$200,4,FALSE))</f>
        <v>Cevi-Turnen</v>
      </c>
      <c r="BS191" s="1"/>
      <c r="BT191" s="1"/>
      <c r="BU191" s="1"/>
      <c r="BV191" s="1"/>
      <c r="BW191" s="1"/>
      <c r="BX191" s="5" t="str">
        <f t="array" ref="BX191">IF(ISNA(INDEX($DC$1:$DC$770,MATCH($BI191&amp;BX$3,$DB$1:$DB$770&amp;$DC$1:$DC$770,0))),"",IF(ISNA(INDEX($DC$1:$DC$200,MATCH($BI191&amp;BX$3,$DB$1:$DB$200&amp;$DC$1:$DC$200,0))),IF(INDEX($DC$201:$DC$770,MATCH($BI191&amp;BX$3,$DB$201:$DB$770&amp;$DC$201:$DC$770,0))=BX$3,2,""),IF(INDEX($DC$1:$DC$200,MATCH($BI191&amp;BX$3,$DB$1:$DB$200&amp;$DC$1:$DC$200,0))=BX$3,1,"")))</f>
        <v/>
      </c>
      <c r="BY191" s="6" t="str">
        <f t="array" ref="BY191">IF(ISNA(INDEX($DC$1:$DC$770,MATCH($BI191&amp;BY$3,$DB$1:$DB$770&amp;$DC$1:$DC$770,0))),"",IF(ISNA(INDEX($DC$1:$DC$200,MATCH($BI191&amp;BY$3,$DB$1:$DB$200&amp;$DC$1:$DC$200,0))),IF(INDEX($DC$201:$DC$770,MATCH($BI191&amp;BY$3,$DB$201:$DB$770&amp;$DC$201:$DC$770,0))=BY$3,2,""),IF(INDEX($DC$1:$DC$200,MATCH($BI191&amp;BY$3,$DB$1:$DB$200&amp;$DC$1:$DC$200,0))=BY$3,1,"")))</f>
        <v/>
      </c>
      <c r="BZ191" s="6">
        <f t="array" ref="BZ191">IF(ISNA(INDEX($DC$1:$DC$770,MATCH($BI191&amp;BZ$3,$DB$1:$DB$770&amp;$DC$1:$DC$770,0))),"",IF(ISNA(INDEX($DC$1:$DC$200,MATCH($BI191&amp;BZ$3,$DB$1:$DB$200&amp;$DC$1:$DC$200,0))),IF(INDEX($DC$201:$DC$770,MATCH($BI191&amp;BZ$3,$DB$201:$DB$770&amp;$DC$201:$DC$770,0))=BZ$3,2,""),IF(INDEX($DC$1:$DC$200,MATCH($BI191&amp;BZ$3,$DB$1:$DB$200&amp;$DC$1:$DC$200,0))=BZ$3,1,"")))</f>
        <v>1</v>
      </c>
      <c r="CA191" s="5" t="str">
        <f t="array" ref="CA191">IF(ISNA(INDEX($DC$1:$DC$770,MATCH($BI191&amp;CA$3,$DB$1:$DB$770&amp;$DC$1:$DC$770,0))),"",IF(ISNA(INDEX($DC$1:$DC$200,MATCH($BI191&amp;CA$3,$DB$1:$DB$200&amp;$DC$1:$DC$200,0))),IF(INDEX($DC$201:$DC$770,MATCH($BI191&amp;CA$3,$DB$201:$DB$770&amp;$DC$201:$DC$770,0))=CA$3,2,""),IF(INDEX($DC$1:$DC$200,MATCH($BI191&amp;CA$3,$DB$1:$DB$200&amp;$DC$1:$DC$200,0))=CA$3,1,"")))</f>
        <v/>
      </c>
      <c r="CB191" s="6" t="str">
        <f t="array" ref="CB191">IF(ISNA(INDEX($DC$1:$DC$770,MATCH($BI191&amp;CB$3,$DB$1:$DB$770&amp;$DC$1:$DC$770,0))),"",IF(ISNA(INDEX($DC$1:$DC$200,MATCH($BI191&amp;CB$3,$DB$1:$DB$200&amp;$DC$1:$DC$200,0))),IF(INDEX($DC$201:$DC$770,MATCH($BI191&amp;CB$3,$DB$201:$DB$770&amp;$DC$201:$DC$770,0))=CB$3,2,""),IF(INDEX($DC$1:$DC$200,MATCH($BI191&amp;CB$3,$DB$1:$DB$200&amp;$DC$1:$DC$200,0))=CB$3,1,"")))</f>
        <v/>
      </c>
      <c r="CC191" s="7" t="str">
        <f t="array" ref="CC191">IF(ISNA(INDEX($DC$1:$DC$770,MATCH($BI191&amp;CC$3,$DB$1:$DB$770&amp;$DC$1:$DC$770,0))),"",IF(ISNA(INDEX($DC$1:$DC$200,MATCH($BI191&amp;CC$3,$DB$1:$DB$200&amp;$DC$1:$DC$200,0))),IF(INDEX($DC$201:$DC$770,MATCH($BI191&amp;CC$3,$DB$201:$DB$770&amp;$DC$201:$DC$770,0))=CC$3,2,""),IF(INDEX($DC$1:$DC$200,MATCH($BI191&amp;CC$3,$DB$1:$DB$200&amp;$DC$1:$DC$200,0))=CC$3,1,"")))</f>
        <v/>
      </c>
      <c r="CD191" s="6" t="str">
        <f t="array" ref="CD191">IF(ISNA(INDEX($DC$1:$DC$770,MATCH($BI191&amp;CD$3,$DB$1:$DB$770&amp;$DC$1:$DC$770,0))),"",IF(ISNA(INDEX($DC$1:$DC$200,MATCH($BI191&amp;CD$3,$DB$1:$DB$200&amp;$DC$1:$DC$200,0))),IF(INDEX($DC$201:$DC$770,MATCH($BI191&amp;CD$3,$DB$201:$DB$770&amp;$DC$201:$DC$770,0))=CD$3,2,""),IF(INDEX($DC$1:$DC$200,MATCH($BI191&amp;CD$3,$DB$1:$DB$200&amp;$DC$1:$DC$200,0))=CD$3,1,"")))</f>
        <v/>
      </c>
      <c r="CE191" s="6" t="str">
        <f t="array" ref="CE191">IF(ISNA(INDEX($DC$1:$DC$770,MATCH($BI191&amp;CE$3,$DB$1:$DB$770&amp;$DC$1:$DC$770,0))),"",IF(ISNA(INDEX($DC$1:$DC$200,MATCH($BI191&amp;CE$3,$DB$1:$DB$200&amp;$DC$1:$DC$200,0))),IF(INDEX($DC$201:$DC$770,MATCH($BI191&amp;CE$3,$DB$201:$DB$770&amp;$DC$201:$DC$770,0))=CE$3,2,""),IF(INDEX($DC$1:$DC$200,MATCH($BI191&amp;CE$3,$DB$1:$DB$200&amp;$DC$1:$DC$200,0))=CE$3,1,"")))</f>
        <v/>
      </c>
      <c r="CF191" s="6" t="str">
        <f t="array" ref="CF191">IF(ISNA(INDEX($DC$1:$DC$770,MATCH($BI191&amp;CF$3,$DB$1:$DB$770&amp;$DC$1:$DC$770,0))),"",IF(ISNA(INDEX($DC$1:$DC$200,MATCH($BI191&amp;CF$3,$DB$1:$DB$200&amp;$DC$1:$DC$200,0))),IF(INDEX($DC$201:$DC$770,MATCH($BI191&amp;CF$3,$DB$201:$DB$770&amp;$DC$201:$DC$770,0))=CF$3,2,""),IF(INDEX($DC$1:$DC$200,MATCH($BI191&amp;CF$3,$DB$1:$DB$200&amp;$DC$1:$DC$200,0))=CF$3,1,"")))</f>
        <v/>
      </c>
      <c r="CG191" s="5" t="str">
        <f t="array" ref="CG191">IF(ISNA(INDEX($DC$1:$DC$770,MATCH($BI191&amp;CG$3,$DB$1:$DB$770&amp;$DC$1:$DC$770,0))),"",IF(ISNA(INDEX($DC$1:$DC$200,MATCH($BI191&amp;CG$3,$DB$1:$DB$200&amp;$DC$1:$DC$200,0))),IF(INDEX($DC$201:$DC$770,MATCH($BI191&amp;CG$3,$DB$201:$DB$770&amp;$DC$201:$DC$770,0))=CG$3,2,""),IF(INDEX($DC$1:$DC$200,MATCH($BI191&amp;CG$3,$DB$1:$DB$200&amp;$DC$1:$DC$200,0))=CG$3,1,"")))</f>
        <v/>
      </c>
      <c r="CH191" s="6" t="str">
        <f t="array" ref="CH191">IF(ISNA(INDEX($DC$1:$DC$770,MATCH($BI191&amp;CH$3,$DB$1:$DB$770&amp;$DC$1:$DC$770,0))),"",IF(ISNA(INDEX($DC$1:$DC$200,MATCH($BI191&amp;CH$3,$DB$1:$DB$200&amp;$DC$1:$DC$200,0))),IF(INDEX($DC$201:$DC$770,MATCH($BI191&amp;CH$3,$DB$201:$DB$770&amp;$DC$201:$DC$770,0))=CH$3,2,""),IF(INDEX($DC$1:$DC$200,MATCH($BI191&amp;CH$3,$DB$1:$DB$200&amp;$DC$1:$DC$200,0))=CH$3,1,"")))</f>
        <v/>
      </c>
      <c r="CI191" s="7" t="str">
        <f t="array" ref="CI191">IF(ISNA(INDEX($DC$1:$DC$770,MATCH($BI191&amp;CI$3,$DB$1:$DB$770&amp;$DC$1:$DC$770,0))),"",IF(ISNA(INDEX($DC$1:$DC$200,MATCH($BI191&amp;CI$3,$DB$1:$DB$200&amp;$DC$1:$DC$200,0))),IF(INDEX($DC$201:$DC$770,MATCH($BI191&amp;CI$3,$DB$201:$DB$770&amp;$DC$201:$DC$770,0))=CI$3,2,""),IF(INDEX($DC$1:$DC$200,MATCH($BI191&amp;CI$3,$DB$1:$DB$200&amp;$DC$1:$DC$200,0))=CI$3,1,"")))</f>
        <v/>
      </c>
      <c r="CJ191" s="6" t="str">
        <f t="array" ref="CJ191">IF(ISNA(INDEX($DC$1:$DC$770,MATCH($BI191&amp;CJ$3,$DB$1:$DB$770&amp;$DC$1:$DC$770,0))),"",IF(ISNA(INDEX($DC$1:$DC$200,MATCH($BI191&amp;CJ$3,$DB$1:$DB$200&amp;$DC$1:$DC$200,0))),IF(INDEX($DC$201:$DC$770,MATCH($BI191&amp;CJ$3,$DB$201:$DB$770&amp;$DC$201:$DC$770,0))=CJ$3,2,""),IF(INDEX($DC$1:$DC$200,MATCH($BI191&amp;CJ$3,$DB$1:$DB$200&amp;$DC$1:$DC$200,0))=CJ$3,1,"")))</f>
        <v/>
      </c>
      <c r="CK191" s="6" t="str">
        <f t="array" ref="CK191">IF(ISNA(INDEX($DC$1:$DC$770,MATCH($BI191&amp;CK$3,$DB$1:$DB$770&amp;$DC$1:$DC$770,0))),"",IF(ISNA(INDEX($DC$1:$DC$200,MATCH($BI191&amp;CK$3,$DB$1:$DB$200&amp;$DC$1:$DC$200,0))),IF(INDEX($DC$201:$DC$770,MATCH($BI191&amp;CK$3,$DB$201:$DB$770&amp;$DC$201:$DC$770,0))=CK$3,2,""),IF(INDEX($DC$1:$DC$200,MATCH($BI191&amp;CK$3,$DB$1:$DB$200&amp;$DC$1:$DC$200,0))=CK$3,1,"")))</f>
        <v/>
      </c>
      <c r="CL191" s="7" t="str">
        <f t="array" ref="CL191">IF(ISNA(INDEX($DC$1:$DC$770,MATCH($BI191&amp;CL$3,$DB$1:$DB$770&amp;$DC$1:$DC$770,0))),"",IF(ISNA(INDEX($DC$1:$DC$200,MATCH($BI191&amp;CL$3,$DB$1:$DB$200&amp;$DC$1:$DC$200,0))),IF(INDEX($DC$201:$DC$770,MATCH($BI191&amp;CL$3,$DB$201:$DB$770&amp;$DC$201:$DC$770,0))=CL$3,2,""),IF(INDEX($DC$1:$DC$200,MATCH($BI191&amp;CL$3,$DB$1:$DB$200&amp;$DC$1:$DC$200,0))=CL$3,1,"")))</f>
        <v/>
      </c>
      <c r="CO191" s="1"/>
      <c r="CP191" s="1"/>
      <c r="CQ191" s="40"/>
      <c r="DB191" s="19">
        <f>IF(DM191=0,0,IF(COUNTIF($DM$1:$DM$200,DM191)=1,DM191,IF(COUNTIF($DM$1:$DM$200,DM191)=2,IF(COUNTIF($DM$1:$DM104,DM191)=0,DM191,DM191+0.5),"Terminkollision 1")))</f>
        <v>0</v>
      </c>
      <c r="DL191" s="19">
        <f>IF(DB191&lt;&gt;0,IF(COUNTIF(DB$1:DB$200,DB191)&gt;1,"F1",IF(COUNTIF($CP$30:$CP$56,DB191)&gt;0,"F2","0")),0)</f>
        <v>0</v>
      </c>
      <c r="DM191" s="13">
        <f>IF(OR(DG191=0,DH191=0),0,1+DK191-$CP$29)</f>
        <v>0</v>
      </c>
    </row>
    <row r="192" spans="1:117">
      <c r="A192" s="13">
        <f t="shared" ref="A192" si="1819">A191+0.5</f>
        <v>208.5</v>
      </c>
      <c r="B192" s="174"/>
      <c r="C192" s="183"/>
      <c r="D192" s="177"/>
      <c r="E192" s="2"/>
      <c r="F192" s="165"/>
      <c r="G192" s="165"/>
      <c r="H192" s="165"/>
      <c r="I192" s="2"/>
      <c r="J192" s="10" t="str">
        <f t="shared" ref="J192" si="1820">IF(ISNA(VLOOKUP(A192,$CP$30:$CQ$56,2,FALSE)),IF(ISNA(VLOOKUP(A192,$DB$1:$DE$200,4,FALSE)),"",VLOOKUP(A192,$DB$1:$DE$200,4,FALSE)),VLOOKUP(A192,$CP$30:$CQ$56,2,FALSE))</f>
        <v/>
      </c>
      <c r="K192" s="10"/>
      <c r="L192" s="10"/>
      <c r="M192" s="10"/>
      <c r="N192" s="10"/>
      <c r="O192" s="10"/>
      <c r="P192" s="9" t="str">
        <f t="array" ref="P192">IF(ISNA(INDEX($DC$201:$DC$770,MATCH($A191&amp;P$3,$DB$201:$DB$770&amp;$DC$201:$DC$770,0))),IF(ISNA(INDEX($DC$1:$DC$200,MATCH($A192&amp;P$3,$DB$1:$DB$200&amp;$DC$1:$DC$200,0))),"",IF(INDEX($DC$1:$DC$200,MATCH($A192&amp;P$3,$DB$1:$DB$200&amp;$DC$1:$DC$200,0))=P$3,1,"")),IF(INDEX($DC$201:$DC$770,MATCH($A191&amp;P$3,$DB$201:$DB$770&amp;$DC$201:$DC$770,0))=P$3,2,""))</f>
        <v/>
      </c>
      <c r="Q192" s="10" t="str">
        <f t="array" ref="Q192">IF(ISNA(INDEX($DC$201:$DC$770,MATCH($A191&amp;Q$3,$DB$201:$DB$770&amp;$DC$201:$DC$770,0))),IF(ISNA(INDEX($DC$1:$DC$200,MATCH($A192&amp;Q$3,$DB$1:$DB$200&amp;$DC$1:$DC$200,0))),"",IF(INDEX($DC$1:$DC$200,MATCH($A192&amp;Q$3,$DB$1:$DB$200&amp;$DC$1:$DC$200,0))=Q$3,1,"")),IF(INDEX($DC$201:$DC$770,MATCH($A191&amp;Q$3,$DB$201:$DB$770&amp;$DC$201:$DC$770,0))=Q$3,2,""))</f>
        <v/>
      </c>
      <c r="R192" s="10" t="str">
        <f t="array" ref="R192">IF(ISNA(INDEX($DC$201:$DC$770,MATCH($A191&amp;R$3,$DB$201:$DB$770&amp;$DC$201:$DC$770,0))),IF(ISNA(INDEX($DC$1:$DC$200,MATCH($A192&amp;R$3,$DB$1:$DB$200&amp;$DC$1:$DC$200,0))),"",IF(INDEX($DC$1:$DC$200,MATCH($A192&amp;R$3,$DB$1:$DB$200&amp;$DC$1:$DC$200,0))=R$3,1,"")),IF(INDEX($DC$201:$DC$770,MATCH($A191&amp;R$3,$DB$201:$DB$770&amp;$DC$201:$DC$770,0))=R$3,2,""))</f>
        <v/>
      </c>
      <c r="S192" s="9" t="str">
        <f t="array" ref="S192">IF(ISNA(INDEX($DC$201:$DC$770,MATCH($A191&amp;S$3,$DB$201:$DB$770&amp;$DC$201:$DC$770,0))),IF(ISNA(INDEX($DC$1:$DC$200,MATCH($A192&amp;S$3,$DB$1:$DB$200&amp;$DC$1:$DC$200,0))),"",IF(INDEX($DC$1:$DC$200,MATCH($A192&amp;S$3,$DB$1:$DB$200&amp;$DC$1:$DC$200,0))=S$3,1,"")),IF(INDEX($DC$201:$DC$770,MATCH($A191&amp;S$3,$DB$201:$DB$770&amp;$DC$201:$DC$770,0))=S$3,2,""))</f>
        <v/>
      </c>
      <c r="T192" s="10" t="str">
        <f t="array" ref="T192">IF(ISNA(INDEX($DC$201:$DC$770,MATCH($A191&amp;T$3,$DB$201:$DB$770&amp;$DC$201:$DC$770,0))),IF(ISNA(INDEX($DC$1:$DC$200,MATCH($A192&amp;T$3,$DB$1:$DB$200&amp;$DC$1:$DC$200,0))),"",IF(INDEX($DC$1:$DC$200,MATCH($A192&amp;T$3,$DB$1:$DB$200&amp;$DC$1:$DC$200,0))=T$3,1,"")),IF(INDEX($DC$201:$DC$770,MATCH($A191&amp;T$3,$DB$201:$DB$770&amp;$DC$201:$DC$770,0))=T$3,2,""))</f>
        <v/>
      </c>
      <c r="U192" s="8" t="str">
        <f t="array" ref="U192">IF(ISNA(INDEX($DC$201:$DC$770,MATCH($A191&amp;U$3,$DB$201:$DB$770&amp;$DC$201:$DC$770,0))),IF(ISNA(INDEX($DC$1:$DC$200,MATCH($A192&amp;U$3,$DB$1:$DB$200&amp;$DC$1:$DC$200,0))),"",IF(INDEX($DC$1:$DC$200,MATCH($A192&amp;U$3,$DB$1:$DB$200&amp;$DC$1:$DC$200,0))=U$3,1,"")),IF(INDEX($DC$201:$DC$770,MATCH($A191&amp;U$3,$DB$201:$DB$770&amp;$DC$201:$DC$770,0))=U$3,2,""))</f>
        <v/>
      </c>
      <c r="V192" s="10" t="str">
        <f t="array" ref="V192">IF(ISNA(INDEX($DC$201:$DC$770,MATCH($A191&amp;V$3,$DB$201:$DB$770&amp;$DC$201:$DC$770,0))),IF(ISNA(INDEX($DC$1:$DC$200,MATCH($A192&amp;V$3,$DB$1:$DB$200&amp;$DC$1:$DC$200,0))),"",IF(INDEX($DC$1:$DC$200,MATCH($A192&amp;V$3,$DB$1:$DB$200&amp;$DC$1:$DC$200,0))=V$3,1,"")),IF(INDEX($DC$201:$DC$770,MATCH($A191&amp;V$3,$DB$201:$DB$770&amp;$DC$201:$DC$770,0))=V$3,2,""))</f>
        <v/>
      </c>
      <c r="W192" s="10" t="str">
        <f t="array" ref="W192">IF(ISNA(INDEX($DC$201:$DC$770,MATCH($A191&amp;W$3,$DB$201:$DB$770&amp;$DC$201:$DC$770,0))),IF(ISNA(INDEX($DC$1:$DC$200,MATCH($A192&amp;W$3,$DB$1:$DB$200&amp;$DC$1:$DC$200,0))),"",IF(INDEX($DC$1:$DC$200,MATCH($A192&amp;W$3,$DB$1:$DB$200&amp;$DC$1:$DC$200,0))=W$3,1,"")),IF(INDEX($DC$201:$DC$770,MATCH($A191&amp;W$3,$DB$201:$DB$770&amp;$DC$201:$DC$770,0))=W$3,2,""))</f>
        <v/>
      </c>
      <c r="X192" s="10" t="str">
        <f t="array" ref="X192">IF(ISNA(INDEX($DC$201:$DC$770,MATCH($A191&amp;X$3,$DB$201:$DB$770&amp;$DC$201:$DC$770,0))),IF(ISNA(INDEX($DC$1:$DC$200,MATCH($A192&amp;X$3,$DB$1:$DB$200&amp;$DC$1:$DC$200,0))),"",IF(INDEX($DC$1:$DC$200,MATCH($A192&amp;X$3,$DB$1:$DB$200&amp;$DC$1:$DC$200,0))=X$3,1,"")),IF(INDEX($DC$201:$DC$770,MATCH($A191&amp;X$3,$DB$201:$DB$770&amp;$DC$201:$DC$770,0))=X$3,2,""))</f>
        <v/>
      </c>
      <c r="Y192" s="9" t="str">
        <f t="array" ref="Y192">IF(ISNA(INDEX($DC$201:$DC$770,MATCH($A191&amp;Y$3,$DB$201:$DB$770&amp;$DC$201:$DC$770,0))),IF(ISNA(INDEX($DC$1:$DC$200,MATCH($A192&amp;Y$3,$DB$1:$DB$200&amp;$DC$1:$DC$200,0))),"",IF(INDEX($DC$1:$DC$200,MATCH($A192&amp;Y$3,$DB$1:$DB$200&amp;$DC$1:$DC$200,0))=Y$3,1,"")),IF(INDEX($DC$201:$DC$770,MATCH($A191&amp;Y$3,$DB$201:$DB$770&amp;$DC$201:$DC$770,0))=Y$3,2,""))</f>
        <v/>
      </c>
      <c r="Z192" s="10" t="str">
        <f t="array" ref="Z192">IF(ISNA(INDEX($DC$201:$DC$770,MATCH($A191&amp;Z$3,$DB$201:$DB$770&amp;$DC$201:$DC$770,0))),IF(ISNA(INDEX($DC$1:$DC$200,MATCH($A192&amp;Z$3,$DB$1:$DB$200&amp;$DC$1:$DC$200,0))),"",IF(INDEX($DC$1:$DC$200,MATCH($A192&amp;Z$3,$DB$1:$DB$200&amp;$DC$1:$DC$200,0))=Z$3,1,"")),IF(INDEX($DC$201:$DC$770,MATCH($A191&amp;Z$3,$DB$201:$DB$770&amp;$DC$201:$DC$770,0))=Z$3,2,""))</f>
        <v/>
      </c>
      <c r="AA192" s="8" t="str">
        <f t="array" ref="AA192">IF(ISNA(INDEX($DC$201:$DC$770,MATCH($A191&amp;AA$3,$DB$201:$DB$770&amp;$DC$201:$DC$770,0))),IF(ISNA(INDEX($DC$1:$DC$200,MATCH($A192&amp;AA$3,$DB$1:$DB$200&amp;$DC$1:$DC$200,0))),"",IF(INDEX($DC$1:$DC$200,MATCH($A192&amp;AA$3,$DB$1:$DB$200&amp;$DC$1:$DC$200,0))=AA$3,1,"")),IF(INDEX($DC$201:$DC$770,MATCH($A191&amp;AA$3,$DB$201:$DB$770&amp;$DC$201:$DC$770,0))=AA$3,2,""))</f>
        <v/>
      </c>
      <c r="AB192" s="10" t="str">
        <f t="array" ref="AB192">IF(ISNA(INDEX($DC$201:$DC$770,MATCH($A191&amp;AB$3,$DB$201:$DB$770&amp;$DC$201:$DC$770,0))),IF(ISNA(INDEX($DC$1:$DC$200,MATCH($A192&amp;AB$3,$DB$1:$DB$200&amp;$DC$1:$DC$200,0))),"",IF(INDEX($DC$1:$DC$200,MATCH($A192&amp;AB$3,$DB$1:$DB$200&amp;$DC$1:$DC$200,0))=AB$3,1,"")),IF(INDEX($DC$201:$DC$770,MATCH($A191&amp;AB$3,$DB$201:$DB$770&amp;$DC$201:$DC$770,0))=AB$3,2,""))</f>
        <v/>
      </c>
      <c r="AC192" s="10" t="str">
        <f t="array" ref="AC192">IF(ISNA(INDEX($DC$201:$DC$770,MATCH($A191&amp;AC$3,$DB$201:$DB$770&amp;$DC$201:$DC$770,0))),IF(ISNA(INDEX($DC$1:$DC$200,MATCH($A192&amp;AC$3,$DB$1:$DB$200&amp;$DC$1:$DC$200,0))),"",IF(INDEX($DC$1:$DC$200,MATCH($A192&amp;AC$3,$DB$1:$DB$200&amp;$DC$1:$DC$200,0))=AC$3,1,"")),IF(INDEX($DC$201:$DC$770,MATCH($A191&amp;AC$3,$DB$201:$DB$770&amp;$DC$201:$DC$770,0))=AC$3,2,""))</f>
        <v/>
      </c>
      <c r="AD192" s="8" t="str">
        <f t="array" ref="AD192">IF(ISNA(INDEX($DC$201:$DC$770,MATCH($A191&amp;AD$3,$DB$201:$DB$770&amp;$DC$201:$DC$770,0))),IF(ISNA(INDEX($DC$1:$DC$200,MATCH($A192&amp;AD$3,$DB$1:$DB$200&amp;$DC$1:$DC$200,0))),"",IF(INDEX($DC$1:$DC$200,MATCH($A192&amp;AD$3,$DB$1:$DB$200&amp;$DC$1:$DC$200,0))=AD$3,1,"")),IF(INDEX($DC$201:$DC$770,MATCH($A191&amp;AD$3,$DB$201:$DB$770&amp;$DC$201:$DC$770,0))=AD$3,2,""))</f>
        <v/>
      </c>
      <c r="AE192" s="4">
        <f t="shared" ref="AE192" si="1821">AE191+0.5</f>
        <v>239.5</v>
      </c>
      <c r="AF192" s="174"/>
      <c r="AG192" s="173"/>
      <c r="AH192" s="177"/>
      <c r="AI192" s="2"/>
      <c r="AJ192" s="165"/>
      <c r="AK192" s="165"/>
      <c r="AL192" s="165"/>
      <c r="AM192" s="2"/>
      <c r="AN192" s="9" t="str">
        <f t="shared" ref="AN192" si="1822">IF(ISNA(VLOOKUP(AE192,$CP$30:$CQ$56,2,FALSE)),IF(ISNA(VLOOKUP(AE192,$DB$1:$DE$200,4,FALSE)),"",VLOOKUP(AE192,$DB$1:$DE$200,4,FALSE)),VLOOKUP(AE192,$CP$30:$CQ$56,2,FALSE))</f>
        <v/>
      </c>
      <c r="AO192" s="10"/>
      <c r="AP192" s="10"/>
      <c r="AQ192" s="10"/>
      <c r="AR192" s="10"/>
      <c r="AS192" s="8"/>
      <c r="AT192" s="9" t="str">
        <f t="array" ref="AT192">IF(ISNA(INDEX($DC$201:$DC$770,MATCH($AE191&amp;AT$3,$DB$201:$DB$770&amp;$DC$201:$DC$770,0))),IF(ISNA(INDEX($DC$1:$DC$200,MATCH($AE192&amp;AT$3,$DB$1:$DB$200&amp;$DC$1:$DC$200,0))),"",IF(INDEX($DC$1:$DC$200,MATCH($AE192&amp;AT$3,$DB$1:$DB$200&amp;$DC$1:$DC$200,0))=AT$3,1,"")),IF(INDEX($DC$201:$DC$770,MATCH($AE191&amp;AT$3,$DB$201:$DB$770&amp;$DC$201:$DC$770,0))=AT$3,2,""))</f>
        <v/>
      </c>
      <c r="AU192" s="10" t="str">
        <f t="array" ref="AU192">IF(ISNA(INDEX($DC$201:$DC$770,MATCH($AE191&amp;AU$3,$DB$201:$DB$770&amp;$DC$201:$DC$770,0))),IF(ISNA(INDEX($DC$1:$DC$200,MATCH($AE192&amp;AU$3,$DB$1:$DB$200&amp;$DC$1:$DC$200,0))),"",IF(INDEX($DC$1:$DC$200,MATCH($AE192&amp;AU$3,$DB$1:$DB$200&amp;$DC$1:$DC$200,0))=AU$3,1,"")),IF(INDEX($DC$201:$DC$770,MATCH($AE191&amp;AU$3,$DB$201:$DB$770&amp;$DC$201:$DC$770,0))=AU$3,2,""))</f>
        <v/>
      </c>
      <c r="AV192" s="10" t="str">
        <f t="array" ref="AV192">IF(ISNA(INDEX($DC$201:$DC$770,MATCH($AE191&amp;AV$3,$DB$201:$DB$770&amp;$DC$201:$DC$770,0))),IF(ISNA(INDEX($DC$1:$DC$200,MATCH($AE192&amp;AV$3,$DB$1:$DB$200&amp;$DC$1:$DC$200,0))),"",IF(INDEX($DC$1:$DC$200,MATCH($AE192&amp;AV$3,$DB$1:$DB$200&amp;$DC$1:$DC$200,0))=AV$3,1,"")),IF(INDEX($DC$201:$DC$770,MATCH($AE191&amp;AV$3,$DB$201:$DB$770&amp;$DC$201:$DC$770,0))=AV$3,2,""))</f>
        <v/>
      </c>
      <c r="AW192" s="9" t="str">
        <f t="array" ref="AW192">IF(ISNA(INDEX($DC$201:$DC$770,MATCH($AE191&amp;AW$3,$DB$201:$DB$770&amp;$DC$201:$DC$770,0))),IF(ISNA(INDEX($DC$1:$DC$200,MATCH($AE192&amp;AW$3,$DB$1:$DB$200&amp;$DC$1:$DC$200,0))),"",IF(INDEX($DC$1:$DC$200,MATCH($AE192&amp;AW$3,$DB$1:$DB$200&amp;$DC$1:$DC$200,0))=AW$3,1,"")),IF(INDEX($DC$201:$DC$770,MATCH($AE191&amp;AW$3,$DB$201:$DB$770&amp;$DC$201:$DC$770,0))=AW$3,2,""))</f>
        <v/>
      </c>
      <c r="AX192" s="10" t="str">
        <f t="array" ref="AX192">IF(ISNA(INDEX($DC$201:$DC$770,MATCH($AE191&amp;AX$3,$DB$201:$DB$770&amp;$DC$201:$DC$770,0))),IF(ISNA(INDEX($DC$1:$DC$200,MATCH($AE192&amp;AX$3,$DB$1:$DB$200&amp;$DC$1:$DC$200,0))),"",IF(INDEX($DC$1:$DC$200,MATCH($AE192&amp;AX$3,$DB$1:$DB$200&amp;$DC$1:$DC$200,0))=AX$3,1,"")),IF(INDEX($DC$201:$DC$770,MATCH($AE191&amp;AX$3,$DB$201:$DB$770&amp;$DC$201:$DC$770,0))=AX$3,2,""))</f>
        <v/>
      </c>
      <c r="AY192" s="8" t="str">
        <f t="array" ref="AY192">IF(ISNA(INDEX($DC$201:$DC$770,MATCH($AE191&amp;AY$3,$DB$201:$DB$770&amp;$DC$201:$DC$770,0))),IF(ISNA(INDEX($DC$1:$DC$200,MATCH($AE192&amp;AY$3,$DB$1:$DB$200&amp;$DC$1:$DC$200,0))),"",IF(INDEX($DC$1:$DC$200,MATCH($AE192&amp;AY$3,$DB$1:$DB$200&amp;$DC$1:$DC$200,0))=AY$3,1,"")),IF(INDEX($DC$201:$DC$770,MATCH($AE191&amp;AY$3,$DB$201:$DB$770&amp;$DC$201:$DC$770,0))=AY$3,2,""))</f>
        <v/>
      </c>
      <c r="AZ192" s="10" t="str">
        <f t="array" ref="AZ192">IF(ISNA(INDEX($DC$201:$DC$770,MATCH($AE191&amp;AZ$3,$DB$201:$DB$770&amp;$DC$201:$DC$770,0))),IF(ISNA(INDEX($DC$1:$DC$200,MATCH($AE192&amp;AZ$3,$DB$1:$DB$200&amp;$DC$1:$DC$200,0))),"",IF(INDEX($DC$1:$DC$200,MATCH($AE192&amp;AZ$3,$DB$1:$DB$200&amp;$DC$1:$DC$200,0))=AZ$3,1,"")),IF(INDEX($DC$201:$DC$770,MATCH($AE191&amp;AZ$3,$DB$201:$DB$770&amp;$DC$201:$DC$770,0))=AZ$3,2,""))</f>
        <v/>
      </c>
      <c r="BA192" s="10" t="str">
        <f t="array" ref="BA192">IF(ISNA(INDEX($DC$201:$DC$770,MATCH($AE191&amp;BA$3,$DB$201:$DB$770&amp;$DC$201:$DC$770,0))),IF(ISNA(INDEX($DC$1:$DC$200,MATCH($AE192&amp;BA$3,$DB$1:$DB$200&amp;$DC$1:$DC$200,0))),"",IF(INDEX($DC$1:$DC$200,MATCH($AE192&amp;BA$3,$DB$1:$DB$200&amp;$DC$1:$DC$200,0))=BA$3,1,"")),IF(INDEX($DC$201:$DC$770,MATCH($AE191&amp;BA$3,$DB$201:$DB$770&amp;$DC$201:$DC$770,0))=BA$3,2,""))</f>
        <v/>
      </c>
      <c r="BB192" s="10" t="str">
        <f t="array" ref="BB192">IF(ISNA(INDEX($DC$201:$DC$770,MATCH($AE191&amp;BB$3,$DB$201:$DB$770&amp;$DC$201:$DC$770,0))),IF(ISNA(INDEX($DC$1:$DC$200,MATCH($AE192&amp;BB$3,$DB$1:$DB$200&amp;$DC$1:$DC$200,0))),"",IF(INDEX($DC$1:$DC$200,MATCH($AE192&amp;BB$3,$DB$1:$DB$200&amp;$DC$1:$DC$200,0))=BB$3,1,"")),IF(INDEX($DC$201:$DC$770,MATCH($AE191&amp;BB$3,$DB$201:$DB$770&amp;$DC$201:$DC$770,0))=BB$3,2,""))</f>
        <v/>
      </c>
      <c r="BC192" s="9" t="str">
        <f t="array" ref="BC192">IF(ISNA(INDEX($DC$201:$DC$770,MATCH($AE191&amp;BC$3,$DB$201:$DB$770&amp;$DC$201:$DC$770,0))),IF(ISNA(INDEX($DC$1:$DC$200,MATCH($AE192&amp;BC$3,$DB$1:$DB$200&amp;$DC$1:$DC$200,0))),"",IF(INDEX($DC$1:$DC$200,MATCH($AE192&amp;BC$3,$DB$1:$DB$200&amp;$DC$1:$DC$200,0))=BC$3,1,"")),IF(INDEX($DC$201:$DC$770,MATCH($AE191&amp;BC$3,$DB$201:$DB$770&amp;$DC$201:$DC$770,0))=BC$3,2,""))</f>
        <v/>
      </c>
      <c r="BD192" s="10" t="str">
        <f t="array" ref="BD192">IF(ISNA(INDEX($DC$201:$DC$770,MATCH($AE191&amp;BD$3,$DB$201:$DB$770&amp;$DC$201:$DC$770,0))),IF(ISNA(INDEX($DC$1:$DC$200,MATCH($AE192&amp;BD$3,$DB$1:$DB$200&amp;$DC$1:$DC$200,0))),"",IF(INDEX($DC$1:$DC$200,MATCH($AE192&amp;BD$3,$DB$1:$DB$200&amp;$DC$1:$DC$200,0))=BD$3,1,"")),IF(INDEX($DC$201:$DC$770,MATCH($AE191&amp;BD$3,$DB$201:$DB$770&amp;$DC$201:$DC$770,0))=BD$3,2,""))</f>
        <v/>
      </c>
      <c r="BE192" s="8" t="str">
        <f t="array" ref="BE192">IF(ISNA(INDEX($DC$201:$DC$770,MATCH($AE191&amp;BE$3,$DB$201:$DB$770&amp;$DC$201:$DC$770,0))),IF(ISNA(INDEX($DC$1:$DC$200,MATCH($AE192&amp;BE$3,$DB$1:$DB$200&amp;$DC$1:$DC$200,0))),"",IF(INDEX($DC$1:$DC$200,MATCH($AE192&amp;BE$3,$DB$1:$DB$200&amp;$DC$1:$DC$200,0))=BE$3,1,"")),IF(INDEX($DC$201:$DC$770,MATCH($AE191&amp;BE$3,$DB$201:$DB$770&amp;$DC$201:$DC$770,0))=BE$3,2,""))</f>
        <v/>
      </c>
      <c r="BF192" s="10" t="str">
        <f t="array" ref="BF192">IF(ISNA(INDEX($DC$201:$DC$770,MATCH($AE191&amp;BF$3,$DB$201:$DB$770&amp;$DC$201:$DC$770,0))),IF(ISNA(INDEX($DC$1:$DC$200,MATCH($AE192&amp;BF$3,$DB$1:$DB$200&amp;$DC$1:$DC$200,0))),"",IF(INDEX($DC$1:$DC$200,MATCH($AE192&amp;BF$3,$DB$1:$DB$200&amp;$DC$1:$DC$200,0))=BF$3,1,"")),IF(INDEX($DC$201:$DC$770,MATCH($AE191&amp;BF$3,$DB$201:$DB$770&amp;$DC$201:$DC$770,0))=BF$3,2,""))</f>
        <v/>
      </c>
      <c r="BG192" s="10" t="str">
        <f t="array" ref="BG192">IF(ISNA(INDEX($DC$201:$DC$770,MATCH($AE191&amp;BG$3,$DB$201:$DB$770&amp;$DC$201:$DC$770,0))),IF(ISNA(INDEX($DC$1:$DC$200,MATCH($AE192&amp;BG$3,$DB$1:$DB$200&amp;$DC$1:$DC$200,0))),"",IF(INDEX($DC$1:$DC$200,MATCH($AE192&amp;BG$3,$DB$1:$DB$200&amp;$DC$1:$DC$200,0))=BG$3,1,"")),IF(INDEX($DC$201:$DC$770,MATCH($AE191&amp;BG$3,$DB$201:$DB$770&amp;$DC$201:$DC$770,0))=BG$3,2,""))</f>
        <v/>
      </c>
      <c r="BH192" s="8" t="str">
        <f t="array" ref="BH192">IF(ISNA(INDEX($DC$201:$DC$770,MATCH($AE191&amp;BH$3,$DB$201:$DB$770&amp;$DC$201:$DC$770,0))),IF(ISNA(INDEX($DC$1:$DC$200,MATCH($AE192&amp;BH$3,$DB$1:$DB$200&amp;$DC$1:$DC$200,0))),"",IF(INDEX($DC$1:$DC$200,MATCH($AE192&amp;BH$3,$DB$1:$DB$200&amp;$DC$1:$DC$200,0))=BH$3,1,"")),IF(INDEX($DC$201:$DC$770,MATCH($AE191&amp;BH$3,$DB$201:$DB$770&amp;$DC$201:$DC$770,0))=BH$3,2,""))</f>
        <v/>
      </c>
      <c r="BI192" s="4">
        <f t="shared" ref="BI192" si="1823">BI191+0.5</f>
        <v>270.5</v>
      </c>
      <c r="BJ192" s="174"/>
      <c r="BK192" s="173"/>
      <c r="BL192" s="177"/>
      <c r="BM192" s="2"/>
      <c r="BN192" s="165"/>
      <c r="BO192" s="165"/>
      <c r="BP192" s="165"/>
      <c r="BQ192" s="2"/>
      <c r="BR192" s="9" t="str">
        <f t="shared" ref="BR192" si="1824">IF(ISNA(VLOOKUP(BI192,$CP$30:$CQ$56,2,FALSE)),IF(ISNA(VLOOKUP(BI192,$DB$1:$DE$200,4,FALSE)),"",VLOOKUP(BI192,$DB$1:$DE$200,4,FALSE)),VLOOKUP(BI192,$CP$30:$CQ$56,2,FALSE))</f>
        <v/>
      </c>
      <c r="BS192" s="10"/>
      <c r="BT192" s="10"/>
      <c r="BU192" s="10"/>
      <c r="BV192" s="10"/>
      <c r="BW192" s="10"/>
      <c r="BX192" s="9" t="str">
        <f t="array" ref="BX192">IF(ISNA(INDEX($DC$201:$DC$770,MATCH($BI191&amp;BX$3,$DB$201:$DB$770&amp;$DC$201:$DC$770,0))),IF(ISNA(INDEX($DC$1:$DC$200,MATCH($BI192&amp;BX$3,$DB$1:$DB$200&amp;$DC$1:$DC$200,0))),"",IF(INDEX($DC$1:$DC$200,MATCH($BI192&amp;BX$3,$DB$1:$DB$200&amp;$DC$1:$DC$200,0))=BX$3,1,"")),IF(INDEX($DC$201:$DC$770,MATCH($BI191&amp;BX$3,$DB$201:$DB$770&amp;$DC$201:$DC$770,0))=BX$3,2,""))</f>
        <v/>
      </c>
      <c r="BY192" s="10" t="str">
        <f t="array" ref="BY192">IF(ISNA(INDEX($DC$201:$DC$770,MATCH($BI191&amp;BY$3,$DB$201:$DB$770&amp;$DC$201:$DC$770,0))),IF(ISNA(INDEX($DC$1:$DC$200,MATCH($BI192&amp;BY$3,$DB$1:$DB$200&amp;$DC$1:$DC$200,0))),"",IF(INDEX($DC$1:$DC$200,MATCH($BI192&amp;BY$3,$DB$1:$DB$200&amp;$DC$1:$DC$200,0))=BY$3,1,"")),IF(INDEX($DC$201:$DC$770,MATCH($BI191&amp;BY$3,$DB$201:$DB$770&amp;$DC$201:$DC$770,0))=BY$3,2,""))</f>
        <v/>
      </c>
      <c r="BZ192" s="10" t="str">
        <f t="array" ref="BZ192">IF(ISNA(INDEX($DC$201:$DC$770,MATCH($BI191&amp;BZ$3,$DB$201:$DB$770&amp;$DC$201:$DC$770,0))),IF(ISNA(INDEX($DC$1:$DC$200,MATCH($BI192&amp;BZ$3,$DB$1:$DB$200&amp;$DC$1:$DC$200,0))),"",IF(INDEX($DC$1:$DC$200,MATCH($BI192&amp;BZ$3,$DB$1:$DB$200&amp;$DC$1:$DC$200,0))=BZ$3,1,"")),IF(INDEX($DC$201:$DC$770,MATCH($BI191&amp;BZ$3,$DB$201:$DB$770&amp;$DC$201:$DC$770,0))=BZ$3,2,""))</f>
        <v/>
      </c>
      <c r="CA192" s="9" t="str">
        <f t="array" ref="CA192">IF(ISNA(INDEX($DC$201:$DC$770,MATCH($BI191&amp;CA$3,$DB$201:$DB$770&amp;$DC$201:$DC$770,0))),IF(ISNA(INDEX($DC$1:$DC$200,MATCH($BI192&amp;CA$3,$DB$1:$DB$200&amp;$DC$1:$DC$200,0))),"",IF(INDEX($DC$1:$DC$200,MATCH($BI192&amp;CA$3,$DB$1:$DB$200&amp;$DC$1:$DC$200,0))=CA$3,1,"")),IF(INDEX($DC$201:$DC$770,MATCH($BI191&amp;CA$3,$DB$201:$DB$770&amp;$DC$201:$DC$770,0))=CA$3,2,""))</f>
        <v/>
      </c>
      <c r="CB192" s="10" t="str">
        <f t="array" ref="CB192">IF(ISNA(INDEX($DC$201:$DC$770,MATCH($BI191&amp;CB$3,$DB$201:$DB$770&amp;$DC$201:$DC$770,0))),IF(ISNA(INDEX($DC$1:$DC$200,MATCH($BI192&amp;CB$3,$DB$1:$DB$200&amp;$DC$1:$DC$200,0))),"",IF(INDEX($DC$1:$DC$200,MATCH($BI192&amp;CB$3,$DB$1:$DB$200&amp;$DC$1:$DC$200,0))=CB$3,1,"")),IF(INDEX($DC$201:$DC$770,MATCH($BI191&amp;CB$3,$DB$201:$DB$770&amp;$DC$201:$DC$770,0))=CB$3,2,""))</f>
        <v/>
      </c>
      <c r="CC192" s="8" t="str">
        <f t="array" ref="CC192">IF(ISNA(INDEX($DC$201:$DC$770,MATCH($BI191&amp;CC$3,$DB$201:$DB$770&amp;$DC$201:$DC$770,0))),IF(ISNA(INDEX($DC$1:$DC$200,MATCH($BI192&amp;CC$3,$DB$1:$DB$200&amp;$DC$1:$DC$200,0))),"",IF(INDEX($DC$1:$DC$200,MATCH($BI192&amp;CC$3,$DB$1:$DB$200&amp;$DC$1:$DC$200,0))=CC$3,1,"")),IF(INDEX($DC$201:$DC$770,MATCH($BI191&amp;CC$3,$DB$201:$DB$770&amp;$DC$201:$DC$770,0))=CC$3,2,""))</f>
        <v/>
      </c>
      <c r="CD192" s="10" t="str">
        <f t="array" ref="CD192">IF(ISNA(INDEX($DC$201:$DC$770,MATCH($BI191&amp;CD$3,$DB$201:$DB$770&amp;$DC$201:$DC$770,0))),IF(ISNA(INDEX($DC$1:$DC$200,MATCH($BI192&amp;CD$3,$DB$1:$DB$200&amp;$DC$1:$DC$200,0))),"",IF(INDEX($DC$1:$DC$200,MATCH($BI192&amp;CD$3,$DB$1:$DB$200&amp;$DC$1:$DC$200,0))=CD$3,1,"")),IF(INDEX($DC$201:$DC$770,MATCH($BI191&amp;CD$3,$DB$201:$DB$770&amp;$DC$201:$DC$770,0))=CD$3,2,""))</f>
        <v/>
      </c>
      <c r="CE192" s="10" t="str">
        <f t="array" ref="CE192">IF(ISNA(INDEX($DC$201:$DC$770,MATCH($BI191&amp;CE$3,$DB$201:$DB$770&amp;$DC$201:$DC$770,0))),IF(ISNA(INDEX($DC$1:$DC$200,MATCH($BI192&amp;CE$3,$DB$1:$DB$200&amp;$DC$1:$DC$200,0))),"",IF(INDEX($DC$1:$DC$200,MATCH($BI192&amp;CE$3,$DB$1:$DB$200&amp;$DC$1:$DC$200,0))=CE$3,1,"")),IF(INDEX($DC$201:$DC$770,MATCH($BI191&amp;CE$3,$DB$201:$DB$770&amp;$DC$201:$DC$770,0))=CE$3,2,""))</f>
        <v/>
      </c>
      <c r="CF192" s="10" t="str">
        <f t="array" ref="CF192">IF(ISNA(INDEX($DC$201:$DC$770,MATCH($BI191&amp;CF$3,$DB$201:$DB$770&amp;$DC$201:$DC$770,0))),IF(ISNA(INDEX($DC$1:$DC$200,MATCH($BI192&amp;CF$3,$DB$1:$DB$200&amp;$DC$1:$DC$200,0))),"",IF(INDEX($DC$1:$DC$200,MATCH($BI192&amp;CF$3,$DB$1:$DB$200&amp;$DC$1:$DC$200,0))=CF$3,1,"")),IF(INDEX($DC$201:$DC$770,MATCH($BI191&amp;CF$3,$DB$201:$DB$770&amp;$DC$201:$DC$770,0))=CF$3,2,""))</f>
        <v/>
      </c>
      <c r="CG192" s="9" t="str">
        <f t="array" ref="CG192">IF(ISNA(INDEX($DC$201:$DC$770,MATCH($BI191&amp;CG$3,$DB$201:$DB$770&amp;$DC$201:$DC$770,0))),IF(ISNA(INDEX($DC$1:$DC$200,MATCH($BI192&amp;CG$3,$DB$1:$DB$200&amp;$DC$1:$DC$200,0))),"",IF(INDEX($DC$1:$DC$200,MATCH($BI192&amp;CG$3,$DB$1:$DB$200&amp;$DC$1:$DC$200,0))=CG$3,1,"")),IF(INDEX($DC$201:$DC$770,MATCH($BI191&amp;CG$3,$DB$201:$DB$770&amp;$DC$201:$DC$770,0))=CG$3,2,""))</f>
        <v/>
      </c>
      <c r="CH192" s="10" t="str">
        <f t="array" ref="CH192">IF(ISNA(INDEX($DC$201:$DC$770,MATCH($BI191&amp;CH$3,$DB$201:$DB$770&amp;$DC$201:$DC$770,0))),IF(ISNA(INDEX($DC$1:$DC$200,MATCH($BI192&amp;CH$3,$DB$1:$DB$200&amp;$DC$1:$DC$200,0))),"",IF(INDEX($DC$1:$DC$200,MATCH($BI192&amp;CH$3,$DB$1:$DB$200&amp;$DC$1:$DC$200,0))=CH$3,1,"")),IF(INDEX($DC$201:$DC$770,MATCH($BI191&amp;CH$3,$DB$201:$DB$770&amp;$DC$201:$DC$770,0))=CH$3,2,""))</f>
        <v/>
      </c>
      <c r="CI192" s="8" t="str">
        <f t="array" ref="CI192">IF(ISNA(INDEX($DC$201:$DC$770,MATCH($BI191&amp;CI$3,$DB$201:$DB$770&amp;$DC$201:$DC$770,0))),IF(ISNA(INDEX($DC$1:$DC$200,MATCH($BI192&amp;CI$3,$DB$1:$DB$200&amp;$DC$1:$DC$200,0))),"",IF(INDEX($DC$1:$DC$200,MATCH($BI192&amp;CI$3,$DB$1:$DB$200&amp;$DC$1:$DC$200,0))=CI$3,1,"")),IF(INDEX($DC$201:$DC$770,MATCH($BI191&amp;CI$3,$DB$201:$DB$770&amp;$DC$201:$DC$770,0))=CI$3,2,""))</f>
        <v/>
      </c>
      <c r="CJ192" s="10" t="str">
        <f t="array" ref="CJ192">IF(ISNA(INDEX($DC$201:$DC$770,MATCH($BI191&amp;CJ$3,$DB$201:$DB$770&amp;$DC$201:$DC$770,0))),IF(ISNA(INDEX($DC$1:$DC$200,MATCH($BI192&amp;CJ$3,$DB$1:$DB$200&amp;$DC$1:$DC$200,0))),"",IF(INDEX($DC$1:$DC$200,MATCH($BI192&amp;CJ$3,$DB$1:$DB$200&amp;$DC$1:$DC$200,0))=CJ$3,1,"")),IF(INDEX($DC$201:$DC$770,MATCH($BI191&amp;CJ$3,$DB$201:$DB$770&amp;$DC$201:$DC$770,0))=CJ$3,2,""))</f>
        <v/>
      </c>
      <c r="CK192" s="10" t="str">
        <f t="array" ref="CK192">IF(ISNA(INDEX($DC$201:$DC$770,MATCH($BI191&amp;CK$3,$DB$201:$DB$770&amp;$DC$201:$DC$770,0))),IF(ISNA(INDEX($DC$1:$DC$200,MATCH($BI192&amp;CK$3,$DB$1:$DB$200&amp;$DC$1:$DC$200,0))),"",IF(INDEX($DC$1:$DC$200,MATCH($BI192&amp;CK$3,$DB$1:$DB$200&amp;$DC$1:$DC$200,0))=CK$3,1,"")),IF(INDEX($DC$201:$DC$770,MATCH($BI191&amp;CK$3,$DB$201:$DB$770&amp;$DC$201:$DC$770,0))=CK$3,2,""))</f>
        <v/>
      </c>
      <c r="CL192" s="8" t="str">
        <f t="array" ref="CL192">IF(ISNA(INDEX($DC$201:$DC$770,MATCH($BI191&amp;CL$3,$DB$201:$DB$770&amp;$DC$201:$DC$770,0))),IF(ISNA(INDEX($DC$1:$DC$200,MATCH($BI192&amp;CL$3,$DB$1:$DB$200&amp;$DC$1:$DC$200,0))),"",IF(INDEX($DC$1:$DC$200,MATCH($BI192&amp;CL$3,$DB$1:$DB$200&amp;$DC$1:$DC$200,0))=CL$3,1,"")),IF(INDEX($DC$201:$DC$770,MATCH($BI191&amp;CL$3,$DB$201:$DB$770&amp;$DC$201:$DC$770,0))=CL$3,2,""))</f>
        <v/>
      </c>
      <c r="CO192" s="1"/>
      <c r="CP192" s="1"/>
      <c r="CQ192" s="13" t="s">
        <v>192</v>
      </c>
      <c r="CR192" s="13">
        <f>IF(COUNTIF($DL$201:$DL$770,1)&gt;0,1,0)</f>
        <v>0</v>
      </c>
      <c r="DB192" s="19">
        <f>IF(DM192=0,0,IF(COUNTIF($DM$1:$DM$200,DM192)=1,DM192,IF(COUNTIF($DM$1:$DM$200,DM192)=2,IF(COUNTIF($DM$1:$DM191,DM192)=0,DM192,DM192+0.5),"Terminkollision 1")))</f>
        <v>0</v>
      </c>
      <c r="DL192" s="19">
        <f t="shared" ref="DL192:DL193" si="1825">IF(DB192&lt;&gt;0,IF(COUNTIF(DB$1:DB$200,DB192)&gt;1,"F1",IF(COUNTIF($CP$30:$CP$56,DB192)&gt;0,"F2","0")),0)</f>
        <v>0</v>
      </c>
      <c r="DM192" s="13">
        <f t="shared" ref="DM192:DM199" si="1826">IF(OR(DG192=0,DH192=0),0,1+DK192-$CP$29)</f>
        <v>0</v>
      </c>
    </row>
    <row r="193" spans="1:121">
      <c r="A193" s="13">
        <f t="shared" ref="A193" si="1827">A191+1</f>
        <v>209</v>
      </c>
      <c r="B193" s="174">
        <f>TRUNC((DATE($CR$2,C$140,C193)-WEEKDAY(DATE($CR$2,C$140,C193),2)-DATE(YEAR(DATE($CR$2,C$140,C193)+4-WEEKDAY(DATE($CR$2,C$140,C193),2)),1,-10))/7)</f>
        <v>30</v>
      </c>
      <c r="C193" s="181">
        <v>27</v>
      </c>
      <c r="D193" s="176" t="str">
        <f t="shared" si="1258"/>
        <v>Mi</v>
      </c>
      <c r="E193" s="2"/>
      <c r="F193" s="164">
        <f t="shared" ref="F193" si="1828">IF(OR(OR(B193=$CR$7,B197=$CR$7,B193=$CS$7,B197=$CS$7,B193=$CT$7,B197=$CT$7,B193=$CR$8,B197=$CR$8,B193=$CR$9,B197=$CR$9,B193=$CR$10,B197=$CR$10,B193=$CS$10,B197=$CS$10,B193=$CR$11,B197=$CR$11,B193=$CS$11,B197=$CS$11,B193=$CT$11,B197=$CT$11,B193=$CU$11,B197=$CU$11,B193=$CV$11,B197=$CV$11,B193=$CR$12,B197=$CR$12,B193=$CS$12,B197=$CS$12),OR($A194=$CP$30,$A194=$CP$31,$A194=$CP$32,$A194=$CP$33,$A194=$CP$34,$A194=$CP$35,$A194=$CP$36,$A194=$CP$37,$A194=$CP$38,$A194=$CP$39,$A194=$CP$40,$A194=$CP$41),OR($A194=$CP$44,$A194=$CP$45,$A194=$CP$46,$A194=$CP$47,$A194=$CP$48,$A194=$CP$49,$A194=$CP$50)),1,"")</f>
        <v>1</v>
      </c>
      <c r="G193" s="164">
        <f t="shared" ref="G193" si="1829">IF(OR(OR(B193=$CR$15,B197=$CR$15,B193=$CS$15,B197=$CS$15,B193=$CT$15,B197=$CT$15,B193=$CR$16,B197=$CR$16,B193=$CS$16,B197=$CS$16,B193=$CR$17,B197=$CR$17,B193=$CS$17,B197=$CS$17,B193=$CR$18,B197=$CR$18,B193=$CS$18,B197=$CS$18,B193=$CT$18,B197=$CT$18,B193=$CU$18,B197=$CU$18,B193=$CV$18,B197=$CV$18,B193=$CR$19,B197=$CR$19,B193=$CS$19,B197=$CS$19),OR($A194=$CP$30,$A194=$CP$31,$A194=$CP$32,$A194=$CP$33,$A194=$CP$34,$A194=$CP$35,$A194=$CP$36,$A194=$CP$37,$A194=$CP$38,$A194=$CP$39,$A194=$CP$40,$A194=$CP$41),OR($A194=$CP$44,$A194=$CP$45,$A194=$CP$46,$A194=$CP$47,$A194=$CP$48,$A194=$CP$49,$A194=$CP$50)),1,"")</f>
        <v>1</v>
      </c>
      <c r="H193" s="164">
        <f t="shared" ref="H193" si="1830">IF(OR(OR(B193=$CR$22,B197=$CR$22,B193=$CS$22,B197=$CS$22,B193=$CT$22,B197=$CT$22,B193=$CR$23,B197=$CR$23,B193=$CS$23,B197=$CS$23,B193=$CR$24,B197=$CR$24,B193=$CS$24,B197=$CS$24,B193=$CR$25,B197=$CR$25,B193=$CS$25,B197=$CS$25,B193=$CT$25,B197=$CT$25,B193=$CU$25,B197=$CU$25,B193=$CV$25,B197=$CV$25,B193=$CR$26,B197=$CR$26,B193=$CS$26,B197=$CS$26),OR($A194=$CP$30,$A194=$CP$31,$A194=$CP$32,$A194=$CP$33,$A194=$CP$34,$A194=$CP$35,$A194=$CP$36,$A194=$CP$37,$A194=$CP$38,$A194=$CP$39,$A194=$CP$40,$A194=$CP$41),OR($A194=$CP$44,$A194=$CP$45,$A194=$CP$46,$A194=$CP$47,$A194=$CP$48,$A194=$CP$49,$A194=$CP$50)),1,"")</f>
        <v>1</v>
      </c>
      <c r="I193" s="2"/>
      <c r="J193" s="6" t="str">
        <f t="shared" ref="J193" si="1831">IF(ISNA(VLOOKUP(A193,$DB$1:$DE$200,4,FALSE)),"",VLOOKUP(A193,$DB$1:$DE$200,4,FALSE))</f>
        <v/>
      </c>
      <c r="K193" s="6"/>
      <c r="L193" s="6"/>
      <c r="M193" s="6"/>
      <c r="N193" s="6"/>
      <c r="O193" s="6"/>
      <c r="P193" s="5" t="str">
        <f t="array" ref="P193">IF(ISNA(INDEX($DC$1:$DC$770,MATCH($A193&amp;P$3,$DB$1:$DB$770&amp;$DC$1:$DC$770,0))),"",IF(ISNA(INDEX($DC$1:$DC$200,MATCH($A193&amp;P$3,$DB$1:$DB$200&amp;$DC$1:$DC$200,0))),IF(INDEX($DC$201:$DC$770,MATCH($A193&amp;P$3,$DB$201:$DB$770&amp;$DC$201:$DC$770,0))=P$3,2,""),IF(INDEX($DC$1:$DC$200,MATCH($A193&amp;P$3,$DB$1:$DB$200&amp;$DC$1:$DC$200,0))=P$3,1,"")))</f>
        <v/>
      </c>
      <c r="Q193" s="6" t="str">
        <f t="array" ref="Q193">IF(ISNA(INDEX($DC$1:$DC$770,MATCH($A193&amp;Q$3,$DB$1:$DB$770&amp;$DC$1:$DC$770,0))),"",IF(ISNA(INDEX($DC$1:$DC$200,MATCH($A193&amp;Q$3,$DB$1:$DB$200&amp;$DC$1:$DC$200,0))),IF(INDEX($DC$201:$DC$770,MATCH($A193&amp;Q$3,$DB$201:$DB$770&amp;$DC$201:$DC$770,0))=Q$3,2,""),IF(INDEX($DC$1:$DC$200,MATCH($A193&amp;Q$3,$DB$1:$DB$200&amp;$DC$1:$DC$200,0))=Q$3,1,"")))</f>
        <v/>
      </c>
      <c r="R193" s="6" t="str">
        <f t="array" ref="R193">IF(ISNA(INDEX($DC$1:$DC$770,MATCH($A193&amp;R$3,$DB$1:$DB$770&amp;$DC$1:$DC$770,0))),"",IF(ISNA(INDEX($DC$1:$DC$200,MATCH($A193&amp;R$3,$DB$1:$DB$200&amp;$DC$1:$DC$200,0))),IF(INDEX($DC$201:$DC$770,MATCH($A193&amp;R$3,$DB$201:$DB$770&amp;$DC$201:$DC$770,0))=R$3,2,""),IF(INDEX($DC$1:$DC$200,MATCH($A193&amp;R$3,$DB$1:$DB$200&amp;$DC$1:$DC$200,0))=R$3,1,"")))</f>
        <v/>
      </c>
      <c r="S193" s="5" t="str">
        <f t="array" ref="S193">IF(ISNA(INDEX($DC$1:$DC$770,MATCH($A193&amp;S$3,$DB$1:$DB$770&amp;$DC$1:$DC$770,0))),"",IF(ISNA(INDEX($DC$1:$DC$200,MATCH($A193&amp;S$3,$DB$1:$DB$200&amp;$DC$1:$DC$200,0))),IF(INDEX($DC$201:$DC$770,MATCH($A193&amp;S$3,$DB$201:$DB$770&amp;$DC$201:$DC$770,0))=S$3,2,""),IF(INDEX($DC$1:$DC$200,MATCH($A193&amp;S$3,$DB$1:$DB$200&amp;$DC$1:$DC$200,0))=S$3,1,"")))</f>
        <v/>
      </c>
      <c r="T193" s="6" t="str">
        <f t="array" ref="T193">IF(ISNA(INDEX($DC$1:$DC$770,MATCH($A193&amp;T$3,$DB$1:$DB$770&amp;$DC$1:$DC$770,0))),"",IF(ISNA(INDEX($DC$1:$DC$200,MATCH($A193&amp;T$3,$DB$1:$DB$200&amp;$DC$1:$DC$200,0))),IF(INDEX($DC$201:$DC$770,MATCH($A193&amp;T$3,$DB$201:$DB$770&amp;$DC$201:$DC$770,0))=T$3,2,""),IF(INDEX($DC$1:$DC$200,MATCH($A193&amp;T$3,$DB$1:$DB$200&amp;$DC$1:$DC$200,0))=T$3,1,"")))</f>
        <v/>
      </c>
      <c r="U193" s="7" t="str">
        <f t="array" ref="U193">IF(ISNA(INDEX($DC$1:$DC$770,MATCH($A193&amp;U$3,$DB$1:$DB$770&amp;$DC$1:$DC$770,0))),"",IF(ISNA(INDEX($DC$1:$DC$200,MATCH($A193&amp;U$3,$DB$1:$DB$200&amp;$DC$1:$DC$200,0))),IF(INDEX($DC$201:$DC$770,MATCH($A193&amp;U$3,$DB$201:$DB$770&amp;$DC$201:$DC$770,0))=U$3,2,""),IF(INDEX($DC$1:$DC$200,MATCH($A193&amp;U$3,$DB$1:$DB$200&amp;$DC$1:$DC$200,0))=U$3,1,"")))</f>
        <v/>
      </c>
      <c r="V193" s="6" t="str">
        <f t="array" ref="V193">IF(ISNA(INDEX($DC$1:$DC$770,MATCH($A193&amp;V$3,$DB$1:$DB$770&amp;$DC$1:$DC$770,0))),"",IF(ISNA(INDEX($DC$1:$DC$200,MATCH($A193&amp;V$3,$DB$1:$DB$200&amp;$DC$1:$DC$200,0))),IF(INDEX($DC$201:$DC$770,MATCH($A193&amp;V$3,$DB$201:$DB$770&amp;$DC$201:$DC$770,0))=V$3,2,""),IF(INDEX($DC$1:$DC$200,MATCH($A193&amp;V$3,$DB$1:$DB$200&amp;$DC$1:$DC$200,0))=V$3,1,"")))</f>
        <v/>
      </c>
      <c r="W193" s="6" t="str">
        <f t="array" ref="W193">IF(ISNA(INDEX($DC$1:$DC$770,MATCH($A193&amp;W$3,$DB$1:$DB$770&amp;$DC$1:$DC$770,0))),"",IF(ISNA(INDEX($DC$1:$DC$200,MATCH($A193&amp;W$3,$DB$1:$DB$200&amp;$DC$1:$DC$200,0))),IF(INDEX($DC$201:$DC$770,MATCH($A193&amp;W$3,$DB$201:$DB$770&amp;$DC$201:$DC$770,0))=W$3,2,""),IF(INDEX($DC$1:$DC$200,MATCH($A193&amp;W$3,$DB$1:$DB$200&amp;$DC$1:$DC$200,0))=W$3,1,"")))</f>
        <v/>
      </c>
      <c r="X193" s="6" t="str">
        <f t="array" ref="X193">IF(ISNA(INDEX($DC$1:$DC$770,MATCH($A193&amp;X$3,$DB$1:$DB$770&amp;$DC$1:$DC$770,0))),"",IF(ISNA(INDEX($DC$1:$DC$200,MATCH($A193&amp;X$3,$DB$1:$DB$200&amp;$DC$1:$DC$200,0))),IF(INDEX($DC$201:$DC$770,MATCH($A193&amp;X$3,$DB$201:$DB$770&amp;$DC$201:$DC$770,0))=X$3,2,""),IF(INDEX($DC$1:$DC$200,MATCH($A193&amp;X$3,$DB$1:$DB$200&amp;$DC$1:$DC$200,0))=X$3,1,"")))</f>
        <v/>
      </c>
      <c r="Y193" s="5" t="str">
        <f t="array" ref="Y193">IF(ISNA(INDEX($DC$1:$DC$770,MATCH($A193&amp;Y$3,$DB$1:$DB$770&amp;$DC$1:$DC$770,0))),"",IF(ISNA(INDEX($DC$1:$DC$200,MATCH($A193&amp;Y$3,$DB$1:$DB$200&amp;$DC$1:$DC$200,0))),IF(INDEX($DC$201:$DC$770,MATCH($A193&amp;Y$3,$DB$201:$DB$770&amp;$DC$201:$DC$770,0))=Y$3,2,""),IF(INDEX($DC$1:$DC$200,MATCH($A193&amp;Y$3,$DB$1:$DB$200&amp;$DC$1:$DC$200,0))=Y$3,1,"")))</f>
        <v/>
      </c>
      <c r="Z193" s="6" t="str">
        <f t="array" ref="Z193">IF(ISNA(INDEX($DC$1:$DC$770,MATCH($A193&amp;Z$3,$DB$1:$DB$770&amp;$DC$1:$DC$770,0))),"",IF(ISNA(INDEX($DC$1:$DC$200,MATCH($A193&amp;Z$3,$DB$1:$DB$200&amp;$DC$1:$DC$200,0))),IF(INDEX($DC$201:$DC$770,MATCH($A193&amp;Z$3,$DB$201:$DB$770&amp;$DC$201:$DC$770,0))=Z$3,2,""),IF(INDEX($DC$1:$DC$200,MATCH($A193&amp;Z$3,$DB$1:$DB$200&amp;$DC$1:$DC$200,0))=Z$3,1,"")))</f>
        <v/>
      </c>
      <c r="AA193" s="7" t="str">
        <f t="array" ref="AA193">IF(ISNA(INDEX($DC$1:$DC$770,MATCH($A193&amp;AA$3,$DB$1:$DB$770&amp;$DC$1:$DC$770,0))),"",IF(ISNA(INDEX($DC$1:$DC$200,MATCH($A193&amp;AA$3,$DB$1:$DB$200&amp;$DC$1:$DC$200,0))),IF(INDEX($DC$201:$DC$770,MATCH($A193&amp;AA$3,$DB$201:$DB$770&amp;$DC$201:$DC$770,0))=AA$3,2,""),IF(INDEX($DC$1:$DC$200,MATCH($A193&amp;AA$3,$DB$1:$DB$200&amp;$DC$1:$DC$200,0))=AA$3,1,"")))</f>
        <v/>
      </c>
      <c r="AB193" s="6" t="str">
        <f t="array" ref="AB193">IF(ISNA(INDEX($DC$1:$DC$770,MATCH($A193&amp;AB$3,$DB$1:$DB$770&amp;$DC$1:$DC$770,0))),"",IF(ISNA(INDEX($DC$1:$DC$200,MATCH($A193&amp;AB$3,$DB$1:$DB$200&amp;$DC$1:$DC$200,0))),IF(INDEX($DC$201:$DC$770,MATCH($A193&amp;AB$3,$DB$201:$DB$770&amp;$DC$201:$DC$770,0))=AB$3,2,""),IF(INDEX($DC$1:$DC$200,MATCH($A193&amp;AB$3,$DB$1:$DB$200&amp;$DC$1:$DC$200,0))=AB$3,1,"")))</f>
        <v/>
      </c>
      <c r="AC193" s="6" t="str">
        <f t="array" ref="AC193">IF(ISNA(INDEX($DC$1:$DC$770,MATCH($A193&amp;AC$3,$DB$1:$DB$770&amp;$DC$1:$DC$770,0))),"",IF(ISNA(INDEX($DC$1:$DC$200,MATCH($A193&amp;AC$3,$DB$1:$DB$200&amp;$DC$1:$DC$200,0))),IF(INDEX($DC$201:$DC$770,MATCH($A193&amp;AC$3,$DB$201:$DB$770&amp;$DC$201:$DC$770,0))=AC$3,2,""),IF(INDEX($DC$1:$DC$200,MATCH($A193&amp;AC$3,$DB$1:$DB$200&amp;$DC$1:$DC$200,0))=AC$3,1,"")))</f>
        <v/>
      </c>
      <c r="AD193" s="7" t="str">
        <f t="array" ref="AD193">IF(ISNA(INDEX($DC$1:$DC$770,MATCH($A193&amp;AD$3,$DB$1:$DB$770&amp;$DC$1:$DC$770,0))),"",IF(ISNA(INDEX($DC$1:$DC$200,MATCH($A193&amp;AD$3,$DB$1:$DB$200&amp;$DC$1:$DC$200,0))),IF(INDEX($DC$201:$DC$770,MATCH($A193&amp;AD$3,$DB$201:$DB$770&amp;$DC$201:$DC$770,0))=AD$3,2,""),IF(INDEX($DC$1:$DC$200,MATCH($A193&amp;AD$3,$DB$1:$DB$200&amp;$DC$1:$DC$200,0))=AD$3,1,"")))</f>
        <v/>
      </c>
      <c r="AE193" s="4">
        <f t="shared" ref="AE193" si="1832">AE191+1</f>
        <v>240</v>
      </c>
      <c r="AF193" s="174">
        <f>TRUNC((DATE($CR$2,AG$140,AG193)-WEEKDAY(DATE($CR$2,AG$140,AG193),2)-DATE(YEAR(DATE($CR$2,AG$140,AG193)+4-WEEKDAY(DATE($CR$2,AG$140,AG193),2)),1,-10))/7)</f>
        <v>34</v>
      </c>
      <c r="AG193" s="172">
        <v>27</v>
      </c>
      <c r="AH193" s="176" t="str">
        <f t="shared" si="1263"/>
        <v>Sa</v>
      </c>
      <c r="AI193" s="2"/>
      <c r="AJ193" s="164" t="str">
        <f t="shared" ref="AJ193" si="1833">IF(OR(OR(AF193=$CR$7,AF197=$CR$7,AF193=$CS$7,AF197=$CS$7,AF193=$CT$7,AF197=$CT$7,AF193=$CR$8,AF197=$CR$8,AF193=$CR$9,AF197=$CR$9,AF193=$CR$10,AF197=$CR$10,AF193=$CS$10,AF197=$CS$10,AF193=$CR$11,AF197=$CR$11,AF193=$CS$11,AF197=$CS$11,AF193=$CT$11,AF197=$CT$11,AF193=$CU$11,AF197=$CU$11,AF193=$CV$11,AF197=$CV$11,AF193=$CR$12,AF197=$CR$12,AF193=$CS$12,AF197=$CS$12),OR($AE194=$CP$30,$AE194=$CP$31,$AE194=$CP$32,$AE194=$CP$33,$AE194=$CP$34,$AE194=$CP$35,$AE194=$CP$36,$AE194=$CP$37,$AE194=$CP$38,$AE194=$CP$39,$AE194=$CP$40,$AE194=$CP$41),OR($AE194=$CP$44,$AE194=$CP$45,$AE194=$CP$46,$AE194=$CP$47,$AE194=$CP$48,$AE194=$CP$49,$AE194=$CP$50)),1,"")</f>
        <v/>
      </c>
      <c r="AK193" s="164" t="str">
        <f t="shared" ref="AK193" si="1834">IF(OR(OR(AF193=$CR$15,AF197=$CR$15,AF193=$CS$15,AF197=$CS$15,AF193=$CT$15,AF197=$CT$15,AF193=$CR$16,AF197=$CR$16,AF193=$CS$16,AF197=$CS$16,AF193=$CR$17,AF197=$CR$17,AF193=$CS$17,AF197=$CS$17,AF193=$CR$18,AF197=$CR$18,AF193=$CS$18,AF197=$CS$18,AF193=$CT$18,AF197=$CT$18,AF193=$CU$18,AF197=$CU$18,AF193=$CV$18,AF197=$CV$18,AF193=$CR$19,AF197=$CR$19,AF193=$CS$19,AF197=$CS$19),OR($AE194=$CP$30,$AE194=$CP$31,$AE194=$CP$32,$AE194=$CP$33,$AE194=$CP$34,$AE194=$CP$35,$AE194=$CP$36,$AE194=$CP$37,$AE194=$CP$38,$AE194=$CP$39,$AE194=$CP$40,$AE194=$CP$41),OR($AE194=$CP$44,$AE194=$CP$45,$AE194=$CP$46,$AE194=$CP$47,$AE194=$CP$48,$AE194=$CP$49,$AE194=$CP$50)),1,"")</f>
        <v/>
      </c>
      <c r="AL193" s="164" t="str">
        <f t="shared" ref="AL193" si="1835">IF(OR(OR(AF193=$CR$22,AF197=$CR$22,AF193=$CS$22,AF197=$CS$22,AF193=$CT$22,AF197=$CT$22,AF193=$CR$23,AF197=$CR$23,AF193=$CS$23,AF197=$CS$23,AF193=$CR$24,AF197=$CR$24,AF193=$CS$24,AF197=$CS$24,AF193=$CR$25,AF197=$CR$25,AF193=$CS$25,AF197=$CS$25,AF193=$CT$25,AF197=$CT$25,AF193=$CU$25,AF197=$CU$25,AF193=$CV$25,AF197=$CV$25,AF193=$CR$26,AF197=$CR$26,AF193=$CS$26,AF197=$CS$26),OR($AE194=$CP$30,$AE194=$CP$31,$AE194=$CP$32,$AE194=$CP$33,$AE194=$CP$34,$AE194=$CP$35,$AE194=$CP$36,$AE194=$CP$37,$AE194=$CP$38,$AE194=$CP$39,$AE194=$CP$40,$AE194=$CP$41),OR($AE194=$CP$44,$AE194=$CP$45,$AE194=$CP$46,$AE194=$CP$47,$AE194=$CP$48,$AE194=$CP$49,$AE194=$CP$50)),1,"")</f>
        <v/>
      </c>
      <c r="AM193" s="2"/>
      <c r="AN193" s="1" t="str">
        <f t="shared" ref="AN193" si="1836">IF(ISNA(VLOOKUP(AE193,$DB$1:$DE$200,4,FALSE)),"",VLOOKUP(AE193,$DB$1:$DE$200,4,FALSE))</f>
        <v/>
      </c>
      <c r="AO193" s="1"/>
      <c r="AP193" s="1"/>
      <c r="AQ193" s="1"/>
      <c r="AR193" s="1"/>
      <c r="AS193" s="1"/>
      <c r="AT193" s="5" t="str">
        <f t="array" ref="AT193">IF(ISNA(INDEX($DC$1:$DC$770,MATCH($AE193&amp;AT$3,$DB$1:$DB$770&amp;$DC$1:$DC$770,0))),"",IF(ISNA(INDEX($DC$1:$DC$200,MATCH($AE193&amp;AT$3,$DB$1:$DB$200&amp;$DC$1:$DC$200,0))),IF(INDEX($DC$201:$DC$770,MATCH($AE193&amp;AT$3,$DB$201:$DB$770&amp;$DC$201:$DC$770,0))=AT$3,2,""),IF(INDEX($DC$1:$DC$200,MATCH($AE193&amp;AT$3,$DB$1:$DB$200&amp;$DC$1:$DC$200,0))=AT$3,1,"")))</f>
        <v/>
      </c>
      <c r="AU193" s="6" t="str">
        <f t="array" ref="AU193">IF(ISNA(INDEX($DC$1:$DC$770,MATCH($AE193&amp;AU$3,$DB$1:$DB$770&amp;$DC$1:$DC$770,0))),"",IF(ISNA(INDEX($DC$1:$DC$200,MATCH($AE193&amp;AU$3,$DB$1:$DB$200&amp;$DC$1:$DC$200,0))),IF(INDEX($DC$201:$DC$770,MATCH($AE193&amp;AU$3,$DB$201:$DB$770&amp;$DC$201:$DC$770,0))=AU$3,2,""),IF(INDEX($DC$1:$DC$200,MATCH($AE193&amp;AU$3,$DB$1:$DB$200&amp;$DC$1:$DC$200,0))=AU$3,1,"")))</f>
        <v/>
      </c>
      <c r="AV193" s="6" t="str">
        <f t="array" ref="AV193">IF(ISNA(INDEX($DC$1:$DC$770,MATCH($AE193&amp;AV$3,$DB$1:$DB$770&amp;$DC$1:$DC$770,0))),"",IF(ISNA(INDEX($DC$1:$DC$200,MATCH($AE193&amp;AV$3,$DB$1:$DB$200&amp;$DC$1:$DC$200,0))),IF(INDEX($DC$201:$DC$770,MATCH($AE193&amp;AV$3,$DB$201:$DB$770&amp;$DC$201:$DC$770,0))=AV$3,2,""),IF(INDEX($DC$1:$DC$200,MATCH($AE193&amp;AV$3,$DB$1:$DB$200&amp;$DC$1:$DC$200,0))=AV$3,1,"")))</f>
        <v/>
      </c>
      <c r="AW193" s="5" t="str">
        <f t="array" ref="AW193">IF(ISNA(INDEX($DC$1:$DC$770,MATCH($AE193&amp;AW$3,$DB$1:$DB$770&amp;$DC$1:$DC$770,0))),"",IF(ISNA(INDEX($DC$1:$DC$200,MATCH($AE193&amp;AW$3,$DB$1:$DB$200&amp;$DC$1:$DC$200,0))),IF(INDEX($DC$201:$DC$770,MATCH($AE193&amp;AW$3,$DB$201:$DB$770&amp;$DC$201:$DC$770,0))=AW$3,2,""),IF(INDEX($DC$1:$DC$200,MATCH($AE193&amp;AW$3,$DB$1:$DB$200&amp;$DC$1:$DC$200,0))=AW$3,1,"")))</f>
        <v/>
      </c>
      <c r="AX193" s="6" t="str">
        <f t="array" ref="AX193">IF(ISNA(INDEX($DC$1:$DC$770,MATCH($AE193&amp;AX$3,$DB$1:$DB$770&amp;$DC$1:$DC$770,0))),"",IF(ISNA(INDEX($DC$1:$DC$200,MATCH($AE193&amp;AX$3,$DB$1:$DB$200&amp;$DC$1:$DC$200,0))),IF(INDEX($DC$201:$DC$770,MATCH($AE193&amp;AX$3,$DB$201:$DB$770&amp;$DC$201:$DC$770,0))=AX$3,2,""),IF(INDEX($DC$1:$DC$200,MATCH($AE193&amp;AX$3,$DB$1:$DB$200&amp;$DC$1:$DC$200,0))=AX$3,1,"")))</f>
        <v/>
      </c>
      <c r="AY193" s="7" t="str">
        <f t="array" ref="AY193">IF(ISNA(INDEX($DC$1:$DC$770,MATCH($AE193&amp;AY$3,$DB$1:$DB$770&amp;$DC$1:$DC$770,0))),"",IF(ISNA(INDEX($DC$1:$DC$200,MATCH($AE193&amp;AY$3,$DB$1:$DB$200&amp;$DC$1:$DC$200,0))),IF(INDEX($DC$201:$DC$770,MATCH($AE193&amp;AY$3,$DB$201:$DB$770&amp;$DC$201:$DC$770,0))=AY$3,2,""),IF(INDEX($DC$1:$DC$200,MATCH($AE193&amp;AY$3,$DB$1:$DB$200&amp;$DC$1:$DC$200,0))=AY$3,1,"")))</f>
        <v/>
      </c>
      <c r="AZ193" s="6" t="str">
        <f t="array" ref="AZ193">IF(ISNA(INDEX($DC$1:$DC$770,MATCH($AE193&amp;AZ$3,$DB$1:$DB$770&amp;$DC$1:$DC$770,0))),"",IF(ISNA(INDEX($DC$1:$DC$200,MATCH($AE193&amp;AZ$3,$DB$1:$DB$200&amp;$DC$1:$DC$200,0))),IF(INDEX($DC$201:$DC$770,MATCH($AE193&amp;AZ$3,$DB$201:$DB$770&amp;$DC$201:$DC$770,0))=AZ$3,2,""),IF(INDEX($DC$1:$DC$200,MATCH($AE193&amp;AZ$3,$DB$1:$DB$200&amp;$DC$1:$DC$200,0))=AZ$3,1,"")))</f>
        <v/>
      </c>
      <c r="BA193" s="6" t="str">
        <f t="array" ref="BA193">IF(ISNA(INDEX($DC$1:$DC$770,MATCH($AE193&amp;BA$3,$DB$1:$DB$770&amp;$DC$1:$DC$770,0))),"",IF(ISNA(INDEX($DC$1:$DC$200,MATCH($AE193&amp;BA$3,$DB$1:$DB$200&amp;$DC$1:$DC$200,0))),IF(INDEX($DC$201:$DC$770,MATCH($AE193&amp;BA$3,$DB$201:$DB$770&amp;$DC$201:$DC$770,0))=BA$3,2,""),IF(INDEX($DC$1:$DC$200,MATCH($AE193&amp;BA$3,$DB$1:$DB$200&amp;$DC$1:$DC$200,0))=BA$3,1,"")))</f>
        <v/>
      </c>
      <c r="BB193" s="6" t="str">
        <f t="array" ref="BB193">IF(ISNA(INDEX($DC$1:$DC$770,MATCH($AE193&amp;BB$3,$DB$1:$DB$770&amp;$DC$1:$DC$770,0))),"",IF(ISNA(INDEX($DC$1:$DC$200,MATCH($AE193&amp;BB$3,$DB$1:$DB$200&amp;$DC$1:$DC$200,0))),IF(INDEX($DC$201:$DC$770,MATCH($AE193&amp;BB$3,$DB$201:$DB$770&amp;$DC$201:$DC$770,0))=BB$3,2,""),IF(INDEX($DC$1:$DC$200,MATCH($AE193&amp;BB$3,$DB$1:$DB$200&amp;$DC$1:$DC$200,0))=BB$3,1,"")))</f>
        <v/>
      </c>
      <c r="BC193" s="5" t="str">
        <f t="array" ref="BC193">IF(ISNA(INDEX($DC$1:$DC$770,MATCH($AE193&amp;BC$3,$DB$1:$DB$770&amp;$DC$1:$DC$770,0))),"",IF(ISNA(INDEX($DC$1:$DC$200,MATCH($AE193&amp;BC$3,$DB$1:$DB$200&amp;$DC$1:$DC$200,0))),IF(INDEX($DC$201:$DC$770,MATCH($AE193&amp;BC$3,$DB$201:$DB$770&amp;$DC$201:$DC$770,0))=BC$3,2,""),IF(INDEX($DC$1:$DC$200,MATCH($AE193&amp;BC$3,$DB$1:$DB$200&amp;$DC$1:$DC$200,0))=BC$3,1,"")))</f>
        <v/>
      </c>
      <c r="BD193" s="6" t="str">
        <f t="array" ref="BD193">IF(ISNA(INDEX($DC$1:$DC$770,MATCH($AE193&amp;BD$3,$DB$1:$DB$770&amp;$DC$1:$DC$770,0))),"",IF(ISNA(INDEX($DC$1:$DC$200,MATCH($AE193&amp;BD$3,$DB$1:$DB$200&amp;$DC$1:$DC$200,0))),IF(INDEX($DC$201:$DC$770,MATCH($AE193&amp;BD$3,$DB$201:$DB$770&amp;$DC$201:$DC$770,0))=BD$3,2,""),IF(INDEX($DC$1:$DC$200,MATCH($AE193&amp;BD$3,$DB$1:$DB$200&amp;$DC$1:$DC$200,0))=BD$3,1,"")))</f>
        <v/>
      </c>
      <c r="BE193" s="7" t="str">
        <f t="array" ref="BE193">IF(ISNA(INDEX($DC$1:$DC$770,MATCH($AE193&amp;BE$3,$DB$1:$DB$770&amp;$DC$1:$DC$770,0))),"",IF(ISNA(INDEX($DC$1:$DC$200,MATCH($AE193&amp;BE$3,$DB$1:$DB$200&amp;$DC$1:$DC$200,0))),IF(INDEX($DC$201:$DC$770,MATCH($AE193&amp;BE$3,$DB$201:$DB$770&amp;$DC$201:$DC$770,0))=BE$3,2,""),IF(INDEX($DC$1:$DC$200,MATCH($AE193&amp;BE$3,$DB$1:$DB$200&amp;$DC$1:$DC$200,0))=BE$3,1,"")))</f>
        <v/>
      </c>
      <c r="BF193" s="6" t="str">
        <f t="array" ref="BF193">IF(ISNA(INDEX($DC$1:$DC$770,MATCH($AE193&amp;BF$3,$DB$1:$DB$770&amp;$DC$1:$DC$770,0))),"",IF(ISNA(INDEX($DC$1:$DC$200,MATCH($AE193&amp;BF$3,$DB$1:$DB$200&amp;$DC$1:$DC$200,0))),IF(INDEX($DC$201:$DC$770,MATCH($AE193&amp;BF$3,$DB$201:$DB$770&amp;$DC$201:$DC$770,0))=BF$3,2,""),IF(INDEX($DC$1:$DC$200,MATCH($AE193&amp;BF$3,$DB$1:$DB$200&amp;$DC$1:$DC$200,0))=BF$3,1,"")))</f>
        <v/>
      </c>
      <c r="BG193" s="6" t="str">
        <f t="array" ref="BG193">IF(ISNA(INDEX($DC$1:$DC$770,MATCH($AE193&amp;BG$3,$DB$1:$DB$770&amp;$DC$1:$DC$770,0))),"",IF(ISNA(INDEX($DC$1:$DC$200,MATCH($AE193&amp;BG$3,$DB$1:$DB$200&amp;$DC$1:$DC$200,0))),IF(INDEX($DC$201:$DC$770,MATCH($AE193&amp;BG$3,$DB$201:$DB$770&amp;$DC$201:$DC$770,0))=BG$3,2,""),IF(INDEX($DC$1:$DC$200,MATCH($AE193&amp;BG$3,$DB$1:$DB$200&amp;$DC$1:$DC$200,0))=BG$3,1,"")))</f>
        <v/>
      </c>
      <c r="BH193" s="7" t="str">
        <f t="array" ref="BH193">IF(ISNA(INDEX($DC$1:$DC$770,MATCH($AE193&amp;BH$3,$DB$1:$DB$770&amp;$DC$1:$DC$770,0))),"",IF(ISNA(INDEX($DC$1:$DC$200,MATCH($AE193&amp;BH$3,$DB$1:$DB$200&amp;$DC$1:$DC$200,0))),IF(INDEX($DC$201:$DC$770,MATCH($AE193&amp;BH$3,$DB$201:$DB$770&amp;$DC$201:$DC$770,0))=BH$3,2,""),IF(INDEX($DC$1:$DC$200,MATCH($AE193&amp;BH$3,$DB$1:$DB$200&amp;$DC$1:$DC$200,0))=BH$3,1,"")))</f>
        <v/>
      </c>
      <c r="BI193" s="4">
        <f t="shared" ref="BI193" si="1837">BI191+1</f>
        <v>271</v>
      </c>
      <c r="BJ193" s="174">
        <f>TRUNC((DATE($CR$2,BK$140,BK193)-WEEKDAY(DATE($CR$2,BK$140,BK193),2)-DATE(YEAR(DATE($CR$2,BK$140,BK193)+4-WEEKDAY(DATE($CR$2,BK$140,BK193),2)),1,-10))/7)</f>
        <v>39</v>
      </c>
      <c r="BK193" s="172">
        <v>27</v>
      </c>
      <c r="BL193" s="176" t="str">
        <f t="shared" si="1268"/>
        <v>Di</v>
      </c>
      <c r="BM193" s="2"/>
      <c r="BN193" s="164" t="str">
        <f t="shared" ref="BN193" si="1838">IF(OR(OR($BI194=$CP$30,$BI194=$CP$31,$BI194=$CP$32,$BI194=$CP$33,$BI194=$CP$34,$BI194=$CP$35,$BI194=$CP$36,$BI194=$CP$37,$BI194=$CP$38,$BI194=$CP$39,$BI194=$CP$40,$BI194=$CP$41),OR(BJ193=$CR$7,BJ197=$CR$7,BJ193=$CS$7,BJ197=$CS$7,BJ193=$CT$7,BJ197=$CT$7,BJ193=$CR$8,BJ197=$CR$8,BJ193=$CR$9,BJ197=$CR$9,BJ193=$CR$10,BJ197=$CR$10,BJ193=$CS$10,BJ197=$CS$10,BJ193=$CR$11,BJ197=$CR$11,BJ193=$CS$11,BJ197=$CS$11,BJ193=$CT$11,BJ197=$CT$11,BJ193=$CU$11,BJ197=$CU$11,BJ193=$CV$11,BJ197=$CV$11,BJ193=$CR$12,BJ197=$CR$12,BJ193=$CS$12,BJ197=$CS$12),OR($BI194=$CP$44,$BI194=$CP$45,$BI194=$CP$46,$BI194=$CP$47,$BI194=$CP$48,$BI194=$CP$49,$BI194=$CP$50)),1,"")</f>
        <v/>
      </c>
      <c r="BO193" s="164" t="str">
        <f t="shared" ref="BO193" si="1839">IF(OR(OR(BJ193=$CR$15,BJ197=$CR$15,BJ193=$CS$15,BJ197=$CS$15,BJ193=$CT$15,BJ197=$CT$15,BJ193=$CR$16,BJ197=$CR$16,BJ193=$CS$16,BJ197=$CS$16,BJ193=$CR$17,BJ197=$CR$17,BJ193=$CS$17,BJ197=$CS$17,BJ193=$CR$18,BJ197=$CR$18,BJ193=$CS$18,BJ197=$CS$18,BJ193=$CT$18,BJ197=$CT$18,BJ193=$CU$18,BJ197=$CU$18,BJ193=$CV$18,BJ197=$CV$18,BJ193=$CR$19,BJ197=$CR$19,BJ193=$CS$19,BJ197=$CS$19),OR($BI194=$CP$30,$BI194=$CP$31,$BI194=$CP$32,$BI194=$CP$33,$BI194=$CP$34,$BI194=$CP$35,$BI194=$CP$36,$BI194=$CP$37,$BI194=$CP$38,$BI194=$CP$39,$BI194=$CP$40,$BI194=$CP$41),OR($BI194=$CP$44,$BI194=$CP$45,$BI194=$CP$46,$BI194=$CP$47,$BI194=$CP$48,$BI194=$CP$49,$BI194=$CP$50)),1,"")</f>
        <v/>
      </c>
      <c r="BP193" s="164" t="str">
        <f t="shared" ref="BP193" si="1840">IF(OR(OR(BJ193=$CR$22,BJ197=$CR$22,BJ193=$CS$22,BJ197=$CS$22,BJ193=$CT$22,BJ197=$CT$22,BJ193=$CR$23,BJ197=$CR$23,BJ193=$CS$23,BJ197=$CS$23,BJ193=$CR$24,BJ197=$CR$24,BJ193=$CS$24,BJ197=$CS$24,BJ193=$CR$25,BJ197=$CR$25,BJ193=$CS$25,BJ197=$CS$25,BJ193=$CT$25,BJ197=$CT$25,BJ193=$CU$25,BJ197=$CU$25,BJ193=$CV$25,BJ197=$CV$25,BJ193=$CR$26,BJ197=$CR$26,BJ193=$CS$26,BJ197=$CS$26),OR($BI194=$CP$30,$BI194=$CP$31,$BI194=$CP$32,$BI194=$CP$33,$BI194=$CP$34,$BI194=$CP$35,$BI194=$CP$36,$BI194=$CP$37,$BI194=$CP$38,$BI194=$CP$39,$BI194=$CP$40,$BI194=$CP$41),OR($BI194=$CP$44,$BI194=$CP$45,$BI194=$CP$46,$BI194=$CP$47,$BI194=$CP$48,$BI194=$CP$49,$BI194=$CP$50)),1,"")</f>
        <v/>
      </c>
      <c r="BQ193" s="2"/>
      <c r="BR193" s="1" t="str">
        <f t="shared" ref="BR193" si="1841">IF(ISNA(VLOOKUP(BI193,$DB$1:$DE$200,4,FALSE)),"",VLOOKUP(BI193,$DB$1:$DE$200,4,FALSE))</f>
        <v/>
      </c>
      <c r="BS193" s="1"/>
      <c r="BT193" s="1"/>
      <c r="BU193" s="1"/>
      <c r="BV193" s="1"/>
      <c r="BW193" s="1"/>
      <c r="BX193" s="5" t="str">
        <f t="array" ref="BX193">IF(ISNA(INDEX($DC$1:$DC$770,MATCH($BI193&amp;BX$3,$DB$1:$DB$770&amp;$DC$1:$DC$770,0))),"",IF(ISNA(INDEX($DC$1:$DC$200,MATCH($BI193&amp;BX$3,$DB$1:$DB$200&amp;$DC$1:$DC$200,0))),IF(INDEX($DC$201:$DC$770,MATCH($BI193&amp;BX$3,$DB$201:$DB$770&amp;$DC$201:$DC$770,0))=BX$3,2,""),IF(INDEX($DC$1:$DC$200,MATCH($BI193&amp;BX$3,$DB$1:$DB$200&amp;$DC$1:$DC$200,0))=BX$3,1,"")))</f>
        <v/>
      </c>
      <c r="BY193" s="6" t="str">
        <f t="array" ref="BY193">IF(ISNA(INDEX($DC$1:$DC$770,MATCH($BI193&amp;BY$3,$DB$1:$DB$770&amp;$DC$1:$DC$770,0))),"",IF(ISNA(INDEX($DC$1:$DC$200,MATCH($BI193&amp;BY$3,$DB$1:$DB$200&amp;$DC$1:$DC$200,0))),IF(INDEX($DC$201:$DC$770,MATCH($BI193&amp;BY$3,$DB$201:$DB$770&amp;$DC$201:$DC$770,0))=BY$3,2,""),IF(INDEX($DC$1:$DC$200,MATCH($BI193&amp;BY$3,$DB$1:$DB$200&amp;$DC$1:$DC$200,0))=BY$3,1,"")))</f>
        <v/>
      </c>
      <c r="BZ193" s="6" t="str">
        <f t="array" ref="BZ193">IF(ISNA(INDEX($DC$1:$DC$770,MATCH($BI193&amp;BZ$3,$DB$1:$DB$770&amp;$DC$1:$DC$770,0))),"",IF(ISNA(INDEX($DC$1:$DC$200,MATCH($BI193&amp;BZ$3,$DB$1:$DB$200&amp;$DC$1:$DC$200,0))),IF(INDEX($DC$201:$DC$770,MATCH($BI193&amp;BZ$3,$DB$201:$DB$770&amp;$DC$201:$DC$770,0))=BZ$3,2,""),IF(INDEX($DC$1:$DC$200,MATCH($BI193&amp;BZ$3,$DB$1:$DB$200&amp;$DC$1:$DC$200,0))=BZ$3,1,"")))</f>
        <v/>
      </c>
      <c r="CA193" s="5" t="str">
        <f t="array" ref="CA193">IF(ISNA(INDEX($DC$1:$DC$770,MATCH($BI193&amp;CA$3,$DB$1:$DB$770&amp;$DC$1:$DC$770,0))),"",IF(ISNA(INDEX($DC$1:$DC$200,MATCH($BI193&amp;CA$3,$DB$1:$DB$200&amp;$DC$1:$DC$200,0))),IF(INDEX($DC$201:$DC$770,MATCH($BI193&amp;CA$3,$DB$201:$DB$770&amp;$DC$201:$DC$770,0))=CA$3,2,""),IF(INDEX($DC$1:$DC$200,MATCH($BI193&amp;CA$3,$DB$1:$DB$200&amp;$DC$1:$DC$200,0))=CA$3,1,"")))</f>
        <v/>
      </c>
      <c r="CB193" s="6" t="str">
        <f t="array" ref="CB193">IF(ISNA(INDEX($DC$1:$DC$770,MATCH($BI193&amp;CB$3,$DB$1:$DB$770&amp;$DC$1:$DC$770,0))),"",IF(ISNA(INDEX($DC$1:$DC$200,MATCH($BI193&amp;CB$3,$DB$1:$DB$200&amp;$DC$1:$DC$200,0))),IF(INDEX($DC$201:$DC$770,MATCH($BI193&amp;CB$3,$DB$201:$DB$770&amp;$DC$201:$DC$770,0))=CB$3,2,""),IF(INDEX($DC$1:$DC$200,MATCH($BI193&amp;CB$3,$DB$1:$DB$200&amp;$DC$1:$DC$200,0))=CB$3,1,"")))</f>
        <v/>
      </c>
      <c r="CC193" s="7" t="str">
        <f t="array" ref="CC193">IF(ISNA(INDEX($DC$1:$DC$770,MATCH($BI193&amp;CC$3,$DB$1:$DB$770&amp;$DC$1:$DC$770,0))),"",IF(ISNA(INDEX($DC$1:$DC$200,MATCH($BI193&amp;CC$3,$DB$1:$DB$200&amp;$DC$1:$DC$200,0))),IF(INDEX($DC$201:$DC$770,MATCH($BI193&amp;CC$3,$DB$201:$DB$770&amp;$DC$201:$DC$770,0))=CC$3,2,""),IF(INDEX($DC$1:$DC$200,MATCH($BI193&amp;CC$3,$DB$1:$DB$200&amp;$DC$1:$DC$200,0))=CC$3,1,"")))</f>
        <v/>
      </c>
      <c r="CD193" s="6" t="str">
        <f t="array" ref="CD193">IF(ISNA(INDEX($DC$1:$DC$770,MATCH($BI193&amp;CD$3,$DB$1:$DB$770&amp;$DC$1:$DC$770,0))),"",IF(ISNA(INDEX($DC$1:$DC$200,MATCH($BI193&amp;CD$3,$DB$1:$DB$200&amp;$DC$1:$DC$200,0))),IF(INDEX($DC$201:$DC$770,MATCH($BI193&amp;CD$3,$DB$201:$DB$770&amp;$DC$201:$DC$770,0))=CD$3,2,""),IF(INDEX($DC$1:$DC$200,MATCH($BI193&amp;CD$3,$DB$1:$DB$200&amp;$DC$1:$DC$200,0))=CD$3,1,"")))</f>
        <v/>
      </c>
      <c r="CE193" s="6" t="str">
        <f t="array" ref="CE193">IF(ISNA(INDEX($DC$1:$DC$770,MATCH($BI193&amp;CE$3,$DB$1:$DB$770&amp;$DC$1:$DC$770,0))),"",IF(ISNA(INDEX($DC$1:$DC$200,MATCH($BI193&amp;CE$3,$DB$1:$DB$200&amp;$DC$1:$DC$200,0))),IF(INDEX($DC$201:$DC$770,MATCH($BI193&amp;CE$3,$DB$201:$DB$770&amp;$DC$201:$DC$770,0))=CE$3,2,""),IF(INDEX($DC$1:$DC$200,MATCH($BI193&amp;CE$3,$DB$1:$DB$200&amp;$DC$1:$DC$200,0))=CE$3,1,"")))</f>
        <v/>
      </c>
      <c r="CF193" s="6" t="str">
        <f t="array" ref="CF193">IF(ISNA(INDEX($DC$1:$DC$770,MATCH($BI193&amp;CF$3,$DB$1:$DB$770&amp;$DC$1:$DC$770,0))),"",IF(ISNA(INDEX($DC$1:$DC$200,MATCH($BI193&amp;CF$3,$DB$1:$DB$200&amp;$DC$1:$DC$200,0))),IF(INDEX($DC$201:$DC$770,MATCH($BI193&amp;CF$3,$DB$201:$DB$770&amp;$DC$201:$DC$770,0))=CF$3,2,""),IF(INDEX($DC$1:$DC$200,MATCH($BI193&amp;CF$3,$DB$1:$DB$200&amp;$DC$1:$DC$200,0))=CF$3,1,"")))</f>
        <v/>
      </c>
      <c r="CG193" s="5" t="str">
        <f t="array" ref="CG193">IF(ISNA(INDEX($DC$1:$DC$770,MATCH($BI193&amp;CG$3,$DB$1:$DB$770&amp;$DC$1:$DC$770,0))),"",IF(ISNA(INDEX($DC$1:$DC$200,MATCH($BI193&amp;CG$3,$DB$1:$DB$200&amp;$DC$1:$DC$200,0))),IF(INDEX($DC$201:$DC$770,MATCH($BI193&amp;CG$3,$DB$201:$DB$770&amp;$DC$201:$DC$770,0))=CG$3,2,""),IF(INDEX($DC$1:$DC$200,MATCH($BI193&amp;CG$3,$DB$1:$DB$200&amp;$DC$1:$DC$200,0))=CG$3,1,"")))</f>
        <v/>
      </c>
      <c r="CH193" s="6" t="str">
        <f t="array" ref="CH193">IF(ISNA(INDEX($DC$1:$DC$770,MATCH($BI193&amp;CH$3,$DB$1:$DB$770&amp;$DC$1:$DC$770,0))),"",IF(ISNA(INDEX($DC$1:$DC$200,MATCH($BI193&amp;CH$3,$DB$1:$DB$200&amp;$DC$1:$DC$200,0))),IF(INDEX($DC$201:$DC$770,MATCH($BI193&amp;CH$3,$DB$201:$DB$770&amp;$DC$201:$DC$770,0))=CH$3,2,""),IF(INDEX($DC$1:$DC$200,MATCH($BI193&amp;CH$3,$DB$1:$DB$200&amp;$DC$1:$DC$200,0))=CH$3,1,"")))</f>
        <v/>
      </c>
      <c r="CI193" s="7" t="str">
        <f t="array" ref="CI193">IF(ISNA(INDEX($DC$1:$DC$770,MATCH($BI193&amp;CI$3,$DB$1:$DB$770&amp;$DC$1:$DC$770,0))),"",IF(ISNA(INDEX($DC$1:$DC$200,MATCH($BI193&amp;CI$3,$DB$1:$DB$200&amp;$DC$1:$DC$200,0))),IF(INDEX($DC$201:$DC$770,MATCH($BI193&amp;CI$3,$DB$201:$DB$770&amp;$DC$201:$DC$770,0))=CI$3,2,""),IF(INDEX($DC$1:$DC$200,MATCH($BI193&amp;CI$3,$DB$1:$DB$200&amp;$DC$1:$DC$200,0))=CI$3,1,"")))</f>
        <v/>
      </c>
      <c r="CJ193" s="6" t="str">
        <f t="array" ref="CJ193">IF(ISNA(INDEX($DC$1:$DC$770,MATCH($BI193&amp;CJ$3,$DB$1:$DB$770&amp;$DC$1:$DC$770,0))),"",IF(ISNA(INDEX($DC$1:$DC$200,MATCH($BI193&amp;CJ$3,$DB$1:$DB$200&amp;$DC$1:$DC$200,0))),IF(INDEX($DC$201:$DC$770,MATCH($BI193&amp;CJ$3,$DB$201:$DB$770&amp;$DC$201:$DC$770,0))=CJ$3,2,""),IF(INDEX($DC$1:$DC$200,MATCH($BI193&amp;CJ$3,$DB$1:$DB$200&amp;$DC$1:$DC$200,0))=CJ$3,1,"")))</f>
        <v/>
      </c>
      <c r="CK193" s="6" t="str">
        <f t="array" ref="CK193">IF(ISNA(INDEX($DC$1:$DC$770,MATCH($BI193&amp;CK$3,$DB$1:$DB$770&amp;$DC$1:$DC$770,0))),"",IF(ISNA(INDEX($DC$1:$DC$200,MATCH($BI193&amp;CK$3,$DB$1:$DB$200&amp;$DC$1:$DC$200,0))),IF(INDEX($DC$201:$DC$770,MATCH($BI193&amp;CK$3,$DB$201:$DB$770&amp;$DC$201:$DC$770,0))=CK$3,2,""),IF(INDEX($DC$1:$DC$200,MATCH($BI193&amp;CK$3,$DB$1:$DB$200&amp;$DC$1:$DC$200,0))=CK$3,1,"")))</f>
        <v/>
      </c>
      <c r="CL193" s="7" t="str">
        <f t="array" ref="CL193">IF(ISNA(INDEX($DC$1:$DC$770,MATCH($BI193&amp;CL$3,$DB$1:$DB$770&amp;$DC$1:$DC$770,0))),"",IF(ISNA(INDEX($DC$1:$DC$200,MATCH($BI193&amp;CL$3,$DB$1:$DB$200&amp;$DC$1:$DC$200,0))),IF(INDEX($DC$201:$DC$770,MATCH($BI193&amp;CL$3,$DB$201:$DB$770&amp;$DC$201:$DC$770,0))=CL$3,2,""),IF(INDEX($DC$1:$DC$200,MATCH($BI193&amp;CL$3,$DB$1:$DB$200&amp;$DC$1:$DC$200,0))=CL$3,1,"")))</f>
        <v/>
      </c>
      <c r="CX193" s="30"/>
      <c r="CY193" s="30"/>
      <c r="CZ193" s="30"/>
      <c r="DA193" s="30"/>
      <c r="DB193" s="49">
        <f>IF(DM193=0,0,IF(COUNTIF($DM$1:$DM$200,DM193)=1,DM193,IF(COUNTIF($DM$1:$DM$200,DM193)=2,IF(COUNTIF($DM$1:$DM192,DM193)=0,DM193,DM193+0.5),"Terminkollision 1")))</f>
        <v>0</v>
      </c>
      <c r="DC193" s="50"/>
      <c r="DD193" s="50"/>
      <c r="DE193" s="30"/>
      <c r="DF193" s="30"/>
      <c r="DG193" s="30"/>
      <c r="DH193" s="30"/>
      <c r="DI193" s="30"/>
      <c r="DJ193" s="30"/>
      <c r="DK193" s="30"/>
      <c r="DL193" s="49">
        <f t="shared" si="1825"/>
        <v>0</v>
      </c>
      <c r="DM193" s="30">
        <f t="shared" si="1826"/>
        <v>0</v>
      </c>
      <c r="DN193" s="30"/>
      <c r="DO193" s="30"/>
      <c r="DP193" s="30"/>
      <c r="DQ193" s="30"/>
    </row>
    <row r="194" spans="1:121">
      <c r="A194" s="13">
        <f t="shared" ref="A194" si="1842">A193+0.5</f>
        <v>209.5</v>
      </c>
      <c r="B194" s="174"/>
      <c r="C194" s="183"/>
      <c r="D194" s="177"/>
      <c r="E194" s="2"/>
      <c r="F194" s="165"/>
      <c r="G194" s="165"/>
      <c r="H194" s="165"/>
      <c r="I194" s="2"/>
      <c r="J194" s="10" t="str">
        <f t="shared" ref="J194" si="1843">IF(ISNA(VLOOKUP(A194,$CP$30:$CQ$56,2,FALSE)),IF(ISNA(VLOOKUP(A194,$DB$1:$DE$200,4,FALSE)),"",VLOOKUP(A194,$DB$1:$DE$200,4,FALSE)),VLOOKUP(A194,$CP$30:$CQ$56,2,FALSE))</f>
        <v/>
      </c>
      <c r="K194" s="10"/>
      <c r="L194" s="10"/>
      <c r="M194" s="10"/>
      <c r="N194" s="10"/>
      <c r="O194" s="10"/>
      <c r="P194" s="9" t="str">
        <f t="array" ref="P194">IF(ISNA(INDEX($DC$201:$DC$770,MATCH($A193&amp;P$3,$DB$201:$DB$770&amp;$DC$201:$DC$770,0))),IF(ISNA(INDEX($DC$1:$DC$200,MATCH($A194&amp;P$3,$DB$1:$DB$200&amp;$DC$1:$DC$200,0))),"",IF(INDEX($DC$1:$DC$200,MATCH($A194&amp;P$3,$DB$1:$DB$200&amp;$DC$1:$DC$200,0))=P$3,1,"")),IF(INDEX($DC$201:$DC$770,MATCH($A193&amp;P$3,$DB$201:$DB$770&amp;$DC$201:$DC$770,0))=P$3,2,""))</f>
        <v/>
      </c>
      <c r="Q194" s="10" t="str">
        <f t="array" ref="Q194">IF(ISNA(INDEX($DC$201:$DC$770,MATCH($A193&amp;Q$3,$DB$201:$DB$770&amp;$DC$201:$DC$770,0))),IF(ISNA(INDEX($DC$1:$DC$200,MATCH($A194&amp;Q$3,$DB$1:$DB$200&amp;$DC$1:$DC$200,0))),"",IF(INDEX($DC$1:$DC$200,MATCH($A194&amp;Q$3,$DB$1:$DB$200&amp;$DC$1:$DC$200,0))=Q$3,1,"")),IF(INDEX($DC$201:$DC$770,MATCH($A193&amp;Q$3,$DB$201:$DB$770&amp;$DC$201:$DC$770,0))=Q$3,2,""))</f>
        <v/>
      </c>
      <c r="R194" s="10" t="str">
        <f t="array" ref="R194">IF(ISNA(INDEX($DC$201:$DC$770,MATCH($A193&amp;R$3,$DB$201:$DB$770&amp;$DC$201:$DC$770,0))),IF(ISNA(INDEX($DC$1:$DC$200,MATCH($A194&amp;R$3,$DB$1:$DB$200&amp;$DC$1:$DC$200,0))),"",IF(INDEX($DC$1:$DC$200,MATCH($A194&amp;R$3,$DB$1:$DB$200&amp;$DC$1:$DC$200,0))=R$3,1,"")),IF(INDEX($DC$201:$DC$770,MATCH($A193&amp;R$3,$DB$201:$DB$770&amp;$DC$201:$DC$770,0))=R$3,2,""))</f>
        <v/>
      </c>
      <c r="S194" s="9" t="str">
        <f t="array" ref="S194">IF(ISNA(INDEX($DC$201:$DC$770,MATCH($A193&amp;S$3,$DB$201:$DB$770&amp;$DC$201:$DC$770,0))),IF(ISNA(INDEX($DC$1:$DC$200,MATCH($A194&amp;S$3,$DB$1:$DB$200&amp;$DC$1:$DC$200,0))),"",IF(INDEX($DC$1:$DC$200,MATCH($A194&amp;S$3,$DB$1:$DB$200&amp;$DC$1:$DC$200,0))=S$3,1,"")),IF(INDEX($DC$201:$DC$770,MATCH($A193&amp;S$3,$DB$201:$DB$770&amp;$DC$201:$DC$770,0))=S$3,2,""))</f>
        <v/>
      </c>
      <c r="T194" s="10" t="str">
        <f t="array" ref="T194">IF(ISNA(INDEX($DC$201:$DC$770,MATCH($A193&amp;T$3,$DB$201:$DB$770&amp;$DC$201:$DC$770,0))),IF(ISNA(INDEX($DC$1:$DC$200,MATCH($A194&amp;T$3,$DB$1:$DB$200&amp;$DC$1:$DC$200,0))),"",IF(INDEX($DC$1:$DC$200,MATCH($A194&amp;T$3,$DB$1:$DB$200&amp;$DC$1:$DC$200,0))=T$3,1,"")),IF(INDEX($DC$201:$DC$770,MATCH($A193&amp;T$3,$DB$201:$DB$770&amp;$DC$201:$DC$770,0))=T$3,2,""))</f>
        <v/>
      </c>
      <c r="U194" s="8" t="str">
        <f t="array" ref="U194">IF(ISNA(INDEX($DC$201:$DC$770,MATCH($A193&amp;U$3,$DB$201:$DB$770&amp;$DC$201:$DC$770,0))),IF(ISNA(INDEX($DC$1:$DC$200,MATCH($A194&amp;U$3,$DB$1:$DB$200&amp;$DC$1:$DC$200,0))),"",IF(INDEX($DC$1:$DC$200,MATCH($A194&amp;U$3,$DB$1:$DB$200&amp;$DC$1:$DC$200,0))=U$3,1,"")),IF(INDEX($DC$201:$DC$770,MATCH($A193&amp;U$3,$DB$201:$DB$770&amp;$DC$201:$DC$770,0))=U$3,2,""))</f>
        <v/>
      </c>
      <c r="V194" s="10" t="str">
        <f t="array" ref="V194">IF(ISNA(INDEX($DC$201:$DC$770,MATCH($A193&amp;V$3,$DB$201:$DB$770&amp;$DC$201:$DC$770,0))),IF(ISNA(INDEX($DC$1:$DC$200,MATCH($A194&amp;V$3,$DB$1:$DB$200&amp;$DC$1:$DC$200,0))),"",IF(INDEX($DC$1:$DC$200,MATCH($A194&amp;V$3,$DB$1:$DB$200&amp;$DC$1:$DC$200,0))=V$3,1,"")),IF(INDEX($DC$201:$DC$770,MATCH($A193&amp;V$3,$DB$201:$DB$770&amp;$DC$201:$DC$770,0))=V$3,2,""))</f>
        <v/>
      </c>
      <c r="W194" s="10" t="str">
        <f t="array" ref="W194">IF(ISNA(INDEX($DC$201:$DC$770,MATCH($A193&amp;W$3,$DB$201:$DB$770&amp;$DC$201:$DC$770,0))),IF(ISNA(INDEX($DC$1:$DC$200,MATCH($A194&amp;W$3,$DB$1:$DB$200&amp;$DC$1:$DC$200,0))),"",IF(INDEX($DC$1:$DC$200,MATCH($A194&amp;W$3,$DB$1:$DB$200&amp;$DC$1:$DC$200,0))=W$3,1,"")),IF(INDEX($DC$201:$DC$770,MATCH($A193&amp;W$3,$DB$201:$DB$770&amp;$DC$201:$DC$770,0))=W$3,2,""))</f>
        <v/>
      </c>
      <c r="X194" s="10" t="str">
        <f t="array" ref="X194">IF(ISNA(INDEX($DC$201:$DC$770,MATCH($A193&amp;X$3,$DB$201:$DB$770&amp;$DC$201:$DC$770,0))),IF(ISNA(INDEX($DC$1:$DC$200,MATCH($A194&amp;X$3,$DB$1:$DB$200&amp;$DC$1:$DC$200,0))),"",IF(INDEX($DC$1:$DC$200,MATCH($A194&amp;X$3,$DB$1:$DB$200&amp;$DC$1:$DC$200,0))=X$3,1,"")),IF(INDEX($DC$201:$DC$770,MATCH($A193&amp;X$3,$DB$201:$DB$770&amp;$DC$201:$DC$770,0))=X$3,2,""))</f>
        <v/>
      </c>
      <c r="Y194" s="9" t="str">
        <f t="array" ref="Y194">IF(ISNA(INDEX($DC$201:$DC$770,MATCH($A193&amp;Y$3,$DB$201:$DB$770&amp;$DC$201:$DC$770,0))),IF(ISNA(INDEX($DC$1:$DC$200,MATCH($A194&amp;Y$3,$DB$1:$DB$200&amp;$DC$1:$DC$200,0))),"",IF(INDEX($DC$1:$DC$200,MATCH($A194&amp;Y$3,$DB$1:$DB$200&amp;$DC$1:$DC$200,0))=Y$3,1,"")),IF(INDEX($DC$201:$DC$770,MATCH($A193&amp;Y$3,$DB$201:$DB$770&amp;$DC$201:$DC$770,0))=Y$3,2,""))</f>
        <v/>
      </c>
      <c r="Z194" s="10" t="str">
        <f t="array" ref="Z194">IF(ISNA(INDEX($DC$201:$DC$770,MATCH($A193&amp;Z$3,$DB$201:$DB$770&amp;$DC$201:$DC$770,0))),IF(ISNA(INDEX($DC$1:$DC$200,MATCH($A194&amp;Z$3,$DB$1:$DB$200&amp;$DC$1:$DC$200,0))),"",IF(INDEX($DC$1:$DC$200,MATCH($A194&amp;Z$3,$DB$1:$DB$200&amp;$DC$1:$DC$200,0))=Z$3,1,"")),IF(INDEX($DC$201:$DC$770,MATCH($A193&amp;Z$3,$DB$201:$DB$770&amp;$DC$201:$DC$770,0))=Z$3,2,""))</f>
        <v/>
      </c>
      <c r="AA194" s="8" t="str">
        <f t="array" ref="AA194">IF(ISNA(INDEX($DC$201:$DC$770,MATCH($A193&amp;AA$3,$DB$201:$DB$770&amp;$DC$201:$DC$770,0))),IF(ISNA(INDEX($DC$1:$DC$200,MATCH($A194&amp;AA$3,$DB$1:$DB$200&amp;$DC$1:$DC$200,0))),"",IF(INDEX($DC$1:$DC$200,MATCH($A194&amp;AA$3,$DB$1:$DB$200&amp;$DC$1:$DC$200,0))=AA$3,1,"")),IF(INDEX($DC$201:$DC$770,MATCH($A193&amp;AA$3,$DB$201:$DB$770&amp;$DC$201:$DC$770,0))=AA$3,2,""))</f>
        <v/>
      </c>
      <c r="AB194" s="10" t="str">
        <f t="array" ref="AB194">IF(ISNA(INDEX($DC$201:$DC$770,MATCH($A193&amp;AB$3,$DB$201:$DB$770&amp;$DC$201:$DC$770,0))),IF(ISNA(INDEX($DC$1:$DC$200,MATCH($A194&amp;AB$3,$DB$1:$DB$200&amp;$DC$1:$DC$200,0))),"",IF(INDEX($DC$1:$DC$200,MATCH($A194&amp;AB$3,$DB$1:$DB$200&amp;$DC$1:$DC$200,0))=AB$3,1,"")),IF(INDEX($DC$201:$DC$770,MATCH($A193&amp;AB$3,$DB$201:$DB$770&amp;$DC$201:$DC$770,0))=AB$3,2,""))</f>
        <v/>
      </c>
      <c r="AC194" s="10" t="str">
        <f t="array" ref="AC194">IF(ISNA(INDEX($DC$201:$DC$770,MATCH($A193&amp;AC$3,$DB$201:$DB$770&amp;$DC$201:$DC$770,0))),IF(ISNA(INDEX($DC$1:$DC$200,MATCH($A194&amp;AC$3,$DB$1:$DB$200&amp;$DC$1:$DC$200,0))),"",IF(INDEX($DC$1:$DC$200,MATCH($A194&amp;AC$3,$DB$1:$DB$200&amp;$DC$1:$DC$200,0))=AC$3,1,"")),IF(INDEX($DC$201:$DC$770,MATCH($A193&amp;AC$3,$DB$201:$DB$770&amp;$DC$201:$DC$770,0))=AC$3,2,""))</f>
        <v/>
      </c>
      <c r="AD194" s="8" t="str">
        <f t="array" ref="AD194">IF(ISNA(INDEX($DC$201:$DC$770,MATCH($A193&amp;AD$3,$DB$201:$DB$770&amp;$DC$201:$DC$770,0))),IF(ISNA(INDEX($DC$1:$DC$200,MATCH($A194&amp;AD$3,$DB$1:$DB$200&amp;$DC$1:$DC$200,0))),"",IF(INDEX($DC$1:$DC$200,MATCH($A194&amp;AD$3,$DB$1:$DB$200&amp;$DC$1:$DC$200,0))=AD$3,1,"")),IF(INDEX($DC$201:$DC$770,MATCH($A193&amp;AD$3,$DB$201:$DB$770&amp;$DC$201:$DC$770,0))=AD$3,2,""))</f>
        <v/>
      </c>
      <c r="AE194" s="4">
        <f t="shared" ref="AE194" si="1844">AE193+0.5</f>
        <v>240.5</v>
      </c>
      <c r="AF194" s="174"/>
      <c r="AG194" s="173"/>
      <c r="AH194" s="177"/>
      <c r="AI194" s="2"/>
      <c r="AJ194" s="165"/>
      <c r="AK194" s="165"/>
      <c r="AL194" s="165"/>
      <c r="AM194" s="2"/>
      <c r="AN194" s="9" t="str">
        <f t="shared" ref="AN194" si="1845">IF(ISNA(VLOOKUP(AE194,$CP$30:$CQ$56,2,FALSE)),IF(ISNA(VLOOKUP(AE194,$DB$1:$DE$200,4,FALSE)),"",VLOOKUP(AE194,$DB$1:$DE$200,4,FALSE)),VLOOKUP(AE194,$CP$30:$CQ$56,2,FALSE))</f>
        <v/>
      </c>
      <c r="AO194" s="10"/>
      <c r="AP194" s="10"/>
      <c r="AQ194" s="10"/>
      <c r="AR194" s="10"/>
      <c r="AS194" s="8"/>
      <c r="AT194" s="9" t="str">
        <f t="array" ref="AT194">IF(ISNA(INDEX($DC$201:$DC$770,MATCH($AE193&amp;AT$3,$DB$201:$DB$770&amp;$DC$201:$DC$770,0))),IF(ISNA(INDEX($DC$1:$DC$200,MATCH($AE194&amp;AT$3,$DB$1:$DB$200&amp;$DC$1:$DC$200,0))),"",IF(INDEX($DC$1:$DC$200,MATCH($AE194&amp;AT$3,$DB$1:$DB$200&amp;$DC$1:$DC$200,0))=AT$3,1,"")),IF(INDEX($DC$201:$DC$770,MATCH($AE193&amp;AT$3,$DB$201:$DB$770&amp;$DC$201:$DC$770,0))=AT$3,2,""))</f>
        <v/>
      </c>
      <c r="AU194" s="10" t="str">
        <f t="array" ref="AU194">IF(ISNA(INDEX($DC$201:$DC$770,MATCH($AE193&amp;AU$3,$DB$201:$DB$770&amp;$DC$201:$DC$770,0))),IF(ISNA(INDEX($DC$1:$DC$200,MATCH($AE194&amp;AU$3,$DB$1:$DB$200&amp;$DC$1:$DC$200,0))),"",IF(INDEX($DC$1:$DC$200,MATCH($AE194&amp;AU$3,$DB$1:$DB$200&amp;$DC$1:$DC$200,0))=AU$3,1,"")),IF(INDEX($DC$201:$DC$770,MATCH($AE193&amp;AU$3,$DB$201:$DB$770&amp;$DC$201:$DC$770,0))=AU$3,2,""))</f>
        <v/>
      </c>
      <c r="AV194" s="10" t="str">
        <f t="array" ref="AV194">IF(ISNA(INDEX($DC$201:$DC$770,MATCH($AE193&amp;AV$3,$DB$201:$DB$770&amp;$DC$201:$DC$770,0))),IF(ISNA(INDEX($DC$1:$DC$200,MATCH($AE194&amp;AV$3,$DB$1:$DB$200&amp;$DC$1:$DC$200,0))),"",IF(INDEX($DC$1:$DC$200,MATCH($AE194&amp;AV$3,$DB$1:$DB$200&amp;$DC$1:$DC$200,0))=AV$3,1,"")),IF(INDEX($DC$201:$DC$770,MATCH($AE193&amp;AV$3,$DB$201:$DB$770&amp;$DC$201:$DC$770,0))=AV$3,2,""))</f>
        <v/>
      </c>
      <c r="AW194" s="9" t="str">
        <f t="array" ref="AW194">IF(ISNA(INDEX($DC$201:$DC$770,MATCH($AE193&amp;AW$3,$DB$201:$DB$770&amp;$DC$201:$DC$770,0))),IF(ISNA(INDEX($DC$1:$DC$200,MATCH($AE194&amp;AW$3,$DB$1:$DB$200&amp;$DC$1:$DC$200,0))),"",IF(INDEX($DC$1:$DC$200,MATCH($AE194&amp;AW$3,$DB$1:$DB$200&amp;$DC$1:$DC$200,0))=AW$3,1,"")),IF(INDEX($DC$201:$DC$770,MATCH($AE193&amp;AW$3,$DB$201:$DB$770&amp;$DC$201:$DC$770,0))=AW$3,2,""))</f>
        <v/>
      </c>
      <c r="AX194" s="10" t="str">
        <f t="array" ref="AX194">IF(ISNA(INDEX($DC$201:$DC$770,MATCH($AE193&amp;AX$3,$DB$201:$DB$770&amp;$DC$201:$DC$770,0))),IF(ISNA(INDEX($DC$1:$DC$200,MATCH($AE194&amp;AX$3,$DB$1:$DB$200&amp;$DC$1:$DC$200,0))),"",IF(INDEX($DC$1:$DC$200,MATCH($AE194&amp;AX$3,$DB$1:$DB$200&amp;$DC$1:$DC$200,0))=AX$3,1,"")),IF(INDEX($DC$201:$DC$770,MATCH($AE193&amp;AX$3,$DB$201:$DB$770&amp;$DC$201:$DC$770,0))=AX$3,2,""))</f>
        <v/>
      </c>
      <c r="AY194" s="8" t="str">
        <f t="array" ref="AY194">IF(ISNA(INDEX($DC$201:$DC$770,MATCH($AE193&amp;AY$3,$DB$201:$DB$770&amp;$DC$201:$DC$770,0))),IF(ISNA(INDEX($DC$1:$DC$200,MATCH($AE194&amp;AY$3,$DB$1:$DB$200&amp;$DC$1:$DC$200,0))),"",IF(INDEX($DC$1:$DC$200,MATCH($AE194&amp;AY$3,$DB$1:$DB$200&amp;$DC$1:$DC$200,0))=AY$3,1,"")),IF(INDEX($DC$201:$DC$770,MATCH($AE193&amp;AY$3,$DB$201:$DB$770&amp;$DC$201:$DC$770,0))=AY$3,2,""))</f>
        <v/>
      </c>
      <c r="AZ194" s="10" t="str">
        <f t="array" ref="AZ194">IF(ISNA(INDEX($DC$201:$DC$770,MATCH($AE193&amp;AZ$3,$DB$201:$DB$770&amp;$DC$201:$DC$770,0))),IF(ISNA(INDEX($DC$1:$DC$200,MATCH($AE194&amp;AZ$3,$DB$1:$DB$200&amp;$DC$1:$DC$200,0))),"",IF(INDEX($DC$1:$DC$200,MATCH($AE194&amp;AZ$3,$DB$1:$DB$200&amp;$DC$1:$DC$200,0))=AZ$3,1,"")),IF(INDEX($DC$201:$DC$770,MATCH($AE193&amp;AZ$3,$DB$201:$DB$770&amp;$DC$201:$DC$770,0))=AZ$3,2,""))</f>
        <v/>
      </c>
      <c r="BA194" s="10" t="str">
        <f t="array" ref="BA194">IF(ISNA(INDEX($DC$201:$DC$770,MATCH($AE193&amp;BA$3,$DB$201:$DB$770&amp;$DC$201:$DC$770,0))),IF(ISNA(INDEX($DC$1:$DC$200,MATCH($AE194&amp;BA$3,$DB$1:$DB$200&amp;$DC$1:$DC$200,0))),"",IF(INDEX($DC$1:$DC$200,MATCH($AE194&amp;BA$3,$DB$1:$DB$200&amp;$DC$1:$DC$200,0))=BA$3,1,"")),IF(INDEX($DC$201:$DC$770,MATCH($AE193&amp;BA$3,$DB$201:$DB$770&amp;$DC$201:$DC$770,0))=BA$3,2,""))</f>
        <v/>
      </c>
      <c r="BB194" s="10" t="str">
        <f t="array" ref="BB194">IF(ISNA(INDEX($DC$201:$DC$770,MATCH($AE193&amp;BB$3,$DB$201:$DB$770&amp;$DC$201:$DC$770,0))),IF(ISNA(INDEX($DC$1:$DC$200,MATCH($AE194&amp;BB$3,$DB$1:$DB$200&amp;$DC$1:$DC$200,0))),"",IF(INDEX($DC$1:$DC$200,MATCH($AE194&amp;BB$3,$DB$1:$DB$200&amp;$DC$1:$DC$200,0))=BB$3,1,"")),IF(INDEX($DC$201:$DC$770,MATCH($AE193&amp;BB$3,$DB$201:$DB$770&amp;$DC$201:$DC$770,0))=BB$3,2,""))</f>
        <v/>
      </c>
      <c r="BC194" s="9" t="str">
        <f t="array" ref="BC194">IF(ISNA(INDEX($DC$201:$DC$770,MATCH($AE193&amp;BC$3,$DB$201:$DB$770&amp;$DC$201:$DC$770,0))),IF(ISNA(INDEX($DC$1:$DC$200,MATCH($AE194&amp;BC$3,$DB$1:$DB$200&amp;$DC$1:$DC$200,0))),"",IF(INDEX($DC$1:$DC$200,MATCH($AE194&amp;BC$3,$DB$1:$DB$200&amp;$DC$1:$DC$200,0))=BC$3,1,"")),IF(INDEX($DC$201:$DC$770,MATCH($AE193&amp;BC$3,$DB$201:$DB$770&amp;$DC$201:$DC$770,0))=BC$3,2,""))</f>
        <v/>
      </c>
      <c r="BD194" s="10" t="str">
        <f t="array" ref="BD194">IF(ISNA(INDEX($DC$201:$DC$770,MATCH($AE193&amp;BD$3,$DB$201:$DB$770&amp;$DC$201:$DC$770,0))),IF(ISNA(INDEX($DC$1:$DC$200,MATCH($AE194&amp;BD$3,$DB$1:$DB$200&amp;$DC$1:$DC$200,0))),"",IF(INDEX($DC$1:$DC$200,MATCH($AE194&amp;BD$3,$DB$1:$DB$200&amp;$DC$1:$DC$200,0))=BD$3,1,"")),IF(INDEX($DC$201:$DC$770,MATCH($AE193&amp;BD$3,$DB$201:$DB$770&amp;$DC$201:$DC$770,0))=BD$3,2,""))</f>
        <v/>
      </c>
      <c r="BE194" s="8" t="str">
        <f t="array" ref="BE194">IF(ISNA(INDEX($DC$201:$DC$770,MATCH($AE193&amp;BE$3,$DB$201:$DB$770&amp;$DC$201:$DC$770,0))),IF(ISNA(INDEX($DC$1:$DC$200,MATCH($AE194&amp;BE$3,$DB$1:$DB$200&amp;$DC$1:$DC$200,0))),"",IF(INDEX($DC$1:$DC$200,MATCH($AE194&amp;BE$3,$DB$1:$DB$200&amp;$DC$1:$DC$200,0))=BE$3,1,"")),IF(INDEX($DC$201:$DC$770,MATCH($AE193&amp;BE$3,$DB$201:$DB$770&amp;$DC$201:$DC$770,0))=BE$3,2,""))</f>
        <v/>
      </c>
      <c r="BF194" s="10" t="str">
        <f t="array" ref="BF194">IF(ISNA(INDEX($DC$201:$DC$770,MATCH($AE193&amp;BF$3,$DB$201:$DB$770&amp;$DC$201:$DC$770,0))),IF(ISNA(INDEX($DC$1:$DC$200,MATCH($AE194&amp;BF$3,$DB$1:$DB$200&amp;$DC$1:$DC$200,0))),"",IF(INDEX($DC$1:$DC$200,MATCH($AE194&amp;BF$3,$DB$1:$DB$200&amp;$DC$1:$DC$200,0))=BF$3,1,"")),IF(INDEX($DC$201:$DC$770,MATCH($AE193&amp;BF$3,$DB$201:$DB$770&amp;$DC$201:$DC$770,0))=BF$3,2,""))</f>
        <v/>
      </c>
      <c r="BG194" s="10" t="str">
        <f t="array" ref="BG194">IF(ISNA(INDEX($DC$201:$DC$770,MATCH($AE193&amp;BG$3,$DB$201:$DB$770&amp;$DC$201:$DC$770,0))),IF(ISNA(INDEX($DC$1:$DC$200,MATCH($AE194&amp;BG$3,$DB$1:$DB$200&amp;$DC$1:$DC$200,0))),"",IF(INDEX($DC$1:$DC$200,MATCH($AE194&amp;BG$3,$DB$1:$DB$200&amp;$DC$1:$DC$200,0))=BG$3,1,"")),IF(INDEX($DC$201:$DC$770,MATCH($AE193&amp;BG$3,$DB$201:$DB$770&amp;$DC$201:$DC$770,0))=BG$3,2,""))</f>
        <v/>
      </c>
      <c r="BH194" s="8" t="str">
        <f t="array" ref="BH194">IF(ISNA(INDEX($DC$201:$DC$770,MATCH($AE193&amp;BH$3,$DB$201:$DB$770&amp;$DC$201:$DC$770,0))),IF(ISNA(INDEX($DC$1:$DC$200,MATCH($AE194&amp;BH$3,$DB$1:$DB$200&amp;$DC$1:$DC$200,0))),"",IF(INDEX($DC$1:$DC$200,MATCH($AE194&amp;BH$3,$DB$1:$DB$200&amp;$DC$1:$DC$200,0))=BH$3,1,"")),IF(INDEX($DC$201:$DC$770,MATCH($AE193&amp;BH$3,$DB$201:$DB$770&amp;$DC$201:$DC$770,0))=BH$3,2,""))</f>
        <v/>
      </c>
      <c r="BI194" s="4">
        <f t="shared" ref="BI194" si="1846">BI193+0.5</f>
        <v>271.5</v>
      </c>
      <c r="BJ194" s="174"/>
      <c r="BK194" s="173"/>
      <c r="BL194" s="177"/>
      <c r="BM194" s="2"/>
      <c r="BN194" s="165"/>
      <c r="BO194" s="165"/>
      <c r="BP194" s="165"/>
      <c r="BQ194" s="2"/>
      <c r="BR194" s="9" t="str">
        <f t="shared" ref="BR194" si="1847">IF(ISNA(VLOOKUP(BI194,$CP$30:$CQ$56,2,FALSE)),IF(ISNA(VLOOKUP(BI194,$DB$1:$DE$200,4,FALSE)),"",VLOOKUP(BI194,$DB$1:$DE$200,4,FALSE)),VLOOKUP(BI194,$CP$30:$CQ$56,2,FALSE))</f>
        <v/>
      </c>
      <c r="BS194" s="10"/>
      <c r="BT194" s="10"/>
      <c r="BU194" s="10"/>
      <c r="BV194" s="10"/>
      <c r="BW194" s="10"/>
      <c r="BX194" s="9" t="str">
        <f t="array" ref="BX194">IF(ISNA(INDEX($DC$201:$DC$770,MATCH($BI193&amp;BX$3,$DB$201:$DB$770&amp;$DC$201:$DC$770,0))),IF(ISNA(INDEX($DC$1:$DC$200,MATCH($BI194&amp;BX$3,$DB$1:$DB$200&amp;$DC$1:$DC$200,0))),"",IF(INDEX($DC$1:$DC$200,MATCH($BI194&amp;BX$3,$DB$1:$DB$200&amp;$DC$1:$DC$200,0))=BX$3,1,"")),IF(INDEX($DC$201:$DC$770,MATCH($BI193&amp;BX$3,$DB$201:$DB$770&amp;$DC$201:$DC$770,0))=BX$3,2,""))</f>
        <v/>
      </c>
      <c r="BY194" s="10" t="str">
        <f t="array" ref="BY194">IF(ISNA(INDEX($DC$201:$DC$770,MATCH($BI193&amp;BY$3,$DB$201:$DB$770&amp;$DC$201:$DC$770,0))),IF(ISNA(INDEX($DC$1:$DC$200,MATCH($BI194&amp;BY$3,$DB$1:$DB$200&amp;$DC$1:$DC$200,0))),"",IF(INDEX($DC$1:$DC$200,MATCH($BI194&amp;BY$3,$DB$1:$DB$200&amp;$DC$1:$DC$200,0))=BY$3,1,"")),IF(INDEX($DC$201:$DC$770,MATCH($BI193&amp;BY$3,$DB$201:$DB$770&amp;$DC$201:$DC$770,0))=BY$3,2,""))</f>
        <v/>
      </c>
      <c r="BZ194" s="10" t="str">
        <f t="array" ref="BZ194">IF(ISNA(INDEX($DC$201:$DC$770,MATCH($BI193&amp;BZ$3,$DB$201:$DB$770&amp;$DC$201:$DC$770,0))),IF(ISNA(INDEX($DC$1:$DC$200,MATCH($BI194&amp;BZ$3,$DB$1:$DB$200&amp;$DC$1:$DC$200,0))),"",IF(INDEX($DC$1:$DC$200,MATCH($BI194&amp;BZ$3,$DB$1:$DB$200&amp;$DC$1:$DC$200,0))=BZ$3,1,"")),IF(INDEX($DC$201:$DC$770,MATCH($BI193&amp;BZ$3,$DB$201:$DB$770&amp;$DC$201:$DC$770,0))=BZ$3,2,""))</f>
        <v/>
      </c>
      <c r="CA194" s="9" t="str">
        <f t="array" ref="CA194">IF(ISNA(INDEX($DC$201:$DC$770,MATCH($BI193&amp;CA$3,$DB$201:$DB$770&amp;$DC$201:$DC$770,0))),IF(ISNA(INDEX($DC$1:$DC$200,MATCH($BI194&amp;CA$3,$DB$1:$DB$200&amp;$DC$1:$DC$200,0))),"",IF(INDEX($DC$1:$DC$200,MATCH($BI194&amp;CA$3,$DB$1:$DB$200&amp;$DC$1:$DC$200,0))=CA$3,1,"")),IF(INDEX($DC$201:$DC$770,MATCH($BI193&amp;CA$3,$DB$201:$DB$770&amp;$DC$201:$DC$770,0))=CA$3,2,""))</f>
        <v/>
      </c>
      <c r="CB194" s="10" t="str">
        <f t="array" ref="CB194">IF(ISNA(INDEX($DC$201:$DC$770,MATCH($BI193&amp;CB$3,$DB$201:$DB$770&amp;$DC$201:$DC$770,0))),IF(ISNA(INDEX($DC$1:$DC$200,MATCH($BI194&amp;CB$3,$DB$1:$DB$200&amp;$DC$1:$DC$200,0))),"",IF(INDEX($DC$1:$DC$200,MATCH($BI194&amp;CB$3,$DB$1:$DB$200&amp;$DC$1:$DC$200,0))=CB$3,1,"")),IF(INDEX($DC$201:$DC$770,MATCH($BI193&amp;CB$3,$DB$201:$DB$770&amp;$DC$201:$DC$770,0))=CB$3,2,""))</f>
        <v/>
      </c>
      <c r="CC194" s="8" t="str">
        <f t="array" ref="CC194">IF(ISNA(INDEX($DC$201:$DC$770,MATCH($BI193&amp;CC$3,$DB$201:$DB$770&amp;$DC$201:$DC$770,0))),IF(ISNA(INDEX($DC$1:$DC$200,MATCH($BI194&amp;CC$3,$DB$1:$DB$200&amp;$DC$1:$DC$200,0))),"",IF(INDEX($DC$1:$DC$200,MATCH($BI194&amp;CC$3,$DB$1:$DB$200&amp;$DC$1:$DC$200,0))=CC$3,1,"")),IF(INDEX($DC$201:$DC$770,MATCH($BI193&amp;CC$3,$DB$201:$DB$770&amp;$DC$201:$DC$770,0))=CC$3,2,""))</f>
        <v/>
      </c>
      <c r="CD194" s="10" t="str">
        <f t="array" ref="CD194">IF(ISNA(INDEX($DC$201:$DC$770,MATCH($BI193&amp;CD$3,$DB$201:$DB$770&amp;$DC$201:$DC$770,0))),IF(ISNA(INDEX($DC$1:$DC$200,MATCH($BI194&amp;CD$3,$DB$1:$DB$200&amp;$DC$1:$DC$200,0))),"",IF(INDEX($DC$1:$DC$200,MATCH($BI194&amp;CD$3,$DB$1:$DB$200&amp;$DC$1:$DC$200,0))=CD$3,1,"")),IF(INDEX($DC$201:$DC$770,MATCH($BI193&amp;CD$3,$DB$201:$DB$770&amp;$DC$201:$DC$770,0))=CD$3,2,""))</f>
        <v/>
      </c>
      <c r="CE194" s="10" t="str">
        <f t="array" ref="CE194">IF(ISNA(INDEX($DC$201:$DC$770,MATCH($BI193&amp;CE$3,$DB$201:$DB$770&amp;$DC$201:$DC$770,0))),IF(ISNA(INDEX($DC$1:$DC$200,MATCH($BI194&amp;CE$3,$DB$1:$DB$200&amp;$DC$1:$DC$200,0))),"",IF(INDEX($DC$1:$DC$200,MATCH($BI194&amp;CE$3,$DB$1:$DB$200&amp;$DC$1:$DC$200,0))=CE$3,1,"")),IF(INDEX($DC$201:$DC$770,MATCH($BI193&amp;CE$3,$DB$201:$DB$770&amp;$DC$201:$DC$770,0))=CE$3,2,""))</f>
        <v/>
      </c>
      <c r="CF194" s="10" t="str">
        <f t="array" ref="CF194">IF(ISNA(INDEX($DC$201:$DC$770,MATCH($BI193&amp;CF$3,$DB$201:$DB$770&amp;$DC$201:$DC$770,0))),IF(ISNA(INDEX($DC$1:$DC$200,MATCH($BI194&amp;CF$3,$DB$1:$DB$200&amp;$DC$1:$DC$200,0))),"",IF(INDEX($DC$1:$DC$200,MATCH($BI194&amp;CF$3,$DB$1:$DB$200&amp;$DC$1:$DC$200,0))=CF$3,1,"")),IF(INDEX($DC$201:$DC$770,MATCH($BI193&amp;CF$3,$DB$201:$DB$770&amp;$DC$201:$DC$770,0))=CF$3,2,""))</f>
        <v/>
      </c>
      <c r="CG194" s="9" t="str">
        <f t="array" ref="CG194">IF(ISNA(INDEX($DC$201:$DC$770,MATCH($BI193&amp;CG$3,$DB$201:$DB$770&amp;$DC$201:$DC$770,0))),IF(ISNA(INDEX($DC$1:$DC$200,MATCH($BI194&amp;CG$3,$DB$1:$DB$200&amp;$DC$1:$DC$200,0))),"",IF(INDEX($DC$1:$DC$200,MATCH($BI194&amp;CG$3,$DB$1:$DB$200&amp;$DC$1:$DC$200,0))=CG$3,1,"")),IF(INDEX($DC$201:$DC$770,MATCH($BI193&amp;CG$3,$DB$201:$DB$770&amp;$DC$201:$DC$770,0))=CG$3,2,""))</f>
        <v/>
      </c>
      <c r="CH194" s="10" t="str">
        <f t="array" ref="CH194">IF(ISNA(INDEX($DC$201:$DC$770,MATCH($BI193&amp;CH$3,$DB$201:$DB$770&amp;$DC$201:$DC$770,0))),IF(ISNA(INDEX($DC$1:$DC$200,MATCH($BI194&amp;CH$3,$DB$1:$DB$200&amp;$DC$1:$DC$200,0))),"",IF(INDEX($DC$1:$DC$200,MATCH($BI194&amp;CH$3,$DB$1:$DB$200&amp;$DC$1:$DC$200,0))=CH$3,1,"")),IF(INDEX($DC$201:$DC$770,MATCH($BI193&amp;CH$3,$DB$201:$DB$770&amp;$DC$201:$DC$770,0))=CH$3,2,""))</f>
        <v/>
      </c>
      <c r="CI194" s="8" t="str">
        <f t="array" ref="CI194">IF(ISNA(INDEX($DC$201:$DC$770,MATCH($BI193&amp;CI$3,$DB$201:$DB$770&amp;$DC$201:$DC$770,0))),IF(ISNA(INDEX($DC$1:$DC$200,MATCH($BI194&amp;CI$3,$DB$1:$DB$200&amp;$DC$1:$DC$200,0))),"",IF(INDEX($DC$1:$DC$200,MATCH($BI194&amp;CI$3,$DB$1:$DB$200&amp;$DC$1:$DC$200,0))=CI$3,1,"")),IF(INDEX($DC$201:$DC$770,MATCH($BI193&amp;CI$3,$DB$201:$DB$770&amp;$DC$201:$DC$770,0))=CI$3,2,""))</f>
        <v/>
      </c>
      <c r="CJ194" s="10" t="str">
        <f t="array" ref="CJ194">IF(ISNA(INDEX($DC$201:$DC$770,MATCH($BI193&amp;CJ$3,$DB$201:$DB$770&amp;$DC$201:$DC$770,0))),IF(ISNA(INDEX($DC$1:$DC$200,MATCH($BI194&amp;CJ$3,$DB$1:$DB$200&amp;$DC$1:$DC$200,0))),"",IF(INDEX($DC$1:$DC$200,MATCH($BI194&amp;CJ$3,$DB$1:$DB$200&amp;$DC$1:$DC$200,0))=CJ$3,1,"")),IF(INDEX($DC$201:$DC$770,MATCH($BI193&amp;CJ$3,$DB$201:$DB$770&amp;$DC$201:$DC$770,0))=CJ$3,2,""))</f>
        <v/>
      </c>
      <c r="CK194" s="10" t="str">
        <f t="array" ref="CK194">IF(ISNA(INDEX($DC$201:$DC$770,MATCH($BI193&amp;CK$3,$DB$201:$DB$770&amp;$DC$201:$DC$770,0))),IF(ISNA(INDEX($DC$1:$DC$200,MATCH($BI194&amp;CK$3,$DB$1:$DB$200&amp;$DC$1:$DC$200,0))),"",IF(INDEX($DC$1:$DC$200,MATCH($BI194&amp;CK$3,$DB$1:$DB$200&amp;$DC$1:$DC$200,0))=CK$3,1,"")),IF(INDEX($DC$201:$DC$770,MATCH($BI193&amp;CK$3,$DB$201:$DB$770&amp;$DC$201:$DC$770,0))=CK$3,2,""))</f>
        <v/>
      </c>
      <c r="CL194" s="8" t="str">
        <f t="array" ref="CL194">IF(ISNA(INDEX($DC$201:$DC$770,MATCH($BI193&amp;CL$3,$DB$201:$DB$770&amp;$DC$201:$DC$770,0))),IF(ISNA(INDEX($DC$1:$DC$200,MATCH($BI194&amp;CL$3,$DB$1:$DB$200&amp;$DC$1:$DC$200,0))),"",IF(INDEX($DC$1:$DC$200,MATCH($BI194&amp;CL$3,$DB$1:$DB$200&amp;$DC$1:$DC$200,0))=CL$3,1,"")),IF(INDEX($DC$201:$DC$770,MATCH($BI193&amp;CL$3,$DB$201:$DB$770&amp;$DC$201:$DC$770,0))=CL$3,2,""))</f>
        <v/>
      </c>
      <c r="CQ194" s="13" t="s">
        <v>195</v>
      </c>
      <c r="CR194" s="13">
        <v>3</v>
      </c>
      <c r="CX194" s="30"/>
      <c r="CY194" s="30"/>
      <c r="CZ194" s="30"/>
      <c r="DA194" s="30"/>
      <c r="DB194" s="49">
        <f>IF(DM194=0,0,IF(COUNTIF($DM$1:$DM$200,DM194)=1,DM194,IF(COUNTIF($DM$1:$DM$200,DM194)=2,IF(COUNTIF($DM$1:$DM193,DM194)=0,DM194,DM194+0.5),"Terminkollision 1")))</f>
        <v>0</v>
      </c>
      <c r="DC194" s="50"/>
      <c r="DD194" s="50"/>
      <c r="DE194" s="30"/>
      <c r="DF194" s="30"/>
      <c r="DG194" s="30"/>
      <c r="DH194" s="30"/>
      <c r="DI194" s="30"/>
      <c r="DJ194" s="30"/>
      <c r="DK194" s="30"/>
      <c r="DL194" s="49">
        <f t="shared" ref="DL194:DL199" si="1848">IF(DB194&lt;&gt;0,IF(COUNTIF(DB$1:DB$200,DB194)&gt;1,"F1",IF(COUNTIF($CP$30:$CP$56,DB194)&gt;0,"F2","0")),0)</f>
        <v>0</v>
      </c>
      <c r="DM194" s="30">
        <f t="shared" si="1826"/>
        <v>0</v>
      </c>
      <c r="DN194" s="30"/>
      <c r="DO194" s="30"/>
      <c r="DP194" s="30"/>
      <c r="DQ194" s="30"/>
    </row>
    <row r="195" spans="1:121">
      <c r="A195" s="13">
        <f t="shared" ref="A195" si="1849">A193+1</f>
        <v>210</v>
      </c>
      <c r="B195" s="174">
        <f>TRUNC((DATE($CR$2,C$140,C195)-WEEKDAY(DATE($CR$2,C$140,C195),2)-DATE(YEAR(DATE($CR$2,C$140,C195)+4-WEEKDAY(DATE($CR$2,C$140,C195),2)),1,-10))/7)</f>
        <v>30</v>
      </c>
      <c r="C195" s="181">
        <v>28</v>
      </c>
      <c r="D195" s="176" t="str">
        <f t="shared" si="1258"/>
        <v>Do</v>
      </c>
      <c r="E195" s="2"/>
      <c r="F195" s="164">
        <f t="shared" ref="F195" si="1850">IF(OR(OR(B195=$CR$7,B199=$CR$7,B195=$CS$7,B199=$CS$7,B195=$CT$7,B199=$CT$7,B195=$CR$8,B199=$CR$8,B195=$CR$9,B199=$CR$9,B195=$CR$10,B199=$CR$10,B195=$CS$10,B199=$CS$10,B195=$CR$11,B199=$CR$11,B195=$CS$11,B199=$CS$11,B195=$CT$11,B199=$CT$11,B195=$CU$11,B199=$CU$11,B195=$CV$11,B199=$CV$11,B195=$CR$12,B199=$CR$12,B195=$CS$12,B199=$CS$12),OR($A196=$CP$30,$A196=$CP$31,$A196=$CP$32,$A196=$CP$33,$A196=$CP$34,$A196=$CP$35,$A196=$CP$36,$A196=$CP$37,$A196=$CP$38,$A196=$CP$39,$A196=$CP$40,$A196=$CP$41),OR($A196=$CP$44,$A196=$CP$45,$A196=$CP$46,$A196=$CP$47,$A196=$CP$48,$A196=$CP$49,$A196=$CP$50)),1,"")</f>
        <v>1</v>
      </c>
      <c r="G195" s="164">
        <f t="shared" ref="G195" si="1851">IF(OR(OR(B195=$CR$15,B199=$CR$15,B195=$CS$15,B199=$CS$15,B195=$CT$15,B199=$CT$15,B195=$CR$16,B199=$CR$16,B195=$CS$16,B199=$CS$16,B195=$CR$17,B199=$CR$17,B195=$CS$17,B199=$CS$17,B195=$CR$18,B199=$CR$18,B195=$CS$18,B199=$CS$18,B195=$CT$18,B199=$CT$18,B195=$CU$18,B199=$CU$18,B195=$CV$18,B199=$CV$18,B195=$CR$19,B199=$CR$19,B195=$CS$19,B199=$CS$19),OR($A196=$CP$30,$A196=$CP$31,$A196=$CP$32,$A196=$CP$33,$A196=$CP$34,$A196=$CP$35,$A196=$CP$36,$A196=$CP$37,$A196=$CP$38,$A196=$CP$39,$A196=$CP$40,$A196=$CP$41),OR($A196=$CP$44,$A196=$CP$45,$A196=$CP$46,$A196=$CP$47,$A196=$CP$48,$A196=$CP$49,$A196=$CP$50)),1,"")</f>
        <v>1</v>
      </c>
      <c r="H195" s="164">
        <f t="shared" ref="H195" si="1852">IF(OR(OR(B195=$CR$22,B199=$CR$22,B195=$CS$22,B199=$CS$22,B195=$CT$22,B199=$CT$22,B195=$CR$23,B199=$CR$23,B195=$CS$23,B199=$CS$23,B195=$CR$24,B199=$CR$24,B195=$CS$24,B199=$CS$24,B195=$CR$25,B199=$CR$25,B195=$CS$25,B199=$CS$25,B195=$CT$25,B199=$CT$25,B195=$CU$25,B199=$CU$25,B195=$CV$25,B199=$CV$25,B195=$CR$26,B199=$CR$26,B195=$CS$26,B199=$CS$26),OR($A196=$CP$30,$A196=$CP$31,$A196=$CP$32,$A196=$CP$33,$A196=$CP$34,$A196=$CP$35,$A196=$CP$36,$A196=$CP$37,$A196=$CP$38,$A196=$CP$39,$A196=$CP$40,$A196=$CP$41),OR($A196=$CP$44,$A196=$CP$45,$A196=$CP$46,$A196=$CP$47,$A196=$CP$48,$A196=$CP$49,$A196=$CP$50)),1,"")</f>
        <v>1</v>
      </c>
      <c r="I195" s="2"/>
      <c r="J195" s="6" t="str">
        <f t="shared" ref="J195" si="1853">IF(ISNA(VLOOKUP(A195,$DB$1:$DE$200,4,FALSE)),"",VLOOKUP(A195,$DB$1:$DE$200,4,FALSE))</f>
        <v/>
      </c>
      <c r="K195" s="6"/>
      <c r="L195" s="6"/>
      <c r="M195" s="6"/>
      <c r="N195" s="6"/>
      <c r="O195" s="6"/>
      <c r="P195" s="5" t="str">
        <f t="array" ref="P195">IF(ISNA(INDEX($DC$1:$DC$770,MATCH($A195&amp;P$3,$DB$1:$DB$770&amp;$DC$1:$DC$770,0))),"",IF(ISNA(INDEX($DC$1:$DC$200,MATCH($A195&amp;P$3,$DB$1:$DB$200&amp;$DC$1:$DC$200,0))),IF(INDEX($DC$201:$DC$770,MATCH($A195&amp;P$3,$DB$201:$DB$770&amp;$DC$201:$DC$770,0))=P$3,2,""),IF(INDEX($DC$1:$DC$200,MATCH($A195&amp;P$3,$DB$1:$DB$200&amp;$DC$1:$DC$200,0))=P$3,1,"")))</f>
        <v/>
      </c>
      <c r="Q195" s="6" t="str">
        <f t="array" ref="Q195">IF(ISNA(INDEX($DC$1:$DC$770,MATCH($A195&amp;Q$3,$DB$1:$DB$770&amp;$DC$1:$DC$770,0))),"",IF(ISNA(INDEX($DC$1:$DC$200,MATCH($A195&amp;Q$3,$DB$1:$DB$200&amp;$DC$1:$DC$200,0))),IF(INDEX($DC$201:$DC$770,MATCH($A195&amp;Q$3,$DB$201:$DB$770&amp;$DC$201:$DC$770,0))=Q$3,2,""),IF(INDEX($DC$1:$DC$200,MATCH($A195&amp;Q$3,$DB$1:$DB$200&amp;$DC$1:$DC$200,0))=Q$3,1,"")))</f>
        <v/>
      </c>
      <c r="R195" s="6" t="str">
        <f t="array" ref="R195">IF(ISNA(INDEX($DC$1:$DC$770,MATCH($A195&amp;R$3,$DB$1:$DB$770&amp;$DC$1:$DC$770,0))),"",IF(ISNA(INDEX($DC$1:$DC$200,MATCH($A195&amp;R$3,$DB$1:$DB$200&amp;$DC$1:$DC$200,0))),IF(INDEX($DC$201:$DC$770,MATCH($A195&amp;R$3,$DB$201:$DB$770&amp;$DC$201:$DC$770,0))=R$3,2,""),IF(INDEX($DC$1:$DC$200,MATCH($A195&amp;R$3,$DB$1:$DB$200&amp;$DC$1:$DC$200,0))=R$3,1,"")))</f>
        <v/>
      </c>
      <c r="S195" s="5" t="str">
        <f t="array" ref="S195">IF(ISNA(INDEX($DC$1:$DC$770,MATCH($A195&amp;S$3,$DB$1:$DB$770&amp;$DC$1:$DC$770,0))),"",IF(ISNA(INDEX($DC$1:$DC$200,MATCH($A195&amp;S$3,$DB$1:$DB$200&amp;$DC$1:$DC$200,0))),IF(INDEX($DC$201:$DC$770,MATCH($A195&amp;S$3,$DB$201:$DB$770&amp;$DC$201:$DC$770,0))=S$3,2,""),IF(INDEX($DC$1:$DC$200,MATCH($A195&amp;S$3,$DB$1:$DB$200&amp;$DC$1:$DC$200,0))=S$3,1,"")))</f>
        <v/>
      </c>
      <c r="T195" s="6" t="str">
        <f t="array" ref="T195">IF(ISNA(INDEX($DC$1:$DC$770,MATCH($A195&amp;T$3,$DB$1:$DB$770&amp;$DC$1:$DC$770,0))),"",IF(ISNA(INDEX($DC$1:$DC$200,MATCH($A195&amp;T$3,$DB$1:$DB$200&amp;$DC$1:$DC$200,0))),IF(INDEX($DC$201:$DC$770,MATCH($A195&amp;T$3,$DB$201:$DB$770&amp;$DC$201:$DC$770,0))=T$3,2,""),IF(INDEX($DC$1:$DC$200,MATCH($A195&amp;T$3,$DB$1:$DB$200&amp;$DC$1:$DC$200,0))=T$3,1,"")))</f>
        <v/>
      </c>
      <c r="U195" s="7" t="str">
        <f t="array" ref="U195">IF(ISNA(INDEX($DC$1:$DC$770,MATCH($A195&amp;U$3,$DB$1:$DB$770&amp;$DC$1:$DC$770,0))),"",IF(ISNA(INDEX($DC$1:$DC$200,MATCH($A195&amp;U$3,$DB$1:$DB$200&amp;$DC$1:$DC$200,0))),IF(INDEX($DC$201:$DC$770,MATCH($A195&amp;U$3,$DB$201:$DB$770&amp;$DC$201:$DC$770,0))=U$3,2,""),IF(INDEX($DC$1:$DC$200,MATCH($A195&amp;U$3,$DB$1:$DB$200&amp;$DC$1:$DC$200,0))=U$3,1,"")))</f>
        <v/>
      </c>
      <c r="V195" s="6" t="str">
        <f t="array" ref="V195">IF(ISNA(INDEX($DC$1:$DC$770,MATCH($A195&amp;V$3,$DB$1:$DB$770&amp;$DC$1:$DC$770,0))),"",IF(ISNA(INDEX($DC$1:$DC$200,MATCH($A195&amp;V$3,$DB$1:$DB$200&amp;$DC$1:$DC$200,0))),IF(INDEX($DC$201:$DC$770,MATCH($A195&amp;V$3,$DB$201:$DB$770&amp;$DC$201:$DC$770,0))=V$3,2,""),IF(INDEX($DC$1:$DC$200,MATCH($A195&amp;V$3,$DB$1:$DB$200&amp;$DC$1:$DC$200,0))=V$3,1,"")))</f>
        <v/>
      </c>
      <c r="W195" s="6" t="str">
        <f t="array" ref="W195">IF(ISNA(INDEX($DC$1:$DC$770,MATCH($A195&amp;W$3,$DB$1:$DB$770&amp;$DC$1:$DC$770,0))),"",IF(ISNA(INDEX($DC$1:$DC$200,MATCH($A195&amp;W$3,$DB$1:$DB$200&amp;$DC$1:$DC$200,0))),IF(INDEX($DC$201:$DC$770,MATCH($A195&amp;W$3,$DB$201:$DB$770&amp;$DC$201:$DC$770,0))=W$3,2,""),IF(INDEX($DC$1:$DC$200,MATCH($A195&amp;W$3,$DB$1:$DB$200&amp;$DC$1:$DC$200,0))=W$3,1,"")))</f>
        <v/>
      </c>
      <c r="X195" s="6" t="str">
        <f t="array" ref="X195">IF(ISNA(INDEX($DC$1:$DC$770,MATCH($A195&amp;X$3,$DB$1:$DB$770&amp;$DC$1:$DC$770,0))),"",IF(ISNA(INDEX($DC$1:$DC$200,MATCH($A195&amp;X$3,$DB$1:$DB$200&amp;$DC$1:$DC$200,0))),IF(INDEX($DC$201:$DC$770,MATCH($A195&amp;X$3,$DB$201:$DB$770&amp;$DC$201:$DC$770,0))=X$3,2,""),IF(INDEX($DC$1:$DC$200,MATCH($A195&amp;X$3,$DB$1:$DB$200&amp;$DC$1:$DC$200,0))=X$3,1,"")))</f>
        <v/>
      </c>
      <c r="Y195" s="5" t="str">
        <f t="array" ref="Y195">IF(ISNA(INDEX($DC$1:$DC$770,MATCH($A195&amp;Y$3,$DB$1:$DB$770&amp;$DC$1:$DC$770,0))),"",IF(ISNA(INDEX($DC$1:$DC$200,MATCH($A195&amp;Y$3,$DB$1:$DB$200&amp;$DC$1:$DC$200,0))),IF(INDEX($DC$201:$DC$770,MATCH($A195&amp;Y$3,$DB$201:$DB$770&amp;$DC$201:$DC$770,0))=Y$3,2,""),IF(INDEX($DC$1:$DC$200,MATCH($A195&amp;Y$3,$DB$1:$DB$200&amp;$DC$1:$DC$200,0))=Y$3,1,"")))</f>
        <v/>
      </c>
      <c r="Z195" s="6" t="str">
        <f t="array" ref="Z195">IF(ISNA(INDEX($DC$1:$DC$770,MATCH($A195&amp;Z$3,$DB$1:$DB$770&amp;$DC$1:$DC$770,0))),"",IF(ISNA(INDEX($DC$1:$DC$200,MATCH($A195&amp;Z$3,$DB$1:$DB$200&amp;$DC$1:$DC$200,0))),IF(INDEX($DC$201:$DC$770,MATCH($A195&amp;Z$3,$DB$201:$DB$770&amp;$DC$201:$DC$770,0))=Z$3,2,""),IF(INDEX($DC$1:$DC$200,MATCH($A195&amp;Z$3,$DB$1:$DB$200&amp;$DC$1:$DC$200,0))=Z$3,1,"")))</f>
        <v/>
      </c>
      <c r="AA195" s="7" t="str">
        <f t="array" ref="AA195">IF(ISNA(INDEX($DC$1:$DC$770,MATCH($A195&amp;AA$3,$DB$1:$DB$770&amp;$DC$1:$DC$770,0))),"",IF(ISNA(INDEX($DC$1:$DC$200,MATCH($A195&amp;AA$3,$DB$1:$DB$200&amp;$DC$1:$DC$200,0))),IF(INDEX($DC$201:$DC$770,MATCH($A195&amp;AA$3,$DB$201:$DB$770&amp;$DC$201:$DC$770,0))=AA$3,2,""),IF(INDEX($DC$1:$DC$200,MATCH($A195&amp;AA$3,$DB$1:$DB$200&amp;$DC$1:$DC$200,0))=AA$3,1,"")))</f>
        <v/>
      </c>
      <c r="AB195" s="6" t="str">
        <f t="array" ref="AB195">IF(ISNA(INDEX($DC$1:$DC$770,MATCH($A195&amp;AB$3,$DB$1:$DB$770&amp;$DC$1:$DC$770,0))),"",IF(ISNA(INDEX($DC$1:$DC$200,MATCH($A195&amp;AB$3,$DB$1:$DB$200&amp;$DC$1:$DC$200,0))),IF(INDEX($DC$201:$DC$770,MATCH($A195&amp;AB$3,$DB$201:$DB$770&amp;$DC$201:$DC$770,0))=AB$3,2,""),IF(INDEX($DC$1:$DC$200,MATCH($A195&amp;AB$3,$DB$1:$DB$200&amp;$DC$1:$DC$200,0))=AB$3,1,"")))</f>
        <v/>
      </c>
      <c r="AC195" s="6" t="str">
        <f t="array" ref="AC195">IF(ISNA(INDEX($DC$1:$DC$770,MATCH($A195&amp;AC$3,$DB$1:$DB$770&amp;$DC$1:$DC$770,0))),"",IF(ISNA(INDEX($DC$1:$DC$200,MATCH($A195&amp;AC$3,$DB$1:$DB$200&amp;$DC$1:$DC$200,0))),IF(INDEX($DC$201:$DC$770,MATCH($A195&amp;AC$3,$DB$201:$DB$770&amp;$DC$201:$DC$770,0))=AC$3,2,""),IF(INDEX($DC$1:$DC$200,MATCH($A195&amp;AC$3,$DB$1:$DB$200&amp;$DC$1:$DC$200,0))=AC$3,1,"")))</f>
        <v/>
      </c>
      <c r="AD195" s="7" t="str">
        <f t="array" ref="AD195">IF(ISNA(INDEX($DC$1:$DC$770,MATCH($A195&amp;AD$3,$DB$1:$DB$770&amp;$DC$1:$DC$770,0))),"",IF(ISNA(INDEX($DC$1:$DC$200,MATCH($A195&amp;AD$3,$DB$1:$DB$200&amp;$DC$1:$DC$200,0))),IF(INDEX($DC$201:$DC$770,MATCH($A195&amp;AD$3,$DB$201:$DB$770&amp;$DC$201:$DC$770,0))=AD$3,2,""),IF(INDEX($DC$1:$DC$200,MATCH($A195&amp;AD$3,$DB$1:$DB$200&amp;$DC$1:$DC$200,0))=AD$3,1,"")))</f>
        <v/>
      </c>
      <c r="AE195" s="4">
        <f t="shared" ref="AE195" si="1854">AE193+1</f>
        <v>241</v>
      </c>
      <c r="AF195" s="174">
        <f>TRUNC((DATE($CR$2,AG$140,AG195)-WEEKDAY(DATE($CR$2,AG$140,AG195),2)-DATE(YEAR(DATE($CR$2,AG$140,AG195)+4-WEEKDAY(DATE($CR$2,AG$140,AG195),2)),1,-10))/7)</f>
        <v>34</v>
      </c>
      <c r="AG195" s="172">
        <v>28</v>
      </c>
      <c r="AH195" s="188" t="str">
        <f t="shared" si="1263"/>
        <v>So</v>
      </c>
      <c r="AI195" s="2"/>
      <c r="AJ195" s="164" t="str">
        <f t="shared" ref="AJ195" si="1855">IF(OR(OR(AF195=$CR$7,AF199=$CR$7,AF195=$CS$7,AF199=$CS$7,AF195=$CT$7,AF199=$CT$7,AF195=$CR$8,AF199=$CR$8,AF195=$CR$9,AF199=$CR$9,AF195=$CR$10,AF199=$CR$10,AF195=$CS$10,AF199=$CS$10,AF195=$CR$11,AF199=$CR$11,AF195=$CS$11,AF199=$CS$11,AF195=$CT$11,AF199=$CT$11,AF195=$CU$11,AF199=$CU$11,AF195=$CV$11,AF199=$CV$11,AF195=$CR$12,AF199=$CR$12,AF195=$CS$12,AF199=$CS$12),OR($AE196=$CP$30,$AE196=$CP$31,$AE196=$CP$32,$AE196=$CP$33,$AE196=$CP$34,$AE196=$CP$35,$AE196=$CP$36,$AE196=$CP$37,$AE196=$CP$38,$AE196=$CP$39,$AE196=$CP$40,$AE196=$CP$41),OR($AE196=$CP$44,$AE196=$CP$45,$AE196=$CP$46,$AE196=$CP$47,$AE196=$CP$48,$AE196=$CP$49,$AE196=$CP$50)),1,"")</f>
        <v/>
      </c>
      <c r="AK195" s="164" t="str">
        <f t="shared" ref="AK195" si="1856">IF(OR(OR(AF195=$CR$15,AF199=$CR$15,AF195=$CS$15,AF199=$CS$15,AF195=$CT$15,AF199=$CT$15,AF195=$CR$16,AF199=$CR$16,AF195=$CS$16,AF199=$CS$16,AF195=$CR$17,AF199=$CR$17,AF195=$CS$17,AF199=$CS$17,AF195=$CR$18,AF199=$CR$18,AF195=$CS$18,AF199=$CS$18,AF195=$CT$18,AF199=$CT$18,AF195=$CU$18,AF199=$CU$18,AF195=$CV$18,AF199=$CV$18,AF195=$CR$19,AF199=$CR$19,AF195=$CS$19,AF199=$CS$19),OR($AE196=$CP$30,$AE196=$CP$31,$AE196=$CP$32,$AE196=$CP$33,$AE196=$CP$34,$AE196=$CP$35,$AE196=$CP$36,$AE196=$CP$37,$AE196=$CP$38,$AE196=$CP$39,$AE196=$CP$40,$AE196=$CP$41),OR($AE196=$CP$44,$AE196=$CP$45,$AE196=$CP$46,$AE196=$CP$47,$AE196=$CP$48,$AE196=$CP$49,$AE196=$CP$50)),1,"")</f>
        <v/>
      </c>
      <c r="AL195" s="164" t="str">
        <f t="shared" ref="AL195" si="1857">IF(OR(OR(AF195=$CR$22,AF199=$CR$22,AF195=$CS$22,AF199=$CS$22,AF195=$CT$22,AF199=$CT$22,AF195=$CR$23,AF199=$CR$23,AF195=$CS$23,AF199=$CS$23,AF195=$CR$24,AF199=$CR$24,AF195=$CS$24,AF199=$CS$24,AF195=$CR$25,AF199=$CR$25,AF195=$CS$25,AF199=$CS$25,AF195=$CT$25,AF199=$CT$25,AF195=$CU$25,AF199=$CU$25,AF195=$CV$25,AF199=$CV$25,AF195=$CR$26,AF199=$CR$26,AF195=$CS$26,AF199=$CS$26),OR($AE196=$CP$30,$AE196=$CP$31,$AE196=$CP$32,$AE196=$CP$33,$AE196=$CP$34,$AE196=$CP$35,$AE196=$CP$36,$AE196=$CP$37,$AE196=$CP$38,$AE196=$CP$39,$AE196=$CP$40,$AE196=$CP$41),OR($AE196=$CP$44,$AE196=$CP$45,$AE196=$CP$46,$AE196=$CP$47,$AE196=$CP$48,$AE196=$CP$49,$AE196=$CP$50)),1,"")</f>
        <v/>
      </c>
      <c r="AM195" s="2"/>
      <c r="AN195" s="1" t="str">
        <f t="shared" ref="AN195" si="1858">IF(ISNA(VLOOKUP(AE195,$DB$1:$DE$200,4,FALSE)),"",VLOOKUP(AE195,$DB$1:$DE$200,4,FALSE))</f>
        <v/>
      </c>
      <c r="AO195" s="1"/>
      <c r="AP195" s="1"/>
      <c r="AQ195" s="1"/>
      <c r="AR195" s="1"/>
      <c r="AS195" s="1"/>
      <c r="AT195" s="5" t="str">
        <f t="array" ref="AT195">IF(ISNA(INDEX($DC$1:$DC$770,MATCH($AE195&amp;AT$3,$DB$1:$DB$770&amp;$DC$1:$DC$770,0))),"",IF(ISNA(INDEX($DC$1:$DC$200,MATCH($AE195&amp;AT$3,$DB$1:$DB$200&amp;$DC$1:$DC$200,0))),IF(INDEX($DC$201:$DC$770,MATCH($AE195&amp;AT$3,$DB$201:$DB$770&amp;$DC$201:$DC$770,0))=AT$3,2,""),IF(INDEX($DC$1:$DC$200,MATCH($AE195&amp;AT$3,$DB$1:$DB$200&amp;$DC$1:$DC$200,0))=AT$3,1,"")))</f>
        <v/>
      </c>
      <c r="AU195" s="6" t="str">
        <f t="array" ref="AU195">IF(ISNA(INDEX($DC$1:$DC$770,MATCH($AE195&amp;AU$3,$DB$1:$DB$770&amp;$DC$1:$DC$770,0))),"",IF(ISNA(INDEX($DC$1:$DC$200,MATCH($AE195&amp;AU$3,$DB$1:$DB$200&amp;$DC$1:$DC$200,0))),IF(INDEX($DC$201:$DC$770,MATCH($AE195&amp;AU$3,$DB$201:$DB$770&amp;$DC$201:$DC$770,0))=AU$3,2,""),IF(INDEX($DC$1:$DC$200,MATCH($AE195&amp;AU$3,$DB$1:$DB$200&amp;$DC$1:$DC$200,0))=AU$3,1,"")))</f>
        <v/>
      </c>
      <c r="AV195" s="6" t="str">
        <f t="array" ref="AV195">IF(ISNA(INDEX($DC$1:$DC$770,MATCH($AE195&amp;AV$3,$DB$1:$DB$770&amp;$DC$1:$DC$770,0))),"",IF(ISNA(INDEX($DC$1:$DC$200,MATCH($AE195&amp;AV$3,$DB$1:$DB$200&amp;$DC$1:$DC$200,0))),IF(INDEX($DC$201:$DC$770,MATCH($AE195&amp;AV$3,$DB$201:$DB$770&amp;$DC$201:$DC$770,0))=AV$3,2,""),IF(INDEX($DC$1:$DC$200,MATCH($AE195&amp;AV$3,$DB$1:$DB$200&amp;$DC$1:$DC$200,0))=AV$3,1,"")))</f>
        <v/>
      </c>
      <c r="AW195" s="5" t="str">
        <f t="array" ref="AW195">IF(ISNA(INDEX($DC$1:$DC$770,MATCH($AE195&amp;AW$3,$DB$1:$DB$770&amp;$DC$1:$DC$770,0))),"",IF(ISNA(INDEX($DC$1:$DC$200,MATCH($AE195&amp;AW$3,$DB$1:$DB$200&amp;$DC$1:$DC$200,0))),IF(INDEX($DC$201:$DC$770,MATCH($AE195&amp;AW$3,$DB$201:$DB$770&amp;$DC$201:$DC$770,0))=AW$3,2,""),IF(INDEX($DC$1:$DC$200,MATCH($AE195&amp;AW$3,$DB$1:$DB$200&amp;$DC$1:$DC$200,0))=AW$3,1,"")))</f>
        <v/>
      </c>
      <c r="AX195" s="6" t="str">
        <f t="array" ref="AX195">IF(ISNA(INDEX($DC$1:$DC$770,MATCH($AE195&amp;AX$3,$DB$1:$DB$770&amp;$DC$1:$DC$770,0))),"",IF(ISNA(INDEX($DC$1:$DC$200,MATCH($AE195&amp;AX$3,$DB$1:$DB$200&amp;$DC$1:$DC$200,0))),IF(INDEX($DC$201:$DC$770,MATCH($AE195&amp;AX$3,$DB$201:$DB$770&amp;$DC$201:$DC$770,0))=AX$3,2,""),IF(INDEX($DC$1:$DC$200,MATCH($AE195&amp;AX$3,$DB$1:$DB$200&amp;$DC$1:$DC$200,0))=AX$3,1,"")))</f>
        <v/>
      </c>
      <c r="AY195" s="7" t="str">
        <f t="array" ref="AY195">IF(ISNA(INDEX($DC$1:$DC$770,MATCH($AE195&amp;AY$3,$DB$1:$DB$770&amp;$DC$1:$DC$770,0))),"",IF(ISNA(INDEX($DC$1:$DC$200,MATCH($AE195&amp;AY$3,$DB$1:$DB$200&amp;$DC$1:$DC$200,0))),IF(INDEX($DC$201:$DC$770,MATCH($AE195&amp;AY$3,$DB$201:$DB$770&amp;$DC$201:$DC$770,0))=AY$3,2,""),IF(INDEX($DC$1:$DC$200,MATCH($AE195&amp;AY$3,$DB$1:$DB$200&amp;$DC$1:$DC$200,0))=AY$3,1,"")))</f>
        <v/>
      </c>
      <c r="AZ195" s="6" t="str">
        <f t="array" ref="AZ195">IF(ISNA(INDEX($DC$1:$DC$770,MATCH($AE195&amp;AZ$3,$DB$1:$DB$770&amp;$DC$1:$DC$770,0))),"",IF(ISNA(INDEX($DC$1:$DC$200,MATCH($AE195&amp;AZ$3,$DB$1:$DB$200&amp;$DC$1:$DC$200,0))),IF(INDEX($DC$201:$DC$770,MATCH($AE195&amp;AZ$3,$DB$201:$DB$770&amp;$DC$201:$DC$770,0))=AZ$3,2,""),IF(INDEX($DC$1:$DC$200,MATCH($AE195&amp;AZ$3,$DB$1:$DB$200&amp;$DC$1:$DC$200,0))=AZ$3,1,"")))</f>
        <v/>
      </c>
      <c r="BA195" s="6" t="str">
        <f t="array" ref="BA195">IF(ISNA(INDEX($DC$1:$DC$770,MATCH($AE195&amp;BA$3,$DB$1:$DB$770&amp;$DC$1:$DC$770,0))),"",IF(ISNA(INDEX($DC$1:$DC$200,MATCH($AE195&amp;BA$3,$DB$1:$DB$200&amp;$DC$1:$DC$200,0))),IF(INDEX($DC$201:$DC$770,MATCH($AE195&amp;BA$3,$DB$201:$DB$770&amp;$DC$201:$DC$770,0))=BA$3,2,""),IF(INDEX($DC$1:$DC$200,MATCH($AE195&amp;BA$3,$DB$1:$DB$200&amp;$DC$1:$DC$200,0))=BA$3,1,"")))</f>
        <v/>
      </c>
      <c r="BB195" s="6" t="str">
        <f t="array" ref="BB195">IF(ISNA(INDEX($DC$1:$DC$770,MATCH($AE195&amp;BB$3,$DB$1:$DB$770&amp;$DC$1:$DC$770,0))),"",IF(ISNA(INDEX($DC$1:$DC$200,MATCH($AE195&amp;BB$3,$DB$1:$DB$200&amp;$DC$1:$DC$200,0))),IF(INDEX($DC$201:$DC$770,MATCH($AE195&amp;BB$3,$DB$201:$DB$770&amp;$DC$201:$DC$770,0))=BB$3,2,""),IF(INDEX($DC$1:$DC$200,MATCH($AE195&amp;BB$3,$DB$1:$DB$200&amp;$DC$1:$DC$200,0))=BB$3,1,"")))</f>
        <v/>
      </c>
      <c r="BC195" s="5" t="str">
        <f t="array" ref="BC195">IF(ISNA(INDEX($DC$1:$DC$770,MATCH($AE195&amp;BC$3,$DB$1:$DB$770&amp;$DC$1:$DC$770,0))),"",IF(ISNA(INDEX($DC$1:$DC$200,MATCH($AE195&amp;BC$3,$DB$1:$DB$200&amp;$DC$1:$DC$200,0))),IF(INDEX($DC$201:$DC$770,MATCH($AE195&amp;BC$3,$DB$201:$DB$770&amp;$DC$201:$DC$770,0))=BC$3,2,""),IF(INDEX($DC$1:$DC$200,MATCH($AE195&amp;BC$3,$DB$1:$DB$200&amp;$DC$1:$DC$200,0))=BC$3,1,"")))</f>
        <v/>
      </c>
      <c r="BD195" s="6" t="str">
        <f t="array" ref="BD195">IF(ISNA(INDEX($DC$1:$DC$770,MATCH($AE195&amp;BD$3,$DB$1:$DB$770&amp;$DC$1:$DC$770,0))),"",IF(ISNA(INDEX($DC$1:$DC$200,MATCH($AE195&amp;BD$3,$DB$1:$DB$200&amp;$DC$1:$DC$200,0))),IF(INDEX($DC$201:$DC$770,MATCH($AE195&amp;BD$3,$DB$201:$DB$770&amp;$DC$201:$DC$770,0))=BD$3,2,""),IF(INDEX($DC$1:$DC$200,MATCH($AE195&amp;BD$3,$DB$1:$DB$200&amp;$DC$1:$DC$200,0))=BD$3,1,"")))</f>
        <v/>
      </c>
      <c r="BE195" s="7" t="str">
        <f t="array" ref="BE195">IF(ISNA(INDEX($DC$1:$DC$770,MATCH($AE195&amp;BE$3,$DB$1:$DB$770&amp;$DC$1:$DC$770,0))),"",IF(ISNA(INDEX($DC$1:$DC$200,MATCH($AE195&amp;BE$3,$DB$1:$DB$200&amp;$DC$1:$DC$200,0))),IF(INDEX($DC$201:$DC$770,MATCH($AE195&amp;BE$3,$DB$201:$DB$770&amp;$DC$201:$DC$770,0))=BE$3,2,""),IF(INDEX($DC$1:$DC$200,MATCH($AE195&amp;BE$3,$DB$1:$DB$200&amp;$DC$1:$DC$200,0))=BE$3,1,"")))</f>
        <v/>
      </c>
      <c r="BF195" s="6" t="str">
        <f t="array" ref="BF195">IF(ISNA(INDEX($DC$1:$DC$770,MATCH($AE195&amp;BF$3,$DB$1:$DB$770&amp;$DC$1:$DC$770,0))),"",IF(ISNA(INDEX($DC$1:$DC$200,MATCH($AE195&amp;BF$3,$DB$1:$DB$200&amp;$DC$1:$DC$200,0))),IF(INDEX($DC$201:$DC$770,MATCH($AE195&amp;BF$3,$DB$201:$DB$770&amp;$DC$201:$DC$770,0))=BF$3,2,""),IF(INDEX($DC$1:$DC$200,MATCH($AE195&amp;BF$3,$DB$1:$DB$200&amp;$DC$1:$DC$200,0))=BF$3,1,"")))</f>
        <v/>
      </c>
      <c r="BG195" s="6" t="str">
        <f t="array" ref="BG195">IF(ISNA(INDEX($DC$1:$DC$770,MATCH($AE195&amp;BG$3,$DB$1:$DB$770&amp;$DC$1:$DC$770,0))),"",IF(ISNA(INDEX($DC$1:$DC$200,MATCH($AE195&amp;BG$3,$DB$1:$DB$200&amp;$DC$1:$DC$200,0))),IF(INDEX($DC$201:$DC$770,MATCH($AE195&amp;BG$3,$DB$201:$DB$770&amp;$DC$201:$DC$770,0))=BG$3,2,""),IF(INDEX($DC$1:$DC$200,MATCH($AE195&amp;BG$3,$DB$1:$DB$200&amp;$DC$1:$DC$200,0))=BG$3,1,"")))</f>
        <v/>
      </c>
      <c r="BH195" s="7" t="str">
        <f t="array" ref="BH195">IF(ISNA(INDEX($DC$1:$DC$770,MATCH($AE195&amp;BH$3,$DB$1:$DB$770&amp;$DC$1:$DC$770,0))),"",IF(ISNA(INDEX($DC$1:$DC$200,MATCH($AE195&amp;BH$3,$DB$1:$DB$200&amp;$DC$1:$DC$200,0))),IF(INDEX($DC$201:$DC$770,MATCH($AE195&amp;BH$3,$DB$201:$DB$770&amp;$DC$201:$DC$770,0))=BH$3,2,""),IF(INDEX($DC$1:$DC$200,MATCH($AE195&amp;BH$3,$DB$1:$DB$200&amp;$DC$1:$DC$200,0))=BH$3,1,"")))</f>
        <v/>
      </c>
      <c r="BI195" s="4">
        <f t="shared" ref="BI195" si="1859">BI193+1</f>
        <v>272</v>
      </c>
      <c r="BJ195" s="174">
        <f>TRUNC((DATE($CR$2,BK$140,BK195)-WEEKDAY(DATE($CR$2,BK$140,BK195),2)-DATE(YEAR(DATE($CR$2,BK$140,BK195)+4-WEEKDAY(DATE($CR$2,BK$140,BK195),2)),1,-10))/7)</f>
        <v>39</v>
      </c>
      <c r="BK195" s="172">
        <v>28</v>
      </c>
      <c r="BL195" s="176" t="str">
        <f t="shared" si="1268"/>
        <v>Mi</v>
      </c>
      <c r="BM195" s="2"/>
      <c r="BN195" s="164" t="str">
        <f t="shared" ref="BN195" si="1860">IF(OR(OR($BI196=$CP$30,$BI196=$CP$31,$BI196=$CP$32,$BI196=$CP$33,$BI196=$CP$34,$BI196=$CP$35,$BI196=$CP$36,$BI196=$CP$37,$BI196=$CP$38,$BI196=$CP$39,$BI196=$CP$40,$BI196=$CP$41),OR(BJ195=$CR$7,BJ199=$CR$7,BJ195=$CS$7,BJ199=$CS$7,BJ195=$CT$7,BJ199=$CT$7,BJ195=$CR$8,BJ199=$CR$8,BJ195=$CR$9,BJ199=$CR$9,BJ195=$CR$10,BJ199=$CR$10,BJ195=$CS$10,BJ199=$CS$10,BJ195=$CR$11,BJ199=$CR$11,BJ195=$CS$11,BJ199=$CS$11,BJ195=$CT$11,BJ199=$CT$11,BJ195=$CU$11,BJ199=$CU$11,BJ195=$CV$11,BJ199=$CV$11,BJ195=$CR$12,BJ199=$CR$12,BJ195=$CS$12,BJ199=$CS$12),OR($BI196=$CP$44,$BI196=$CP$45,$BI196=$CP$46,$BI196=$CP$47,$BI196=$CP$48,$BI196=$CP$49,$BI196=$CP$50)),1,"")</f>
        <v/>
      </c>
      <c r="BO195" s="164" t="str">
        <f t="shared" ref="BO195" si="1861">IF(OR(OR(BJ195=$CR$15,BJ199=$CR$15,BJ195=$CS$15,BJ199=$CS$15,BJ195=$CT$15,BJ199=$CT$15,BJ195=$CR$16,BJ199=$CR$16,BJ195=$CS$16,BJ199=$CS$16,BJ195=$CR$17,BJ199=$CR$17,BJ195=$CS$17,BJ199=$CS$17,BJ195=$CR$18,BJ199=$CR$18,BJ195=$CS$18,BJ199=$CS$18,BJ195=$CT$18,BJ199=$CT$18,BJ195=$CU$18,BJ199=$CU$18,BJ195=$CV$18,BJ199=$CV$18,BJ195=$CR$19,BJ199=$CR$19,BJ195=$CS$19,BJ199=$CS$19),OR($BI196=$CP$30,$BI196=$CP$31,$BI196=$CP$32,$BI196=$CP$33,$BI196=$CP$34,$BI196=$CP$35,$BI196=$CP$36,$BI196=$CP$37,$BI196=$CP$38,$BI196=$CP$39,$BI196=$CP$40,$BI196=$CP$41),OR($BI196=$CP$44,$BI196=$CP$45,$BI196=$CP$46,$BI196=$CP$47,$BI196=$CP$48,$BI196=$CP$49,$BI196=$CP$50)),1,"")</f>
        <v/>
      </c>
      <c r="BP195" s="164" t="str">
        <f t="shared" ref="BP195" si="1862">IF(OR(OR(BJ195=$CR$22,BJ199=$CR$22,BJ195=$CS$22,BJ199=$CS$22,BJ195=$CT$22,BJ199=$CT$22,BJ195=$CR$23,BJ199=$CR$23,BJ195=$CS$23,BJ199=$CS$23,BJ195=$CR$24,BJ199=$CR$24,BJ195=$CS$24,BJ199=$CS$24,BJ195=$CR$25,BJ199=$CR$25,BJ195=$CS$25,BJ199=$CS$25,BJ195=$CT$25,BJ199=$CT$25,BJ195=$CU$25,BJ199=$CU$25,BJ195=$CV$25,BJ199=$CV$25,BJ195=$CR$26,BJ199=$CR$26,BJ195=$CS$26,BJ199=$CS$26),OR($BI196=$CP$30,$BI196=$CP$31,$BI196=$CP$32,$BI196=$CP$33,$BI196=$CP$34,$BI196=$CP$35,$BI196=$CP$36,$BI196=$CP$37,$BI196=$CP$38,$BI196=$CP$39,$BI196=$CP$40,$BI196=$CP$41),OR($BI196=$CP$44,$BI196=$CP$45,$BI196=$CP$46,$BI196=$CP$47,$BI196=$CP$48,$BI196=$CP$49,$BI196=$CP$50)),1,"")</f>
        <v/>
      </c>
      <c r="BQ195" s="2"/>
      <c r="BR195" s="1" t="str">
        <f t="shared" ref="BR195" si="1863">IF(ISNA(VLOOKUP(BI195,$DB$1:$DE$200,4,FALSE)),"",VLOOKUP(BI195,$DB$1:$DE$200,4,FALSE))</f>
        <v/>
      </c>
      <c r="BS195" s="1"/>
      <c r="BT195" s="1"/>
      <c r="BU195" s="1"/>
      <c r="BV195" s="1"/>
      <c r="BW195" s="1"/>
      <c r="BX195" s="5" t="str">
        <f t="array" ref="BX195">IF(ISNA(INDEX($DC$1:$DC$770,MATCH($BI195&amp;BX$3,$DB$1:$DB$770&amp;$DC$1:$DC$770,0))),"",IF(ISNA(INDEX($DC$1:$DC$200,MATCH($BI195&amp;BX$3,$DB$1:$DB$200&amp;$DC$1:$DC$200,0))),IF(INDEX($DC$201:$DC$770,MATCH($BI195&amp;BX$3,$DB$201:$DB$770&amp;$DC$201:$DC$770,0))=BX$3,2,""),IF(INDEX($DC$1:$DC$200,MATCH($BI195&amp;BX$3,$DB$1:$DB$200&amp;$DC$1:$DC$200,0))=BX$3,1,"")))</f>
        <v/>
      </c>
      <c r="BY195" s="6" t="str">
        <f t="array" ref="BY195">IF(ISNA(INDEX($DC$1:$DC$770,MATCH($BI195&amp;BY$3,$DB$1:$DB$770&amp;$DC$1:$DC$770,0))),"",IF(ISNA(INDEX($DC$1:$DC$200,MATCH($BI195&amp;BY$3,$DB$1:$DB$200&amp;$DC$1:$DC$200,0))),IF(INDEX($DC$201:$DC$770,MATCH($BI195&amp;BY$3,$DB$201:$DB$770&amp;$DC$201:$DC$770,0))=BY$3,2,""),IF(INDEX($DC$1:$DC$200,MATCH($BI195&amp;BY$3,$DB$1:$DB$200&amp;$DC$1:$DC$200,0))=BY$3,1,"")))</f>
        <v/>
      </c>
      <c r="BZ195" s="6" t="str">
        <f t="array" ref="BZ195">IF(ISNA(INDEX($DC$1:$DC$770,MATCH($BI195&amp;BZ$3,$DB$1:$DB$770&amp;$DC$1:$DC$770,0))),"",IF(ISNA(INDEX($DC$1:$DC$200,MATCH($BI195&amp;BZ$3,$DB$1:$DB$200&amp;$DC$1:$DC$200,0))),IF(INDEX($DC$201:$DC$770,MATCH($BI195&amp;BZ$3,$DB$201:$DB$770&amp;$DC$201:$DC$770,0))=BZ$3,2,""),IF(INDEX($DC$1:$DC$200,MATCH($BI195&amp;BZ$3,$DB$1:$DB$200&amp;$DC$1:$DC$200,0))=BZ$3,1,"")))</f>
        <v/>
      </c>
      <c r="CA195" s="5" t="str">
        <f t="array" ref="CA195">IF(ISNA(INDEX($DC$1:$DC$770,MATCH($BI195&amp;CA$3,$DB$1:$DB$770&amp;$DC$1:$DC$770,0))),"",IF(ISNA(INDEX($DC$1:$DC$200,MATCH($BI195&amp;CA$3,$DB$1:$DB$200&amp;$DC$1:$DC$200,0))),IF(INDEX($DC$201:$DC$770,MATCH($BI195&amp;CA$3,$DB$201:$DB$770&amp;$DC$201:$DC$770,0))=CA$3,2,""),IF(INDEX($DC$1:$DC$200,MATCH($BI195&amp;CA$3,$DB$1:$DB$200&amp;$DC$1:$DC$200,0))=CA$3,1,"")))</f>
        <v/>
      </c>
      <c r="CB195" s="6" t="str">
        <f t="array" ref="CB195">IF(ISNA(INDEX($DC$1:$DC$770,MATCH($BI195&amp;CB$3,$DB$1:$DB$770&amp;$DC$1:$DC$770,0))),"",IF(ISNA(INDEX($DC$1:$DC$200,MATCH($BI195&amp;CB$3,$DB$1:$DB$200&amp;$DC$1:$DC$200,0))),IF(INDEX($DC$201:$DC$770,MATCH($BI195&amp;CB$3,$DB$201:$DB$770&amp;$DC$201:$DC$770,0))=CB$3,2,""),IF(INDEX($DC$1:$DC$200,MATCH($BI195&amp;CB$3,$DB$1:$DB$200&amp;$DC$1:$DC$200,0))=CB$3,1,"")))</f>
        <v/>
      </c>
      <c r="CC195" s="7" t="str">
        <f t="array" ref="CC195">IF(ISNA(INDEX($DC$1:$DC$770,MATCH($BI195&amp;CC$3,$DB$1:$DB$770&amp;$DC$1:$DC$770,0))),"",IF(ISNA(INDEX($DC$1:$DC$200,MATCH($BI195&amp;CC$3,$DB$1:$DB$200&amp;$DC$1:$DC$200,0))),IF(INDEX($DC$201:$DC$770,MATCH($BI195&amp;CC$3,$DB$201:$DB$770&amp;$DC$201:$DC$770,0))=CC$3,2,""),IF(INDEX($DC$1:$DC$200,MATCH($BI195&amp;CC$3,$DB$1:$DB$200&amp;$DC$1:$DC$200,0))=CC$3,1,"")))</f>
        <v/>
      </c>
      <c r="CD195" s="6" t="str">
        <f t="array" ref="CD195">IF(ISNA(INDEX($DC$1:$DC$770,MATCH($BI195&amp;CD$3,$DB$1:$DB$770&amp;$DC$1:$DC$770,0))),"",IF(ISNA(INDEX($DC$1:$DC$200,MATCH($BI195&amp;CD$3,$DB$1:$DB$200&amp;$DC$1:$DC$200,0))),IF(INDEX($DC$201:$DC$770,MATCH($BI195&amp;CD$3,$DB$201:$DB$770&amp;$DC$201:$DC$770,0))=CD$3,2,""),IF(INDEX($DC$1:$DC$200,MATCH($BI195&amp;CD$3,$DB$1:$DB$200&amp;$DC$1:$DC$200,0))=CD$3,1,"")))</f>
        <v/>
      </c>
      <c r="CE195" s="6" t="str">
        <f t="array" ref="CE195">IF(ISNA(INDEX($DC$1:$DC$770,MATCH($BI195&amp;CE$3,$DB$1:$DB$770&amp;$DC$1:$DC$770,0))),"",IF(ISNA(INDEX($DC$1:$DC$200,MATCH($BI195&amp;CE$3,$DB$1:$DB$200&amp;$DC$1:$DC$200,0))),IF(INDEX($DC$201:$DC$770,MATCH($BI195&amp;CE$3,$DB$201:$DB$770&amp;$DC$201:$DC$770,0))=CE$3,2,""),IF(INDEX($DC$1:$DC$200,MATCH($BI195&amp;CE$3,$DB$1:$DB$200&amp;$DC$1:$DC$200,0))=CE$3,1,"")))</f>
        <v/>
      </c>
      <c r="CF195" s="6" t="str">
        <f t="array" ref="CF195">IF(ISNA(INDEX($DC$1:$DC$770,MATCH($BI195&amp;CF$3,$DB$1:$DB$770&amp;$DC$1:$DC$770,0))),"",IF(ISNA(INDEX($DC$1:$DC$200,MATCH($BI195&amp;CF$3,$DB$1:$DB$200&amp;$DC$1:$DC$200,0))),IF(INDEX($DC$201:$DC$770,MATCH($BI195&amp;CF$3,$DB$201:$DB$770&amp;$DC$201:$DC$770,0))=CF$3,2,""),IF(INDEX($DC$1:$DC$200,MATCH($BI195&amp;CF$3,$DB$1:$DB$200&amp;$DC$1:$DC$200,0))=CF$3,1,"")))</f>
        <v/>
      </c>
      <c r="CG195" s="5" t="str">
        <f t="array" ref="CG195">IF(ISNA(INDEX($DC$1:$DC$770,MATCH($BI195&amp;CG$3,$DB$1:$DB$770&amp;$DC$1:$DC$770,0))),"",IF(ISNA(INDEX($DC$1:$DC$200,MATCH($BI195&amp;CG$3,$DB$1:$DB$200&amp;$DC$1:$DC$200,0))),IF(INDEX($DC$201:$DC$770,MATCH($BI195&amp;CG$3,$DB$201:$DB$770&amp;$DC$201:$DC$770,0))=CG$3,2,""),IF(INDEX($DC$1:$DC$200,MATCH($BI195&amp;CG$3,$DB$1:$DB$200&amp;$DC$1:$DC$200,0))=CG$3,1,"")))</f>
        <v/>
      </c>
      <c r="CH195" s="6" t="str">
        <f t="array" ref="CH195">IF(ISNA(INDEX($DC$1:$DC$770,MATCH($BI195&amp;CH$3,$DB$1:$DB$770&amp;$DC$1:$DC$770,0))),"",IF(ISNA(INDEX($DC$1:$DC$200,MATCH($BI195&amp;CH$3,$DB$1:$DB$200&amp;$DC$1:$DC$200,0))),IF(INDEX($DC$201:$DC$770,MATCH($BI195&amp;CH$3,$DB$201:$DB$770&amp;$DC$201:$DC$770,0))=CH$3,2,""),IF(INDEX($DC$1:$DC$200,MATCH($BI195&amp;CH$3,$DB$1:$DB$200&amp;$DC$1:$DC$200,0))=CH$3,1,"")))</f>
        <v/>
      </c>
      <c r="CI195" s="7" t="str">
        <f t="array" ref="CI195">IF(ISNA(INDEX($DC$1:$DC$770,MATCH($BI195&amp;CI$3,$DB$1:$DB$770&amp;$DC$1:$DC$770,0))),"",IF(ISNA(INDEX($DC$1:$DC$200,MATCH($BI195&amp;CI$3,$DB$1:$DB$200&amp;$DC$1:$DC$200,0))),IF(INDEX($DC$201:$DC$770,MATCH($BI195&amp;CI$3,$DB$201:$DB$770&amp;$DC$201:$DC$770,0))=CI$3,2,""),IF(INDEX($DC$1:$DC$200,MATCH($BI195&amp;CI$3,$DB$1:$DB$200&amp;$DC$1:$DC$200,0))=CI$3,1,"")))</f>
        <v/>
      </c>
      <c r="CJ195" s="6" t="str">
        <f t="array" ref="CJ195">IF(ISNA(INDEX($DC$1:$DC$770,MATCH($BI195&amp;CJ$3,$DB$1:$DB$770&amp;$DC$1:$DC$770,0))),"",IF(ISNA(INDEX($DC$1:$DC$200,MATCH($BI195&amp;CJ$3,$DB$1:$DB$200&amp;$DC$1:$DC$200,0))),IF(INDEX($DC$201:$DC$770,MATCH($BI195&amp;CJ$3,$DB$201:$DB$770&amp;$DC$201:$DC$770,0))=CJ$3,2,""),IF(INDEX($DC$1:$DC$200,MATCH($BI195&amp;CJ$3,$DB$1:$DB$200&amp;$DC$1:$DC$200,0))=CJ$3,1,"")))</f>
        <v/>
      </c>
      <c r="CK195" s="6" t="str">
        <f t="array" ref="CK195">IF(ISNA(INDEX($DC$1:$DC$770,MATCH($BI195&amp;CK$3,$DB$1:$DB$770&amp;$DC$1:$DC$770,0))),"",IF(ISNA(INDEX($DC$1:$DC$200,MATCH($BI195&amp;CK$3,$DB$1:$DB$200&amp;$DC$1:$DC$200,0))),IF(INDEX($DC$201:$DC$770,MATCH($BI195&amp;CK$3,$DB$201:$DB$770&amp;$DC$201:$DC$770,0))=CK$3,2,""),IF(INDEX($DC$1:$DC$200,MATCH($BI195&amp;CK$3,$DB$1:$DB$200&amp;$DC$1:$DC$200,0))=CK$3,1,"")))</f>
        <v/>
      </c>
      <c r="CL195" s="7" t="str">
        <f t="array" ref="CL195">IF(ISNA(INDEX($DC$1:$DC$770,MATCH($BI195&amp;CL$3,$DB$1:$DB$770&amp;$DC$1:$DC$770,0))),"",IF(ISNA(INDEX($DC$1:$DC$200,MATCH($BI195&amp;CL$3,$DB$1:$DB$200&amp;$DC$1:$DC$200,0))),IF(INDEX($DC$201:$DC$770,MATCH($BI195&amp;CL$3,$DB$201:$DB$770&amp;$DC$201:$DC$770,0))=CL$3,2,""),IF(INDEX($DC$1:$DC$200,MATCH($BI195&amp;CL$3,$DB$1:$DB$200&amp;$DC$1:$DC$200,0))=CL$3,1,"")))</f>
        <v/>
      </c>
      <c r="CQ195" s="13" t="s">
        <v>194</v>
      </c>
      <c r="CR195" s="13">
        <v>2</v>
      </c>
      <c r="CX195" s="30"/>
      <c r="CY195" s="30"/>
      <c r="CZ195" s="30"/>
      <c r="DA195" s="30"/>
      <c r="DB195" s="49">
        <f>IF(DM195=0,0,IF(COUNTIF($DM$1:$DM$200,DM195)=1,DM195,IF(COUNTIF($DM$1:$DM$200,DM195)=2,IF(COUNTIF($DM$1:$DM194,DM195)=0,DM195,DM195+0.5),"Terminkollision 1")))</f>
        <v>0</v>
      </c>
      <c r="DC195" s="50"/>
      <c r="DD195" s="50"/>
      <c r="DE195" s="30"/>
      <c r="DF195" s="30"/>
      <c r="DG195" s="30"/>
      <c r="DH195" s="30"/>
      <c r="DI195" s="30"/>
      <c r="DJ195" s="30"/>
      <c r="DK195" s="30"/>
      <c r="DL195" s="49">
        <f t="shared" si="1848"/>
        <v>0</v>
      </c>
      <c r="DM195" s="30">
        <f t="shared" si="1826"/>
        <v>0</v>
      </c>
      <c r="DN195" s="30"/>
      <c r="DO195" s="30"/>
      <c r="DP195" s="30"/>
      <c r="DQ195" s="30"/>
    </row>
    <row r="196" spans="1:121">
      <c r="A196" s="13">
        <f t="shared" ref="A196" si="1864">A195+0.5</f>
        <v>210.5</v>
      </c>
      <c r="B196" s="174"/>
      <c r="C196" s="183"/>
      <c r="D196" s="177"/>
      <c r="E196" s="2"/>
      <c r="F196" s="165"/>
      <c r="G196" s="165"/>
      <c r="H196" s="165"/>
      <c r="I196" s="2"/>
      <c r="J196" s="10" t="str">
        <f t="shared" ref="J196" si="1865">IF(ISNA(VLOOKUP(A196,$CP$30:$CQ$56,2,FALSE)),IF(ISNA(VLOOKUP(A196,$DB$1:$DE$200,4,FALSE)),"",VLOOKUP(A196,$DB$1:$DE$200,4,FALSE)),VLOOKUP(A196,$CP$30:$CQ$56,2,FALSE))</f>
        <v/>
      </c>
      <c r="K196" s="10"/>
      <c r="L196" s="10"/>
      <c r="M196" s="10"/>
      <c r="N196" s="10"/>
      <c r="O196" s="10"/>
      <c r="P196" s="9" t="str">
        <f t="array" ref="P196">IF(ISNA(INDEX($DC$201:$DC$770,MATCH($A195&amp;P$3,$DB$201:$DB$770&amp;$DC$201:$DC$770,0))),IF(ISNA(INDEX($DC$1:$DC$200,MATCH($A196&amp;P$3,$DB$1:$DB$200&amp;$DC$1:$DC$200,0))),"",IF(INDEX($DC$1:$DC$200,MATCH($A196&amp;P$3,$DB$1:$DB$200&amp;$DC$1:$DC$200,0))=P$3,1,"")),IF(INDEX($DC$201:$DC$770,MATCH($A195&amp;P$3,$DB$201:$DB$770&amp;$DC$201:$DC$770,0))=P$3,2,""))</f>
        <v/>
      </c>
      <c r="Q196" s="10" t="str">
        <f t="array" ref="Q196">IF(ISNA(INDEX($DC$201:$DC$770,MATCH($A195&amp;Q$3,$DB$201:$DB$770&amp;$DC$201:$DC$770,0))),IF(ISNA(INDEX($DC$1:$DC$200,MATCH($A196&amp;Q$3,$DB$1:$DB$200&amp;$DC$1:$DC$200,0))),"",IF(INDEX($DC$1:$DC$200,MATCH($A196&amp;Q$3,$DB$1:$DB$200&amp;$DC$1:$DC$200,0))=Q$3,1,"")),IF(INDEX($DC$201:$DC$770,MATCH($A195&amp;Q$3,$DB$201:$DB$770&amp;$DC$201:$DC$770,0))=Q$3,2,""))</f>
        <v/>
      </c>
      <c r="R196" s="10" t="str">
        <f t="array" ref="R196">IF(ISNA(INDEX($DC$201:$DC$770,MATCH($A195&amp;R$3,$DB$201:$DB$770&amp;$DC$201:$DC$770,0))),IF(ISNA(INDEX($DC$1:$DC$200,MATCH($A196&amp;R$3,$DB$1:$DB$200&amp;$DC$1:$DC$200,0))),"",IF(INDEX($DC$1:$DC$200,MATCH($A196&amp;R$3,$DB$1:$DB$200&amp;$DC$1:$DC$200,0))=R$3,1,"")),IF(INDEX($DC$201:$DC$770,MATCH($A195&amp;R$3,$DB$201:$DB$770&amp;$DC$201:$DC$770,0))=R$3,2,""))</f>
        <v/>
      </c>
      <c r="S196" s="9" t="str">
        <f t="array" ref="S196">IF(ISNA(INDEX($DC$201:$DC$770,MATCH($A195&amp;S$3,$DB$201:$DB$770&amp;$DC$201:$DC$770,0))),IF(ISNA(INDEX($DC$1:$DC$200,MATCH($A196&amp;S$3,$DB$1:$DB$200&amp;$DC$1:$DC$200,0))),"",IF(INDEX($DC$1:$DC$200,MATCH($A196&amp;S$3,$DB$1:$DB$200&amp;$DC$1:$DC$200,0))=S$3,1,"")),IF(INDEX($DC$201:$DC$770,MATCH($A195&amp;S$3,$DB$201:$DB$770&amp;$DC$201:$DC$770,0))=S$3,2,""))</f>
        <v/>
      </c>
      <c r="T196" s="10" t="str">
        <f t="array" ref="T196">IF(ISNA(INDEX($DC$201:$DC$770,MATCH($A195&amp;T$3,$DB$201:$DB$770&amp;$DC$201:$DC$770,0))),IF(ISNA(INDEX($DC$1:$DC$200,MATCH($A196&amp;T$3,$DB$1:$DB$200&amp;$DC$1:$DC$200,0))),"",IF(INDEX($DC$1:$DC$200,MATCH($A196&amp;T$3,$DB$1:$DB$200&amp;$DC$1:$DC$200,0))=T$3,1,"")),IF(INDEX($DC$201:$DC$770,MATCH($A195&amp;T$3,$DB$201:$DB$770&amp;$DC$201:$DC$770,0))=T$3,2,""))</f>
        <v/>
      </c>
      <c r="U196" s="8" t="str">
        <f t="array" ref="U196">IF(ISNA(INDEX($DC$201:$DC$770,MATCH($A195&amp;U$3,$DB$201:$DB$770&amp;$DC$201:$DC$770,0))),IF(ISNA(INDEX($DC$1:$DC$200,MATCH($A196&amp;U$3,$DB$1:$DB$200&amp;$DC$1:$DC$200,0))),"",IF(INDEX($DC$1:$DC$200,MATCH($A196&amp;U$3,$DB$1:$DB$200&amp;$DC$1:$DC$200,0))=U$3,1,"")),IF(INDEX($DC$201:$DC$770,MATCH($A195&amp;U$3,$DB$201:$DB$770&amp;$DC$201:$DC$770,0))=U$3,2,""))</f>
        <v/>
      </c>
      <c r="V196" s="10" t="str">
        <f t="array" ref="V196">IF(ISNA(INDEX($DC$201:$DC$770,MATCH($A195&amp;V$3,$DB$201:$DB$770&amp;$DC$201:$DC$770,0))),IF(ISNA(INDEX($DC$1:$DC$200,MATCH($A196&amp;V$3,$DB$1:$DB$200&amp;$DC$1:$DC$200,0))),"",IF(INDEX($DC$1:$DC$200,MATCH($A196&amp;V$3,$DB$1:$DB$200&amp;$DC$1:$DC$200,0))=V$3,1,"")),IF(INDEX($DC$201:$DC$770,MATCH($A195&amp;V$3,$DB$201:$DB$770&amp;$DC$201:$DC$770,0))=V$3,2,""))</f>
        <v/>
      </c>
      <c r="W196" s="10" t="str">
        <f t="array" ref="W196">IF(ISNA(INDEX($DC$201:$DC$770,MATCH($A195&amp;W$3,$DB$201:$DB$770&amp;$DC$201:$DC$770,0))),IF(ISNA(INDEX($DC$1:$DC$200,MATCH($A196&amp;W$3,$DB$1:$DB$200&amp;$DC$1:$DC$200,0))),"",IF(INDEX($DC$1:$DC$200,MATCH($A196&amp;W$3,$DB$1:$DB$200&amp;$DC$1:$DC$200,0))=W$3,1,"")),IF(INDEX($DC$201:$DC$770,MATCH($A195&amp;W$3,$DB$201:$DB$770&amp;$DC$201:$DC$770,0))=W$3,2,""))</f>
        <v/>
      </c>
      <c r="X196" s="10" t="str">
        <f t="array" ref="X196">IF(ISNA(INDEX($DC$201:$DC$770,MATCH($A195&amp;X$3,$DB$201:$DB$770&amp;$DC$201:$DC$770,0))),IF(ISNA(INDEX($DC$1:$DC$200,MATCH($A196&amp;X$3,$DB$1:$DB$200&amp;$DC$1:$DC$200,0))),"",IF(INDEX($DC$1:$DC$200,MATCH($A196&amp;X$3,$DB$1:$DB$200&amp;$DC$1:$DC$200,0))=X$3,1,"")),IF(INDEX($DC$201:$DC$770,MATCH($A195&amp;X$3,$DB$201:$DB$770&amp;$DC$201:$DC$770,0))=X$3,2,""))</f>
        <v/>
      </c>
      <c r="Y196" s="9" t="str">
        <f t="array" ref="Y196">IF(ISNA(INDEX($DC$201:$DC$770,MATCH($A195&amp;Y$3,$DB$201:$DB$770&amp;$DC$201:$DC$770,0))),IF(ISNA(INDEX($DC$1:$DC$200,MATCH($A196&amp;Y$3,$DB$1:$DB$200&amp;$DC$1:$DC$200,0))),"",IF(INDEX($DC$1:$DC$200,MATCH($A196&amp;Y$3,$DB$1:$DB$200&amp;$DC$1:$DC$200,0))=Y$3,1,"")),IF(INDEX($DC$201:$DC$770,MATCH($A195&amp;Y$3,$DB$201:$DB$770&amp;$DC$201:$DC$770,0))=Y$3,2,""))</f>
        <v/>
      </c>
      <c r="Z196" s="10" t="str">
        <f t="array" ref="Z196">IF(ISNA(INDEX($DC$201:$DC$770,MATCH($A195&amp;Z$3,$DB$201:$DB$770&amp;$DC$201:$DC$770,0))),IF(ISNA(INDEX($DC$1:$DC$200,MATCH($A196&amp;Z$3,$DB$1:$DB$200&amp;$DC$1:$DC$200,0))),"",IF(INDEX($DC$1:$DC$200,MATCH($A196&amp;Z$3,$DB$1:$DB$200&amp;$DC$1:$DC$200,0))=Z$3,1,"")),IF(INDEX($DC$201:$DC$770,MATCH($A195&amp;Z$3,$DB$201:$DB$770&amp;$DC$201:$DC$770,0))=Z$3,2,""))</f>
        <v/>
      </c>
      <c r="AA196" s="8" t="str">
        <f t="array" ref="AA196">IF(ISNA(INDEX($DC$201:$DC$770,MATCH($A195&amp;AA$3,$DB$201:$DB$770&amp;$DC$201:$DC$770,0))),IF(ISNA(INDEX($DC$1:$DC$200,MATCH($A196&amp;AA$3,$DB$1:$DB$200&amp;$DC$1:$DC$200,0))),"",IF(INDEX($DC$1:$DC$200,MATCH($A196&amp;AA$3,$DB$1:$DB$200&amp;$DC$1:$DC$200,0))=AA$3,1,"")),IF(INDEX($DC$201:$DC$770,MATCH($A195&amp;AA$3,$DB$201:$DB$770&amp;$DC$201:$DC$770,0))=AA$3,2,""))</f>
        <v/>
      </c>
      <c r="AB196" s="10" t="str">
        <f t="array" ref="AB196">IF(ISNA(INDEX($DC$201:$DC$770,MATCH($A195&amp;AB$3,$DB$201:$DB$770&amp;$DC$201:$DC$770,0))),IF(ISNA(INDEX($DC$1:$DC$200,MATCH($A196&amp;AB$3,$DB$1:$DB$200&amp;$DC$1:$DC$200,0))),"",IF(INDEX($DC$1:$DC$200,MATCH($A196&amp;AB$3,$DB$1:$DB$200&amp;$DC$1:$DC$200,0))=AB$3,1,"")),IF(INDEX($DC$201:$DC$770,MATCH($A195&amp;AB$3,$DB$201:$DB$770&amp;$DC$201:$DC$770,0))=AB$3,2,""))</f>
        <v/>
      </c>
      <c r="AC196" s="10" t="str">
        <f t="array" ref="AC196">IF(ISNA(INDEX($DC$201:$DC$770,MATCH($A195&amp;AC$3,$DB$201:$DB$770&amp;$DC$201:$DC$770,0))),IF(ISNA(INDEX($DC$1:$DC$200,MATCH($A196&amp;AC$3,$DB$1:$DB$200&amp;$DC$1:$DC$200,0))),"",IF(INDEX($DC$1:$DC$200,MATCH($A196&amp;AC$3,$DB$1:$DB$200&amp;$DC$1:$DC$200,0))=AC$3,1,"")),IF(INDEX($DC$201:$DC$770,MATCH($A195&amp;AC$3,$DB$201:$DB$770&amp;$DC$201:$DC$770,0))=AC$3,2,""))</f>
        <v/>
      </c>
      <c r="AD196" s="8" t="str">
        <f t="array" ref="AD196">IF(ISNA(INDEX($DC$201:$DC$770,MATCH($A195&amp;AD$3,$DB$201:$DB$770&amp;$DC$201:$DC$770,0))),IF(ISNA(INDEX($DC$1:$DC$200,MATCH($A196&amp;AD$3,$DB$1:$DB$200&amp;$DC$1:$DC$200,0))),"",IF(INDEX($DC$1:$DC$200,MATCH($A196&amp;AD$3,$DB$1:$DB$200&amp;$DC$1:$DC$200,0))=AD$3,1,"")),IF(INDEX($DC$201:$DC$770,MATCH($A195&amp;AD$3,$DB$201:$DB$770&amp;$DC$201:$DC$770,0))=AD$3,2,""))</f>
        <v/>
      </c>
      <c r="AE196" s="4">
        <f t="shared" ref="AE196" si="1866">AE195+0.5</f>
        <v>241.5</v>
      </c>
      <c r="AF196" s="174"/>
      <c r="AG196" s="173"/>
      <c r="AH196" s="189"/>
      <c r="AI196" s="2"/>
      <c r="AJ196" s="165"/>
      <c r="AK196" s="165"/>
      <c r="AL196" s="165"/>
      <c r="AM196" s="2"/>
      <c r="AN196" s="9" t="str">
        <f t="shared" ref="AN196" si="1867">IF(ISNA(VLOOKUP(AE196,$CP$30:$CQ$56,2,FALSE)),IF(ISNA(VLOOKUP(AE196,$DB$1:$DE$200,4,FALSE)),"",VLOOKUP(AE196,$DB$1:$DE$200,4,FALSE)),VLOOKUP(AE196,$CP$30:$CQ$56,2,FALSE))</f>
        <v/>
      </c>
      <c r="AO196" s="10"/>
      <c r="AP196" s="10"/>
      <c r="AQ196" s="10"/>
      <c r="AR196" s="10"/>
      <c r="AS196" s="8"/>
      <c r="AT196" s="9" t="str">
        <f t="array" ref="AT196">IF(ISNA(INDEX($DC$201:$DC$770,MATCH($AE195&amp;AT$3,$DB$201:$DB$770&amp;$DC$201:$DC$770,0))),IF(ISNA(INDEX($DC$1:$DC$200,MATCH($AE196&amp;AT$3,$DB$1:$DB$200&amp;$DC$1:$DC$200,0))),"",IF(INDEX($DC$1:$DC$200,MATCH($AE196&amp;AT$3,$DB$1:$DB$200&amp;$DC$1:$DC$200,0))=AT$3,1,"")),IF(INDEX($DC$201:$DC$770,MATCH($AE195&amp;AT$3,$DB$201:$DB$770&amp;$DC$201:$DC$770,0))=AT$3,2,""))</f>
        <v/>
      </c>
      <c r="AU196" s="10" t="str">
        <f t="array" ref="AU196">IF(ISNA(INDEX($DC$201:$DC$770,MATCH($AE195&amp;AU$3,$DB$201:$DB$770&amp;$DC$201:$DC$770,0))),IF(ISNA(INDEX($DC$1:$DC$200,MATCH($AE196&amp;AU$3,$DB$1:$DB$200&amp;$DC$1:$DC$200,0))),"",IF(INDEX($DC$1:$DC$200,MATCH($AE196&amp;AU$3,$DB$1:$DB$200&amp;$DC$1:$DC$200,0))=AU$3,1,"")),IF(INDEX($DC$201:$DC$770,MATCH($AE195&amp;AU$3,$DB$201:$DB$770&amp;$DC$201:$DC$770,0))=AU$3,2,""))</f>
        <v/>
      </c>
      <c r="AV196" s="10" t="str">
        <f t="array" ref="AV196">IF(ISNA(INDEX($DC$201:$DC$770,MATCH($AE195&amp;AV$3,$DB$201:$DB$770&amp;$DC$201:$DC$770,0))),IF(ISNA(INDEX($DC$1:$DC$200,MATCH($AE196&amp;AV$3,$DB$1:$DB$200&amp;$DC$1:$DC$200,0))),"",IF(INDEX($DC$1:$DC$200,MATCH($AE196&amp;AV$3,$DB$1:$DB$200&amp;$DC$1:$DC$200,0))=AV$3,1,"")),IF(INDEX($DC$201:$DC$770,MATCH($AE195&amp;AV$3,$DB$201:$DB$770&amp;$DC$201:$DC$770,0))=AV$3,2,""))</f>
        <v/>
      </c>
      <c r="AW196" s="9" t="str">
        <f t="array" ref="AW196">IF(ISNA(INDEX($DC$201:$DC$770,MATCH($AE195&amp;AW$3,$DB$201:$DB$770&amp;$DC$201:$DC$770,0))),IF(ISNA(INDEX($DC$1:$DC$200,MATCH($AE196&amp;AW$3,$DB$1:$DB$200&amp;$DC$1:$DC$200,0))),"",IF(INDEX($DC$1:$DC$200,MATCH($AE196&amp;AW$3,$DB$1:$DB$200&amp;$DC$1:$DC$200,0))=AW$3,1,"")),IF(INDEX($DC$201:$DC$770,MATCH($AE195&amp;AW$3,$DB$201:$DB$770&amp;$DC$201:$DC$770,0))=AW$3,2,""))</f>
        <v/>
      </c>
      <c r="AX196" s="10" t="str">
        <f t="array" ref="AX196">IF(ISNA(INDEX($DC$201:$DC$770,MATCH($AE195&amp;AX$3,$DB$201:$DB$770&amp;$DC$201:$DC$770,0))),IF(ISNA(INDEX($DC$1:$DC$200,MATCH($AE196&amp;AX$3,$DB$1:$DB$200&amp;$DC$1:$DC$200,0))),"",IF(INDEX($DC$1:$DC$200,MATCH($AE196&amp;AX$3,$DB$1:$DB$200&amp;$DC$1:$DC$200,0))=AX$3,1,"")),IF(INDEX($DC$201:$DC$770,MATCH($AE195&amp;AX$3,$DB$201:$DB$770&amp;$DC$201:$DC$770,0))=AX$3,2,""))</f>
        <v/>
      </c>
      <c r="AY196" s="8" t="str">
        <f t="array" ref="AY196">IF(ISNA(INDEX($DC$201:$DC$770,MATCH($AE195&amp;AY$3,$DB$201:$DB$770&amp;$DC$201:$DC$770,0))),IF(ISNA(INDEX($DC$1:$DC$200,MATCH($AE196&amp;AY$3,$DB$1:$DB$200&amp;$DC$1:$DC$200,0))),"",IF(INDEX($DC$1:$DC$200,MATCH($AE196&amp;AY$3,$DB$1:$DB$200&amp;$DC$1:$DC$200,0))=AY$3,1,"")),IF(INDEX($DC$201:$DC$770,MATCH($AE195&amp;AY$3,$DB$201:$DB$770&amp;$DC$201:$DC$770,0))=AY$3,2,""))</f>
        <v/>
      </c>
      <c r="AZ196" s="10" t="str">
        <f t="array" ref="AZ196">IF(ISNA(INDEX($DC$201:$DC$770,MATCH($AE195&amp;AZ$3,$DB$201:$DB$770&amp;$DC$201:$DC$770,0))),IF(ISNA(INDEX($DC$1:$DC$200,MATCH($AE196&amp;AZ$3,$DB$1:$DB$200&amp;$DC$1:$DC$200,0))),"",IF(INDEX($DC$1:$DC$200,MATCH($AE196&amp;AZ$3,$DB$1:$DB$200&amp;$DC$1:$DC$200,0))=AZ$3,1,"")),IF(INDEX($DC$201:$DC$770,MATCH($AE195&amp;AZ$3,$DB$201:$DB$770&amp;$DC$201:$DC$770,0))=AZ$3,2,""))</f>
        <v/>
      </c>
      <c r="BA196" s="10" t="str">
        <f t="array" ref="BA196">IF(ISNA(INDEX($DC$201:$DC$770,MATCH($AE195&amp;BA$3,$DB$201:$DB$770&amp;$DC$201:$DC$770,0))),IF(ISNA(INDEX($DC$1:$DC$200,MATCH($AE196&amp;BA$3,$DB$1:$DB$200&amp;$DC$1:$DC$200,0))),"",IF(INDEX($DC$1:$DC$200,MATCH($AE196&amp;BA$3,$DB$1:$DB$200&amp;$DC$1:$DC$200,0))=BA$3,1,"")),IF(INDEX($DC$201:$DC$770,MATCH($AE195&amp;BA$3,$DB$201:$DB$770&amp;$DC$201:$DC$770,0))=BA$3,2,""))</f>
        <v/>
      </c>
      <c r="BB196" s="10" t="str">
        <f t="array" ref="BB196">IF(ISNA(INDEX($DC$201:$DC$770,MATCH($AE195&amp;BB$3,$DB$201:$DB$770&amp;$DC$201:$DC$770,0))),IF(ISNA(INDEX($DC$1:$DC$200,MATCH($AE196&amp;BB$3,$DB$1:$DB$200&amp;$DC$1:$DC$200,0))),"",IF(INDEX($DC$1:$DC$200,MATCH($AE196&amp;BB$3,$DB$1:$DB$200&amp;$DC$1:$DC$200,0))=BB$3,1,"")),IF(INDEX($DC$201:$DC$770,MATCH($AE195&amp;BB$3,$DB$201:$DB$770&amp;$DC$201:$DC$770,0))=BB$3,2,""))</f>
        <v/>
      </c>
      <c r="BC196" s="9" t="str">
        <f t="array" ref="BC196">IF(ISNA(INDEX($DC$201:$DC$770,MATCH($AE195&amp;BC$3,$DB$201:$DB$770&amp;$DC$201:$DC$770,0))),IF(ISNA(INDEX($DC$1:$DC$200,MATCH($AE196&amp;BC$3,$DB$1:$DB$200&amp;$DC$1:$DC$200,0))),"",IF(INDEX($DC$1:$DC$200,MATCH($AE196&amp;BC$3,$DB$1:$DB$200&amp;$DC$1:$DC$200,0))=BC$3,1,"")),IF(INDEX($DC$201:$DC$770,MATCH($AE195&amp;BC$3,$DB$201:$DB$770&amp;$DC$201:$DC$770,0))=BC$3,2,""))</f>
        <v/>
      </c>
      <c r="BD196" s="10" t="str">
        <f t="array" ref="BD196">IF(ISNA(INDEX($DC$201:$DC$770,MATCH($AE195&amp;BD$3,$DB$201:$DB$770&amp;$DC$201:$DC$770,0))),IF(ISNA(INDEX($DC$1:$DC$200,MATCH($AE196&amp;BD$3,$DB$1:$DB$200&amp;$DC$1:$DC$200,0))),"",IF(INDEX($DC$1:$DC$200,MATCH($AE196&amp;BD$3,$DB$1:$DB$200&amp;$DC$1:$DC$200,0))=BD$3,1,"")),IF(INDEX($DC$201:$DC$770,MATCH($AE195&amp;BD$3,$DB$201:$DB$770&amp;$DC$201:$DC$770,0))=BD$3,2,""))</f>
        <v/>
      </c>
      <c r="BE196" s="8" t="str">
        <f t="array" ref="BE196">IF(ISNA(INDEX($DC$201:$DC$770,MATCH($AE195&amp;BE$3,$DB$201:$DB$770&amp;$DC$201:$DC$770,0))),IF(ISNA(INDEX($DC$1:$DC$200,MATCH($AE196&amp;BE$3,$DB$1:$DB$200&amp;$DC$1:$DC$200,0))),"",IF(INDEX($DC$1:$DC$200,MATCH($AE196&amp;BE$3,$DB$1:$DB$200&amp;$DC$1:$DC$200,0))=BE$3,1,"")),IF(INDEX($DC$201:$DC$770,MATCH($AE195&amp;BE$3,$DB$201:$DB$770&amp;$DC$201:$DC$770,0))=BE$3,2,""))</f>
        <v/>
      </c>
      <c r="BF196" s="10" t="str">
        <f t="array" ref="BF196">IF(ISNA(INDEX($DC$201:$DC$770,MATCH($AE195&amp;BF$3,$DB$201:$DB$770&amp;$DC$201:$DC$770,0))),IF(ISNA(INDEX($DC$1:$DC$200,MATCH($AE196&amp;BF$3,$DB$1:$DB$200&amp;$DC$1:$DC$200,0))),"",IF(INDEX($DC$1:$DC$200,MATCH($AE196&amp;BF$3,$DB$1:$DB$200&amp;$DC$1:$DC$200,0))=BF$3,1,"")),IF(INDEX($DC$201:$DC$770,MATCH($AE195&amp;BF$3,$DB$201:$DB$770&amp;$DC$201:$DC$770,0))=BF$3,2,""))</f>
        <v/>
      </c>
      <c r="BG196" s="10" t="str">
        <f t="array" ref="BG196">IF(ISNA(INDEX($DC$201:$DC$770,MATCH($AE195&amp;BG$3,$DB$201:$DB$770&amp;$DC$201:$DC$770,0))),IF(ISNA(INDEX($DC$1:$DC$200,MATCH($AE196&amp;BG$3,$DB$1:$DB$200&amp;$DC$1:$DC$200,0))),"",IF(INDEX($DC$1:$DC$200,MATCH($AE196&amp;BG$3,$DB$1:$DB$200&amp;$DC$1:$DC$200,0))=BG$3,1,"")),IF(INDEX($DC$201:$DC$770,MATCH($AE195&amp;BG$3,$DB$201:$DB$770&amp;$DC$201:$DC$770,0))=BG$3,2,""))</f>
        <v/>
      </c>
      <c r="BH196" s="8" t="str">
        <f t="array" ref="BH196">IF(ISNA(INDEX($DC$201:$DC$770,MATCH($AE195&amp;BH$3,$DB$201:$DB$770&amp;$DC$201:$DC$770,0))),IF(ISNA(INDEX($DC$1:$DC$200,MATCH($AE196&amp;BH$3,$DB$1:$DB$200&amp;$DC$1:$DC$200,0))),"",IF(INDEX($DC$1:$DC$200,MATCH($AE196&amp;BH$3,$DB$1:$DB$200&amp;$DC$1:$DC$200,0))=BH$3,1,"")),IF(INDEX($DC$201:$DC$770,MATCH($AE195&amp;BH$3,$DB$201:$DB$770&amp;$DC$201:$DC$770,0))=BH$3,2,""))</f>
        <v/>
      </c>
      <c r="BI196" s="4">
        <f t="shared" ref="BI196" si="1868">BI195+0.5</f>
        <v>272.5</v>
      </c>
      <c r="BJ196" s="174"/>
      <c r="BK196" s="173"/>
      <c r="BL196" s="177"/>
      <c r="BM196" s="2"/>
      <c r="BN196" s="165"/>
      <c r="BO196" s="165"/>
      <c r="BP196" s="165"/>
      <c r="BQ196" s="2"/>
      <c r="BR196" s="9" t="str">
        <f t="shared" ref="BR196" si="1869">IF(ISNA(VLOOKUP(BI196,$CP$30:$CQ$56,2,FALSE)),IF(ISNA(VLOOKUP(BI196,$DB$1:$DE$200,4,FALSE)),"",VLOOKUP(BI196,$DB$1:$DE$200,4,FALSE)),VLOOKUP(BI196,$CP$30:$CQ$56,2,FALSE))</f>
        <v/>
      </c>
      <c r="BS196" s="10"/>
      <c r="BT196" s="10"/>
      <c r="BU196" s="10"/>
      <c r="BV196" s="10"/>
      <c r="BW196" s="10"/>
      <c r="BX196" s="9" t="str">
        <f t="array" ref="BX196">IF(ISNA(INDEX($DC$201:$DC$770,MATCH($BI195&amp;BX$3,$DB$201:$DB$770&amp;$DC$201:$DC$770,0))),IF(ISNA(INDEX($DC$1:$DC$200,MATCH($BI196&amp;BX$3,$DB$1:$DB$200&amp;$DC$1:$DC$200,0))),"",IF(INDEX($DC$1:$DC$200,MATCH($BI196&amp;BX$3,$DB$1:$DB$200&amp;$DC$1:$DC$200,0))=BX$3,1,"")),IF(INDEX($DC$201:$DC$770,MATCH($BI195&amp;BX$3,$DB$201:$DB$770&amp;$DC$201:$DC$770,0))=BX$3,2,""))</f>
        <v/>
      </c>
      <c r="BY196" s="10" t="str">
        <f t="array" ref="BY196">IF(ISNA(INDEX($DC$201:$DC$770,MATCH($BI195&amp;BY$3,$DB$201:$DB$770&amp;$DC$201:$DC$770,0))),IF(ISNA(INDEX($DC$1:$DC$200,MATCH($BI196&amp;BY$3,$DB$1:$DB$200&amp;$DC$1:$DC$200,0))),"",IF(INDEX($DC$1:$DC$200,MATCH($BI196&amp;BY$3,$DB$1:$DB$200&amp;$DC$1:$DC$200,0))=BY$3,1,"")),IF(INDEX($DC$201:$DC$770,MATCH($BI195&amp;BY$3,$DB$201:$DB$770&amp;$DC$201:$DC$770,0))=BY$3,2,""))</f>
        <v/>
      </c>
      <c r="BZ196" s="10" t="str">
        <f t="array" ref="BZ196">IF(ISNA(INDEX($DC$201:$DC$770,MATCH($BI195&amp;BZ$3,$DB$201:$DB$770&amp;$DC$201:$DC$770,0))),IF(ISNA(INDEX($DC$1:$DC$200,MATCH($BI196&amp;BZ$3,$DB$1:$DB$200&amp;$DC$1:$DC$200,0))),"",IF(INDEX($DC$1:$DC$200,MATCH($BI196&amp;BZ$3,$DB$1:$DB$200&amp;$DC$1:$DC$200,0))=BZ$3,1,"")),IF(INDEX($DC$201:$DC$770,MATCH($BI195&amp;BZ$3,$DB$201:$DB$770&amp;$DC$201:$DC$770,0))=BZ$3,2,""))</f>
        <v/>
      </c>
      <c r="CA196" s="9" t="str">
        <f t="array" ref="CA196">IF(ISNA(INDEX($DC$201:$DC$770,MATCH($BI195&amp;CA$3,$DB$201:$DB$770&amp;$DC$201:$DC$770,0))),IF(ISNA(INDEX($DC$1:$DC$200,MATCH($BI196&amp;CA$3,$DB$1:$DB$200&amp;$DC$1:$DC$200,0))),"",IF(INDEX($DC$1:$DC$200,MATCH($BI196&amp;CA$3,$DB$1:$DB$200&amp;$DC$1:$DC$200,0))=CA$3,1,"")),IF(INDEX($DC$201:$DC$770,MATCH($BI195&amp;CA$3,$DB$201:$DB$770&amp;$DC$201:$DC$770,0))=CA$3,2,""))</f>
        <v/>
      </c>
      <c r="CB196" s="10" t="str">
        <f t="array" ref="CB196">IF(ISNA(INDEX($DC$201:$DC$770,MATCH($BI195&amp;CB$3,$DB$201:$DB$770&amp;$DC$201:$DC$770,0))),IF(ISNA(INDEX($DC$1:$DC$200,MATCH($BI196&amp;CB$3,$DB$1:$DB$200&amp;$DC$1:$DC$200,0))),"",IF(INDEX($DC$1:$DC$200,MATCH($BI196&amp;CB$3,$DB$1:$DB$200&amp;$DC$1:$DC$200,0))=CB$3,1,"")),IF(INDEX($DC$201:$DC$770,MATCH($BI195&amp;CB$3,$DB$201:$DB$770&amp;$DC$201:$DC$770,0))=CB$3,2,""))</f>
        <v/>
      </c>
      <c r="CC196" s="8" t="str">
        <f t="array" ref="CC196">IF(ISNA(INDEX($DC$201:$DC$770,MATCH($BI195&amp;CC$3,$DB$201:$DB$770&amp;$DC$201:$DC$770,0))),IF(ISNA(INDEX($DC$1:$DC$200,MATCH($BI196&amp;CC$3,$DB$1:$DB$200&amp;$DC$1:$DC$200,0))),"",IF(INDEX($DC$1:$DC$200,MATCH($BI196&amp;CC$3,$DB$1:$DB$200&amp;$DC$1:$DC$200,0))=CC$3,1,"")),IF(INDEX($DC$201:$DC$770,MATCH($BI195&amp;CC$3,$DB$201:$DB$770&amp;$DC$201:$DC$770,0))=CC$3,2,""))</f>
        <v/>
      </c>
      <c r="CD196" s="10" t="str">
        <f t="array" ref="CD196">IF(ISNA(INDEX($DC$201:$DC$770,MATCH($BI195&amp;CD$3,$DB$201:$DB$770&amp;$DC$201:$DC$770,0))),IF(ISNA(INDEX($DC$1:$DC$200,MATCH($BI196&amp;CD$3,$DB$1:$DB$200&amp;$DC$1:$DC$200,0))),"",IF(INDEX($DC$1:$DC$200,MATCH($BI196&amp;CD$3,$DB$1:$DB$200&amp;$DC$1:$DC$200,0))=CD$3,1,"")),IF(INDEX($DC$201:$DC$770,MATCH($BI195&amp;CD$3,$DB$201:$DB$770&amp;$DC$201:$DC$770,0))=CD$3,2,""))</f>
        <v/>
      </c>
      <c r="CE196" s="10" t="str">
        <f t="array" ref="CE196">IF(ISNA(INDEX($DC$201:$DC$770,MATCH($BI195&amp;CE$3,$DB$201:$DB$770&amp;$DC$201:$DC$770,0))),IF(ISNA(INDEX($DC$1:$DC$200,MATCH($BI196&amp;CE$3,$DB$1:$DB$200&amp;$DC$1:$DC$200,0))),"",IF(INDEX($DC$1:$DC$200,MATCH($BI196&amp;CE$3,$DB$1:$DB$200&amp;$DC$1:$DC$200,0))=CE$3,1,"")),IF(INDEX($DC$201:$DC$770,MATCH($BI195&amp;CE$3,$DB$201:$DB$770&amp;$DC$201:$DC$770,0))=CE$3,2,""))</f>
        <v/>
      </c>
      <c r="CF196" s="10" t="str">
        <f t="array" ref="CF196">IF(ISNA(INDEX($DC$201:$DC$770,MATCH($BI195&amp;CF$3,$DB$201:$DB$770&amp;$DC$201:$DC$770,0))),IF(ISNA(INDEX($DC$1:$DC$200,MATCH($BI196&amp;CF$3,$DB$1:$DB$200&amp;$DC$1:$DC$200,0))),"",IF(INDEX($DC$1:$DC$200,MATCH($BI196&amp;CF$3,$DB$1:$DB$200&amp;$DC$1:$DC$200,0))=CF$3,1,"")),IF(INDEX($DC$201:$DC$770,MATCH($BI195&amp;CF$3,$DB$201:$DB$770&amp;$DC$201:$DC$770,0))=CF$3,2,""))</f>
        <v/>
      </c>
      <c r="CG196" s="9" t="str">
        <f t="array" ref="CG196">IF(ISNA(INDEX($DC$201:$DC$770,MATCH($BI195&amp;CG$3,$DB$201:$DB$770&amp;$DC$201:$DC$770,0))),IF(ISNA(INDEX($DC$1:$DC$200,MATCH($BI196&amp;CG$3,$DB$1:$DB$200&amp;$DC$1:$DC$200,0))),"",IF(INDEX($DC$1:$DC$200,MATCH($BI196&amp;CG$3,$DB$1:$DB$200&amp;$DC$1:$DC$200,0))=CG$3,1,"")),IF(INDEX($DC$201:$DC$770,MATCH($BI195&amp;CG$3,$DB$201:$DB$770&amp;$DC$201:$DC$770,0))=CG$3,2,""))</f>
        <v/>
      </c>
      <c r="CH196" s="10" t="str">
        <f t="array" ref="CH196">IF(ISNA(INDEX($DC$201:$DC$770,MATCH($BI195&amp;CH$3,$DB$201:$DB$770&amp;$DC$201:$DC$770,0))),IF(ISNA(INDEX($DC$1:$DC$200,MATCH($BI196&amp;CH$3,$DB$1:$DB$200&amp;$DC$1:$DC$200,0))),"",IF(INDEX($DC$1:$DC$200,MATCH($BI196&amp;CH$3,$DB$1:$DB$200&amp;$DC$1:$DC$200,0))=CH$3,1,"")),IF(INDEX($DC$201:$DC$770,MATCH($BI195&amp;CH$3,$DB$201:$DB$770&amp;$DC$201:$DC$770,0))=CH$3,2,""))</f>
        <v/>
      </c>
      <c r="CI196" s="8" t="str">
        <f t="array" ref="CI196">IF(ISNA(INDEX($DC$201:$DC$770,MATCH($BI195&amp;CI$3,$DB$201:$DB$770&amp;$DC$201:$DC$770,0))),IF(ISNA(INDEX($DC$1:$DC$200,MATCH($BI196&amp;CI$3,$DB$1:$DB$200&amp;$DC$1:$DC$200,0))),"",IF(INDEX($DC$1:$DC$200,MATCH($BI196&amp;CI$3,$DB$1:$DB$200&amp;$DC$1:$DC$200,0))=CI$3,1,"")),IF(INDEX($DC$201:$DC$770,MATCH($BI195&amp;CI$3,$DB$201:$DB$770&amp;$DC$201:$DC$770,0))=CI$3,2,""))</f>
        <v/>
      </c>
      <c r="CJ196" s="10" t="str">
        <f t="array" ref="CJ196">IF(ISNA(INDEX($DC$201:$DC$770,MATCH($BI195&amp;CJ$3,$DB$201:$DB$770&amp;$DC$201:$DC$770,0))),IF(ISNA(INDEX($DC$1:$DC$200,MATCH($BI196&amp;CJ$3,$DB$1:$DB$200&amp;$DC$1:$DC$200,0))),"",IF(INDEX($DC$1:$DC$200,MATCH($BI196&amp;CJ$3,$DB$1:$DB$200&amp;$DC$1:$DC$200,0))=CJ$3,1,"")),IF(INDEX($DC$201:$DC$770,MATCH($BI195&amp;CJ$3,$DB$201:$DB$770&amp;$DC$201:$DC$770,0))=CJ$3,2,""))</f>
        <v/>
      </c>
      <c r="CK196" s="10" t="str">
        <f t="array" ref="CK196">IF(ISNA(INDEX($DC$201:$DC$770,MATCH($BI195&amp;CK$3,$DB$201:$DB$770&amp;$DC$201:$DC$770,0))),IF(ISNA(INDEX($DC$1:$DC$200,MATCH($BI196&amp;CK$3,$DB$1:$DB$200&amp;$DC$1:$DC$200,0))),"",IF(INDEX($DC$1:$DC$200,MATCH($BI196&amp;CK$3,$DB$1:$DB$200&amp;$DC$1:$DC$200,0))=CK$3,1,"")),IF(INDEX($DC$201:$DC$770,MATCH($BI195&amp;CK$3,$DB$201:$DB$770&amp;$DC$201:$DC$770,0))=CK$3,2,""))</f>
        <v/>
      </c>
      <c r="CL196" s="8" t="str">
        <f t="array" ref="CL196">IF(ISNA(INDEX($DC$201:$DC$770,MATCH($BI195&amp;CL$3,$DB$201:$DB$770&amp;$DC$201:$DC$770,0))),IF(ISNA(INDEX($DC$1:$DC$200,MATCH($BI196&amp;CL$3,$DB$1:$DB$200&amp;$DC$1:$DC$200,0))),"",IF(INDEX($DC$1:$DC$200,MATCH($BI196&amp;CL$3,$DB$1:$DB$200&amp;$DC$1:$DC$200,0))=CL$3,1,"")),IF(INDEX($DC$201:$DC$770,MATCH($BI195&amp;CL$3,$DB$201:$DB$770&amp;$DC$201:$DC$770,0))=CL$3,2,""))</f>
        <v/>
      </c>
      <c r="CQ196" s="13" t="s">
        <v>193</v>
      </c>
      <c r="CR196" s="13">
        <v>1</v>
      </c>
      <c r="CX196" s="30"/>
      <c r="CY196" s="30"/>
      <c r="CZ196" s="30"/>
      <c r="DA196" s="30"/>
      <c r="DB196" s="49">
        <f>IF(DM196=0,0,IF(COUNTIF($DM$1:$DM$200,DM196)=1,DM196,IF(COUNTIF($DM$1:$DM$200,DM196)=2,IF(COUNTIF($DM$1:$DM195,DM196)=0,DM196,DM196+0.5),"Terminkollision 1")))</f>
        <v>0</v>
      </c>
      <c r="DC196" s="50"/>
      <c r="DD196" s="50"/>
      <c r="DE196" s="30"/>
      <c r="DF196" s="30"/>
      <c r="DG196" s="30"/>
      <c r="DH196" s="30"/>
      <c r="DI196" s="30"/>
      <c r="DJ196" s="30"/>
      <c r="DK196" s="30"/>
      <c r="DL196" s="49">
        <f t="shared" si="1848"/>
        <v>0</v>
      </c>
      <c r="DM196" s="30">
        <f t="shared" si="1826"/>
        <v>0</v>
      </c>
      <c r="DN196" s="30"/>
      <c r="DO196" s="30"/>
      <c r="DP196" s="30"/>
      <c r="DQ196" s="30"/>
    </row>
    <row r="197" spans="1:121">
      <c r="A197" s="13">
        <f t="shared" ref="A197" si="1870">A195+1</f>
        <v>211</v>
      </c>
      <c r="B197" s="174">
        <f>TRUNC((DATE($CR$2,C$140,C197)-WEEKDAY(DATE($CR$2,C$140,C197),2)-DATE(YEAR(DATE($CR$2,C$140,C197)+4-WEEKDAY(DATE($CR$2,C$140,C197),2)),1,-10))/7)</f>
        <v>30</v>
      </c>
      <c r="C197" s="181">
        <v>29</v>
      </c>
      <c r="D197" s="176" t="str">
        <f t="shared" si="1258"/>
        <v>Fr</v>
      </c>
      <c r="E197" s="2"/>
      <c r="F197" s="164">
        <f t="shared" ref="F197" si="1871">IF(OR(OR(B197=$CR$7,B201=$CR$7,B197=$CS$7,B201=$CS$7,B197=$CT$7,B201=$CT$7,B197=$CR$8,B201=$CR$8,B197=$CR$9,B201=$CR$9,B197=$CR$10,B201=$CR$10,B197=$CS$10,B201=$CS$10,B197=$CR$11,B201=$CR$11,B197=$CS$11,B201=$CS$11,B197=$CT$11,B201=$CT$11,B197=$CU$11,B201=$CU$11,B197=$CV$11,B201=$CV$11,B197=$CR$12,B201=$CR$12,B197=$CS$12,B201=$CS$12),OR($A198=$CP$30,$A198=$CP$31,$A198=$CP$32,$A198=$CP$33,$A198=$CP$34,$A198=$CP$35,$A198=$CP$36,$A198=$CP$37,$A198=$CP$38,$A198=$CP$39,$A198=$CP$40,$A198=$CP$41),OR($A198=$CP$44,$A198=$CP$45,$A198=$CP$46,$A198=$CP$47,$A198=$CP$48,$A198=$CP$49,$A198=$CP$50)),1,"")</f>
        <v>1</v>
      </c>
      <c r="G197" s="164">
        <f t="shared" ref="G197" si="1872">IF(OR(OR(B197=$CR$15,B201=$CR$15,B197=$CS$15,B201=$CS$15,B197=$CT$15,B201=$CT$15,B197=$CR$16,B201=$CR$16,B197=$CS$16,B201=$CS$16,B197=$CR$17,B201=$CR$17,B197=$CS$17,B201=$CS$17,B197=$CR$18,B201=$CR$18,B197=$CS$18,B201=$CS$18,B197=$CT$18,B201=$CT$18,B197=$CU$18,B201=$CU$18,B197=$CV$18,B201=$CV$18,B197=$CR$19,B201=$CR$19,B197=$CS$19,B201=$CS$19),OR($A198=$CP$30,$A198=$CP$31,$A198=$CP$32,$A198=$CP$33,$A198=$CP$34,$A198=$CP$35,$A198=$CP$36,$A198=$CP$37,$A198=$CP$38,$A198=$CP$39,$A198=$CP$40,$A198=$CP$41),OR($A198=$CP$44,$A198=$CP$45,$A198=$CP$46,$A198=$CP$47,$A198=$CP$48,$A198=$CP$49,$A198=$CP$50)),1,"")</f>
        <v>1</v>
      </c>
      <c r="H197" s="164">
        <f t="shared" ref="H197" si="1873">IF(OR(OR(B197=$CR$22,B201=$CR$22,B197=$CS$22,B201=$CS$22,B197=$CT$22,B201=$CT$22,B197=$CR$23,B201=$CR$23,B197=$CS$23,B201=$CS$23,B197=$CR$24,B201=$CR$24,B197=$CS$24,B201=$CS$24,B197=$CR$25,B201=$CR$25,B197=$CS$25,B201=$CS$25,B197=$CT$25,B201=$CT$25,B197=$CU$25,B201=$CU$25,B197=$CV$25,B201=$CV$25,B197=$CR$26,B201=$CR$26,B197=$CS$26,B201=$CS$26),OR($A198=$CP$30,$A198=$CP$31,$A198=$CP$32,$A198=$CP$33,$A198=$CP$34,$A198=$CP$35,$A198=$CP$36,$A198=$CP$37,$A198=$CP$38,$A198=$CP$39,$A198=$CP$40,$A198=$CP$41),OR($A198=$CP$44,$A198=$CP$45,$A198=$CP$46,$A198=$CP$47,$A198=$CP$48,$A198=$CP$49,$A198=$CP$50)),1,"")</f>
        <v>1</v>
      </c>
      <c r="I197" s="2"/>
      <c r="J197" s="6" t="str">
        <f t="shared" ref="J197" si="1874">IF(ISNA(VLOOKUP(A197,$DB$1:$DE$200,4,FALSE)),"",VLOOKUP(A197,$DB$1:$DE$200,4,FALSE))</f>
        <v/>
      </c>
      <c r="K197" s="6"/>
      <c r="L197" s="6"/>
      <c r="M197" s="6"/>
      <c r="N197" s="6"/>
      <c r="O197" s="6"/>
      <c r="P197" s="5" t="str">
        <f t="array" ref="P197">IF(ISNA(INDEX($DC$1:$DC$770,MATCH($A197&amp;P$3,$DB$1:$DB$770&amp;$DC$1:$DC$770,0))),"",IF(ISNA(INDEX($DC$1:$DC$200,MATCH($A197&amp;P$3,$DB$1:$DB$200&amp;$DC$1:$DC$200,0))),IF(INDEX($DC$201:$DC$770,MATCH($A197&amp;P$3,$DB$201:$DB$770&amp;$DC$201:$DC$770,0))=P$3,2,""),IF(INDEX($DC$1:$DC$200,MATCH($A197&amp;P$3,$DB$1:$DB$200&amp;$DC$1:$DC$200,0))=P$3,1,"")))</f>
        <v/>
      </c>
      <c r="Q197" s="6" t="str">
        <f t="array" ref="Q197">IF(ISNA(INDEX($DC$1:$DC$770,MATCH($A197&amp;Q$3,$DB$1:$DB$770&amp;$DC$1:$DC$770,0))),"",IF(ISNA(INDEX($DC$1:$DC$200,MATCH($A197&amp;Q$3,$DB$1:$DB$200&amp;$DC$1:$DC$200,0))),IF(INDEX($DC$201:$DC$770,MATCH($A197&amp;Q$3,$DB$201:$DB$770&amp;$DC$201:$DC$770,0))=Q$3,2,""),IF(INDEX($DC$1:$DC$200,MATCH($A197&amp;Q$3,$DB$1:$DB$200&amp;$DC$1:$DC$200,0))=Q$3,1,"")))</f>
        <v/>
      </c>
      <c r="R197" s="6" t="str">
        <f t="array" ref="R197">IF(ISNA(INDEX($DC$1:$DC$770,MATCH($A197&amp;R$3,$DB$1:$DB$770&amp;$DC$1:$DC$770,0))),"",IF(ISNA(INDEX($DC$1:$DC$200,MATCH($A197&amp;R$3,$DB$1:$DB$200&amp;$DC$1:$DC$200,0))),IF(INDEX($DC$201:$DC$770,MATCH($A197&amp;R$3,$DB$201:$DB$770&amp;$DC$201:$DC$770,0))=R$3,2,""),IF(INDEX($DC$1:$DC$200,MATCH($A197&amp;R$3,$DB$1:$DB$200&amp;$DC$1:$DC$200,0))=R$3,1,"")))</f>
        <v/>
      </c>
      <c r="S197" s="5" t="str">
        <f t="array" ref="S197">IF(ISNA(INDEX($DC$1:$DC$770,MATCH($A197&amp;S$3,$DB$1:$DB$770&amp;$DC$1:$DC$770,0))),"",IF(ISNA(INDEX($DC$1:$DC$200,MATCH($A197&amp;S$3,$DB$1:$DB$200&amp;$DC$1:$DC$200,0))),IF(INDEX($DC$201:$DC$770,MATCH($A197&amp;S$3,$DB$201:$DB$770&amp;$DC$201:$DC$770,0))=S$3,2,""),IF(INDEX($DC$1:$DC$200,MATCH($A197&amp;S$3,$DB$1:$DB$200&amp;$DC$1:$DC$200,0))=S$3,1,"")))</f>
        <v/>
      </c>
      <c r="T197" s="6" t="str">
        <f t="array" ref="T197">IF(ISNA(INDEX($DC$1:$DC$770,MATCH($A197&amp;T$3,$DB$1:$DB$770&amp;$DC$1:$DC$770,0))),"",IF(ISNA(INDEX($DC$1:$DC$200,MATCH($A197&amp;T$3,$DB$1:$DB$200&amp;$DC$1:$DC$200,0))),IF(INDEX($DC$201:$DC$770,MATCH($A197&amp;T$3,$DB$201:$DB$770&amp;$DC$201:$DC$770,0))=T$3,2,""),IF(INDEX($DC$1:$DC$200,MATCH($A197&amp;T$3,$DB$1:$DB$200&amp;$DC$1:$DC$200,0))=T$3,1,"")))</f>
        <v/>
      </c>
      <c r="U197" s="7" t="str">
        <f t="array" ref="U197">IF(ISNA(INDEX($DC$1:$DC$770,MATCH($A197&amp;U$3,$DB$1:$DB$770&amp;$DC$1:$DC$770,0))),"",IF(ISNA(INDEX($DC$1:$DC$200,MATCH($A197&amp;U$3,$DB$1:$DB$200&amp;$DC$1:$DC$200,0))),IF(INDEX($DC$201:$DC$770,MATCH($A197&amp;U$3,$DB$201:$DB$770&amp;$DC$201:$DC$770,0))=U$3,2,""),IF(INDEX($DC$1:$DC$200,MATCH($A197&amp;U$3,$DB$1:$DB$200&amp;$DC$1:$DC$200,0))=U$3,1,"")))</f>
        <v/>
      </c>
      <c r="V197" s="6" t="str">
        <f t="array" ref="V197">IF(ISNA(INDEX($DC$1:$DC$770,MATCH($A197&amp;V$3,$DB$1:$DB$770&amp;$DC$1:$DC$770,0))),"",IF(ISNA(INDEX($DC$1:$DC$200,MATCH($A197&amp;V$3,$DB$1:$DB$200&amp;$DC$1:$DC$200,0))),IF(INDEX($DC$201:$DC$770,MATCH($A197&amp;V$3,$DB$201:$DB$770&amp;$DC$201:$DC$770,0))=V$3,2,""),IF(INDEX($DC$1:$DC$200,MATCH($A197&amp;V$3,$DB$1:$DB$200&amp;$DC$1:$DC$200,0))=V$3,1,"")))</f>
        <v/>
      </c>
      <c r="W197" s="6" t="str">
        <f t="array" ref="W197">IF(ISNA(INDEX($DC$1:$DC$770,MATCH($A197&amp;W$3,$DB$1:$DB$770&amp;$DC$1:$DC$770,0))),"",IF(ISNA(INDEX($DC$1:$DC$200,MATCH($A197&amp;W$3,$DB$1:$DB$200&amp;$DC$1:$DC$200,0))),IF(INDEX($DC$201:$DC$770,MATCH($A197&amp;W$3,$DB$201:$DB$770&amp;$DC$201:$DC$770,0))=W$3,2,""),IF(INDEX($DC$1:$DC$200,MATCH($A197&amp;W$3,$DB$1:$DB$200&amp;$DC$1:$DC$200,0))=W$3,1,"")))</f>
        <v/>
      </c>
      <c r="X197" s="6" t="str">
        <f t="array" ref="X197">IF(ISNA(INDEX($DC$1:$DC$770,MATCH($A197&amp;X$3,$DB$1:$DB$770&amp;$DC$1:$DC$770,0))),"",IF(ISNA(INDEX($DC$1:$DC$200,MATCH($A197&amp;X$3,$DB$1:$DB$200&amp;$DC$1:$DC$200,0))),IF(INDEX($DC$201:$DC$770,MATCH($A197&amp;X$3,$DB$201:$DB$770&amp;$DC$201:$DC$770,0))=X$3,2,""),IF(INDEX($DC$1:$DC$200,MATCH($A197&amp;X$3,$DB$1:$DB$200&amp;$DC$1:$DC$200,0))=X$3,1,"")))</f>
        <v/>
      </c>
      <c r="Y197" s="5" t="str">
        <f t="array" ref="Y197">IF(ISNA(INDEX($DC$1:$DC$770,MATCH($A197&amp;Y$3,$DB$1:$DB$770&amp;$DC$1:$DC$770,0))),"",IF(ISNA(INDEX($DC$1:$DC$200,MATCH($A197&amp;Y$3,$DB$1:$DB$200&amp;$DC$1:$DC$200,0))),IF(INDEX($DC$201:$DC$770,MATCH($A197&amp;Y$3,$DB$201:$DB$770&amp;$DC$201:$DC$770,0))=Y$3,2,""),IF(INDEX($DC$1:$DC$200,MATCH($A197&amp;Y$3,$DB$1:$DB$200&amp;$DC$1:$DC$200,0))=Y$3,1,"")))</f>
        <v/>
      </c>
      <c r="Z197" s="6" t="str">
        <f t="array" ref="Z197">IF(ISNA(INDEX($DC$1:$DC$770,MATCH($A197&amp;Z$3,$DB$1:$DB$770&amp;$DC$1:$DC$770,0))),"",IF(ISNA(INDEX($DC$1:$DC$200,MATCH($A197&amp;Z$3,$DB$1:$DB$200&amp;$DC$1:$DC$200,0))),IF(INDEX($DC$201:$DC$770,MATCH($A197&amp;Z$3,$DB$201:$DB$770&amp;$DC$201:$DC$770,0))=Z$3,2,""),IF(INDEX($DC$1:$DC$200,MATCH($A197&amp;Z$3,$DB$1:$DB$200&amp;$DC$1:$DC$200,0))=Z$3,1,"")))</f>
        <v/>
      </c>
      <c r="AA197" s="7" t="str">
        <f t="array" ref="AA197">IF(ISNA(INDEX($DC$1:$DC$770,MATCH($A197&amp;AA$3,$DB$1:$DB$770&amp;$DC$1:$DC$770,0))),"",IF(ISNA(INDEX($DC$1:$DC$200,MATCH($A197&amp;AA$3,$DB$1:$DB$200&amp;$DC$1:$DC$200,0))),IF(INDEX($DC$201:$DC$770,MATCH($A197&amp;AA$3,$DB$201:$DB$770&amp;$DC$201:$DC$770,0))=AA$3,2,""),IF(INDEX($DC$1:$DC$200,MATCH($A197&amp;AA$3,$DB$1:$DB$200&amp;$DC$1:$DC$200,0))=AA$3,1,"")))</f>
        <v/>
      </c>
      <c r="AB197" s="6" t="str">
        <f t="array" ref="AB197">IF(ISNA(INDEX($DC$1:$DC$770,MATCH($A197&amp;AB$3,$DB$1:$DB$770&amp;$DC$1:$DC$770,0))),"",IF(ISNA(INDEX($DC$1:$DC$200,MATCH($A197&amp;AB$3,$DB$1:$DB$200&amp;$DC$1:$DC$200,0))),IF(INDEX($DC$201:$DC$770,MATCH($A197&amp;AB$3,$DB$201:$DB$770&amp;$DC$201:$DC$770,0))=AB$3,2,""),IF(INDEX($DC$1:$DC$200,MATCH($A197&amp;AB$3,$DB$1:$DB$200&amp;$DC$1:$DC$200,0))=AB$3,1,"")))</f>
        <v/>
      </c>
      <c r="AC197" s="6" t="str">
        <f t="array" ref="AC197">IF(ISNA(INDEX($DC$1:$DC$770,MATCH($A197&amp;AC$3,$DB$1:$DB$770&amp;$DC$1:$DC$770,0))),"",IF(ISNA(INDEX($DC$1:$DC$200,MATCH($A197&amp;AC$3,$DB$1:$DB$200&amp;$DC$1:$DC$200,0))),IF(INDEX($DC$201:$DC$770,MATCH($A197&amp;AC$3,$DB$201:$DB$770&amp;$DC$201:$DC$770,0))=AC$3,2,""),IF(INDEX($DC$1:$DC$200,MATCH($A197&amp;AC$3,$DB$1:$DB$200&amp;$DC$1:$DC$200,0))=AC$3,1,"")))</f>
        <v/>
      </c>
      <c r="AD197" s="7" t="str">
        <f t="array" ref="AD197">IF(ISNA(INDEX($DC$1:$DC$770,MATCH($A197&amp;AD$3,$DB$1:$DB$770&amp;$DC$1:$DC$770,0))),"",IF(ISNA(INDEX($DC$1:$DC$200,MATCH($A197&amp;AD$3,$DB$1:$DB$200&amp;$DC$1:$DC$200,0))),IF(INDEX($DC$201:$DC$770,MATCH($A197&amp;AD$3,$DB$201:$DB$770&amp;$DC$201:$DC$770,0))=AD$3,2,""),IF(INDEX($DC$1:$DC$200,MATCH($A197&amp;AD$3,$DB$1:$DB$200&amp;$DC$1:$DC$200,0))=AD$3,1,"")))</f>
        <v/>
      </c>
      <c r="AE197" s="4">
        <f t="shared" ref="AE197" si="1875">AE195+1</f>
        <v>242</v>
      </c>
      <c r="AF197" s="174">
        <f>TRUNC((DATE($CR$2,AG$140,AG197)-WEEKDAY(DATE($CR$2,AG$140,AG197),2)-DATE(YEAR(DATE($CR$2,AG$140,AG197)+4-WEEKDAY(DATE($CR$2,AG$140,AG197),2)),1,-10))/7)</f>
        <v>35</v>
      </c>
      <c r="AG197" s="172">
        <v>29</v>
      </c>
      <c r="AH197" s="176" t="str">
        <f t="shared" si="1263"/>
        <v>Mo</v>
      </c>
      <c r="AI197" s="2"/>
      <c r="AJ197" s="164" t="str">
        <f t="shared" ref="AJ197" si="1876">IF(OR(OR(AF197=$CR$7,AF201=$CR$7,AF197=$CS$7,AF201=$CS$7,AF197=$CT$7,AF201=$CT$7,AF197=$CR$8,AF201=$CR$8,AF197=$CR$9,AF201=$CR$9,AF197=$CR$10,AF201=$CR$10,AF197=$CS$10,AF201=$CS$10,AF197=$CR$11,AF201=$CR$11,AF197=$CS$11,AF201=$CS$11,AF197=$CT$11,AF201=$CT$11,AF197=$CU$11,AF201=$CU$11,AF197=$CV$11,AF201=$CV$11,AF197=$CR$12,AF201=$CR$12,AF197=$CS$12,AF201=$CS$12),OR($AE198=$CP$30,$AE198=$CP$31,$AE198=$CP$32,$AE198=$CP$33,$AE198=$CP$34,$AE198=$CP$35,$AE198=$CP$36,$AE198=$CP$37,$AE198=$CP$38,$AE198=$CP$39,$AE198=$CP$40,$AE198=$CP$41),OR($AE198=$CP$44,$AE198=$CP$45,$AE198=$CP$46,$AE198=$CP$47,$AE198=$CP$48,$AE198=$CP$49,$AE198=$CP$50)),1,"")</f>
        <v/>
      </c>
      <c r="AK197" s="164" t="str">
        <f t="shared" ref="AK197" si="1877">IF(OR(OR(AF197=$CR$15,AF201=$CR$15,AF197=$CS$15,AF201=$CS$15,AF197=$CT$15,AF201=$CT$15,AF197=$CR$16,AF201=$CR$16,AF197=$CS$16,AF201=$CS$16,AF197=$CR$17,AF201=$CR$17,AF197=$CS$17,AF201=$CS$17,AF197=$CR$18,AF201=$CR$18,AF197=$CS$18,AF201=$CS$18,AF197=$CT$18,AF201=$CT$18,AF197=$CU$18,AF201=$CU$18,AF197=$CV$18,AF201=$CV$18,AF197=$CR$19,AF201=$CR$19,AF197=$CS$19,AF201=$CS$19),OR($AE198=$CP$30,$AE198=$CP$31,$AE198=$CP$32,$AE198=$CP$33,$AE198=$CP$34,$AE198=$CP$35,$AE198=$CP$36,$AE198=$CP$37,$AE198=$CP$38,$AE198=$CP$39,$AE198=$CP$40,$AE198=$CP$41),OR($AE198=$CP$44,$AE198=$CP$45,$AE198=$CP$46,$AE198=$CP$47,$AE198=$CP$48,$AE198=$CP$49,$AE198=$CP$50)),1,"")</f>
        <v/>
      </c>
      <c r="AL197" s="164" t="str">
        <f t="shared" ref="AL197" si="1878">IF(OR(OR(AF197=$CR$22,AF201=$CR$22,AF197=$CS$22,AF201=$CS$22,AF197=$CT$22,AF201=$CT$22,AF197=$CR$23,AF201=$CR$23,AF197=$CS$23,AF201=$CS$23,AF197=$CR$24,AF201=$CR$24,AF197=$CS$24,AF201=$CS$24,AF197=$CR$25,AF201=$CR$25,AF197=$CS$25,AF201=$CS$25,AF197=$CT$25,AF201=$CT$25,AF197=$CU$25,AF201=$CU$25,AF197=$CV$25,AF201=$CV$25,AF197=$CR$26,AF201=$CR$26,AF197=$CS$26,AF201=$CS$26),OR($AE198=$CP$30,$AE198=$CP$31,$AE198=$CP$32,$AE198=$CP$33,$AE198=$CP$34,$AE198=$CP$35,$AE198=$CP$36,$AE198=$CP$37,$AE198=$CP$38,$AE198=$CP$39,$AE198=$CP$40,$AE198=$CP$41),OR($AE198=$CP$44,$AE198=$CP$45,$AE198=$CP$46,$AE198=$CP$47,$AE198=$CP$48,$AE198=$CP$49,$AE198=$CP$50)),1,"")</f>
        <v/>
      </c>
      <c r="AM197" s="2"/>
      <c r="AN197" s="1" t="str">
        <f t="shared" ref="AN197" si="1879">IF(ISNA(VLOOKUP(AE197,$DB$1:$DE$200,4,FALSE)),"",VLOOKUP(AE197,$DB$1:$DE$200,4,FALSE))</f>
        <v>Cevi-Turnen</v>
      </c>
      <c r="AO197" s="1"/>
      <c r="AP197" s="1"/>
      <c r="AQ197" s="1"/>
      <c r="AR197" s="1"/>
      <c r="AS197" s="1"/>
      <c r="AT197" s="5" t="str">
        <f t="array" ref="AT197">IF(ISNA(INDEX($DC$1:$DC$770,MATCH($AE197&amp;AT$3,$DB$1:$DB$770&amp;$DC$1:$DC$770,0))),"",IF(ISNA(INDEX($DC$1:$DC$200,MATCH($AE197&amp;AT$3,$DB$1:$DB$200&amp;$DC$1:$DC$200,0))),IF(INDEX($DC$201:$DC$770,MATCH($AE197&amp;AT$3,$DB$201:$DB$770&amp;$DC$201:$DC$770,0))=AT$3,2,""),IF(INDEX($DC$1:$DC$200,MATCH($AE197&amp;AT$3,$DB$1:$DB$200&amp;$DC$1:$DC$200,0))=AT$3,1,"")))</f>
        <v/>
      </c>
      <c r="AU197" s="6" t="str">
        <f t="array" ref="AU197">IF(ISNA(INDEX($DC$1:$DC$770,MATCH($AE197&amp;AU$3,$DB$1:$DB$770&amp;$DC$1:$DC$770,0))),"",IF(ISNA(INDEX($DC$1:$DC$200,MATCH($AE197&amp;AU$3,$DB$1:$DB$200&amp;$DC$1:$DC$200,0))),IF(INDEX($DC$201:$DC$770,MATCH($AE197&amp;AU$3,$DB$201:$DB$770&amp;$DC$201:$DC$770,0))=AU$3,2,""),IF(INDEX($DC$1:$DC$200,MATCH($AE197&amp;AU$3,$DB$1:$DB$200&amp;$DC$1:$DC$200,0))=AU$3,1,"")))</f>
        <v/>
      </c>
      <c r="AV197" s="6">
        <f t="array" ref="AV197">IF(ISNA(INDEX($DC$1:$DC$770,MATCH($AE197&amp;AV$3,$DB$1:$DB$770&amp;$DC$1:$DC$770,0))),"",IF(ISNA(INDEX($DC$1:$DC$200,MATCH($AE197&amp;AV$3,$DB$1:$DB$200&amp;$DC$1:$DC$200,0))),IF(INDEX($DC$201:$DC$770,MATCH($AE197&amp;AV$3,$DB$201:$DB$770&amp;$DC$201:$DC$770,0))=AV$3,2,""),IF(INDEX($DC$1:$DC$200,MATCH($AE197&amp;AV$3,$DB$1:$DB$200&amp;$DC$1:$DC$200,0))=AV$3,1,"")))</f>
        <v>1</v>
      </c>
      <c r="AW197" s="5" t="str">
        <f t="array" ref="AW197">IF(ISNA(INDEX($DC$1:$DC$770,MATCH($AE197&amp;AW$3,$DB$1:$DB$770&amp;$DC$1:$DC$770,0))),"",IF(ISNA(INDEX($DC$1:$DC$200,MATCH($AE197&amp;AW$3,$DB$1:$DB$200&amp;$DC$1:$DC$200,0))),IF(INDEX($DC$201:$DC$770,MATCH($AE197&amp;AW$3,$DB$201:$DB$770&amp;$DC$201:$DC$770,0))=AW$3,2,""),IF(INDEX($DC$1:$DC$200,MATCH($AE197&amp;AW$3,$DB$1:$DB$200&amp;$DC$1:$DC$200,0))=AW$3,1,"")))</f>
        <v/>
      </c>
      <c r="AX197" s="6" t="str">
        <f t="array" ref="AX197">IF(ISNA(INDEX($DC$1:$DC$770,MATCH($AE197&amp;AX$3,$DB$1:$DB$770&amp;$DC$1:$DC$770,0))),"",IF(ISNA(INDEX($DC$1:$DC$200,MATCH($AE197&amp;AX$3,$DB$1:$DB$200&amp;$DC$1:$DC$200,0))),IF(INDEX($DC$201:$DC$770,MATCH($AE197&amp;AX$3,$DB$201:$DB$770&amp;$DC$201:$DC$770,0))=AX$3,2,""),IF(INDEX($DC$1:$DC$200,MATCH($AE197&amp;AX$3,$DB$1:$DB$200&amp;$DC$1:$DC$200,0))=AX$3,1,"")))</f>
        <v/>
      </c>
      <c r="AY197" s="7" t="str">
        <f t="array" ref="AY197">IF(ISNA(INDEX($DC$1:$DC$770,MATCH($AE197&amp;AY$3,$DB$1:$DB$770&amp;$DC$1:$DC$770,0))),"",IF(ISNA(INDEX($DC$1:$DC$200,MATCH($AE197&amp;AY$3,$DB$1:$DB$200&amp;$DC$1:$DC$200,0))),IF(INDEX($DC$201:$DC$770,MATCH($AE197&amp;AY$3,$DB$201:$DB$770&amp;$DC$201:$DC$770,0))=AY$3,2,""),IF(INDEX($DC$1:$DC$200,MATCH($AE197&amp;AY$3,$DB$1:$DB$200&amp;$DC$1:$DC$200,0))=AY$3,1,"")))</f>
        <v/>
      </c>
      <c r="AZ197" s="6" t="str">
        <f t="array" ref="AZ197">IF(ISNA(INDEX($DC$1:$DC$770,MATCH($AE197&amp;AZ$3,$DB$1:$DB$770&amp;$DC$1:$DC$770,0))),"",IF(ISNA(INDEX($DC$1:$DC$200,MATCH($AE197&amp;AZ$3,$DB$1:$DB$200&amp;$DC$1:$DC$200,0))),IF(INDEX($DC$201:$DC$770,MATCH($AE197&amp;AZ$3,$DB$201:$DB$770&amp;$DC$201:$DC$770,0))=AZ$3,2,""),IF(INDEX($DC$1:$DC$200,MATCH($AE197&amp;AZ$3,$DB$1:$DB$200&amp;$DC$1:$DC$200,0))=AZ$3,1,"")))</f>
        <v/>
      </c>
      <c r="BA197" s="6" t="str">
        <f t="array" ref="BA197">IF(ISNA(INDEX($DC$1:$DC$770,MATCH($AE197&amp;BA$3,$DB$1:$DB$770&amp;$DC$1:$DC$770,0))),"",IF(ISNA(INDEX($DC$1:$DC$200,MATCH($AE197&amp;BA$3,$DB$1:$DB$200&amp;$DC$1:$DC$200,0))),IF(INDEX($DC$201:$DC$770,MATCH($AE197&amp;BA$3,$DB$201:$DB$770&amp;$DC$201:$DC$770,0))=BA$3,2,""),IF(INDEX($DC$1:$DC$200,MATCH($AE197&amp;BA$3,$DB$1:$DB$200&amp;$DC$1:$DC$200,0))=BA$3,1,"")))</f>
        <v/>
      </c>
      <c r="BB197" s="6" t="str">
        <f t="array" ref="BB197">IF(ISNA(INDEX($DC$1:$DC$770,MATCH($AE197&amp;BB$3,$DB$1:$DB$770&amp;$DC$1:$DC$770,0))),"",IF(ISNA(INDEX($DC$1:$DC$200,MATCH($AE197&amp;BB$3,$DB$1:$DB$200&amp;$DC$1:$DC$200,0))),IF(INDEX($DC$201:$DC$770,MATCH($AE197&amp;BB$3,$DB$201:$DB$770&amp;$DC$201:$DC$770,0))=BB$3,2,""),IF(INDEX($DC$1:$DC$200,MATCH($AE197&amp;BB$3,$DB$1:$DB$200&amp;$DC$1:$DC$200,0))=BB$3,1,"")))</f>
        <v/>
      </c>
      <c r="BC197" s="5" t="str">
        <f t="array" ref="BC197">IF(ISNA(INDEX($DC$1:$DC$770,MATCH($AE197&amp;BC$3,$DB$1:$DB$770&amp;$DC$1:$DC$770,0))),"",IF(ISNA(INDEX($DC$1:$DC$200,MATCH($AE197&amp;BC$3,$DB$1:$DB$200&amp;$DC$1:$DC$200,0))),IF(INDEX($DC$201:$DC$770,MATCH($AE197&amp;BC$3,$DB$201:$DB$770&amp;$DC$201:$DC$770,0))=BC$3,2,""),IF(INDEX($DC$1:$DC$200,MATCH($AE197&amp;BC$3,$DB$1:$DB$200&amp;$DC$1:$DC$200,0))=BC$3,1,"")))</f>
        <v/>
      </c>
      <c r="BD197" s="6" t="str">
        <f t="array" ref="BD197">IF(ISNA(INDEX($DC$1:$DC$770,MATCH($AE197&amp;BD$3,$DB$1:$DB$770&amp;$DC$1:$DC$770,0))),"",IF(ISNA(INDEX($DC$1:$DC$200,MATCH($AE197&amp;BD$3,$DB$1:$DB$200&amp;$DC$1:$DC$200,0))),IF(INDEX($DC$201:$DC$770,MATCH($AE197&amp;BD$3,$DB$201:$DB$770&amp;$DC$201:$DC$770,0))=BD$3,2,""),IF(INDEX($DC$1:$DC$200,MATCH($AE197&amp;BD$3,$DB$1:$DB$200&amp;$DC$1:$DC$200,0))=BD$3,1,"")))</f>
        <v/>
      </c>
      <c r="BE197" s="7" t="str">
        <f t="array" ref="BE197">IF(ISNA(INDEX($DC$1:$DC$770,MATCH($AE197&amp;BE$3,$DB$1:$DB$770&amp;$DC$1:$DC$770,0))),"",IF(ISNA(INDEX($DC$1:$DC$200,MATCH($AE197&amp;BE$3,$DB$1:$DB$200&amp;$DC$1:$DC$200,0))),IF(INDEX($DC$201:$DC$770,MATCH($AE197&amp;BE$3,$DB$201:$DB$770&amp;$DC$201:$DC$770,0))=BE$3,2,""),IF(INDEX($DC$1:$DC$200,MATCH($AE197&amp;BE$3,$DB$1:$DB$200&amp;$DC$1:$DC$200,0))=BE$3,1,"")))</f>
        <v/>
      </c>
      <c r="BF197" s="6" t="str">
        <f t="array" ref="BF197">IF(ISNA(INDEX($DC$1:$DC$770,MATCH($AE197&amp;BF$3,$DB$1:$DB$770&amp;$DC$1:$DC$770,0))),"",IF(ISNA(INDEX($DC$1:$DC$200,MATCH($AE197&amp;BF$3,$DB$1:$DB$200&amp;$DC$1:$DC$200,0))),IF(INDEX($DC$201:$DC$770,MATCH($AE197&amp;BF$3,$DB$201:$DB$770&amp;$DC$201:$DC$770,0))=BF$3,2,""),IF(INDEX($DC$1:$DC$200,MATCH($AE197&amp;BF$3,$DB$1:$DB$200&amp;$DC$1:$DC$200,0))=BF$3,1,"")))</f>
        <v/>
      </c>
      <c r="BG197" s="6" t="str">
        <f t="array" ref="BG197">IF(ISNA(INDEX($DC$1:$DC$770,MATCH($AE197&amp;BG$3,$DB$1:$DB$770&amp;$DC$1:$DC$770,0))),"",IF(ISNA(INDEX($DC$1:$DC$200,MATCH($AE197&amp;BG$3,$DB$1:$DB$200&amp;$DC$1:$DC$200,0))),IF(INDEX($DC$201:$DC$770,MATCH($AE197&amp;BG$3,$DB$201:$DB$770&amp;$DC$201:$DC$770,0))=BG$3,2,""),IF(INDEX($DC$1:$DC$200,MATCH($AE197&amp;BG$3,$DB$1:$DB$200&amp;$DC$1:$DC$200,0))=BG$3,1,"")))</f>
        <v/>
      </c>
      <c r="BH197" s="7" t="str">
        <f t="array" ref="BH197">IF(ISNA(INDEX($DC$1:$DC$770,MATCH($AE197&amp;BH$3,$DB$1:$DB$770&amp;$DC$1:$DC$770,0))),"",IF(ISNA(INDEX($DC$1:$DC$200,MATCH($AE197&amp;BH$3,$DB$1:$DB$200&amp;$DC$1:$DC$200,0))),IF(INDEX($DC$201:$DC$770,MATCH($AE197&amp;BH$3,$DB$201:$DB$770&amp;$DC$201:$DC$770,0))=BH$3,2,""),IF(INDEX($DC$1:$DC$200,MATCH($AE197&amp;BH$3,$DB$1:$DB$200&amp;$DC$1:$DC$200,0))=BH$3,1,"")))</f>
        <v/>
      </c>
      <c r="BI197" s="4">
        <f t="shared" ref="BI197" si="1880">BI195+1</f>
        <v>273</v>
      </c>
      <c r="BJ197" s="174">
        <f>TRUNC((DATE($CR$2,BK$140,BK197)-WEEKDAY(DATE($CR$2,BK$140,BK197),2)-DATE(YEAR(DATE($CR$2,BK$140,BK197)+4-WEEKDAY(DATE($CR$2,BK$140,BK197),2)),1,-10))/7)</f>
        <v>39</v>
      </c>
      <c r="BK197" s="172">
        <v>29</v>
      </c>
      <c r="BL197" s="176" t="str">
        <f t="shared" si="1268"/>
        <v>Do</v>
      </c>
      <c r="BM197" s="2"/>
      <c r="BN197" s="164" t="str">
        <f t="shared" ref="BN197" si="1881">IF(OR(OR($BI198=$CP$30,$BI198=$CP$31,$BI198=$CP$32,$BI198=$CP$33,$BI198=$CP$34,$BI198=$CP$35,$BI198=$CP$36,$BI198=$CP$37,$BI198=$CP$38,$BI198=$CP$39,$BI198=$CP$40,$BI198=$CP$41),OR(BJ197=$CR$7,BJ201=$CR$7,BJ197=$CS$7,BJ201=$CS$7,BJ197=$CT$7,BJ201=$CT$7,BJ197=$CR$8,BJ201=$CR$8,BJ197=$CR$9,BJ201=$CR$9,BJ197=$CR$10,BJ201=$CR$10,BJ197=$CS$10,BJ201=$CS$10,BJ197=$CR$11,BJ201=$CR$11,BJ197=$CS$11,BJ201=$CS$11,BJ197=$CT$11,BJ201=$CT$11,BJ197=$CU$11,BJ201=$CU$11,BJ197=$CV$11,BJ201=$CV$11,BJ197=$CR$12,BJ201=$CR$12,BJ197=$CS$12,BJ201=$CS$12),OR($BI198=$CP$44,$BI198=$CP$45,$BI198=$CP$46,$BI198=$CP$47,$BI198=$CP$48,$BI198=$CP$49,$BI198=$CP$50)),1,"")</f>
        <v/>
      </c>
      <c r="BO197" s="164" t="str">
        <f t="shared" ref="BO197" si="1882">IF(OR(OR(BJ197=$CR$15,BJ201=$CR$15,BJ197=$CS$15,BJ201=$CS$15,BJ197=$CT$15,BJ201=$CT$15,BJ197=$CR$16,BJ201=$CR$16,BJ197=$CS$16,BJ201=$CS$16,BJ197=$CR$17,BJ201=$CR$17,BJ197=$CS$17,BJ201=$CS$17,BJ197=$CR$18,BJ201=$CR$18,BJ197=$CS$18,BJ201=$CS$18,BJ197=$CT$18,BJ201=$CT$18,BJ197=$CU$18,BJ201=$CU$18,BJ197=$CV$18,BJ201=$CV$18,BJ197=$CR$19,BJ201=$CR$19,BJ197=$CS$19,BJ201=$CS$19),OR($BI198=$CP$30,$BI198=$CP$31,$BI198=$CP$32,$BI198=$CP$33,$BI198=$CP$34,$BI198=$CP$35,$BI198=$CP$36,$BI198=$CP$37,$BI198=$CP$38,$BI198=$CP$39,$BI198=$CP$40,$BI198=$CP$41),OR($BI198=$CP$44,$BI198=$CP$45,$BI198=$CP$46,$BI198=$CP$47,$BI198=$CP$48,$BI198=$CP$49,$BI198=$CP$50)),1,"")</f>
        <v/>
      </c>
      <c r="BP197" s="164" t="str">
        <f t="shared" ref="BP197" si="1883">IF(OR(OR(BJ197=$CR$22,BJ201=$CR$22,BJ197=$CS$22,BJ201=$CS$22,BJ197=$CT$22,BJ201=$CT$22,BJ197=$CR$23,BJ201=$CR$23,BJ197=$CS$23,BJ201=$CS$23,BJ197=$CR$24,BJ201=$CR$24,BJ197=$CS$24,BJ201=$CS$24,BJ197=$CR$25,BJ201=$CR$25,BJ197=$CS$25,BJ201=$CS$25,BJ197=$CT$25,BJ201=$CT$25,BJ197=$CU$25,BJ201=$CU$25,BJ197=$CV$25,BJ201=$CV$25,BJ197=$CR$26,BJ201=$CR$26,BJ197=$CS$26,BJ201=$CS$26),OR($BI198=$CP$30,$BI198=$CP$31,$BI198=$CP$32,$BI198=$CP$33,$BI198=$CP$34,$BI198=$CP$35,$BI198=$CP$36,$BI198=$CP$37,$BI198=$CP$38,$BI198=$CP$39,$BI198=$CP$40,$BI198=$CP$41),OR($BI198=$CP$44,$BI198=$CP$45,$BI198=$CP$46,$BI198=$CP$47,$BI198=$CP$48,$BI198=$CP$49,$BI198=$CP$50)),1,"")</f>
        <v/>
      </c>
      <c r="BQ197" s="2"/>
      <c r="BR197" s="1" t="str">
        <f t="shared" ref="BR197" si="1884">IF(ISNA(VLOOKUP(BI197,$DB$1:$DE$200,4,FALSE)),"",VLOOKUP(BI197,$DB$1:$DE$200,4,FALSE))</f>
        <v>Chilbi aufstellen</v>
      </c>
      <c r="BS197" s="1"/>
      <c r="BT197" s="1"/>
      <c r="BU197" s="1"/>
      <c r="BV197" s="1"/>
      <c r="BW197" s="1"/>
      <c r="BX197" s="5" t="str">
        <f t="array" ref="BX197">IF(ISNA(INDEX($DC$1:$DC$770,MATCH($BI197&amp;BX$3,$DB$1:$DB$770&amp;$DC$1:$DC$770,0))),"",IF(ISNA(INDEX($DC$1:$DC$200,MATCH($BI197&amp;BX$3,$DB$1:$DB$200&amp;$DC$1:$DC$200,0))),IF(INDEX($DC$201:$DC$770,MATCH($BI197&amp;BX$3,$DB$201:$DB$770&amp;$DC$201:$DC$770,0))=BX$3,2,""),IF(INDEX($DC$1:$DC$200,MATCH($BI197&amp;BX$3,$DB$1:$DB$200&amp;$DC$1:$DC$200,0))=BX$3,1,"")))</f>
        <v/>
      </c>
      <c r="BY197" s="6" t="str">
        <f t="array" ref="BY197">IF(ISNA(INDEX($DC$1:$DC$770,MATCH($BI197&amp;BY$3,$DB$1:$DB$770&amp;$DC$1:$DC$770,0))),"",IF(ISNA(INDEX($DC$1:$DC$200,MATCH($BI197&amp;BY$3,$DB$1:$DB$200&amp;$DC$1:$DC$200,0))),IF(INDEX($DC$201:$DC$770,MATCH($BI197&amp;BY$3,$DB$201:$DB$770&amp;$DC$201:$DC$770,0))=BY$3,2,""),IF(INDEX($DC$1:$DC$200,MATCH($BI197&amp;BY$3,$DB$1:$DB$200&amp;$DC$1:$DC$200,0))=BY$3,1,"")))</f>
        <v/>
      </c>
      <c r="BZ197" s="6">
        <f t="array" ref="BZ197">IF(ISNA(INDEX($DC$1:$DC$770,MATCH($BI197&amp;BZ$3,$DB$1:$DB$770&amp;$DC$1:$DC$770,0))),"",IF(ISNA(INDEX($DC$1:$DC$200,MATCH($BI197&amp;BZ$3,$DB$1:$DB$200&amp;$DC$1:$DC$200,0))),IF(INDEX($DC$201:$DC$770,MATCH($BI197&amp;BZ$3,$DB$201:$DB$770&amp;$DC$201:$DC$770,0))=BZ$3,2,""),IF(INDEX($DC$1:$DC$200,MATCH($BI197&amp;BZ$3,$DB$1:$DB$200&amp;$DC$1:$DC$200,0))=BZ$3,1,"")))</f>
        <v>1</v>
      </c>
      <c r="CA197" s="5" t="str">
        <f t="array" ref="CA197">IF(ISNA(INDEX($DC$1:$DC$770,MATCH($BI197&amp;CA$3,$DB$1:$DB$770&amp;$DC$1:$DC$770,0))),"",IF(ISNA(INDEX($DC$1:$DC$200,MATCH($BI197&amp;CA$3,$DB$1:$DB$200&amp;$DC$1:$DC$200,0))),IF(INDEX($DC$201:$DC$770,MATCH($BI197&amp;CA$3,$DB$201:$DB$770&amp;$DC$201:$DC$770,0))=CA$3,2,""),IF(INDEX($DC$1:$DC$200,MATCH($BI197&amp;CA$3,$DB$1:$DB$200&amp;$DC$1:$DC$200,0))=CA$3,1,"")))</f>
        <v/>
      </c>
      <c r="CB197" s="6" t="str">
        <f t="array" ref="CB197">IF(ISNA(INDEX($DC$1:$DC$770,MATCH($BI197&amp;CB$3,$DB$1:$DB$770&amp;$DC$1:$DC$770,0))),"",IF(ISNA(INDEX($DC$1:$DC$200,MATCH($BI197&amp;CB$3,$DB$1:$DB$200&amp;$DC$1:$DC$200,0))),IF(INDEX($DC$201:$DC$770,MATCH($BI197&amp;CB$3,$DB$201:$DB$770&amp;$DC$201:$DC$770,0))=CB$3,2,""),IF(INDEX($DC$1:$DC$200,MATCH($BI197&amp;CB$3,$DB$1:$DB$200&amp;$DC$1:$DC$200,0))=CB$3,1,"")))</f>
        <v/>
      </c>
      <c r="CC197" s="7" t="str">
        <f t="array" ref="CC197">IF(ISNA(INDEX($DC$1:$DC$770,MATCH($BI197&amp;CC$3,$DB$1:$DB$770&amp;$DC$1:$DC$770,0))),"",IF(ISNA(INDEX($DC$1:$DC$200,MATCH($BI197&amp;CC$3,$DB$1:$DB$200&amp;$DC$1:$DC$200,0))),IF(INDEX($DC$201:$DC$770,MATCH($BI197&amp;CC$3,$DB$201:$DB$770&amp;$DC$201:$DC$770,0))=CC$3,2,""),IF(INDEX($DC$1:$DC$200,MATCH($BI197&amp;CC$3,$DB$1:$DB$200&amp;$DC$1:$DC$200,0))=CC$3,1,"")))</f>
        <v/>
      </c>
      <c r="CD197" s="6" t="str">
        <f t="array" ref="CD197">IF(ISNA(INDEX($DC$1:$DC$770,MATCH($BI197&amp;CD$3,$DB$1:$DB$770&amp;$DC$1:$DC$770,0))),"",IF(ISNA(INDEX($DC$1:$DC$200,MATCH($BI197&amp;CD$3,$DB$1:$DB$200&amp;$DC$1:$DC$200,0))),IF(INDEX($DC$201:$DC$770,MATCH($BI197&amp;CD$3,$DB$201:$DB$770&amp;$DC$201:$DC$770,0))=CD$3,2,""),IF(INDEX($DC$1:$DC$200,MATCH($BI197&amp;CD$3,$DB$1:$DB$200&amp;$DC$1:$DC$200,0))=CD$3,1,"")))</f>
        <v/>
      </c>
      <c r="CE197" s="6" t="str">
        <f t="array" ref="CE197">IF(ISNA(INDEX($DC$1:$DC$770,MATCH($BI197&amp;CE$3,$DB$1:$DB$770&amp;$DC$1:$DC$770,0))),"",IF(ISNA(INDEX($DC$1:$DC$200,MATCH($BI197&amp;CE$3,$DB$1:$DB$200&amp;$DC$1:$DC$200,0))),IF(INDEX($DC$201:$DC$770,MATCH($BI197&amp;CE$3,$DB$201:$DB$770&amp;$DC$201:$DC$770,0))=CE$3,2,""),IF(INDEX($DC$1:$DC$200,MATCH($BI197&amp;CE$3,$DB$1:$DB$200&amp;$DC$1:$DC$200,0))=CE$3,1,"")))</f>
        <v/>
      </c>
      <c r="CF197" s="6" t="str">
        <f t="array" ref="CF197">IF(ISNA(INDEX($DC$1:$DC$770,MATCH($BI197&amp;CF$3,$DB$1:$DB$770&amp;$DC$1:$DC$770,0))),"",IF(ISNA(INDEX($DC$1:$DC$200,MATCH($BI197&amp;CF$3,$DB$1:$DB$200&amp;$DC$1:$DC$200,0))),IF(INDEX($DC$201:$DC$770,MATCH($BI197&amp;CF$3,$DB$201:$DB$770&amp;$DC$201:$DC$770,0))=CF$3,2,""),IF(INDEX($DC$1:$DC$200,MATCH($BI197&amp;CF$3,$DB$1:$DB$200&amp;$DC$1:$DC$200,0))=CF$3,1,"")))</f>
        <v/>
      </c>
      <c r="CG197" s="5" t="str">
        <f t="array" ref="CG197">IF(ISNA(INDEX($DC$1:$DC$770,MATCH($BI197&amp;CG$3,$DB$1:$DB$770&amp;$DC$1:$DC$770,0))),"",IF(ISNA(INDEX($DC$1:$DC$200,MATCH($BI197&amp;CG$3,$DB$1:$DB$200&amp;$DC$1:$DC$200,0))),IF(INDEX($DC$201:$DC$770,MATCH($BI197&amp;CG$3,$DB$201:$DB$770&amp;$DC$201:$DC$770,0))=CG$3,2,""),IF(INDEX($DC$1:$DC$200,MATCH($BI197&amp;CG$3,$DB$1:$DB$200&amp;$DC$1:$DC$200,0))=CG$3,1,"")))</f>
        <v/>
      </c>
      <c r="CH197" s="6" t="str">
        <f t="array" ref="CH197">IF(ISNA(INDEX($DC$1:$DC$770,MATCH($BI197&amp;CH$3,$DB$1:$DB$770&amp;$DC$1:$DC$770,0))),"",IF(ISNA(INDEX($DC$1:$DC$200,MATCH($BI197&amp;CH$3,$DB$1:$DB$200&amp;$DC$1:$DC$200,0))),IF(INDEX($DC$201:$DC$770,MATCH($BI197&amp;CH$3,$DB$201:$DB$770&amp;$DC$201:$DC$770,0))=CH$3,2,""),IF(INDEX($DC$1:$DC$200,MATCH($BI197&amp;CH$3,$DB$1:$DB$200&amp;$DC$1:$DC$200,0))=CH$3,1,"")))</f>
        <v/>
      </c>
      <c r="CI197" s="7" t="str">
        <f t="array" ref="CI197">IF(ISNA(INDEX($DC$1:$DC$770,MATCH($BI197&amp;CI$3,$DB$1:$DB$770&amp;$DC$1:$DC$770,0))),"",IF(ISNA(INDEX($DC$1:$DC$200,MATCH($BI197&amp;CI$3,$DB$1:$DB$200&amp;$DC$1:$DC$200,0))),IF(INDEX($DC$201:$DC$770,MATCH($BI197&amp;CI$3,$DB$201:$DB$770&amp;$DC$201:$DC$770,0))=CI$3,2,""),IF(INDEX($DC$1:$DC$200,MATCH($BI197&amp;CI$3,$DB$1:$DB$200&amp;$DC$1:$DC$200,0))=CI$3,1,"")))</f>
        <v/>
      </c>
      <c r="CJ197" s="6" t="str">
        <f t="array" ref="CJ197">IF(ISNA(INDEX($DC$1:$DC$770,MATCH($BI197&amp;CJ$3,$DB$1:$DB$770&amp;$DC$1:$DC$770,0))),"",IF(ISNA(INDEX($DC$1:$DC$200,MATCH($BI197&amp;CJ$3,$DB$1:$DB$200&amp;$DC$1:$DC$200,0))),IF(INDEX($DC$201:$DC$770,MATCH($BI197&amp;CJ$3,$DB$201:$DB$770&amp;$DC$201:$DC$770,0))=CJ$3,2,""),IF(INDEX($DC$1:$DC$200,MATCH($BI197&amp;CJ$3,$DB$1:$DB$200&amp;$DC$1:$DC$200,0))=CJ$3,1,"")))</f>
        <v/>
      </c>
      <c r="CK197" s="6" t="str">
        <f t="array" ref="CK197">IF(ISNA(INDEX($DC$1:$DC$770,MATCH($BI197&amp;CK$3,$DB$1:$DB$770&amp;$DC$1:$DC$770,0))),"",IF(ISNA(INDEX($DC$1:$DC$200,MATCH($BI197&amp;CK$3,$DB$1:$DB$200&amp;$DC$1:$DC$200,0))),IF(INDEX($DC$201:$DC$770,MATCH($BI197&amp;CK$3,$DB$201:$DB$770&amp;$DC$201:$DC$770,0))=CK$3,2,""),IF(INDEX($DC$1:$DC$200,MATCH($BI197&amp;CK$3,$DB$1:$DB$200&amp;$DC$1:$DC$200,0))=CK$3,1,"")))</f>
        <v/>
      </c>
      <c r="CL197" s="7" t="str">
        <f t="array" ref="CL197">IF(ISNA(INDEX($DC$1:$DC$770,MATCH($BI197&amp;CL$3,$DB$1:$DB$770&amp;$DC$1:$DC$770,0))),"",IF(ISNA(INDEX($DC$1:$DC$200,MATCH($BI197&amp;CL$3,$DB$1:$DB$200&amp;$DC$1:$DC$200,0))),IF(INDEX($DC$201:$DC$770,MATCH($BI197&amp;CL$3,$DB$201:$DB$770&amp;$DC$201:$DC$770,0))=CL$3,2,""),IF(INDEX($DC$1:$DC$200,MATCH($BI197&amp;CL$3,$DB$1:$DB$200&amp;$DC$1:$DC$200,0))=CL$3,1,"")))</f>
        <v/>
      </c>
      <c r="CQ197" s="13" t="s">
        <v>198</v>
      </c>
      <c r="CR197" s="13">
        <v>6</v>
      </c>
      <c r="CX197" s="30"/>
      <c r="CY197" s="30"/>
      <c r="CZ197" s="30"/>
      <c r="DA197" s="30"/>
      <c r="DB197" s="49">
        <f>IF(DM197=0,0,IF(COUNTIF($DM$1:$DM$200,DM197)=1,DM197,IF(COUNTIF($DM$1:$DM$200,DM197)=2,IF(COUNTIF($DM$1:$DM196,DM197)=0,DM197,DM197+0.5),"Terminkollision 1")))</f>
        <v>0</v>
      </c>
      <c r="DC197" s="50"/>
      <c r="DD197" s="50"/>
      <c r="DE197" s="30"/>
      <c r="DF197" s="30"/>
      <c r="DG197" s="30"/>
      <c r="DH197" s="30"/>
      <c r="DI197" s="30"/>
      <c r="DJ197" s="30"/>
      <c r="DK197" s="30"/>
      <c r="DL197" s="49">
        <f t="shared" si="1848"/>
        <v>0</v>
      </c>
      <c r="DM197" s="30">
        <f t="shared" si="1826"/>
        <v>0</v>
      </c>
      <c r="DN197" s="30"/>
      <c r="DO197" s="30"/>
      <c r="DP197" s="30"/>
      <c r="DQ197" s="30"/>
    </row>
    <row r="198" spans="1:121">
      <c r="A198" s="13">
        <f t="shared" ref="A198" si="1885">A197+0.5</f>
        <v>211.5</v>
      </c>
      <c r="B198" s="174"/>
      <c r="C198" s="183"/>
      <c r="D198" s="177"/>
      <c r="E198" s="2"/>
      <c r="F198" s="165"/>
      <c r="G198" s="165"/>
      <c r="H198" s="165"/>
      <c r="I198" s="2"/>
      <c r="J198" s="10" t="str">
        <f t="shared" ref="J198" si="1886">IF(ISNA(VLOOKUP(A198,$CP$30:$CQ$56,2,FALSE)),IF(ISNA(VLOOKUP(A198,$DB$1:$DE$200,4,FALSE)),"",VLOOKUP(A198,$DB$1:$DE$200,4,FALSE)),VLOOKUP(A198,$CP$30:$CQ$56,2,FALSE))</f>
        <v/>
      </c>
      <c r="K198" s="10"/>
      <c r="L198" s="10"/>
      <c r="M198" s="10"/>
      <c r="N198" s="10"/>
      <c r="O198" s="10"/>
      <c r="P198" s="9" t="str">
        <f t="array" ref="P198">IF(ISNA(INDEX($DC$201:$DC$770,MATCH($A197&amp;P$3,$DB$201:$DB$770&amp;$DC$201:$DC$770,0))),IF(ISNA(INDEX($DC$1:$DC$200,MATCH($A198&amp;P$3,$DB$1:$DB$200&amp;$DC$1:$DC$200,0))),"",IF(INDEX($DC$1:$DC$200,MATCH($A198&amp;P$3,$DB$1:$DB$200&amp;$DC$1:$DC$200,0))=P$3,1,"")),IF(INDEX($DC$201:$DC$770,MATCH($A197&amp;P$3,$DB$201:$DB$770&amp;$DC$201:$DC$770,0))=P$3,2,""))</f>
        <v/>
      </c>
      <c r="Q198" s="10" t="str">
        <f t="array" ref="Q198">IF(ISNA(INDEX($DC$201:$DC$770,MATCH($A197&amp;Q$3,$DB$201:$DB$770&amp;$DC$201:$DC$770,0))),IF(ISNA(INDEX($DC$1:$DC$200,MATCH($A198&amp;Q$3,$DB$1:$DB$200&amp;$DC$1:$DC$200,0))),"",IF(INDEX($DC$1:$DC$200,MATCH($A198&amp;Q$3,$DB$1:$DB$200&amp;$DC$1:$DC$200,0))=Q$3,1,"")),IF(INDEX($DC$201:$DC$770,MATCH($A197&amp;Q$3,$DB$201:$DB$770&amp;$DC$201:$DC$770,0))=Q$3,2,""))</f>
        <v/>
      </c>
      <c r="R198" s="10" t="str">
        <f t="array" ref="R198">IF(ISNA(INDEX($DC$201:$DC$770,MATCH($A197&amp;R$3,$DB$201:$DB$770&amp;$DC$201:$DC$770,0))),IF(ISNA(INDEX($DC$1:$DC$200,MATCH($A198&amp;R$3,$DB$1:$DB$200&amp;$DC$1:$DC$200,0))),"",IF(INDEX($DC$1:$DC$200,MATCH($A198&amp;R$3,$DB$1:$DB$200&amp;$DC$1:$DC$200,0))=R$3,1,"")),IF(INDEX($DC$201:$DC$770,MATCH($A197&amp;R$3,$DB$201:$DB$770&amp;$DC$201:$DC$770,0))=R$3,2,""))</f>
        <v/>
      </c>
      <c r="S198" s="9" t="str">
        <f t="array" ref="S198">IF(ISNA(INDEX($DC$201:$DC$770,MATCH($A197&amp;S$3,$DB$201:$DB$770&amp;$DC$201:$DC$770,0))),IF(ISNA(INDEX($DC$1:$DC$200,MATCH($A198&amp;S$3,$DB$1:$DB$200&amp;$DC$1:$DC$200,0))),"",IF(INDEX($DC$1:$DC$200,MATCH($A198&amp;S$3,$DB$1:$DB$200&amp;$DC$1:$DC$200,0))=S$3,1,"")),IF(INDEX($DC$201:$DC$770,MATCH($A197&amp;S$3,$DB$201:$DB$770&amp;$DC$201:$DC$770,0))=S$3,2,""))</f>
        <v/>
      </c>
      <c r="T198" s="10" t="str">
        <f t="array" ref="T198">IF(ISNA(INDEX($DC$201:$DC$770,MATCH($A197&amp;T$3,$DB$201:$DB$770&amp;$DC$201:$DC$770,0))),IF(ISNA(INDEX($DC$1:$DC$200,MATCH($A198&amp;T$3,$DB$1:$DB$200&amp;$DC$1:$DC$200,0))),"",IF(INDEX($DC$1:$DC$200,MATCH($A198&amp;T$3,$DB$1:$DB$200&amp;$DC$1:$DC$200,0))=T$3,1,"")),IF(INDEX($DC$201:$DC$770,MATCH($A197&amp;T$3,$DB$201:$DB$770&amp;$DC$201:$DC$770,0))=T$3,2,""))</f>
        <v/>
      </c>
      <c r="U198" s="8" t="str">
        <f t="array" ref="U198">IF(ISNA(INDEX($DC$201:$DC$770,MATCH($A197&amp;U$3,$DB$201:$DB$770&amp;$DC$201:$DC$770,0))),IF(ISNA(INDEX($DC$1:$DC$200,MATCH($A198&amp;U$3,$DB$1:$DB$200&amp;$DC$1:$DC$200,0))),"",IF(INDEX($DC$1:$DC$200,MATCH($A198&amp;U$3,$DB$1:$DB$200&amp;$DC$1:$DC$200,0))=U$3,1,"")),IF(INDEX($DC$201:$DC$770,MATCH($A197&amp;U$3,$DB$201:$DB$770&amp;$DC$201:$DC$770,0))=U$3,2,""))</f>
        <v/>
      </c>
      <c r="V198" s="10" t="str">
        <f t="array" ref="V198">IF(ISNA(INDEX($DC$201:$DC$770,MATCH($A197&amp;V$3,$DB$201:$DB$770&amp;$DC$201:$DC$770,0))),IF(ISNA(INDEX($DC$1:$DC$200,MATCH($A198&amp;V$3,$DB$1:$DB$200&amp;$DC$1:$DC$200,0))),"",IF(INDEX($DC$1:$DC$200,MATCH($A198&amp;V$3,$DB$1:$DB$200&amp;$DC$1:$DC$200,0))=V$3,1,"")),IF(INDEX($DC$201:$DC$770,MATCH($A197&amp;V$3,$DB$201:$DB$770&amp;$DC$201:$DC$770,0))=V$3,2,""))</f>
        <v/>
      </c>
      <c r="W198" s="10" t="str">
        <f t="array" ref="W198">IF(ISNA(INDEX($DC$201:$DC$770,MATCH($A197&amp;W$3,$DB$201:$DB$770&amp;$DC$201:$DC$770,0))),IF(ISNA(INDEX($DC$1:$DC$200,MATCH($A198&amp;W$3,$DB$1:$DB$200&amp;$DC$1:$DC$200,0))),"",IF(INDEX($DC$1:$DC$200,MATCH($A198&amp;W$3,$DB$1:$DB$200&amp;$DC$1:$DC$200,0))=W$3,1,"")),IF(INDEX($DC$201:$DC$770,MATCH($A197&amp;W$3,$DB$201:$DB$770&amp;$DC$201:$DC$770,0))=W$3,2,""))</f>
        <v/>
      </c>
      <c r="X198" s="10" t="str">
        <f t="array" ref="X198">IF(ISNA(INDEX($DC$201:$DC$770,MATCH($A197&amp;X$3,$DB$201:$DB$770&amp;$DC$201:$DC$770,0))),IF(ISNA(INDEX($DC$1:$DC$200,MATCH($A198&amp;X$3,$DB$1:$DB$200&amp;$DC$1:$DC$200,0))),"",IF(INDEX($DC$1:$DC$200,MATCH($A198&amp;X$3,$DB$1:$DB$200&amp;$DC$1:$DC$200,0))=X$3,1,"")),IF(INDEX($DC$201:$DC$770,MATCH($A197&amp;X$3,$DB$201:$DB$770&amp;$DC$201:$DC$770,0))=X$3,2,""))</f>
        <v/>
      </c>
      <c r="Y198" s="9" t="str">
        <f t="array" ref="Y198">IF(ISNA(INDEX($DC$201:$DC$770,MATCH($A197&amp;Y$3,$DB$201:$DB$770&amp;$DC$201:$DC$770,0))),IF(ISNA(INDEX($DC$1:$DC$200,MATCH($A198&amp;Y$3,$DB$1:$DB$200&amp;$DC$1:$DC$200,0))),"",IF(INDEX($DC$1:$DC$200,MATCH($A198&amp;Y$3,$DB$1:$DB$200&amp;$DC$1:$DC$200,0))=Y$3,1,"")),IF(INDEX($DC$201:$DC$770,MATCH($A197&amp;Y$3,$DB$201:$DB$770&amp;$DC$201:$DC$770,0))=Y$3,2,""))</f>
        <v/>
      </c>
      <c r="Z198" s="10" t="str">
        <f t="array" ref="Z198">IF(ISNA(INDEX($DC$201:$DC$770,MATCH($A197&amp;Z$3,$DB$201:$DB$770&amp;$DC$201:$DC$770,0))),IF(ISNA(INDEX($DC$1:$DC$200,MATCH($A198&amp;Z$3,$DB$1:$DB$200&amp;$DC$1:$DC$200,0))),"",IF(INDEX($DC$1:$DC$200,MATCH($A198&amp;Z$3,$DB$1:$DB$200&amp;$DC$1:$DC$200,0))=Z$3,1,"")),IF(INDEX($DC$201:$DC$770,MATCH($A197&amp;Z$3,$DB$201:$DB$770&amp;$DC$201:$DC$770,0))=Z$3,2,""))</f>
        <v/>
      </c>
      <c r="AA198" s="8" t="str">
        <f t="array" ref="AA198">IF(ISNA(INDEX($DC$201:$DC$770,MATCH($A197&amp;AA$3,$DB$201:$DB$770&amp;$DC$201:$DC$770,0))),IF(ISNA(INDEX($DC$1:$DC$200,MATCH($A198&amp;AA$3,$DB$1:$DB$200&amp;$DC$1:$DC$200,0))),"",IF(INDEX($DC$1:$DC$200,MATCH($A198&amp;AA$3,$DB$1:$DB$200&amp;$DC$1:$DC$200,0))=AA$3,1,"")),IF(INDEX($DC$201:$DC$770,MATCH($A197&amp;AA$3,$DB$201:$DB$770&amp;$DC$201:$DC$770,0))=AA$3,2,""))</f>
        <v/>
      </c>
      <c r="AB198" s="10" t="str">
        <f t="array" ref="AB198">IF(ISNA(INDEX($DC$201:$DC$770,MATCH($A197&amp;AB$3,$DB$201:$DB$770&amp;$DC$201:$DC$770,0))),IF(ISNA(INDEX($DC$1:$DC$200,MATCH($A198&amp;AB$3,$DB$1:$DB$200&amp;$DC$1:$DC$200,0))),"",IF(INDEX($DC$1:$DC$200,MATCH($A198&amp;AB$3,$DB$1:$DB$200&amp;$DC$1:$DC$200,0))=AB$3,1,"")),IF(INDEX($DC$201:$DC$770,MATCH($A197&amp;AB$3,$DB$201:$DB$770&amp;$DC$201:$DC$770,0))=AB$3,2,""))</f>
        <v/>
      </c>
      <c r="AC198" s="10" t="str">
        <f t="array" ref="AC198">IF(ISNA(INDEX($DC$201:$DC$770,MATCH($A197&amp;AC$3,$DB$201:$DB$770&amp;$DC$201:$DC$770,0))),IF(ISNA(INDEX($DC$1:$DC$200,MATCH($A198&amp;AC$3,$DB$1:$DB$200&amp;$DC$1:$DC$200,0))),"",IF(INDEX($DC$1:$DC$200,MATCH($A198&amp;AC$3,$DB$1:$DB$200&amp;$DC$1:$DC$200,0))=AC$3,1,"")),IF(INDEX($DC$201:$DC$770,MATCH($A197&amp;AC$3,$DB$201:$DB$770&amp;$DC$201:$DC$770,0))=AC$3,2,""))</f>
        <v/>
      </c>
      <c r="AD198" s="8" t="str">
        <f t="array" ref="AD198">IF(ISNA(INDEX($DC$201:$DC$770,MATCH($A197&amp;AD$3,$DB$201:$DB$770&amp;$DC$201:$DC$770,0))),IF(ISNA(INDEX($DC$1:$DC$200,MATCH($A198&amp;AD$3,$DB$1:$DB$200&amp;$DC$1:$DC$200,0))),"",IF(INDEX($DC$1:$DC$200,MATCH($A198&amp;AD$3,$DB$1:$DB$200&amp;$DC$1:$DC$200,0))=AD$3,1,"")),IF(INDEX($DC$201:$DC$770,MATCH($A197&amp;AD$3,$DB$201:$DB$770&amp;$DC$201:$DC$770,0))=AD$3,2,""))</f>
        <v/>
      </c>
      <c r="AE198" s="4">
        <f t="shared" ref="AE198" si="1887">AE197+0.5</f>
        <v>242.5</v>
      </c>
      <c r="AF198" s="174"/>
      <c r="AG198" s="173"/>
      <c r="AH198" s="177"/>
      <c r="AI198" s="2"/>
      <c r="AJ198" s="165"/>
      <c r="AK198" s="165"/>
      <c r="AL198" s="165"/>
      <c r="AM198" s="2"/>
      <c r="AN198" s="9" t="str">
        <f t="shared" ref="AN198" si="1888">IF(ISNA(VLOOKUP(AE198,$CP$30:$CQ$56,2,FALSE)),IF(ISNA(VLOOKUP(AE198,$DB$1:$DE$200,4,FALSE)),"",VLOOKUP(AE198,$DB$1:$DE$200,4,FALSE)),VLOOKUP(AE198,$CP$30:$CQ$56,2,FALSE))</f>
        <v/>
      </c>
      <c r="AO198" s="10"/>
      <c r="AP198" s="10"/>
      <c r="AQ198" s="10"/>
      <c r="AR198" s="10"/>
      <c r="AS198" s="8"/>
      <c r="AT198" s="9" t="str">
        <f t="array" ref="AT198">IF(ISNA(INDEX($DC$201:$DC$770,MATCH($AE197&amp;AT$3,$DB$201:$DB$770&amp;$DC$201:$DC$770,0))),IF(ISNA(INDEX($DC$1:$DC$200,MATCH($AE198&amp;AT$3,$DB$1:$DB$200&amp;$DC$1:$DC$200,0))),"",IF(INDEX($DC$1:$DC$200,MATCH($AE198&amp;AT$3,$DB$1:$DB$200&amp;$DC$1:$DC$200,0))=AT$3,1,"")),IF(INDEX($DC$201:$DC$770,MATCH($AE197&amp;AT$3,$DB$201:$DB$770&amp;$DC$201:$DC$770,0))=AT$3,2,""))</f>
        <v/>
      </c>
      <c r="AU198" s="10" t="str">
        <f t="array" ref="AU198">IF(ISNA(INDEX($DC$201:$DC$770,MATCH($AE197&amp;AU$3,$DB$201:$DB$770&amp;$DC$201:$DC$770,0))),IF(ISNA(INDEX($DC$1:$DC$200,MATCH($AE198&amp;AU$3,$DB$1:$DB$200&amp;$DC$1:$DC$200,0))),"",IF(INDEX($DC$1:$DC$200,MATCH($AE198&amp;AU$3,$DB$1:$DB$200&amp;$DC$1:$DC$200,0))=AU$3,1,"")),IF(INDEX($DC$201:$DC$770,MATCH($AE197&amp;AU$3,$DB$201:$DB$770&amp;$DC$201:$DC$770,0))=AU$3,2,""))</f>
        <v/>
      </c>
      <c r="AV198" s="10" t="str">
        <f t="array" ref="AV198">IF(ISNA(INDEX($DC$201:$DC$770,MATCH($AE197&amp;AV$3,$DB$201:$DB$770&amp;$DC$201:$DC$770,0))),IF(ISNA(INDEX($DC$1:$DC$200,MATCH($AE198&amp;AV$3,$DB$1:$DB$200&amp;$DC$1:$DC$200,0))),"",IF(INDEX($DC$1:$DC$200,MATCH($AE198&amp;AV$3,$DB$1:$DB$200&amp;$DC$1:$DC$200,0))=AV$3,1,"")),IF(INDEX($DC$201:$DC$770,MATCH($AE197&amp;AV$3,$DB$201:$DB$770&amp;$DC$201:$DC$770,0))=AV$3,2,""))</f>
        <v/>
      </c>
      <c r="AW198" s="9" t="str">
        <f t="array" ref="AW198">IF(ISNA(INDEX($DC$201:$DC$770,MATCH($AE197&amp;AW$3,$DB$201:$DB$770&amp;$DC$201:$DC$770,0))),IF(ISNA(INDEX($DC$1:$DC$200,MATCH($AE198&amp;AW$3,$DB$1:$DB$200&amp;$DC$1:$DC$200,0))),"",IF(INDEX($DC$1:$DC$200,MATCH($AE198&amp;AW$3,$DB$1:$DB$200&amp;$DC$1:$DC$200,0))=AW$3,1,"")),IF(INDEX($DC$201:$DC$770,MATCH($AE197&amp;AW$3,$DB$201:$DB$770&amp;$DC$201:$DC$770,0))=AW$3,2,""))</f>
        <v/>
      </c>
      <c r="AX198" s="10" t="str">
        <f t="array" ref="AX198">IF(ISNA(INDEX($DC$201:$DC$770,MATCH($AE197&amp;AX$3,$DB$201:$DB$770&amp;$DC$201:$DC$770,0))),IF(ISNA(INDEX($DC$1:$DC$200,MATCH($AE198&amp;AX$3,$DB$1:$DB$200&amp;$DC$1:$DC$200,0))),"",IF(INDEX($DC$1:$DC$200,MATCH($AE198&amp;AX$3,$DB$1:$DB$200&amp;$DC$1:$DC$200,0))=AX$3,1,"")),IF(INDEX($DC$201:$DC$770,MATCH($AE197&amp;AX$3,$DB$201:$DB$770&amp;$DC$201:$DC$770,0))=AX$3,2,""))</f>
        <v/>
      </c>
      <c r="AY198" s="8" t="str">
        <f t="array" ref="AY198">IF(ISNA(INDEX($DC$201:$DC$770,MATCH($AE197&amp;AY$3,$DB$201:$DB$770&amp;$DC$201:$DC$770,0))),IF(ISNA(INDEX($DC$1:$DC$200,MATCH($AE198&amp;AY$3,$DB$1:$DB$200&amp;$DC$1:$DC$200,0))),"",IF(INDEX($DC$1:$DC$200,MATCH($AE198&amp;AY$3,$DB$1:$DB$200&amp;$DC$1:$DC$200,0))=AY$3,1,"")),IF(INDEX($DC$201:$DC$770,MATCH($AE197&amp;AY$3,$DB$201:$DB$770&amp;$DC$201:$DC$770,0))=AY$3,2,""))</f>
        <v/>
      </c>
      <c r="AZ198" s="10" t="str">
        <f t="array" ref="AZ198">IF(ISNA(INDEX($DC$201:$DC$770,MATCH($AE197&amp;AZ$3,$DB$201:$DB$770&amp;$DC$201:$DC$770,0))),IF(ISNA(INDEX($DC$1:$DC$200,MATCH($AE198&amp;AZ$3,$DB$1:$DB$200&amp;$DC$1:$DC$200,0))),"",IF(INDEX($DC$1:$DC$200,MATCH($AE198&amp;AZ$3,$DB$1:$DB$200&amp;$DC$1:$DC$200,0))=AZ$3,1,"")),IF(INDEX($DC$201:$DC$770,MATCH($AE197&amp;AZ$3,$DB$201:$DB$770&amp;$DC$201:$DC$770,0))=AZ$3,2,""))</f>
        <v/>
      </c>
      <c r="BA198" s="10" t="str">
        <f t="array" ref="BA198">IF(ISNA(INDEX($DC$201:$DC$770,MATCH($AE197&amp;BA$3,$DB$201:$DB$770&amp;$DC$201:$DC$770,0))),IF(ISNA(INDEX($DC$1:$DC$200,MATCH($AE198&amp;BA$3,$DB$1:$DB$200&amp;$DC$1:$DC$200,0))),"",IF(INDEX($DC$1:$DC$200,MATCH($AE198&amp;BA$3,$DB$1:$DB$200&amp;$DC$1:$DC$200,0))=BA$3,1,"")),IF(INDEX($DC$201:$DC$770,MATCH($AE197&amp;BA$3,$DB$201:$DB$770&amp;$DC$201:$DC$770,0))=BA$3,2,""))</f>
        <v/>
      </c>
      <c r="BB198" s="10" t="str">
        <f t="array" ref="BB198">IF(ISNA(INDEX($DC$201:$DC$770,MATCH($AE197&amp;BB$3,$DB$201:$DB$770&amp;$DC$201:$DC$770,0))),IF(ISNA(INDEX($DC$1:$DC$200,MATCH($AE198&amp;BB$3,$DB$1:$DB$200&amp;$DC$1:$DC$200,0))),"",IF(INDEX($DC$1:$DC$200,MATCH($AE198&amp;BB$3,$DB$1:$DB$200&amp;$DC$1:$DC$200,0))=BB$3,1,"")),IF(INDEX($DC$201:$DC$770,MATCH($AE197&amp;BB$3,$DB$201:$DB$770&amp;$DC$201:$DC$770,0))=BB$3,2,""))</f>
        <v/>
      </c>
      <c r="BC198" s="9" t="str">
        <f t="array" ref="BC198">IF(ISNA(INDEX($DC$201:$DC$770,MATCH($AE197&amp;BC$3,$DB$201:$DB$770&amp;$DC$201:$DC$770,0))),IF(ISNA(INDEX($DC$1:$DC$200,MATCH($AE198&amp;BC$3,$DB$1:$DB$200&amp;$DC$1:$DC$200,0))),"",IF(INDEX($DC$1:$DC$200,MATCH($AE198&amp;BC$3,$DB$1:$DB$200&amp;$DC$1:$DC$200,0))=BC$3,1,"")),IF(INDEX($DC$201:$DC$770,MATCH($AE197&amp;BC$3,$DB$201:$DB$770&amp;$DC$201:$DC$770,0))=BC$3,2,""))</f>
        <v/>
      </c>
      <c r="BD198" s="10" t="str">
        <f t="array" ref="BD198">IF(ISNA(INDEX($DC$201:$DC$770,MATCH($AE197&amp;BD$3,$DB$201:$DB$770&amp;$DC$201:$DC$770,0))),IF(ISNA(INDEX($DC$1:$DC$200,MATCH($AE198&amp;BD$3,$DB$1:$DB$200&amp;$DC$1:$DC$200,0))),"",IF(INDEX($DC$1:$DC$200,MATCH($AE198&amp;BD$3,$DB$1:$DB$200&amp;$DC$1:$DC$200,0))=BD$3,1,"")),IF(INDEX($DC$201:$DC$770,MATCH($AE197&amp;BD$3,$DB$201:$DB$770&amp;$DC$201:$DC$770,0))=BD$3,2,""))</f>
        <v/>
      </c>
      <c r="BE198" s="8" t="str">
        <f t="array" ref="BE198">IF(ISNA(INDEX($DC$201:$DC$770,MATCH($AE197&amp;BE$3,$DB$201:$DB$770&amp;$DC$201:$DC$770,0))),IF(ISNA(INDEX($DC$1:$DC$200,MATCH($AE198&amp;BE$3,$DB$1:$DB$200&amp;$DC$1:$DC$200,0))),"",IF(INDEX($DC$1:$DC$200,MATCH($AE198&amp;BE$3,$DB$1:$DB$200&amp;$DC$1:$DC$200,0))=BE$3,1,"")),IF(INDEX($DC$201:$DC$770,MATCH($AE197&amp;BE$3,$DB$201:$DB$770&amp;$DC$201:$DC$770,0))=BE$3,2,""))</f>
        <v/>
      </c>
      <c r="BF198" s="10" t="str">
        <f t="array" ref="BF198">IF(ISNA(INDEX($DC$201:$DC$770,MATCH($AE197&amp;BF$3,$DB$201:$DB$770&amp;$DC$201:$DC$770,0))),IF(ISNA(INDEX($DC$1:$DC$200,MATCH($AE198&amp;BF$3,$DB$1:$DB$200&amp;$DC$1:$DC$200,0))),"",IF(INDEX($DC$1:$DC$200,MATCH($AE198&amp;BF$3,$DB$1:$DB$200&amp;$DC$1:$DC$200,0))=BF$3,1,"")),IF(INDEX($DC$201:$DC$770,MATCH($AE197&amp;BF$3,$DB$201:$DB$770&amp;$DC$201:$DC$770,0))=BF$3,2,""))</f>
        <v/>
      </c>
      <c r="BG198" s="10" t="str">
        <f t="array" ref="BG198">IF(ISNA(INDEX($DC$201:$DC$770,MATCH($AE197&amp;BG$3,$DB$201:$DB$770&amp;$DC$201:$DC$770,0))),IF(ISNA(INDEX($DC$1:$DC$200,MATCH($AE198&amp;BG$3,$DB$1:$DB$200&amp;$DC$1:$DC$200,0))),"",IF(INDEX($DC$1:$DC$200,MATCH($AE198&amp;BG$3,$DB$1:$DB$200&amp;$DC$1:$DC$200,0))=BG$3,1,"")),IF(INDEX($DC$201:$DC$770,MATCH($AE197&amp;BG$3,$DB$201:$DB$770&amp;$DC$201:$DC$770,0))=BG$3,2,""))</f>
        <v/>
      </c>
      <c r="BH198" s="8" t="str">
        <f t="array" ref="BH198">IF(ISNA(INDEX($DC$201:$DC$770,MATCH($AE197&amp;BH$3,$DB$201:$DB$770&amp;$DC$201:$DC$770,0))),IF(ISNA(INDEX($DC$1:$DC$200,MATCH($AE198&amp;BH$3,$DB$1:$DB$200&amp;$DC$1:$DC$200,0))),"",IF(INDEX($DC$1:$DC$200,MATCH($AE198&amp;BH$3,$DB$1:$DB$200&amp;$DC$1:$DC$200,0))=BH$3,1,"")),IF(INDEX($DC$201:$DC$770,MATCH($AE197&amp;BH$3,$DB$201:$DB$770&amp;$DC$201:$DC$770,0))=BH$3,2,""))</f>
        <v/>
      </c>
      <c r="BI198" s="4">
        <f t="shared" ref="BI198" si="1889">BI197+0.5</f>
        <v>273.5</v>
      </c>
      <c r="BJ198" s="174"/>
      <c r="BK198" s="173"/>
      <c r="BL198" s="177"/>
      <c r="BM198" s="2"/>
      <c r="BN198" s="165"/>
      <c r="BO198" s="165"/>
      <c r="BP198" s="165"/>
      <c r="BQ198" s="2"/>
      <c r="BR198" s="9" t="str">
        <f t="shared" ref="BR198" si="1890">IF(ISNA(VLOOKUP(BI198,$CP$30:$CQ$56,2,FALSE)),IF(ISNA(VLOOKUP(BI198,$DB$1:$DE$200,4,FALSE)),"",VLOOKUP(BI198,$DB$1:$DE$200,4,FALSE)),VLOOKUP(BI198,$CP$30:$CQ$56,2,FALSE))</f>
        <v/>
      </c>
      <c r="BS198" s="10"/>
      <c r="BT198" s="10"/>
      <c r="BU198" s="10"/>
      <c r="BV198" s="10"/>
      <c r="BW198" s="10"/>
      <c r="BX198" s="9" t="str">
        <f t="array" ref="BX198">IF(ISNA(INDEX($DC$201:$DC$770,MATCH($BI197&amp;BX$3,$DB$201:$DB$770&amp;$DC$201:$DC$770,0))),IF(ISNA(INDEX($DC$1:$DC$200,MATCH($BI198&amp;BX$3,$DB$1:$DB$200&amp;$DC$1:$DC$200,0))),"",IF(INDEX($DC$1:$DC$200,MATCH($BI198&amp;BX$3,$DB$1:$DB$200&amp;$DC$1:$DC$200,0))=BX$3,1,"")),IF(INDEX($DC$201:$DC$770,MATCH($BI197&amp;BX$3,$DB$201:$DB$770&amp;$DC$201:$DC$770,0))=BX$3,2,""))</f>
        <v/>
      </c>
      <c r="BY198" s="10" t="str">
        <f t="array" ref="BY198">IF(ISNA(INDEX($DC$201:$DC$770,MATCH($BI197&amp;BY$3,$DB$201:$DB$770&amp;$DC$201:$DC$770,0))),IF(ISNA(INDEX($DC$1:$DC$200,MATCH($BI198&amp;BY$3,$DB$1:$DB$200&amp;$DC$1:$DC$200,0))),"",IF(INDEX($DC$1:$DC$200,MATCH($BI198&amp;BY$3,$DB$1:$DB$200&amp;$DC$1:$DC$200,0))=BY$3,1,"")),IF(INDEX($DC$201:$DC$770,MATCH($BI197&amp;BY$3,$DB$201:$DB$770&amp;$DC$201:$DC$770,0))=BY$3,2,""))</f>
        <v/>
      </c>
      <c r="BZ198" s="10" t="str">
        <f t="array" ref="BZ198">IF(ISNA(INDEX($DC$201:$DC$770,MATCH($BI197&amp;BZ$3,$DB$201:$DB$770&amp;$DC$201:$DC$770,0))),IF(ISNA(INDEX($DC$1:$DC$200,MATCH($BI198&amp;BZ$3,$DB$1:$DB$200&amp;$DC$1:$DC$200,0))),"",IF(INDEX($DC$1:$DC$200,MATCH($BI198&amp;BZ$3,$DB$1:$DB$200&amp;$DC$1:$DC$200,0))=BZ$3,1,"")),IF(INDEX($DC$201:$DC$770,MATCH($BI197&amp;BZ$3,$DB$201:$DB$770&amp;$DC$201:$DC$770,0))=BZ$3,2,""))</f>
        <v/>
      </c>
      <c r="CA198" s="9" t="str">
        <f t="array" ref="CA198">IF(ISNA(INDEX($DC$201:$DC$770,MATCH($BI197&amp;CA$3,$DB$201:$DB$770&amp;$DC$201:$DC$770,0))),IF(ISNA(INDEX($DC$1:$DC$200,MATCH($BI198&amp;CA$3,$DB$1:$DB$200&amp;$DC$1:$DC$200,0))),"",IF(INDEX($DC$1:$DC$200,MATCH($BI198&amp;CA$3,$DB$1:$DB$200&amp;$DC$1:$DC$200,0))=CA$3,1,"")),IF(INDEX($DC$201:$DC$770,MATCH($BI197&amp;CA$3,$DB$201:$DB$770&amp;$DC$201:$DC$770,0))=CA$3,2,""))</f>
        <v/>
      </c>
      <c r="CB198" s="10" t="str">
        <f t="array" ref="CB198">IF(ISNA(INDEX($DC$201:$DC$770,MATCH($BI197&amp;CB$3,$DB$201:$DB$770&amp;$DC$201:$DC$770,0))),IF(ISNA(INDEX($DC$1:$DC$200,MATCH($BI198&amp;CB$3,$DB$1:$DB$200&amp;$DC$1:$DC$200,0))),"",IF(INDEX($DC$1:$DC$200,MATCH($BI198&amp;CB$3,$DB$1:$DB$200&amp;$DC$1:$DC$200,0))=CB$3,1,"")),IF(INDEX($DC$201:$DC$770,MATCH($BI197&amp;CB$3,$DB$201:$DB$770&amp;$DC$201:$DC$770,0))=CB$3,2,""))</f>
        <v/>
      </c>
      <c r="CC198" s="8" t="str">
        <f t="array" ref="CC198">IF(ISNA(INDEX($DC$201:$DC$770,MATCH($BI197&amp;CC$3,$DB$201:$DB$770&amp;$DC$201:$DC$770,0))),IF(ISNA(INDEX($DC$1:$DC$200,MATCH($BI198&amp;CC$3,$DB$1:$DB$200&amp;$DC$1:$DC$200,0))),"",IF(INDEX($DC$1:$DC$200,MATCH($BI198&amp;CC$3,$DB$1:$DB$200&amp;$DC$1:$DC$200,0))=CC$3,1,"")),IF(INDEX($DC$201:$DC$770,MATCH($BI197&amp;CC$3,$DB$201:$DB$770&amp;$DC$201:$DC$770,0))=CC$3,2,""))</f>
        <v/>
      </c>
      <c r="CD198" s="10" t="str">
        <f t="array" ref="CD198">IF(ISNA(INDEX($DC$201:$DC$770,MATCH($BI197&amp;CD$3,$DB$201:$DB$770&amp;$DC$201:$DC$770,0))),IF(ISNA(INDEX($DC$1:$DC$200,MATCH($BI198&amp;CD$3,$DB$1:$DB$200&amp;$DC$1:$DC$200,0))),"",IF(INDEX($DC$1:$DC$200,MATCH($BI198&amp;CD$3,$DB$1:$DB$200&amp;$DC$1:$DC$200,0))=CD$3,1,"")),IF(INDEX($DC$201:$DC$770,MATCH($BI197&amp;CD$3,$DB$201:$DB$770&amp;$DC$201:$DC$770,0))=CD$3,2,""))</f>
        <v/>
      </c>
      <c r="CE198" s="10" t="str">
        <f t="array" ref="CE198">IF(ISNA(INDEX($DC$201:$DC$770,MATCH($BI197&amp;CE$3,$DB$201:$DB$770&amp;$DC$201:$DC$770,0))),IF(ISNA(INDEX($DC$1:$DC$200,MATCH($BI198&amp;CE$3,$DB$1:$DB$200&amp;$DC$1:$DC$200,0))),"",IF(INDEX($DC$1:$DC$200,MATCH($BI198&amp;CE$3,$DB$1:$DB$200&amp;$DC$1:$DC$200,0))=CE$3,1,"")),IF(INDEX($DC$201:$DC$770,MATCH($BI197&amp;CE$3,$DB$201:$DB$770&amp;$DC$201:$DC$770,0))=CE$3,2,""))</f>
        <v/>
      </c>
      <c r="CF198" s="10" t="str">
        <f t="array" ref="CF198">IF(ISNA(INDEX($DC$201:$DC$770,MATCH($BI197&amp;CF$3,$DB$201:$DB$770&amp;$DC$201:$DC$770,0))),IF(ISNA(INDEX($DC$1:$DC$200,MATCH($BI198&amp;CF$3,$DB$1:$DB$200&amp;$DC$1:$DC$200,0))),"",IF(INDEX($DC$1:$DC$200,MATCH($BI198&amp;CF$3,$DB$1:$DB$200&amp;$DC$1:$DC$200,0))=CF$3,1,"")),IF(INDEX($DC$201:$DC$770,MATCH($BI197&amp;CF$3,$DB$201:$DB$770&amp;$DC$201:$DC$770,0))=CF$3,2,""))</f>
        <v/>
      </c>
      <c r="CG198" s="9" t="str">
        <f t="array" ref="CG198">IF(ISNA(INDEX($DC$201:$DC$770,MATCH($BI197&amp;CG$3,$DB$201:$DB$770&amp;$DC$201:$DC$770,0))),IF(ISNA(INDEX($DC$1:$DC$200,MATCH($BI198&amp;CG$3,$DB$1:$DB$200&amp;$DC$1:$DC$200,0))),"",IF(INDEX($DC$1:$DC$200,MATCH($BI198&amp;CG$3,$DB$1:$DB$200&amp;$DC$1:$DC$200,0))=CG$3,1,"")),IF(INDEX($DC$201:$DC$770,MATCH($BI197&amp;CG$3,$DB$201:$DB$770&amp;$DC$201:$DC$770,0))=CG$3,2,""))</f>
        <v/>
      </c>
      <c r="CH198" s="10" t="str">
        <f t="array" ref="CH198">IF(ISNA(INDEX($DC$201:$DC$770,MATCH($BI197&amp;CH$3,$DB$201:$DB$770&amp;$DC$201:$DC$770,0))),IF(ISNA(INDEX($DC$1:$DC$200,MATCH($BI198&amp;CH$3,$DB$1:$DB$200&amp;$DC$1:$DC$200,0))),"",IF(INDEX($DC$1:$DC$200,MATCH($BI198&amp;CH$3,$DB$1:$DB$200&amp;$DC$1:$DC$200,0))=CH$3,1,"")),IF(INDEX($DC$201:$DC$770,MATCH($BI197&amp;CH$3,$DB$201:$DB$770&amp;$DC$201:$DC$770,0))=CH$3,2,""))</f>
        <v/>
      </c>
      <c r="CI198" s="8" t="str">
        <f t="array" ref="CI198">IF(ISNA(INDEX($DC$201:$DC$770,MATCH($BI197&amp;CI$3,$DB$201:$DB$770&amp;$DC$201:$DC$770,0))),IF(ISNA(INDEX($DC$1:$DC$200,MATCH($BI198&amp;CI$3,$DB$1:$DB$200&amp;$DC$1:$DC$200,0))),"",IF(INDEX($DC$1:$DC$200,MATCH($BI198&amp;CI$3,$DB$1:$DB$200&amp;$DC$1:$DC$200,0))=CI$3,1,"")),IF(INDEX($DC$201:$DC$770,MATCH($BI197&amp;CI$3,$DB$201:$DB$770&amp;$DC$201:$DC$770,0))=CI$3,2,""))</f>
        <v/>
      </c>
      <c r="CJ198" s="10" t="str">
        <f t="array" ref="CJ198">IF(ISNA(INDEX($DC$201:$DC$770,MATCH($BI197&amp;CJ$3,$DB$201:$DB$770&amp;$DC$201:$DC$770,0))),IF(ISNA(INDEX($DC$1:$DC$200,MATCH($BI198&amp;CJ$3,$DB$1:$DB$200&amp;$DC$1:$DC$200,0))),"",IF(INDEX($DC$1:$DC$200,MATCH($BI198&amp;CJ$3,$DB$1:$DB$200&amp;$DC$1:$DC$200,0))=CJ$3,1,"")),IF(INDEX($DC$201:$DC$770,MATCH($BI197&amp;CJ$3,$DB$201:$DB$770&amp;$DC$201:$DC$770,0))=CJ$3,2,""))</f>
        <v/>
      </c>
      <c r="CK198" s="10" t="str">
        <f t="array" ref="CK198">IF(ISNA(INDEX($DC$201:$DC$770,MATCH($BI197&amp;CK$3,$DB$201:$DB$770&amp;$DC$201:$DC$770,0))),IF(ISNA(INDEX($DC$1:$DC$200,MATCH($BI198&amp;CK$3,$DB$1:$DB$200&amp;$DC$1:$DC$200,0))),"",IF(INDEX($DC$1:$DC$200,MATCH($BI198&amp;CK$3,$DB$1:$DB$200&amp;$DC$1:$DC$200,0))=CK$3,1,"")),IF(INDEX($DC$201:$DC$770,MATCH($BI197&amp;CK$3,$DB$201:$DB$770&amp;$DC$201:$DC$770,0))=CK$3,2,""))</f>
        <v/>
      </c>
      <c r="CL198" s="8" t="str">
        <f t="array" ref="CL198">IF(ISNA(INDEX($DC$201:$DC$770,MATCH($BI197&amp;CL$3,$DB$201:$DB$770&amp;$DC$201:$DC$770,0))),IF(ISNA(INDEX($DC$1:$DC$200,MATCH($BI198&amp;CL$3,$DB$1:$DB$200&amp;$DC$1:$DC$200,0))),"",IF(INDEX($DC$1:$DC$200,MATCH($BI198&amp;CL$3,$DB$1:$DB$200&amp;$DC$1:$DC$200,0))=CL$3,1,"")),IF(INDEX($DC$201:$DC$770,MATCH($BI197&amp;CL$3,$DB$201:$DB$770&amp;$DC$201:$DC$770,0))=CL$3,2,""))</f>
        <v/>
      </c>
      <c r="CQ198" s="13" t="s">
        <v>197</v>
      </c>
      <c r="CR198" s="13">
        <v>5</v>
      </c>
      <c r="CX198" s="30"/>
      <c r="CY198" s="30"/>
      <c r="CZ198" s="30"/>
      <c r="DA198" s="30"/>
      <c r="DB198" s="49">
        <f>IF(DM198=0,0,IF(COUNTIF($DM$1:$DM$200,DM198)=1,DM198,IF(COUNTIF($DM$1:$DM$200,DM198)=2,IF(COUNTIF($DM$1:$DM197,DM198)=0,DM198,DM198+0.5),"Terminkollision 1")))</f>
        <v>0</v>
      </c>
      <c r="DC198" s="50"/>
      <c r="DD198" s="50"/>
      <c r="DE198" s="30"/>
      <c r="DF198" s="30"/>
      <c r="DG198" s="30"/>
      <c r="DH198" s="30"/>
      <c r="DI198" s="30"/>
      <c r="DJ198" s="30"/>
      <c r="DK198" s="30"/>
      <c r="DL198" s="49">
        <f t="shared" si="1848"/>
        <v>0</v>
      </c>
      <c r="DM198" s="30">
        <f t="shared" si="1826"/>
        <v>0</v>
      </c>
      <c r="DN198" s="30"/>
      <c r="DO198" s="30"/>
      <c r="DP198" s="30"/>
      <c r="DQ198" s="30"/>
    </row>
    <row r="199" spans="1:121">
      <c r="A199" s="13">
        <f t="shared" ref="A199" si="1891">A197+1</f>
        <v>212</v>
      </c>
      <c r="B199" s="174">
        <f>TRUNC((DATE($CR$2,C$140,C199)-WEEKDAY(DATE($CR$2,C$140,C199),2)-DATE(YEAR(DATE($CR$2,C$140,C199)+4-WEEKDAY(DATE($CR$2,C$140,C199),2)),1,-10))/7)</f>
        <v>30</v>
      </c>
      <c r="C199" s="181">
        <v>30</v>
      </c>
      <c r="D199" s="176" t="str">
        <f t="shared" si="1258"/>
        <v>Sa</v>
      </c>
      <c r="E199" s="2"/>
      <c r="F199" s="164">
        <f t="shared" ref="F199" si="1892">IF(OR(OR(B199=$CR$7,B203=$CR$7,B199=$CS$7,B203=$CS$7,B199=$CT$7,B203=$CT$7,B199=$CR$8,B203=$CR$8,B199=$CR$9,B203=$CR$9,B199=$CR$10,B203=$CR$10,B199=$CS$10,B203=$CS$10,B199=$CR$11,B203=$CR$11,B199=$CS$11,B203=$CS$11,B199=$CT$11,B203=$CT$11,B199=$CU$11,B203=$CU$11,B199=$CV$11,B203=$CV$11,B199=$CR$12,B203=$CR$12,B199=$CS$12,B203=$CS$12),OR($A200=$CP$30,$A200=$CP$31,$A200=$CP$32,$A200=$CP$33,$A200=$CP$34,$A200=$CP$35,$A200=$CP$36,$A200=$CP$37,$A200=$CP$38,$A200=$CP$39,$A200=$CP$40,$A200=$CP$41),OR($A200=$CP$44,$A200=$CP$45,$A200=$CP$46,$A200=$CP$47,$A200=$CP$48,$A200=$CP$49,$A200=$CP$50)),1,"")</f>
        <v>1</v>
      </c>
      <c r="G199" s="164">
        <f t="shared" ref="G199" si="1893">IF(OR(OR(B199=$CR$15,B203=$CR$15,B199=$CS$15,B203=$CS$15,B199=$CT$15,B203=$CT$15,B199=$CR$16,B203=$CR$16,B199=$CS$16,B203=$CS$16,B199=$CR$17,B203=$CR$17,B199=$CS$17,B203=$CS$17,B199=$CR$18,B203=$CR$18,B199=$CS$18,B203=$CS$18,B199=$CT$18,B203=$CT$18,B199=$CU$18,B203=$CU$18,B199=$CV$18,B203=$CV$18,B199=$CR$19,B203=$CR$19,B199=$CS$19,B203=$CS$19),OR($A200=$CP$30,$A200=$CP$31,$A200=$CP$32,$A200=$CP$33,$A200=$CP$34,$A200=$CP$35,$A200=$CP$36,$A200=$CP$37,$A200=$CP$38,$A200=$CP$39,$A200=$CP$40,$A200=$CP$41),OR($A200=$CP$44,$A200=$CP$45,$A200=$CP$46,$A200=$CP$47,$A200=$CP$48,$A200=$CP$49,$A200=$CP$50)),1,"")</f>
        <v>1</v>
      </c>
      <c r="H199" s="164">
        <f t="shared" ref="H199" si="1894">IF(OR(OR(B199=$CR$22,B203=$CR$22,B199=$CS$22,B203=$CS$22,B199=$CT$22,B203=$CT$22,B199=$CR$23,B203=$CR$23,B199=$CS$23,B203=$CS$23,B199=$CR$24,B203=$CR$24,B199=$CS$24,B203=$CS$24,B199=$CR$25,B203=$CR$25,B199=$CS$25,B203=$CS$25,B199=$CT$25,B203=$CT$25,B199=$CU$25,B203=$CU$25,B199=$CV$25,B203=$CV$25,B199=$CR$26,B203=$CR$26,B199=$CS$26,B203=$CS$26),OR($A200=$CP$30,$A200=$CP$31,$A200=$CP$32,$A200=$CP$33,$A200=$CP$34,$A200=$CP$35,$A200=$CP$36,$A200=$CP$37,$A200=$CP$38,$A200=$CP$39,$A200=$CP$40,$A200=$CP$41),OR($A200=$CP$44,$A200=$CP$45,$A200=$CP$46,$A200=$CP$47,$A200=$CP$48,$A200=$CP$49,$A200=$CP$50)),1,"")</f>
        <v>1</v>
      </c>
      <c r="I199" s="2"/>
      <c r="J199" s="6" t="str">
        <f t="shared" ref="J199" si="1895">IF(ISNA(VLOOKUP(A199,$DB$1:$DE$200,4,FALSE)),"",VLOOKUP(A199,$DB$1:$DE$200,4,FALSE))</f>
        <v/>
      </c>
      <c r="K199" s="6"/>
      <c r="L199" s="6"/>
      <c r="M199" s="6"/>
      <c r="N199" s="6"/>
      <c r="O199" s="6"/>
      <c r="P199" s="5" t="str">
        <f t="array" ref="P199">IF(ISNA(INDEX($DC$1:$DC$770,MATCH($A199&amp;P$3,$DB$1:$DB$770&amp;$DC$1:$DC$770,0))),"",IF(ISNA(INDEX($DC$1:$DC$200,MATCH($A199&amp;P$3,$DB$1:$DB$200&amp;$DC$1:$DC$200,0))),IF(INDEX($DC$201:$DC$770,MATCH($A199&amp;P$3,$DB$201:$DB$770&amp;$DC$201:$DC$770,0))=P$3,2,""),IF(INDEX($DC$1:$DC$200,MATCH($A199&amp;P$3,$DB$1:$DB$200&amp;$DC$1:$DC$200,0))=P$3,1,"")))</f>
        <v/>
      </c>
      <c r="Q199" s="6" t="str">
        <f t="array" ref="Q199">IF(ISNA(INDEX($DC$1:$DC$770,MATCH($A199&amp;Q$3,$DB$1:$DB$770&amp;$DC$1:$DC$770,0))),"",IF(ISNA(INDEX($DC$1:$DC$200,MATCH($A199&amp;Q$3,$DB$1:$DB$200&amp;$DC$1:$DC$200,0))),IF(INDEX($DC$201:$DC$770,MATCH($A199&amp;Q$3,$DB$201:$DB$770&amp;$DC$201:$DC$770,0))=Q$3,2,""),IF(INDEX($DC$1:$DC$200,MATCH($A199&amp;Q$3,$DB$1:$DB$200&amp;$DC$1:$DC$200,0))=Q$3,1,"")))</f>
        <v/>
      </c>
      <c r="R199" s="6" t="str">
        <f t="array" ref="R199">IF(ISNA(INDEX($DC$1:$DC$770,MATCH($A199&amp;R$3,$DB$1:$DB$770&amp;$DC$1:$DC$770,0))),"",IF(ISNA(INDEX($DC$1:$DC$200,MATCH($A199&amp;R$3,$DB$1:$DB$200&amp;$DC$1:$DC$200,0))),IF(INDEX($DC$201:$DC$770,MATCH($A199&amp;R$3,$DB$201:$DB$770&amp;$DC$201:$DC$770,0))=R$3,2,""),IF(INDEX($DC$1:$DC$200,MATCH($A199&amp;R$3,$DB$1:$DB$200&amp;$DC$1:$DC$200,0))=R$3,1,"")))</f>
        <v/>
      </c>
      <c r="S199" s="5" t="str">
        <f t="array" ref="S199">IF(ISNA(INDEX($DC$1:$DC$770,MATCH($A199&amp;S$3,$DB$1:$DB$770&amp;$DC$1:$DC$770,0))),"",IF(ISNA(INDEX($DC$1:$DC$200,MATCH($A199&amp;S$3,$DB$1:$DB$200&amp;$DC$1:$DC$200,0))),IF(INDEX($DC$201:$DC$770,MATCH($A199&amp;S$3,$DB$201:$DB$770&amp;$DC$201:$DC$770,0))=S$3,2,""),IF(INDEX($DC$1:$DC$200,MATCH($A199&amp;S$3,$DB$1:$DB$200&amp;$DC$1:$DC$200,0))=S$3,1,"")))</f>
        <v/>
      </c>
      <c r="T199" s="6" t="str">
        <f t="array" ref="T199">IF(ISNA(INDEX($DC$1:$DC$770,MATCH($A199&amp;T$3,$DB$1:$DB$770&amp;$DC$1:$DC$770,0))),"",IF(ISNA(INDEX($DC$1:$DC$200,MATCH($A199&amp;T$3,$DB$1:$DB$200&amp;$DC$1:$DC$200,0))),IF(INDEX($DC$201:$DC$770,MATCH($A199&amp;T$3,$DB$201:$DB$770&amp;$DC$201:$DC$770,0))=T$3,2,""),IF(INDEX($DC$1:$DC$200,MATCH($A199&amp;T$3,$DB$1:$DB$200&amp;$DC$1:$DC$200,0))=T$3,1,"")))</f>
        <v/>
      </c>
      <c r="U199" s="7" t="str">
        <f t="array" ref="U199">IF(ISNA(INDEX($DC$1:$DC$770,MATCH($A199&amp;U$3,$DB$1:$DB$770&amp;$DC$1:$DC$770,0))),"",IF(ISNA(INDEX($DC$1:$DC$200,MATCH($A199&amp;U$3,$DB$1:$DB$200&amp;$DC$1:$DC$200,0))),IF(INDEX($DC$201:$DC$770,MATCH($A199&amp;U$3,$DB$201:$DB$770&amp;$DC$201:$DC$770,0))=U$3,2,""),IF(INDEX($DC$1:$DC$200,MATCH($A199&amp;U$3,$DB$1:$DB$200&amp;$DC$1:$DC$200,0))=U$3,1,"")))</f>
        <v/>
      </c>
      <c r="V199" s="6" t="str">
        <f t="array" ref="V199">IF(ISNA(INDEX($DC$1:$DC$770,MATCH($A199&amp;V$3,$DB$1:$DB$770&amp;$DC$1:$DC$770,0))),"",IF(ISNA(INDEX($DC$1:$DC$200,MATCH($A199&amp;V$3,$DB$1:$DB$200&amp;$DC$1:$DC$200,0))),IF(INDEX($DC$201:$DC$770,MATCH($A199&amp;V$3,$DB$201:$DB$770&amp;$DC$201:$DC$770,0))=V$3,2,""),IF(INDEX($DC$1:$DC$200,MATCH($A199&amp;V$3,$DB$1:$DB$200&amp;$DC$1:$DC$200,0))=V$3,1,"")))</f>
        <v/>
      </c>
      <c r="W199" s="6" t="str">
        <f t="array" ref="W199">IF(ISNA(INDEX($DC$1:$DC$770,MATCH($A199&amp;W$3,$DB$1:$DB$770&amp;$DC$1:$DC$770,0))),"",IF(ISNA(INDEX($DC$1:$DC$200,MATCH($A199&amp;W$3,$DB$1:$DB$200&amp;$DC$1:$DC$200,0))),IF(INDEX($DC$201:$DC$770,MATCH($A199&amp;W$3,$DB$201:$DB$770&amp;$DC$201:$DC$770,0))=W$3,2,""),IF(INDEX($DC$1:$DC$200,MATCH($A199&amp;W$3,$DB$1:$DB$200&amp;$DC$1:$DC$200,0))=W$3,1,"")))</f>
        <v/>
      </c>
      <c r="X199" s="6" t="str">
        <f t="array" ref="X199">IF(ISNA(INDEX($DC$1:$DC$770,MATCH($A199&amp;X$3,$DB$1:$DB$770&amp;$DC$1:$DC$770,0))),"",IF(ISNA(INDEX($DC$1:$DC$200,MATCH($A199&amp;X$3,$DB$1:$DB$200&amp;$DC$1:$DC$200,0))),IF(INDEX($DC$201:$DC$770,MATCH($A199&amp;X$3,$DB$201:$DB$770&amp;$DC$201:$DC$770,0))=X$3,2,""),IF(INDEX($DC$1:$DC$200,MATCH($A199&amp;X$3,$DB$1:$DB$200&amp;$DC$1:$DC$200,0))=X$3,1,"")))</f>
        <v/>
      </c>
      <c r="Y199" s="5" t="str">
        <f t="array" ref="Y199">IF(ISNA(INDEX($DC$1:$DC$770,MATCH($A199&amp;Y$3,$DB$1:$DB$770&amp;$DC$1:$DC$770,0))),"",IF(ISNA(INDEX($DC$1:$DC$200,MATCH($A199&amp;Y$3,$DB$1:$DB$200&amp;$DC$1:$DC$200,0))),IF(INDEX($DC$201:$DC$770,MATCH($A199&amp;Y$3,$DB$201:$DB$770&amp;$DC$201:$DC$770,0))=Y$3,2,""),IF(INDEX($DC$1:$DC$200,MATCH($A199&amp;Y$3,$DB$1:$DB$200&amp;$DC$1:$DC$200,0))=Y$3,1,"")))</f>
        <v/>
      </c>
      <c r="Z199" s="6" t="str">
        <f t="array" ref="Z199">IF(ISNA(INDEX($DC$1:$DC$770,MATCH($A199&amp;Z$3,$DB$1:$DB$770&amp;$DC$1:$DC$770,0))),"",IF(ISNA(INDEX($DC$1:$DC$200,MATCH($A199&amp;Z$3,$DB$1:$DB$200&amp;$DC$1:$DC$200,0))),IF(INDEX($DC$201:$DC$770,MATCH($A199&amp;Z$3,$DB$201:$DB$770&amp;$DC$201:$DC$770,0))=Z$3,2,""),IF(INDEX($DC$1:$DC$200,MATCH($A199&amp;Z$3,$DB$1:$DB$200&amp;$DC$1:$DC$200,0))=Z$3,1,"")))</f>
        <v/>
      </c>
      <c r="AA199" s="7" t="str">
        <f t="array" ref="AA199">IF(ISNA(INDEX($DC$1:$DC$770,MATCH($A199&amp;AA$3,$DB$1:$DB$770&amp;$DC$1:$DC$770,0))),"",IF(ISNA(INDEX($DC$1:$DC$200,MATCH($A199&amp;AA$3,$DB$1:$DB$200&amp;$DC$1:$DC$200,0))),IF(INDEX($DC$201:$DC$770,MATCH($A199&amp;AA$3,$DB$201:$DB$770&amp;$DC$201:$DC$770,0))=AA$3,2,""),IF(INDEX($DC$1:$DC$200,MATCH($A199&amp;AA$3,$DB$1:$DB$200&amp;$DC$1:$DC$200,0))=AA$3,1,"")))</f>
        <v/>
      </c>
      <c r="AB199" s="6" t="str">
        <f t="array" ref="AB199">IF(ISNA(INDEX($DC$1:$DC$770,MATCH($A199&amp;AB$3,$DB$1:$DB$770&amp;$DC$1:$DC$770,0))),"",IF(ISNA(INDEX($DC$1:$DC$200,MATCH($A199&amp;AB$3,$DB$1:$DB$200&amp;$DC$1:$DC$200,0))),IF(INDEX($DC$201:$DC$770,MATCH($A199&amp;AB$3,$DB$201:$DB$770&amp;$DC$201:$DC$770,0))=AB$3,2,""),IF(INDEX($DC$1:$DC$200,MATCH($A199&amp;AB$3,$DB$1:$DB$200&amp;$DC$1:$DC$200,0))=AB$3,1,"")))</f>
        <v/>
      </c>
      <c r="AC199" s="6" t="str">
        <f t="array" ref="AC199">IF(ISNA(INDEX($DC$1:$DC$770,MATCH($A199&amp;AC$3,$DB$1:$DB$770&amp;$DC$1:$DC$770,0))),"",IF(ISNA(INDEX($DC$1:$DC$200,MATCH($A199&amp;AC$3,$DB$1:$DB$200&amp;$DC$1:$DC$200,0))),IF(INDEX($DC$201:$DC$770,MATCH($A199&amp;AC$3,$DB$201:$DB$770&amp;$DC$201:$DC$770,0))=AC$3,2,""),IF(INDEX($DC$1:$DC$200,MATCH($A199&amp;AC$3,$DB$1:$DB$200&amp;$DC$1:$DC$200,0))=AC$3,1,"")))</f>
        <v/>
      </c>
      <c r="AD199" s="7" t="str">
        <f t="array" ref="AD199">IF(ISNA(INDEX($DC$1:$DC$770,MATCH($A199&amp;AD$3,$DB$1:$DB$770&amp;$DC$1:$DC$770,0))),"",IF(ISNA(INDEX($DC$1:$DC$200,MATCH($A199&amp;AD$3,$DB$1:$DB$200&amp;$DC$1:$DC$200,0))),IF(INDEX($DC$201:$DC$770,MATCH($A199&amp;AD$3,$DB$201:$DB$770&amp;$DC$201:$DC$770,0))=AD$3,2,""),IF(INDEX($DC$1:$DC$200,MATCH($A199&amp;AD$3,$DB$1:$DB$200&amp;$DC$1:$DC$200,0))=AD$3,1,"")))</f>
        <v/>
      </c>
      <c r="AE199" s="4">
        <f t="shared" ref="AE199" si="1896">AE197+1</f>
        <v>243</v>
      </c>
      <c r="AF199" s="174">
        <f>TRUNC((DATE($CR$2,AG$140,AG199)-WEEKDAY(DATE($CR$2,AG$140,AG199),2)-DATE(YEAR(DATE($CR$2,AG$140,AG199)+4-WEEKDAY(DATE($CR$2,AG$140,AG199),2)),1,-10))/7)</f>
        <v>35</v>
      </c>
      <c r="AG199" s="172">
        <v>30</v>
      </c>
      <c r="AH199" s="176" t="str">
        <f t="shared" si="1263"/>
        <v>Di</v>
      </c>
      <c r="AI199" s="2"/>
      <c r="AJ199" s="164" t="str">
        <f t="shared" ref="AJ199" si="1897">IF(OR(OR(AF199=$CR$7,AF203=$CR$7,AF199=$CS$7,AF203=$CS$7,AF199=$CT$7,AF203=$CT$7,AF199=$CR$8,AF203=$CR$8,AF199=$CR$9,AF203=$CR$9,AF199=$CR$10,AF203=$CR$10,AF199=$CS$10,AF203=$CS$10,AF199=$CR$11,AF203=$CR$11,AF199=$CS$11,AF203=$CS$11,AF199=$CT$11,AF203=$CT$11,AF199=$CU$11,AF203=$CU$11,AF199=$CV$11,AF203=$CV$11,AF199=$CR$12,AF203=$CR$12,AF199=$CS$12,AF203=$CS$12),OR($AE200=$CP$30,$AE200=$CP$31,$AE200=$CP$32,$AE200=$CP$33,$AE200=$CP$34,$AE200=$CP$35,$AE200=$CP$36,$AE200=$CP$37,$AE200=$CP$38,$AE200=$CP$39,$AE200=$CP$40,$AE200=$CP$41),OR($AE200=$CP$44,$AE200=$CP$45,$AE200=$CP$46,$AE200=$CP$47,$AE200=$CP$48,$AE200=$CP$49,$AE200=$CP$50)),1,"")</f>
        <v/>
      </c>
      <c r="AK199" s="164" t="str">
        <f t="shared" ref="AK199" si="1898">IF(OR(OR(AF199=$CR$15,AF203=$CR$15,AF199=$CS$15,AF203=$CS$15,AF199=$CT$15,AF203=$CT$15,AF199=$CR$16,AF203=$CR$16,AF199=$CS$16,AF203=$CS$16,AF199=$CR$17,AF203=$CR$17,AF199=$CS$17,AF203=$CS$17,AF199=$CR$18,AF203=$CR$18,AF199=$CS$18,AF203=$CS$18,AF199=$CT$18,AF203=$CT$18,AF199=$CU$18,AF203=$CU$18,AF199=$CV$18,AF203=$CV$18,AF199=$CR$19,AF203=$CR$19,AF199=$CS$19,AF203=$CS$19),OR($AE200=$CP$30,$AE200=$CP$31,$AE200=$CP$32,$AE200=$CP$33,$AE200=$CP$34,$AE200=$CP$35,$AE200=$CP$36,$AE200=$CP$37,$AE200=$CP$38,$AE200=$CP$39,$AE200=$CP$40,$AE200=$CP$41),OR($AE200=$CP$44,$AE200=$CP$45,$AE200=$CP$46,$AE200=$CP$47,$AE200=$CP$48,$AE200=$CP$49,$AE200=$CP$50)),1,"")</f>
        <v/>
      </c>
      <c r="AL199" s="164" t="str">
        <f t="shared" ref="AL199" si="1899">IF(OR(OR(AF199=$CR$22,AF203=$CR$22,AF199=$CS$22,AF203=$CS$22,AF199=$CT$22,AF203=$CT$22,AF199=$CR$23,AF203=$CR$23,AF199=$CS$23,AF203=$CS$23,AF199=$CR$24,AF203=$CR$24,AF199=$CS$24,AF203=$CS$24,AF199=$CR$25,AF203=$CR$25,AF199=$CS$25,AF203=$CS$25,AF199=$CT$25,AF203=$CT$25,AF199=$CU$25,AF203=$CU$25,AF199=$CV$25,AF203=$CV$25,AF199=$CR$26,AF203=$CR$26,AF199=$CS$26,AF203=$CS$26),OR($AE200=$CP$30,$AE200=$CP$31,$AE200=$CP$32,$AE200=$CP$33,$AE200=$CP$34,$AE200=$CP$35,$AE200=$CP$36,$AE200=$CP$37,$AE200=$CP$38,$AE200=$CP$39,$AE200=$CP$40,$AE200=$CP$41),OR($AE200=$CP$44,$AE200=$CP$45,$AE200=$CP$46,$AE200=$CP$47,$AE200=$CP$48,$AE200=$CP$49,$AE200=$CP$50)),1,"")</f>
        <v/>
      </c>
      <c r="AM199" s="2"/>
      <c r="AN199" s="1" t="str">
        <f t="shared" ref="AN199" si="1900">IF(ISNA(VLOOKUP(AE199,$DB$1:$DE$200,4,FALSE)),"",VLOOKUP(AE199,$DB$1:$DE$200,4,FALSE))</f>
        <v/>
      </c>
      <c r="AO199" s="1"/>
      <c r="AP199" s="1"/>
      <c r="AQ199" s="1"/>
      <c r="AR199" s="1"/>
      <c r="AS199" s="1"/>
      <c r="AT199" s="5" t="str">
        <f t="array" ref="AT199">IF(ISNA(INDEX($DC$1:$DC$770,MATCH($AE199&amp;AT$3,$DB$1:$DB$770&amp;$DC$1:$DC$770,0))),"",IF(ISNA(INDEX($DC$1:$DC$200,MATCH($AE199&amp;AT$3,$DB$1:$DB$200&amp;$DC$1:$DC$200,0))),IF(INDEX($DC$201:$DC$770,MATCH($AE199&amp;AT$3,$DB$201:$DB$770&amp;$DC$201:$DC$770,0))=AT$3,2,""),IF(INDEX($DC$1:$DC$200,MATCH($AE199&amp;AT$3,$DB$1:$DB$200&amp;$DC$1:$DC$200,0))=AT$3,1,"")))</f>
        <v/>
      </c>
      <c r="AU199" s="6" t="str">
        <f t="array" ref="AU199">IF(ISNA(INDEX($DC$1:$DC$770,MATCH($AE199&amp;AU$3,$DB$1:$DB$770&amp;$DC$1:$DC$770,0))),"",IF(ISNA(INDEX($DC$1:$DC$200,MATCH($AE199&amp;AU$3,$DB$1:$DB$200&amp;$DC$1:$DC$200,0))),IF(INDEX($DC$201:$DC$770,MATCH($AE199&amp;AU$3,$DB$201:$DB$770&amp;$DC$201:$DC$770,0))=AU$3,2,""),IF(INDEX($DC$1:$DC$200,MATCH($AE199&amp;AU$3,$DB$1:$DB$200&amp;$DC$1:$DC$200,0))=AU$3,1,"")))</f>
        <v/>
      </c>
      <c r="AV199" s="6" t="str">
        <f t="array" ref="AV199">IF(ISNA(INDEX($DC$1:$DC$770,MATCH($AE199&amp;AV$3,$DB$1:$DB$770&amp;$DC$1:$DC$770,0))),"",IF(ISNA(INDEX($DC$1:$DC$200,MATCH($AE199&amp;AV$3,$DB$1:$DB$200&amp;$DC$1:$DC$200,0))),IF(INDEX($DC$201:$DC$770,MATCH($AE199&amp;AV$3,$DB$201:$DB$770&amp;$DC$201:$DC$770,0))=AV$3,2,""),IF(INDEX($DC$1:$DC$200,MATCH($AE199&amp;AV$3,$DB$1:$DB$200&amp;$DC$1:$DC$200,0))=AV$3,1,"")))</f>
        <v/>
      </c>
      <c r="AW199" s="5" t="str">
        <f t="array" ref="AW199">IF(ISNA(INDEX($DC$1:$DC$770,MATCH($AE199&amp;AW$3,$DB$1:$DB$770&amp;$DC$1:$DC$770,0))),"",IF(ISNA(INDEX($DC$1:$DC$200,MATCH($AE199&amp;AW$3,$DB$1:$DB$200&amp;$DC$1:$DC$200,0))),IF(INDEX($DC$201:$DC$770,MATCH($AE199&amp;AW$3,$DB$201:$DB$770&amp;$DC$201:$DC$770,0))=AW$3,2,""),IF(INDEX($DC$1:$DC$200,MATCH($AE199&amp;AW$3,$DB$1:$DB$200&amp;$DC$1:$DC$200,0))=AW$3,1,"")))</f>
        <v/>
      </c>
      <c r="AX199" s="6" t="str">
        <f t="array" ref="AX199">IF(ISNA(INDEX($DC$1:$DC$770,MATCH($AE199&amp;AX$3,$DB$1:$DB$770&amp;$DC$1:$DC$770,0))),"",IF(ISNA(INDEX($DC$1:$DC$200,MATCH($AE199&amp;AX$3,$DB$1:$DB$200&amp;$DC$1:$DC$200,0))),IF(INDEX($DC$201:$DC$770,MATCH($AE199&amp;AX$3,$DB$201:$DB$770&amp;$DC$201:$DC$770,0))=AX$3,2,""),IF(INDEX($DC$1:$DC$200,MATCH($AE199&amp;AX$3,$DB$1:$DB$200&amp;$DC$1:$DC$200,0))=AX$3,1,"")))</f>
        <v/>
      </c>
      <c r="AY199" s="7" t="str">
        <f t="array" ref="AY199">IF(ISNA(INDEX($DC$1:$DC$770,MATCH($AE199&amp;AY$3,$DB$1:$DB$770&amp;$DC$1:$DC$770,0))),"",IF(ISNA(INDEX($DC$1:$DC$200,MATCH($AE199&amp;AY$3,$DB$1:$DB$200&amp;$DC$1:$DC$200,0))),IF(INDEX($DC$201:$DC$770,MATCH($AE199&amp;AY$3,$DB$201:$DB$770&amp;$DC$201:$DC$770,0))=AY$3,2,""),IF(INDEX($DC$1:$DC$200,MATCH($AE199&amp;AY$3,$DB$1:$DB$200&amp;$DC$1:$DC$200,0))=AY$3,1,"")))</f>
        <v/>
      </c>
      <c r="AZ199" s="6" t="str">
        <f t="array" ref="AZ199">IF(ISNA(INDEX($DC$1:$DC$770,MATCH($AE199&amp;AZ$3,$DB$1:$DB$770&amp;$DC$1:$DC$770,0))),"",IF(ISNA(INDEX($DC$1:$DC$200,MATCH($AE199&amp;AZ$3,$DB$1:$DB$200&amp;$DC$1:$DC$200,0))),IF(INDEX($DC$201:$DC$770,MATCH($AE199&amp;AZ$3,$DB$201:$DB$770&amp;$DC$201:$DC$770,0))=AZ$3,2,""),IF(INDEX($DC$1:$DC$200,MATCH($AE199&amp;AZ$3,$DB$1:$DB$200&amp;$DC$1:$DC$200,0))=AZ$3,1,"")))</f>
        <v/>
      </c>
      <c r="BA199" s="6" t="str">
        <f t="array" ref="BA199">IF(ISNA(INDEX($DC$1:$DC$770,MATCH($AE199&amp;BA$3,$DB$1:$DB$770&amp;$DC$1:$DC$770,0))),"",IF(ISNA(INDEX($DC$1:$DC$200,MATCH($AE199&amp;BA$3,$DB$1:$DB$200&amp;$DC$1:$DC$200,0))),IF(INDEX($DC$201:$DC$770,MATCH($AE199&amp;BA$3,$DB$201:$DB$770&amp;$DC$201:$DC$770,0))=BA$3,2,""),IF(INDEX($DC$1:$DC$200,MATCH($AE199&amp;BA$3,$DB$1:$DB$200&amp;$DC$1:$DC$200,0))=BA$3,1,"")))</f>
        <v/>
      </c>
      <c r="BB199" s="6" t="str">
        <f t="array" ref="BB199">IF(ISNA(INDEX($DC$1:$DC$770,MATCH($AE199&amp;BB$3,$DB$1:$DB$770&amp;$DC$1:$DC$770,0))),"",IF(ISNA(INDEX($DC$1:$DC$200,MATCH($AE199&amp;BB$3,$DB$1:$DB$200&amp;$DC$1:$DC$200,0))),IF(INDEX($DC$201:$DC$770,MATCH($AE199&amp;BB$3,$DB$201:$DB$770&amp;$DC$201:$DC$770,0))=BB$3,2,""),IF(INDEX($DC$1:$DC$200,MATCH($AE199&amp;BB$3,$DB$1:$DB$200&amp;$DC$1:$DC$200,0))=BB$3,1,"")))</f>
        <v/>
      </c>
      <c r="BC199" s="5" t="str">
        <f t="array" ref="BC199">IF(ISNA(INDEX($DC$1:$DC$770,MATCH($AE199&amp;BC$3,$DB$1:$DB$770&amp;$DC$1:$DC$770,0))),"",IF(ISNA(INDEX($DC$1:$DC$200,MATCH($AE199&amp;BC$3,$DB$1:$DB$200&amp;$DC$1:$DC$200,0))),IF(INDEX($DC$201:$DC$770,MATCH($AE199&amp;BC$3,$DB$201:$DB$770&amp;$DC$201:$DC$770,0))=BC$3,2,""),IF(INDEX($DC$1:$DC$200,MATCH($AE199&amp;BC$3,$DB$1:$DB$200&amp;$DC$1:$DC$200,0))=BC$3,1,"")))</f>
        <v/>
      </c>
      <c r="BD199" s="6" t="str">
        <f t="array" ref="BD199">IF(ISNA(INDEX($DC$1:$DC$770,MATCH($AE199&amp;BD$3,$DB$1:$DB$770&amp;$DC$1:$DC$770,0))),"",IF(ISNA(INDEX($DC$1:$DC$200,MATCH($AE199&amp;BD$3,$DB$1:$DB$200&amp;$DC$1:$DC$200,0))),IF(INDEX($DC$201:$DC$770,MATCH($AE199&amp;BD$3,$DB$201:$DB$770&amp;$DC$201:$DC$770,0))=BD$3,2,""),IF(INDEX($DC$1:$DC$200,MATCH($AE199&amp;BD$3,$DB$1:$DB$200&amp;$DC$1:$DC$200,0))=BD$3,1,"")))</f>
        <v/>
      </c>
      <c r="BE199" s="7" t="str">
        <f t="array" ref="BE199">IF(ISNA(INDEX($DC$1:$DC$770,MATCH($AE199&amp;BE$3,$DB$1:$DB$770&amp;$DC$1:$DC$770,0))),"",IF(ISNA(INDEX($DC$1:$DC$200,MATCH($AE199&amp;BE$3,$DB$1:$DB$200&amp;$DC$1:$DC$200,0))),IF(INDEX($DC$201:$DC$770,MATCH($AE199&amp;BE$3,$DB$201:$DB$770&amp;$DC$201:$DC$770,0))=BE$3,2,""),IF(INDEX($DC$1:$DC$200,MATCH($AE199&amp;BE$3,$DB$1:$DB$200&amp;$DC$1:$DC$200,0))=BE$3,1,"")))</f>
        <v/>
      </c>
      <c r="BF199" s="6" t="str">
        <f t="array" ref="BF199">IF(ISNA(INDEX($DC$1:$DC$770,MATCH($AE199&amp;BF$3,$DB$1:$DB$770&amp;$DC$1:$DC$770,0))),"",IF(ISNA(INDEX($DC$1:$DC$200,MATCH($AE199&amp;BF$3,$DB$1:$DB$200&amp;$DC$1:$DC$200,0))),IF(INDEX($DC$201:$DC$770,MATCH($AE199&amp;BF$3,$DB$201:$DB$770&amp;$DC$201:$DC$770,0))=BF$3,2,""),IF(INDEX($DC$1:$DC$200,MATCH($AE199&amp;BF$3,$DB$1:$DB$200&amp;$DC$1:$DC$200,0))=BF$3,1,"")))</f>
        <v/>
      </c>
      <c r="BG199" s="6" t="str">
        <f t="array" ref="BG199">IF(ISNA(INDEX($DC$1:$DC$770,MATCH($AE199&amp;BG$3,$DB$1:$DB$770&amp;$DC$1:$DC$770,0))),"",IF(ISNA(INDEX($DC$1:$DC$200,MATCH($AE199&amp;BG$3,$DB$1:$DB$200&amp;$DC$1:$DC$200,0))),IF(INDEX($DC$201:$DC$770,MATCH($AE199&amp;BG$3,$DB$201:$DB$770&amp;$DC$201:$DC$770,0))=BG$3,2,""),IF(INDEX($DC$1:$DC$200,MATCH($AE199&amp;BG$3,$DB$1:$DB$200&amp;$DC$1:$DC$200,0))=BG$3,1,"")))</f>
        <v/>
      </c>
      <c r="BH199" s="7" t="str">
        <f t="array" ref="BH199">IF(ISNA(INDEX($DC$1:$DC$770,MATCH($AE199&amp;BH$3,$DB$1:$DB$770&amp;$DC$1:$DC$770,0))),"",IF(ISNA(INDEX($DC$1:$DC$200,MATCH($AE199&amp;BH$3,$DB$1:$DB$200&amp;$DC$1:$DC$200,0))),IF(INDEX($DC$201:$DC$770,MATCH($AE199&amp;BH$3,$DB$201:$DB$770&amp;$DC$201:$DC$770,0))=BH$3,2,""),IF(INDEX($DC$1:$DC$200,MATCH($AE199&amp;BH$3,$DB$1:$DB$200&amp;$DC$1:$DC$200,0))=BH$3,1,"")))</f>
        <v/>
      </c>
      <c r="BI199" s="4">
        <f t="shared" ref="BI199" si="1901">BI197+1</f>
        <v>274</v>
      </c>
      <c r="BJ199" s="174">
        <f>TRUNC((DATE($CR$2,BK$140,BK199)-WEEKDAY(DATE($CR$2,BK$140,BK199),2)-DATE(YEAR(DATE($CR$2,BK$140,BK199)+4-WEEKDAY(DATE($CR$2,BK$140,BK199),2)),1,-10))/7)</f>
        <v>39</v>
      </c>
      <c r="BK199" s="172">
        <v>30</v>
      </c>
      <c r="BL199" s="176" t="str">
        <f t="shared" si="1268"/>
        <v>Fr</v>
      </c>
      <c r="BM199" s="2"/>
      <c r="BN199" s="164" t="str">
        <f t="shared" ref="BN199" si="1902">IF(OR(OR($BI200=$CP$30,$BI200=$CP$31,$BI200=$CP$32,$BI200=$CP$33,$BI200=$CP$34,$BI200=$CP$35,$BI200=$CP$36,$BI200=$CP$37,$BI200=$CP$38,$BI200=$CP$39,$BI200=$CP$40,$BI200=$CP$41),OR(BJ199=$CR$7,BJ203=$CR$7,BJ199=$CS$7,BJ203=$CS$7,BJ199=$CT$7,BJ203=$CT$7,BJ199=$CR$8,BJ203=$CR$8,BJ199=$CR$9,BJ203=$CR$9,BJ199=$CR$10,BJ203=$CR$10,BJ199=$CS$10,BJ203=$CS$10,BJ199=$CR$11,BJ203=$CR$11,BJ199=$CS$11,BJ203=$CS$11,BJ199=$CT$11,BJ203=$CT$11,BJ199=$CU$11,BJ203=$CU$11,BJ199=$CV$11,BJ203=$CV$11,BJ199=$CR$12,BJ203=$CR$12,BJ199=$CS$12,BJ203=$CS$12),OR($BI200=$CP$44,$BI200=$CP$45,$BI200=$CP$46,$BI200=$CP$47,$BI200=$CP$48,$BI200=$CP$49,$BI200=$CP$50)),1,"")</f>
        <v/>
      </c>
      <c r="BO199" s="164" t="str">
        <f t="shared" ref="BO199" si="1903">IF(OR(OR(BJ199=$CR$15,BJ203=$CR$15,BJ199=$CS$15,BJ203=$CS$15,BJ199=$CT$15,BJ203=$CT$15,BJ199=$CR$16,BJ203=$CR$16,BJ199=$CS$16,BJ203=$CS$16,BJ199=$CR$17,BJ203=$CR$17,BJ199=$CS$17,BJ203=$CS$17,BJ199=$CR$18,BJ203=$CR$18,BJ199=$CS$18,BJ203=$CS$18,BJ199=$CT$18,BJ203=$CT$18,BJ199=$CU$18,BJ203=$CU$18,BJ199=$CV$18,BJ203=$CV$18,BJ199=$CR$19,BJ203=$CR$19,BJ199=$CS$19,BJ203=$CS$19),OR($BI200=$CP$30,$BI200=$CP$31,$BI200=$CP$32,$BI200=$CP$33,$BI200=$CP$34,$BI200=$CP$35,$BI200=$CP$36,$BI200=$CP$37,$BI200=$CP$38,$BI200=$CP$39,$BI200=$CP$40,$BI200=$CP$41),OR($BI200=$CP$44,$BI200=$CP$45,$BI200=$CP$46,$BI200=$CP$47,$BI200=$CP$48,$BI200=$CP$49,$BI200=$CP$50)),1,"")</f>
        <v/>
      </c>
      <c r="BP199" s="164" t="str">
        <f t="shared" ref="BP199" si="1904">IF(OR(OR(BJ199=$CR$22,BJ203=$CR$22,BJ199=$CS$22,BJ203=$CS$22,BJ199=$CT$22,BJ203=$CT$22,BJ199=$CR$23,BJ203=$CR$23,BJ199=$CS$23,BJ203=$CS$23,BJ199=$CR$24,BJ203=$CR$24,BJ199=$CS$24,BJ203=$CS$24,BJ199=$CR$25,BJ203=$CR$25,BJ199=$CS$25,BJ203=$CS$25,BJ199=$CT$25,BJ203=$CT$25,BJ199=$CU$25,BJ203=$CU$25,BJ199=$CV$25,BJ203=$CV$25,BJ199=$CR$26,BJ203=$CR$26,BJ199=$CS$26,BJ203=$CS$26),OR($BI200=$CP$30,$BI200=$CP$31,$BI200=$CP$32,$BI200=$CP$33,$BI200=$CP$34,$BI200=$CP$35,$BI200=$CP$36,$BI200=$CP$37,$BI200=$CP$38,$BI200=$CP$39,$BI200=$CP$40,$BI200=$CP$41),OR($BI200=$CP$44,$BI200=$CP$45,$BI200=$CP$46,$BI200=$CP$47,$BI200=$CP$48,$BI200=$CP$49,$BI200=$CP$50)),1,"")</f>
        <v/>
      </c>
      <c r="BQ199" s="2"/>
      <c r="BR199" s="1" t="str">
        <f t="shared" ref="BR199" si="1905">IF(ISNA(VLOOKUP(BI199,$DB$1:$DE$200,4,FALSE)),"",VLOOKUP(BI199,$DB$1:$DE$200,4,FALSE))</f>
        <v>Chilbi aufstellen</v>
      </c>
      <c r="BS199" s="1"/>
      <c r="BT199" s="1"/>
      <c r="BU199" s="1"/>
      <c r="BV199" s="1"/>
      <c r="BW199" s="1"/>
      <c r="BX199" s="5" t="str">
        <f t="array" ref="BX199">IF(ISNA(INDEX($DC$1:$DC$770,MATCH($BI199&amp;BX$3,$DB$1:$DB$770&amp;$DC$1:$DC$770,0))),"",IF(ISNA(INDEX($DC$1:$DC$200,MATCH($BI199&amp;BX$3,$DB$1:$DB$200&amp;$DC$1:$DC$200,0))),IF(INDEX($DC$201:$DC$770,MATCH($BI199&amp;BX$3,$DB$201:$DB$770&amp;$DC$201:$DC$770,0))=BX$3,2,""),IF(INDEX($DC$1:$DC$200,MATCH($BI199&amp;BX$3,$DB$1:$DB$200&amp;$DC$1:$DC$200,0))=BX$3,1,"")))</f>
        <v/>
      </c>
      <c r="BY199" s="6" t="str">
        <f t="array" ref="BY199">IF(ISNA(INDEX($DC$1:$DC$770,MATCH($BI199&amp;BY$3,$DB$1:$DB$770&amp;$DC$1:$DC$770,0))),"",IF(ISNA(INDEX($DC$1:$DC$200,MATCH($BI199&amp;BY$3,$DB$1:$DB$200&amp;$DC$1:$DC$200,0))),IF(INDEX($DC$201:$DC$770,MATCH($BI199&amp;BY$3,$DB$201:$DB$770&amp;$DC$201:$DC$770,0))=BY$3,2,""),IF(INDEX($DC$1:$DC$200,MATCH($BI199&amp;BY$3,$DB$1:$DB$200&amp;$DC$1:$DC$200,0))=BY$3,1,"")))</f>
        <v/>
      </c>
      <c r="BZ199" s="6">
        <f t="array" ref="BZ199">IF(ISNA(INDEX($DC$1:$DC$770,MATCH($BI199&amp;BZ$3,$DB$1:$DB$770&amp;$DC$1:$DC$770,0))),"",IF(ISNA(INDEX($DC$1:$DC$200,MATCH($BI199&amp;BZ$3,$DB$1:$DB$200&amp;$DC$1:$DC$200,0))),IF(INDEX($DC$201:$DC$770,MATCH($BI199&amp;BZ$3,$DB$201:$DB$770&amp;$DC$201:$DC$770,0))=BZ$3,2,""),IF(INDEX($DC$1:$DC$200,MATCH($BI199&amp;BZ$3,$DB$1:$DB$200&amp;$DC$1:$DC$200,0))=BZ$3,1,"")))</f>
        <v>1</v>
      </c>
      <c r="CA199" s="5" t="str">
        <f t="array" ref="CA199">IF(ISNA(INDEX($DC$1:$DC$770,MATCH($BI199&amp;CA$3,$DB$1:$DB$770&amp;$DC$1:$DC$770,0))),"",IF(ISNA(INDEX($DC$1:$DC$200,MATCH($BI199&amp;CA$3,$DB$1:$DB$200&amp;$DC$1:$DC$200,0))),IF(INDEX($DC$201:$DC$770,MATCH($BI199&amp;CA$3,$DB$201:$DB$770&amp;$DC$201:$DC$770,0))=CA$3,2,""),IF(INDEX($DC$1:$DC$200,MATCH($BI199&amp;CA$3,$DB$1:$DB$200&amp;$DC$1:$DC$200,0))=CA$3,1,"")))</f>
        <v/>
      </c>
      <c r="CB199" s="6" t="str">
        <f t="array" ref="CB199">IF(ISNA(INDEX($DC$1:$DC$770,MATCH($BI199&amp;CB$3,$DB$1:$DB$770&amp;$DC$1:$DC$770,0))),"",IF(ISNA(INDEX($DC$1:$DC$200,MATCH($BI199&amp;CB$3,$DB$1:$DB$200&amp;$DC$1:$DC$200,0))),IF(INDEX($DC$201:$DC$770,MATCH($BI199&amp;CB$3,$DB$201:$DB$770&amp;$DC$201:$DC$770,0))=CB$3,2,""),IF(INDEX($DC$1:$DC$200,MATCH($BI199&amp;CB$3,$DB$1:$DB$200&amp;$DC$1:$DC$200,0))=CB$3,1,"")))</f>
        <v/>
      </c>
      <c r="CC199" s="7" t="str">
        <f t="array" ref="CC199">IF(ISNA(INDEX($DC$1:$DC$770,MATCH($BI199&amp;CC$3,$DB$1:$DB$770&amp;$DC$1:$DC$770,0))),"",IF(ISNA(INDEX($DC$1:$DC$200,MATCH($BI199&amp;CC$3,$DB$1:$DB$200&amp;$DC$1:$DC$200,0))),IF(INDEX($DC$201:$DC$770,MATCH($BI199&amp;CC$3,$DB$201:$DB$770&amp;$DC$201:$DC$770,0))=CC$3,2,""),IF(INDEX($DC$1:$DC$200,MATCH($BI199&amp;CC$3,$DB$1:$DB$200&amp;$DC$1:$DC$200,0))=CC$3,1,"")))</f>
        <v/>
      </c>
      <c r="CD199" s="6" t="str">
        <f t="array" ref="CD199">IF(ISNA(INDEX($DC$1:$DC$770,MATCH($BI199&amp;CD$3,$DB$1:$DB$770&amp;$DC$1:$DC$770,0))),"",IF(ISNA(INDEX($DC$1:$DC$200,MATCH($BI199&amp;CD$3,$DB$1:$DB$200&amp;$DC$1:$DC$200,0))),IF(INDEX($DC$201:$DC$770,MATCH($BI199&amp;CD$3,$DB$201:$DB$770&amp;$DC$201:$DC$770,0))=CD$3,2,""),IF(INDEX($DC$1:$DC$200,MATCH($BI199&amp;CD$3,$DB$1:$DB$200&amp;$DC$1:$DC$200,0))=CD$3,1,"")))</f>
        <v/>
      </c>
      <c r="CE199" s="6" t="str">
        <f t="array" ref="CE199">IF(ISNA(INDEX($DC$1:$DC$770,MATCH($BI199&amp;CE$3,$DB$1:$DB$770&amp;$DC$1:$DC$770,0))),"",IF(ISNA(INDEX($DC$1:$DC$200,MATCH($BI199&amp;CE$3,$DB$1:$DB$200&amp;$DC$1:$DC$200,0))),IF(INDEX($DC$201:$DC$770,MATCH($BI199&amp;CE$3,$DB$201:$DB$770&amp;$DC$201:$DC$770,0))=CE$3,2,""),IF(INDEX($DC$1:$DC$200,MATCH($BI199&amp;CE$3,$DB$1:$DB$200&amp;$DC$1:$DC$200,0))=CE$3,1,"")))</f>
        <v/>
      </c>
      <c r="CF199" s="6" t="str">
        <f t="array" ref="CF199">IF(ISNA(INDEX($DC$1:$DC$770,MATCH($BI199&amp;CF$3,$DB$1:$DB$770&amp;$DC$1:$DC$770,0))),"",IF(ISNA(INDEX($DC$1:$DC$200,MATCH($BI199&amp;CF$3,$DB$1:$DB$200&amp;$DC$1:$DC$200,0))),IF(INDEX($DC$201:$DC$770,MATCH($BI199&amp;CF$3,$DB$201:$DB$770&amp;$DC$201:$DC$770,0))=CF$3,2,""),IF(INDEX($DC$1:$DC$200,MATCH($BI199&amp;CF$3,$DB$1:$DB$200&amp;$DC$1:$DC$200,0))=CF$3,1,"")))</f>
        <v/>
      </c>
      <c r="CG199" s="5" t="str">
        <f t="array" ref="CG199">IF(ISNA(INDEX($DC$1:$DC$770,MATCH($BI199&amp;CG$3,$DB$1:$DB$770&amp;$DC$1:$DC$770,0))),"",IF(ISNA(INDEX($DC$1:$DC$200,MATCH($BI199&amp;CG$3,$DB$1:$DB$200&amp;$DC$1:$DC$200,0))),IF(INDEX($DC$201:$DC$770,MATCH($BI199&amp;CG$3,$DB$201:$DB$770&amp;$DC$201:$DC$770,0))=CG$3,2,""),IF(INDEX($DC$1:$DC$200,MATCH($BI199&amp;CG$3,$DB$1:$DB$200&amp;$DC$1:$DC$200,0))=CG$3,1,"")))</f>
        <v/>
      </c>
      <c r="CH199" s="6" t="str">
        <f t="array" ref="CH199">IF(ISNA(INDEX($DC$1:$DC$770,MATCH($BI199&amp;CH$3,$DB$1:$DB$770&amp;$DC$1:$DC$770,0))),"",IF(ISNA(INDEX($DC$1:$DC$200,MATCH($BI199&amp;CH$3,$DB$1:$DB$200&amp;$DC$1:$DC$200,0))),IF(INDEX($DC$201:$DC$770,MATCH($BI199&amp;CH$3,$DB$201:$DB$770&amp;$DC$201:$DC$770,0))=CH$3,2,""),IF(INDEX($DC$1:$DC$200,MATCH($BI199&amp;CH$3,$DB$1:$DB$200&amp;$DC$1:$DC$200,0))=CH$3,1,"")))</f>
        <v/>
      </c>
      <c r="CI199" s="7" t="str">
        <f t="array" ref="CI199">IF(ISNA(INDEX($DC$1:$DC$770,MATCH($BI199&amp;CI$3,$DB$1:$DB$770&amp;$DC$1:$DC$770,0))),"",IF(ISNA(INDEX($DC$1:$DC$200,MATCH($BI199&amp;CI$3,$DB$1:$DB$200&amp;$DC$1:$DC$200,0))),IF(INDEX($DC$201:$DC$770,MATCH($BI199&amp;CI$3,$DB$201:$DB$770&amp;$DC$201:$DC$770,0))=CI$3,2,""),IF(INDEX($DC$1:$DC$200,MATCH($BI199&amp;CI$3,$DB$1:$DB$200&amp;$DC$1:$DC$200,0))=CI$3,1,"")))</f>
        <v/>
      </c>
      <c r="CJ199" s="6" t="str">
        <f t="array" ref="CJ199">IF(ISNA(INDEX($DC$1:$DC$770,MATCH($BI199&amp;CJ$3,$DB$1:$DB$770&amp;$DC$1:$DC$770,0))),"",IF(ISNA(INDEX($DC$1:$DC$200,MATCH($BI199&amp;CJ$3,$DB$1:$DB$200&amp;$DC$1:$DC$200,0))),IF(INDEX($DC$201:$DC$770,MATCH($BI199&amp;CJ$3,$DB$201:$DB$770&amp;$DC$201:$DC$770,0))=CJ$3,2,""),IF(INDEX($DC$1:$DC$200,MATCH($BI199&amp;CJ$3,$DB$1:$DB$200&amp;$DC$1:$DC$200,0))=CJ$3,1,"")))</f>
        <v/>
      </c>
      <c r="CK199" s="6" t="str">
        <f t="array" ref="CK199">IF(ISNA(INDEX($DC$1:$DC$770,MATCH($BI199&amp;CK$3,$DB$1:$DB$770&amp;$DC$1:$DC$770,0))),"",IF(ISNA(INDEX($DC$1:$DC$200,MATCH($BI199&amp;CK$3,$DB$1:$DB$200&amp;$DC$1:$DC$200,0))),IF(INDEX($DC$201:$DC$770,MATCH($BI199&amp;CK$3,$DB$201:$DB$770&amp;$DC$201:$DC$770,0))=CK$3,2,""),IF(INDEX($DC$1:$DC$200,MATCH($BI199&amp;CK$3,$DB$1:$DB$200&amp;$DC$1:$DC$200,0))=CK$3,1,"")))</f>
        <v/>
      </c>
      <c r="CL199" s="7" t="str">
        <f t="array" ref="CL199">IF(ISNA(INDEX($DC$1:$DC$770,MATCH($BI199&amp;CL$3,$DB$1:$DB$770&amp;$DC$1:$DC$770,0))),"",IF(ISNA(INDEX($DC$1:$DC$200,MATCH($BI199&amp;CL$3,$DB$1:$DB$200&amp;$DC$1:$DC$200,0))),IF(INDEX($DC$201:$DC$770,MATCH($BI199&amp;CL$3,$DB$201:$DB$770&amp;$DC$201:$DC$770,0))=CL$3,2,""),IF(INDEX($DC$1:$DC$200,MATCH($BI199&amp;CL$3,$DB$1:$DB$200&amp;$DC$1:$DC$200,0))=CL$3,1,"")))</f>
        <v/>
      </c>
      <c r="CQ199" s="13" t="s">
        <v>196</v>
      </c>
      <c r="CR199" s="13">
        <v>4</v>
      </c>
      <c r="CX199" s="30"/>
      <c r="CY199" s="30"/>
      <c r="CZ199" s="30"/>
      <c r="DA199" s="30"/>
      <c r="DB199" s="49">
        <f>IF(DM199=0,0,IF(COUNTIF($DM$1:$DM$200,DM199)=1,DM199,IF(COUNTIF($DM$1:$DM$200,DM199)=2,IF(COUNTIF($DM$1:$DM198,DM199)=0,DM199,DM199+0.5),"Terminkollision 1")))</f>
        <v>0</v>
      </c>
      <c r="DC199" s="50"/>
      <c r="DD199" s="50"/>
      <c r="DE199" s="30"/>
      <c r="DF199" s="30"/>
      <c r="DG199" s="30"/>
      <c r="DH199" s="30"/>
      <c r="DI199" s="30"/>
      <c r="DJ199" s="30"/>
      <c r="DK199" s="30"/>
      <c r="DL199" s="49">
        <f t="shared" si="1848"/>
        <v>0</v>
      </c>
      <c r="DM199" s="30">
        <f t="shared" si="1826"/>
        <v>0</v>
      </c>
      <c r="DN199" s="30"/>
      <c r="DO199" s="30"/>
      <c r="DP199" s="30"/>
      <c r="DQ199" s="30"/>
    </row>
    <row r="200" spans="1:121" ht="13.5" thickBot="1">
      <c r="A200" s="13">
        <f t="shared" ref="A200" si="1906">A199+0.5</f>
        <v>212.5</v>
      </c>
      <c r="B200" s="174"/>
      <c r="C200" s="183"/>
      <c r="D200" s="177"/>
      <c r="E200" s="2"/>
      <c r="F200" s="165"/>
      <c r="G200" s="165"/>
      <c r="H200" s="165"/>
      <c r="I200" s="2"/>
      <c r="J200" s="10" t="str">
        <f t="shared" ref="J200" si="1907">IF(ISNA(VLOOKUP(A200,$CP$30:$CQ$56,2,FALSE)),IF(ISNA(VLOOKUP(A200,$DB$1:$DE$200,4,FALSE)),"",VLOOKUP(A200,$DB$1:$DE$200,4,FALSE)),VLOOKUP(A200,$CP$30:$CQ$56,2,FALSE))</f>
        <v/>
      </c>
      <c r="K200" s="10"/>
      <c r="L200" s="10"/>
      <c r="M200" s="10"/>
      <c r="N200" s="10"/>
      <c r="O200" s="10"/>
      <c r="P200" s="9" t="str">
        <f t="array" ref="P200">IF(ISNA(INDEX($DC$201:$DC$770,MATCH($A199&amp;P$3,$DB$201:$DB$770&amp;$DC$201:$DC$770,0))),IF(ISNA(INDEX($DC$1:$DC$200,MATCH($A200&amp;P$3,$DB$1:$DB$200&amp;$DC$1:$DC$200,0))),"",IF(INDEX($DC$1:$DC$200,MATCH($A200&amp;P$3,$DB$1:$DB$200&amp;$DC$1:$DC$200,0))=P$3,1,"")),IF(INDEX($DC$201:$DC$770,MATCH($A199&amp;P$3,$DB$201:$DB$770&amp;$DC$201:$DC$770,0))=P$3,2,""))</f>
        <v/>
      </c>
      <c r="Q200" s="10" t="str">
        <f t="array" ref="Q200">IF(ISNA(INDEX($DC$201:$DC$770,MATCH($A199&amp;Q$3,$DB$201:$DB$770&amp;$DC$201:$DC$770,0))),IF(ISNA(INDEX($DC$1:$DC$200,MATCH($A200&amp;Q$3,$DB$1:$DB$200&amp;$DC$1:$DC$200,0))),"",IF(INDEX($DC$1:$DC$200,MATCH($A200&amp;Q$3,$DB$1:$DB$200&amp;$DC$1:$DC$200,0))=Q$3,1,"")),IF(INDEX($DC$201:$DC$770,MATCH($A199&amp;Q$3,$DB$201:$DB$770&amp;$DC$201:$DC$770,0))=Q$3,2,""))</f>
        <v/>
      </c>
      <c r="R200" s="10" t="str">
        <f t="array" ref="R200">IF(ISNA(INDEX($DC$201:$DC$770,MATCH($A199&amp;R$3,$DB$201:$DB$770&amp;$DC$201:$DC$770,0))),IF(ISNA(INDEX($DC$1:$DC$200,MATCH($A200&amp;R$3,$DB$1:$DB$200&amp;$DC$1:$DC$200,0))),"",IF(INDEX($DC$1:$DC$200,MATCH($A200&amp;R$3,$DB$1:$DB$200&amp;$DC$1:$DC$200,0))=R$3,1,"")),IF(INDEX($DC$201:$DC$770,MATCH($A199&amp;R$3,$DB$201:$DB$770&amp;$DC$201:$DC$770,0))=R$3,2,""))</f>
        <v/>
      </c>
      <c r="S200" s="9" t="str">
        <f t="array" ref="S200">IF(ISNA(INDEX($DC$201:$DC$770,MATCH($A199&amp;S$3,$DB$201:$DB$770&amp;$DC$201:$DC$770,0))),IF(ISNA(INDEX($DC$1:$DC$200,MATCH($A200&amp;S$3,$DB$1:$DB$200&amp;$DC$1:$DC$200,0))),"",IF(INDEX($DC$1:$DC$200,MATCH($A200&amp;S$3,$DB$1:$DB$200&amp;$DC$1:$DC$200,0))=S$3,1,"")),IF(INDEX($DC$201:$DC$770,MATCH($A199&amp;S$3,$DB$201:$DB$770&amp;$DC$201:$DC$770,0))=S$3,2,""))</f>
        <v/>
      </c>
      <c r="T200" s="10" t="str">
        <f t="array" ref="T200">IF(ISNA(INDEX($DC$201:$DC$770,MATCH($A199&amp;T$3,$DB$201:$DB$770&amp;$DC$201:$DC$770,0))),IF(ISNA(INDEX($DC$1:$DC$200,MATCH($A200&amp;T$3,$DB$1:$DB$200&amp;$DC$1:$DC$200,0))),"",IF(INDEX($DC$1:$DC$200,MATCH($A200&amp;T$3,$DB$1:$DB$200&amp;$DC$1:$DC$200,0))=T$3,1,"")),IF(INDEX($DC$201:$DC$770,MATCH($A199&amp;T$3,$DB$201:$DB$770&amp;$DC$201:$DC$770,0))=T$3,2,""))</f>
        <v/>
      </c>
      <c r="U200" s="8" t="str">
        <f t="array" ref="U200">IF(ISNA(INDEX($DC$201:$DC$770,MATCH($A199&amp;U$3,$DB$201:$DB$770&amp;$DC$201:$DC$770,0))),IF(ISNA(INDEX($DC$1:$DC$200,MATCH($A200&amp;U$3,$DB$1:$DB$200&amp;$DC$1:$DC$200,0))),"",IF(INDEX($DC$1:$DC$200,MATCH($A200&amp;U$3,$DB$1:$DB$200&amp;$DC$1:$DC$200,0))=U$3,1,"")),IF(INDEX($DC$201:$DC$770,MATCH($A199&amp;U$3,$DB$201:$DB$770&amp;$DC$201:$DC$770,0))=U$3,2,""))</f>
        <v/>
      </c>
      <c r="V200" s="10" t="str">
        <f t="array" ref="V200">IF(ISNA(INDEX($DC$201:$DC$770,MATCH($A199&amp;V$3,$DB$201:$DB$770&amp;$DC$201:$DC$770,0))),IF(ISNA(INDEX($DC$1:$DC$200,MATCH($A200&amp;V$3,$DB$1:$DB$200&amp;$DC$1:$DC$200,0))),"",IF(INDEX($DC$1:$DC$200,MATCH($A200&amp;V$3,$DB$1:$DB$200&amp;$DC$1:$DC$200,0))=V$3,1,"")),IF(INDEX($DC$201:$DC$770,MATCH($A199&amp;V$3,$DB$201:$DB$770&amp;$DC$201:$DC$770,0))=V$3,2,""))</f>
        <v/>
      </c>
      <c r="W200" s="10" t="str">
        <f t="array" ref="W200">IF(ISNA(INDEX($DC$201:$DC$770,MATCH($A199&amp;W$3,$DB$201:$DB$770&amp;$DC$201:$DC$770,0))),IF(ISNA(INDEX($DC$1:$DC$200,MATCH($A200&amp;W$3,$DB$1:$DB$200&amp;$DC$1:$DC$200,0))),"",IF(INDEX($DC$1:$DC$200,MATCH($A200&amp;W$3,$DB$1:$DB$200&amp;$DC$1:$DC$200,0))=W$3,1,"")),IF(INDEX($DC$201:$DC$770,MATCH($A199&amp;W$3,$DB$201:$DB$770&amp;$DC$201:$DC$770,0))=W$3,2,""))</f>
        <v/>
      </c>
      <c r="X200" s="10" t="str">
        <f t="array" ref="X200">IF(ISNA(INDEX($DC$201:$DC$770,MATCH($A199&amp;X$3,$DB$201:$DB$770&amp;$DC$201:$DC$770,0))),IF(ISNA(INDEX($DC$1:$DC$200,MATCH($A200&amp;X$3,$DB$1:$DB$200&amp;$DC$1:$DC$200,0))),"",IF(INDEX($DC$1:$DC$200,MATCH($A200&amp;X$3,$DB$1:$DB$200&amp;$DC$1:$DC$200,0))=X$3,1,"")),IF(INDEX($DC$201:$DC$770,MATCH($A199&amp;X$3,$DB$201:$DB$770&amp;$DC$201:$DC$770,0))=X$3,2,""))</f>
        <v/>
      </c>
      <c r="Y200" s="9" t="str">
        <f t="array" ref="Y200">IF(ISNA(INDEX($DC$201:$DC$770,MATCH($A199&amp;Y$3,$DB$201:$DB$770&amp;$DC$201:$DC$770,0))),IF(ISNA(INDEX($DC$1:$DC$200,MATCH($A200&amp;Y$3,$DB$1:$DB$200&amp;$DC$1:$DC$200,0))),"",IF(INDEX($DC$1:$DC$200,MATCH($A200&amp;Y$3,$DB$1:$DB$200&amp;$DC$1:$DC$200,0))=Y$3,1,"")),IF(INDEX($DC$201:$DC$770,MATCH($A199&amp;Y$3,$DB$201:$DB$770&amp;$DC$201:$DC$770,0))=Y$3,2,""))</f>
        <v/>
      </c>
      <c r="Z200" s="10" t="str">
        <f t="array" ref="Z200">IF(ISNA(INDEX($DC$201:$DC$770,MATCH($A199&amp;Z$3,$DB$201:$DB$770&amp;$DC$201:$DC$770,0))),IF(ISNA(INDEX($DC$1:$DC$200,MATCH($A200&amp;Z$3,$DB$1:$DB$200&amp;$DC$1:$DC$200,0))),"",IF(INDEX($DC$1:$DC$200,MATCH($A200&amp;Z$3,$DB$1:$DB$200&amp;$DC$1:$DC$200,0))=Z$3,1,"")),IF(INDEX($DC$201:$DC$770,MATCH($A199&amp;Z$3,$DB$201:$DB$770&amp;$DC$201:$DC$770,0))=Z$3,2,""))</f>
        <v/>
      </c>
      <c r="AA200" s="8" t="str">
        <f t="array" ref="AA200">IF(ISNA(INDEX($DC$201:$DC$770,MATCH($A199&amp;AA$3,$DB$201:$DB$770&amp;$DC$201:$DC$770,0))),IF(ISNA(INDEX($DC$1:$DC$200,MATCH($A200&amp;AA$3,$DB$1:$DB$200&amp;$DC$1:$DC$200,0))),"",IF(INDEX($DC$1:$DC$200,MATCH($A200&amp;AA$3,$DB$1:$DB$200&amp;$DC$1:$DC$200,0))=AA$3,1,"")),IF(INDEX($DC$201:$DC$770,MATCH($A199&amp;AA$3,$DB$201:$DB$770&amp;$DC$201:$DC$770,0))=AA$3,2,""))</f>
        <v/>
      </c>
      <c r="AB200" s="10" t="str">
        <f t="array" ref="AB200">IF(ISNA(INDEX($DC$201:$DC$770,MATCH($A199&amp;AB$3,$DB$201:$DB$770&amp;$DC$201:$DC$770,0))),IF(ISNA(INDEX($DC$1:$DC$200,MATCH($A200&amp;AB$3,$DB$1:$DB$200&amp;$DC$1:$DC$200,0))),"",IF(INDEX($DC$1:$DC$200,MATCH($A200&amp;AB$3,$DB$1:$DB$200&amp;$DC$1:$DC$200,0))=AB$3,1,"")),IF(INDEX($DC$201:$DC$770,MATCH($A199&amp;AB$3,$DB$201:$DB$770&amp;$DC$201:$DC$770,0))=AB$3,2,""))</f>
        <v/>
      </c>
      <c r="AC200" s="10" t="str">
        <f t="array" ref="AC200">IF(ISNA(INDEX($DC$201:$DC$770,MATCH($A199&amp;AC$3,$DB$201:$DB$770&amp;$DC$201:$DC$770,0))),IF(ISNA(INDEX($DC$1:$DC$200,MATCH($A200&amp;AC$3,$DB$1:$DB$200&amp;$DC$1:$DC$200,0))),"",IF(INDEX($DC$1:$DC$200,MATCH($A200&amp;AC$3,$DB$1:$DB$200&amp;$DC$1:$DC$200,0))=AC$3,1,"")),IF(INDEX($DC$201:$DC$770,MATCH($A199&amp;AC$3,$DB$201:$DB$770&amp;$DC$201:$DC$770,0))=AC$3,2,""))</f>
        <v/>
      </c>
      <c r="AD200" s="8" t="str">
        <f t="array" ref="AD200">IF(ISNA(INDEX($DC$201:$DC$770,MATCH($A199&amp;AD$3,$DB$201:$DB$770&amp;$DC$201:$DC$770,0))),IF(ISNA(INDEX($DC$1:$DC$200,MATCH($A200&amp;AD$3,$DB$1:$DB$200&amp;$DC$1:$DC$200,0))),"",IF(INDEX($DC$1:$DC$200,MATCH($A200&amp;AD$3,$DB$1:$DB$200&amp;$DC$1:$DC$200,0))=AD$3,1,"")),IF(INDEX($DC$201:$DC$770,MATCH($A199&amp;AD$3,$DB$201:$DB$770&amp;$DC$201:$DC$770,0))=AD$3,2,""))</f>
        <v/>
      </c>
      <c r="AE200" s="4">
        <f t="shared" ref="AE200" si="1908">AE199+0.5</f>
        <v>243.5</v>
      </c>
      <c r="AF200" s="174"/>
      <c r="AG200" s="173"/>
      <c r="AH200" s="177"/>
      <c r="AI200" s="2"/>
      <c r="AJ200" s="165"/>
      <c r="AK200" s="165"/>
      <c r="AL200" s="165"/>
      <c r="AM200" s="2"/>
      <c r="AN200" s="9" t="str">
        <f t="shared" ref="AN200" si="1909">IF(ISNA(VLOOKUP(AE200,$CP$30:$CQ$56,2,FALSE)),IF(ISNA(VLOOKUP(AE200,$DB$1:$DE$200,4,FALSE)),"",VLOOKUP(AE200,$DB$1:$DE$200,4,FALSE)),VLOOKUP(AE200,$CP$30:$CQ$56,2,FALSE))</f>
        <v/>
      </c>
      <c r="AO200" s="10"/>
      <c r="AP200" s="10"/>
      <c r="AQ200" s="10"/>
      <c r="AR200" s="10"/>
      <c r="AS200" s="8"/>
      <c r="AT200" s="9" t="str">
        <f t="array" ref="AT200">IF(ISNA(INDEX($DC$201:$DC$770,MATCH($AE199&amp;AT$3,$DB$201:$DB$770&amp;$DC$201:$DC$770,0))),IF(ISNA(INDEX($DC$1:$DC$200,MATCH($AE200&amp;AT$3,$DB$1:$DB$200&amp;$DC$1:$DC$200,0))),"",IF(INDEX($DC$1:$DC$200,MATCH($AE200&amp;AT$3,$DB$1:$DB$200&amp;$DC$1:$DC$200,0))=AT$3,1,"")),IF(INDEX($DC$201:$DC$770,MATCH($AE199&amp;AT$3,$DB$201:$DB$770&amp;$DC$201:$DC$770,0))=AT$3,2,""))</f>
        <v/>
      </c>
      <c r="AU200" s="10" t="str">
        <f t="array" ref="AU200">IF(ISNA(INDEX($DC$201:$DC$770,MATCH($AE199&amp;AU$3,$DB$201:$DB$770&amp;$DC$201:$DC$770,0))),IF(ISNA(INDEX($DC$1:$DC$200,MATCH($AE200&amp;AU$3,$DB$1:$DB$200&amp;$DC$1:$DC$200,0))),"",IF(INDEX($DC$1:$DC$200,MATCH($AE200&amp;AU$3,$DB$1:$DB$200&amp;$DC$1:$DC$200,0))=AU$3,1,"")),IF(INDEX($DC$201:$DC$770,MATCH($AE199&amp;AU$3,$DB$201:$DB$770&amp;$DC$201:$DC$770,0))=AU$3,2,""))</f>
        <v/>
      </c>
      <c r="AV200" s="10" t="str">
        <f t="array" ref="AV200">IF(ISNA(INDEX($DC$201:$DC$770,MATCH($AE199&amp;AV$3,$DB$201:$DB$770&amp;$DC$201:$DC$770,0))),IF(ISNA(INDEX($DC$1:$DC$200,MATCH($AE200&amp;AV$3,$DB$1:$DB$200&amp;$DC$1:$DC$200,0))),"",IF(INDEX($DC$1:$DC$200,MATCH($AE200&amp;AV$3,$DB$1:$DB$200&amp;$DC$1:$DC$200,0))=AV$3,1,"")),IF(INDEX($DC$201:$DC$770,MATCH($AE199&amp;AV$3,$DB$201:$DB$770&amp;$DC$201:$DC$770,0))=AV$3,2,""))</f>
        <v/>
      </c>
      <c r="AW200" s="9" t="str">
        <f t="array" ref="AW200">IF(ISNA(INDEX($DC$201:$DC$770,MATCH($AE199&amp;AW$3,$DB$201:$DB$770&amp;$DC$201:$DC$770,0))),IF(ISNA(INDEX($DC$1:$DC$200,MATCH($AE200&amp;AW$3,$DB$1:$DB$200&amp;$DC$1:$DC$200,0))),"",IF(INDEX($DC$1:$DC$200,MATCH($AE200&amp;AW$3,$DB$1:$DB$200&amp;$DC$1:$DC$200,0))=AW$3,1,"")),IF(INDEX($DC$201:$DC$770,MATCH($AE199&amp;AW$3,$DB$201:$DB$770&amp;$DC$201:$DC$770,0))=AW$3,2,""))</f>
        <v/>
      </c>
      <c r="AX200" s="10" t="str">
        <f t="array" ref="AX200">IF(ISNA(INDEX($DC$201:$DC$770,MATCH($AE199&amp;AX$3,$DB$201:$DB$770&amp;$DC$201:$DC$770,0))),IF(ISNA(INDEX($DC$1:$DC$200,MATCH($AE200&amp;AX$3,$DB$1:$DB$200&amp;$DC$1:$DC$200,0))),"",IF(INDEX($DC$1:$DC$200,MATCH($AE200&amp;AX$3,$DB$1:$DB$200&amp;$DC$1:$DC$200,0))=AX$3,1,"")),IF(INDEX($DC$201:$DC$770,MATCH($AE199&amp;AX$3,$DB$201:$DB$770&amp;$DC$201:$DC$770,0))=AX$3,2,""))</f>
        <v/>
      </c>
      <c r="AY200" s="8" t="str">
        <f t="array" ref="AY200">IF(ISNA(INDEX($DC$201:$DC$770,MATCH($AE199&amp;AY$3,$DB$201:$DB$770&amp;$DC$201:$DC$770,0))),IF(ISNA(INDEX($DC$1:$DC$200,MATCH($AE200&amp;AY$3,$DB$1:$DB$200&amp;$DC$1:$DC$200,0))),"",IF(INDEX($DC$1:$DC$200,MATCH($AE200&amp;AY$3,$DB$1:$DB$200&amp;$DC$1:$DC$200,0))=AY$3,1,"")),IF(INDEX($DC$201:$DC$770,MATCH($AE199&amp;AY$3,$DB$201:$DB$770&amp;$DC$201:$DC$770,0))=AY$3,2,""))</f>
        <v/>
      </c>
      <c r="AZ200" s="10" t="str">
        <f t="array" ref="AZ200">IF(ISNA(INDEX($DC$201:$DC$770,MATCH($AE199&amp;AZ$3,$DB$201:$DB$770&amp;$DC$201:$DC$770,0))),IF(ISNA(INDEX($DC$1:$DC$200,MATCH($AE200&amp;AZ$3,$DB$1:$DB$200&amp;$DC$1:$DC$200,0))),"",IF(INDEX($DC$1:$DC$200,MATCH($AE200&amp;AZ$3,$DB$1:$DB$200&amp;$DC$1:$DC$200,0))=AZ$3,1,"")),IF(INDEX($DC$201:$DC$770,MATCH($AE199&amp;AZ$3,$DB$201:$DB$770&amp;$DC$201:$DC$770,0))=AZ$3,2,""))</f>
        <v/>
      </c>
      <c r="BA200" s="10" t="str">
        <f t="array" ref="BA200">IF(ISNA(INDEX($DC$201:$DC$770,MATCH($AE199&amp;BA$3,$DB$201:$DB$770&amp;$DC$201:$DC$770,0))),IF(ISNA(INDEX($DC$1:$DC$200,MATCH($AE200&amp;BA$3,$DB$1:$DB$200&amp;$DC$1:$DC$200,0))),"",IF(INDEX($DC$1:$DC$200,MATCH($AE200&amp;BA$3,$DB$1:$DB$200&amp;$DC$1:$DC$200,0))=BA$3,1,"")),IF(INDEX($DC$201:$DC$770,MATCH($AE199&amp;BA$3,$DB$201:$DB$770&amp;$DC$201:$DC$770,0))=BA$3,2,""))</f>
        <v/>
      </c>
      <c r="BB200" s="10" t="str">
        <f t="array" ref="BB200">IF(ISNA(INDEX($DC$201:$DC$770,MATCH($AE199&amp;BB$3,$DB$201:$DB$770&amp;$DC$201:$DC$770,0))),IF(ISNA(INDEX($DC$1:$DC$200,MATCH($AE200&amp;BB$3,$DB$1:$DB$200&amp;$DC$1:$DC$200,0))),"",IF(INDEX($DC$1:$DC$200,MATCH($AE200&amp;BB$3,$DB$1:$DB$200&amp;$DC$1:$DC$200,0))=BB$3,1,"")),IF(INDEX($DC$201:$DC$770,MATCH($AE199&amp;BB$3,$DB$201:$DB$770&amp;$DC$201:$DC$770,0))=BB$3,2,""))</f>
        <v/>
      </c>
      <c r="BC200" s="9" t="str">
        <f t="array" ref="BC200">IF(ISNA(INDEX($DC$201:$DC$770,MATCH($AE199&amp;BC$3,$DB$201:$DB$770&amp;$DC$201:$DC$770,0))),IF(ISNA(INDEX($DC$1:$DC$200,MATCH($AE200&amp;BC$3,$DB$1:$DB$200&amp;$DC$1:$DC$200,0))),"",IF(INDEX($DC$1:$DC$200,MATCH($AE200&amp;BC$3,$DB$1:$DB$200&amp;$DC$1:$DC$200,0))=BC$3,1,"")),IF(INDEX($DC$201:$DC$770,MATCH($AE199&amp;BC$3,$DB$201:$DB$770&amp;$DC$201:$DC$770,0))=BC$3,2,""))</f>
        <v/>
      </c>
      <c r="BD200" s="10" t="str">
        <f t="array" ref="BD200">IF(ISNA(INDEX($DC$201:$DC$770,MATCH($AE199&amp;BD$3,$DB$201:$DB$770&amp;$DC$201:$DC$770,0))),IF(ISNA(INDEX($DC$1:$DC$200,MATCH($AE200&amp;BD$3,$DB$1:$DB$200&amp;$DC$1:$DC$200,0))),"",IF(INDEX($DC$1:$DC$200,MATCH($AE200&amp;BD$3,$DB$1:$DB$200&amp;$DC$1:$DC$200,0))=BD$3,1,"")),IF(INDEX($DC$201:$DC$770,MATCH($AE199&amp;BD$3,$DB$201:$DB$770&amp;$DC$201:$DC$770,0))=BD$3,2,""))</f>
        <v/>
      </c>
      <c r="BE200" s="8" t="str">
        <f t="array" ref="BE200">IF(ISNA(INDEX($DC$201:$DC$770,MATCH($AE199&amp;BE$3,$DB$201:$DB$770&amp;$DC$201:$DC$770,0))),IF(ISNA(INDEX($DC$1:$DC$200,MATCH($AE200&amp;BE$3,$DB$1:$DB$200&amp;$DC$1:$DC$200,0))),"",IF(INDEX($DC$1:$DC$200,MATCH($AE200&amp;BE$3,$DB$1:$DB$200&amp;$DC$1:$DC$200,0))=BE$3,1,"")),IF(INDEX($DC$201:$DC$770,MATCH($AE199&amp;BE$3,$DB$201:$DB$770&amp;$DC$201:$DC$770,0))=BE$3,2,""))</f>
        <v/>
      </c>
      <c r="BF200" s="10" t="str">
        <f t="array" ref="BF200">IF(ISNA(INDEX($DC$201:$DC$770,MATCH($AE199&amp;BF$3,$DB$201:$DB$770&amp;$DC$201:$DC$770,0))),IF(ISNA(INDEX($DC$1:$DC$200,MATCH($AE200&amp;BF$3,$DB$1:$DB$200&amp;$DC$1:$DC$200,0))),"",IF(INDEX($DC$1:$DC$200,MATCH($AE200&amp;BF$3,$DB$1:$DB$200&amp;$DC$1:$DC$200,0))=BF$3,1,"")),IF(INDEX($DC$201:$DC$770,MATCH($AE199&amp;BF$3,$DB$201:$DB$770&amp;$DC$201:$DC$770,0))=BF$3,2,""))</f>
        <v/>
      </c>
      <c r="BG200" s="10" t="str">
        <f t="array" ref="BG200">IF(ISNA(INDEX($DC$201:$DC$770,MATCH($AE199&amp;BG$3,$DB$201:$DB$770&amp;$DC$201:$DC$770,0))),IF(ISNA(INDEX($DC$1:$DC$200,MATCH($AE200&amp;BG$3,$DB$1:$DB$200&amp;$DC$1:$DC$200,0))),"",IF(INDEX($DC$1:$DC$200,MATCH($AE200&amp;BG$3,$DB$1:$DB$200&amp;$DC$1:$DC$200,0))=BG$3,1,"")),IF(INDEX($DC$201:$DC$770,MATCH($AE199&amp;BG$3,$DB$201:$DB$770&amp;$DC$201:$DC$770,0))=BG$3,2,""))</f>
        <v/>
      </c>
      <c r="BH200" s="8" t="str">
        <f t="array" ref="BH200">IF(ISNA(INDEX($DC$201:$DC$770,MATCH($AE199&amp;BH$3,$DB$201:$DB$770&amp;$DC$201:$DC$770,0))),IF(ISNA(INDEX($DC$1:$DC$200,MATCH($AE200&amp;BH$3,$DB$1:$DB$200&amp;$DC$1:$DC$200,0))),"",IF(INDEX($DC$1:$DC$200,MATCH($AE200&amp;BH$3,$DB$1:$DB$200&amp;$DC$1:$DC$200,0))=BH$3,1,"")),IF(INDEX($DC$201:$DC$770,MATCH($AE199&amp;BH$3,$DB$201:$DB$770&amp;$DC$201:$DC$770,0))=BH$3,2,""))</f>
        <v/>
      </c>
      <c r="BI200" s="4">
        <f t="shared" ref="BI200" si="1910">BI199+0.5</f>
        <v>274.5</v>
      </c>
      <c r="BJ200" s="175"/>
      <c r="BK200" s="173"/>
      <c r="BL200" s="177"/>
      <c r="BM200" s="2"/>
      <c r="BN200" s="165"/>
      <c r="BO200" s="165"/>
      <c r="BP200" s="165"/>
      <c r="BQ200" s="2"/>
      <c r="BR200" s="9" t="str">
        <f t="shared" ref="BR200" si="1911">IF(ISNA(VLOOKUP(BI200,$CP$30:$CQ$56,2,FALSE)),IF(ISNA(VLOOKUP(BI200,$DB$1:$DE$200,4,FALSE)),"",VLOOKUP(BI200,$DB$1:$DE$200,4,FALSE)),VLOOKUP(BI200,$CP$30:$CQ$56,2,FALSE))</f>
        <v/>
      </c>
      <c r="BS200" s="10"/>
      <c r="BT200" s="10"/>
      <c r="BU200" s="10"/>
      <c r="BV200" s="10"/>
      <c r="BW200" s="10"/>
      <c r="BX200" s="9" t="str">
        <f t="array" ref="BX200">IF(ISNA(INDEX($DC$201:$DC$770,MATCH($BI199&amp;BX$3,$DB$201:$DB$770&amp;$DC$201:$DC$770,0))),IF(ISNA(INDEX($DC$1:$DC$200,MATCH($BI200&amp;BX$3,$DB$1:$DB$200&amp;$DC$1:$DC$200,0))),"",IF(INDEX($DC$1:$DC$200,MATCH($BI200&amp;BX$3,$DB$1:$DB$200&amp;$DC$1:$DC$200,0))=BX$3,1,"")),IF(INDEX($DC$201:$DC$770,MATCH($BI199&amp;BX$3,$DB$201:$DB$770&amp;$DC$201:$DC$770,0))=BX$3,2,""))</f>
        <v/>
      </c>
      <c r="BY200" s="10" t="str">
        <f t="array" ref="BY200">IF(ISNA(INDEX($DC$201:$DC$770,MATCH($BI199&amp;BY$3,$DB$201:$DB$770&amp;$DC$201:$DC$770,0))),IF(ISNA(INDEX($DC$1:$DC$200,MATCH($BI200&amp;BY$3,$DB$1:$DB$200&amp;$DC$1:$DC$200,0))),"",IF(INDEX($DC$1:$DC$200,MATCH($BI200&amp;BY$3,$DB$1:$DB$200&amp;$DC$1:$DC$200,0))=BY$3,1,"")),IF(INDEX($DC$201:$DC$770,MATCH($BI199&amp;BY$3,$DB$201:$DB$770&amp;$DC$201:$DC$770,0))=BY$3,2,""))</f>
        <v/>
      </c>
      <c r="BZ200" s="10" t="str">
        <f t="array" ref="BZ200">IF(ISNA(INDEX($DC$201:$DC$770,MATCH($BI199&amp;BZ$3,$DB$201:$DB$770&amp;$DC$201:$DC$770,0))),IF(ISNA(INDEX($DC$1:$DC$200,MATCH($BI200&amp;BZ$3,$DB$1:$DB$200&amp;$DC$1:$DC$200,0))),"",IF(INDEX($DC$1:$DC$200,MATCH($BI200&amp;BZ$3,$DB$1:$DB$200&amp;$DC$1:$DC$200,0))=BZ$3,1,"")),IF(INDEX($DC$201:$DC$770,MATCH($BI199&amp;BZ$3,$DB$201:$DB$770&amp;$DC$201:$DC$770,0))=BZ$3,2,""))</f>
        <v/>
      </c>
      <c r="CA200" s="9" t="str">
        <f t="array" ref="CA200">IF(ISNA(INDEX($DC$201:$DC$770,MATCH($BI199&amp;CA$3,$DB$201:$DB$770&amp;$DC$201:$DC$770,0))),IF(ISNA(INDEX($DC$1:$DC$200,MATCH($BI200&amp;CA$3,$DB$1:$DB$200&amp;$DC$1:$DC$200,0))),"",IF(INDEX($DC$1:$DC$200,MATCH($BI200&amp;CA$3,$DB$1:$DB$200&amp;$DC$1:$DC$200,0))=CA$3,1,"")),IF(INDEX($DC$201:$DC$770,MATCH($BI199&amp;CA$3,$DB$201:$DB$770&amp;$DC$201:$DC$770,0))=CA$3,2,""))</f>
        <v/>
      </c>
      <c r="CB200" s="10" t="str">
        <f t="array" ref="CB200">IF(ISNA(INDEX($DC$201:$DC$770,MATCH($BI199&amp;CB$3,$DB$201:$DB$770&amp;$DC$201:$DC$770,0))),IF(ISNA(INDEX($DC$1:$DC$200,MATCH($BI200&amp;CB$3,$DB$1:$DB$200&amp;$DC$1:$DC$200,0))),"",IF(INDEX($DC$1:$DC$200,MATCH($BI200&amp;CB$3,$DB$1:$DB$200&amp;$DC$1:$DC$200,0))=CB$3,1,"")),IF(INDEX($DC$201:$DC$770,MATCH($BI199&amp;CB$3,$DB$201:$DB$770&amp;$DC$201:$DC$770,0))=CB$3,2,""))</f>
        <v/>
      </c>
      <c r="CC200" s="8" t="str">
        <f t="array" ref="CC200">IF(ISNA(INDEX($DC$201:$DC$770,MATCH($BI199&amp;CC$3,$DB$201:$DB$770&amp;$DC$201:$DC$770,0))),IF(ISNA(INDEX($DC$1:$DC$200,MATCH($BI200&amp;CC$3,$DB$1:$DB$200&amp;$DC$1:$DC$200,0))),"",IF(INDEX($DC$1:$DC$200,MATCH($BI200&amp;CC$3,$DB$1:$DB$200&amp;$DC$1:$DC$200,0))=CC$3,1,"")),IF(INDEX($DC$201:$DC$770,MATCH($BI199&amp;CC$3,$DB$201:$DB$770&amp;$DC$201:$DC$770,0))=CC$3,2,""))</f>
        <v/>
      </c>
      <c r="CD200" s="10" t="str">
        <f t="array" ref="CD200">IF(ISNA(INDEX($DC$201:$DC$770,MATCH($BI199&amp;CD$3,$DB$201:$DB$770&amp;$DC$201:$DC$770,0))),IF(ISNA(INDEX($DC$1:$DC$200,MATCH($BI200&amp;CD$3,$DB$1:$DB$200&amp;$DC$1:$DC$200,0))),"",IF(INDEX($DC$1:$DC$200,MATCH($BI200&amp;CD$3,$DB$1:$DB$200&amp;$DC$1:$DC$200,0))=CD$3,1,"")),IF(INDEX($DC$201:$DC$770,MATCH($BI199&amp;CD$3,$DB$201:$DB$770&amp;$DC$201:$DC$770,0))=CD$3,2,""))</f>
        <v/>
      </c>
      <c r="CE200" s="10" t="str">
        <f t="array" ref="CE200">IF(ISNA(INDEX($DC$201:$DC$770,MATCH($BI199&amp;CE$3,$DB$201:$DB$770&amp;$DC$201:$DC$770,0))),IF(ISNA(INDEX($DC$1:$DC$200,MATCH($BI200&amp;CE$3,$DB$1:$DB$200&amp;$DC$1:$DC$200,0))),"",IF(INDEX($DC$1:$DC$200,MATCH($BI200&amp;CE$3,$DB$1:$DB$200&amp;$DC$1:$DC$200,0))=CE$3,1,"")),IF(INDEX($DC$201:$DC$770,MATCH($BI199&amp;CE$3,$DB$201:$DB$770&amp;$DC$201:$DC$770,0))=CE$3,2,""))</f>
        <v/>
      </c>
      <c r="CF200" s="10" t="str">
        <f t="array" ref="CF200">IF(ISNA(INDEX($DC$201:$DC$770,MATCH($BI199&amp;CF$3,$DB$201:$DB$770&amp;$DC$201:$DC$770,0))),IF(ISNA(INDEX($DC$1:$DC$200,MATCH($BI200&amp;CF$3,$DB$1:$DB$200&amp;$DC$1:$DC$200,0))),"",IF(INDEX($DC$1:$DC$200,MATCH($BI200&amp;CF$3,$DB$1:$DB$200&amp;$DC$1:$DC$200,0))=CF$3,1,"")),IF(INDEX($DC$201:$DC$770,MATCH($BI199&amp;CF$3,$DB$201:$DB$770&amp;$DC$201:$DC$770,0))=CF$3,2,""))</f>
        <v/>
      </c>
      <c r="CG200" s="9" t="str">
        <f t="array" ref="CG200">IF(ISNA(INDEX($DC$201:$DC$770,MATCH($BI199&amp;CG$3,$DB$201:$DB$770&amp;$DC$201:$DC$770,0))),IF(ISNA(INDEX($DC$1:$DC$200,MATCH($BI200&amp;CG$3,$DB$1:$DB$200&amp;$DC$1:$DC$200,0))),"",IF(INDEX($DC$1:$DC$200,MATCH($BI200&amp;CG$3,$DB$1:$DB$200&amp;$DC$1:$DC$200,0))=CG$3,1,"")),IF(INDEX($DC$201:$DC$770,MATCH($BI199&amp;CG$3,$DB$201:$DB$770&amp;$DC$201:$DC$770,0))=CG$3,2,""))</f>
        <v/>
      </c>
      <c r="CH200" s="10" t="str">
        <f t="array" ref="CH200">IF(ISNA(INDEX($DC$201:$DC$770,MATCH($BI199&amp;CH$3,$DB$201:$DB$770&amp;$DC$201:$DC$770,0))),IF(ISNA(INDEX($DC$1:$DC$200,MATCH($BI200&amp;CH$3,$DB$1:$DB$200&amp;$DC$1:$DC$200,0))),"",IF(INDEX($DC$1:$DC$200,MATCH($BI200&amp;CH$3,$DB$1:$DB$200&amp;$DC$1:$DC$200,0))=CH$3,1,"")),IF(INDEX($DC$201:$DC$770,MATCH($BI199&amp;CH$3,$DB$201:$DB$770&amp;$DC$201:$DC$770,0))=CH$3,2,""))</f>
        <v/>
      </c>
      <c r="CI200" s="8" t="str">
        <f t="array" ref="CI200">IF(ISNA(INDEX($DC$201:$DC$770,MATCH($BI199&amp;CI$3,$DB$201:$DB$770&amp;$DC$201:$DC$770,0))),IF(ISNA(INDEX($DC$1:$DC$200,MATCH($BI200&amp;CI$3,$DB$1:$DB$200&amp;$DC$1:$DC$200,0))),"",IF(INDEX($DC$1:$DC$200,MATCH($BI200&amp;CI$3,$DB$1:$DB$200&amp;$DC$1:$DC$200,0))=CI$3,1,"")),IF(INDEX($DC$201:$DC$770,MATCH($BI199&amp;CI$3,$DB$201:$DB$770&amp;$DC$201:$DC$770,0))=CI$3,2,""))</f>
        <v/>
      </c>
      <c r="CJ200" s="10" t="str">
        <f t="array" ref="CJ200">IF(ISNA(INDEX($DC$201:$DC$770,MATCH($BI199&amp;CJ$3,$DB$201:$DB$770&amp;$DC$201:$DC$770,0))),IF(ISNA(INDEX($DC$1:$DC$200,MATCH($BI200&amp;CJ$3,$DB$1:$DB$200&amp;$DC$1:$DC$200,0))),"",IF(INDEX($DC$1:$DC$200,MATCH($BI200&amp;CJ$3,$DB$1:$DB$200&amp;$DC$1:$DC$200,0))=CJ$3,1,"")),IF(INDEX($DC$201:$DC$770,MATCH($BI199&amp;CJ$3,$DB$201:$DB$770&amp;$DC$201:$DC$770,0))=CJ$3,2,""))</f>
        <v/>
      </c>
      <c r="CK200" s="10" t="str">
        <f t="array" ref="CK200">IF(ISNA(INDEX($DC$201:$DC$770,MATCH($BI199&amp;CK$3,$DB$201:$DB$770&amp;$DC$201:$DC$770,0))),IF(ISNA(INDEX($DC$1:$DC$200,MATCH($BI200&amp;CK$3,$DB$1:$DB$200&amp;$DC$1:$DC$200,0))),"",IF(INDEX($DC$1:$DC$200,MATCH($BI200&amp;CK$3,$DB$1:$DB$200&amp;$DC$1:$DC$200,0))=CK$3,1,"")),IF(INDEX($DC$201:$DC$770,MATCH($BI199&amp;CK$3,$DB$201:$DB$770&amp;$DC$201:$DC$770,0))=CK$3,2,""))</f>
        <v/>
      </c>
      <c r="CL200" s="8" t="str">
        <f t="array" ref="CL200">IF(ISNA(INDEX($DC$201:$DC$770,MATCH($BI199&amp;CL$3,$DB$201:$DB$770&amp;$DC$201:$DC$770,0))),IF(ISNA(INDEX($DC$1:$DC$200,MATCH($BI200&amp;CL$3,$DB$1:$DB$200&amp;$DC$1:$DC$200,0))),"",IF(INDEX($DC$1:$DC$200,MATCH($BI200&amp;CL$3,$DB$1:$DB$200&amp;$DC$1:$DC$200,0))=CL$3,1,"")),IF(INDEX($DC$201:$DC$770,MATCH($BI199&amp;CL$3,$DB$201:$DB$770&amp;$DC$201:$DC$770,0))=CL$3,2,""))</f>
        <v/>
      </c>
      <c r="CQ200" s="13" t="s">
        <v>201</v>
      </c>
      <c r="CR200" s="13">
        <v>9</v>
      </c>
      <c r="CX200" s="30"/>
      <c r="CY200" s="30"/>
      <c r="CZ200" s="30"/>
      <c r="DA200" s="52"/>
      <c r="DB200" s="52"/>
      <c r="DC200" s="53"/>
      <c r="DD200" s="53"/>
      <c r="DE200" s="52"/>
      <c r="DF200" s="52"/>
      <c r="DG200" s="52"/>
      <c r="DH200" s="52"/>
      <c r="DI200" s="52"/>
      <c r="DJ200" s="52"/>
      <c r="DK200" s="52"/>
      <c r="DL200" s="54"/>
      <c r="DM200" s="30"/>
      <c r="DN200" s="30"/>
      <c r="DO200" s="30"/>
      <c r="DP200" s="30"/>
      <c r="DQ200" s="30"/>
    </row>
    <row r="201" spans="1:121" ht="12.75" customHeight="1" thickTop="1">
      <c r="A201" s="13">
        <f t="shared" ref="A201" si="1912">A199+1</f>
        <v>213</v>
      </c>
      <c r="B201" s="174">
        <f>TRUNC((DATE($CR$2,C$140,C201)-WEEKDAY(DATE($CR$2,C$140,C201),2)-DATE(YEAR(DATE($CR$2,C$140,C201)+4-WEEKDAY(DATE($CR$2,C$140,C201),2)),1,-10))/7)</f>
        <v>30</v>
      </c>
      <c r="C201" s="181">
        <v>31</v>
      </c>
      <c r="D201" s="176" t="str">
        <f t="shared" si="1258"/>
        <v>So</v>
      </c>
      <c r="E201" s="2"/>
      <c r="F201" s="164">
        <f t="shared" ref="F201" si="1913">IF(OR(OR(B201=$CR$7,B205=$CR$7,B201=$CS$7,B205=$CS$7,B201=$CT$7,B205=$CT$7,B201=$CR$8,B205=$CR$8,B201=$CR$9,B205=$CR$9,B201=$CR$10,B205=$CR$10,B201=$CS$10,B205=$CS$10,B201=$CR$11,B205=$CR$11,B201=$CS$11,B205=$CS$11,B201=$CT$11,B205=$CT$11,B201=$CU$11,B205=$CU$11,B201=$CV$11,B205=$CV$11,B201=$CR$12,B205=$CR$12,B201=$CS$12,B205=$CS$12),OR($A202=$CP$30,$A202=$CP$31,$A202=$CP$32,$A202=$CP$33,$A202=$CP$34,$A202=$CP$35,$A202=$CP$36,$A202=$CP$37,$A202=$CP$38,$A202=$CP$39,$A202=$CP$40,$A202=$CP$41),OR($A202=$CP$44,$A202=$CP$45,$A202=$CP$46,$A202=$CP$47,$A202=$CP$48,$A202=$CP$49,$A202=$CP$50)),1,"")</f>
        <v>1</v>
      </c>
      <c r="G201" s="164">
        <f t="shared" ref="G201" si="1914">IF(OR(OR(B201=$CR$15,B205=$CR$15,B201=$CS$15,B205=$CS$15,B201=$CT$15,B205=$CT$15,B201=$CR$16,B205=$CR$16,B201=$CS$16,B205=$CS$16,B201=$CR$17,B205=$CR$17,B201=$CS$17,B205=$CS$17,B201=$CR$18,B205=$CR$18,B201=$CS$18,B205=$CS$18,B201=$CT$18,B205=$CT$18,B201=$CU$18,B205=$CU$18,B201=$CV$18,B205=$CV$18,B201=$CR$19,B205=$CR$19,B201=$CS$19,B205=$CS$19),OR($A202=$CP$30,$A202=$CP$31,$A202=$CP$32,$A202=$CP$33,$A202=$CP$34,$A202=$CP$35,$A202=$CP$36,$A202=$CP$37,$A202=$CP$38,$A202=$CP$39,$A202=$CP$40,$A202=$CP$41),OR($A202=$CP$44,$A202=$CP$45,$A202=$CP$46,$A202=$CP$47,$A202=$CP$48,$A202=$CP$49,$A202=$CP$50)),1,"")</f>
        <v>1</v>
      </c>
      <c r="H201" s="164">
        <f t="shared" ref="H201" si="1915">IF(OR(OR(B201=$CR$22,B205=$CR$22,B201=$CS$22,B205=$CS$22,B201=$CT$22,B205=$CT$22,B201=$CR$23,B205=$CR$23,B201=$CS$23,B205=$CS$23,B201=$CR$24,B205=$CR$24,B201=$CS$24,B205=$CS$24,B201=$CR$25,B205=$CR$25,B201=$CS$25,B205=$CS$25,B201=$CT$25,B205=$CT$25,B201=$CU$25,B205=$CU$25,B201=$CV$25,B205=$CV$25,B201=$CR$26,B205=$CR$26,B201=$CS$26,B205=$CS$26),OR($A202=$CP$30,$A202=$CP$31,$A202=$CP$32,$A202=$CP$33,$A202=$CP$34,$A202=$CP$35,$A202=$CP$36,$A202=$CP$37,$A202=$CP$38,$A202=$CP$39,$A202=$CP$40,$A202=$CP$41),OR($A202=$CP$44,$A202=$CP$45,$A202=$CP$46,$A202=$CP$47,$A202=$CP$48,$A202=$CP$49,$A202=$CP$50)),1,"")</f>
        <v>1</v>
      </c>
      <c r="I201" s="2"/>
      <c r="J201" s="6" t="str">
        <f t="shared" ref="J201" si="1916">IF(ISNA(VLOOKUP(A201,$DB$1:$DE$200,4,FALSE)),"",VLOOKUP(A201,$DB$1:$DE$200,4,FALSE))</f>
        <v/>
      </c>
      <c r="K201" s="6"/>
      <c r="L201" s="6"/>
      <c r="M201" s="6"/>
      <c r="N201" s="6"/>
      <c r="O201" s="6"/>
      <c r="P201" s="5" t="str">
        <f t="array" ref="P201">IF(ISNA(INDEX($DC$1:$DC$770,MATCH($A201&amp;P$3,$DB$1:$DB$770&amp;$DC$1:$DC$770,0))),"",IF(ISNA(INDEX($DC$1:$DC$200,MATCH($A201&amp;P$3,$DB$1:$DB$200&amp;$DC$1:$DC$200,0))),IF(INDEX($DC$201:$DC$770,MATCH($A201&amp;P$3,$DB$201:$DB$770&amp;$DC$201:$DC$770,0))=P$3,2,""),IF(INDEX($DC$1:$DC$200,MATCH($A201&amp;P$3,$DB$1:$DB$200&amp;$DC$1:$DC$200,0))=P$3,1,"")))</f>
        <v/>
      </c>
      <c r="Q201" s="6" t="str">
        <f t="array" ref="Q201">IF(ISNA(INDEX($DC$1:$DC$770,MATCH($A201&amp;Q$3,$DB$1:$DB$770&amp;$DC$1:$DC$770,0))),"",IF(ISNA(INDEX($DC$1:$DC$200,MATCH($A201&amp;Q$3,$DB$1:$DB$200&amp;$DC$1:$DC$200,0))),IF(INDEX($DC$201:$DC$770,MATCH($A201&amp;Q$3,$DB$201:$DB$770&amp;$DC$201:$DC$770,0))=Q$3,2,""),IF(INDEX($DC$1:$DC$200,MATCH($A201&amp;Q$3,$DB$1:$DB$200&amp;$DC$1:$DC$200,0))=Q$3,1,"")))</f>
        <v/>
      </c>
      <c r="R201" s="6" t="str">
        <f t="array" ref="R201">IF(ISNA(INDEX($DC$1:$DC$770,MATCH($A201&amp;R$3,$DB$1:$DB$770&amp;$DC$1:$DC$770,0))),"",IF(ISNA(INDEX($DC$1:$DC$200,MATCH($A201&amp;R$3,$DB$1:$DB$200&amp;$DC$1:$DC$200,0))),IF(INDEX($DC$201:$DC$770,MATCH($A201&amp;R$3,$DB$201:$DB$770&amp;$DC$201:$DC$770,0))=R$3,2,""),IF(INDEX($DC$1:$DC$200,MATCH($A201&amp;R$3,$DB$1:$DB$200&amp;$DC$1:$DC$200,0))=R$3,1,"")))</f>
        <v/>
      </c>
      <c r="S201" s="5" t="str">
        <f t="array" ref="S201">IF(ISNA(INDEX($DC$1:$DC$770,MATCH($A201&amp;S$3,$DB$1:$DB$770&amp;$DC$1:$DC$770,0))),"",IF(ISNA(INDEX($DC$1:$DC$200,MATCH($A201&amp;S$3,$DB$1:$DB$200&amp;$DC$1:$DC$200,0))),IF(INDEX($DC$201:$DC$770,MATCH($A201&amp;S$3,$DB$201:$DB$770&amp;$DC$201:$DC$770,0))=S$3,2,""),IF(INDEX($DC$1:$DC$200,MATCH($A201&amp;S$3,$DB$1:$DB$200&amp;$DC$1:$DC$200,0))=S$3,1,"")))</f>
        <v/>
      </c>
      <c r="T201" s="6" t="str">
        <f t="array" ref="T201">IF(ISNA(INDEX($DC$1:$DC$770,MATCH($A201&amp;T$3,$DB$1:$DB$770&amp;$DC$1:$DC$770,0))),"",IF(ISNA(INDEX($DC$1:$DC$200,MATCH($A201&amp;T$3,$DB$1:$DB$200&amp;$DC$1:$DC$200,0))),IF(INDEX($DC$201:$DC$770,MATCH($A201&amp;T$3,$DB$201:$DB$770&amp;$DC$201:$DC$770,0))=T$3,2,""),IF(INDEX($DC$1:$DC$200,MATCH($A201&amp;T$3,$DB$1:$DB$200&amp;$DC$1:$DC$200,0))=T$3,1,"")))</f>
        <v/>
      </c>
      <c r="U201" s="7" t="str">
        <f t="array" ref="U201">IF(ISNA(INDEX($DC$1:$DC$770,MATCH($A201&amp;U$3,$DB$1:$DB$770&amp;$DC$1:$DC$770,0))),"",IF(ISNA(INDEX($DC$1:$DC$200,MATCH($A201&amp;U$3,$DB$1:$DB$200&amp;$DC$1:$DC$200,0))),IF(INDEX($DC$201:$DC$770,MATCH($A201&amp;U$3,$DB$201:$DB$770&amp;$DC$201:$DC$770,0))=U$3,2,""),IF(INDEX($DC$1:$DC$200,MATCH($A201&amp;U$3,$DB$1:$DB$200&amp;$DC$1:$DC$200,0))=U$3,1,"")))</f>
        <v/>
      </c>
      <c r="V201" s="6" t="str">
        <f t="array" ref="V201">IF(ISNA(INDEX($DC$1:$DC$770,MATCH($A201&amp;V$3,$DB$1:$DB$770&amp;$DC$1:$DC$770,0))),"",IF(ISNA(INDEX($DC$1:$DC$200,MATCH($A201&amp;V$3,$DB$1:$DB$200&amp;$DC$1:$DC$200,0))),IF(INDEX($DC$201:$DC$770,MATCH($A201&amp;V$3,$DB$201:$DB$770&amp;$DC$201:$DC$770,0))=V$3,2,""),IF(INDEX($DC$1:$DC$200,MATCH($A201&amp;V$3,$DB$1:$DB$200&amp;$DC$1:$DC$200,0))=V$3,1,"")))</f>
        <v/>
      </c>
      <c r="W201" s="6" t="str">
        <f t="array" ref="W201">IF(ISNA(INDEX($DC$1:$DC$770,MATCH($A201&amp;W$3,$DB$1:$DB$770&amp;$DC$1:$DC$770,0))),"",IF(ISNA(INDEX($DC$1:$DC$200,MATCH($A201&amp;W$3,$DB$1:$DB$200&amp;$DC$1:$DC$200,0))),IF(INDEX($DC$201:$DC$770,MATCH($A201&amp;W$3,$DB$201:$DB$770&amp;$DC$201:$DC$770,0))=W$3,2,""),IF(INDEX($DC$1:$DC$200,MATCH($A201&amp;W$3,$DB$1:$DB$200&amp;$DC$1:$DC$200,0))=W$3,1,"")))</f>
        <v/>
      </c>
      <c r="X201" s="6" t="str">
        <f t="array" ref="X201">IF(ISNA(INDEX($DC$1:$DC$770,MATCH($A201&amp;X$3,$DB$1:$DB$770&amp;$DC$1:$DC$770,0))),"",IF(ISNA(INDEX($DC$1:$DC$200,MATCH($A201&amp;X$3,$DB$1:$DB$200&amp;$DC$1:$DC$200,0))),IF(INDEX($DC$201:$DC$770,MATCH($A201&amp;X$3,$DB$201:$DB$770&amp;$DC$201:$DC$770,0))=X$3,2,""),IF(INDEX($DC$1:$DC$200,MATCH($A201&amp;X$3,$DB$1:$DB$200&amp;$DC$1:$DC$200,0))=X$3,1,"")))</f>
        <v/>
      </c>
      <c r="Y201" s="5" t="str">
        <f t="array" ref="Y201">IF(ISNA(INDEX($DC$1:$DC$770,MATCH($A201&amp;Y$3,$DB$1:$DB$770&amp;$DC$1:$DC$770,0))),"",IF(ISNA(INDEX($DC$1:$DC$200,MATCH($A201&amp;Y$3,$DB$1:$DB$200&amp;$DC$1:$DC$200,0))),IF(INDEX($DC$201:$DC$770,MATCH($A201&amp;Y$3,$DB$201:$DB$770&amp;$DC$201:$DC$770,0))=Y$3,2,""),IF(INDEX($DC$1:$DC$200,MATCH($A201&amp;Y$3,$DB$1:$DB$200&amp;$DC$1:$DC$200,0))=Y$3,1,"")))</f>
        <v/>
      </c>
      <c r="Z201" s="6" t="str">
        <f t="array" ref="Z201">IF(ISNA(INDEX($DC$1:$DC$770,MATCH($A201&amp;Z$3,$DB$1:$DB$770&amp;$DC$1:$DC$770,0))),"",IF(ISNA(INDEX($DC$1:$DC$200,MATCH($A201&amp;Z$3,$DB$1:$DB$200&amp;$DC$1:$DC$200,0))),IF(INDEX($DC$201:$DC$770,MATCH($A201&amp;Z$3,$DB$201:$DB$770&amp;$DC$201:$DC$770,0))=Z$3,2,""),IF(INDEX($DC$1:$DC$200,MATCH($A201&amp;Z$3,$DB$1:$DB$200&amp;$DC$1:$DC$200,0))=Z$3,1,"")))</f>
        <v/>
      </c>
      <c r="AA201" s="7" t="str">
        <f t="array" ref="AA201">IF(ISNA(INDEX($DC$1:$DC$770,MATCH($A201&amp;AA$3,$DB$1:$DB$770&amp;$DC$1:$DC$770,0))),"",IF(ISNA(INDEX($DC$1:$DC$200,MATCH($A201&amp;AA$3,$DB$1:$DB$200&amp;$DC$1:$DC$200,0))),IF(INDEX($DC$201:$DC$770,MATCH($A201&amp;AA$3,$DB$201:$DB$770&amp;$DC$201:$DC$770,0))=AA$3,2,""),IF(INDEX($DC$1:$DC$200,MATCH($A201&amp;AA$3,$DB$1:$DB$200&amp;$DC$1:$DC$200,0))=AA$3,1,"")))</f>
        <v/>
      </c>
      <c r="AB201" s="6" t="str">
        <f t="array" ref="AB201">IF(ISNA(INDEX($DC$1:$DC$770,MATCH($A201&amp;AB$3,$DB$1:$DB$770&amp;$DC$1:$DC$770,0))),"",IF(ISNA(INDEX($DC$1:$DC$200,MATCH($A201&amp;AB$3,$DB$1:$DB$200&amp;$DC$1:$DC$200,0))),IF(INDEX($DC$201:$DC$770,MATCH($A201&amp;AB$3,$DB$201:$DB$770&amp;$DC$201:$DC$770,0))=AB$3,2,""),IF(INDEX($DC$1:$DC$200,MATCH($A201&amp;AB$3,$DB$1:$DB$200&amp;$DC$1:$DC$200,0))=AB$3,1,"")))</f>
        <v/>
      </c>
      <c r="AC201" s="6" t="str">
        <f t="array" ref="AC201">IF(ISNA(INDEX($DC$1:$DC$770,MATCH($A201&amp;AC$3,$DB$1:$DB$770&amp;$DC$1:$DC$770,0))),"",IF(ISNA(INDEX($DC$1:$DC$200,MATCH($A201&amp;AC$3,$DB$1:$DB$200&amp;$DC$1:$DC$200,0))),IF(INDEX($DC$201:$DC$770,MATCH($A201&amp;AC$3,$DB$201:$DB$770&amp;$DC$201:$DC$770,0))=AC$3,2,""),IF(INDEX($DC$1:$DC$200,MATCH($A201&amp;AC$3,$DB$1:$DB$200&amp;$DC$1:$DC$200,0))=AC$3,1,"")))</f>
        <v/>
      </c>
      <c r="AD201" s="7" t="str">
        <f t="array" ref="AD201">IF(ISNA(INDEX($DC$1:$DC$770,MATCH($A201&amp;AD$3,$DB$1:$DB$770&amp;$DC$1:$DC$770,0))),"",IF(ISNA(INDEX($DC$1:$DC$200,MATCH($A201&amp;AD$3,$DB$1:$DB$200&amp;$DC$1:$DC$200,0))),IF(INDEX($DC$201:$DC$770,MATCH($A201&amp;AD$3,$DB$201:$DB$770&amp;$DC$201:$DC$770,0))=AD$3,2,""),IF(INDEX($DC$1:$DC$200,MATCH($A201&amp;AD$3,$DB$1:$DB$200&amp;$DC$1:$DC$200,0))=AD$3,1,"")))</f>
        <v/>
      </c>
      <c r="AE201" s="4">
        <f t="shared" ref="AE201" si="1917">AE199+1</f>
        <v>244</v>
      </c>
      <c r="AF201" s="174">
        <f>TRUNC((DATE($CR$2,AG$140,AG201)-WEEKDAY(DATE($CR$2,AG$140,AG201),2)-DATE(YEAR(DATE($CR$2,AG$140,AG201)+4-WEEKDAY(DATE($CR$2,AG$140,AG201),2)),1,-10))/7)</f>
        <v>35</v>
      </c>
      <c r="AG201" s="172">
        <v>31</v>
      </c>
      <c r="AH201" s="176" t="str">
        <f t="shared" si="1263"/>
        <v>Mi</v>
      </c>
      <c r="AI201" s="2"/>
      <c r="AJ201" s="164" t="str">
        <f t="shared" ref="AJ201" si="1918">IF(OR(OR(AF201=$CR$7,AF205=$CR$7,AF201=$CS$7,AF205=$CS$7,AF201=$CT$7,AF205=$CT$7,AF201=$CR$8,AF205=$CR$8,AF201=$CR$9,AF205=$CR$9,AF201=$CR$10,AF205=$CR$10,AF201=$CS$10,AF205=$CS$10,AF201=$CR$11,AF205=$CR$11,AF201=$CS$11,AF205=$CS$11,AF201=$CT$11,AF205=$CT$11,AF201=$CU$11,AF205=$CU$11,AF201=$CV$11,AF205=$CV$11,AF201=$CR$12,AF205=$CR$12,AF201=$CS$12,AF205=$CS$12),OR($AE202=$CP$30,$AE202=$CP$31,$AE202=$CP$32,$AE202=$CP$33,$AE202=$CP$34,$AE202=$CP$35,$AE202=$CP$36,$AE202=$CP$37,$AE202=$CP$38,$AE202=$CP$39,$AE202=$CP$40,$AE202=$CP$41),OR($AE202=$CP$44,$AE202=$CP$45,$AE202=$CP$46,$AE202=$CP$47,$AE202=$CP$48,$AE202=$CP$49,$AE202=$CP$50)),1,"")</f>
        <v/>
      </c>
      <c r="AK201" s="164" t="str">
        <f t="shared" ref="AK201" si="1919">IF(OR(OR(AF201=$CR$15,AF205=$CR$15,AF201=$CS$15,AF205=$CS$15,AF201=$CT$15,AF205=$CT$15,AF201=$CR$16,AF205=$CR$16,AF201=$CS$16,AF205=$CS$16,AF201=$CR$17,AF205=$CR$17,AF201=$CS$17,AF205=$CS$17,AF201=$CR$18,AF205=$CR$18,AF201=$CS$18,AF205=$CS$18,AF201=$CT$18,AF205=$CT$18,AF201=$CU$18,AF205=$CU$18,AF201=$CV$18,AF205=$CV$18,AF201=$CR$19,AF205=$CR$19,AF201=$CS$19,AF205=$CS$19),OR($AE202=$CP$30,$AE202=$CP$31,$AE202=$CP$32,$AE202=$CP$33,$AE202=$CP$34,$AE202=$CP$35,$AE202=$CP$36,$AE202=$CP$37,$AE202=$CP$38,$AE202=$CP$39,$AE202=$CP$40,$AE202=$CP$41),OR($AE202=$CP$44,$AE202=$CP$45,$AE202=$CP$46,$AE202=$CP$47,$AE202=$CP$48,$AE202=$CP$49,$AE202=$CP$50)),1,"")</f>
        <v/>
      </c>
      <c r="AL201" s="164" t="str">
        <f t="shared" ref="AL201" si="1920">IF(OR(OR(AF201=$CR$22,AF205=$CR$22,AF201=$CS$22,AF205=$CS$22,AF201=$CT$22,AF205=$CT$22,AF201=$CR$23,AF205=$CR$23,AF201=$CS$23,AF205=$CS$23,AF201=$CR$24,AF205=$CR$24,AF201=$CS$24,AF205=$CS$24,AF201=$CR$25,AF205=$CR$25,AF201=$CS$25,AF205=$CS$25,AF201=$CT$25,AF205=$CT$25,AF201=$CU$25,AF205=$CU$25,AF201=$CV$25,AF205=$CV$25,AF201=$CR$26,AF205=$CR$26,AF201=$CS$26,AF205=$CS$26),OR($AE202=$CP$30,$AE202=$CP$31,$AE202=$CP$32,$AE202=$CP$33,$AE202=$CP$34,$AE202=$CP$35,$AE202=$CP$36,$AE202=$CP$37,$AE202=$CP$38,$AE202=$CP$39,$AE202=$CP$40,$AE202=$CP$41),OR($AE202=$CP$44,$AE202=$CP$45,$AE202=$CP$46,$AE202=$CP$47,$AE202=$CP$48,$AE202=$CP$49,$AE202=$CP$50)),1,"")</f>
        <v/>
      </c>
      <c r="AM201" s="2"/>
      <c r="AN201" s="1" t="str">
        <f t="shared" ref="AN201" si="1921">IF(ISNA(VLOOKUP(AE201,$DB$1:$DE$200,4,FALSE)),"",VLOOKUP(AE201,$DB$1:$DE$200,4,FALSE))</f>
        <v/>
      </c>
      <c r="AO201" s="1"/>
      <c r="AP201" s="1"/>
      <c r="AQ201" s="1"/>
      <c r="AR201" s="1"/>
      <c r="AS201" s="1"/>
      <c r="AT201" s="5" t="str">
        <f t="array" ref="AT201">IF(ISNA(INDEX($DC$1:$DC$770,MATCH($AE201&amp;AT$3,$DB$1:$DB$770&amp;$DC$1:$DC$770,0))),"",IF(ISNA(INDEX($DC$1:$DC$200,MATCH($AE201&amp;AT$3,$DB$1:$DB$200&amp;$DC$1:$DC$200,0))),IF(INDEX($DC$201:$DC$770,MATCH($AE201&amp;AT$3,$DB$201:$DB$770&amp;$DC$201:$DC$770,0))=AT$3,2,""),IF(INDEX($DC$1:$DC$200,MATCH($AE201&amp;AT$3,$DB$1:$DB$200&amp;$DC$1:$DC$200,0))=AT$3,1,"")))</f>
        <v/>
      </c>
      <c r="AU201" s="6" t="str">
        <f t="array" ref="AU201">IF(ISNA(INDEX($DC$1:$DC$770,MATCH($AE201&amp;AU$3,$DB$1:$DB$770&amp;$DC$1:$DC$770,0))),"",IF(ISNA(INDEX($DC$1:$DC$200,MATCH($AE201&amp;AU$3,$DB$1:$DB$200&amp;$DC$1:$DC$200,0))),IF(INDEX($DC$201:$DC$770,MATCH($AE201&amp;AU$3,$DB$201:$DB$770&amp;$DC$201:$DC$770,0))=AU$3,2,""),IF(INDEX($DC$1:$DC$200,MATCH($AE201&amp;AU$3,$DB$1:$DB$200&amp;$DC$1:$DC$200,0))=AU$3,1,"")))</f>
        <v/>
      </c>
      <c r="AV201" s="6" t="str">
        <f t="array" ref="AV201">IF(ISNA(INDEX($DC$1:$DC$770,MATCH($AE201&amp;AV$3,$DB$1:$DB$770&amp;$DC$1:$DC$770,0))),"",IF(ISNA(INDEX($DC$1:$DC$200,MATCH($AE201&amp;AV$3,$DB$1:$DB$200&amp;$DC$1:$DC$200,0))),IF(INDEX($DC$201:$DC$770,MATCH($AE201&amp;AV$3,$DB$201:$DB$770&amp;$DC$201:$DC$770,0))=AV$3,2,""),IF(INDEX($DC$1:$DC$200,MATCH($AE201&amp;AV$3,$DB$1:$DB$200&amp;$DC$1:$DC$200,0))=AV$3,1,"")))</f>
        <v/>
      </c>
      <c r="AW201" s="5" t="str">
        <f t="array" ref="AW201">IF(ISNA(INDEX($DC$1:$DC$770,MATCH($AE201&amp;AW$3,$DB$1:$DB$770&amp;$DC$1:$DC$770,0))),"",IF(ISNA(INDEX($DC$1:$DC$200,MATCH($AE201&amp;AW$3,$DB$1:$DB$200&amp;$DC$1:$DC$200,0))),IF(INDEX($DC$201:$DC$770,MATCH($AE201&amp;AW$3,$DB$201:$DB$770&amp;$DC$201:$DC$770,0))=AW$3,2,""),IF(INDEX($DC$1:$DC$200,MATCH($AE201&amp;AW$3,$DB$1:$DB$200&amp;$DC$1:$DC$200,0))=AW$3,1,"")))</f>
        <v/>
      </c>
      <c r="AX201" s="6" t="str">
        <f t="array" ref="AX201">IF(ISNA(INDEX($DC$1:$DC$770,MATCH($AE201&amp;AX$3,$DB$1:$DB$770&amp;$DC$1:$DC$770,0))),"",IF(ISNA(INDEX($DC$1:$DC$200,MATCH($AE201&amp;AX$3,$DB$1:$DB$200&amp;$DC$1:$DC$200,0))),IF(INDEX($DC$201:$DC$770,MATCH($AE201&amp;AX$3,$DB$201:$DB$770&amp;$DC$201:$DC$770,0))=AX$3,2,""),IF(INDEX($DC$1:$DC$200,MATCH($AE201&amp;AX$3,$DB$1:$DB$200&amp;$DC$1:$DC$200,0))=AX$3,1,"")))</f>
        <v/>
      </c>
      <c r="AY201" s="7" t="str">
        <f t="array" ref="AY201">IF(ISNA(INDEX($DC$1:$DC$770,MATCH($AE201&amp;AY$3,$DB$1:$DB$770&amp;$DC$1:$DC$770,0))),"",IF(ISNA(INDEX($DC$1:$DC$200,MATCH($AE201&amp;AY$3,$DB$1:$DB$200&amp;$DC$1:$DC$200,0))),IF(INDEX($DC$201:$DC$770,MATCH($AE201&amp;AY$3,$DB$201:$DB$770&amp;$DC$201:$DC$770,0))=AY$3,2,""),IF(INDEX($DC$1:$DC$200,MATCH($AE201&amp;AY$3,$DB$1:$DB$200&amp;$DC$1:$DC$200,0))=AY$3,1,"")))</f>
        <v/>
      </c>
      <c r="AZ201" s="6" t="str">
        <f t="array" ref="AZ201">IF(ISNA(INDEX($DC$1:$DC$770,MATCH($AE201&amp;AZ$3,$DB$1:$DB$770&amp;$DC$1:$DC$770,0))),"",IF(ISNA(INDEX($DC$1:$DC$200,MATCH($AE201&amp;AZ$3,$DB$1:$DB$200&amp;$DC$1:$DC$200,0))),IF(INDEX($DC$201:$DC$770,MATCH($AE201&amp;AZ$3,$DB$201:$DB$770&amp;$DC$201:$DC$770,0))=AZ$3,2,""),IF(INDEX($DC$1:$DC$200,MATCH($AE201&amp;AZ$3,$DB$1:$DB$200&amp;$DC$1:$DC$200,0))=AZ$3,1,"")))</f>
        <v/>
      </c>
      <c r="BA201" s="6" t="str">
        <f t="array" ref="BA201">IF(ISNA(INDEX($DC$1:$DC$770,MATCH($AE201&amp;BA$3,$DB$1:$DB$770&amp;$DC$1:$DC$770,0))),"",IF(ISNA(INDEX($DC$1:$DC$200,MATCH($AE201&amp;BA$3,$DB$1:$DB$200&amp;$DC$1:$DC$200,0))),IF(INDEX($DC$201:$DC$770,MATCH($AE201&amp;BA$3,$DB$201:$DB$770&amp;$DC$201:$DC$770,0))=BA$3,2,""),IF(INDEX($DC$1:$DC$200,MATCH($AE201&amp;BA$3,$DB$1:$DB$200&amp;$DC$1:$DC$200,0))=BA$3,1,"")))</f>
        <v/>
      </c>
      <c r="BB201" s="6" t="str">
        <f t="array" ref="BB201">IF(ISNA(INDEX($DC$1:$DC$770,MATCH($AE201&amp;BB$3,$DB$1:$DB$770&amp;$DC$1:$DC$770,0))),"",IF(ISNA(INDEX($DC$1:$DC$200,MATCH($AE201&amp;BB$3,$DB$1:$DB$200&amp;$DC$1:$DC$200,0))),IF(INDEX($DC$201:$DC$770,MATCH($AE201&amp;BB$3,$DB$201:$DB$770&amp;$DC$201:$DC$770,0))=BB$3,2,""),IF(INDEX($DC$1:$DC$200,MATCH($AE201&amp;BB$3,$DB$1:$DB$200&amp;$DC$1:$DC$200,0))=BB$3,1,"")))</f>
        <v/>
      </c>
      <c r="BC201" s="5" t="str">
        <f t="array" ref="BC201">IF(ISNA(INDEX($DC$1:$DC$770,MATCH($AE201&amp;BC$3,$DB$1:$DB$770&amp;$DC$1:$DC$770,0))),"",IF(ISNA(INDEX($DC$1:$DC$200,MATCH($AE201&amp;BC$3,$DB$1:$DB$200&amp;$DC$1:$DC$200,0))),IF(INDEX($DC$201:$DC$770,MATCH($AE201&amp;BC$3,$DB$201:$DB$770&amp;$DC$201:$DC$770,0))=BC$3,2,""),IF(INDEX($DC$1:$DC$200,MATCH($AE201&amp;BC$3,$DB$1:$DB$200&amp;$DC$1:$DC$200,0))=BC$3,1,"")))</f>
        <v/>
      </c>
      <c r="BD201" s="6" t="str">
        <f t="array" ref="BD201">IF(ISNA(INDEX($DC$1:$DC$770,MATCH($AE201&amp;BD$3,$DB$1:$DB$770&amp;$DC$1:$DC$770,0))),"",IF(ISNA(INDEX($DC$1:$DC$200,MATCH($AE201&amp;BD$3,$DB$1:$DB$200&amp;$DC$1:$DC$200,0))),IF(INDEX($DC$201:$DC$770,MATCH($AE201&amp;BD$3,$DB$201:$DB$770&amp;$DC$201:$DC$770,0))=BD$3,2,""),IF(INDEX($DC$1:$DC$200,MATCH($AE201&amp;BD$3,$DB$1:$DB$200&amp;$DC$1:$DC$200,0))=BD$3,1,"")))</f>
        <v/>
      </c>
      <c r="BE201" s="7" t="str">
        <f t="array" ref="BE201">IF(ISNA(INDEX($DC$1:$DC$770,MATCH($AE201&amp;BE$3,$DB$1:$DB$770&amp;$DC$1:$DC$770,0))),"",IF(ISNA(INDEX($DC$1:$DC$200,MATCH($AE201&amp;BE$3,$DB$1:$DB$200&amp;$DC$1:$DC$200,0))),IF(INDEX($DC$201:$DC$770,MATCH($AE201&amp;BE$3,$DB$201:$DB$770&amp;$DC$201:$DC$770,0))=BE$3,2,""),IF(INDEX($DC$1:$DC$200,MATCH($AE201&amp;BE$3,$DB$1:$DB$200&amp;$DC$1:$DC$200,0))=BE$3,1,"")))</f>
        <v/>
      </c>
      <c r="BF201" s="6" t="str">
        <f t="array" ref="BF201">IF(ISNA(INDEX($DC$1:$DC$770,MATCH($AE201&amp;BF$3,$DB$1:$DB$770&amp;$DC$1:$DC$770,0))),"",IF(ISNA(INDEX($DC$1:$DC$200,MATCH($AE201&amp;BF$3,$DB$1:$DB$200&amp;$DC$1:$DC$200,0))),IF(INDEX($DC$201:$DC$770,MATCH($AE201&amp;BF$3,$DB$201:$DB$770&amp;$DC$201:$DC$770,0))=BF$3,2,""),IF(INDEX($DC$1:$DC$200,MATCH($AE201&amp;BF$3,$DB$1:$DB$200&amp;$DC$1:$DC$200,0))=BF$3,1,"")))</f>
        <v/>
      </c>
      <c r="BG201" s="6" t="str">
        <f t="array" ref="BG201">IF(ISNA(INDEX($DC$1:$DC$770,MATCH($AE201&amp;BG$3,$DB$1:$DB$770&amp;$DC$1:$DC$770,0))),"",IF(ISNA(INDEX($DC$1:$DC$200,MATCH($AE201&amp;BG$3,$DB$1:$DB$200&amp;$DC$1:$DC$200,0))),IF(INDEX($DC$201:$DC$770,MATCH($AE201&amp;BG$3,$DB$201:$DB$770&amp;$DC$201:$DC$770,0))=BG$3,2,""),IF(INDEX($DC$1:$DC$200,MATCH($AE201&amp;BG$3,$DB$1:$DB$200&amp;$DC$1:$DC$200,0))=BG$3,1,"")))</f>
        <v/>
      </c>
      <c r="BH201" s="7" t="str">
        <f t="array" ref="BH201">IF(ISNA(INDEX($DC$1:$DC$770,MATCH($AE201&amp;BH$3,$DB$1:$DB$770&amp;$DC$1:$DC$770,0))),"",IF(ISNA(INDEX($DC$1:$DC$200,MATCH($AE201&amp;BH$3,$DB$1:$DB$200&amp;$DC$1:$DC$200,0))),IF(INDEX($DC$201:$DC$770,MATCH($AE201&amp;BH$3,$DB$201:$DB$770&amp;$DC$201:$DC$770,0))=BH$3,2,""),IF(INDEX($DC$1:$DC$200,MATCH($AE201&amp;BH$3,$DB$1:$DB$200&amp;$DC$1:$DC$200,0))=BH$3,1,"")))</f>
        <v/>
      </c>
      <c r="BI201" s="4"/>
      <c r="BJ201" s="1">
        <f>B206</f>
        <v>39</v>
      </c>
      <c r="BK201" s="1"/>
      <c r="BL201" s="23"/>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Q201" s="13" t="s">
        <v>200</v>
      </c>
      <c r="CR201" s="13">
        <v>8</v>
      </c>
      <c r="CX201" s="30"/>
      <c r="CY201" s="30"/>
      <c r="CZ201" s="30"/>
      <c r="DA201" s="30"/>
      <c r="DB201" s="30"/>
      <c r="DC201" s="50"/>
      <c r="DD201" s="50"/>
      <c r="DE201" s="30"/>
      <c r="DF201" s="30"/>
      <c r="DG201" s="30"/>
      <c r="DH201" s="30"/>
      <c r="DI201" s="30"/>
      <c r="DJ201" s="30"/>
      <c r="DK201" s="30"/>
      <c r="DL201" s="49"/>
      <c r="DM201" s="30"/>
      <c r="DN201" s="30"/>
      <c r="DO201" s="30"/>
      <c r="DP201" s="30"/>
      <c r="DQ201" s="30"/>
    </row>
    <row r="202" spans="1:121">
      <c r="A202" s="13">
        <f t="shared" ref="A202" si="1922">A201+0.5</f>
        <v>213.5</v>
      </c>
      <c r="B202" s="175"/>
      <c r="C202" s="183"/>
      <c r="D202" s="177"/>
      <c r="E202" s="2"/>
      <c r="F202" s="165"/>
      <c r="G202" s="165"/>
      <c r="H202" s="165"/>
      <c r="I202" s="2"/>
      <c r="J202" s="10" t="str">
        <f t="shared" ref="J202" si="1923">IF(ISNA(VLOOKUP(A202,$CP$30:$CQ$56,2,FALSE)),IF(ISNA(VLOOKUP(A202,$DB$1:$DE$200,4,FALSE)),"",VLOOKUP(A202,$DB$1:$DE$200,4,FALSE)),VLOOKUP(A202,$CP$30:$CQ$56,2,FALSE))</f>
        <v/>
      </c>
      <c r="K202" s="10"/>
      <c r="L202" s="10"/>
      <c r="M202" s="10"/>
      <c r="N202" s="10"/>
      <c r="O202" s="10"/>
      <c r="P202" s="9" t="str">
        <f t="array" ref="P202">IF(ISNA(INDEX($DC$201:$DC$770,MATCH($A201&amp;P$3,$DB$201:$DB$770&amp;$DC$201:$DC$770,0))),IF(ISNA(INDEX($DC$1:$DC$200,MATCH($A202&amp;P$3,$DB$1:$DB$200&amp;$DC$1:$DC$200,0))),"",IF(INDEX($DC$1:$DC$200,MATCH($A202&amp;P$3,$DB$1:$DB$200&amp;$DC$1:$DC$200,0))=P$3,1,"")),IF(INDEX($DC$201:$DC$770,MATCH($A201&amp;P$3,$DB$201:$DB$770&amp;$DC$201:$DC$770,0))=P$3,2,""))</f>
        <v/>
      </c>
      <c r="Q202" s="10" t="str">
        <f t="array" ref="Q202">IF(ISNA(INDEX($DC$201:$DC$770,MATCH($A201&amp;Q$3,$DB$201:$DB$770&amp;$DC$201:$DC$770,0))),IF(ISNA(INDEX($DC$1:$DC$200,MATCH($A202&amp;Q$3,$DB$1:$DB$200&amp;$DC$1:$DC$200,0))),"",IF(INDEX($DC$1:$DC$200,MATCH($A202&amp;Q$3,$DB$1:$DB$200&amp;$DC$1:$DC$200,0))=Q$3,1,"")),IF(INDEX($DC$201:$DC$770,MATCH($A201&amp;Q$3,$DB$201:$DB$770&amp;$DC$201:$DC$770,0))=Q$3,2,""))</f>
        <v/>
      </c>
      <c r="R202" s="10" t="str">
        <f t="array" ref="R202">IF(ISNA(INDEX($DC$201:$DC$770,MATCH($A201&amp;R$3,$DB$201:$DB$770&amp;$DC$201:$DC$770,0))),IF(ISNA(INDEX($DC$1:$DC$200,MATCH($A202&amp;R$3,$DB$1:$DB$200&amp;$DC$1:$DC$200,0))),"",IF(INDEX($DC$1:$DC$200,MATCH($A202&amp;R$3,$DB$1:$DB$200&amp;$DC$1:$DC$200,0))=R$3,1,"")),IF(INDEX($DC$201:$DC$770,MATCH($A201&amp;R$3,$DB$201:$DB$770&amp;$DC$201:$DC$770,0))=R$3,2,""))</f>
        <v/>
      </c>
      <c r="S202" s="9" t="str">
        <f t="array" ref="S202">IF(ISNA(INDEX($DC$201:$DC$770,MATCH($A201&amp;S$3,$DB$201:$DB$770&amp;$DC$201:$DC$770,0))),IF(ISNA(INDEX($DC$1:$DC$200,MATCH($A202&amp;S$3,$DB$1:$DB$200&amp;$DC$1:$DC$200,0))),"",IF(INDEX($DC$1:$DC$200,MATCH($A202&amp;S$3,$DB$1:$DB$200&amp;$DC$1:$DC$200,0))=S$3,1,"")),IF(INDEX($DC$201:$DC$770,MATCH($A201&amp;S$3,$DB$201:$DB$770&amp;$DC$201:$DC$770,0))=S$3,2,""))</f>
        <v/>
      </c>
      <c r="T202" s="10" t="str">
        <f t="array" ref="T202">IF(ISNA(INDEX($DC$201:$DC$770,MATCH($A201&amp;T$3,$DB$201:$DB$770&amp;$DC$201:$DC$770,0))),IF(ISNA(INDEX($DC$1:$DC$200,MATCH($A202&amp;T$3,$DB$1:$DB$200&amp;$DC$1:$DC$200,0))),"",IF(INDEX($DC$1:$DC$200,MATCH($A202&amp;T$3,$DB$1:$DB$200&amp;$DC$1:$DC$200,0))=T$3,1,"")),IF(INDEX($DC$201:$DC$770,MATCH($A201&amp;T$3,$DB$201:$DB$770&amp;$DC$201:$DC$770,0))=T$3,2,""))</f>
        <v/>
      </c>
      <c r="U202" s="8" t="str">
        <f t="array" ref="U202">IF(ISNA(INDEX($DC$201:$DC$770,MATCH($A201&amp;U$3,$DB$201:$DB$770&amp;$DC$201:$DC$770,0))),IF(ISNA(INDEX($DC$1:$DC$200,MATCH($A202&amp;U$3,$DB$1:$DB$200&amp;$DC$1:$DC$200,0))),"",IF(INDEX($DC$1:$DC$200,MATCH($A202&amp;U$3,$DB$1:$DB$200&amp;$DC$1:$DC$200,0))=U$3,1,"")),IF(INDEX($DC$201:$DC$770,MATCH($A201&amp;U$3,$DB$201:$DB$770&amp;$DC$201:$DC$770,0))=U$3,2,""))</f>
        <v/>
      </c>
      <c r="V202" s="10" t="str">
        <f t="array" ref="V202">IF(ISNA(INDEX($DC$201:$DC$770,MATCH($A201&amp;V$3,$DB$201:$DB$770&amp;$DC$201:$DC$770,0))),IF(ISNA(INDEX($DC$1:$DC$200,MATCH($A202&amp;V$3,$DB$1:$DB$200&amp;$DC$1:$DC$200,0))),"",IF(INDEX($DC$1:$DC$200,MATCH($A202&amp;V$3,$DB$1:$DB$200&amp;$DC$1:$DC$200,0))=V$3,1,"")),IF(INDEX($DC$201:$DC$770,MATCH($A201&amp;V$3,$DB$201:$DB$770&amp;$DC$201:$DC$770,0))=V$3,2,""))</f>
        <v/>
      </c>
      <c r="W202" s="10" t="str">
        <f t="array" ref="W202">IF(ISNA(INDEX($DC$201:$DC$770,MATCH($A201&amp;W$3,$DB$201:$DB$770&amp;$DC$201:$DC$770,0))),IF(ISNA(INDEX($DC$1:$DC$200,MATCH($A202&amp;W$3,$DB$1:$DB$200&amp;$DC$1:$DC$200,0))),"",IF(INDEX($DC$1:$DC$200,MATCH($A202&amp;W$3,$DB$1:$DB$200&amp;$DC$1:$DC$200,0))=W$3,1,"")),IF(INDEX($DC$201:$DC$770,MATCH($A201&amp;W$3,$DB$201:$DB$770&amp;$DC$201:$DC$770,0))=W$3,2,""))</f>
        <v/>
      </c>
      <c r="X202" s="10" t="str">
        <f t="array" ref="X202">IF(ISNA(INDEX($DC$201:$DC$770,MATCH($A201&amp;X$3,$DB$201:$DB$770&amp;$DC$201:$DC$770,0))),IF(ISNA(INDEX($DC$1:$DC$200,MATCH($A202&amp;X$3,$DB$1:$DB$200&amp;$DC$1:$DC$200,0))),"",IF(INDEX($DC$1:$DC$200,MATCH($A202&amp;X$3,$DB$1:$DB$200&amp;$DC$1:$DC$200,0))=X$3,1,"")),IF(INDEX($DC$201:$DC$770,MATCH($A201&amp;X$3,$DB$201:$DB$770&amp;$DC$201:$DC$770,0))=X$3,2,""))</f>
        <v/>
      </c>
      <c r="Y202" s="9" t="str">
        <f t="array" ref="Y202">IF(ISNA(INDEX($DC$201:$DC$770,MATCH($A201&amp;Y$3,$DB$201:$DB$770&amp;$DC$201:$DC$770,0))),IF(ISNA(INDEX($DC$1:$DC$200,MATCH($A202&amp;Y$3,$DB$1:$DB$200&amp;$DC$1:$DC$200,0))),"",IF(INDEX($DC$1:$DC$200,MATCH($A202&amp;Y$3,$DB$1:$DB$200&amp;$DC$1:$DC$200,0))=Y$3,1,"")),IF(INDEX($DC$201:$DC$770,MATCH($A201&amp;Y$3,$DB$201:$DB$770&amp;$DC$201:$DC$770,0))=Y$3,2,""))</f>
        <v/>
      </c>
      <c r="Z202" s="10" t="str">
        <f t="array" ref="Z202">IF(ISNA(INDEX($DC$201:$DC$770,MATCH($A201&amp;Z$3,$DB$201:$DB$770&amp;$DC$201:$DC$770,0))),IF(ISNA(INDEX($DC$1:$DC$200,MATCH($A202&amp;Z$3,$DB$1:$DB$200&amp;$DC$1:$DC$200,0))),"",IF(INDEX($DC$1:$DC$200,MATCH($A202&amp;Z$3,$DB$1:$DB$200&amp;$DC$1:$DC$200,0))=Z$3,1,"")),IF(INDEX($DC$201:$DC$770,MATCH($A201&amp;Z$3,$DB$201:$DB$770&amp;$DC$201:$DC$770,0))=Z$3,2,""))</f>
        <v/>
      </c>
      <c r="AA202" s="8" t="str">
        <f t="array" ref="AA202">IF(ISNA(INDEX($DC$201:$DC$770,MATCH($A201&amp;AA$3,$DB$201:$DB$770&amp;$DC$201:$DC$770,0))),IF(ISNA(INDEX($DC$1:$DC$200,MATCH($A202&amp;AA$3,$DB$1:$DB$200&amp;$DC$1:$DC$200,0))),"",IF(INDEX($DC$1:$DC$200,MATCH($A202&amp;AA$3,$DB$1:$DB$200&amp;$DC$1:$DC$200,0))=AA$3,1,"")),IF(INDEX($DC$201:$DC$770,MATCH($A201&amp;AA$3,$DB$201:$DB$770&amp;$DC$201:$DC$770,0))=AA$3,2,""))</f>
        <v/>
      </c>
      <c r="AB202" s="10" t="str">
        <f t="array" ref="AB202">IF(ISNA(INDEX($DC$201:$DC$770,MATCH($A201&amp;AB$3,$DB$201:$DB$770&amp;$DC$201:$DC$770,0))),IF(ISNA(INDEX($DC$1:$DC$200,MATCH($A202&amp;AB$3,$DB$1:$DB$200&amp;$DC$1:$DC$200,0))),"",IF(INDEX($DC$1:$DC$200,MATCH($A202&amp;AB$3,$DB$1:$DB$200&amp;$DC$1:$DC$200,0))=AB$3,1,"")),IF(INDEX($DC$201:$DC$770,MATCH($A201&amp;AB$3,$DB$201:$DB$770&amp;$DC$201:$DC$770,0))=AB$3,2,""))</f>
        <v/>
      </c>
      <c r="AC202" s="10" t="str">
        <f t="array" ref="AC202">IF(ISNA(INDEX($DC$201:$DC$770,MATCH($A201&amp;AC$3,$DB$201:$DB$770&amp;$DC$201:$DC$770,0))),IF(ISNA(INDEX($DC$1:$DC$200,MATCH($A202&amp;AC$3,$DB$1:$DB$200&amp;$DC$1:$DC$200,0))),"",IF(INDEX($DC$1:$DC$200,MATCH($A202&amp;AC$3,$DB$1:$DB$200&amp;$DC$1:$DC$200,0))=AC$3,1,"")),IF(INDEX($DC$201:$DC$770,MATCH($A201&amp;AC$3,$DB$201:$DB$770&amp;$DC$201:$DC$770,0))=AC$3,2,""))</f>
        <v/>
      </c>
      <c r="AD202" s="8" t="str">
        <f t="array" ref="AD202">IF(ISNA(INDEX($DC$201:$DC$770,MATCH($A201&amp;AD$3,$DB$201:$DB$770&amp;$DC$201:$DC$770,0))),IF(ISNA(INDEX($DC$1:$DC$200,MATCH($A202&amp;AD$3,$DB$1:$DB$200&amp;$DC$1:$DC$200,0))),"",IF(INDEX($DC$1:$DC$200,MATCH($A202&amp;AD$3,$DB$1:$DB$200&amp;$DC$1:$DC$200,0))=AD$3,1,"")),IF(INDEX($DC$201:$DC$770,MATCH($A201&amp;AD$3,$DB$201:$DB$770&amp;$DC$201:$DC$770,0))=AD$3,2,""))</f>
        <v/>
      </c>
      <c r="AE202" s="4">
        <f t="shared" ref="AE202" si="1924">AE201+0.5</f>
        <v>244.5</v>
      </c>
      <c r="AF202" s="175"/>
      <c r="AG202" s="173"/>
      <c r="AH202" s="177"/>
      <c r="AI202" s="2"/>
      <c r="AJ202" s="165"/>
      <c r="AK202" s="165"/>
      <c r="AL202" s="165"/>
      <c r="AM202" s="2"/>
      <c r="AN202" s="9" t="str">
        <f t="shared" ref="AN202" si="1925">IF(ISNA(VLOOKUP(AE202,$CP$30:$CQ$56,2,FALSE)),IF(ISNA(VLOOKUP(AE202,$DB$1:$DE$200,4,FALSE)),"",VLOOKUP(AE202,$DB$1:$DE$200,4,FALSE)),VLOOKUP(AE202,$CP$30:$CQ$56,2,FALSE))</f>
        <v/>
      </c>
      <c r="AO202" s="10"/>
      <c r="AP202" s="10"/>
      <c r="AQ202" s="10"/>
      <c r="AR202" s="10"/>
      <c r="AS202" s="8"/>
      <c r="AT202" s="9" t="str">
        <f t="array" ref="AT202">IF(ISNA(INDEX($DC$201:$DC$770,MATCH($AE201&amp;AT$3,$DB$201:$DB$770&amp;$DC$201:$DC$770,0))),IF(ISNA(INDEX($DC$1:$DC$200,MATCH($AE202&amp;AT$3,$DB$1:$DB$200&amp;$DC$1:$DC$200,0))),"",IF(INDEX($DC$1:$DC$200,MATCH($AE202&amp;AT$3,$DB$1:$DB$200&amp;$DC$1:$DC$200,0))=AT$3,1,"")),IF(INDEX($DC$201:$DC$770,MATCH($AE201&amp;AT$3,$DB$201:$DB$770&amp;$DC$201:$DC$770,0))=AT$3,2,""))</f>
        <v/>
      </c>
      <c r="AU202" s="10" t="str">
        <f t="array" ref="AU202">IF(ISNA(INDEX($DC$201:$DC$770,MATCH($AE201&amp;AU$3,$DB$201:$DB$770&amp;$DC$201:$DC$770,0))),IF(ISNA(INDEX($DC$1:$DC$200,MATCH($AE202&amp;AU$3,$DB$1:$DB$200&amp;$DC$1:$DC$200,0))),"",IF(INDEX($DC$1:$DC$200,MATCH($AE202&amp;AU$3,$DB$1:$DB$200&amp;$DC$1:$DC$200,0))=AU$3,1,"")),IF(INDEX($DC$201:$DC$770,MATCH($AE201&amp;AU$3,$DB$201:$DB$770&amp;$DC$201:$DC$770,0))=AU$3,2,""))</f>
        <v/>
      </c>
      <c r="AV202" s="10" t="str">
        <f t="array" ref="AV202">IF(ISNA(INDEX($DC$201:$DC$770,MATCH($AE201&amp;AV$3,$DB$201:$DB$770&amp;$DC$201:$DC$770,0))),IF(ISNA(INDEX($DC$1:$DC$200,MATCH($AE202&amp;AV$3,$DB$1:$DB$200&amp;$DC$1:$DC$200,0))),"",IF(INDEX($DC$1:$DC$200,MATCH($AE202&amp;AV$3,$DB$1:$DB$200&amp;$DC$1:$DC$200,0))=AV$3,1,"")),IF(INDEX($DC$201:$DC$770,MATCH($AE201&amp;AV$3,$DB$201:$DB$770&amp;$DC$201:$DC$770,0))=AV$3,2,""))</f>
        <v/>
      </c>
      <c r="AW202" s="9" t="str">
        <f t="array" ref="AW202">IF(ISNA(INDEX($DC$201:$DC$770,MATCH($AE201&amp;AW$3,$DB$201:$DB$770&amp;$DC$201:$DC$770,0))),IF(ISNA(INDEX($DC$1:$DC$200,MATCH($AE202&amp;AW$3,$DB$1:$DB$200&amp;$DC$1:$DC$200,0))),"",IF(INDEX($DC$1:$DC$200,MATCH($AE202&amp;AW$3,$DB$1:$DB$200&amp;$DC$1:$DC$200,0))=AW$3,1,"")),IF(INDEX($DC$201:$DC$770,MATCH($AE201&amp;AW$3,$DB$201:$DB$770&amp;$DC$201:$DC$770,0))=AW$3,2,""))</f>
        <v/>
      </c>
      <c r="AX202" s="10" t="str">
        <f t="array" ref="AX202">IF(ISNA(INDEX($DC$201:$DC$770,MATCH($AE201&amp;AX$3,$DB$201:$DB$770&amp;$DC$201:$DC$770,0))),IF(ISNA(INDEX($DC$1:$DC$200,MATCH($AE202&amp;AX$3,$DB$1:$DB$200&amp;$DC$1:$DC$200,0))),"",IF(INDEX($DC$1:$DC$200,MATCH($AE202&amp;AX$3,$DB$1:$DB$200&amp;$DC$1:$DC$200,0))=AX$3,1,"")),IF(INDEX($DC$201:$DC$770,MATCH($AE201&amp;AX$3,$DB$201:$DB$770&amp;$DC$201:$DC$770,0))=AX$3,2,""))</f>
        <v/>
      </c>
      <c r="AY202" s="8" t="str">
        <f t="array" ref="AY202">IF(ISNA(INDEX($DC$201:$DC$770,MATCH($AE201&amp;AY$3,$DB$201:$DB$770&amp;$DC$201:$DC$770,0))),IF(ISNA(INDEX($DC$1:$DC$200,MATCH($AE202&amp;AY$3,$DB$1:$DB$200&amp;$DC$1:$DC$200,0))),"",IF(INDEX($DC$1:$DC$200,MATCH($AE202&amp;AY$3,$DB$1:$DB$200&amp;$DC$1:$DC$200,0))=AY$3,1,"")),IF(INDEX($DC$201:$DC$770,MATCH($AE201&amp;AY$3,$DB$201:$DB$770&amp;$DC$201:$DC$770,0))=AY$3,2,""))</f>
        <v/>
      </c>
      <c r="AZ202" s="10" t="str">
        <f t="array" ref="AZ202">IF(ISNA(INDEX($DC$201:$DC$770,MATCH($AE201&amp;AZ$3,$DB$201:$DB$770&amp;$DC$201:$DC$770,0))),IF(ISNA(INDEX($DC$1:$DC$200,MATCH($AE202&amp;AZ$3,$DB$1:$DB$200&amp;$DC$1:$DC$200,0))),"",IF(INDEX($DC$1:$DC$200,MATCH($AE202&amp;AZ$3,$DB$1:$DB$200&amp;$DC$1:$DC$200,0))=AZ$3,1,"")),IF(INDEX($DC$201:$DC$770,MATCH($AE201&amp;AZ$3,$DB$201:$DB$770&amp;$DC$201:$DC$770,0))=AZ$3,2,""))</f>
        <v/>
      </c>
      <c r="BA202" s="10" t="str">
        <f t="array" ref="BA202">IF(ISNA(INDEX($DC$201:$DC$770,MATCH($AE201&amp;BA$3,$DB$201:$DB$770&amp;$DC$201:$DC$770,0))),IF(ISNA(INDEX($DC$1:$DC$200,MATCH($AE202&amp;BA$3,$DB$1:$DB$200&amp;$DC$1:$DC$200,0))),"",IF(INDEX($DC$1:$DC$200,MATCH($AE202&amp;BA$3,$DB$1:$DB$200&amp;$DC$1:$DC$200,0))=BA$3,1,"")),IF(INDEX($DC$201:$DC$770,MATCH($AE201&amp;BA$3,$DB$201:$DB$770&amp;$DC$201:$DC$770,0))=BA$3,2,""))</f>
        <v/>
      </c>
      <c r="BB202" s="10" t="str">
        <f t="array" ref="BB202">IF(ISNA(INDEX($DC$201:$DC$770,MATCH($AE201&amp;BB$3,$DB$201:$DB$770&amp;$DC$201:$DC$770,0))),IF(ISNA(INDEX($DC$1:$DC$200,MATCH($AE202&amp;BB$3,$DB$1:$DB$200&amp;$DC$1:$DC$200,0))),"",IF(INDEX($DC$1:$DC$200,MATCH($AE202&amp;BB$3,$DB$1:$DB$200&amp;$DC$1:$DC$200,0))=BB$3,1,"")),IF(INDEX($DC$201:$DC$770,MATCH($AE201&amp;BB$3,$DB$201:$DB$770&amp;$DC$201:$DC$770,0))=BB$3,2,""))</f>
        <v/>
      </c>
      <c r="BC202" s="9" t="str">
        <f t="array" ref="BC202">IF(ISNA(INDEX($DC$201:$DC$770,MATCH($AE201&amp;BC$3,$DB$201:$DB$770&amp;$DC$201:$DC$770,0))),IF(ISNA(INDEX($DC$1:$DC$200,MATCH($AE202&amp;BC$3,$DB$1:$DB$200&amp;$DC$1:$DC$200,0))),"",IF(INDEX($DC$1:$DC$200,MATCH($AE202&amp;BC$3,$DB$1:$DB$200&amp;$DC$1:$DC$200,0))=BC$3,1,"")),IF(INDEX($DC$201:$DC$770,MATCH($AE201&amp;BC$3,$DB$201:$DB$770&amp;$DC$201:$DC$770,0))=BC$3,2,""))</f>
        <v/>
      </c>
      <c r="BD202" s="10" t="str">
        <f t="array" ref="BD202">IF(ISNA(INDEX($DC$201:$DC$770,MATCH($AE201&amp;BD$3,$DB$201:$DB$770&amp;$DC$201:$DC$770,0))),IF(ISNA(INDEX($DC$1:$DC$200,MATCH($AE202&amp;BD$3,$DB$1:$DB$200&amp;$DC$1:$DC$200,0))),"",IF(INDEX($DC$1:$DC$200,MATCH($AE202&amp;BD$3,$DB$1:$DB$200&amp;$DC$1:$DC$200,0))=BD$3,1,"")),IF(INDEX($DC$201:$DC$770,MATCH($AE201&amp;BD$3,$DB$201:$DB$770&amp;$DC$201:$DC$770,0))=BD$3,2,""))</f>
        <v/>
      </c>
      <c r="BE202" s="8" t="str">
        <f t="array" ref="BE202">IF(ISNA(INDEX($DC$201:$DC$770,MATCH($AE201&amp;BE$3,$DB$201:$DB$770&amp;$DC$201:$DC$770,0))),IF(ISNA(INDEX($DC$1:$DC$200,MATCH($AE202&amp;BE$3,$DB$1:$DB$200&amp;$DC$1:$DC$200,0))),"",IF(INDEX($DC$1:$DC$200,MATCH($AE202&amp;BE$3,$DB$1:$DB$200&amp;$DC$1:$DC$200,0))=BE$3,1,"")),IF(INDEX($DC$201:$DC$770,MATCH($AE201&amp;BE$3,$DB$201:$DB$770&amp;$DC$201:$DC$770,0))=BE$3,2,""))</f>
        <v/>
      </c>
      <c r="BF202" s="10" t="str">
        <f t="array" ref="BF202">IF(ISNA(INDEX($DC$201:$DC$770,MATCH($AE201&amp;BF$3,$DB$201:$DB$770&amp;$DC$201:$DC$770,0))),IF(ISNA(INDEX($DC$1:$DC$200,MATCH($AE202&amp;BF$3,$DB$1:$DB$200&amp;$DC$1:$DC$200,0))),"",IF(INDEX($DC$1:$DC$200,MATCH($AE202&amp;BF$3,$DB$1:$DB$200&amp;$DC$1:$DC$200,0))=BF$3,1,"")),IF(INDEX($DC$201:$DC$770,MATCH($AE201&amp;BF$3,$DB$201:$DB$770&amp;$DC$201:$DC$770,0))=BF$3,2,""))</f>
        <v/>
      </c>
      <c r="BG202" s="10" t="str">
        <f t="array" ref="BG202">IF(ISNA(INDEX($DC$201:$DC$770,MATCH($AE201&amp;BG$3,$DB$201:$DB$770&amp;$DC$201:$DC$770,0))),IF(ISNA(INDEX($DC$1:$DC$200,MATCH($AE202&amp;BG$3,$DB$1:$DB$200&amp;$DC$1:$DC$200,0))),"",IF(INDEX($DC$1:$DC$200,MATCH($AE202&amp;BG$3,$DB$1:$DB$200&amp;$DC$1:$DC$200,0))=BG$3,1,"")),IF(INDEX($DC$201:$DC$770,MATCH($AE201&amp;BG$3,$DB$201:$DB$770&amp;$DC$201:$DC$770,0))=BG$3,2,""))</f>
        <v/>
      </c>
      <c r="BH202" s="8" t="str">
        <f t="array" ref="BH202">IF(ISNA(INDEX($DC$201:$DC$770,MATCH($AE201&amp;BH$3,$DB$201:$DB$770&amp;$DC$201:$DC$770,0))),IF(ISNA(INDEX($DC$1:$DC$200,MATCH($AE202&amp;BH$3,$DB$1:$DB$200&amp;$DC$1:$DC$200,0))),"",IF(INDEX($DC$1:$DC$200,MATCH($AE202&amp;BH$3,$DB$1:$DB$200&amp;$DC$1:$DC$200,0))=BH$3,1,"")),IF(INDEX($DC$201:$DC$770,MATCH($AE201&amp;BH$3,$DB$201:$DB$770&amp;$DC$201:$DC$770,0))=BH$3,2,""))</f>
        <v/>
      </c>
      <c r="BI202" s="4"/>
      <c r="BJ202" s="1"/>
      <c r="BK202" s="17"/>
      <c r="BL202" s="26"/>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Q202" s="13" t="s">
        <v>199</v>
      </c>
      <c r="CR202" s="13">
        <v>7</v>
      </c>
      <c r="CX202" s="30"/>
      <c r="CY202" s="30"/>
      <c r="CZ202" s="30"/>
      <c r="DA202" s="30"/>
      <c r="DB202" s="30" t="s">
        <v>174</v>
      </c>
      <c r="DC202" s="30" t="s">
        <v>173</v>
      </c>
      <c r="DD202" s="30"/>
      <c r="DE202" s="30"/>
      <c r="DF202" s="30" t="s">
        <v>180</v>
      </c>
      <c r="DG202" s="30"/>
      <c r="DH202" s="30"/>
      <c r="DI202" s="30"/>
      <c r="DJ202" s="30"/>
      <c r="DK202" s="30"/>
      <c r="DL202" s="49">
        <f>IF($DB202&gt;0,IF(SUMPRODUCT(($DB$201:$DB$770=$DB202)*($DC$201:$DC$770=$DC202))&gt;1,1,0),0)</f>
        <v>0</v>
      </c>
      <c r="DM202" s="30"/>
      <c r="DN202" s="55">
        <f t="array" ref="DN202">IF($DB202=0,0,IF(ISNA(VLOOKUP($DB202&amp;$DC202,CHOOSE({1,2},$DB203:$DB$770&amp;$DC203:$DC$770,1),2,0)),IF(ISNA(VLOOKUP($DB202&amp;$DC202,CHOOSE({1,2},$DB$201:$DB201&amp;$DC$201:$DC201,1),2,0)),0,1),1))</f>
        <v>0</v>
      </c>
      <c r="DO202" s="30" t="s">
        <v>191</v>
      </c>
      <c r="DP202" s="30"/>
      <c r="DQ202" s="30"/>
    </row>
    <row r="203" spans="1:121">
      <c r="B203" s="13">
        <f>AF141</f>
        <v>31</v>
      </c>
      <c r="AF203" s="13">
        <f>BJ141</f>
        <v>35</v>
      </c>
      <c r="BJ203" s="13">
        <f>B208</f>
        <v>39</v>
      </c>
      <c r="BK203" s="17"/>
      <c r="BL203" s="26"/>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Q203" s="13" t="s">
        <v>204</v>
      </c>
      <c r="CR203" s="13">
        <v>12</v>
      </c>
      <c r="CX203" s="30"/>
      <c r="CY203" s="30"/>
      <c r="CZ203" s="30"/>
      <c r="DA203" s="30"/>
      <c r="DB203" s="30"/>
      <c r="DC203" s="51" t="str">
        <f>CQ72</f>
        <v>Abteilungslager</v>
      </c>
      <c r="DD203" s="51"/>
      <c r="DE203" s="30"/>
      <c r="DF203" s="30"/>
      <c r="DG203" s="30"/>
      <c r="DH203" s="30"/>
      <c r="DI203" s="30"/>
      <c r="DJ203" s="30"/>
      <c r="DK203" s="30"/>
      <c r="DL203" s="49">
        <f t="shared" ref="DL203:DL266" si="1926">IF($DB203&gt;0,IF(SUMPRODUCT(($DB$201:$DB$770=$DB203)*($DC$201:$DC$770=$DC203))&gt;1,1,0),0)</f>
        <v>0</v>
      </c>
      <c r="DM203" s="30"/>
      <c r="DN203" s="30"/>
      <c r="DO203" s="30"/>
      <c r="DP203" s="30"/>
      <c r="DQ203" s="30"/>
    </row>
    <row r="204" spans="1:121">
      <c r="B204" s="12"/>
      <c r="C204" s="12" t="s">
        <v>16</v>
      </c>
      <c r="D204" s="23"/>
      <c r="E204" s="1"/>
      <c r="F204" s="1"/>
      <c r="G204" s="58" t="s">
        <v>22</v>
      </c>
      <c r="H204" s="58"/>
      <c r="I204" s="1"/>
      <c r="J204" s="1" t="s">
        <v>23</v>
      </c>
      <c r="K204" s="1"/>
      <c r="L204" s="1"/>
      <c r="M204" s="1"/>
      <c r="N204" s="1"/>
      <c r="O204" s="1"/>
      <c r="P204" s="1" t="s">
        <v>24</v>
      </c>
      <c r="Q204" s="1"/>
      <c r="R204" s="1"/>
      <c r="S204" s="20"/>
      <c r="T204" s="1"/>
      <c r="U204" s="1"/>
      <c r="V204" s="1"/>
      <c r="W204" s="1"/>
      <c r="X204" s="1"/>
      <c r="Y204" s="1"/>
      <c r="Z204" s="1"/>
      <c r="AA204" s="1"/>
      <c r="AB204" s="1"/>
      <c r="AC204" s="1"/>
      <c r="AD204" s="1"/>
      <c r="AE204" s="1"/>
      <c r="AF204" s="1"/>
      <c r="AG204" s="12" t="s">
        <v>17</v>
      </c>
      <c r="AH204" s="23"/>
      <c r="AI204" s="1"/>
      <c r="AJ204" s="1"/>
      <c r="AK204" s="58" t="s">
        <v>22</v>
      </c>
      <c r="AL204" s="58"/>
      <c r="AM204" s="1"/>
      <c r="AN204" s="1" t="s">
        <v>23</v>
      </c>
      <c r="AO204" s="1"/>
      <c r="AP204" s="1"/>
      <c r="AQ204" s="1"/>
      <c r="AR204" s="1"/>
      <c r="AS204" s="1"/>
      <c r="AT204" s="1" t="s">
        <v>24</v>
      </c>
      <c r="AU204" s="1"/>
      <c r="AV204" s="1"/>
      <c r="AW204" s="1"/>
      <c r="AX204" s="1"/>
      <c r="AY204" s="1"/>
      <c r="AZ204" s="1"/>
      <c r="BA204" s="1"/>
      <c r="BB204" s="1"/>
      <c r="BC204" s="1"/>
      <c r="BD204" s="1"/>
      <c r="BE204" s="1"/>
      <c r="BF204" s="1"/>
      <c r="BG204" s="1"/>
      <c r="BH204" s="1"/>
      <c r="BI204" s="1"/>
      <c r="BJ204" s="60"/>
      <c r="BK204" s="12" t="s">
        <v>18</v>
      </c>
      <c r="BL204" s="23"/>
      <c r="BM204" s="1"/>
      <c r="BN204" s="1"/>
      <c r="BO204" s="11" t="s">
        <v>22</v>
      </c>
      <c r="BP204" s="11"/>
      <c r="BQ204" s="1"/>
      <c r="BR204" s="1" t="s">
        <v>23</v>
      </c>
      <c r="BS204" s="1"/>
      <c r="BT204" s="1"/>
      <c r="BU204" s="1"/>
      <c r="BV204" s="1"/>
      <c r="BW204" s="1"/>
      <c r="BX204" s="1" t="s">
        <v>24</v>
      </c>
      <c r="BY204" s="1"/>
      <c r="BZ204" s="1"/>
      <c r="CA204" s="1"/>
      <c r="CB204" s="1"/>
      <c r="CC204" s="1"/>
      <c r="CD204" s="1"/>
      <c r="CE204" s="1"/>
      <c r="CF204" s="1"/>
      <c r="CG204" s="1"/>
      <c r="CH204" s="1"/>
      <c r="CI204" s="1"/>
      <c r="CJ204" s="1"/>
      <c r="CK204" s="1"/>
      <c r="CL204" s="1"/>
      <c r="CQ204" s="13" t="s">
        <v>203</v>
      </c>
      <c r="CR204" s="13">
        <v>11</v>
      </c>
      <c r="CX204" s="30"/>
      <c r="CY204" s="30"/>
      <c r="CZ204" s="30"/>
      <c r="DA204" s="30"/>
      <c r="DB204" s="30"/>
      <c r="DC204" s="30" t="str">
        <f>CR73</f>
        <v>PfiLa</v>
      </c>
      <c r="DD204" s="30"/>
      <c r="DE204" s="30"/>
      <c r="DF204" s="30"/>
      <c r="DG204" s="30"/>
      <c r="DH204" s="30"/>
      <c r="DI204" s="30"/>
      <c r="DJ204" s="30"/>
      <c r="DK204" s="30"/>
      <c r="DL204" s="49">
        <f t="shared" si="1926"/>
        <v>0</v>
      </c>
      <c r="DM204" s="30"/>
      <c r="DN204" s="30"/>
      <c r="DO204" s="30"/>
      <c r="DP204" s="30"/>
      <c r="DQ204" s="30"/>
    </row>
    <row r="205" spans="1:121">
      <c r="B205" s="1">
        <f>AF143</f>
        <v>31</v>
      </c>
      <c r="C205" s="1">
        <v>10</v>
      </c>
      <c r="D205" s="23"/>
      <c r="E205" s="1"/>
      <c r="F205" s="14" t="s">
        <v>29</v>
      </c>
      <c r="G205" s="14" t="s">
        <v>27</v>
      </c>
      <c r="H205" s="14" t="s">
        <v>28</v>
      </c>
      <c r="I205" s="1"/>
      <c r="J205" s="10" t="s">
        <v>30</v>
      </c>
      <c r="K205" s="10"/>
      <c r="L205" s="10"/>
      <c r="M205" s="10"/>
      <c r="N205" s="10"/>
      <c r="O205" s="10"/>
      <c r="P205" s="15"/>
      <c r="Q205" s="16" t="s">
        <v>31</v>
      </c>
      <c r="R205" s="15"/>
      <c r="S205" s="15"/>
      <c r="T205" s="16" t="s">
        <v>32</v>
      </c>
      <c r="U205" s="15"/>
      <c r="V205" s="15"/>
      <c r="W205" s="16" t="s">
        <v>33</v>
      </c>
      <c r="X205" s="15"/>
      <c r="Y205" s="15"/>
      <c r="Z205" s="16" t="s">
        <v>34</v>
      </c>
      <c r="AA205" s="15"/>
      <c r="AB205" s="15"/>
      <c r="AC205" s="16" t="s">
        <v>35</v>
      </c>
      <c r="AD205" s="1"/>
      <c r="AE205" s="1"/>
      <c r="AF205" s="1">
        <f>BJ141</f>
        <v>35</v>
      </c>
      <c r="AG205" s="1">
        <v>11</v>
      </c>
      <c r="AH205" s="23"/>
      <c r="AI205" s="1"/>
      <c r="AJ205" s="14" t="s">
        <v>29</v>
      </c>
      <c r="AK205" s="14" t="s">
        <v>27</v>
      </c>
      <c r="AL205" s="14" t="s">
        <v>28</v>
      </c>
      <c r="AM205" s="1"/>
      <c r="AN205" s="10" t="s">
        <v>30</v>
      </c>
      <c r="AO205" s="10"/>
      <c r="AP205" s="10"/>
      <c r="AQ205" s="10"/>
      <c r="AR205" s="10"/>
      <c r="AS205" s="10"/>
      <c r="AT205" s="15"/>
      <c r="AU205" s="16" t="s">
        <v>31</v>
      </c>
      <c r="AV205" s="15"/>
      <c r="AW205" s="15"/>
      <c r="AX205" s="16" t="s">
        <v>32</v>
      </c>
      <c r="AY205" s="15"/>
      <c r="AZ205" s="15"/>
      <c r="BA205" s="16" t="s">
        <v>33</v>
      </c>
      <c r="BB205" s="15"/>
      <c r="BC205" s="15"/>
      <c r="BD205" s="16" t="s">
        <v>34</v>
      </c>
      <c r="BE205" s="15"/>
      <c r="BF205" s="15"/>
      <c r="BG205" s="16" t="s">
        <v>35</v>
      </c>
      <c r="BH205" s="1"/>
      <c r="BI205" s="1"/>
      <c r="BJ205" s="60"/>
      <c r="BK205" s="1">
        <v>12</v>
      </c>
      <c r="BL205" s="23"/>
      <c r="BM205" s="1"/>
      <c r="BN205" s="14" t="s">
        <v>29</v>
      </c>
      <c r="BO205" s="14" t="s">
        <v>27</v>
      </c>
      <c r="BP205" s="14" t="s">
        <v>28</v>
      </c>
      <c r="BQ205" s="1"/>
      <c r="BR205" s="10" t="s">
        <v>30</v>
      </c>
      <c r="BS205" s="10"/>
      <c r="BT205" s="10"/>
      <c r="BU205" s="10"/>
      <c r="BV205" s="10"/>
      <c r="BW205" s="10"/>
      <c r="BX205" s="15"/>
      <c r="BY205" s="16" t="s">
        <v>31</v>
      </c>
      <c r="BZ205" s="15"/>
      <c r="CA205" s="15"/>
      <c r="CB205" s="16" t="s">
        <v>32</v>
      </c>
      <c r="CC205" s="15"/>
      <c r="CD205" s="15"/>
      <c r="CE205" s="16" t="s">
        <v>33</v>
      </c>
      <c r="CF205" s="15"/>
      <c r="CG205" s="15"/>
      <c r="CH205" s="16" t="s">
        <v>34</v>
      </c>
      <c r="CI205" s="15"/>
      <c r="CJ205" s="15"/>
      <c r="CK205" s="16" t="s">
        <v>35</v>
      </c>
      <c r="CL205" s="1"/>
      <c r="CQ205" s="13" t="s">
        <v>202</v>
      </c>
      <c r="CR205" s="13">
        <v>10</v>
      </c>
      <c r="CX205" s="30"/>
      <c r="CY205" s="30"/>
      <c r="CZ205" s="30"/>
      <c r="DA205" s="30"/>
      <c r="DB205" s="30">
        <f>$CP$73</f>
        <v>0</v>
      </c>
      <c r="DC205" s="30">
        <f>CO73</f>
        <v>3</v>
      </c>
      <c r="DD205" s="30"/>
      <c r="DE205" s="30">
        <v>1</v>
      </c>
      <c r="DF205" s="30">
        <f>CY74-CY73+1</f>
        <v>1</v>
      </c>
      <c r="DG205" s="30"/>
      <c r="DH205" s="30"/>
      <c r="DI205" s="30"/>
      <c r="DJ205" s="30"/>
      <c r="DK205" s="30"/>
      <c r="DL205" s="49">
        <f t="shared" si="1926"/>
        <v>0</v>
      </c>
      <c r="DM205" s="30"/>
      <c r="DN205" s="30"/>
      <c r="DO205" s="30"/>
      <c r="DP205" s="30"/>
      <c r="DQ205" s="30"/>
    </row>
    <row r="206" spans="1:121">
      <c r="A206" s="13">
        <f>BI199+1</f>
        <v>275</v>
      </c>
      <c r="B206" s="184">
        <f>TRUNC((DATE($CR$2,C$205,C206)-WEEKDAY(DATE($CR$2,C$205,C206),2)-DATE(YEAR(DATE($CR$2,C$205,C206)+4-WEEKDAY(DATE($CR$2,C$205,C206),2)),1,-10))/7)</f>
        <v>39</v>
      </c>
      <c r="C206" s="181">
        <v>1</v>
      </c>
      <c r="D206" s="176" t="str">
        <f>IF(BL199="Mo","Di",IF(BL199="Di","Mi",IF(BL199="Mi","Do",IF(BL199="Do","Fr",IF(BL199="Fr","Sa",IF(BL199="Sa","So","Mo"))))))</f>
        <v>Sa</v>
      </c>
      <c r="E206" s="2"/>
      <c r="F206" s="164" t="str">
        <f>IF(OR(OR(B206=$CR$7,B210=$CR$7,B206=$CS$7,B210=$CS$7,B206=$CT$7,B210=$CT$7,B206=$CR$8,B210=$CR$8,B206=$CR$9,B210=$CR$9,B206=$CR$10,B210=$CR$10,B206=$CS$10,B210=$CS$10,B206=$CR$11,B210=$CR$11,B206=$CS$11,B210=$CS$11,B206=$CT$11,B210=$CT$11,B206=$CU$11,B210=$CU$11,B206=$CV$11,B210=$CV$11,B206=$CR$12,B210=$CR$12,B206=$CS$12,B210=$CS$12),OR($A207=$CP$30,$A207=$CP$31,$A207=$CP$32,$A207=$CP$33,$A207=$CP$34,$A207=$CP$35,$A207=$CP$36,$A207=$CP$37,$A207=$CP$38,$A207=$CP$39,$A207=$CP$40,$A207=$CP$41),OR($A207=$CP$44,$A207=$CP$45,$A207=$CP$46,$A207=$CP$47,$A207=$CP$48,$A207=$CP$49,$A207=$CP$50)),1,"")</f>
        <v/>
      </c>
      <c r="G206" s="164" t="str">
        <f>IF(OR(OR(B206=$CR$15,B210=$CR$15,B206=$CS$15,B210=$CS$15,B206=$CT$15,B210=$CT$15,B206=$CR$16,B210=$CR$16,B206=$CS$16,B210=$CS$16,B206=$CR$17,B210=$CR$17,B206=$CS$17,B210=$CS$17,B206=$CR$18,B210=$CR$18,B206=$CS$18,B210=$CS$18,B206=$CT$18,B210=$CT$18,B206=$CU$18,B210=$CU$18,B206=$CV$18,B210=$CV$18,B206=$CR$19,B210=$CR$19,B206=$CS$19,B210=$CS$19),OR($A207=$CP$30,$A207=$CP$31,$A207=$CP$32,$A207=$CP$33,$A207=$CP$34,$A207=$CP$35,$A207=$CP$36,$A207=$CP$37,$A207=$CP$38,$A207=$CP$39,$A207=$CP$40,$A207=$CP$41),OR($A207=$CP$44,$A207=$CP$45,$A207=$CP$46,$A207=$CP$47,$A207=$CP$48,$A207=$CP$49,$A207=$CP$50)),1,"")</f>
        <v/>
      </c>
      <c r="H206" s="164" t="str">
        <f>IF(OR(OR(B206=$CR$22,B210=$CR$22,B206=$CS$22,B210=$CS$22,B206=$CT$22,B210=$CT$22,B206=$CR$23,B210=$CR$23,B206=$CS$23,B210=$CS$23,B206=$CR$24,B210=$CR$24,B206=$CS$24,B210=$CS$24,B206=$CR$25,B210=$CR$25,B206=$CS$25,B210=$CS$25,B206=$CT$25,B210=$CT$25,B206=$CU$25,B210=$CU$25,B206=$CV$25,B210=$CV$25,B206=$CR$26,B210=$CR$26,B206=$CS$26,B210=$CS$26),OR($A207=$CP$30,$A207=$CP$31,$A207=$CP$32,$A207=$CP$33,$A207=$CP$34,$A207=$CP$35,$A207=$CP$36,$A207=$CP$37,$A207=$CP$38,$A207=$CP$39,$A207=$CP$40,$A207=$CP$41),OR($A207=$CP$44,$A207=$CP$45,$A207=$CP$46,$A207=$CP$47,$A207=$CP$48,$A207=$CP$49,$A207=$CP$50)),1,"")</f>
        <v/>
      </c>
      <c r="I206" s="2"/>
      <c r="J206" s="1" t="str">
        <f>IF(ISNA(VLOOKUP(A206,$DB$1:$DE$200,4,FALSE)),"",VLOOKUP(A206,$DB$1:$DE$200,4,FALSE))</f>
        <v>Chilbi</v>
      </c>
      <c r="K206" s="1"/>
      <c r="L206" s="1"/>
      <c r="M206" s="1"/>
      <c r="N206" s="1"/>
      <c r="O206" s="1"/>
      <c r="P206" s="5" t="str">
        <f t="array" ref="P206">IF(ISNA(INDEX($DC$1:$DC$770,MATCH($A206&amp;P$3,$DB$1:$DB$770&amp;$DC$1:$DC$770,0))),"",IF(ISNA(INDEX($DC$1:$DC$200,MATCH($A206&amp;P$3,$DB$1:$DB$200&amp;$DC$1:$DC$200,0))),IF(INDEX($DC$201:$DC$770,MATCH($A206&amp;P$3,$DB$201:$DB$770&amp;$DC$201:$DC$770,0))=P$3,2,""),IF(INDEX($DC$1:$DC$200,MATCH($A206&amp;P$3,$DB$1:$DB$200&amp;$DC$1:$DC$200,0))=P$3,1,"")))</f>
        <v/>
      </c>
      <c r="Q206" s="6" t="str">
        <f t="array" ref="Q206">IF(ISNA(INDEX($DC$1:$DC$770,MATCH($A206&amp;Q$3,$DB$1:$DB$770&amp;$DC$1:$DC$770,0))),"",IF(ISNA(INDEX($DC$1:$DC$200,MATCH($A206&amp;Q$3,$DB$1:$DB$200&amp;$DC$1:$DC$200,0))),IF(INDEX($DC$201:$DC$770,MATCH($A206&amp;Q$3,$DB$201:$DB$770&amp;$DC$201:$DC$770,0))=Q$3,2,""),IF(INDEX($DC$1:$DC$200,MATCH($A206&amp;Q$3,$DB$1:$DB$200&amp;$DC$1:$DC$200,0))=Q$3,1,"")))</f>
        <v/>
      </c>
      <c r="R206" s="6">
        <f t="array" ref="R206">IF(ISNA(INDEX($DC$1:$DC$770,MATCH($A206&amp;R$3,$DB$1:$DB$770&amp;$DC$1:$DC$770,0))),"",IF(ISNA(INDEX($DC$1:$DC$200,MATCH($A206&amp;R$3,$DB$1:$DB$200&amp;$DC$1:$DC$200,0))),IF(INDEX($DC$201:$DC$770,MATCH($A206&amp;R$3,$DB$201:$DB$770&amp;$DC$201:$DC$770,0))=R$3,2,""),IF(INDEX($DC$1:$DC$200,MATCH($A206&amp;R$3,$DB$1:$DB$200&amp;$DC$1:$DC$200,0))=R$3,1,"")))</f>
        <v>1</v>
      </c>
      <c r="S206" s="5" t="str">
        <f t="array" ref="S206">IF(ISNA(INDEX($DC$1:$DC$770,MATCH($A206&amp;S$3,$DB$1:$DB$770&amp;$DC$1:$DC$770,0))),"",IF(ISNA(INDEX($DC$1:$DC$200,MATCH($A206&amp;S$3,$DB$1:$DB$200&amp;$DC$1:$DC$200,0))),IF(INDEX($DC$201:$DC$770,MATCH($A206&amp;S$3,$DB$201:$DB$770&amp;$DC$201:$DC$770,0))=S$3,2,""),IF(INDEX($DC$1:$DC$200,MATCH($A206&amp;S$3,$DB$1:$DB$200&amp;$DC$1:$DC$200,0))=S$3,1,"")))</f>
        <v/>
      </c>
      <c r="T206" s="6" t="str">
        <f t="array" ref="T206">IF(ISNA(INDEX($DC$1:$DC$770,MATCH($A206&amp;T$3,$DB$1:$DB$770&amp;$DC$1:$DC$770,0))),"",IF(ISNA(INDEX($DC$1:$DC$200,MATCH($A206&amp;T$3,$DB$1:$DB$200&amp;$DC$1:$DC$200,0))),IF(INDEX($DC$201:$DC$770,MATCH($A206&amp;T$3,$DB$201:$DB$770&amp;$DC$201:$DC$770,0))=T$3,2,""),IF(INDEX($DC$1:$DC$200,MATCH($A206&amp;T$3,$DB$1:$DB$200&amp;$DC$1:$DC$200,0))=T$3,1,"")))</f>
        <v/>
      </c>
      <c r="U206" s="7" t="str">
        <f t="array" ref="U206">IF(ISNA(INDEX($DC$1:$DC$770,MATCH($A206&amp;U$3,$DB$1:$DB$770&amp;$DC$1:$DC$770,0))),"",IF(ISNA(INDEX($DC$1:$DC$200,MATCH($A206&amp;U$3,$DB$1:$DB$200&amp;$DC$1:$DC$200,0))),IF(INDEX($DC$201:$DC$770,MATCH($A206&amp;U$3,$DB$201:$DB$770&amp;$DC$201:$DC$770,0))=U$3,2,""),IF(INDEX($DC$1:$DC$200,MATCH($A206&amp;U$3,$DB$1:$DB$200&amp;$DC$1:$DC$200,0))=U$3,1,"")))</f>
        <v/>
      </c>
      <c r="V206" s="6" t="str">
        <f t="array" ref="V206">IF(ISNA(INDEX($DC$1:$DC$770,MATCH($A206&amp;V$3,$DB$1:$DB$770&amp;$DC$1:$DC$770,0))),"",IF(ISNA(INDEX($DC$1:$DC$200,MATCH($A206&amp;V$3,$DB$1:$DB$200&amp;$DC$1:$DC$200,0))),IF(INDEX($DC$201:$DC$770,MATCH($A206&amp;V$3,$DB$201:$DB$770&amp;$DC$201:$DC$770,0))=V$3,2,""),IF(INDEX($DC$1:$DC$200,MATCH($A206&amp;V$3,$DB$1:$DB$200&amp;$DC$1:$DC$200,0))=V$3,1,"")))</f>
        <v/>
      </c>
      <c r="W206" s="6" t="str">
        <f t="array" ref="W206">IF(ISNA(INDEX($DC$1:$DC$770,MATCH($A206&amp;W$3,$DB$1:$DB$770&amp;$DC$1:$DC$770,0))),"",IF(ISNA(INDEX($DC$1:$DC$200,MATCH($A206&amp;W$3,$DB$1:$DB$200&amp;$DC$1:$DC$200,0))),IF(INDEX($DC$201:$DC$770,MATCH($A206&amp;W$3,$DB$201:$DB$770&amp;$DC$201:$DC$770,0))=W$3,2,""),IF(INDEX($DC$1:$DC$200,MATCH($A206&amp;W$3,$DB$1:$DB$200&amp;$DC$1:$DC$200,0))=W$3,1,"")))</f>
        <v/>
      </c>
      <c r="X206" s="6" t="str">
        <f t="array" ref="X206">IF(ISNA(INDEX($DC$1:$DC$770,MATCH($A206&amp;X$3,$DB$1:$DB$770&amp;$DC$1:$DC$770,0))),"",IF(ISNA(INDEX($DC$1:$DC$200,MATCH($A206&amp;X$3,$DB$1:$DB$200&amp;$DC$1:$DC$200,0))),IF(INDEX($DC$201:$DC$770,MATCH($A206&amp;X$3,$DB$201:$DB$770&amp;$DC$201:$DC$770,0))=X$3,2,""),IF(INDEX($DC$1:$DC$200,MATCH($A206&amp;X$3,$DB$1:$DB$200&amp;$DC$1:$DC$200,0))=X$3,1,"")))</f>
        <v/>
      </c>
      <c r="Y206" s="5" t="str">
        <f t="array" ref="Y206">IF(ISNA(INDEX($DC$1:$DC$770,MATCH($A206&amp;Y$3,$DB$1:$DB$770&amp;$DC$1:$DC$770,0))),"",IF(ISNA(INDEX($DC$1:$DC$200,MATCH($A206&amp;Y$3,$DB$1:$DB$200&amp;$DC$1:$DC$200,0))),IF(INDEX($DC$201:$DC$770,MATCH($A206&amp;Y$3,$DB$201:$DB$770&amp;$DC$201:$DC$770,0))=Y$3,2,""),IF(INDEX($DC$1:$DC$200,MATCH($A206&amp;Y$3,$DB$1:$DB$200&amp;$DC$1:$DC$200,0))=Y$3,1,"")))</f>
        <v/>
      </c>
      <c r="Z206" s="6" t="str">
        <f t="array" ref="Z206">IF(ISNA(INDEX($DC$1:$DC$770,MATCH($A206&amp;Z$3,$DB$1:$DB$770&amp;$DC$1:$DC$770,0))),"",IF(ISNA(INDEX($DC$1:$DC$200,MATCH($A206&amp;Z$3,$DB$1:$DB$200&amp;$DC$1:$DC$200,0))),IF(INDEX($DC$201:$DC$770,MATCH($A206&amp;Z$3,$DB$201:$DB$770&amp;$DC$201:$DC$770,0))=Z$3,2,""),IF(INDEX($DC$1:$DC$200,MATCH($A206&amp;Z$3,$DB$1:$DB$200&amp;$DC$1:$DC$200,0))=Z$3,1,"")))</f>
        <v/>
      </c>
      <c r="AA206" s="7" t="str">
        <f t="array" ref="AA206">IF(ISNA(INDEX($DC$1:$DC$770,MATCH($A206&amp;AA$3,$DB$1:$DB$770&amp;$DC$1:$DC$770,0))),"",IF(ISNA(INDEX($DC$1:$DC$200,MATCH($A206&amp;AA$3,$DB$1:$DB$200&amp;$DC$1:$DC$200,0))),IF(INDEX($DC$201:$DC$770,MATCH($A206&amp;AA$3,$DB$201:$DB$770&amp;$DC$201:$DC$770,0))=AA$3,2,""),IF(INDEX($DC$1:$DC$200,MATCH($A206&amp;AA$3,$DB$1:$DB$200&amp;$DC$1:$DC$200,0))=AA$3,1,"")))</f>
        <v/>
      </c>
      <c r="AB206" s="6" t="str">
        <f t="array" ref="AB206">IF(ISNA(INDEX($DC$1:$DC$770,MATCH($A206&amp;AB$3,$DB$1:$DB$770&amp;$DC$1:$DC$770,0))),"",IF(ISNA(INDEX($DC$1:$DC$200,MATCH($A206&amp;AB$3,$DB$1:$DB$200&amp;$DC$1:$DC$200,0))),IF(INDEX($DC$201:$DC$770,MATCH($A206&amp;AB$3,$DB$201:$DB$770&amp;$DC$201:$DC$770,0))=AB$3,2,""),IF(INDEX($DC$1:$DC$200,MATCH($A206&amp;AB$3,$DB$1:$DB$200&amp;$DC$1:$DC$200,0))=AB$3,1,"")))</f>
        <v/>
      </c>
      <c r="AC206" s="6" t="str">
        <f t="array" ref="AC206">IF(ISNA(INDEX($DC$1:$DC$770,MATCH($A206&amp;AC$3,$DB$1:$DB$770&amp;$DC$1:$DC$770,0))),"",IF(ISNA(INDEX($DC$1:$DC$200,MATCH($A206&amp;AC$3,$DB$1:$DB$200&amp;$DC$1:$DC$200,0))),IF(INDEX($DC$201:$DC$770,MATCH($A206&amp;AC$3,$DB$201:$DB$770&amp;$DC$201:$DC$770,0))=AC$3,2,""),IF(INDEX($DC$1:$DC$200,MATCH($A206&amp;AC$3,$DB$1:$DB$200&amp;$DC$1:$DC$200,0))=AC$3,1,"")))</f>
        <v/>
      </c>
      <c r="AD206" s="7" t="str">
        <f t="array" ref="AD206">IF(ISNA(INDEX($DC$1:$DC$770,MATCH($A206&amp;AD$3,$DB$1:$DB$770&amp;$DC$1:$DC$770,0))),"",IF(ISNA(INDEX($DC$1:$DC$200,MATCH($A206&amp;AD$3,$DB$1:$DB$200&amp;$DC$1:$DC$200,0))),IF(INDEX($DC$201:$DC$770,MATCH($A206&amp;AD$3,$DB$201:$DB$770&amp;$DC$201:$DC$770,0))=AD$3,2,""),IF(INDEX($DC$1:$DC$200,MATCH($A206&amp;AD$3,$DB$1:$DB$200&amp;$DC$1:$DC$200,0))=AD$3,1,"")))</f>
        <v/>
      </c>
      <c r="AE206" s="1">
        <f>A266+1</f>
        <v>306</v>
      </c>
      <c r="AF206" s="184">
        <f>TRUNC((DATE($CR$2,AG$205,AG206)-WEEKDAY(DATE($CR$2,AG$205,AG206),2)-DATE(YEAR(DATE($CR$2,AG$205,AG206)+4-WEEKDAY(DATE($CR$2,AG$205,AG206),2)),1,-10))/7)</f>
        <v>44</v>
      </c>
      <c r="AG206" s="181">
        <v>1</v>
      </c>
      <c r="AH206" s="176" t="str">
        <f>IF(D266="Mo","Di",IF(D266="Di","Mi",IF(D266="Mi","Do",IF(D266="Do","Fr",IF(D266="Fr","Sa",IF(D266="Sa","So","Mo"))))))</f>
        <v>Di</v>
      </c>
      <c r="AI206" s="2"/>
      <c r="AJ206" s="164" t="str">
        <f>IF(OR(OR(AF206=$CR$7,AF210=$CR$7,AF206=$CS$7,AF210=$CS$7,AF206=$CT$7,AF210=$CT$7,AF206=$CR$8,AF210=$CR$8,AF206=$CR$9,AF210=$CR$9,AF206=$CR$10,AF210=$CR$10,AF206=$CS$10,AF210=$CS$10,AF206=$CR$11,AF210=$CR$11,AF206=$CS$11,AF210=$CS$11,AF206=$CT$11,AF210=$CT$11,AF206=$CU$11,AF210=$CU$11,AF206=$CV$11,AF210=$CV$11,AF206=$CR$12,AF210=$CR$12,AF206=$CS$12,AF210=$CS$12),OR($AE207=$CP$30,$AE207=$CP$31,$AE207=$CP$32,$AE207=$CP$33,$AE207=$CP$34,$AE207=$CP$35,$AE207=$CP$36,$AE207=$CP$37,$AE207=$CP$38,$AE207=$CP$39,$AE207=$CP$40,$AE207=$CP$41),OR($AE207=$CP$44,$AE207=$CP$45,$AE207=$CP$46,$AE207=$CP$47,$AE207=$CP$48,$AE207=$CP$49,$AE207=$CP$50)),1,"")</f>
        <v/>
      </c>
      <c r="AK206" s="164" t="str">
        <f>IF(OR(OR(AF206=$CR$15,AF210=$CR$15,AF206=$CS$15,AF210=$CS$15,AF206=$CT$15,AF210=$CT$15,AF206=$CR$16,AF210=$CR$16,AF206=$CS$16,AF210=$CS$16,AF206=$CR$17,AF210=$CR$17,AF206=$CS$17,AF210=$CS$17,AF206=$CR$18,AF210=$CR$18,AF206=$CS$18,AF210=$CS$18,AF206=$CT$18,AF210=$CT$18,AF206=$CU$18,AF210=$CU$18,AF206=$CV$18,AF210=$CV$18,AF206=$CR$19,AF210=$CR$19,AF206=$CS$19,AF210=$CS$19),OR($AE207=$CP$30,$AE207=$CP$31,$AE207=$CP$32,$AE207=$CP$33,$AE207=$CP$34,$AE207=$CP$35,$AE207=$CP$36,$AE207=$CP$37,$AE207=$CP$38,$AE207=$CP$39,$AE207=$CP$40,$AE207=$CP$41),OR($AE207=$CP$44,$AE207=$CP$45,$AE207=$CP$46,$AE207=$CP$47,$AE207=$CP$48,$AE207=$CP$49,$AE207=$CP$50)),1,"")</f>
        <v/>
      </c>
      <c r="AL206" s="164" t="str">
        <f>IF(OR(OR(AF206=$CR$22,AF210=$CR$22,AF206=$CS$22,AF210=$CS$22,AF206=$CT$22,AF210=$CT$22,AF206=$CR$23,AF210=$CR$23,AF206=$CS$23,AF210=$CS$23,AF206=$CR$24,AF210=$CR$24,AF206=$CS$24,AF210=$CS$24,AF206=$CR$25,AF210=$CR$25,AF206=$CS$25,AF210=$CS$25,AF206=$CT$25,AF210=$CT$25,AF206=$CU$25,AF210=$CU$25,AF206=$CV$25,AF210=$CV$25,AF206=$CR$26,AF210=$CR$26,AF206=$CS$26,AF210=$CS$26),OR($AE207=$CP$30,$AE207=$CP$31,$AE207=$CP$32,$AE207=$CP$33,$AE207=$CP$34,$AE207=$CP$35,$AE207=$CP$36,$AE207=$CP$37,$AE207=$CP$38,$AE207=$CP$39,$AE207=$CP$40,$AE207=$CP$41),OR($AE207=$CP$44,$AE207=$CP$45,$AE207=$CP$46,$AE207=$CP$47,$AE207=$CP$48,$AE207=$CP$49,$AE207=$CP$50)),1,"")</f>
        <v/>
      </c>
      <c r="AM206" s="2"/>
      <c r="AN206" s="5" t="str">
        <f>IF(ISNA(VLOOKUP(AE206,$DB$1:$DE$200,4,FALSE)),"",VLOOKUP(AE206,$DB$1:$DE$200,4,FALSE))</f>
        <v/>
      </c>
      <c r="AO206" s="6"/>
      <c r="AP206" s="6"/>
      <c r="AQ206" s="6"/>
      <c r="AR206" s="6"/>
      <c r="AS206" s="6"/>
      <c r="AT206" s="5" t="str">
        <f t="array" ref="AT206">IF(ISNA(INDEX($DC$1:$DC$770,MATCH($AE206&amp;AT$3,$DB$1:$DB$770&amp;$DC$1:$DC$770,0))),"",IF(ISNA(INDEX($DC$1:$DC$200,MATCH($AE206&amp;AT$3,$DB$1:$DB$200&amp;$DC$1:$DC$200,0))),IF(INDEX($DC$201:$DC$770,MATCH($AE206&amp;AT$3,$DB$201:$DB$770&amp;$DC$201:$DC$770,0))=AT$3,2,""),IF(INDEX($DC$1:$DC$200,MATCH($AE206&amp;AT$3,$DB$1:$DB$200&amp;$DC$1:$DC$200,0))=AT$3,1,"")))</f>
        <v/>
      </c>
      <c r="AU206" s="6" t="str">
        <f t="array" ref="AU206">IF(ISNA(INDEX($DC$1:$DC$770,MATCH($AE206&amp;AU$3,$DB$1:$DB$770&amp;$DC$1:$DC$770,0))),"",IF(ISNA(INDEX($DC$1:$DC$200,MATCH($AE206&amp;AU$3,$DB$1:$DB$200&amp;$DC$1:$DC$200,0))),IF(INDEX($DC$201:$DC$770,MATCH($AE206&amp;AU$3,$DB$201:$DB$770&amp;$DC$201:$DC$770,0))=AU$3,2,""),IF(INDEX($DC$1:$DC$200,MATCH($AE206&amp;AU$3,$DB$1:$DB$200&amp;$DC$1:$DC$200,0))=AU$3,1,"")))</f>
        <v/>
      </c>
      <c r="AV206" s="6" t="str">
        <f t="array" ref="AV206">IF(ISNA(INDEX($DC$1:$DC$770,MATCH($AE206&amp;AV$3,$DB$1:$DB$770&amp;$DC$1:$DC$770,0))),"",IF(ISNA(INDEX($DC$1:$DC$200,MATCH($AE206&amp;AV$3,$DB$1:$DB$200&amp;$DC$1:$DC$200,0))),IF(INDEX($DC$201:$DC$770,MATCH($AE206&amp;AV$3,$DB$201:$DB$770&amp;$DC$201:$DC$770,0))=AV$3,2,""),IF(INDEX($DC$1:$DC$200,MATCH($AE206&amp;AV$3,$DB$1:$DB$200&amp;$DC$1:$DC$200,0))=AV$3,1,"")))</f>
        <v/>
      </c>
      <c r="AW206" s="5" t="str">
        <f t="array" ref="AW206">IF(ISNA(INDEX($DC$1:$DC$770,MATCH($AE206&amp;AW$3,$DB$1:$DB$770&amp;$DC$1:$DC$770,0))),"",IF(ISNA(INDEX($DC$1:$DC$200,MATCH($AE206&amp;AW$3,$DB$1:$DB$200&amp;$DC$1:$DC$200,0))),IF(INDEX($DC$201:$DC$770,MATCH($AE206&amp;AW$3,$DB$201:$DB$770&amp;$DC$201:$DC$770,0))=AW$3,2,""),IF(INDEX($DC$1:$DC$200,MATCH($AE206&amp;AW$3,$DB$1:$DB$200&amp;$DC$1:$DC$200,0))=AW$3,1,"")))</f>
        <v/>
      </c>
      <c r="AX206" s="6" t="str">
        <f t="array" ref="AX206">IF(ISNA(INDEX($DC$1:$DC$770,MATCH($AE206&amp;AX$3,$DB$1:$DB$770&amp;$DC$1:$DC$770,0))),"",IF(ISNA(INDEX($DC$1:$DC$200,MATCH($AE206&amp;AX$3,$DB$1:$DB$200&amp;$DC$1:$DC$200,0))),IF(INDEX($DC$201:$DC$770,MATCH($AE206&amp;AX$3,$DB$201:$DB$770&amp;$DC$201:$DC$770,0))=AX$3,2,""),IF(INDEX($DC$1:$DC$200,MATCH($AE206&amp;AX$3,$DB$1:$DB$200&amp;$DC$1:$DC$200,0))=AX$3,1,"")))</f>
        <v/>
      </c>
      <c r="AY206" s="7" t="str">
        <f t="array" ref="AY206">IF(ISNA(INDEX($DC$1:$DC$770,MATCH($AE206&amp;AY$3,$DB$1:$DB$770&amp;$DC$1:$DC$770,0))),"",IF(ISNA(INDEX($DC$1:$DC$200,MATCH($AE206&amp;AY$3,$DB$1:$DB$200&amp;$DC$1:$DC$200,0))),IF(INDEX($DC$201:$DC$770,MATCH($AE206&amp;AY$3,$DB$201:$DB$770&amp;$DC$201:$DC$770,0))=AY$3,2,""),IF(INDEX($DC$1:$DC$200,MATCH($AE206&amp;AY$3,$DB$1:$DB$200&amp;$DC$1:$DC$200,0))=AY$3,1,"")))</f>
        <v/>
      </c>
      <c r="AZ206" s="6" t="str">
        <f t="array" ref="AZ206">IF(ISNA(INDEX($DC$1:$DC$770,MATCH($AE206&amp;AZ$3,$DB$1:$DB$770&amp;$DC$1:$DC$770,0))),"",IF(ISNA(INDEX($DC$1:$DC$200,MATCH($AE206&amp;AZ$3,$DB$1:$DB$200&amp;$DC$1:$DC$200,0))),IF(INDEX($DC$201:$DC$770,MATCH($AE206&amp;AZ$3,$DB$201:$DB$770&amp;$DC$201:$DC$770,0))=AZ$3,2,""),IF(INDEX($DC$1:$DC$200,MATCH($AE206&amp;AZ$3,$DB$1:$DB$200&amp;$DC$1:$DC$200,0))=AZ$3,1,"")))</f>
        <v/>
      </c>
      <c r="BA206" s="6" t="str">
        <f t="array" ref="BA206">IF(ISNA(INDEX($DC$1:$DC$770,MATCH($AE206&amp;BA$3,$DB$1:$DB$770&amp;$DC$1:$DC$770,0))),"",IF(ISNA(INDEX($DC$1:$DC$200,MATCH($AE206&amp;BA$3,$DB$1:$DB$200&amp;$DC$1:$DC$200,0))),IF(INDEX($DC$201:$DC$770,MATCH($AE206&amp;BA$3,$DB$201:$DB$770&amp;$DC$201:$DC$770,0))=BA$3,2,""),IF(INDEX($DC$1:$DC$200,MATCH($AE206&amp;BA$3,$DB$1:$DB$200&amp;$DC$1:$DC$200,0))=BA$3,1,"")))</f>
        <v/>
      </c>
      <c r="BB206" s="6" t="str">
        <f t="array" ref="BB206">IF(ISNA(INDEX($DC$1:$DC$770,MATCH($AE206&amp;BB$3,$DB$1:$DB$770&amp;$DC$1:$DC$770,0))),"",IF(ISNA(INDEX($DC$1:$DC$200,MATCH($AE206&amp;BB$3,$DB$1:$DB$200&amp;$DC$1:$DC$200,0))),IF(INDEX($DC$201:$DC$770,MATCH($AE206&amp;BB$3,$DB$201:$DB$770&amp;$DC$201:$DC$770,0))=BB$3,2,""),IF(INDEX($DC$1:$DC$200,MATCH($AE206&amp;BB$3,$DB$1:$DB$200&amp;$DC$1:$DC$200,0))=BB$3,1,"")))</f>
        <v/>
      </c>
      <c r="BC206" s="5" t="str">
        <f t="array" ref="BC206">IF(ISNA(INDEX($DC$1:$DC$770,MATCH($AE206&amp;BC$3,$DB$1:$DB$770&amp;$DC$1:$DC$770,0))),"",IF(ISNA(INDEX($DC$1:$DC$200,MATCH($AE206&amp;BC$3,$DB$1:$DB$200&amp;$DC$1:$DC$200,0))),IF(INDEX($DC$201:$DC$770,MATCH($AE206&amp;BC$3,$DB$201:$DB$770&amp;$DC$201:$DC$770,0))=BC$3,2,""),IF(INDEX($DC$1:$DC$200,MATCH($AE206&amp;BC$3,$DB$1:$DB$200&amp;$DC$1:$DC$200,0))=BC$3,1,"")))</f>
        <v/>
      </c>
      <c r="BD206" s="6" t="str">
        <f t="array" ref="BD206">IF(ISNA(INDEX($DC$1:$DC$770,MATCH($AE206&amp;BD$3,$DB$1:$DB$770&amp;$DC$1:$DC$770,0))),"",IF(ISNA(INDEX($DC$1:$DC$200,MATCH($AE206&amp;BD$3,$DB$1:$DB$200&amp;$DC$1:$DC$200,0))),IF(INDEX($DC$201:$DC$770,MATCH($AE206&amp;BD$3,$DB$201:$DB$770&amp;$DC$201:$DC$770,0))=BD$3,2,""),IF(INDEX($DC$1:$DC$200,MATCH($AE206&amp;BD$3,$DB$1:$DB$200&amp;$DC$1:$DC$200,0))=BD$3,1,"")))</f>
        <v/>
      </c>
      <c r="BE206" s="7" t="str">
        <f t="array" ref="BE206">IF(ISNA(INDEX($DC$1:$DC$770,MATCH($AE206&amp;BE$3,$DB$1:$DB$770&amp;$DC$1:$DC$770,0))),"",IF(ISNA(INDEX($DC$1:$DC$200,MATCH($AE206&amp;BE$3,$DB$1:$DB$200&amp;$DC$1:$DC$200,0))),IF(INDEX($DC$201:$DC$770,MATCH($AE206&amp;BE$3,$DB$201:$DB$770&amp;$DC$201:$DC$770,0))=BE$3,2,""),IF(INDEX($DC$1:$DC$200,MATCH($AE206&amp;BE$3,$DB$1:$DB$200&amp;$DC$1:$DC$200,0))=BE$3,1,"")))</f>
        <v/>
      </c>
      <c r="BF206" s="6" t="str">
        <f t="array" ref="BF206">IF(ISNA(INDEX($DC$1:$DC$770,MATCH($AE206&amp;BF$3,$DB$1:$DB$770&amp;$DC$1:$DC$770,0))),"",IF(ISNA(INDEX($DC$1:$DC$200,MATCH($AE206&amp;BF$3,$DB$1:$DB$200&amp;$DC$1:$DC$200,0))),IF(INDEX($DC$201:$DC$770,MATCH($AE206&amp;BF$3,$DB$201:$DB$770&amp;$DC$201:$DC$770,0))=BF$3,2,""),IF(INDEX($DC$1:$DC$200,MATCH($AE206&amp;BF$3,$DB$1:$DB$200&amp;$DC$1:$DC$200,0))=BF$3,1,"")))</f>
        <v/>
      </c>
      <c r="BG206" s="6" t="str">
        <f t="array" ref="BG206">IF(ISNA(INDEX($DC$1:$DC$770,MATCH($AE206&amp;BG$3,$DB$1:$DB$770&amp;$DC$1:$DC$770,0))),"",IF(ISNA(INDEX($DC$1:$DC$200,MATCH($AE206&amp;BG$3,$DB$1:$DB$200&amp;$DC$1:$DC$200,0))),IF(INDEX($DC$201:$DC$770,MATCH($AE206&amp;BG$3,$DB$201:$DB$770&amp;$DC$201:$DC$770,0))=BG$3,2,""),IF(INDEX($DC$1:$DC$200,MATCH($AE206&amp;BG$3,$DB$1:$DB$200&amp;$DC$1:$DC$200,0))=BG$3,1,"")))</f>
        <v/>
      </c>
      <c r="BH206" s="7" t="str">
        <f t="array" ref="BH206">IF(ISNA(INDEX($DC$1:$DC$770,MATCH($AE206&amp;BH$3,$DB$1:$DB$770&amp;$DC$1:$DC$770,0))),"",IF(ISNA(INDEX($DC$1:$DC$200,MATCH($AE206&amp;BH$3,$DB$1:$DB$200&amp;$DC$1:$DC$200,0))),IF(INDEX($DC$201:$DC$770,MATCH($AE206&amp;BH$3,$DB$201:$DB$770&amp;$DC$201:$DC$770,0))=BH$3,2,""),IF(INDEX($DC$1:$DC$200,MATCH($AE206&amp;BH$3,$DB$1:$DB$200&amp;$DC$1:$DC$200,0))=BH$3,1,"")))</f>
        <v/>
      </c>
      <c r="BI206" s="1">
        <f>AE264+1</f>
        <v>336</v>
      </c>
      <c r="BJ206" s="184">
        <f>TRUNC((DATE($CR$2,BK$205,BK206)-WEEKDAY(DATE($CR$2,BK$205,BK206),2)-DATE(YEAR(DATE($CR$2,BK$205,BK206)+4-WEEKDAY(DATE($CR$2,BK$205,BK206),2)),1,-10))/7)</f>
        <v>48</v>
      </c>
      <c r="BK206" s="181">
        <v>1</v>
      </c>
      <c r="BL206" s="176" t="str">
        <f>IF(AH264="Mo","Di",IF(AH264="Di","Mi",IF(AH264="Mi","Do",IF(AH264="Do","Fr",IF(AH264="Fr","Sa",IF(AH264="Sa","So","Mo"))))))</f>
        <v>Do</v>
      </c>
      <c r="BM206" s="2"/>
      <c r="BN206" s="164" t="str">
        <f>IF(OR(OR($BI207=$CP$30,$BI207=$CP$31,$BI207=$CP$32,$BI207=$CP$33,$BI207=$CP$34,$BI207=$CP$35,$BI207=$CP$36,$BI207=$CP$37,$BI207=$CP$38,$BI207=$CP$39,$BI207=$CP$40,$BI207=$CP$41),OR(BJ206=$CR$7,BJ210=$CR$7,BJ206=$CS$7,BJ210=$CS$7,BJ206=$CT$7,BJ210=$CT$7,BJ206=$CR$8,BJ210=$CR$8,BJ206=$CR$9,BJ210=$CR$9,BJ206=$CR$10,BJ210=$CR$10,BJ206=$CS$10,BJ210=$CS$10,BJ206=$CR$11,BJ210=$CR$11,BJ206=$CS$11,BJ210=$CS$11,BJ206=$CT$11,BJ210=$CT$11,BJ206=$CU$11,BJ210=$CU$11,BJ206=$CV$11,BJ210=$CV$11,BJ206=$CR$12,BJ210=$CR$12,BJ206=$CS$12,BJ210=$CS$12),OR($BI207=$CP$44,$BI207=$CP$45,$BI207=$CP$46,$BI207=$CP$47,$BI207=$CP$48,$BI207=$CP$49,$BI207=$CP$50)),1,"")</f>
        <v/>
      </c>
      <c r="BO206" s="164" t="str">
        <f>IF(OR(OR(BJ206=$CR$15,BJ210=$CR$15,BJ206=$CS$15,BJ210=$CS$15,BJ206=$CT$15,BJ210=$CT$15,BJ206=$CR$16,BJ210=$CR$16,BJ206=$CS$16,BJ210=$CS$16,BJ206=$CR$17,BJ210=$CR$17,BJ206=$CS$17,BJ210=$CS$17,BJ206=$CR$18,BJ210=$CR$18,BJ206=$CS$18,BJ210=$CS$18,BJ206=$CT$18,BJ210=$CT$18,BJ206=$CU$18,BJ210=$CU$18,BJ206=$CV$18,BJ210=$CV$18,BJ206=$CR$19,BJ210=$CR$19,BJ206=$CS$19,BJ210=$CS$19),OR($BI207=$CP$30,$BI207=$CP$31,$BI207=$CP$32,$BI207=$CP$33,$BI207=$CP$34,$BI207=$CP$35,$BI207=$CP$36,$BI207=$CP$37,$BI207=$CP$38,$BI207=$CP$39,$BI207=$CP$40,$BI207=$CP$41),OR($BI207=$CP$44,$BI207=$CP$45,$BI207=$CP$46,$BI207=$CP$47,$BI207=$CP$48,$BI207=$CP$49,$BI207=$CP$50)),1,"")</f>
        <v/>
      </c>
      <c r="BP206" s="164" t="str">
        <f>IF(OR(OR(BJ206=$CR$22,BJ210=$CR$22,BJ206=$CS$22,BJ210=$CS$22,BJ206=$CT$22,BJ210=$CT$22,BJ206=$CR$23,BJ210=$CR$23,BJ206=$CS$23,BJ210=$CS$23,BJ206=$CR$24,BJ210=$CR$24,BJ206=$CS$24,BJ210=$CS$24,BJ206=$CR$25,BJ210=$CR$25,BJ206=$CS$25,BJ210=$CS$25,BJ206=$CT$25,BJ210=$CT$25,BJ206=$CU$25,BJ210=$CU$25,BJ206=$CV$25,BJ210=$CV$25,BJ206=$CR$26,BJ210=$CR$26,BJ206=$CS$26,BJ210=$CS$26),OR($BI207=$CP$30,$BI207=$CP$31,$BI207=$CP$32,$BI207=$CP$33,$BI207=$CP$34,$BI207=$CP$35,$BI207=$CP$36,$BI207=$CP$37,$BI207=$CP$38,$BI207=$CP$39,$BI207=$CP$40,$BI207=$CP$41),OR($BI207=$CP$44,$BI207=$CP$45,$BI207=$CP$46,$BI207=$CP$47,$BI207=$CP$48,$BI207=$CP$49,$BI207=$CP$50)),1,"")</f>
        <v/>
      </c>
      <c r="BQ206" s="2"/>
      <c r="BR206" s="5" t="str">
        <f>IF(ISNA(VLOOKUP(BI206,$DB$1:$DE$200,4,FALSE)),"",VLOOKUP(BI206,$DB$1:$DE$200,4,FALSE))</f>
        <v/>
      </c>
      <c r="BS206" s="6"/>
      <c r="BT206" s="6"/>
      <c r="BU206" s="6"/>
      <c r="BV206" s="6"/>
      <c r="BW206" s="6"/>
      <c r="BX206" s="5" t="str">
        <f t="array" ref="BX206">IF(ISNA(INDEX($DC$1:$DC$770,MATCH($BI206&amp;BX$3,$DB$1:$DB$770&amp;$DC$1:$DC$770,0))),"",IF(ISNA(INDEX($DC$1:$DC$200,MATCH($BI206&amp;BX$3,$DB$1:$DB$200&amp;$DC$1:$DC$200,0))),IF(INDEX($DC$201:$DC$770,MATCH($BI206&amp;BX$3,$DB$201:$DB$770&amp;$DC$201:$DC$770,0))=BX$3,2,""),IF(INDEX($DC$1:$DC$200,MATCH($BI206&amp;BX$3,$DB$1:$DB$200&amp;$DC$1:$DC$200,0))=BX$3,1,"")))</f>
        <v/>
      </c>
      <c r="BY206" s="6" t="str">
        <f t="array" ref="BY206">IF(ISNA(INDEX($DC$1:$DC$770,MATCH($BI206&amp;BY$3,$DB$1:$DB$770&amp;$DC$1:$DC$770,0))),"",IF(ISNA(INDEX($DC$1:$DC$200,MATCH($BI206&amp;BY$3,$DB$1:$DB$200&amp;$DC$1:$DC$200,0))),IF(INDEX($DC$201:$DC$770,MATCH($BI206&amp;BY$3,$DB$201:$DB$770&amp;$DC$201:$DC$770,0))=BY$3,2,""),IF(INDEX($DC$1:$DC$200,MATCH($BI206&amp;BY$3,$DB$1:$DB$200&amp;$DC$1:$DC$200,0))=BY$3,1,"")))</f>
        <v/>
      </c>
      <c r="BZ206" s="6" t="str">
        <f t="array" ref="BZ206">IF(ISNA(INDEX($DC$1:$DC$770,MATCH($BI206&amp;BZ$3,$DB$1:$DB$770&amp;$DC$1:$DC$770,0))),"",IF(ISNA(INDEX($DC$1:$DC$200,MATCH($BI206&amp;BZ$3,$DB$1:$DB$200&amp;$DC$1:$DC$200,0))),IF(INDEX($DC$201:$DC$770,MATCH($BI206&amp;BZ$3,$DB$201:$DB$770&amp;$DC$201:$DC$770,0))=BZ$3,2,""),IF(INDEX($DC$1:$DC$200,MATCH($BI206&amp;BZ$3,$DB$1:$DB$200&amp;$DC$1:$DC$200,0))=BZ$3,1,"")))</f>
        <v/>
      </c>
      <c r="CA206" s="5" t="str">
        <f t="array" ref="CA206">IF(ISNA(INDEX($DC$1:$DC$770,MATCH($BI206&amp;CA$3,$DB$1:$DB$770&amp;$DC$1:$DC$770,0))),"",IF(ISNA(INDEX($DC$1:$DC$200,MATCH($BI206&amp;CA$3,$DB$1:$DB$200&amp;$DC$1:$DC$200,0))),IF(INDEX($DC$201:$DC$770,MATCH($BI206&amp;CA$3,$DB$201:$DB$770&amp;$DC$201:$DC$770,0))=CA$3,2,""),IF(INDEX($DC$1:$DC$200,MATCH($BI206&amp;CA$3,$DB$1:$DB$200&amp;$DC$1:$DC$200,0))=CA$3,1,"")))</f>
        <v/>
      </c>
      <c r="CB206" s="6" t="str">
        <f t="array" ref="CB206">IF(ISNA(INDEX($DC$1:$DC$770,MATCH($BI206&amp;CB$3,$DB$1:$DB$770&amp;$DC$1:$DC$770,0))),"",IF(ISNA(INDEX($DC$1:$DC$200,MATCH($BI206&amp;CB$3,$DB$1:$DB$200&amp;$DC$1:$DC$200,0))),IF(INDEX($DC$201:$DC$770,MATCH($BI206&amp;CB$3,$DB$201:$DB$770&amp;$DC$201:$DC$770,0))=CB$3,2,""),IF(INDEX($DC$1:$DC$200,MATCH($BI206&amp;CB$3,$DB$1:$DB$200&amp;$DC$1:$DC$200,0))=CB$3,1,"")))</f>
        <v/>
      </c>
      <c r="CC206" s="7" t="str">
        <f t="array" ref="CC206">IF(ISNA(INDEX($DC$1:$DC$770,MATCH($BI206&amp;CC$3,$DB$1:$DB$770&amp;$DC$1:$DC$770,0))),"",IF(ISNA(INDEX($DC$1:$DC$200,MATCH($BI206&amp;CC$3,$DB$1:$DB$200&amp;$DC$1:$DC$200,0))),IF(INDEX($DC$201:$DC$770,MATCH($BI206&amp;CC$3,$DB$201:$DB$770&amp;$DC$201:$DC$770,0))=CC$3,2,""),IF(INDEX($DC$1:$DC$200,MATCH($BI206&amp;CC$3,$DB$1:$DB$200&amp;$DC$1:$DC$200,0))=CC$3,1,"")))</f>
        <v/>
      </c>
      <c r="CD206" s="6" t="str">
        <f t="array" ref="CD206">IF(ISNA(INDEX($DC$1:$DC$770,MATCH($BI206&amp;CD$3,$DB$1:$DB$770&amp;$DC$1:$DC$770,0))),"",IF(ISNA(INDEX($DC$1:$DC$200,MATCH($BI206&amp;CD$3,$DB$1:$DB$200&amp;$DC$1:$DC$200,0))),IF(INDEX($DC$201:$DC$770,MATCH($BI206&amp;CD$3,$DB$201:$DB$770&amp;$DC$201:$DC$770,0))=CD$3,2,""),IF(INDEX($DC$1:$DC$200,MATCH($BI206&amp;CD$3,$DB$1:$DB$200&amp;$DC$1:$DC$200,0))=CD$3,1,"")))</f>
        <v/>
      </c>
      <c r="CE206" s="6" t="str">
        <f t="array" ref="CE206">IF(ISNA(INDEX($DC$1:$DC$770,MATCH($BI206&amp;CE$3,$DB$1:$DB$770&amp;$DC$1:$DC$770,0))),"",IF(ISNA(INDEX($DC$1:$DC$200,MATCH($BI206&amp;CE$3,$DB$1:$DB$200&amp;$DC$1:$DC$200,0))),IF(INDEX($DC$201:$DC$770,MATCH($BI206&amp;CE$3,$DB$201:$DB$770&amp;$DC$201:$DC$770,0))=CE$3,2,""),IF(INDEX($DC$1:$DC$200,MATCH($BI206&amp;CE$3,$DB$1:$DB$200&amp;$DC$1:$DC$200,0))=CE$3,1,"")))</f>
        <v/>
      </c>
      <c r="CF206" s="6" t="str">
        <f t="array" ref="CF206">IF(ISNA(INDEX($DC$1:$DC$770,MATCH($BI206&amp;CF$3,$DB$1:$DB$770&amp;$DC$1:$DC$770,0))),"",IF(ISNA(INDEX($DC$1:$DC$200,MATCH($BI206&amp;CF$3,$DB$1:$DB$200&amp;$DC$1:$DC$200,0))),IF(INDEX($DC$201:$DC$770,MATCH($BI206&amp;CF$3,$DB$201:$DB$770&amp;$DC$201:$DC$770,0))=CF$3,2,""),IF(INDEX($DC$1:$DC$200,MATCH($BI206&amp;CF$3,$DB$1:$DB$200&amp;$DC$1:$DC$200,0))=CF$3,1,"")))</f>
        <v/>
      </c>
      <c r="CG206" s="5" t="str">
        <f t="array" ref="CG206">IF(ISNA(INDEX($DC$1:$DC$770,MATCH($BI206&amp;CG$3,$DB$1:$DB$770&amp;$DC$1:$DC$770,0))),"",IF(ISNA(INDEX($DC$1:$DC$200,MATCH($BI206&amp;CG$3,$DB$1:$DB$200&amp;$DC$1:$DC$200,0))),IF(INDEX($DC$201:$DC$770,MATCH($BI206&amp;CG$3,$DB$201:$DB$770&amp;$DC$201:$DC$770,0))=CG$3,2,""),IF(INDEX($DC$1:$DC$200,MATCH($BI206&amp;CG$3,$DB$1:$DB$200&amp;$DC$1:$DC$200,0))=CG$3,1,"")))</f>
        <v/>
      </c>
      <c r="CH206" s="6" t="str">
        <f t="array" ref="CH206">IF(ISNA(INDEX($DC$1:$DC$770,MATCH($BI206&amp;CH$3,$DB$1:$DB$770&amp;$DC$1:$DC$770,0))),"",IF(ISNA(INDEX($DC$1:$DC$200,MATCH($BI206&amp;CH$3,$DB$1:$DB$200&amp;$DC$1:$DC$200,0))),IF(INDEX($DC$201:$DC$770,MATCH($BI206&amp;CH$3,$DB$201:$DB$770&amp;$DC$201:$DC$770,0))=CH$3,2,""),IF(INDEX($DC$1:$DC$200,MATCH($BI206&amp;CH$3,$DB$1:$DB$200&amp;$DC$1:$DC$200,0))=CH$3,1,"")))</f>
        <v/>
      </c>
      <c r="CI206" s="7" t="str">
        <f t="array" ref="CI206">IF(ISNA(INDEX($DC$1:$DC$770,MATCH($BI206&amp;CI$3,$DB$1:$DB$770&amp;$DC$1:$DC$770,0))),"",IF(ISNA(INDEX($DC$1:$DC$200,MATCH($BI206&amp;CI$3,$DB$1:$DB$200&amp;$DC$1:$DC$200,0))),IF(INDEX($DC$201:$DC$770,MATCH($BI206&amp;CI$3,$DB$201:$DB$770&amp;$DC$201:$DC$770,0))=CI$3,2,""),IF(INDEX($DC$1:$DC$200,MATCH($BI206&amp;CI$3,$DB$1:$DB$200&amp;$DC$1:$DC$200,0))=CI$3,1,"")))</f>
        <v/>
      </c>
      <c r="CJ206" s="6" t="str">
        <f t="array" ref="CJ206">IF(ISNA(INDEX($DC$1:$DC$770,MATCH($BI206&amp;CJ$3,$DB$1:$DB$770&amp;$DC$1:$DC$770,0))),"",IF(ISNA(INDEX($DC$1:$DC$200,MATCH($BI206&amp;CJ$3,$DB$1:$DB$200&amp;$DC$1:$DC$200,0))),IF(INDEX($DC$201:$DC$770,MATCH($BI206&amp;CJ$3,$DB$201:$DB$770&amp;$DC$201:$DC$770,0))=CJ$3,2,""),IF(INDEX($DC$1:$DC$200,MATCH($BI206&amp;CJ$3,$DB$1:$DB$200&amp;$DC$1:$DC$200,0))=CJ$3,1,"")))</f>
        <v/>
      </c>
      <c r="CK206" s="6" t="str">
        <f t="array" ref="CK206">IF(ISNA(INDEX($DC$1:$DC$770,MATCH($BI206&amp;CK$3,$DB$1:$DB$770&amp;$DC$1:$DC$770,0))),"",IF(ISNA(INDEX($DC$1:$DC$200,MATCH($BI206&amp;CK$3,$DB$1:$DB$200&amp;$DC$1:$DC$200,0))),IF(INDEX($DC$201:$DC$770,MATCH($BI206&amp;CK$3,$DB$201:$DB$770&amp;$DC$201:$DC$770,0))=CK$3,2,""),IF(INDEX($DC$1:$DC$200,MATCH($BI206&amp;CK$3,$DB$1:$DB$200&amp;$DC$1:$DC$200,0))=CK$3,1,"")))</f>
        <v/>
      </c>
      <c r="CL206" s="7" t="str">
        <f t="array" ref="CL206">IF(ISNA(INDEX($DC$1:$DC$770,MATCH($BI206&amp;CL$3,$DB$1:$DB$770&amp;$DC$1:$DC$770,0))),"",IF(ISNA(INDEX($DC$1:$DC$200,MATCH($BI206&amp;CL$3,$DB$1:$DB$200&amp;$DC$1:$DC$200,0))),IF(INDEX($DC$201:$DC$770,MATCH($BI206&amp;CL$3,$DB$201:$DB$770&amp;$DC$201:$DC$770,0))=CL$3,2,""),IF(INDEX($DC$1:$DC$200,MATCH($BI206&amp;CL$3,$DB$1:$DB$200&amp;$DC$1:$DC$200,0))=CL$3,1,"")))</f>
        <v/>
      </c>
      <c r="CQ206" s="13" t="s">
        <v>207</v>
      </c>
      <c r="CR206" s="13">
        <v>15</v>
      </c>
      <c r="CX206" s="30"/>
      <c r="CY206" s="30"/>
      <c r="CZ206" s="30"/>
      <c r="DA206" s="30"/>
      <c r="DB206" s="30">
        <f>IF($DF$205&gt;1,DB205+1,0)</f>
        <v>0</v>
      </c>
      <c r="DC206" s="30">
        <f>DC205</f>
        <v>3</v>
      </c>
      <c r="DD206" s="30"/>
      <c r="DE206" s="30">
        <v>2</v>
      </c>
      <c r="DF206" s="30"/>
      <c r="DG206" s="30"/>
      <c r="DH206" s="30"/>
      <c r="DI206" s="30"/>
      <c r="DJ206" s="30"/>
      <c r="DK206" s="30"/>
      <c r="DL206" s="49">
        <f t="shared" si="1926"/>
        <v>0</v>
      </c>
      <c r="DM206" s="30"/>
      <c r="DN206" s="30"/>
      <c r="DO206" s="30"/>
      <c r="DP206" s="30"/>
      <c r="DQ206" s="30"/>
    </row>
    <row r="207" spans="1:121">
      <c r="A207" s="13">
        <f>A206+0.5</f>
        <v>275.5</v>
      </c>
      <c r="B207" s="174"/>
      <c r="C207" s="183"/>
      <c r="D207" s="178"/>
      <c r="E207" s="2"/>
      <c r="F207" s="165"/>
      <c r="G207" s="165"/>
      <c r="H207" s="165"/>
      <c r="I207" s="2"/>
      <c r="J207" s="9" t="str">
        <f>IF(ISNA(VLOOKUP(A207,$CP$30:$CQ$56,2,FALSE)),IF(ISNA(VLOOKUP(A207,$DB$1:$DE$200,4,FALSE)),"",VLOOKUP(A207,$DB$1:$DE$200,4,FALSE)),VLOOKUP(A207,$CP$30:$CQ$56,2,FALSE))</f>
        <v/>
      </c>
      <c r="K207" s="10"/>
      <c r="L207" s="10"/>
      <c r="M207" s="10"/>
      <c r="N207" s="10"/>
      <c r="O207" s="10"/>
      <c r="P207" s="9" t="str">
        <f t="array" ref="P207">IF(ISNA(INDEX($DC$201:$DC$770,MATCH($A206&amp;P$3,$DB$201:$DB$770&amp;$DC$201:$DC$770,0))),IF(ISNA(INDEX($DC$1:$DC$200,MATCH($A207&amp;P$3,$DB$1:$DB$200&amp;$DC$1:$DC$200,0))),"",IF(INDEX($DC$1:$DC$200,MATCH($A207&amp;P$3,$DB$1:$DB$200&amp;$DC$1:$DC$200,0))=P$3,1,"")),IF(INDEX($DC$201:$DC$770,MATCH($A206&amp;P$3,$DB$201:$DB$770&amp;$DC$201:$DC$770,0))=P$3,2,""))</f>
        <v/>
      </c>
      <c r="Q207" s="10" t="str">
        <f t="array" ref="Q207">IF(ISNA(INDEX($DC$201:$DC$770,MATCH($A206&amp;Q$3,$DB$201:$DB$770&amp;$DC$201:$DC$770,0))),IF(ISNA(INDEX($DC$1:$DC$200,MATCH($A207&amp;Q$3,$DB$1:$DB$200&amp;$DC$1:$DC$200,0))),"",IF(INDEX($DC$1:$DC$200,MATCH($A207&amp;Q$3,$DB$1:$DB$200&amp;$DC$1:$DC$200,0))=Q$3,1,"")),IF(INDEX($DC$201:$DC$770,MATCH($A206&amp;Q$3,$DB$201:$DB$770&amp;$DC$201:$DC$770,0))=Q$3,2,""))</f>
        <v/>
      </c>
      <c r="R207" s="10" t="str">
        <f t="array" ref="R207">IF(ISNA(INDEX($DC$201:$DC$770,MATCH($A206&amp;R$3,$DB$201:$DB$770&amp;$DC$201:$DC$770,0))),IF(ISNA(INDEX($DC$1:$DC$200,MATCH($A207&amp;R$3,$DB$1:$DB$200&amp;$DC$1:$DC$200,0))),"",IF(INDEX($DC$1:$DC$200,MATCH($A207&amp;R$3,$DB$1:$DB$200&amp;$DC$1:$DC$200,0))=R$3,1,"")),IF(INDEX($DC$201:$DC$770,MATCH($A206&amp;R$3,$DB$201:$DB$770&amp;$DC$201:$DC$770,0))=R$3,2,""))</f>
        <v/>
      </c>
      <c r="S207" s="9" t="str">
        <f t="array" ref="S207">IF(ISNA(INDEX($DC$201:$DC$770,MATCH($A206&amp;S$3,$DB$201:$DB$770&amp;$DC$201:$DC$770,0))),IF(ISNA(INDEX($DC$1:$DC$200,MATCH($A207&amp;S$3,$DB$1:$DB$200&amp;$DC$1:$DC$200,0))),"",IF(INDEX($DC$1:$DC$200,MATCH($A207&amp;S$3,$DB$1:$DB$200&amp;$DC$1:$DC$200,0))=S$3,1,"")),IF(INDEX($DC$201:$DC$770,MATCH($A206&amp;S$3,$DB$201:$DB$770&amp;$DC$201:$DC$770,0))=S$3,2,""))</f>
        <v/>
      </c>
      <c r="T207" s="10" t="str">
        <f t="array" ref="T207">IF(ISNA(INDEX($DC$201:$DC$770,MATCH($A206&amp;T$3,$DB$201:$DB$770&amp;$DC$201:$DC$770,0))),IF(ISNA(INDEX($DC$1:$DC$200,MATCH($A207&amp;T$3,$DB$1:$DB$200&amp;$DC$1:$DC$200,0))),"",IF(INDEX($DC$1:$DC$200,MATCH($A207&amp;T$3,$DB$1:$DB$200&amp;$DC$1:$DC$200,0))=T$3,1,"")),IF(INDEX($DC$201:$DC$770,MATCH($A206&amp;T$3,$DB$201:$DB$770&amp;$DC$201:$DC$770,0))=T$3,2,""))</f>
        <v/>
      </c>
      <c r="U207" s="8" t="str">
        <f t="array" ref="U207">IF(ISNA(INDEX($DC$201:$DC$770,MATCH($A206&amp;U$3,$DB$201:$DB$770&amp;$DC$201:$DC$770,0))),IF(ISNA(INDEX($DC$1:$DC$200,MATCH($A207&amp;U$3,$DB$1:$DB$200&amp;$DC$1:$DC$200,0))),"",IF(INDEX($DC$1:$DC$200,MATCH($A207&amp;U$3,$DB$1:$DB$200&amp;$DC$1:$DC$200,0))=U$3,1,"")),IF(INDEX($DC$201:$DC$770,MATCH($A206&amp;U$3,$DB$201:$DB$770&amp;$DC$201:$DC$770,0))=U$3,2,""))</f>
        <v/>
      </c>
      <c r="V207" s="10" t="str">
        <f t="array" ref="V207">IF(ISNA(INDEX($DC$201:$DC$770,MATCH($A206&amp;V$3,$DB$201:$DB$770&amp;$DC$201:$DC$770,0))),IF(ISNA(INDEX($DC$1:$DC$200,MATCH($A207&amp;V$3,$DB$1:$DB$200&amp;$DC$1:$DC$200,0))),"",IF(INDEX($DC$1:$DC$200,MATCH($A207&amp;V$3,$DB$1:$DB$200&amp;$DC$1:$DC$200,0))=V$3,1,"")),IF(INDEX($DC$201:$DC$770,MATCH($A206&amp;V$3,$DB$201:$DB$770&amp;$DC$201:$DC$770,0))=V$3,2,""))</f>
        <v/>
      </c>
      <c r="W207" s="10" t="str">
        <f t="array" ref="W207">IF(ISNA(INDEX($DC$201:$DC$770,MATCH($A206&amp;W$3,$DB$201:$DB$770&amp;$DC$201:$DC$770,0))),IF(ISNA(INDEX($DC$1:$DC$200,MATCH($A207&amp;W$3,$DB$1:$DB$200&amp;$DC$1:$DC$200,0))),"",IF(INDEX($DC$1:$DC$200,MATCH($A207&amp;W$3,$DB$1:$DB$200&amp;$DC$1:$DC$200,0))=W$3,1,"")),IF(INDEX($DC$201:$DC$770,MATCH($A206&amp;W$3,$DB$201:$DB$770&amp;$DC$201:$DC$770,0))=W$3,2,""))</f>
        <v/>
      </c>
      <c r="X207" s="10" t="str">
        <f t="array" ref="X207">IF(ISNA(INDEX($DC$201:$DC$770,MATCH($A206&amp;X$3,$DB$201:$DB$770&amp;$DC$201:$DC$770,0))),IF(ISNA(INDEX($DC$1:$DC$200,MATCH($A207&amp;X$3,$DB$1:$DB$200&amp;$DC$1:$DC$200,0))),"",IF(INDEX($DC$1:$DC$200,MATCH($A207&amp;X$3,$DB$1:$DB$200&amp;$DC$1:$DC$200,0))=X$3,1,"")),IF(INDEX($DC$201:$DC$770,MATCH($A206&amp;X$3,$DB$201:$DB$770&amp;$DC$201:$DC$770,0))=X$3,2,""))</f>
        <v/>
      </c>
      <c r="Y207" s="9" t="str">
        <f t="array" ref="Y207">IF(ISNA(INDEX($DC$201:$DC$770,MATCH($A206&amp;Y$3,$DB$201:$DB$770&amp;$DC$201:$DC$770,0))),IF(ISNA(INDEX($DC$1:$DC$200,MATCH($A207&amp;Y$3,$DB$1:$DB$200&amp;$DC$1:$DC$200,0))),"",IF(INDEX($DC$1:$DC$200,MATCH($A207&amp;Y$3,$DB$1:$DB$200&amp;$DC$1:$DC$200,0))=Y$3,1,"")),IF(INDEX($DC$201:$DC$770,MATCH($A206&amp;Y$3,$DB$201:$DB$770&amp;$DC$201:$DC$770,0))=Y$3,2,""))</f>
        <v/>
      </c>
      <c r="Z207" s="10" t="str">
        <f t="array" ref="Z207">IF(ISNA(INDEX($DC$201:$DC$770,MATCH($A206&amp;Z$3,$DB$201:$DB$770&amp;$DC$201:$DC$770,0))),IF(ISNA(INDEX($DC$1:$DC$200,MATCH($A207&amp;Z$3,$DB$1:$DB$200&amp;$DC$1:$DC$200,0))),"",IF(INDEX($DC$1:$DC$200,MATCH($A207&amp;Z$3,$DB$1:$DB$200&amp;$DC$1:$DC$200,0))=Z$3,1,"")),IF(INDEX($DC$201:$DC$770,MATCH($A206&amp;Z$3,$DB$201:$DB$770&amp;$DC$201:$DC$770,0))=Z$3,2,""))</f>
        <v/>
      </c>
      <c r="AA207" s="8" t="str">
        <f t="array" ref="AA207">IF(ISNA(INDEX($DC$201:$DC$770,MATCH($A206&amp;AA$3,$DB$201:$DB$770&amp;$DC$201:$DC$770,0))),IF(ISNA(INDEX($DC$1:$DC$200,MATCH($A207&amp;AA$3,$DB$1:$DB$200&amp;$DC$1:$DC$200,0))),"",IF(INDEX($DC$1:$DC$200,MATCH($A207&amp;AA$3,$DB$1:$DB$200&amp;$DC$1:$DC$200,0))=AA$3,1,"")),IF(INDEX($DC$201:$DC$770,MATCH($A206&amp;AA$3,$DB$201:$DB$770&amp;$DC$201:$DC$770,0))=AA$3,2,""))</f>
        <v/>
      </c>
      <c r="AB207" s="10" t="str">
        <f t="array" ref="AB207">IF(ISNA(INDEX($DC$201:$DC$770,MATCH($A206&amp;AB$3,$DB$201:$DB$770&amp;$DC$201:$DC$770,0))),IF(ISNA(INDEX($DC$1:$DC$200,MATCH($A207&amp;AB$3,$DB$1:$DB$200&amp;$DC$1:$DC$200,0))),"",IF(INDEX($DC$1:$DC$200,MATCH($A207&amp;AB$3,$DB$1:$DB$200&amp;$DC$1:$DC$200,0))=AB$3,1,"")),IF(INDEX($DC$201:$DC$770,MATCH($A206&amp;AB$3,$DB$201:$DB$770&amp;$DC$201:$DC$770,0))=AB$3,2,""))</f>
        <v/>
      </c>
      <c r="AC207" s="10" t="str">
        <f t="array" ref="AC207">IF(ISNA(INDEX($DC$201:$DC$770,MATCH($A206&amp;AC$3,$DB$201:$DB$770&amp;$DC$201:$DC$770,0))),IF(ISNA(INDEX($DC$1:$DC$200,MATCH($A207&amp;AC$3,$DB$1:$DB$200&amp;$DC$1:$DC$200,0))),"",IF(INDEX($DC$1:$DC$200,MATCH($A207&amp;AC$3,$DB$1:$DB$200&amp;$DC$1:$DC$200,0))=AC$3,1,"")),IF(INDEX($DC$201:$DC$770,MATCH($A206&amp;AC$3,$DB$201:$DB$770&amp;$DC$201:$DC$770,0))=AC$3,2,""))</f>
        <v/>
      </c>
      <c r="AD207" s="8" t="str">
        <f t="array" ref="AD207">IF(ISNA(INDEX($DC$201:$DC$770,MATCH($A206&amp;AD$3,$DB$201:$DB$770&amp;$DC$201:$DC$770,0))),IF(ISNA(INDEX($DC$1:$DC$200,MATCH($A207&amp;AD$3,$DB$1:$DB$200&amp;$DC$1:$DC$200,0))),"",IF(INDEX($DC$1:$DC$200,MATCH($A207&amp;AD$3,$DB$1:$DB$200&amp;$DC$1:$DC$200,0))=AD$3,1,"")),IF(INDEX($DC$201:$DC$770,MATCH($A206&amp;AD$3,$DB$201:$DB$770&amp;$DC$201:$DC$770,0))=AD$3,2,""))</f>
        <v/>
      </c>
      <c r="AE207" s="1">
        <f>AE206+0.5</f>
        <v>306.5</v>
      </c>
      <c r="AF207" s="174"/>
      <c r="AG207" s="183"/>
      <c r="AH207" s="178"/>
      <c r="AI207" s="2"/>
      <c r="AJ207" s="165"/>
      <c r="AK207" s="165"/>
      <c r="AL207" s="165"/>
      <c r="AM207" s="2"/>
      <c r="AN207" s="9" t="str">
        <f>IF(ISNA(VLOOKUP(AE207,$CP$30:$CQ$56,2,FALSE)),IF(ISNA(VLOOKUP(AE207,$DB$1:$DE$200,4,FALSE)),"",VLOOKUP(AE207,$DB$1:$DE$200,4,FALSE)),VLOOKUP(AE207,$CP$30:$CQ$56,2,FALSE))</f>
        <v/>
      </c>
      <c r="AO207" s="10"/>
      <c r="AP207" s="10"/>
      <c r="AQ207" s="10"/>
      <c r="AR207" s="10"/>
      <c r="AS207" s="10"/>
      <c r="AT207" s="9" t="str">
        <f t="array" ref="AT207">IF(ISNA(INDEX($DC$201:$DC$770,MATCH($AE206&amp;AT$3,$DB$201:$DB$770&amp;$DC$201:$DC$770,0))),IF(ISNA(INDEX($DC$1:$DC$200,MATCH($AE207&amp;AT$3,$DB$1:$DB$200&amp;$DC$1:$DC$200,0))),"",IF(INDEX($DC$1:$DC$200,MATCH($AE207&amp;AT$3,$DB$1:$DB$200&amp;$DC$1:$DC$200,0))=AT$3,1,"")),IF(INDEX($DC$201:$DC$770,MATCH($AE206&amp;AT$3,$DB$201:$DB$770&amp;$DC$201:$DC$770,0))=AT$3,2,""))</f>
        <v/>
      </c>
      <c r="AU207" s="10" t="str">
        <f t="array" ref="AU207">IF(ISNA(INDEX($DC$201:$DC$770,MATCH($AE206&amp;AU$3,$DB$201:$DB$770&amp;$DC$201:$DC$770,0))),IF(ISNA(INDEX($DC$1:$DC$200,MATCH($AE207&amp;AU$3,$DB$1:$DB$200&amp;$DC$1:$DC$200,0))),"",IF(INDEX($DC$1:$DC$200,MATCH($AE207&amp;AU$3,$DB$1:$DB$200&amp;$DC$1:$DC$200,0))=AU$3,1,"")),IF(INDEX($DC$201:$DC$770,MATCH($AE206&amp;AU$3,$DB$201:$DB$770&amp;$DC$201:$DC$770,0))=AU$3,2,""))</f>
        <v/>
      </c>
      <c r="AV207" s="10" t="str">
        <f t="array" ref="AV207">IF(ISNA(INDEX($DC$201:$DC$770,MATCH($AE206&amp;AV$3,$DB$201:$DB$770&amp;$DC$201:$DC$770,0))),IF(ISNA(INDEX($DC$1:$DC$200,MATCH($AE207&amp;AV$3,$DB$1:$DB$200&amp;$DC$1:$DC$200,0))),"",IF(INDEX($DC$1:$DC$200,MATCH($AE207&amp;AV$3,$DB$1:$DB$200&amp;$DC$1:$DC$200,0))=AV$3,1,"")),IF(INDEX($DC$201:$DC$770,MATCH($AE206&amp;AV$3,$DB$201:$DB$770&amp;$DC$201:$DC$770,0))=AV$3,2,""))</f>
        <v/>
      </c>
      <c r="AW207" s="9" t="str">
        <f t="array" ref="AW207">IF(ISNA(INDEX($DC$201:$DC$770,MATCH($AE206&amp;AW$3,$DB$201:$DB$770&amp;$DC$201:$DC$770,0))),IF(ISNA(INDEX($DC$1:$DC$200,MATCH($AE207&amp;AW$3,$DB$1:$DB$200&amp;$DC$1:$DC$200,0))),"",IF(INDEX($DC$1:$DC$200,MATCH($AE207&amp;AW$3,$DB$1:$DB$200&amp;$DC$1:$DC$200,0))=AW$3,1,"")),IF(INDEX($DC$201:$DC$770,MATCH($AE206&amp;AW$3,$DB$201:$DB$770&amp;$DC$201:$DC$770,0))=AW$3,2,""))</f>
        <v/>
      </c>
      <c r="AX207" s="10" t="str">
        <f t="array" ref="AX207">IF(ISNA(INDEX($DC$201:$DC$770,MATCH($AE206&amp;AX$3,$DB$201:$DB$770&amp;$DC$201:$DC$770,0))),IF(ISNA(INDEX($DC$1:$DC$200,MATCH($AE207&amp;AX$3,$DB$1:$DB$200&amp;$DC$1:$DC$200,0))),"",IF(INDEX($DC$1:$DC$200,MATCH($AE207&amp;AX$3,$DB$1:$DB$200&amp;$DC$1:$DC$200,0))=AX$3,1,"")),IF(INDEX($DC$201:$DC$770,MATCH($AE206&amp;AX$3,$DB$201:$DB$770&amp;$DC$201:$DC$770,0))=AX$3,2,""))</f>
        <v/>
      </c>
      <c r="AY207" s="8" t="str">
        <f t="array" ref="AY207">IF(ISNA(INDEX($DC$201:$DC$770,MATCH($AE206&amp;AY$3,$DB$201:$DB$770&amp;$DC$201:$DC$770,0))),IF(ISNA(INDEX($DC$1:$DC$200,MATCH($AE207&amp;AY$3,$DB$1:$DB$200&amp;$DC$1:$DC$200,0))),"",IF(INDEX($DC$1:$DC$200,MATCH($AE207&amp;AY$3,$DB$1:$DB$200&amp;$DC$1:$DC$200,0))=AY$3,1,"")),IF(INDEX($DC$201:$DC$770,MATCH($AE206&amp;AY$3,$DB$201:$DB$770&amp;$DC$201:$DC$770,0))=AY$3,2,""))</f>
        <v/>
      </c>
      <c r="AZ207" s="10" t="str">
        <f t="array" ref="AZ207">IF(ISNA(INDEX($DC$201:$DC$770,MATCH($AE206&amp;AZ$3,$DB$201:$DB$770&amp;$DC$201:$DC$770,0))),IF(ISNA(INDEX($DC$1:$DC$200,MATCH($AE207&amp;AZ$3,$DB$1:$DB$200&amp;$DC$1:$DC$200,0))),"",IF(INDEX($DC$1:$DC$200,MATCH($AE207&amp;AZ$3,$DB$1:$DB$200&amp;$DC$1:$DC$200,0))=AZ$3,1,"")),IF(INDEX($DC$201:$DC$770,MATCH($AE206&amp;AZ$3,$DB$201:$DB$770&amp;$DC$201:$DC$770,0))=AZ$3,2,""))</f>
        <v/>
      </c>
      <c r="BA207" s="10" t="str">
        <f t="array" ref="BA207">IF(ISNA(INDEX($DC$201:$DC$770,MATCH($AE206&amp;BA$3,$DB$201:$DB$770&amp;$DC$201:$DC$770,0))),IF(ISNA(INDEX($DC$1:$DC$200,MATCH($AE207&amp;BA$3,$DB$1:$DB$200&amp;$DC$1:$DC$200,0))),"",IF(INDEX($DC$1:$DC$200,MATCH($AE207&amp;BA$3,$DB$1:$DB$200&amp;$DC$1:$DC$200,0))=BA$3,1,"")),IF(INDEX($DC$201:$DC$770,MATCH($AE206&amp;BA$3,$DB$201:$DB$770&amp;$DC$201:$DC$770,0))=BA$3,2,""))</f>
        <v/>
      </c>
      <c r="BB207" s="10" t="str">
        <f t="array" ref="BB207">IF(ISNA(INDEX($DC$201:$DC$770,MATCH($AE206&amp;BB$3,$DB$201:$DB$770&amp;$DC$201:$DC$770,0))),IF(ISNA(INDEX($DC$1:$DC$200,MATCH($AE207&amp;BB$3,$DB$1:$DB$200&amp;$DC$1:$DC$200,0))),"",IF(INDEX($DC$1:$DC$200,MATCH($AE207&amp;BB$3,$DB$1:$DB$200&amp;$DC$1:$DC$200,0))=BB$3,1,"")),IF(INDEX($DC$201:$DC$770,MATCH($AE206&amp;BB$3,$DB$201:$DB$770&amp;$DC$201:$DC$770,0))=BB$3,2,""))</f>
        <v/>
      </c>
      <c r="BC207" s="9" t="str">
        <f t="array" ref="BC207">IF(ISNA(INDEX($DC$201:$DC$770,MATCH($AE206&amp;BC$3,$DB$201:$DB$770&amp;$DC$201:$DC$770,0))),IF(ISNA(INDEX($DC$1:$DC$200,MATCH($AE207&amp;BC$3,$DB$1:$DB$200&amp;$DC$1:$DC$200,0))),"",IF(INDEX($DC$1:$DC$200,MATCH($AE207&amp;BC$3,$DB$1:$DB$200&amp;$DC$1:$DC$200,0))=BC$3,1,"")),IF(INDEX($DC$201:$DC$770,MATCH($AE206&amp;BC$3,$DB$201:$DB$770&amp;$DC$201:$DC$770,0))=BC$3,2,""))</f>
        <v/>
      </c>
      <c r="BD207" s="10" t="str">
        <f t="array" ref="BD207">IF(ISNA(INDEX($DC$201:$DC$770,MATCH($AE206&amp;BD$3,$DB$201:$DB$770&amp;$DC$201:$DC$770,0))),IF(ISNA(INDEX($DC$1:$DC$200,MATCH($AE207&amp;BD$3,$DB$1:$DB$200&amp;$DC$1:$DC$200,0))),"",IF(INDEX($DC$1:$DC$200,MATCH($AE207&amp;BD$3,$DB$1:$DB$200&amp;$DC$1:$DC$200,0))=BD$3,1,"")),IF(INDEX($DC$201:$DC$770,MATCH($AE206&amp;BD$3,$DB$201:$DB$770&amp;$DC$201:$DC$770,0))=BD$3,2,""))</f>
        <v/>
      </c>
      <c r="BE207" s="8" t="str">
        <f t="array" ref="BE207">IF(ISNA(INDEX($DC$201:$DC$770,MATCH($AE206&amp;BE$3,$DB$201:$DB$770&amp;$DC$201:$DC$770,0))),IF(ISNA(INDEX($DC$1:$DC$200,MATCH($AE207&amp;BE$3,$DB$1:$DB$200&amp;$DC$1:$DC$200,0))),"",IF(INDEX($DC$1:$DC$200,MATCH($AE207&amp;BE$3,$DB$1:$DB$200&amp;$DC$1:$DC$200,0))=BE$3,1,"")),IF(INDEX($DC$201:$DC$770,MATCH($AE206&amp;BE$3,$DB$201:$DB$770&amp;$DC$201:$DC$770,0))=BE$3,2,""))</f>
        <v/>
      </c>
      <c r="BF207" s="10" t="str">
        <f t="array" ref="BF207">IF(ISNA(INDEX($DC$201:$DC$770,MATCH($AE206&amp;BF$3,$DB$201:$DB$770&amp;$DC$201:$DC$770,0))),IF(ISNA(INDEX($DC$1:$DC$200,MATCH($AE207&amp;BF$3,$DB$1:$DB$200&amp;$DC$1:$DC$200,0))),"",IF(INDEX($DC$1:$DC$200,MATCH($AE207&amp;BF$3,$DB$1:$DB$200&amp;$DC$1:$DC$200,0))=BF$3,1,"")),IF(INDEX($DC$201:$DC$770,MATCH($AE206&amp;BF$3,$DB$201:$DB$770&amp;$DC$201:$DC$770,0))=BF$3,2,""))</f>
        <v/>
      </c>
      <c r="BG207" s="10" t="str">
        <f t="array" ref="BG207">IF(ISNA(INDEX($DC$201:$DC$770,MATCH($AE206&amp;BG$3,$DB$201:$DB$770&amp;$DC$201:$DC$770,0))),IF(ISNA(INDEX($DC$1:$DC$200,MATCH($AE207&amp;BG$3,$DB$1:$DB$200&amp;$DC$1:$DC$200,0))),"",IF(INDEX($DC$1:$DC$200,MATCH($AE207&amp;BG$3,$DB$1:$DB$200&amp;$DC$1:$DC$200,0))=BG$3,1,"")),IF(INDEX($DC$201:$DC$770,MATCH($AE206&amp;BG$3,$DB$201:$DB$770&amp;$DC$201:$DC$770,0))=BG$3,2,""))</f>
        <v/>
      </c>
      <c r="BH207" s="8" t="str">
        <f t="array" ref="BH207">IF(ISNA(INDEX($DC$201:$DC$770,MATCH($AE206&amp;BH$3,$DB$201:$DB$770&amp;$DC$201:$DC$770,0))),IF(ISNA(INDEX($DC$1:$DC$200,MATCH($AE207&amp;BH$3,$DB$1:$DB$200&amp;$DC$1:$DC$200,0))),"",IF(INDEX($DC$1:$DC$200,MATCH($AE207&amp;BH$3,$DB$1:$DB$200&amp;$DC$1:$DC$200,0))=BH$3,1,"")),IF(INDEX($DC$201:$DC$770,MATCH($AE206&amp;BH$3,$DB$201:$DB$770&amp;$DC$201:$DC$770,0))=BH$3,2,""))</f>
        <v/>
      </c>
      <c r="BI207" s="1">
        <f>BI206+0.5</f>
        <v>336.5</v>
      </c>
      <c r="BJ207" s="174"/>
      <c r="BK207" s="183"/>
      <c r="BL207" s="178"/>
      <c r="BM207" s="2"/>
      <c r="BN207" s="165"/>
      <c r="BO207" s="165"/>
      <c r="BP207" s="165"/>
      <c r="BQ207" s="2"/>
      <c r="BR207" s="9" t="str">
        <f>IF(ISNA(VLOOKUP(BI207,$CP$30:$CQ$56,2,FALSE)),IF(ISNA(VLOOKUP(BI207,$DB$1:$DE$200,4,FALSE)),"",VLOOKUP(BI207,$DB$1:$DE$200,4,FALSE)),VLOOKUP(BI207,$CP$30:$CQ$56,2,FALSE))</f>
        <v/>
      </c>
      <c r="BS207" s="10"/>
      <c r="BT207" s="10"/>
      <c r="BU207" s="10"/>
      <c r="BV207" s="10"/>
      <c r="BW207" s="10"/>
      <c r="BX207" s="9" t="str">
        <f t="array" ref="BX207">IF(ISNA(INDEX($DC$201:$DC$770,MATCH($BI206&amp;BX$3,$DB$201:$DB$770&amp;$DC$201:$DC$770,0))),IF(ISNA(INDEX($DC$1:$DC$200,MATCH($BI207&amp;BX$3,$DB$1:$DB$200&amp;$DC$1:$DC$200,0))),"",IF(INDEX($DC$1:$DC$200,MATCH($BI207&amp;BX$3,$DB$1:$DB$200&amp;$DC$1:$DC$200,0))=BX$3,1,"")),IF(INDEX($DC$201:$DC$770,MATCH($BI206&amp;BX$3,$DB$201:$DB$770&amp;$DC$201:$DC$770,0))=BX$3,2,""))</f>
        <v/>
      </c>
      <c r="BY207" s="10" t="str">
        <f t="array" ref="BY207">IF(ISNA(INDEX($DC$201:$DC$770,MATCH($BI206&amp;BY$3,$DB$201:$DB$770&amp;$DC$201:$DC$770,0))),IF(ISNA(INDEX($DC$1:$DC$200,MATCH($BI207&amp;BY$3,$DB$1:$DB$200&amp;$DC$1:$DC$200,0))),"",IF(INDEX($DC$1:$DC$200,MATCH($BI207&amp;BY$3,$DB$1:$DB$200&amp;$DC$1:$DC$200,0))=BY$3,1,"")),IF(INDEX($DC$201:$DC$770,MATCH($BI206&amp;BY$3,$DB$201:$DB$770&amp;$DC$201:$DC$770,0))=BY$3,2,""))</f>
        <v/>
      </c>
      <c r="BZ207" s="10" t="str">
        <f t="array" ref="BZ207">IF(ISNA(INDEX($DC$201:$DC$770,MATCH($BI206&amp;BZ$3,$DB$201:$DB$770&amp;$DC$201:$DC$770,0))),IF(ISNA(INDEX($DC$1:$DC$200,MATCH($BI207&amp;BZ$3,$DB$1:$DB$200&amp;$DC$1:$DC$200,0))),"",IF(INDEX($DC$1:$DC$200,MATCH($BI207&amp;BZ$3,$DB$1:$DB$200&amp;$DC$1:$DC$200,0))=BZ$3,1,"")),IF(INDEX($DC$201:$DC$770,MATCH($BI206&amp;BZ$3,$DB$201:$DB$770&amp;$DC$201:$DC$770,0))=BZ$3,2,""))</f>
        <v/>
      </c>
      <c r="CA207" s="9" t="str">
        <f t="array" ref="CA207">IF(ISNA(INDEX($DC$201:$DC$770,MATCH($BI206&amp;CA$3,$DB$201:$DB$770&amp;$DC$201:$DC$770,0))),IF(ISNA(INDEX($DC$1:$DC$200,MATCH($BI207&amp;CA$3,$DB$1:$DB$200&amp;$DC$1:$DC$200,0))),"",IF(INDEX($DC$1:$DC$200,MATCH($BI207&amp;CA$3,$DB$1:$DB$200&amp;$DC$1:$DC$200,0))=CA$3,1,"")),IF(INDEX($DC$201:$DC$770,MATCH($BI206&amp;CA$3,$DB$201:$DB$770&amp;$DC$201:$DC$770,0))=CA$3,2,""))</f>
        <v/>
      </c>
      <c r="CB207" s="10" t="str">
        <f t="array" ref="CB207">IF(ISNA(INDEX($DC$201:$DC$770,MATCH($BI206&amp;CB$3,$DB$201:$DB$770&amp;$DC$201:$DC$770,0))),IF(ISNA(INDEX($DC$1:$DC$200,MATCH($BI207&amp;CB$3,$DB$1:$DB$200&amp;$DC$1:$DC$200,0))),"",IF(INDEX($DC$1:$DC$200,MATCH($BI207&amp;CB$3,$DB$1:$DB$200&amp;$DC$1:$DC$200,0))=CB$3,1,"")),IF(INDEX($DC$201:$DC$770,MATCH($BI206&amp;CB$3,$DB$201:$DB$770&amp;$DC$201:$DC$770,0))=CB$3,2,""))</f>
        <v/>
      </c>
      <c r="CC207" s="8" t="str">
        <f t="array" ref="CC207">IF(ISNA(INDEX($DC$201:$DC$770,MATCH($BI206&amp;CC$3,$DB$201:$DB$770&amp;$DC$201:$DC$770,0))),IF(ISNA(INDEX($DC$1:$DC$200,MATCH($BI207&amp;CC$3,$DB$1:$DB$200&amp;$DC$1:$DC$200,0))),"",IF(INDEX($DC$1:$DC$200,MATCH($BI207&amp;CC$3,$DB$1:$DB$200&amp;$DC$1:$DC$200,0))=CC$3,1,"")),IF(INDEX($DC$201:$DC$770,MATCH($BI206&amp;CC$3,$DB$201:$DB$770&amp;$DC$201:$DC$770,0))=CC$3,2,""))</f>
        <v/>
      </c>
      <c r="CD207" s="10" t="str">
        <f t="array" ref="CD207">IF(ISNA(INDEX($DC$201:$DC$770,MATCH($BI206&amp;CD$3,$DB$201:$DB$770&amp;$DC$201:$DC$770,0))),IF(ISNA(INDEX($DC$1:$DC$200,MATCH($BI207&amp;CD$3,$DB$1:$DB$200&amp;$DC$1:$DC$200,0))),"",IF(INDEX($DC$1:$DC$200,MATCH($BI207&amp;CD$3,$DB$1:$DB$200&amp;$DC$1:$DC$200,0))=CD$3,1,"")),IF(INDEX($DC$201:$DC$770,MATCH($BI206&amp;CD$3,$DB$201:$DB$770&amp;$DC$201:$DC$770,0))=CD$3,2,""))</f>
        <v/>
      </c>
      <c r="CE207" s="10" t="str">
        <f t="array" ref="CE207">IF(ISNA(INDEX($DC$201:$DC$770,MATCH($BI206&amp;CE$3,$DB$201:$DB$770&amp;$DC$201:$DC$770,0))),IF(ISNA(INDEX($DC$1:$DC$200,MATCH($BI207&amp;CE$3,$DB$1:$DB$200&amp;$DC$1:$DC$200,0))),"",IF(INDEX($DC$1:$DC$200,MATCH($BI207&amp;CE$3,$DB$1:$DB$200&amp;$DC$1:$DC$200,0))=CE$3,1,"")),IF(INDEX($DC$201:$DC$770,MATCH($BI206&amp;CE$3,$DB$201:$DB$770&amp;$DC$201:$DC$770,0))=CE$3,2,""))</f>
        <v/>
      </c>
      <c r="CF207" s="10" t="str">
        <f t="array" ref="CF207">IF(ISNA(INDEX($DC$201:$DC$770,MATCH($BI206&amp;CF$3,$DB$201:$DB$770&amp;$DC$201:$DC$770,0))),IF(ISNA(INDEX($DC$1:$DC$200,MATCH($BI207&amp;CF$3,$DB$1:$DB$200&amp;$DC$1:$DC$200,0))),"",IF(INDEX($DC$1:$DC$200,MATCH($BI207&amp;CF$3,$DB$1:$DB$200&amp;$DC$1:$DC$200,0))=CF$3,1,"")),IF(INDEX($DC$201:$DC$770,MATCH($BI206&amp;CF$3,$DB$201:$DB$770&amp;$DC$201:$DC$770,0))=CF$3,2,""))</f>
        <v/>
      </c>
      <c r="CG207" s="9" t="str">
        <f t="array" ref="CG207">IF(ISNA(INDEX($DC$201:$DC$770,MATCH($BI206&amp;CG$3,$DB$201:$DB$770&amp;$DC$201:$DC$770,0))),IF(ISNA(INDEX($DC$1:$DC$200,MATCH($BI207&amp;CG$3,$DB$1:$DB$200&amp;$DC$1:$DC$200,0))),"",IF(INDEX($DC$1:$DC$200,MATCH($BI207&amp;CG$3,$DB$1:$DB$200&amp;$DC$1:$DC$200,0))=CG$3,1,"")),IF(INDEX($DC$201:$DC$770,MATCH($BI206&amp;CG$3,$DB$201:$DB$770&amp;$DC$201:$DC$770,0))=CG$3,2,""))</f>
        <v/>
      </c>
      <c r="CH207" s="10" t="str">
        <f t="array" ref="CH207">IF(ISNA(INDEX($DC$201:$DC$770,MATCH($BI206&amp;CH$3,$DB$201:$DB$770&amp;$DC$201:$DC$770,0))),IF(ISNA(INDEX($DC$1:$DC$200,MATCH($BI207&amp;CH$3,$DB$1:$DB$200&amp;$DC$1:$DC$200,0))),"",IF(INDEX($DC$1:$DC$200,MATCH($BI207&amp;CH$3,$DB$1:$DB$200&amp;$DC$1:$DC$200,0))=CH$3,1,"")),IF(INDEX($DC$201:$DC$770,MATCH($BI206&amp;CH$3,$DB$201:$DB$770&amp;$DC$201:$DC$770,0))=CH$3,2,""))</f>
        <v/>
      </c>
      <c r="CI207" s="8" t="str">
        <f t="array" ref="CI207">IF(ISNA(INDEX($DC$201:$DC$770,MATCH($BI206&amp;CI$3,$DB$201:$DB$770&amp;$DC$201:$DC$770,0))),IF(ISNA(INDEX($DC$1:$DC$200,MATCH($BI207&amp;CI$3,$DB$1:$DB$200&amp;$DC$1:$DC$200,0))),"",IF(INDEX($DC$1:$DC$200,MATCH($BI207&amp;CI$3,$DB$1:$DB$200&amp;$DC$1:$DC$200,0))=CI$3,1,"")),IF(INDEX($DC$201:$DC$770,MATCH($BI206&amp;CI$3,$DB$201:$DB$770&amp;$DC$201:$DC$770,0))=CI$3,2,""))</f>
        <v/>
      </c>
      <c r="CJ207" s="10" t="str">
        <f t="array" ref="CJ207">IF(ISNA(INDEX($DC$201:$DC$770,MATCH($BI206&amp;CJ$3,$DB$201:$DB$770&amp;$DC$201:$DC$770,0))),IF(ISNA(INDEX($DC$1:$DC$200,MATCH($BI207&amp;CJ$3,$DB$1:$DB$200&amp;$DC$1:$DC$200,0))),"",IF(INDEX($DC$1:$DC$200,MATCH($BI207&amp;CJ$3,$DB$1:$DB$200&amp;$DC$1:$DC$200,0))=CJ$3,1,"")),IF(INDEX($DC$201:$DC$770,MATCH($BI206&amp;CJ$3,$DB$201:$DB$770&amp;$DC$201:$DC$770,0))=CJ$3,2,""))</f>
        <v/>
      </c>
      <c r="CK207" s="10" t="str">
        <f t="array" ref="CK207">IF(ISNA(INDEX($DC$201:$DC$770,MATCH($BI206&amp;CK$3,$DB$201:$DB$770&amp;$DC$201:$DC$770,0))),IF(ISNA(INDEX($DC$1:$DC$200,MATCH($BI207&amp;CK$3,$DB$1:$DB$200&amp;$DC$1:$DC$200,0))),"",IF(INDEX($DC$1:$DC$200,MATCH($BI207&amp;CK$3,$DB$1:$DB$200&amp;$DC$1:$DC$200,0))=CK$3,1,"")),IF(INDEX($DC$201:$DC$770,MATCH($BI206&amp;CK$3,$DB$201:$DB$770&amp;$DC$201:$DC$770,0))=CK$3,2,""))</f>
        <v/>
      </c>
      <c r="CL207" s="8" t="str">
        <f t="array" ref="CL207">IF(ISNA(INDEX($DC$201:$DC$770,MATCH($BI206&amp;CL$3,$DB$201:$DB$770&amp;$DC$201:$DC$770,0))),IF(ISNA(INDEX($DC$1:$DC$200,MATCH($BI207&amp;CL$3,$DB$1:$DB$200&amp;$DC$1:$DC$200,0))),"",IF(INDEX($DC$1:$DC$200,MATCH($BI207&amp;CL$3,$DB$1:$DB$200&amp;$DC$1:$DC$200,0))=CL$3,1,"")),IF(INDEX($DC$201:$DC$770,MATCH($BI206&amp;CL$3,$DB$201:$DB$770&amp;$DC$201:$DC$770,0))=CL$3,2,""))</f>
        <v/>
      </c>
      <c r="CQ207" s="13" t="s">
        <v>206</v>
      </c>
      <c r="CR207" s="13">
        <v>14</v>
      </c>
      <c r="CX207" s="30"/>
      <c r="CY207" s="30"/>
      <c r="CZ207" s="30"/>
      <c r="DA207" s="30"/>
      <c r="DB207" s="30">
        <f>IF($DF$205&gt;2,DB206+1,0)</f>
        <v>0</v>
      </c>
      <c r="DC207" s="30">
        <f t="shared" ref="DC207:DC212" si="1927">DC206</f>
        <v>3</v>
      </c>
      <c r="DD207" s="30"/>
      <c r="DE207" s="30">
        <v>3</v>
      </c>
      <c r="DF207" s="30"/>
      <c r="DG207" s="30"/>
      <c r="DH207" s="30"/>
      <c r="DI207" s="30"/>
      <c r="DJ207" s="30"/>
      <c r="DK207" s="30"/>
      <c r="DL207" s="49">
        <f t="shared" si="1926"/>
        <v>0</v>
      </c>
      <c r="DM207" s="30"/>
      <c r="DN207" s="30"/>
      <c r="DO207" s="30"/>
      <c r="DP207" s="30"/>
      <c r="DQ207" s="30"/>
    </row>
    <row r="208" spans="1:121">
      <c r="A208" s="13">
        <f>A206+1</f>
        <v>276</v>
      </c>
      <c r="B208" s="174">
        <f>TRUNC((DATE($CR$2,C$205,C208)-WEEKDAY(DATE($CR$2,C$205,C208),2)-DATE(YEAR(DATE($CR$2,C$205,C208)+4-WEEKDAY(DATE($CR$2,C$205,C208),2)),1,-10))/7)</f>
        <v>39</v>
      </c>
      <c r="C208" s="181">
        <v>2</v>
      </c>
      <c r="D208" s="176" t="str">
        <f t="shared" ref="D208:D266" si="1928">IF(D206="Mo","Di",IF(D206="Di","Mi",IF(D206="Mi","Do",IF(D206="Do","Fr",IF(D206="Fr","Sa",IF(D206="Sa","So","Mo"))))))</f>
        <v>So</v>
      </c>
      <c r="E208" s="2"/>
      <c r="F208" s="164" t="str">
        <f t="shared" ref="F208" si="1929">IF(OR(OR(B208=$CR$7,B212=$CR$7,B208=$CS$7,B212=$CS$7,B208=$CT$7,B212=$CT$7,B208=$CR$8,B212=$CR$8,B208=$CR$9,B212=$CR$9,B208=$CR$10,B212=$CR$10,B208=$CS$10,B212=$CS$10,B208=$CR$11,B212=$CR$11,B208=$CS$11,B212=$CS$11,B208=$CT$11,B212=$CT$11,B208=$CU$11,B212=$CU$11,B208=$CV$11,B212=$CV$11,B208=$CR$12,B212=$CR$12,B208=$CS$12,B212=$CS$12),OR($A209=$CP$30,$A209=$CP$31,$A209=$CP$32,$A209=$CP$33,$A209=$CP$34,$A209=$CP$35,$A209=$CP$36,$A209=$CP$37,$A209=$CP$38,$A209=$CP$39,$A209=$CP$40,$A209=$CP$41),OR($A209=$CP$44,$A209=$CP$45,$A209=$CP$46,$A209=$CP$47,$A209=$CP$48,$A209=$CP$49,$A209=$CP$50)),1,"")</f>
        <v/>
      </c>
      <c r="G208" s="164" t="str">
        <f t="shared" ref="G208" si="1930">IF(OR(OR(B208=$CR$15,B212=$CR$15,B208=$CS$15,B212=$CS$15,B208=$CT$15,B212=$CT$15,B208=$CR$16,B212=$CR$16,B208=$CS$16,B212=$CS$16,B208=$CR$17,B212=$CR$17,B208=$CS$17,B212=$CS$17,B208=$CR$18,B212=$CR$18,B208=$CS$18,B212=$CS$18,B208=$CT$18,B212=$CT$18,B208=$CU$18,B212=$CU$18,B208=$CV$18,B212=$CV$18,B208=$CR$19,B212=$CR$19,B208=$CS$19,B212=$CS$19),OR($A209=$CP$30,$A209=$CP$31,$A209=$CP$32,$A209=$CP$33,$A209=$CP$34,$A209=$CP$35,$A209=$CP$36,$A209=$CP$37,$A209=$CP$38,$A209=$CP$39,$A209=$CP$40,$A209=$CP$41),OR($A209=$CP$44,$A209=$CP$45,$A209=$CP$46,$A209=$CP$47,$A209=$CP$48,$A209=$CP$49,$A209=$CP$50)),1,"")</f>
        <v/>
      </c>
      <c r="H208" s="164" t="str">
        <f t="shared" ref="H208" si="1931">IF(OR(OR(B208=$CR$22,B212=$CR$22,B208=$CS$22,B212=$CS$22,B208=$CT$22,B212=$CT$22,B208=$CR$23,B212=$CR$23,B208=$CS$23,B212=$CS$23,B208=$CR$24,B212=$CR$24,B208=$CS$24,B212=$CS$24,B208=$CR$25,B212=$CR$25,B208=$CS$25,B212=$CS$25,B208=$CT$25,B212=$CT$25,B208=$CU$25,B212=$CU$25,B208=$CV$25,B212=$CV$25,B208=$CR$26,B212=$CR$26,B208=$CS$26,B212=$CS$26),OR($A209=$CP$30,$A209=$CP$31,$A209=$CP$32,$A209=$CP$33,$A209=$CP$34,$A209=$CP$35,$A209=$CP$36,$A209=$CP$37,$A209=$CP$38,$A209=$CP$39,$A209=$CP$40,$A209=$CP$41),OR($A209=$CP$44,$A209=$CP$45,$A209=$CP$46,$A209=$CP$47,$A209=$CP$48,$A209=$CP$49,$A209=$CP$50)),1,"")</f>
        <v/>
      </c>
      <c r="I208" s="2"/>
      <c r="J208" s="1" t="str">
        <f t="shared" ref="J208" si="1932">IF(ISNA(VLOOKUP(A208,$DB$1:$DE$200,4,FALSE)),"",VLOOKUP(A208,$DB$1:$DE$200,4,FALSE))</f>
        <v>Chilbi</v>
      </c>
      <c r="K208" s="1"/>
      <c r="L208" s="1"/>
      <c r="M208" s="1"/>
      <c r="N208" s="1"/>
      <c r="O208" s="1"/>
      <c r="P208" s="5" t="str">
        <f t="array" ref="P208">IF(ISNA(INDEX($DC$1:$DC$770,MATCH($A208&amp;P$3,$DB$1:$DB$770&amp;$DC$1:$DC$770,0))),"",IF(ISNA(INDEX($DC$1:$DC$200,MATCH($A208&amp;P$3,$DB$1:$DB$200&amp;$DC$1:$DC$200,0))),IF(INDEX($DC$201:$DC$770,MATCH($A208&amp;P$3,$DB$201:$DB$770&amp;$DC$201:$DC$770,0))=P$3,2,""),IF(INDEX($DC$1:$DC$200,MATCH($A208&amp;P$3,$DB$1:$DB$200&amp;$DC$1:$DC$200,0))=P$3,1,"")))</f>
        <v/>
      </c>
      <c r="Q208" s="6" t="str">
        <f t="array" ref="Q208">IF(ISNA(INDEX($DC$1:$DC$770,MATCH($A208&amp;Q$3,$DB$1:$DB$770&amp;$DC$1:$DC$770,0))),"",IF(ISNA(INDEX($DC$1:$DC$200,MATCH($A208&amp;Q$3,$DB$1:$DB$200&amp;$DC$1:$DC$200,0))),IF(INDEX($DC$201:$DC$770,MATCH($A208&amp;Q$3,$DB$201:$DB$770&amp;$DC$201:$DC$770,0))=Q$3,2,""),IF(INDEX($DC$1:$DC$200,MATCH($A208&amp;Q$3,$DB$1:$DB$200&amp;$DC$1:$DC$200,0))=Q$3,1,"")))</f>
        <v/>
      </c>
      <c r="R208" s="6">
        <f t="array" ref="R208">IF(ISNA(INDEX($DC$1:$DC$770,MATCH($A208&amp;R$3,$DB$1:$DB$770&amp;$DC$1:$DC$770,0))),"",IF(ISNA(INDEX($DC$1:$DC$200,MATCH($A208&amp;R$3,$DB$1:$DB$200&amp;$DC$1:$DC$200,0))),IF(INDEX($DC$201:$DC$770,MATCH($A208&amp;R$3,$DB$201:$DB$770&amp;$DC$201:$DC$770,0))=R$3,2,""),IF(INDEX($DC$1:$DC$200,MATCH($A208&amp;R$3,$DB$1:$DB$200&amp;$DC$1:$DC$200,0))=R$3,1,"")))</f>
        <v>1</v>
      </c>
      <c r="S208" s="5" t="str">
        <f t="array" ref="S208">IF(ISNA(INDEX($DC$1:$DC$770,MATCH($A208&amp;S$3,$DB$1:$DB$770&amp;$DC$1:$DC$770,0))),"",IF(ISNA(INDEX($DC$1:$DC$200,MATCH($A208&amp;S$3,$DB$1:$DB$200&amp;$DC$1:$DC$200,0))),IF(INDEX($DC$201:$DC$770,MATCH($A208&amp;S$3,$DB$201:$DB$770&amp;$DC$201:$DC$770,0))=S$3,2,""),IF(INDEX($DC$1:$DC$200,MATCH($A208&amp;S$3,$DB$1:$DB$200&amp;$DC$1:$DC$200,0))=S$3,1,"")))</f>
        <v/>
      </c>
      <c r="T208" s="6" t="str">
        <f t="array" ref="T208">IF(ISNA(INDEX($DC$1:$DC$770,MATCH($A208&amp;T$3,$DB$1:$DB$770&amp;$DC$1:$DC$770,0))),"",IF(ISNA(INDEX($DC$1:$DC$200,MATCH($A208&amp;T$3,$DB$1:$DB$200&amp;$DC$1:$DC$200,0))),IF(INDEX($DC$201:$DC$770,MATCH($A208&amp;T$3,$DB$201:$DB$770&amp;$DC$201:$DC$770,0))=T$3,2,""),IF(INDEX($DC$1:$DC$200,MATCH($A208&amp;T$3,$DB$1:$DB$200&amp;$DC$1:$DC$200,0))=T$3,1,"")))</f>
        <v/>
      </c>
      <c r="U208" s="7" t="str">
        <f t="array" ref="U208">IF(ISNA(INDEX($DC$1:$DC$770,MATCH($A208&amp;U$3,$DB$1:$DB$770&amp;$DC$1:$DC$770,0))),"",IF(ISNA(INDEX($DC$1:$DC$200,MATCH($A208&amp;U$3,$DB$1:$DB$200&amp;$DC$1:$DC$200,0))),IF(INDEX($DC$201:$DC$770,MATCH($A208&amp;U$3,$DB$201:$DB$770&amp;$DC$201:$DC$770,0))=U$3,2,""),IF(INDEX($DC$1:$DC$200,MATCH($A208&amp;U$3,$DB$1:$DB$200&amp;$DC$1:$DC$200,0))=U$3,1,"")))</f>
        <v/>
      </c>
      <c r="V208" s="6" t="str">
        <f t="array" ref="V208">IF(ISNA(INDEX($DC$1:$DC$770,MATCH($A208&amp;V$3,$DB$1:$DB$770&amp;$DC$1:$DC$770,0))),"",IF(ISNA(INDEX($DC$1:$DC$200,MATCH($A208&amp;V$3,$DB$1:$DB$200&amp;$DC$1:$DC$200,0))),IF(INDEX($DC$201:$DC$770,MATCH($A208&amp;V$3,$DB$201:$DB$770&amp;$DC$201:$DC$770,0))=V$3,2,""),IF(INDEX($DC$1:$DC$200,MATCH($A208&amp;V$3,$DB$1:$DB$200&amp;$DC$1:$DC$200,0))=V$3,1,"")))</f>
        <v/>
      </c>
      <c r="W208" s="6" t="str">
        <f t="array" ref="W208">IF(ISNA(INDEX($DC$1:$DC$770,MATCH($A208&amp;W$3,$DB$1:$DB$770&amp;$DC$1:$DC$770,0))),"",IF(ISNA(INDEX($DC$1:$DC$200,MATCH($A208&amp;W$3,$DB$1:$DB$200&amp;$DC$1:$DC$200,0))),IF(INDEX($DC$201:$DC$770,MATCH($A208&amp;W$3,$DB$201:$DB$770&amp;$DC$201:$DC$770,0))=W$3,2,""),IF(INDEX($DC$1:$DC$200,MATCH($A208&amp;W$3,$DB$1:$DB$200&amp;$DC$1:$DC$200,0))=W$3,1,"")))</f>
        <v/>
      </c>
      <c r="X208" s="6" t="str">
        <f t="array" ref="X208">IF(ISNA(INDEX($DC$1:$DC$770,MATCH($A208&amp;X$3,$DB$1:$DB$770&amp;$DC$1:$DC$770,0))),"",IF(ISNA(INDEX($DC$1:$DC$200,MATCH($A208&amp;X$3,$DB$1:$DB$200&amp;$DC$1:$DC$200,0))),IF(INDEX($DC$201:$DC$770,MATCH($A208&amp;X$3,$DB$201:$DB$770&amp;$DC$201:$DC$770,0))=X$3,2,""),IF(INDEX($DC$1:$DC$200,MATCH($A208&amp;X$3,$DB$1:$DB$200&amp;$DC$1:$DC$200,0))=X$3,1,"")))</f>
        <v/>
      </c>
      <c r="Y208" s="5" t="str">
        <f t="array" ref="Y208">IF(ISNA(INDEX($DC$1:$DC$770,MATCH($A208&amp;Y$3,$DB$1:$DB$770&amp;$DC$1:$DC$770,0))),"",IF(ISNA(INDEX($DC$1:$DC$200,MATCH($A208&amp;Y$3,$DB$1:$DB$200&amp;$DC$1:$DC$200,0))),IF(INDEX($DC$201:$DC$770,MATCH($A208&amp;Y$3,$DB$201:$DB$770&amp;$DC$201:$DC$770,0))=Y$3,2,""),IF(INDEX($DC$1:$DC$200,MATCH($A208&amp;Y$3,$DB$1:$DB$200&amp;$DC$1:$DC$200,0))=Y$3,1,"")))</f>
        <v/>
      </c>
      <c r="Z208" s="6" t="str">
        <f t="array" ref="Z208">IF(ISNA(INDEX($DC$1:$DC$770,MATCH($A208&amp;Z$3,$DB$1:$DB$770&amp;$DC$1:$DC$770,0))),"",IF(ISNA(INDEX($DC$1:$DC$200,MATCH($A208&amp;Z$3,$DB$1:$DB$200&amp;$DC$1:$DC$200,0))),IF(INDEX($DC$201:$DC$770,MATCH($A208&amp;Z$3,$DB$201:$DB$770&amp;$DC$201:$DC$770,0))=Z$3,2,""),IF(INDEX($DC$1:$DC$200,MATCH($A208&amp;Z$3,$DB$1:$DB$200&amp;$DC$1:$DC$200,0))=Z$3,1,"")))</f>
        <v/>
      </c>
      <c r="AA208" s="7" t="str">
        <f t="array" ref="AA208">IF(ISNA(INDEX($DC$1:$DC$770,MATCH($A208&amp;AA$3,$DB$1:$DB$770&amp;$DC$1:$DC$770,0))),"",IF(ISNA(INDEX($DC$1:$DC$200,MATCH($A208&amp;AA$3,$DB$1:$DB$200&amp;$DC$1:$DC$200,0))),IF(INDEX($DC$201:$DC$770,MATCH($A208&amp;AA$3,$DB$201:$DB$770&amp;$DC$201:$DC$770,0))=AA$3,2,""),IF(INDEX($DC$1:$DC$200,MATCH($A208&amp;AA$3,$DB$1:$DB$200&amp;$DC$1:$DC$200,0))=AA$3,1,"")))</f>
        <v/>
      </c>
      <c r="AB208" s="6" t="str">
        <f t="array" ref="AB208">IF(ISNA(INDEX($DC$1:$DC$770,MATCH($A208&amp;AB$3,$DB$1:$DB$770&amp;$DC$1:$DC$770,0))),"",IF(ISNA(INDEX($DC$1:$DC$200,MATCH($A208&amp;AB$3,$DB$1:$DB$200&amp;$DC$1:$DC$200,0))),IF(INDEX($DC$201:$DC$770,MATCH($A208&amp;AB$3,$DB$201:$DB$770&amp;$DC$201:$DC$770,0))=AB$3,2,""),IF(INDEX($DC$1:$DC$200,MATCH($A208&amp;AB$3,$DB$1:$DB$200&amp;$DC$1:$DC$200,0))=AB$3,1,"")))</f>
        <v/>
      </c>
      <c r="AC208" s="6" t="str">
        <f t="array" ref="AC208">IF(ISNA(INDEX($DC$1:$DC$770,MATCH($A208&amp;AC$3,$DB$1:$DB$770&amp;$DC$1:$DC$770,0))),"",IF(ISNA(INDEX($DC$1:$DC$200,MATCH($A208&amp;AC$3,$DB$1:$DB$200&amp;$DC$1:$DC$200,0))),IF(INDEX($DC$201:$DC$770,MATCH($A208&amp;AC$3,$DB$201:$DB$770&amp;$DC$201:$DC$770,0))=AC$3,2,""),IF(INDEX($DC$1:$DC$200,MATCH($A208&amp;AC$3,$DB$1:$DB$200&amp;$DC$1:$DC$200,0))=AC$3,1,"")))</f>
        <v/>
      </c>
      <c r="AD208" s="7" t="str">
        <f t="array" ref="AD208">IF(ISNA(INDEX($DC$1:$DC$770,MATCH($A208&amp;AD$3,$DB$1:$DB$770&amp;$DC$1:$DC$770,0))),"",IF(ISNA(INDEX($DC$1:$DC$200,MATCH($A208&amp;AD$3,$DB$1:$DB$200&amp;$DC$1:$DC$200,0))),IF(INDEX($DC$201:$DC$770,MATCH($A208&amp;AD$3,$DB$201:$DB$770&amp;$DC$201:$DC$770,0))=AD$3,2,""),IF(INDEX($DC$1:$DC$200,MATCH($A208&amp;AD$3,$DB$1:$DB$200&amp;$DC$1:$DC$200,0))=AD$3,1,"")))</f>
        <v/>
      </c>
      <c r="AE208" s="4">
        <f>AE206+1</f>
        <v>307</v>
      </c>
      <c r="AF208" s="174">
        <f>TRUNC((DATE($CR$2,AG$205,AG208)-WEEKDAY(DATE($CR$2,AG$205,AG208),2)-DATE(YEAR(DATE($CR$2,AG$205,AG208)+4-WEEKDAY(DATE($CR$2,AG$205,AG208),2)),1,-10))/7)</f>
        <v>44</v>
      </c>
      <c r="AG208" s="181">
        <v>2</v>
      </c>
      <c r="AH208" s="176" t="str">
        <f t="shared" ref="AH208:AH264" si="1933">IF(AH206="Mo","Di",IF(AH206="Di","Mi",IF(AH206="Mi","Do",IF(AH206="Do","Fr",IF(AH206="Fr","Sa",IF(AH206="Sa","So","Mo"))))))</f>
        <v>Mi</v>
      </c>
      <c r="AI208" s="2"/>
      <c r="AJ208" s="164" t="str">
        <f t="shared" ref="AJ208" si="1934">IF(OR(OR(AF208=$CR$7,AF212=$CR$7,AF208=$CS$7,AF212=$CS$7,AF208=$CT$7,AF212=$CT$7,AF208=$CR$8,AF212=$CR$8,AF208=$CR$9,AF212=$CR$9,AF208=$CR$10,AF212=$CR$10,AF208=$CS$10,AF212=$CS$10,AF208=$CR$11,AF212=$CR$11,AF208=$CS$11,AF212=$CS$11,AF208=$CT$11,AF212=$CT$11,AF208=$CU$11,AF212=$CU$11,AF208=$CV$11,AF212=$CV$11,AF208=$CR$12,AF212=$CR$12,AF208=$CS$12,AF212=$CS$12),OR($AE209=$CP$30,$AE209=$CP$31,$AE209=$CP$32,$AE209=$CP$33,$AE209=$CP$34,$AE209=$CP$35,$AE209=$CP$36,$AE209=$CP$37,$AE209=$CP$38,$AE209=$CP$39,$AE209=$CP$40,$AE209=$CP$41),OR($AE209=$CP$44,$AE209=$CP$45,$AE209=$CP$46,$AE209=$CP$47,$AE209=$CP$48,$AE209=$CP$49,$AE209=$CP$50)),1,"")</f>
        <v/>
      </c>
      <c r="AK208" s="164" t="str">
        <f t="shared" ref="AK208" si="1935">IF(OR(OR(AF208=$CR$15,AF212=$CR$15,AF208=$CS$15,AF212=$CS$15,AF208=$CT$15,AF212=$CT$15,AF208=$CR$16,AF212=$CR$16,AF208=$CS$16,AF212=$CS$16,AF208=$CR$17,AF212=$CR$17,AF208=$CS$17,AF212=$CS$17,AF208=$CR$18,AF212=$CR$18,AF208=$CS$18,AF212=$CS$18,AF208=$CT$18,AF212=$CT$18,AF208=$CU$18,AF212=$CU$18,AF208=$CV$18,AF212=$CV$18,AF208=$CR$19,AF212=$CR$19,AF208=$CS$19,AF212=$CS$19),OR($AE209=$CP$30,$AE209=$CP$31,$AE209=$CP$32,$AE209=$CP$33,$AE209=$CP$34,$AE209=$CP$35,$AE209=$CP$36,$AE209=$CP$37,$AE209=$CP$38,$AE209=$CP$39,$AE209=$CP$40,$AE209=$CP$41),OR($AE209=$CP$44,$AE209=$CP$45,$AE209=$CP$46,$AE209=$CP$47,$AE209=$CP$48,$AE209=$CP$49,$AE209=$CP$50)),1,"")</f>
        <v/>
      </c>
      <c r="AL208" s="164" t="str">
        <f t="shared" ref="AL208" si="1936">IF(OR(OR(AF208=$CR$22,AF212=$CR$22,AF208=$CS$22,AF212=$CS$22,AF208=$CT$22,AF212=$CT$22,AF208=$CR$23,AF212=$CR$23,AF208=$CS$23,AF212=$CS$23,AF208=$CR$24,AF212=$CR$24,AF208=$CS$24,AF212=$CS$24,AF208=$CR$25,AF212=$CR$25,AF208=$CS$25,AF212=$CS$25,AF208=$CT$25,AF212=$CT$25,AF208=$CU$25,AF212=$CU$25,AF208=$CV$25,AF212=$CV$25,AF208=$CR$26,AF212=$CR$26,AF208=$CS$26,AF212=$CS$26),OR($AE209=$CP$30,$AE209=$CP$31,$AE209=$CP$32,$AE209=$CP$33,$AE209=$CP$34,$AE209=$CP$35,$AE209=$CP$36,$AE209=$CP$37,$AE209=$CP$38,$AE209=$CP$39,$AE209=$CP$40,$AE209=$CP$41),OR($AE209=$CP$44,$AE209=$CP$45,$AE209=$CP$46,$AE209=$CP$47,$AE209=$CP$48,$AE209=$CP$49,$AE209=$CP$50)),1,"")</f>
        <v/>
      </c>
      <c r="AM208" s="2"/>
      <c r="AN208" s="5" t="str">
        <f t="shared" ref="AN208" si="1937">IF(ISNA(VLOOKUP(AE208,$DB$1:$DE$200,4,FALSE)),"",VLOOKUP(AE208,$DB$1:$DE$200,4,FALSE))</f>
        <v>Cevi-Lädeli</v>
      </c>
      <c r="AO208" s="6"/>
      <c r="AP208" s="6"/>
      <c r="AQ208" s="6"/>
      <c r="AR208" s="6"/>
      <c r="AS208" s="7"/>
      <c r="AT208" s="5" t="str">
        <f t="array" ref="AT208">IF(ISNA(INDEX($DC$1:$DC$770,MATCH($AE208&amp;AT$3,$DB$1:$DB$770&amp;$DC$1:$DC$770,0))),"",IF(ISNA(INDEX($DC$1:$DC$200,MATCH($AE208&amp;AT$3,$DB$1:$DB$200&amp;$DC$1:$DC$200,0))),IF(INDEX($DC$201:$DC$770,MATCH($AE208&amp;AT$3,$DB$201:$DB$770&amp;$DC$201:$DC$770,0))=AT$3,2,""),IF(INDEX($DC$1:$DC$200,MATCH($AE208&amp;AT$3,$DB$1:$DB$200&amp;$DC$1:$DC$200,0))=AT$3,1,"")))</f>
        <v/>
      </c>
      <c r="AU208" s="6" t="str">
        <f t="array" ref="AU208">IF(ISNA(INDEX($DC$1:$DC$770,MATCH($AE208&amp;AU$3,$DB$1:$DB$770&amp;$DC$1:$DC$770,0))),"",IF(ISNA(INDEX($DC$1:$DC$200,MATCH($AE208&amp;AU$3,$DB$1:$DB$200&amp;$DC$1:$DC$200,0))),IF(INDEX($DC$201:$DC$770,MATCH($AE208&amp;AU$3,$DB$201:$DB$770&amp;$DC$201:$DC$770,0))=AU$3,2,""),IF(INDEX($DC$1:$DC$200,MATCH($AE208&amp;AU$3,$DB$1:$DB$200&amp;$DC$1:$DC$200,0))=AU$3,1,"")))</f>
        <v/>
      </c>
      <c r="AV208" s="6">
        <f t="array" ref="AV208">IF(ISNA(INDEX($DC$1:$DC$770,MATCH($AE208&amp;AV$3,$DB$1:$DB$770&amp;$DC$1:$DC$770,0))),"",IF(ISNA(INDEX($DC$1:$DC$200,MATCH($AE208&amp;AV$3,$DB$1:$DB$200&amp;$DC$1:$DC$200,0))),IF(INDEX($DC$201:$DC$770,MATCH($AE208&amp;AV$3,$DB$201:$DB$770&amp;$DC$201:$DC$770,0))=AV$3,2,""),IF(INDEX($DC$1:$DC$200,MATCH($AE208&amp;AV$3,$DB$1:$DB$200&amp;$DC$1:$DC$200,0))=AV$3,1,"")))</f>
        <v>1</v>
      </c>
      <c r="AW208" s="5" t="str">
        <f t="array" ref="AW208">IF(ISNA(INDEX($DC$1:$DC$770,MATCH($AE208&amp;AW$3,$DB$1:$DB$770&amp;$DC$1:$DC$770,0))),"",IF(ISNA(INDEX($DC$1:$DC$200,MATCH($AE208&amp;AW$3,$DB$1:$DB$200&amp;$DC$1:$DC$200,0))),IF(INDEX($DC$201:$DC$770,MATCH($AE208&amp;AW$3,$DB$201:$DB$770&amp;$DC$201:$DC$770,0))=AW$3,2,""),IF(INDEX($DC$1:$DC$200,MATCH($AE208&amp;AW$3,$DB$1:$DB$200&amp;$DC$1:$DC$200,0))=AW$3,1,"")))</f>
        <v/>
      </c>
      <c r="AX208" s="6" t="str">
        <f t="array" ref="AX208">IF(ISNA(INDEX($DC$1:$DC$770,MATCH($AE208&amp;AX$3,$DB$1:$DB$770&amp;$DC$1:$DC$770,0))),"",IF(ISNA(INDEX($DC$1:$DC$200,MATCH($AE208&amp;AX$3,$DB$1:$DB$200&amp;$DC$1:$DC$200,0))),IF(INDEX($DC$201:$DC$770,MATCH($AE208&amp;AX$3,$DB$201:$DB$770&amp;$DC$201:$DC$770,0))=AX$3,2,""),IF(INDEX($DC$1:$DC$200,MATCH($AE208&amp;AX$3,$DB$1:$DB$200&amp;$DC$1:$DC$200,0))=AX$3,1,"")))</f>
        <v/>
      </c>
      <c r="AY208" s="7" t="str">
        <f t="array" ref="AY208">IF(ISNA(INDEX($DC$1:$DC$770,MATCH($AE208&amp;AY$3,$DB$1:$DB$770&amp;$DC$1:$DC$770,0))),"",IF(ISNA(INDEX($DC$1:$DC$200,MATCH($AE208&amp;AY$3,$DB$1:$DB$200&amp;$DC$1:$DC$200,0))),IF(INDEX($DC$201:$DC$770,MATCH($AE208&amp;AY$3,$DB$201:$DB$770&amp;$DC$201:$DC$770,0))=AY$3,2,""),IF(INDEX($DC$1:$DC$200,MATCH($AE208&amp;AY$3,$DB$1:$DB$200&amp;$DC$1:$DC$200,0))=AY$3,1,"")))</f>
        <v/>
      </c>
      <c r="AZ208" s="6" t="str">
        <f t="array" ref="AZ208">IF(ISNA(INDEX($DC$1:$DC$770,MATCH($AE208&amp;AZ$3,$DB$1:$DB$770&amp;$DC$1:$DC$770,0))),"",IF(ISNA(INDEX($DC$1:$DC$200,MATCH($AE208&amp;AZ$3,$DB$1:$DB$200&amp;$DC$1:$DC$200,0))),IF(INDEX($DC$201:$DC$770,MATCH($AE208&amp;AZ$3,$DB$201:$DB$770&amp;$DC$201:$DC$770,0))=AZ$3,2,""),IF(INDEX($DC$1:$DC$200,MATCH($AE208&amp;AZ$3,$DB$1:$DB$200&amp;$DC$1:$DC$200,0))=AZ$3,1,"")))</f>
        <v/>
      </c>
      <c r="BA208" s="6" t="str">
        <f t="array" ref="BA208">IF(ISNA(INDEX($DC$1:$DC$770,MATCH($AE208&amp;BA$3,$DB$1:$DB$770&amp;$DC$1:$DC$770,0))),"",IF(ISNA(INDEX($DC$1:$DC$200,MATCH($AE208&amp;BA$3,$DB$1:$DB$200&amp;$DC$1:$DC$200,0))),IF(INDEX($DC$201:$DC$770,MATCH($AE208&amp;BA$3,$DB$201:$DB$770&amp;$DC$201:$DC$770,0))=BA$3,2,""),IF(INDEX($DC$1:$DC$200,MATCH($AE208&amp;BA$3,$DB$1:$DB$200&amp;$DC$1:$DC$200,0))=BA$3,1,"")))</f>
        <v/>
      </c>
      <c r="BB208" s="6" t="str">
        <f t="array" ref="BB208">IF(ISNA(INDEX($DC$1:$DC$770,MATCH($AE208&amp;BB$3,$DB$1:$DB$770&amp;$DC$1:$DC$770,0))),"",IF(ISNA(INDEX($DC$1:$DC$200,MATCH($AE208&amp;BB$3,$DB$1:$DB$200&amp;$DC$1:$DC$200,0))),IF(INDEX($DC$201:$DC$770,MATCH($AE208&amp;BB$3,$DB$201:$DB$770&amp;$DC$201:$DC$770,0))=BB$3,2,""),IF(INDEX($DC$1:$DC$200,MATCH($AE208&amp;BB$3,$DB$1:$DB$200&amp;$DC$1:$DC$200,0))=BB$3,1,"")))</f>
        <v/>
      </c>
      <c r="BC208" s="5" t="str">
        <f t="array" ref="BC208">IF(ISNA(INDEX($DC$1:$DC$770,MATCH($AE208&amp;BC$3,$DB$1:$DB$770&amp;$DC$1:$DC$770,0))),"",IF(ISNA(INDEX($DC$1:$DC$200,MATCH($AE208&amp;BC$3,$DB$1:$DB$200&amp;$DC$1:$DC$200,0))),IF(INDEX($DC$201:$DC$770,MATCH($AE208&amp;BC$3,$DB$201:$DB$770&amp;$DC$201:$DC$770,0))=BC$3,2,""),IF(INDEX($DC$1:$DC$200,MATCH($AE208&amp;BC$3,$DB$1:$DB$200&amp;$DC$1:$DC$200,0))=BC$3,1,"")))</f>
        <v/>
      </c>
      <c r="BD208" s="6" t="str">
        <f t="array" ref="BD208">IF(ISNA(INDEX($DC$1:$DC$770,MATCH($AE208&amp;BD$3,$DB$1:$DB$770&amp;$DC$1:$DC$770,0))),"",IF(ISNA(INDEX($DC$1:$DC$200,MATCH($AE208&amp;BD$3,$DB$1:$DB$200&amp;$DC$1:$DC$200,0))),IF(INDEX($DC$201:$DC$770,MATCH($AE208&amp;BD$3,$DB$201:$DB$770&amp;$DC$201:$DC$770,0))=BD$3,2,""),IF(INDEX($DC$1:$DC$200,MATCH($AE208&amp;BD$3,$DB$1:$DB$200&amp;$DC$1:$DC$200,0))=BD$3,1,"")))</f>
        <v/>
      </c>
      <c r="BE208" s="7" t="str">
        <f t="array" ref="BE208">IF(ISNA(INDEX($DC$1:$DC$770,MATCH($AE208&amp;BE$3,$DB$1:$DB$770&amp;$DC$1:$DC$770,0))),"",IF(ISNA(INDEX($DC$1:$DC$200,MATCH($AE208&amp;BE$3,$DB$1:$DB$200&amp;$DC$1:$DC$200,0))),IF(INDEX($DC$201:$DC$770,MATCH($AE208&amp;BE$3,$DB$201:$DB$770&amp;$DC$201:$DC$770,0))=BE$3,2,""),IF(INDEX($DC$1:$DC$200,MATCH($AE208&amp;BE$3,$DB$1:$DB$200&amp;$DC$1:$DC$200,0))=BE$3,1,"")))</f>
        <v/>
      </c>
      <c r="BF208" s="6" t="str">
        <f t="array" ref="BF208">IF(ISNA(INDEX($DC$1:$DC$770,MATCH($AE208&amp;BF$3,$DB$1:$DB$770&amp;$DC$1:$DC$770,0))),"",IF(ISNA(INDEX($DC$1:$DC$200,MATCH($AE208&amp;BF$3,$DB$1:$DB$200&amp;$DC$1:$DC$200,0))),IF(INDEX($DC$201:$DC$770,MATCH($AE208&amp;BF$3,$DB$201:$DB$770&amp;$DC$201:$DC$770,0))=BF$3,2,""),IF(INDEX($DC$1:$DC$200,MATCH($AE208&amp;BF$3,$DB$1:$DB$200&amp;$DC$1:$DC$200,0))=BF$3,1,"")))</f>
        <v/>
      </c>
      <c r="BG208" s="6" t="str">
        <f t="array" ref="BG208">IF(ISNA(INDEX($DC$1:$DC$770,MATCH($AE208&amp;BG$3,$DB$1:$DB$770&amp;$DC$1:$DC$770,0))),"",IF(ISNA(INDEX($DC$1:$DC$200,MATCH($AE208&amp;BG$3,$DB$1:$DB$200&amp;$DC$1:$DC$200,0))),IF(INDEX($DC$201:$DC$770,MATCH($AE208&amp;BG$3,$DB$201:$DB$770&amp;$DC$201:$DC$770,0))=BG$3,2,""),IF(INDEX($DC$1:$DC$200,MATCH($AE208&amp;BG$3,$DB$1:$DB$200&amp;$DC$1:$DC$200,0))=BG$3,1,"")))</f>
        <v/>
      </c>
      <c r="BH208" s="7" t="str">
        <f t="array" ref="BH208">IF(ISNA(INDEX($DC$1:$DC$770,MATCH($AE208&amp;BH$3,$DB$1:$DB$770&amp;$DC$1:$DC$770,0))),"",IF(ISNA(INDEX($DC$1:$DC$200,MATCH($AE208&amp;BH$3,$DB$1:$DB$200&amp;$DC$1:$DC$200,0))),IF(INDEX($DC$201:$DC$770,MATCH($AE208&amp;BH$3,$DB$201:$DB$770&amp;$DC$201:$DC$770,0))=BH$3,2,""),IF(INDEX($DC$1:$DC$200,MATCH($AE208&amp;BH$3,$DB$1:$DB$200&amp;$DC$1:$DC$200,0))=BH$3,1,"")))</f>
        <v/>
      </c>
      <c r="BI208" s="4">
        <f>BI206+1</f>
        <v>337</v>
      </c>
      <c r="BJ208" s="174">
        <f>TRUNC((DATE($CR$2,BK$205,BK208)-WEEKDAY(DATE($CR$2,BK$205,BK208),2)-DATE(YEAR(DATE($CR$2,BK$205,BK208)+4-WEEKDAY(DATE($CR$2,BK$205,BK208),2)),1,-10))/7)</f>
        <v>48</v>
      </c>
      <c r="BK208" s="181">
        <v>2</v>
      </c>
      <c r="BL208" s="176" t="str">
        <f t="shared" ref="BL208:BL266" si="1938">IF(BL206="Mo","Di",IF(BL206="Di","Mi",IF(BL206="Mi","Do",IF(BL206="Do","Fr",IF(BL206="Fr","Sa",IF(BL206="Sa","So","Mo"))))))</f>
        <v>Fr</v>
      </c>
      <c r="BM208" s="2"/>
      <c r="BN208" s="164" t="str">
        <f t="shared" ref="BN208" si="1939">IF(OR(OR($BI209=$CP$30,$BI209=$CP$31,$BI209=$CP$32,$BI209=$CP$33,$BI209=$CP$34,$BI209=$CP$35,$BI209=$CP$36,$BI209=$CP$37,$BI209=$CP$38,$BI209=$CP$39,$BI209=$CP$40,$BI209=$CP$41),OR(BJ208=$CR$7,BJ212=$CR$7,BJ208=$CS$7,BJ212=$CS$7,BJ208=$CT$7,BJ212=$CT$7,BJ208=$CR$8,BJ212=$CR$8,BJ208=$CR$9,BJ212=$CR$9,BJ208=$CR$10,BJ212=$CR$10,BJ208=$CS$10,BJ212=$CS$10,BJ208=$CR$11,BJ212=$CR$11,BJ208=$CS$11,BJ212=$CS$11,BJ208=$CT$11,BJ212=$CT$11,BJ208=$CU$11,BJ212=$CU$11,BJ208=$CV$11,BJ212=$CV$11,BJ208=$CR$12,BJ212=$CR$12,BJ208=$CS$12,BJ212=$CS$12),OR($BI209=$CP$44,$BI209=$CP$45,$BI209=$CP$46,$BI209=$CP$47,$BI209=$CP$48,$BI209=$CP$49,$BI209=$CP$50)),1,"")</f>
        <v/>
      </c>
      <c r="BO208" s="164" t="str">
        <f t="shared" ref="BO208" si="1940">IF(OR(OR(BJ208=$CR$15,BJ212=$CR$15,BJ208=$CS$15,BJ212=$CS$15,BJ208=$CT$15,BJ212=$CT$15,BJ208=$CR$16,BJ212=$CR$16,BJ208=$CS$16,BJ212=$CS$16,BJ208=$CR$17,BJ212=$CR$17,BJ208=$CS$17,BJ212=$CS$17,BJ208=$CR$18,BJ212=$CR$18,BJ208=$CS$18,BJ212=$CS$18,BJ208=$CT$18,BJ212=$CT$18,BJ208=$CU$18,BJ212=$CU$18,BJ208=$CV$18,BJ212=$CV$18,BJ208=$CR$19,BJ212=$CR$19,BJ208=$CS$19,BJ212=$CS$19),OR($BI209=$CP$30,$BI209=$CP$31,$BI209=$CP$32,$BI209=$CP$33,$BI209=$CP$34,$BI209=$CP$35,$BI209=$CP$36,$BI209=$CP$37,$BI209=$CP$38,$BI209=$CP$39,$BI209=$CP$40,$BI209=$CP$41),OR($BI209=$CP$44,$BI209=$CP$45,$BI209=$CP$46,$BI209=$CP$47,$BI209=$CP$48,$BI209=$CP$49,$BI209=$CP$50)),1,"")</f>
        <v/>
      </c>
      <c r="BP208" s="164" t="str">
        <f t="shared" ref="BP208" si="1941">IF(OR(OR(BJ208=$CR$22,BJ212=$CR$22,BJ208=$CS$22,BJ212=$CS$22,BJ208=$CT$22,BJ212=$CT$22,BJ208=$CR$23,BJ212=$CR$23,BJ208=$CS$23,BJ212=$CS$23,BJ208=$CR$24,BJ212=$CR$24,BJ208=$CS$24,BJ212=$CS$24,BJ208=$CR$25,BJ212=$CR$25,BJ208=$CS$25,BJ212=$CS$25,BJ208=$CT$25,BJ212=$CT$25,BJ208=$CU$25,BJ212=$CU$25,BJ208=$CV$25,BJ212=$CV$25,BJ208=$CR$26,BJ212=$CR$26,BJ208=$CS$26,BJ212=$CS$26),OR($BI209=$CP$30,$BI209=$CP$31,$BI209=$CP$32,$BI209=$CP$33,$BI209=$CP$34,$BI209=$CP$35,$BI209=$CP$36,$BI209=$CP$37,$BI209=$CP$38,$BI209=$CP$39,$BI209=$CP$40,$BI209=$CP$41),OR($BI209=$CP$44,$BI209=$CP$45,$BI209=$CP$46,$BI209=$CP$47,$BI209=$CP$48,$BI209=$CP$49,$BI209=$CP$50)),1,"")</f>
        <v/>
      </c>
      <c r="BQ208" s="2"/>
      <c r="BR208" s="5" t="str">
        <f t="shared" ref="BR208" si="1942">IF(ISNA(VLOOKUP(BI208,$DB$1:$DE$200,4,FALSE)),"",VLOOKUP(BI208,$DB$1:$DE$200,4,FALSE))</f>
        <v/>
      </c>
      <c r="BS208" s="6"/>
      <c r="BT208" s="6"/>
      <c r="BU208" s="6"/>
      <c r="BV208" s="6"/>
      <c r="BW208" s="7"/>
      <c r="BX208" s="5" t="str">
        <f t="array" ref="BX208">IF(ISNA(INDEX($DC$1:$DC$770,MATCH($BI208&amp;BX$3,$DB$1:$DB$770&amp;$DC$1:$DC$770,0))),"",IF(ISNA(INDEX($DC$1:$DC$200,MATCH($BI208&amp;BX$3,$DB$1:$DB$200&amp;$DC$1:$DC$200,0))),IF(INDEX($DC$201:$DC$770,MATCH($BI208&amp;BX$3,$DB$201:$DB$770&amp;$DC$201:$DC$770,0))=BX$3,2,""),IF(INDEX($DC$1:$DC$200,MATCH($BI208&amp;BX$3,$DB$1:$DB$200&amp;$DC$1:$DC$200,0))=BX$3,1,"")))</f>
        <v/>
      </c>
      <c r="BY208" s="6" t="str">
        <f t="array" ref="BY208">IF(ISNA(INDEX($DC$1:$DC$770,MATCH($BI208&amp;BY$3,$DB$1:$DB$770&amp;$DC$1:$DC$770,0))),"",IF(ISNA(INDEX($DC$1:$DC$200,MATCH($BI208&amp;BY$3,$DB$1:$DB$200&amp;$DC$1:$DC$200,0))),IF(INDEX($DC$201:$DC$770,MATCH($BI208&amp;BY$3,$DB$201:$DB$770&amp;$DC$201:$DC$770,0))=BY$3,2,""),IF(INDEX($DC$1:$DC$200,MATCH($BI208&amp;BY$3,$DB$1:$DB$200&amp;$DC$1:$DC$200,0))=BY$3,1,"")))</f>
        <v/>
      </c>
      <c r="BZ208" s="6" t="str">
        <f t="array" ref="BZ208">IF(ISNA(INDEX($DC$1:$DC$770,MATCH($BI208&amp;BZ$3,$DB$1:$DB$770&amp;$DC$1:$DC$770,0))),"",IF(ISNA(INDEX($DC$1:$DC$200,MATCH($BI208&amp;BZ$3,$DB$1:$DB$200&amp;$DC$1:$DC$200,0))),IF(INDEX($DC$201:$DC$770,MATCH($BI208&amp;BZ$3,$DB$201:$DB$770&amp;$DC$201:$DC$770,0))=BZ$3,2,""),IF(INDEX($DC$1:$DC$200,MATCH($BI208&amp;BZ$3,$DB$1:$DB$200&amp;$DC$1:$DC$200,0))=BZ$3,1,"")))</f>
        <v/>
      </c>
      <c r="CA208" s="5" t="str">
        <f t="array" ref="CA208">IF(ISNA(INDEX($DC$1:$DC$770,MATCH($BI208&amp;CA$3,$DB$1:$DB$770&amp;$DC$1:$DC$770,0))),"",IF(ISNA(INDEX($DC$1:$DC$200,MATCH($BI208&amp;CA$3,$DB$1:$DB$200&amp;$DC$1:$DC$200,0))),IF(INDEX($DC$201:$DC$770,MATCH($BI208&amp;CA$3,$DB$201:$DB$770&amp;$DC$201:$DC$770,0))=CA$3,2,""),IF(INDEX($DC$1:$DC$200,MATCH($BI208&amp;CA$3,$DB$1:$DB$200&amp;$DC$1:$DC$200,0))=CA$3,1,"")))</f>
        <v/>
      </c>
      <c r="CB208" s="6" t="str">
        <f t="array" ref="CB208">IF(ISNA(INDEX($DC$1:$DC$770,MATCH($BI208&amp;CB$3,$DB$1:$DB$770&amp;$DC$1:$DC$770,0))),"",IF(ISNA(INDEX($DC$1:$DC$200,MATCH($BI208&amp;CB$3,$DB$1:$DB$200&amp;$DC$1:$DC$200,0))),IF(INDEX($DC$201:$DC$770,MATCH($BI208&amp;CB$3,$DB$201:$DB$770&amp;$DC$201:$DC$770,0))=CB$3,2,""),IF(INDEX($DC$1:$DC$200,MATCH($BI208&amp;CB$3,$DB$1:$DB$200&amp;$DC$1:$DC$200,0))=CB$3,1,"")))</f>
        <v/>
      </c>
      <c r="CC208" s="7" t="str">
        <f t="array" ref="CC208">IF(ISNA(INDEX($DC$1:$DC$770,MATCH($BI208&amp;CC$3,$DB$1:$DB$770&amp;$DC$1:$DC$770,0))),"",IF(ISNA(INDEX($DC$1:$DC$200,MATCH($BI208&amp;CC$3,$DB$1:$DB$200&amp;$DC$1:$DC$200,0))),IF(INDEX($DC$201:$DC$770,MATCH($BI208&amp;CC$3,$DB$201:$DB$770&amp;$DC$201:$DC$770,0))=CC$3,2,""),IF(INDEX($DC$1:$DC$200,MATCH($BI208&amp;CC$3,$DB$1:$DB$200&amp;$DC$1:$DC$200,0))=CC$3,1,"")))</f>
        <v/>
      </c>
      <c r="CD208" s="6" t="str">
        <f t="array" ref="CD208">IF(ISNA(INDEX($DC$1:$DC$770,MATCH($BI208&amp;CD$3,$DB$1:$DB$770&amp;$DC$1:$DC$770,0))),"",IF(ISNA(INDEX($DC$1:$DC$200,MATCH($BI208&amp;CD$3,$DB$1:$DB$200&amp;$DC$1:$DC$200,0))),IF(INDEX($DC$201:$DC$770,MATCH($BI208&amp;CD$3,$DB$201:$DB$770&amp;$DC$201:$DC$770,0))=CD$3,2,""),IF(INDEX($DC$1:$DC$200,MATCH($BI208&amp;CD$3,$DB$1:$DB$200&amp;$DC$1:$DC$200,0))=CD$3,1,"")))</f>
        <v/>
      </c>
      <c r="CE208" s="6" t="str">
        <f t="array" ref="CE208">IF(ISNA(INDEX($DC$1:$DC$770,MATCH($BI208&amp;CE$3,$DB$1:$DB$770&amp;$DC$1:$DC$770,0))),"",IF(ISNA(INDEX($DC$1:$DC$200,MATCH($BI208&amp;CE$3,$DB$1:$DB$200&amp;$DC$1:$DC$200,0))),IF(INDEX($DC$201:$DC$770,MATCH($BI208&amp;CE$3,$DB$201:$DB$770&amp;$DC$201:$DC$770,0))=CE$3,2,""),IF(INDEX($DC$1:$DC$200,MATCH($BI208&amp;CE$3,$DB$1:$DB$200&amp;$DC$1:$DC$200,0))=CE$3,1,"")))</f>
        <v/>
      </c>
      <c r="CF208" s="6" t="str">
        <f t="array" ref="CF208">IF(ISNA(INDEX($DC$1:$DC$770,MATCH($BI208&amp;CF$3,$DB$1:$DB$770&amp;$DC$1:$DC$770,0))),"",IF(ISNA(INDEX($DC$1:$DC$200,MATCH($BI208&amp;CF$3,$DB$1:$DB$200&amp;$DC$1:$DC$200,0))),IF(INDEX($DC$201:$DC$770,MATCH($BI208&amp;CF$3,$DB$201:$DB$770&amp;$DC$201:$DC$770,0))=CF$3,2,""),IF(INDEX($DC$1:$DC$200,MATCH($BI208&amp;CF$3,$DB$1:$DB$200&amp;$DC$1:$DC$200,0))=CF$3,1,"")))</f>
        <v/>
      </c>
      <c r="CG208" s="5" t="str">
        <f t="array" ref="CG208">IF(ISNA(INDEX($DC$1:$DC$770,MATCH($BI208&amp;CG$3,$DB$1:$DB$770&amp;$DC$1:$DC$770,0))),"",IF(ISNA(INDEX($DC$1:$DC$200,MATCH($BI208&amp;CG$3,$DB$1:$DB$200&amp;$DC$1:$DC$200,0))),IF(INDEX($DC$201:$DC$770,MATCH($BI208&amp;CG$3,$DB$201:$DB$770&amp;$DC$201:$DC$770,0))=CG$3,2,""),IF(INDEX($DC$1:$DC$200,MATCH($BI208&amp;CG$3,$DB$1:$DB$200&amp;$DC$1:$DC$200,0))=CG$3,1,"")))</f>
        <v/>
      </c>
      <c r="CH208" s="6" t="str">
        <f t="array" ref="CH208">IF(ISNA(INDEX($DC$1:$DC$770,MATCH($BI208&amp;CH$3,$DB$1:$DB$770&amp;$DC$1:$DC$770,0))),"",IF(ISNA(INDEX($DC$1:$DC$200,MATCH($BI208&amp;CH$3,$DB$1:$DB$200&amp;$DC$1:$DC$200,0))),IF(INDEX($DC$201:$DC$770,MATCH($BI208&amp;CH$3,$DB$201:$DB$770&amp;$DC$201:$DC$770,0))=CH$3,2,""),IF(INDEX($DC$1:$DC$200,MATCH($BI208&amp;CH$3,$DB$1:$DB$200&amp;$DC$1:$DC$200,0))=CH$3,1,"")))</f>
        <v/>
      </c>
      <c r="CI208" s="7" t="str">
        <f t="array" ref="CI208">IF(ISNA(INDEX($DC$1:$DC$770,MATCH($BI208&amp;CI$3,$DB$1:$DB$770&amp;$DC$1:$DC$770,0))),"",IF(ISNA(INDEX($DC$1:$DC$200,MATCH($BI208&amp;CI$3,$DB$1:$DB$200&amp;$DC$1:$DC$200,0))),IF(INDEX($DC$201:$DC$770,MATCH($BI208&amp;CI$3,$DB$201:$DB$770&amp;$DC$201:$DC$770,0))=CI$3,2,""),IF(INDEX($DC$1:$DC$200,MATCH($BI208&amp;CI$3,$DB$1:$DB$200&amp;$DC$1:$DC$200,0))=CI$3,1,"")))</f>
        <v/>
      </c>
      <c r="CJ208" s="6" t="str">
        <f t="array" ref="CJ208">IF(ISNA(INDEX($DC$1:$DC$770,MATCH($BI208&amp;CJ$3,$DB$1:$DB$770&amp;$DC$1:$DC$770,0))),"",IF(ISNA(INDEX($DC$1:$DC$200,MATCH($BI208&amp;CJ$3,$DB$1:$DB$200&amp;$DC$1:$DC$200,0))),IF(INDEX($DC$201:$DC$770,MATCH($BI208&amp;CJ$3,$DB$201:$DB$770&amp;$DC$201:$DC$770,0))=CJ$3,2,""),IF(INDEX($DC$1:$DC$200,MATCH($BI208&amp;CJ$3,$DB$1:$DB$200&amp;$DC$1:$DC$200,0))=CJ$3,1,"")))</f>
        <v/>
      </c>
      <c r="CK208" s="6" t="str">
        <f t="array" ref="CK208">IF(ISNA(INDEX($DC$1:$DC$770,MATCH($BI208&amp;CK$3,$DB$1:$DB$770&amp;$DC$1:$DC$770,0))),"",IF(ISNA(INDEX($DC$1:$DC$200,MATCH($BI208&amp;CK$3,$DB$1:$DB$200&amp;$DC$1:$DC$200,0))),IF(INDEX($DC$201:$DC$770,MATCH($BI208&amp;CK$3,$DB$201:$DB$770&amp;$DC$201:$DC$770,0))=CK$3,2,""),IF(INDEX($DC$1:$DC$200,MATCH($BI208&amp;CK$3,$DB$1:$DB$200&amp;$DC$1:$DC$200,0))=CK$3,1,"")))</f>
        <v/>
      </c>
      <c r="CL208" s="7" t="str">
        <f t="array" ref="CL208">IF(ISNA(INDEX($DC$1:$DC$770,MATCH($BI208&amp;CL$3,$DB$1:$DB$770&amp;$DC$1:$DC$770,0))),"",IF(ISNA(INDEX($DC$1:$DC$200,MATCH($BI208&amp;CL$3,$DB$1:$DB$200&amp;$DC$1:$DC$200,0))),IF(INDEX($DC$201:$DC$770,MATCH($BI208&amp;CL$3,$DB$201:$DB$770&amp;$DC$201:$DC$770,0))=CL$3,2,""),IF(INDEX($DC$1:$DC$200,MATCH($BI208&amp;CL$3,$DB$1:$DB$200&amp;$DC$1:$DC$200,0))=CL$3,1,"")))</f>
        <v/>
      </c>
      <c r="CQ208" s="13" t="s">
        <v>205</v>
      </c>
      <c r="CR208" s="13">
        <v>13</v>
      </c>
      <c r="CX208" s="30"/>
      <c r="CY208" s="30"/>
      <c r="CZ208" s="30"/>
      <c r="DA208" s="30"/>
      <c r="DB208" s="30">
        <f>IF($DF$205&gt;3,DB207+1,0)</f>
        <v>0</v>
      </c>
      <c r="DC208" s="30">
        <f t="shared" si="1927"/>
        <v>3</v>
      </c>
      <c r="DD208" s="30"/>
      <c r="DE208" s="30">
        <v>4</v>
      </c>
      <c r="DF208" s="30"/>
      <c r="DG208" s="30"/>
      <c r="DH208" s="30"/>
      <c r="DI208" s="30"/>
      <c r="DJ208" s="30"/>
      <c r="DK208" s="30"/>
      <c r="DL208" s="49">
        <f t="shared" si="1926"/>
        <v>0</v>
      </c>
      <c r="DM208" s="30"/>
      <c r="DN208" s="30"/>
      <c r="DO208" s="30"/>
      <c r="DP208" s="30"/>
      <c r="DQ208" s="30"/>
    </row>
    <row r="209" spans="1:121">
      <c r="A209" s="13">
        <f>A208+0.5</f>
        <v>276.5</v>
      </c>
      <c r="B209" s="174"/>
      <c r="C209" s="183"/>
      <c r="D209" s="177"/>
      <c r="E209" s="2"/>
      <c r="F209" s="165"/>
      <c r="G209" s="165"/>
      <c r="H209" s="165"/>
      <c r="I209" s="2"/>
      <c r="J209" s="9" t="str">
        <f t="shared" ref="J209" si="1943">IF(ISNA(VLOOKUP(A209,$CP$30:$CQ$56,2,FALSE)),IF(ISNA(VLOOKUP(A209,$DB$1:$DE$200,4,FALSE)),"",VLOOKUP(A209,$DB$1:$DE$200,4,FALSE)),VLOOKUP(A209,$CP$30:$CQ$56,2,FALSE))</f>
        <v/>
      </c>
      <c r="K209" s="10"/>
      <c r="L209" s="10"/>
      <c r="M209" s="10"/>
      <c r="N209" s="10"/>
      <c r="O209" s="8"/>
      <c r="P209" s="9" t="str">
        <f t="array" ref="P209">IF(ISNA(INDEX($DC$201:$DC$770,MATCH($A208&amp;P$3,$DB$201:$DB$770&amp;$DC$201:$DC$770,0))),IF(ISNA(INDEX($DC$1:$DC$200,MATCH($A209&amp;P$3,$DB$1:$DB$200&amp;$DC$1:$DC$200,0))),"",IF(INDEX($DC$1:$DC$200,MATCH($A209&amp;P$3,$DB$1:$DB$200&amp;$DC$1:$DC$200,0))=P$3,1,"")),IF(INDEX($DC$201:$DC$770,MATCH($A208&amp;P$3,$DB$201:$DB$770&amp;$DC$201:$DC$770,0))=P$3,2,""))</f>
        <v/>
      </c>
      <c r="Q209" s="10" t="str">
        <f t="array" ref="Q209">IF(ISNA(INDEX($DC$201:$DC$770,MATCH($A208&amp;Q$3,$DB$201:$DB$770&amp;$DC$201:$DC$770,0))),IF(ISNA(INDEX($DC$1:$DC$200,MATCH($A209&amp;Q$3,$DB$1:$DB$200&amp;$DC$1:$DC$200,0))),"",IF(INDEX($DC$1:$DC$200,MATCH($A209&amp;Q$3,$DB$1:$DB$200&amp;$DC$1:$DC$200,0))=Q$3,1,"")),IF(INDEX($DC$201:$DC$770,MATCH($A208&amp;Q$3,$DB$201:$DB$770&amp;$DC$201:$DC$770,0))=Q$3,2,""))</f>
        <v/>
      </c>
      <c r="R209" s="10" t="str">
        <f t="array" ref="R209">IF(ISNA(INDEX($DC$201:$DC$770,MATCH($A208&amp;R$3,$DB$201:$DB$770&amp;$DC$201:$DC$770,0))),IF(ISNA(INDEX($DC$1:$DC$200,MATCH($A209&amp;R$3,$DB$1:$DB$200&amp;$DC$1:$DC$200,0))),"",IF(INDEX($DC$1:$DC$200,MATCH($A209&amp;R$3,$DB$1:$DB$200&amp;$DC$1:$DC$200,0))=R$3,1,"")),IF(INDEX($DC$201:$DC$770,MATCH($A208&amp;R$3,$DB$201:$DB$770&amp;$DC$201:$DC$770,0))=R$3,2,""))</f>
        <v/>
      </c>
      <c r="S209" s="9" t="str">
        <f t="array" ref="S209">IF(ISNA(INDEX($DC$201:$DC$770,MATCH($A208&amp;S$3,$DB$201:$DB$770&amp;$DC$201:$DC$770,0))),IF(ISNA(INDEX($DC$1:$DC$200,MATCH($A209&amp;S$3,$DB$1:$DB$200&amp;$DC$1:$DC$200,0))),"",IF(INDEX($DC$1:$DC$200,MATCH($A209&amp;S$3,$DB$1:$DB$200&amp;$DC$1:$DC$200,0))=S$3,1,"")),IF(INDEX($DC$201:$DC$770,MATCH($A208&amp;S$3,$DB$201:$DB$770&amp;$DC$201:$DC$770,0))=S$3,2,""))</f>
        <v/>
      </c>
      <c r="T209" s="10" t="str">
        <f t="array" ref="T209">IF(ISNA(INDEX($DC$201:$DC$770,MATCH($A208&amp;T$3,$DB$201:$DB$770&amp;$DC$201:$DC$770,0))),IF(ISNA(INDEX($DC$1:$DC$200,MATCH($A209&amp;T$3,$DB$1:$DB$200&amp;$DC$1:$DC$200,0))),"",IF(INDEX($DC$1:$DC$200,MATCH($A209&amp;T$3,$DB$1:$DB$200&amp;$DC$1:$DC$200,0))=T$3,1,"")),IF(INDEX($DC$201:$DC$770,MATCH($A208&amp;T$3,$DB$201:$DB$770&amp;$DC$201:$DC$770,0))=T$3,2,""))</f>
        <v/>
      </c>
      <c r="U209" s="8" t="str">
        <f t="array" ref="U209">IF(ISNA(INDEX($DC$201:$DC$770,MATCH($A208&amp;U$3,$DB$201:$DB$770&amp;$DC$201:$DC$770,0))),IF(ISNA(INDEX($DC$1:$DC$200,MATCH($A209&amp;U$3,$DB$1:$DB$200&amp;$DC$1:$DC$200,0))),"",IF(INDEX($DC$1:$DC$200,MATCH($A209&amp;U$3,$DB$1:$DB$200&amp;$DC$1:$DC$200,0))=U$3,1,"")),IF(INDEX($DC$201:$DC$770,MATCH($A208&amp;U$3,$DB$201:$DB$770&amp;$DC$201:$DC$770,0))=U$3,2,""))</f>
        <v/>
      </c>
      <c r="V209" s="10" t="str">
        <f t="array" ref="V209">IF(ISNA(INDEX($DC$201:$DC$770,MATCH($A208&amp;V$3,$DB$201:$DB$770&amp;$DC$201:$DC$770,0))),IF(ISNA(INDEX($DC$1:$DC$200,MATCH($A209&amp;V$3,$DB$1:$DB$200&amp;$DC$1:$DC$200,0))),"",IF(INDEX($DC$1:$DC$200,MATCH($A209&amp;V$3,$DB$1:$DB$200&amp;$DC$1:$DC$200,0))=V$3,1,"")),IF(INDEX($DC$201:$DC$770,MATCH($A208&amp;V$3,$DB$201:$DB$770&amp;$DC$201:$DC$770,0))=V$3,2,""))</f>
        <v/>
      </c>
      <c r="W209" s="10" t="str">
        <f t="array" ref="W209">IF(ISNA(INDEX($DC$201:$DC$770,MATCH($A208&amp;W$3,$DB$201:$DB$770&amp;$DC$201:$DC$770,0))),IF(ISNA(INDEX($DC$1:$DC$200,MATCH($A209&amp;W$3,$DB$1:$DB$200&amp;$DC$1:$DC$200,0))),"",IF(INDEX($DC$1:$DC$200,MATCH($A209&amp;W$3,$DB$1:$DB$200&amp;$DC$1:$DC$200,0))=W$3,1,"")),IF(INDEX($DC$201:$DC$770,MATCH($A208&amp;W$3,$DB$201:$DB$770&amp;$DC$201:$DC$770,0))=W$3,2,""))</f>
        <v/>
      </c>
      <c r="X209" s="10" t="str">
        <f t="array" ref="X209">IF(ISNA(INDEX($DC$201:$DC$770,MATCH($A208&amp;X$3,$DB$201:$DB$770&amp;$DC$201:$DC$770,0))),IF(ISNA(INDEX($DC$1:$DC$200,MATCH($A209&amp;X$3,$DB$1:$DB$200&amp;$DC$1:$DC$200,0))),"",IF(INDEX($DC$1:$DC$200,MATCH($A209&amp;X$3,$DB$1:$DB$200&amp;$DC$1:$DC$200,0))=X$3,1,"")),IF(INDEX($DC$201:$DC$770,MATCH($A208&amp;X$3,$DB$201:$DB$770&amp;$DC$201:$DC$770,0))=X$3,2,""))</f>
        <v/>
      </c>
      <c r="Y209" s="9" t="str">
        <f t="array" ref="Y209">IF(ISNA(INDEX($DC$201:$DC$770,MATCH($A208&amp;Y$3,$DB$201:$DB$770&amp;$DC$201:$DC$770,0))),IF(ISNA(INDEX($DC$1:$DC$200,MATCH($A209&amp;Y$3,$DB$1:$DB$200&amp;$DC$1:$DC$200,0))),"",IF(INDEX($DC$1:$DC$200,MATCH($A209&amp;Y$3,$DB$1:$DB$200&amp;$DC$1:$DC$200,0))=Y$3,1,"")),IF(INDEX($DC$201:$DC$770,MATCH($A208&amp;Y$3,$DB$201:$DB$770&amp;$DC$201:$DC$770,0))=Y$3,2,""))</f>
        <v/>
      </c>
      <c r="Z209" s="10" t="str">
        <f t="array" ref="Z209">IF(ISNA(INDEX($DC$201:$DC$770,MATCH($A208&amp;Z$3,$DB$201:$DB$770&amp;$DC$201:$DC$770,0))),IF(ISNA(INDEX($DC$1:$DC$200,MATCH($A209&amp;Z$3,$DB$1:$DB$200&amp;$DC$1:$DC$200,0))),"",IF(INDEX($DC$1:$DC$200,MATCH($A209&amp;Z$3,$DB$1:$DB$200&amp;$DC$1:$DC$200,0))=Z$3,1,"")),IF(INDEX($DC$201:$DC$770,MATCH($A208&amp;Z$3,$DB$201:$DB$770&amp;$DC$201:$DC$770,0))=Z$3,2,""))</f>
        <v/>
      </c>
      <c r="AA209" s="8" t="str">
        <f t="array" ref="AA209">IF(ISNA(INDEX($DC$201:$DC$770,MATCH($A208&amp;AA$3,$DB$201:$DB$770&amp;$DC$201:$DC$770,0))),IF(ISNA(INDEX($DC$1:$DC$200,MATCH($A209&amp;AA$3,$DB$1:$DB$200&amp;$DC$1:$DC$200,0))),"",IF(INDEX($DC$1:$DC$200,MATCH($A209&amp;AA$3,$DB$1:$DB$200&amp;$DC$1:$DC$200,0))=AA$3,1,"")),IF(INDEX($DC$201:$DC$770,MATCH($A208&amp;AA$3,$DB$201:$DB$770&amp;$DC$201:$DC$770,0))=AA$3,2,""))</f>
        <v/>
      </c>
      <c r="AB209" s="10" t="str">
        <f t="array" ref="AB209">IF(ISNA(INDEX($DC$201:$DC$770,MATCH($A208&amp;AB$3,$DB$201:$DB$770&amp;$DC$201:$DC$770,0))),IF(ISNA(INDEX($DC$1:$DC$200,MATCH($A209&amp;AB$3,$DB$1:$DB$200&amp;$DC$1:$DC$200,0))),"",IF(INDEX($DC$1:$DC$200,MATCH($A209&amp;AB$3,$DB$1:$DB$200&amp;$DC$1:$DC$200,0))=AB$3,1,"")),IF(INDEX($DC$201:$DC$770,MATCH($A208&amp;AB$3,$DB$201:$DB$770&amp;$DC$201:$DC$770,0))=AB$3,2,""))</f>
        <v/>
      </c>
      <c r="AC209" s="10" t="str">
        <f t="array" ref="AC209">IF(ISNA(INDEX($DC$201:$DC$770,MATCH($A208&amp;AC$3,$DB$201:$DB$770&amp;$DC$201:$DC$770,0))),IF(ISNA(INDEX($DC$1:$DC$200,MATCH($A209&amp;AC$3,$DB$1:$DB$200&amp;$DC$1:$DC$200,0))),"",IF(INDEX($DC$1:$DC$200,MATCH($A209&amp;AC$3,$DB$1:$DB$200&amp;$DC$1:$DC$200,0))=AC$3,1,"")),IF(INDEX($DC$201:$DC$770,MATCH($A208&amp;AC$3,$DB$201:$DB$770&amp;$DC$201:$DC$770,0))=AC$3,2,""))</f>
        <v/>
      </c>
      <c r="AD209" s="8" t="str">
        <f t="array" ref="AD209">IF(ISNA(INDEX($DC$201:$DC$770,MATCH($A208&amp;AD$3,$DB$201:$DB$770&amp;$DC$201:$DC$770,0))),IF(ISNA(INDEX($DC$1:$DC$200,MATCH($A209&amp;AD$3,$DB$1:$DB$200&amp;$DC$1:$DC$200,0))),"",IF(INDEX($DC$1:$DC$200,MATCH($A209&amp;AD$3,$DB$1:$DB$200&amp;$DC$1:$DC$200,0))=AD$3,1,"")),IF(INDEX($DC$201:$DC$770,MATCH($A208&amp;AD$3,$DB$201:$DB$770&amp;$DC$201:$DC$770,0))=AD$3,2,""))</f>
        <v/>
      </c>
      <c r="AE209" s="4">
        <f>AE208+0.5</f>
        <v>307.5</v>
      </c>
      <c r="AF209" s="174"/>
      <c r="AG209" s="183"/>
      <c r="AH209" s="177"/>
      <c r="AI209" s="2"/>
      <c r="AJ209" s="165"/>
      <c r="AK209" s="165"/>
      <c r="AL209" s="165"/>
      <c r="AM209" s="2"/>
      <c r="AN209" s="9" t="str">
        <f t="shared" ref="AN209" si="1944">IF(ISNA(VLOOKUP(AE209,$CP$30:$CQ$56,2,FALSE)),IF(ISNA(VLOOKUP(AE209,$DB$1:$DE$200,4,FALSE)),"",VLOOKUP(AE209,$DB$1:$DE$200,4,FALSE)),VLOOKUP(AE209,$CP$30:$CQ$56,2,FALSE))</f>
        <v/>
      </c>
      <c r="AO209" s="10"/>
      <c r="AP209" s="10"/>
      <c r="AQ209" s="10"/>
      <c r="AR209" s="10"/>
      <c r="AS209" s="8"/>
      <c r="AT209" s="9" t="str">
        <f t="array" ref="AT209">IF(ISNA(INDEX($DC$201:$DC$770,MATCH($AE208&amp;AT$3,$DB$201:$DB$770&amp;$DC$201:$DC$770,0))),IF(ISNA(INDEX($DC$1:$DC$200,MATCH($AE209&amp;AT$3,$DB$1:$DB$200&amp;$DC$1:$DC$200,0))),"",IF(INDEX($DC$1:$DC$200,MATCH($AE209&amp;AT$3,$DB$1:$DB$200&amp;$DC$1:$DC$200,0))=AT$3,1,"")),IF(INDEX($DC$201:$DC$770,MATCH($AE208&amp;AT$3,$DB$201:$DB$770&amp;$DC$201:$DC$770,0))=AT$3,2,""))</f>
        <v/>
      </c>
      <c r="AU209" s="10" t="str">
        <f t="array" ref="AU209">IF(ISNA(INDEX($DC$201:$DC$770,MATCH($AE208&amp;AU$3,$DB$201:$DB$770&amp;$DC$201:$DC$770,0))),IF(ISNA(INDEX($DC$1:$DC$200,MATCH($AE209&amp;AU$3,$DB$1:$DB$200&amp;$DC$1:$DC$200,0))),"",IF(INDEX($DC$1:$DC$200,MATCH($AE209&amp;AU$3,$DB$1:$DB$200&amp;$DC$1:$DC$200,0))=AU$3,1,"")),IF(INDEX($DC$201:$DC$770,MATCH($AE208&amp;AU$3,$DB$201:$DB$770&amp;$DC$201:$DC$770,0))=AU$3,2,""))</f>
        <v/>
      </c>
      <c r="AV209" s="10" t="str">
        <f t="array" ref="AV209">IF(ISNA(INDEX($DC$201:$DC$770,MATCH($AE208&amp;AV$3,$DB$201:$DB$770&amp;$DC$201:$DC$770,0))),IF(ISNA(INDEX($DC$1:$DC$200,MATCH($AE209&amp;AV$3,$DB$1:$DB$200&amp;$DC$1:$DC$200,0))),"",IF(INDEX($DC$1:$DC$200,MATCH($AE209&amp;AV$3,$DB$1:$DB$200&amp;$DC$1:$DC$200,0))=AV$3,1,"")),IF(INDEX($DC$201:$DC$770,MATCH($AE208&amp;AV$3,$DB$201:$DB$770&amp;$DC$201:$DC$770,0))=AV$3,2,""))</f>
        <v/>
      </c>
      <c r="AW209" s="9" t="str">
        <f t="array" ref="AW209">IF(ISNA(INDEX($DC$201:$DC$770,MATCH($AE208&amp;AW$3,$DB$201:$DB$770&amp;$DC$201:$DC$770,0))),IF(ISNA(INDEX($DC$1:$DC$200,MATCH($AE209&amp;AW$3,$DB$1:$DB$200&amp;$DC$1:$DC$200,0))),"",IF(INDEX($DC$1:$DC$200,MATCH($AE209&amp;AW$3,$DB$1:$DB$200&amp;$DC$1:$DC$200,0))=AW$3,1,"")),IF(INDEX($DC$201:$DC$770,MATCH($AE208&amp;AW$3,$DB$201:$DB$770&amp;$DC$201:$DC$770,0))=AW$3,2,""))</f>
        <v/>
      </c>
      <c r="AX209" s="10" t="str">
        <f t="array" ref="AX209">IF(ISNA(INDEX($DC$201:$DC$770,MATCH($AE208&amp;AX$3,$DB$201:$DB$770&amp;$DC$201:$DC$770,0))),IF(ISNA(INDEX($DC$1:$DC$200,MATCH($AE209&amp;AX$3,$DB$1:$DB$200&amp;$DC$1:$DC$200,0))),"",IF(INDEX($DC$1:$DC$200,MATCH($AE209&amp;AX$3,$DB$1:$DB$200&amp;$DC$1:$DC$200,0))=AX$3,1,"")),IF(INDEX($DC$201:$DC$770,MATCH($AE208&amp;AX$3,$DB$201:$DB$770&amp;$DC$201:$DC$770,0))=AX$3,2,""))</f>
        <v/>
      </c>
      <c r="AY209" s="8" t="str">
        <f t="array" ref="AY209">IF(ISNA(INDEX($DC$201:$DC$770,MATCH($AE208&amp;AY$3,$DB$201:$DB$770&amp;$DC$201:$DC$770,0))),IF(ISNA(INDEX($DC$1:$DC$200,MATCH($AE209&amp;AY$3,$DB$1:$DB$200&amp;$DC$1:$DC$200,0))),"",IF(INDEX($DC$1:$DC$200,MATCH($AE209&amp;AY$3,$DB$1:$DB$200&amp;$DC$1:$DC$200,0))=AY$3,1,"")),IF(INDEX($DC$201:$DC$770,MATCH($AE208&amp;AY$3,$DB$201:$DB$770&amp;$DC$201:$DC$770,0))=AY$3,2,""))</f>
        <v/>
      </c>
      <c r="AZ209" s="10" t="str">
        <f t="array" ref="AZ209">IF(ISNA(INDEX($DC$201:$DC$770,MATCH($AE208&amp;AZ$3,$DB$201:$DB$770&amp;$DC$201:$DC$770,0))),IF(ISNA(INDEX($DC$1:$DC$200,MATCH($AE209&amp;AZ$3,$DB$1:$DB$200&amp;$DC$1:$DC$200,0))),"",IF(INDEX($DC$1:$DC$200,MATCH($AE209&amp;AZ$3,$DB$1:$DB$200&amp;$DC$1:$DC$200,0))=AZ$3,1,"")),IF(INDEX($DC$201:$DC$770,MATCH($AE208&amp;AZ$3,$DB$201:$DB$770&amp;$DC$201:$DC$770,0))=AZ$3,2,""))</f>
        <v/>
      </c>
      <c r="BA209" s="10" t="str">
        <f t="array" ref="BA209">IF(ISNA(INDEX($DC$201:$DC$770,MATCH($AE208&amp;BA$3,$DB$201:$DB$770&amp;$DC$201:$DC$770,0))),IF(ISNA(INDEX($DC$1:$DC$200,MATCH($AE209&amp;BA$3,$DB$1:$DB$200&amp;$DC$1:$DC$200,0))),"",IF(INDEX($DC$1:$DC$200,MATCH($AE209&amp;BA$3,$DB$1:$DB$200&amp;$DC$1:$DC$200,0))=BA$3,1,"")),IF(INDEX($DC$201:$DC$770,MATCH($AE208&amp;BA$3,$DB$201:$DB$770&amp;$DC$201:$DC$770,0))=BA$3,2,""))</f>
        <v/>
      </c>
      <c r="BB209" s="10" t="str">
        <f t="array" ref="BB209">IF(ISNA(INDEX($DC$201:$DC$770,MATCH($AE208&amp;BB$3,$DB$201:$DB$770&amp;$DC$201:$DC$770,0))),IF(ISNA(INDEX($DC$1:$DC$200,MATCH($AE209&amp;BB$3,$DB$1:$DB$200&amp;$DC$1:$DC$200,0))),"",IF(INDEX($DC$1:$DC$200,MATCH($AE209&amp;BB$3,$DB$1:$DB$200&amp;$DC$1:$DC$200,0))=BB$3,1,"")),IF(INDEX($DC$201:$DC$770,MATCH($AE208&amp;BB$3,$DB$201:$DB$770&amp;$DC$201:$DC$770,0))=BB$3,2,""))</f>
        <v/>
      </c>
      <c r="BC209" s="9" t="str">
        <f t="array" ref="BC209">IF(ISNA(INDEX($DC$201:$DC$770,MATCH($AE208&amp;BC$3,$DB$201:$DB$770&amp;$DC$201:$DC$770,0))),IF(ISNA(INDEX($DC$1:$DC$200,MATCH($AE209&amp;BC$3,$DB$1:$DB$200&amp;$DC$1:$DC$200,0))),"",IF(INDEX($DC$1:$DC$200,MATCH($AE209&amp;BC$3,$DB$1:$DB$200&amp;$DC$1:$DC$200,0))=BC$3,1,"")),IF(INDEX($DC$201:$DC$770,MATCH($AE208&amp;BC$3,$DB$201:$DB$770&amp;$DC$201:$DC$770,0))=BC$3,2,""))</f>
        <v/>
      </c>
      <c r="BD209" s="10" t="str">
        <f t="array" ref="BD209">IF(ISNA(INDEX($DC$201:$DC$770,MATCH($AE208&amp;BD$3,$DB$201:$DB$770&amp;$DC$201:$DC$770,0))),IF(ISNA(INDEX($DC$1:$DC$200,MATCH($AE209&amp;BD$3,$DB$1:$DB$200&amp;$DC$1:$DC$200,0))),"",IF(INDEX($DC$1:$DC$200,MATCH($AE209&amp;BD$3,$DB$1:$DB$200&amp;$DC$1:$DC$200,0))=BD$3,1,"")),IF(INDEX($DC$201:$DC$770,MATCH($AE208&amp;BD$3,$DB$201:$DB$770&amp;$DC$201:$DC$770,0))=BD$3,2,""))</f>
        <v/>
      </c>
      <c r="BE209" s="8" t="str">
        <f t="array" ref="BE209">IF(ISNA(INDEX($DC$201:$DC$770,MATCH($AE208&amp;BE$3,$DB$201:$DB$770&amp;$DC$201:$DC$770,0))),IF(ISNA(INDEX($DC$1:$DC$200,MATCH($AE209&amp;BE$3,$DB$1:$DB$200&amp;$DC$1:$DC$200,0))),"",IF(INDEX($DC$1:$DC$200,MATCH($AE209&amp;BE$3,$DB$1:$DB$200&amp;$DC$1:$DC$200,0))=BE$3,1,"")),IF(INDEX($DC$201:$DC$770,MATCH($AE208&amp;BE$3,$DB$201:$DB$770&amp;$DC$201:$DC$770,0))=BE$3,2,""))</f>
        <v/>
      </c>
      <c r="BF209" s="10" t="str">
        <f t="array" ref="BF209">IF(ISNA(INDEX($DC$201:$DC$770,MATCH($AE208&amp;BF$3,$DB$201:$DB$770&amp;$DC$201:$DC$770,0))),IF(ISNA(INDEX($DC$1:$DC$200,MATCH($AE209&amp;BF$3,$DB$1:$DB$200&amp;$DC$1:$DC$200,0))),"",IF(INDEX($DC$1:$DC$200,MATCH($AE209&amp;BF$3,$DB$1:$DB$200&amp;$DC$1:$DC$200,0))=BF$3,1,"")),IF(INDEX($DC$201:$DC$770,MATCH($AE208&amp;BF$3,$DB$201:$DB$770&amp;$DC$201:$DC$770,0))=BF$3,2,""))</f>
        <v/>
      </c>
      <c r="BG209" s="10" t="str">
        <f t="array" ref="BG209">IF(ISNA(INDEX($DC$201:$DC$770,MATCH($AE208&amp;BG$3,$DB$201:$DB$770&amp;$DC$201:$DC$770,0))),IF(ISNA(INDEX($DC$1:$DC$200,MATCH($AE209&amp;BG$3,$DB$1:$DB$200&amp;$DC$1:$DC$200,0))),"",IF(INDEX($DC$1:$DC$200,MATCH($AE209&amp;BG$3,$DB$1:$DB$200&amp;$DC$1:$DC$200,0))=BG$3,1,"")),IF(INDEX($DC$201:$DC$770,MATCH($AE208&amp;BG$3,$DB$201:$DB$770&amp;$DC$201:$DC$770,0))=BG$3,2,""))</f>
        <v/>
      </c>
      <c r="BH209" s="8" t="str">
        <f t="array" ref="BH209">IF(ISNA(INDEX($DC$201:$DC$770,MATCH($AE208&amp;BH$3,$DB$201:$DB$770&amp;$DC$201:$DC$770,0))),IF(ISNA(INDEX($DC$1:$DC$200,MATCH($AE209&amp;BH$3,$DB$1:$DB$200&amp;$DC$1:$DC$200,0))),"",IF(INDEX($DC$1:$DC$200,MATCH($AE209&amp;BH$3,$DB$1:$DB$200&amp;$DC$1:$DC$200,0))=BH$3,1,"")),IF(INDEX($DC$201:$DC$770,MATCH($AE208&amp;BH$3,$DB$201:$DB$770&amp;$DC$201:$DC$770,0))=BH$3,2,""))</f>
        <v/>
      </c>
      <c r="BI209" s="4">
        <f>BI208+0.5</f>
        <v>337.5</v>
      </c>
      <c r="BJ209" s="174"/>
      <c r="BK209" s="183"/>
      <c r="BL209" s="177"/>
      <c r="BM209" s="2"/>
      <c r="BN209" s="165"/>
      <c r="BO209" s="165"/>
      <c r="BP209" s="165"/>
      <c r="BQ209" s="2"/>
      <c r="BR209" s="9" t="str">
        <f t="shared" ref="BR209" si="1945">IF(ISNA(VLOOKUP(BI209,$CP$30:$CQ$56,2,FALSE)),IF(ISNA(VLOOKUP(BI209,$DB$1:$DE$200,4,FALSE)),"",VLOOKUP(BI209,$DB$1:$DE$200,4,FALSE)),VLOOKUP(BI209,$CP$30:$CQ$56,2,FALSE))</f>
        <v/>
      </c>
      <c r="BS209" s="10"/>
      <c r="BT209" s="10"/>
      <c r="BU209" s="10"/>
      <c r="BV209" s="10"/>
      <c r="BW209" s="8"/>
      <c r="BX209" s="9" t="str">
        <f t="array" ref="BX209">IF(ISNA(INDEX($DC$201:$DC$770,MATCH($BI208&amp;BX$3,$DB$201:$DB$770&amp;$DC$201:$DC$770,0))),IF(ISNA(INDEX($DC$1:$DC$200,MATCH($BI209&amp;BX$3,$DB$1:$DB$200&amp;$DC$1:$DC$200,0))),"",IF(INDEX($DC$1:$DC$200,MATCH($BI209&amp;BX$3,$DB$1:$DB$200&amp;$DC$1:$DC$200,0))=BX$3,1,"")),IF(INDEX($DC$201:$DC$770,MATCH($BI208&amp;BX$3,$DB$201:$DB$770&amp;$DC$201:$DC$770,0))=BX$3,2,""))</f>
        <v/>
      </c>
      <c r="BY209" s="10" t="str">
        <f t="array" ref="BY209">IF(ISNA(INDEX($DC$201:$DC$770,MATCH($BI208&amp;BY$3,$DB$201:$DB$770&amp;$DC$201:$DC$770,0))),IF(ISNA(INDEX($DC$1:$DC$200,MATCH($BI209&amp;BY$3,$DB$1:$DB$200&amp;$DC$1:$DC$200,0))),"",IF(INDEX($DC$1:$DC$200,MATCH($BI209&amp;BY$3,$DB$1:$DB$200&amp;$DC$1:$DC$200,0))=BY$3,1,"")),IF(INDEX($DC$201:$DC$770,MATCH($BI208&amp;BY$3,$DB$201:$DB$770&amp;$DC$201:$DC$770,0))=BY$3,2,""))</f>
        <v/>
      </c>
      <c r="BZ209" s="10" t="str">
        <f t="array" ref="BZ209">IF(ISNA(INDEX($DC$201:$DC$770,MATCH($BI208&amp;BZ$3,$DB$201:$DB$770&amp;$DC$201:$DC$770,0))),IF(ISNA(INDEX($DC$1:$DC$200,MATCH($BI209&amp;BZ$3,$DB$1:$DB$200&amp;$DC$1:$DC$200,0))),"",IF(INDEX($DC$1:$DC$200,MATCH($BI209&amp;BZ$3,$DB$1:$DB$200&amp;$DC$1:$DC$200,0))=BZ$3,1,"")),IF(INDEX($DC$201:$DC$770,MATCH($BI208&amp;BZ$3,$DB$201:$DB$770&amp;$DC$201:$DC$770,0))=BZ$3,2,""))</f>
        <v/>
      </c>
      <c r="CA209" s="9" t="str">
        <f t="array" ref="CA209">IF(ISNA(INDEX($DC$201:$DC$770,MATCH($BI208&amp;CA$3,$DB$201:$DB$770&amp;$DC$201:$DC$770,0))),IF(ISNA(INDEX($DC$1:$DC$200,MATCH($BI209&amp;CA$3,$DB$1:$DB$200&amp;$DC$1:$DC$200,0))),"",IF(INDEX($DC$1:$DC$200,MATCH($BI209&amp;CA$3,$DB$1:$DB$200&amp;$DC$1:$DC$200,0))=CA$3,1,"")),IF(INDEX($DC$201:$DC$770,MATCH($BI208&amp;CA$3,$DB$201:$DB$770&amp;$DC$201:$DC$770,0))=CA$3,2,""))</f>
        <v/>
      </c>
      <c r="CB209" s="10" t="str">
        <f t="array" ref="CB209">IF(ISNA(INDEX($DC$201:$DC$770,MATCH($BI208&amp;CB$3,$DB$201:$DB$770&amp;$DC$201:$DC$770,0))),IF(ISNA(INDEX($DC$1:$DC$200,MATCH($BI209&amp;CB$3,$DB$1:$DB$200&amp;$DC$1:$DC$200,0))),"",IF(INDEX($DC$1:$DC$200,MATCH($BI209&amp;CB$3,$DB$1:$DB$200&amp;$DC$1:$DC$200,0))=CB$3,1,"")),IF(INDEX($DC$201:$DC$770,MATCH($BI208&amp;CB$3,$DB$201:$DB$770&amp;$DC$201:$DC$770,0))=CB$3,2,""))</f>
        <v/>
      </c>
      <c r="CC209" s="8" t="str">
        <f t="array" ref="CC209">IF(ISNA(INDEX($DC$201:$DC$770,MATCH($BI208&amp;CC$3,$DB$201:$DB$770&amp;$DC$201:$DC$770,0))),IF(ISNA(INDEX($DC$1:$DC$200,MATCH($BI209&amp;CC$3,$DB$1:$DB$200&amp;$DC$1:$DC$200,0))),"",IF(INDEX($DC$1:$DC$200,MATCH($BI209&amp;CC$3,$DB$1:$DB$200&amp;$DC$1:$DC$200,0))=CC$3,1,"")),IF(INDEX($DC$201:$DC$770,MATCH($BI208&amp;CC$3,$DB$201:$DB$770&amp;$DC$201:$DC$770,0))=CC$3,2,""))</f>
        <v/>
      </c>
      <c r="CD209" s="10" t="str">
        <f t="array" ref="CD209">IF(ISNA(INDEX($DC$201:$DC$770,MATCH($BI208&amp;CD$3,$DB$201:$DB$770&amp;$DC$201:$DC$770,0))),IF(ISNA(INDEX($DC$1:$DC$200,MATCH($BI209&amp;CD$3,$DB$1:$DB$200&amp;$DC$1:$DC$200,0))),"",IF(INDEX($DC$1:$DC$200,MATCH($BI209&amp;CD$3,$DB$1:$DB$200&amp;$DC$1:$DC$200,0))=CD$3,1,"")),IF(INDEX($DC$201:$DC$770,MATCH($BI208&amp;CD$3,$DB$201:$DB$770&amp;$DC$201:$DC$770,0))=CD$3,2,""))</f>
        <v/>
      </c>
      <c r="CE209" s="10" t="str">
        <f t="array" ref="CE209">IF(ISNA(INDEX($DC$201:$DC$770,MATCH($BI208&amp;CE$3,$DB$201:$DB$770&amp;$DC$201:$DC$770,0))),IF(ISNA(INDEX($DC$1:$DC$200,MATCH($BI209&amp;CE$3,$DB$1:$DB$200&amp;$DC$1:$DC$200,0))),"",IF(INDEX($DC$1:$DC$200,MATCH($BI209&amp;CE$3,$DB$1:$DB$200&amp;$DC$1:$DC$200,0))=CE$3,1,"")),IF(INDEX($DC$201:$DC$770,MATCH($BI208&amp;CE$3,$DB$201:$DB$770&amp;$DC$201:$DC$770,0))=CE$3,2,""))</f>
        <v/>
      </c>
      <c r="CF209" s="10" t="str">
        <f t="array" ref="CF209">IF(ISNA(INDEX($DC$201:$DC$770,MATCH($BI208&amp;CF$3,$DB$201:$DB$770&amp;$DC$201:$DC$770,0))),IF(ISNA(INDEX($DC$1:$DC$200,MATCH($BI209&amp;CF$3,$DB$1:$DB$200&amp;$DC$1:$DC$200,0))),"",IF(INDEX($DC$1:$DC$200,MATCH($BI209&amp;CF$3,$DB$1:$DB$200&amp;$DC$1:$DC$200,0))=CF$3,1,"")),IF(INDEX($DC$201:$DC$770,MATCH($BI208&amp;CF$3,$DB$201:$DB$770&amp;$DC$201:$DC$770,0))=CF$3,2,""))</f>
        <v/>
      </c>
      <c r="CG209" s="9" t="str">
        <f t="array" ref="CG209">IF(ISNA(INDEX($DC$201:$DC$770,MATCH($BI208&amp;CG$3,$DB$201:$DB$770&amp;$DC$201:$DC$770,0))),IF(ISNA(INDEX($DC$1:$DC$200,MATCH($BI209&amp;CG$3,$DB$1:$DB$200&amp;$DC$1:$DC$200,0))),"",IF(INDEX($DC$1:$DC$200,MATCH($BI209&amp;CG$3,$DB$1:$DB$200&amp;$DC$1:$DC$200,0))=CG$3,1,"")),IF(INDEX($DC$201:$DC$770,MATCH($BI208&amp;CG$3,$DB$201:$DB$770&amp;$DC$201:$DC$770,0))=CG$3,2,""))</f>
        <v/>
      </c>
      <c r="CH209" s="10" t="str">
        <f t="array" ref="CH209">IF(ISNA(INDEX($DC$201:$DC$770,MATCH($BI208&amp;CH$3,$DB$201:$DB$770&amp;$DC$201:$DC$770,0))),IF(ISNA(INDEX($DC$1:$DC$200,MATCH($BI209&amp;CH$3,$DB$1:$DB$200&amp;$DC$1:$DC$200,0))),"",IF(INDEX($DC$1:$DC$200,MATCH($BI209&amp;CH$3,$DB$1:$DB$200&amp;$DC$1:$DC$200,0))=CH$3,1,"")),IF(INDEX($DC$201:$DC$770,MATCH($BI208&amp;CH$3,$DB$201:$DB$770&amp;$DC$201:$DC$770,0))=CH$3,2,""))</f>
        <v/>
      </c>
      <c r="CI209" s="8" t="str">
        <f t="array" ref="CI209">IF(ISNA(INDEX($DC$201:$DC$770,MATCH($BI208&amp;CI$3,$DB$201:$DB$770&amp;$DC$201:$DC$770,0))),IF(ISNA(INDEX($DC$1:$DC$200,MATCH($BI209&amp;CI$3,$DB$1:$DB$200&amp;$DC$1:$DC$200,0))),"",IF(INDEX($DC$1:$DC$200,MATCH($BI209&amp;CI$3,$DB$1:$DB$200&amp;$DC$1:$DC$200,0))=CI$3,1,"")),IF(INDEX($DC$201:$DC$770,MATCH($BI208&amp;CI$3,$DB$201:$DB$770&amp;$DC$201:$DC$770,0))=CI$3,2,""))</f>
        <v/>
      </c>
      <c r="CJ209" s="10" t="str">
        <f t="array" ref="CJ209">IF(ISNA(INDEX($DC$201:$DC$770,MATCH($BI208&amp;CJ$3,$DB$201:$DB$770&amp;$DC$201:$DC$770,0))),IF(ISNA(INDEX($DC$1:$DC$200,MATCH($BI209&amp;CJ$3,$DB$1:$DB$200&amp;$DC$1:$DC$200,0))),"",IF(INDEX($DC$1:$DC$200,MATCH($BI209&amp;CJ$3,$DB$1:$DB$200&amp;$DC$1:$DC$200,0))=CJ$3,1,"")),IF(INDEX($DC$201:$DC$770,MATCH($BI208&amp;CJ$3,$DB$201:$DB$770&amp;$DC$201:$DC$770,0))=CJ$3,2,""))</f>
        <v/>
      </c>
      <c r="CK209" s="10" t="str">
        <f t="array" ref="CK209">IF(ISNA(INDEX($DC$201:$DC$770,MATCH($BI208&amp;CK$3,$DB$201:$DB$770&amp;$DC$201:$DC$770,0))),IF(ISNA(INDEX($DC$1:$DC$200,MATCH($BI209&amp;CK$3,$DB$1:$DB$200&amp;$DC$1:$DC$200,0))),"",IF(INDEX($DC$1:$DC$200,MATCH($BI209&amp;CK$3,$DB$1:$DB$200&amp;$DC$1:$DC$200,0))=CK$3,1,"")),IF(INDEX($DC$201:$DC$770,MATCH($BI208&amp;CK$3,$DB$201:$DB$770&amp;$DC$201:$DC$770,0))=CK$3,2,""))</f>
        <v/>
      </c>
      <c r="CL209" s="8" t="str">
        <f t="array" ref="CL209">IF(ISNA(INDEX($DC$201:$DC$770,MATCH($BI208&amp;CL$3,$DB$201:$DB$770&amp;$DC$201:$DC$770,0))),IF(ISNA(INDEX($DC$1:$DC$200,MATCH($BI209&amp;CL$3,$DB$1:$DB$200&amp;$DC$1:$DC$200,0))),"",IF(INDEX($DC$1:$DC$200,MATCH($BI209&amp;CL$3,$DB$1:$DB$200&amp;$DC$1:$DC$200,0))=CL$3,1,"")),IF(INDEX($DC$201:$DC$770,MATCH($BI208&amp;CL$3,$DB$201:$DB$770&amp;$DC$201:$DC$770,0))=CL$3,2,""))</f>
        <v/>
      </c>
      <c r="CX209" s="30"/>
      <c r="CY209" s="30"/>
      <c r="CZ209" s="30"/>
      <c r="DA209" s="30"/>
      <c r="DB209" s="30">
        <f>IF($DF$205&gt;4,DB208+1,0)</f>
        <v>0</v>
      </c>
      <c r="DC209" s="30">
        <f t="shared" si="1927"/>
        <v>3</v>
      </c>
      <c r="DD209" s="30"/>
      <c r="DE209" s="30">
        <v>5</v>
      </c>
      <c r="DF209" s="30"/>
      <c r="DG209" s="30"/>
      <c r="DH209" s="30"/>
      <c r="DI209" s="30"/>
      <c r="DJ209" s="30"/>
      <c r="DK209" s="30"/>
      <c r="DL209" s="49">
        <f t="shared" si="1926"/>
        <v>0</v>
      </c>
      <c r="DM209" s="30"/>
      <c r="DN209" s="30"/>
      <c r="DO209" s="30"/>
      <c r="DP209" s="30"/>
      <c r="DQ209" s="30"/>
    </row>
    <row r="210" spans="1:121">
      <c r="A210" s="13">
        <f>A208+1</f>
        <v>277</v>
      </c>
      <c r="B210" s="174">
        <f>TRUNC((DATE($CR$2,C$205,C210)-WEEKDAY(DATE($CR$2,C$205,C210),2)-DATE(YEAR(DATE($CR$2,C$205,C210)+4-WEEKDAY(DATE($CR$2,C$205,C210),2)),1,-10))/7)</f>
        <v>40</v>
      </c>
      <c r="C210" s="181">
        <v>3</v>
      </c>
      <c r="D210" s="176" t="str">
        <f t="shared" si="1928"/>
        <v>Mo</v>
      </c>
      <c r="E210" s="2"/>
      <c r="F210" s="164" t="str">
        <f t="shared" ref="F210" si="1946">IF(OR(OR(B210=$CR$7,B214=$CR$7,B210=$CS$7,B214=$CS$7,B210=$CT$7,B214=$CT$7,B210=$CR$8,B214=$CR$8,B210=$CR$9,B214=$CR$9,B210=$CR$10,B214=$CR$10,B210=$CS$10,B214=$CS$10,B210=$CR$11,B214=$CR$11,B210=$CS$11,B214=$CS$11,B210=$CT$11,B214=$CT$11,B210=$CU$11,B214=$CU$11,B210=$CV$11,B214=$CV$11,B210=$CR$12,B214=$CR$12,B210=$CS$12,B214=$CS$12),OR($A211=$CP$30,$A211=$CP$31,$A211=$CP$32,$A211=$CP$33,$A211=$CP$34,$A211=$CP$35,$A211=$CP$36,$A211=$CP$37,$A211=$CP$38,$A211=$CP$39,$A211=$CP$40,$A211=$CP$41),OR($A211=$CP$44,$A211=$CP$45,$A211=$CP$46,$A211=$CP$47,$A211=$CP$48,$A211=$CP$49,$A211=$CP$50)),1,"")</f>
        <v/>
      </c>
      <c r="G210" s="164" t="str">
        <f t="shared" ref="G210" si="1947">IF(OR(OR(B210=$CR$15,B214=$CR$15,B210=$CS$15,B214=$CS$15,B210=$CT$15,B214=$CT$15,B210=$CR$16,B214=$CR$16,B210=$CS$16,B214=$CS$16,B210=$CR$17,B214=$CR$17,B210=$CS$17,B214=$CS$17,B210=$CR$18,B214=$CR$18,B210=$CS$18,B214=$CS$18,B210=$CT$18,B214=$CT$18,B210=$CU$18,B214=$CU$18,B210=$CV$18,B214=$CV$18,B210=$CR$19,B214=$CR$19,B210=$CS$19,B214=$CS$19),OR($A211=$CP$30,$A211=$CP$31,$A211=$CP$32,$A211=$CP$33,$A211=$CP$34,$A211=$CP$35,$A211=$CP$36,$A211=$CP$37,$A211=$CP$38,$A211=$CP$39,$A211=$CP$40,$A211=$CP$41),OR($A211=$CP$44,$A211=$CP$45,$A211=$CP$46,$A211=$CP$47,$A211=$CP$48,$A211=$CP$49,$A211=$CP$50)),1,"")</f>
        <v/>
      </c>
      <c r="H210" s="164" t="str">
        <f t="shared" ref="H210" si="1948">IF(OR(OR(B210=$CR$22,B214=$CR$22,B210=$CS$22,B214=$CS$22,B210=$CT$22,B214=$CT$22,B210=$CR$23,B214=$CR$23,B210=$CS$23,B214=$CS$23,B210=$CR$24,B214=$CR$24,B210=$CS$24,B214=$CS$24,B210=$CR$25,B214=$CR$25,B210=$CS$25,B214=$CS$25,B210=$CT$25,B214=$CT$25,B210=$CU$25,B214=$CU$25,B210=$CV$25,B214=$CV$25,B210=$CR$26,B214=$CR$26,B210=$CS$26,B214=$CS$26),OR($A211=$CP$30,$A211=$CP$31,$A211=$CP$32,$A211=$CP$33,$A211=$CP$34,$A211=$CP$35,$A211=$CP$36,$A211=$CP$37,$A211=$CP$38,$A211=$CP$39,$A211=$CP$40,$A211=$CP$41),OR($A211=$CP$44,$A211=$CP$45,$A211=$CP$46,$A211=$CP$47,$A211=$CP$48,$A211=$CP$49,$A211=$CP$50)),1,"")</f>
        <v/>
      </c>
      <c r="I210" s="2"/>
      <c r="J210" s="1" t="str">
        <f t="shared" ref="J210" si="1949">IF(ISNA(VLOOKUP(A210,$DB$1:$DE$200,4,FALSE)),"",VLOOKUP(A210,$DB$1:$DE$200,4,FALSE))</f>
        <v>Cevi-Turnen</v>
      </c>
      <c r="K210" s="1"/>
      <c r="L210" s="1"/>
      <c r="M210" s="1"/>
      <c r="N210" s="1"/>
      <c r="O210" s="1"/>
      <c r="P210" s="5" t="str">
        <f t="array" ref="P210">IF(ISNA(INDEX($DC$1:$DC$770,MATCH($A210&amp;P$3,$DB$1:$DB$770&amp;$DC$1:$DC$770,0))),"",IF(ISNA(INDEX($DC$1:$DC$200,MATCH($A210&amp;P$3,$DB$1:$DB$200&amp;$DC$1:$DC$200,0))),IF(INDEX($DC$201:$DC$770,MATCH($A210&amp;P$3,$DB$201:$DB$770&amp;$DC$201:$DC$770,0))=P$3,2,""),IF(INDEX($DC$1:$DC$200,MATCH($A210&amp;P$3,$DB$1:$DB$200&amp;$DC$1:$DC$200,0))=P$3,1,"")))</f>
        <v/>
      </c>
      <c r="Q210" s="6" t="str">
        <f t="array" ref="Q210">IF(ISNA(INDEX($DC$1:$DC$770,MATCH($A210&amp;Q$3,$DB$1:$DB$770&amp;$DC$1:$DC$770,0))),"",IF(ISNA(INDEX($DC$1:$DC$200,MATCH($A210&amp;Q$3,$DB$1:$DB$200&amp;$DC$1:$DC$200,0))),IF(INDEX($DC$201:$DC$770,MATCH($A210&amp;Q$3,$DB$201:$DB$770&amp;$DC$201:$DC$770,0))=Q$3,2,""),IF(INDEX($DC$1:$DC$200,MATCH($A210&amp;Q$3,$DB$1:$DB$200&amp;$DC$1:$DC$200,0))=Q$3,1,"")))</f>
        <v/>
      </c>
      <c r="R210" s="6">
        <f t="array" ref="R210">IF(ISNA(INDEX($DC$1:$DC$770,MATCH($A210&amp;R$3,$DB$1:$DB$770&amp;$DC$1:$DC$770,0))),"",IF(ISNA(INDEX($DC$1:$DC$200,MATCH($A210&amp;R$3,$DB$1:$DB$200&amp;$DC$1:$DC$200,0))),IF(INDEX($DC$201:$DC$770,MATCH($A210&amp;R$3,$DB$201:$DB$770&amp;$DC$201:$DC$770,0))=R$3,2,""),IF(INDEX($DC$1:$DC$200,MATCH($A210&amp;R$3,$DB$1:$DB$200&amp;$DC$1:$DC$200,0))=R$3,1,"")))</f>
        <v>1</v>
      </c>
      <c r="S210" s="5" t="str">
        <f t="array" ref="S210">IF(ISNA(INDEX($DC$1:$DC$770,MATCH($A210&amp;S$3,$DB$1:$DB$770&amp;$DC$1:$DC$770,0))),"",IF(ISNA(INDEX($DC$1:$DC$200,MATCH($A210&amp;S$3,$DB$1:$DB$200&amp;$DC$1:$DC$200,0))),IF(INDEX($DC$201:$DC$770,MATCH($A210&amp;S$3,$DB$201:$DB$770&amp;$DC$201:$DC$770,0))=S$3,2,""),IF(INDEX($DC$1:$DC$200,MATCH($A210&amp;S$3,$DB$1:$DB$200&amp;$DC$1:$DC$200,0))=S$3,1,"")))</f>
        <v/>
      </c>
      <c r="T210" s="6" t="str">
        <f t="array" ref="T210">IF(ISNA(INDEX($DC$1:$DC$770,MATCH($A210&amp;T$3,$DB$1:$DB$770&amp;$DC$1:$DC$770,0))),"",IF(ISNA(INDEX($DC$1:$DC$200,MATCH($A210&amp;T$3,$DB$1:$DB$200&amp;$DC$1:$DC$200,0))),IF(INDEX($DC$201:$DC$770,MATCH($A210&amp;T$3,$DB$201:$DB$770&amp;$DC$201:$DC$770,0))=T$3,2,""),IF(INDEX($DC$1:$DC$200,MATCH($A210&amp;T$3,$DB$1:$DB$200&amp;$DC$1:$DC$200,0))=T$3,1,"")))</f>
        <v/>
      </c>
      <c r="U210" s="7" t="str">
        <f t="array" ref="U210">IF(ISNA(INDEX($DC$1:$DC$770,MATCH($A210&amp;U$3,$DB$1:$DB$770&amp;$DC$1:$DC$770,0))),"",IF(ISNA(INDEX($DC$1:$DC$200,MATCH($A210&amp;U$3,$DB$1:$DB$200&amp;$DC$1:$DC$200,0))),IF(INDEX($DC$201:$DC$770,MATCH($A210&amp;U$3,$DB$201:$DB$770&amp;$DC$201:$DC$770,0))=U$3,2,""),IF(INDEX($DC$1:$DC$200,MATCH($A210&amp;U$3,$DB$1:$DB$200&amp;$DC$1:$DC$200,0))=U$3,1,"")))</f>
        <v/>
      </c>
      <c r="V210" s="6" t="str">
        <f t="array" ref="V210">IF(ISNA(INDEX($DC$1:$DC$770,MATCH($A210&amp;V$3,$DB$1:$DB$770&amp;$DC$1:$DC$770,0))),"",IF(ISNA(INDEX($DC$1:$DC$200,MATCH($A210&amp;V$3,$DB$1:$DB$200&amp;$DC$1:$DC$200,0))),IF(INDEX($DC$201:$DC$770,MATCH($A210&amp;V$3,$DB$201:$DB$770&amp;$DC$201:$DC$770,0))=V$3,2,""),IF(INDEX($DC$1:$DC$200,MATCH($A210&amp;V$3,$DB$1:$DB$200&amp;$DC$1:$DC$200,0))=V$3,1,"")))</f>
        <v/>
      </c>
      <c r="W210" s="6" t="str">
        <f t="array" ref="W210">IF(ISNA(INDEX($DC$1:$DC$770,MATCH($A210&amp;W$3,$DB$1:$DB$770&amp;$DC$1:$DC$770,0))),"",IF(ISNA(INDEX($DC$1:$DC$200,MATCH($A210&amp;W$3,$DB$1:$DB$200&amp;$DC$1:$DC$200,0))),IF(INDEX($DC$201:$DC$770,MATCH($A210&amp;W$3,$DB$201:$DB$770&amp;$DC$201:$DC$770,0))=W$3,2,""),IF(INDEX($DC$1:$DC$200,MATCH($A210&amp;W$3,$DB$1:$DB$200&amp;$DC$1:$DC$200,0))=W$3,1,"")))</f>
        <v/>
      </c>
      <c r="X210" s="6" t="str">
        <f t="array" ref="X210">IF(ISNA(INDEX($DC$1:$DC$770,MATCH($A210&amp;X$3,$DB$1:$DB$770&amp;$DC$1:$DC$770,0))),"",IF(ISNA(INDEX($DC$1:$DC$200,MATCH($A210&amp;X$3,$DB$1:$DB$200&amp;$DC$1:$DC$200,0))),IF(INDEX($DC$201:$DC$770,MATCH($A210&amp;X$3,$DB$201:$DB$770&amp;$DC$201:$DC$770,0))=X$3,2,""),IF(INDEX($DC$1:$DC$200,MATCH($A210&amp;X$3,$DB$1:$DB$200&amp;$DC$1:$DC$200,0))=X$3,1,"")))</f>
        <v/>
      </c>
      <c r="Y210" s="5" t="str">
        <f t="array" ref="Y210">IF(ISNA(INDEX($DC$1:$DC$770,MATCH($A210&amp;Y$3,$DB$1:$DB$770&amp;$DC$1:$DC$770,0))),"",IF(ISNA(INDEX($DC$1:$DC$200,MATCH($A210&amp;Y$3,$DB$1:$DB$200&amp;$DC$1:$DC$200,0))),IF(INDEX($DC$201:$DC$770,MATCH($A210&amp;Y$3,$DB$201:$DB$770&amp;$DC$201:$DC$770,0))=Y$3,2,""),IF(INDEX($DC$1:$DC$200,MATCH($A210&amp;Y$3,$DB$1:$DB$200&amp;$DC$1:$DC$200,0))=Y$3,1,"")))</f>
        <v/>
      </c>
      <c r="Z210" s="6" t="str">
        <f t="array" ref="Z210">IF(ISNA(INDEX($DC$1:$DC$770,MATCH($A210&amp;Z$3,$DB$1:$DB$770&amp;$DC$1:$DC$770,0))),"",IF(ISNA(INDEX($DC$1:$DC$200,MATCH($A210&amp;Z$3,$DB$1:$DB$200&amp;$DC$1:$DC$200,0))),IF(INDEX($DC$201:$DC$770,MATCH($A210&amp;Z$3,$DB$201:$DB$770&amp;$DC$201:$DC$770,0))=Z$3,2,""),IF(INDEX($DC$1:$DC$200,MATCH($A210&amp;Z$3,$DB$1:$DB$200&amp;$DC$1:$DC$200,0))=Z$3,1,"")))</f>
        <v/>
      </c>
      <c r="AA210" s="7" t="str">
        <f t="array" ref="AA210">IF(ISNA(INDEX($DC$1:$DC$770,MATCH($A210&amp;AA$3,$DB$1:$DB$770&amp;$DC$1:$DC$770,0))),"",IF(ISNA(INDEX($DC$1:$DC$200,MATCH($A210&amp;AA$3,$DB$1:$DB$200&amp;$DC$1:$DC$200,0))),IF(INDEX($DC$201:$DC$770,MATCH($A210&amp;AA$3,$DB$201:$DB$770&amp;$DC$201:$DC$770,0))=AA$3,2,""),IF(INDEX($DC$1:$DC$200,MATCH($A210&amp;AA$3,$DB$1:$DB$200&amp;$DC$1:$DC$200,0))=AA$3,1,"")))</f>
        <v/>
      </c>
      <c r="AB210" s="6" t="str">
        <f t="array" ref="AB210">IF(ISNA(INDEX($DC$1:$DC$770,MATCH($A210&amp;AB$3,$DB$1:$DB$770&amp;$DC$1:$DC$770,0))),"",IF(ISNA(INDEX($DC$1:$DC$200,MATCH($A210&amp;AB$3,$DB$1:$DB$200&amp;$DC$1:$DC$200,0))),IF(INDEX($DC$201:$DC$770,MATCH($A210&amp;AB$3,$DB$201:$DB$770&amp;$DC$201:$DC$770,0))=AB$3,2,""),IF(INDEX($DC$1:$DC$200,MATCH($A210&amp;AB$3,$DB$1:$DB$200&amp;$DC$1:$DC$200,0))=AB$3,1,"")))</f>
        <v/>
      </c>
      <c r="AC210" s="6" t="str">
        <f t="array" ref="AC210">IF(ISNA(INDEX($DC$1:$DC$770,MATCH($A210&amp;AC$3,$DB$1:$DB$770&amp;$DC$1:$DC$770,0))),"",IF(ISNA(INDEX($DC$1:$DC$200,MATCH($A210&amp;AC$3,$DB$1:$DB$200&amp;$DC$1:$DC$200,0))),IF(INDEX($DC$201:$DC$770,MATCH($A210&amp;AC$3,$DB$201:$DB$770&amp;$DC$201:$DC$770,0))=AC$3,2,""),IF(INDEX($DC$1:$DC$200,MATCH($A210&amp;AC$3,$DB$1:$DB$200&amp;$DC$1:$DC$200,0))=AC$3,1,"")))</f>
        <v/>
      </c>
      <c r="AD210" s="7" t="str">
        <f t="array" ref="AD210">IF(ISNA(INDEX($DC$1:$DC$770,MATCH($A210&amp;AD$3,$DB$1:$DB$770&amp;$DC$1:$DC$770,0))),"",IF(ISNA(INDEX($DC$1:$DC$200,MATCH($A210&amp;AD$3,$DB$1:$DB$200&amp;$DC$1:$DC$200,0))),IF(INDEX($DC$201:$DC$770,MATCH($A210&amp;AD$3,$DB$201:$DB$770&amp;$DC$201:$DC$770,0))=AD$3,2,""),IF(INDEX($DC$1:$DC$200,MATCH($A210&amp;AD$3,$DB$1:$DB$200&amp;$DC$1:$DC$200,0))=AD$3,1,"")))</f>
        <v/>
      </c>
      <c r="AE210" s="4">
        <f>AE208+1</f>
        <v>308</v>
      </c>
      <c r="AF210" s="174">
        <f>TRUNC((DATE($CR$2,AG$205,AG210)-WEEKDAY(DATE($CR$2,AG$205,AG210),2)-DATE(YEAR(DATE($CR$2,AG$205,AG210)+4-WEEKDAY(DATE($CR$2,AG$205,AG210),2)),1,-10))/7)</f>
        <v>44</v>
      </c>
      <c r="AG210" s="181">
        <v>3</v>
      </c>
      <c r="AH210" s="176" t="str">
        <f t="shared" si="1933"/>
        <v>Do</v>
      </c>
      <c r="AI210" s="2"/>
      <c r="AJ210" s="164" t="str">
        <f t="shared" ref="AJ210" si="1950">IF(OR(OR(AF210=$CR$7,AF214=$CR$7,AF210=$CS$7,AF214=$CS$7,AF210=$CT$7,AF214=$CT$7,AF210=$CR$8,AF214=$CR$8,AF210=$CR$9,AF214=$CR$9,AF210=$CR$10,AF214=$CR$10,AF210=$CS$10,AF214=$CS$10,AF210=$CR$11,AF214=$CR$11,AF210=$CS$11,AF214=$CS$11,AF210=$CT$11,AF214=$CT$11,AF210=$CU$11,AF214=$CU$11,AF210=$CV$11,AF214=$CV$11,AF210=$CR$12,AF214=$CR$12,AF210=$CS$12,AF214=$CS$12),OR($AE211=$CP$30,$AE211=$CP$31,$AE211=$CP$32,$AE211=$CP$33,$AE211=$CP$34,$AE211=$CP$35,$AE211=$CP$36,$AE211=$CP$37,$AE211=$CP$38,$AE211=$CP$39,$AE211=$CP$40,$AE211=$CP$41),OR($AE211=$CP$44,$AE211=$CP$45,$AE211=$CP$46,$AE211=$CP$47,$AE211=$CP$48,$AE211=$CP$49,$AE211=$CP$50)),1,"")</f>
        <v/>
      </c>
      <c r="AK210" s="164" t="str">
        <f t="shared" ref="AK210" si="1951">IF(OR(OR(AF210=$CR$15,AF214=$CR$15,AF210=$CS$15,AF214=$CS$15,AF210=$CT$15,AF214=$CT$15,AF210=$CR$16,AF214=$CR$16,AF210=$CS$16,AF214=$CS$16,AF210=$CR$17,AF214=$CR$17,AF210=$CS$17,AF214=$CS$17,AF210=$CR$18,AF214=$CR$18,AF210=$CS$18,AF214=$CS$18,AF210=$CT$18,AF214=$CT$18,AF210=$CU$18,AF214=$CU$18,AF210=$CV$18,AF214=$CV$18,AF210=$CR$19,AF214=$CR$19,AF210=$CS$19,AF214=$CS$19),OR($AE211=$CP$30,$AE211=$CP$31,$AE211=$CP$32,$AE211=$CP$33,$AE211=$CP$34,$AE211=$CP$35,$AE211=$CP$36,$AE211=$CP$37,$AE211=$CP$38,$AE211=$CP$39,$AE211=$CP$40,$AE211=$CP$41),OR($AE211=$CP$44,$AE211=$CP$45,$AE211=$CP$46,$AE211=$CP$47,$AE211=$CP$48,$AE211=$CP$49,$AE211=$CP$50)),1,"")</f>
        <v/>
      </c>
      <c r="AL210" s="164" t="str">
        <f t="shared" ref="AL210" si="1952">IF(OR(OR(AF210=$CR$22,AF214=$CR$22,AF210=$CS$22,AF214=$CS$22,AF210=$CT$22,AF214=$CT$22,AF210=$CR$23,AF214=$CR$23,AF210=$CS$23,AF214=$CS$23,AF210=$CR$24,AF214=$CR$24,AF210=$CS$24,AF214=$CS$24,AF210=$CR$25,AF214=$CR$25,AF210=$CS$25,AF214=$CS$25,AF210=$CT$25,AF214=$CT$25,AF210=$CU$25,AF214=$CU$25,AF210=$CV$25,AF214=$CV$25,AF210=$CR$26,AF214=$CR$26,AF210=$CS$26,AF214=$CS$26),OR($AE211=$CP$30,$AE211=$CP$31,$AE211=$CP$32,$AE211=$CP$33,$AE211=$CP$34,$AE211=$CP$35,$AE211=$CP$36,$AE211=$CP$37,$AE211=$CP$38,$AE211=$CP$39,$AE211=$CP$40,$AE211=$CP$41),OR($AE211=$CP$44,$AE211=$CP$45,$AE211=$CP$46,$AE211=$CP$47,$AE211=$CP$48,$AE211=$CP$49,$AE211=$CP$50)),1,"")</f>
        <v/>
      </c>
      <c r="AM210" s="2"/>
      <c r="AN210" s="5" t="str">
        <f t="shared" ref="AN210" si="1953">IF(ISNA(VLOOKUP(AE210,$DB$1:$DE$200,4,FALSE)),"",VLOOKUP(AE210,$DB$1:$DE$200,4,FALSE))</f>
        <v/>
      </c>
      <c r="AO210" s="6"/>
      <c r="AP210" s="6"/>
      <c r="AQ210" s="6"/>
      <c r="AR210" s="6"/>
      <c r="AS210" s="7"/>
      <c r="AT210" s="5" t="str">
        <f t="array" ref="AT210">IF(ISNA(INDEX($DC$1:$DC$770,MATCH($AE210&amp;AT$3,$DB$1:$DB$770&amp;$DC$1:$DC$770,0))),"",IF(ISNA(INDEX($DC$1:$DC$200,MATCH($AE210&amp;AT$3,$DB$1:$DB$200&amp;$DC$1:$DC$200,0))),IF(INDEX($DC$201:$DC$770,MATCH($AE210&amp;AT$3,$DB$201:$DB$770&amp;$DC$201:$DC$770,0))=AT$3,2,""),IF(INDEX($DC$1:$DC$200,MATCH($AE210&amp;AT$3,$DB$1:$DB$200&amp;$DC$1:$DC$200,0))=AT$3,1,"")))</f>
        <v/>
      </c>
      <c r="AU210" s="6" t="str">
        <f t="array" ref="AU210">IF(ISNA(INDEX($DC$1:$DC$770,MATCH($AE210&amp;AU$3,$DB$1:$DB$770&amp;$DC$1:$DC$770,0))),"",IF(ISNA(INDEX($DC$1:$DC$200,MATCH($AE210&amp;AU$3,$DB$1:$DB$200&amp;$DC$1:$DC$200,0))),IF(INDEX($DC$201:$DC$770,MATCH($AE210&amp;AU$3,$DB$201:$DB$770&amp;$DC$201:$DC$770,0))=AU$3,2,""),IF(INDEX($DC$1:$DC$200,MATCH($AE210&amp;AU$3,$DB$1:$DB$200&amp;$DC$1:$DC$200,0))=AU$3,1,"")))</f>
        <v/>
      </c>
      <c r="AV210" s="6" t="str">
        <f t="array" ref="AV210">IF(ISNA(INDEX($DC$1:$DC$770,MATCH($AE210&amp;AV$3,$DB$1:$DB$770&amp;$DC$1:$DC$770,0))),"",IF(ISNA(INDEX($DC$1:$DC$200,MATCH($AE210&amp;AV$3,$DB$1:$DB$200&amp;$DC$1:$DC$200,0))),IF(INDEX($DC$201:$DC$770,MATCH($AE210&amp;AV$3,$DB$201:$DB$770&amp;$DC$201:$DC$770,0))=AV$3,2,""),IF(INDEX($DC$1:$DC$200,MATCH($AE210&amp;AV$3,$DB$1:$DB$200&amp;$DC$1:$DC$200,0))=AV$3,1,"")))</f>
        <v/>
      </c>
      <c r="AW210" s="5" t="str">
        <f t="array" ref="AW210">IF(ISNA(INDEX($DC$1:$DC$770,MATCH($AE210&amp;AW$3,$DB$1:$DB$770&amp;$DC$1:$DC$770,0))),"",IF(ISNA(INDEX($DC$1:$DC$200,MATCH($AE210&amp;AW$3,$DB$1:$DB$200&amp;$DC$1:$DC$200,0))),IF(INDEX($DC$201:$DC$770,MATCH($AE210&amp;AW$3,$DB$201:$DB$770&amp;$DC$201:$DC$770,0))=AW$3,2,""),IF(INDEX($DC$1:$DC$200,MATCH($AE210&amp;AW$3,$DB$1:$DB$200&amp;$DC$1:$DC$200,0))=AW$3,1,"")))</f>
        <v/>
      </c>
      <c r="AX210" s="6" t="str">
        <f t="array" ref="AX210">IF(ISNA(INDEX($DC$1:$DC$770,MATCH($AE210&amp;AX$3,$DB$1:$DB$770&amp;$DC$1:$DC$770,0))),"",IF(ISNA(INDEX($DC$1:$DC$200,MATCH($AE210&amp;AX$3,$DB$1:$DB$200&amp;$DC$1:$DC$200,0))),IF(INDEX($DC$201:$DC$770,MATCH($AE210&amp;AX$3,$DB$201:$DB$770&amp;$DC$201:$DC$770,0))=AX$3,2,""),IF(INDEX($DC$1:$DC$200,MATCH($AE210&amp;AX$3,$DB$1:$DB$200&amp;$DC$1:$DC$200,0))=AX$3,1,"")))</f>
        <v/>
      </c>
      <c r="AY210" s="7" t="str">
        <f t="array" ref="AY210">IF(ISNA(INDEX($DC$1:$DC$770,MATCH($AE210&amp;AY$3,$DB$1:$DB$770&amp;$DC$1:$DC$770,0))),"",IF(ISNA(INDEX($DC$1:$DC$200,MATCH($AE210&amp;AY$3,$DB$1:$DB$200&amp;$DC$1:$DC$200,0))),IF(INDEX($DC$201:$DC$770,MATCH($AE210&amp;AY$3,$DB$201:$DB$770&amp;$DC$201:$DC$770,0))=AY$3,2,""),IF(INDEX($DC$1:$DC$200,MATCH($AE210&amp;AY$3,$DB$1:$DB$200&amp;$DC$1:$DC$200,0))=AY$3,1,"")))</f>
        <v/>
      </c>
      <c r="AZ210" s="6" t="str">
        <f t="array" ref="AZ210">IF(ISNA(INDEX($DC$1:$DC$770,MATCH($AE210&amp;AZ$3,$DB$1:$DB$770&amp;$DC$1:$DC$770,0))),"",IF(ISNA(INDEX($DC$1:$DC$200,MATCH($AE210&amp;AZ$3,$DB$1:$DB$200&amp;$DC$1:$DC$200,0))),IF(INDEX($DC$201:$DC$770,MATCH($AE210&amp;AZ$3,$DB$201:$DB$770&amp;$DC$201:$DC$770,0))=AZ$3,2,""),IF(INDEX($DC$1:$DC$200,MATCH($AE210&amp;AZ$3,$DB$1:$DB$200&amp;$DC$1:$DC$200,0))=AZ$3,1,"")))</f>
        <v/>
      </c>
      <c r="BA210" s="6" t="str">
        <f t="array" ref="BA210">IF(ISNA(INDEX($DC$1:$DC$770,MATCH($AE210&amp;BA$3,$DB$1:$DB$770&amp;$DC$1:$DC$770,0))),"",IF(ISNA(INDEX($DC$1:$DC$200,MATCH($AE210&amp;BA$3,$DB$1:$DB$200&amp;$DC$1:$DC$200,0))),IF(INDEX($DC$201:$DC$770,MATCH($AE210&amp;BA$3,$DB$201:$DB$770&amp;$DC$201:$DC$770,0))=BA$3,2,""),IF(INDEX($DC$1:$DC$200,MATCH($AE210&amp;BA$3,$DB$1:$DB$200&amp;$DC$1:$DC$200,0))=BA$3,1,"")))</f>
        <v/>
      </c>
      <c r="BB210" s="6" t="str">
        <f t="array" ref="BB210">IF(ISNA(INDEX($DC$1:$DC$770,MATCH($AE210&amp;BB$3,$DB$1:$DB$770&amp;$DC$1:$DC$770,0))),"",IF(ISNA(INDEX($DC$1:$DC$200,MATCH($AE210&amp;BB$3,$DB$1:$DB$200&amp;$DC$1:$DC$200,0))),IF(INDEX($DC$201:$DC$770,MATCH($AE210&amp;BB$3,$DB$201:$DB$770&amp;$DC$201:$DC$770,0))=BB$3,2,""),IF(INDEX($DC$1:$DC$200,MATCH($AE210&amp;BB$3,$DB$1:$DB$200&amp;$DC$1:$DC$200,0))=BB$3,1,"")))</f>
        <v/>
      </c>
      <c r="BC210" s="5" t="str">
        <f t="array" ref="BC210">IF(ISNA(INDEX($DC$1:$DC$770,MATCH($AE210&amp;BC$3,$DB$1:$DB$770&amp;$DC$1:$DC$770,0))),"",IF(ISNA(INDEX($DC$1:$DC$200,MATCH($AE210&amp;BC$3,$DB$1:$DB$200&amp;$DC$1:$DC$200,0))),IF(INDEX($DC$201:$DC$770,MATCH($AE210&amp;BC$3,$DB$201:$DB$770&amp;$DC$201:$DC$770,0))=BC$3,2,""),IF(INDEX($DC$1:$DC$200,MATCH($AE210&amp;BC$3,$DB$1:$DB$200&amp;$DC$1:$DC$200,0))=BC$3,1,"")))</f>
        <v/>
      </c>
      <c r="BD210" s="6" t="str">
        <f t="array" ref="BD210">IF(ISNA(INDEX($DC$1:$DC$770,MATCH($AE210&amp;BD$3,$DB$1:$DB$770&amp;$DC$1:$DC$770,0))),"",IF(ISNA(INDEX($DC$1:$DC$200,MATCH($AE210&amp;BD$3,$DB$1:$DB$200&amp;$DC$1:$DC$200,0))),IF(INDEX($DC$201:$DC$770,MATCH($AE210&amp;BD$3,$DB$201:$DB$770&amp;$DC$201:$DC$770,0))=BD$3,2,""),IF(INDEX($DC$1:$DC$200,MATCH($AE210&amp;BD$3,$DB$1:$DB$200&amp;$DC$1:$DC$200,0))=BD$3,1,"")))</f>
        <v/>
      </c>
      <c r="BE210" s="7" t="str">
        <f t="array" ref="BE210">IF(ISNA(INDEX($DC$1:$DC$770,MATCH($AE210&amp;BE$3,$DB$1:$DB$770&amp;$DC$1:$DC$770,0))),"",IF(ISNA(INDEX($DC$1:$DC$200,MATCH($AE210&amp;BE$3,$DB$1:$DB$200&amp;$DC$1:$DC$200,0))),IF(INDEX($DC$201:$DC$770,MATCH($AE210&amp;BE$3,$DB$201:$DB$770&amp;$DC$201:$DC$770,0))=BE$3,2,""),IF(INDEX($DC$1:$DC$200,MATCH($AE210&amp;BE$3,$DB$1:$DB$200&amp;$DC$1:$DC$200,0))=BE$3,1,"")))</f>
        <v/>
      </c>
      <c r="BF210" s="6" t="str">
        <f t="array" ref="BF210">IF(ISNA(INDEX($DC$1:$DC$770,MATCH($AE210&amp;BF$3,$DB$1:$DB$770&amp;$DC$1:$DC$770,0))),"",IF(ISNA(INDEX($DC$1:$DC$200,MATCH($AE210&amp;BF$3,$DB$1:$DB$200&amp;$DC$1:$DC$200,0))),IF(INDEX($DC$201:$DC$770,MATCH($AE210&amp;BF$3,$DB$201:$DB$770&amp;$DC$201:$DC$770,0))=BF$3,2,""),IF(INDEX($DC$1:$DC$200,MATCH($AE210&amp;BF$3,$DB$1:$DB$200&amp;$DC$1:$DC$200,0))=BF$3,1,"")))</f>
        <v/>
      </c>
      <c r="BG210" s="6" t="str">
        <f t="array" ref="BG210">IF(ISNA(INDEX($DC$1:$DC$770,MATCH($AE210&amp;BG$3,$DB$1:$DB$770&amp;$DC$1:$DC$770,0))),"",IF(ISNA(INDEX($DC$1:$DC$200,MATCH($AE210&amp;BG$3,$DB$1:$DB$200&amp;$DC$1:$DC$200,0))),IF(INDEX($DC$201:$DC$770,MATCH($AE210&amp;BG$3,$DB$201:$DB$770&amp;$DC$201:$DC$770,0))=BG$3,2,""),IF(INDEX($DC$1:$DC$200,MATCH($AE210&amp;BG$3,$DB$1:$DB$200&amp;$DC$1:$DC$200,0))=BG$3,1,"")))</f>
        <v/>
      </c>
      <c r="BH210" s="7" t="str">
        <f t="array" ref="BH210">IF(ISNA(INDEX($DC$1:$DC$770,MATCH($AE210&amp;BH$3,$DB$1:$DB$770&amp;$DC$1:$DC$770,0))),"",IF(ISNA(INDEX($DC$1:$DC$200,MATCH($AE210&amp;BH$3,$DB$1:$DB$200&amp;$DC$1:$DC$200,0))),IF(INDEX($DC$201:$DC$770,MATCH($AE210&amp;BH$3,$DB$201:$DB$770&amp;$DC$201:$DC$770,0))=BH$3,2,""),IF(INDEX($DC$1:$DC$200,MATCH($AE210&amp;BH$3,$DB$1:$DB$200&amp;$DC$1:$DC$200,0))=BH$3,1,"")))</f>
        <v/>
      </c>
      <c r="BI210" s="4">
        <f>BI208+1</f>
        <v>338</v>
      </c>
      <c r="BJ210" s="174">
        <f>TRUNC((DATE($CR$2,BK$205,BK210)-WEEKDAY(DATE($CR$2,BK$205,BK210),2)-DATE(YEAR(DATE($CR$2,BK$205,BK210)+4-WEEKDAY(DATE($CR$2,BK$205,BK210),2)),1,-10))/7)</f>
        <v>48</v>
      </c>
      <c r="BK210" s="181">
        <v>3</v>
      </c>
      <c r="BL210" s="176" t="str">
        <f t="shared" si="1938"/>
        <v>Sa</v>
      </c>
      <c r="BM210" s="2"/>
      <c r="BN210" s="164" t="str">
        <f t="shared" ref="BN210" si="1954">IF(OR(OR($BI211=$CP$30,$BI211=$CP$31,$BI211=$CP$32,$BI211=$CP$33,$BI211=$CP$34,$BI211=$CP$35,$BI211=$CP$36,$BI211=$CP$37,$BI211=$CP$38,$BI211=$CP$39,$BI211=$CP$40,$BI211=$CP$41),OR(BJ210=$CR$7,BJ214=$CR$7,BJ210=$CS$7,BJ214=$CS$7,BJ210=$CT$7,BJ214=$CT$7,BJ210=$CR$8,BJ214=$CR$8,BJ210=$CR$9,BJ214=$CR$9,BJ210=$CR$10,BJ214=$CR$10,BJ210=$CS$10,BJ214=$CS$10,BJ210=$CR$11,BJ214=$CR$11,BJ210=$CS$11,BJ214=$CS$11,BJ210=$CT$11,BJ214=$CT$11,BJ210=$CU$11,BJ214=$CU$11,BJ210=$CV$11,BJ214=$CV$11,BJ210=$CR$12,BJ214=$CR$12,BJ210=$CS$12,BJ214=$CS$12),OR($BI211=$CP$44,$BI211=$CP$45,$BI211=$CP$46,$BI211=$CP$47,$BI211=$CP$48,$BI211=$CP$49,$BI211=$CP$50)),1,"")</f>
        <v/>
      </c>
      <c r="BO210" s="164" t="str">
        <f t="shared" ref="BO210" si="1955">IF(OR(OR(BJ210=$CR$15,BJ214=$CR$15,BJ210=$CS$15,BJ214=$CS$15,BJ210=$CT$15,BJ214=$CT$15,BJ210=$CR$16,BJ214=$CR$16,BJ210=$CS$16,BJ214=$CS$16,BJ210=$CR$17,BJ214=$CR$17,BJ210=$CS$17,BJ214=$CS$17,BJ210=$CR$18,BJ214=$CR$18,BJ210=$CS$18,BJ214=$CS$18,BJ210=$CT$18,BJ214=$CT$18,BJ210=$CU$18,BJ214=$CU$18,BJ210=$CV$18,BJ214=$CV$18,BJ210=$CR$19,BJ214=$CR$19,BJ210=$CS$19,BJ214=$CS$19),OR($BI211=$CP$30,$BI211=$CP$31,$BI211=$CP$32,$BI211=$CP$33,$BI211=$CP$34,$BI211=$CP$35,$BI211=$CP$36,$BI211=$CP$37,$BI211=$CP$38,$BI211=$CP$39,$BI211=$CP$40,$BI211=$CP$41),OR($BI211=$CP$44,$BI211=$CP$45,$BI211=$CP$46,$BI211=$CP$47,$BI211=$CP$48,$BI211=$CP$49,$BI211=$CP$50)),1,"")</f>
        <v/>
      </c>
      <c r="BP210" s="164" t="str">
        <f t="shared" ref="BP210" si="1956">IF(OR(OR(BJ210=$CR$22,BJ214=$CR$22,BJ210=$CS$22,BJ214=$CS$22,BJ210=$CT$22,BJ214=$CT$22,BJ210=$CR$23,BJ214=$CR$23,BJ210=$CS$23,BJ214=$CS$23,BJ210=$CR$24,BJ214=$CR$24,BJ210=$CS$24,BJ214=$CS$24,BJ210=$CR$25,BJ214=$CR$25,BJ210=$CS$25,BJ214=$CS$25,BJ210=$CT$25,BJ214=$CT$25,BJ210=$CU$25,BJ214=$CU$25,BJ210=$CV$25,BJ214=$CV$25,BJ210=$CR$26,BJ214=$CR$26,BJ210=$CS$26,BJ214=$CS$26),OR($BI211=$CP$30,$BI211=$CP$31,$BI211=$CP$32,$BI211=$CP$33,$BI211=$CP$34,$BI211=$CP$35,$BI211=$CP$36,$BI211=$CP$37,$BI211=$CP$38,$BI211=$CP$39,$BI211=$CP$40,$BI211=$CP$41),OR($BI211=$CP$44,$BI211=$CP$45,$BI211=$CP$46,$BI211=$CP$47,$BI211=$CP$48,$BI211=$CP$49,$BI211=$CP$50)),1,"")</f>
        <v/>
      </c>
      <c r="BQ210" s="2"/>
      <c r="BR210" s="5" t="str">
        <f t="shared" ref="BR210" si="1957">IF(ISNA(VLOOKUP(BI210,$DB$1:$DE$200,4,FALSE)),"",VLOOKUP(BI210,$DB$1:$DE$200,4,FALSE))</f>
        <v/>
      </c>
      <c r="BS210" s="6"/>
      <c r="BT210" s="6"/>
      <c r="BU210" s="6"/>
      <c r="BV210" s="6"/>
      <c r="BW210" s="7"/>
      <c r="BX210" s="5" t="str">
        <f t="array" ref="BX210">IF(ISNA(INDEX($DC$1:$DC$770,MATCH($BI210&amp;BX$3,$DB$1:$DB$770&amp;$DC$1:$DC$770,0))),"",IF(ISNA(INDEX($DC$1:$DC$200,MATCH($BI210&amp;BX$3,$DB$1:$DB$200&amp;$DC$1:$DC$200,0))),IF(INDEX($DC$201:$DC$770,MATCH($BI210&amp;BX$3,$DB$201:$DB$770&amp;$DC$201:$DC$770,0))=BX$3,2,""),IF(INDEX($DC$1:$DC$200,MATCH($BI210&amp;BX$3,$DB$1:$DB$200&amp;$DC$1:$DC$200,0))=BX$3,1,"")))</f>
        <v/>
      </c>
      <c r="BY210" s="6" t="str">
        <f t="array" ref="BY210">IF(ISNA(INDEX($DC$1:$DC$770,MATCH($BI210&amp;BY$3,$DB$1:$DB$770&amp;$DC$1:$DC$770,0))),"",IF(ISNA(INDEX($DC$1:$DC$200,MATCH($BI210&amp;BY$3,$DB$1:$DB$200&amp;$DC$1:$DC$200,0))),IF(INDEX($DC$201:$DC$770,MATCH($BI210&amp;BY$3,$DB$201:$DB$770&amp;$DC$201:$DC$770,0))=BY$3,2,""),IF(INDEX($DC$1:$DC$200,MATCH($BI210&amp;BY$3,$DB$1:$DB$200&amp;$DC$1:$DC$200,0))=BY$3,1,"")))</f>
        <v/>
      </c>
      <c r="BZ210" s="6" t="str">
        <f t="array" ref="BZ210">IF(ISNA(INDEX($DC$1:$DC$770,MATCH($BI210&amp;BZ$3,$DB$1:$DB$770&amp;$DC$1:$DC$770,0))),"",IF(ISNA(INDEX($DC$1:$DC$200,MATCH($BI210&amp;BZ$3,$DB$1:$DB$200&amp;$DC$1:$DC$200,0))),IF(INDEX($DC$201:$DC$770,MATCH($BI210&amp;BZ$3,$DB$201:$DB$770&amp;$DC$201:$DC$770,0))=BZ$3,2,""),IF(INDEX($DC$1:$DC$200,MATCH($BI210&amp;BZ$3,$DB$1:$DB$200&amp;$DC$1:$DC$200,0))=BZ$3,1,"")))</f>
        <v/>
      </c>
      <c r="CA210" s="5" t="str">
        <f t="array" ref="CA210">IF(ISNA(INDEX($DC$1:$DC$770,MATCH($BI210&amp;CA$3,$DB$1:$DB$770&amp;$DC$1:$DC$770,0))),"",IF(ISNA(INDEX($DC$1:$DC$200,MATCH($BI210&amp;CA$3,$DB$1:$DB$200&amp;$DC$1:$DC$200,0))),IF(INDEX($DC$201:$DC$770,MATCH($BI210&amp;CA$3,$DB$201:$DB$770&amp;$DC$201:$DC$770,0))=CA$3,2,""),IF(INDEX($DC$1:$DC$200,MATCH($BI210&amp;CA$3,$DB$1:$DB$200&amp;$DC$1:$DC$200,0))=CA$3,1,"")))</f>
        <v/>
      </c>
      <c r="CB210" s="6" t="str">
        <f t="array" ref="CB210">IF(ISNA(INDEX($DC$1:$DC$770,MATCH($BI210&amp;CB$3,$DB$1:$DB$770&amp;$DC$1:$DC$770,0))),"",IF(ISNA(INDEX($DC$1:$DC$200,MATCH($BI210&amp;CB$3,$DB$1:$DB$200&amp;$DC$1:$DC$200,0))),IF(INDEX($DC$201:$DC$770,MATCH($BI210&amp;CB$3,$DB$201:$DB$770&amp;$DC$201:$DC$770,0))=CB$3,2,""),IF(INDEX($DC$1:$DC$200,MATCH($BI210&amp;CB$3,$DB$1:$DB$200&amp;$DC$1:$DC$200,0))=CB$3,1,"")))</f>
        <v/>
      </c>
      <c r="CC210" s="7" t="str">
        <f t="array" ref="CC210">IF(ISNA(INDEX($DC$1:$DC$770,MATCH($BI210&amp;CC$3,$DB$1:$DB$770&amp;$DC$1:$DC$770,0))),"",IF(ISNA(INDEX($DC$1:$DC$200,MATCH($BI210&amp;CC$3,$DB$1:$DB$200&amp;$DC$1:$DC$200,0))),IF(INDEX($DC$201:$DC$770,MATCH($BI210&amp;CC$3,$DB$201:$DB$770&amp;$DC$201:$DC$770,0))=CC$3,2,""),IF(INDEX($DC$1:$DC$200,MATCH($BI210&amp;CC$3,$DB$1:$DB$200&amp;$DC$1:$DC$200,0))=CC$3,1,"")))</f>
        <v/>
      </c>
      <c r="CD210" s="6" t="str">
        <f t="array" ref="CD210">IF(ISNA(INDEX($DC$1:$DC$770,MATCH($BI210&amp;CD$3,$DB$1:$DB$770&amp;$DC$1:$DC$770,0))),"",IF(ISNA(INDEX($DC$1:$DC$200,MATCH($BI210&amp;CD$3,$DB$1:$DB$200&amp;$DC$1:$DC$200,0))),IF(INDEX($DC$201:$DC$770,MATCH($BI210&amp;CD$3,$DB$201:$DB$770&amp;$DC$201:$DC$770,0))=CD$3,2,""),IF(INDEX($DC$1:$DC$200,MATCH($BI210&amp;CD$3,$DB$1:$DB$200&amp;$DC$1:$DC$200,0))=CD$3,1,"")))</f>
        <v/>
      </c>
      <c r="CE210" s="6" t="str">
        <f t="array" ref="CE210">IF(ISNA(INDEX($DC$1:$DC$770,MATCH($BI210&amp;CE$3,$DB$1:$DB$770&amp;$DC$1:$DC$770,0))),"",IF(ISNA(INDEX($DC$1:$DC$200,MATCH($BI210&amp;CE$3,$DB$1:$DB$200&amp;$DC$1:$DC$200,0))),IF(INDEX($DC$201:$DC$770,MATCH($BI210&amp;CE$3,$DB$201:$DB$770&amp;$DC$201:$DC$770,0))=CE$3,2,""),IF(INDEX($DC$1:$DC$200,MATCH($BI210&amp;CE$3,$DB$1:$DB$200&amp;$DC$1:$DC$200,0))=CE$3,1,"")))</f>
        <v/>
      </c>
      <c r="CF210" s="6" t="str">
        <f t="array" ref="CF210">IF(ISNA(INDEX($DC$1:$DC$770,MATCH($BI210&amp;CF$3,$DB$1:$DB$770&amp;$DC$1:$DC$770,0))),"",IF(ISNA(INDEX($DC$1:$DC$200,MATCH($BI210&amp;CF$3,$DB$1:$DB$200&amp;$DC$1:$DC$200,0))),IF(INDEX($DC$201:$DC$770,MATCH($BI210&amp;CF$3,$DB$201:$DB$770&amp;$DC$201:$DC$770,0))=CF$3,2,""),IF(INDEX($DC$1:$DC$200,MATCH($BI210&amp;CF$3,$DB$1:$DB$200&amp;$DC$1:$DC$200,0))=CF$3,1,"")))</f>
        <v/>
      </c>
      <c r="CG210" s="5" t="str">
        <f t="array" ref="CG210">IF(ISNA(INDEX($DC$1:$DC$770,MATCH($BI210&amp;CG$3,$DB$1:$DB$770&amp;$DC$1:$DC$770,0))),"",IF(ISNA(INDEX($DC$1:$DC$200,MATCH($BI210&amp;CG$3,$DB$1:$DB$200&amp;$DC$1:$DC$200,0))),IF(INDEX($DC$201:$DC$770,MATCH($BI210&amp;CG$3,$DB$201:$DB$770&amp;$DC$201:$DC$770,0))=CG$3,2,""),IF(INDEX($DC$1:$DC$200,MATCH($BI210&amp;CG$3,$DB$1:$DB$200&amp;$DC$1:$DC$200,0))=CG$3,1,"")))</f>
        <v/>
      </c>
      <c r="CH210" s="6" t="str">
        <f t="array" ref="CH210">IF(ISNA(INDEX($DC$1:$DC$770,MATCH($BI210&amp;CH$3,$DB$1:$DB$770&amp;$DC$1:$DC$770,0))),"",IF(ISNA(INDEX($DC$1:$DC$200,MATCH($BI210&amp;CH$3,$DB$1:$DB$200&amp;$DC$1:$DC$200,0))),IF(INDEX($DC$201:$DC$770,MATCH($BI210&amp;CH$3,$DB$201:$DB$770&amp;$DC$201:$DC$770,0))=CH$3,2,""),IF(INDEX($DC$1:$DC$200,MATCH($BI210&amp;CH$3,$DB$1:$DB$200&amp;$DC$1:$DC$200,0))=CH$3,1,"")))</f>
        <v/>
      </c>
      <c r="CI210" s="7" t="str">
        <f t="array" ref="CI210">IF(ISNA(INDEX($DC$1:$DC$770,MATCH($BI210&amp;CI$3,$DB$1:$DB$770&amp;$DC$1:$DC$770,0))),"",IF(ISNA(INDEX($DC$1:$DC$200,MATCH($BI210&amp;CI$3,$DB$1:$DB$200&amp;$DC$1:$DC$200,0))),IF(INDEX($DC$201:$DC$770,MATCH($BI210&amp;CI$3,$DB$201:$DB$770&amp;$DC$201:$DC$770,0))=CI$3,2,""),IF(INDEX($DC$1:$DC$200,MATCH($BI210&amp;CI$3,$DB$1:$DB$200&amp;$DC$1:$DC$200,0))=CI$3,1,"")))</f>
        <v/>
      </c>
      <c r="CJ210" s="6" t="str">
        <f t="array" ref="CJ210">IF(ISNA(INDEX($DC$1:$DC$770,MATCH($BI210&amp;CJ$3,$DB$1:$DB$770&amp;$DC$1:$DC$770,0))),"",IF(ISNA(INDEX($DC$1:$DC$200,MATCH($BI210&amp;CJ$3,$DB$1:$DB$200&amp;$DC$1:$DC$200,0))),IF(INDEX($DC$201:$DC$770,MATCH($BI210&amp;CJ$3,$DB$201:$DB$770&amp;$DC$201:$DC$770,0))=CJ$3,2,""),IF(INDEX($DC$1:$DC$200,MATCH($BI210&amp;CJ$3,$DB$1:$DB$200&amp;$DC$1:$DC$200,0))=CJ$3,1,"")))</f>
        <v/>
      </c>
      <c r="CK210" s="6" t="str">
        <f t="array" ref="CK210">IF(ISNA(INDEX($DC$1:$DC$770,MATCH($BI210&amp;CK$3,$DB$1:$DB$770&amp;$DC$1:$DC$770,0))),"",IF(ISNA(INDEX($DC$1:$DC$200,MATCH($BI210&amp;CK$3,$DB$1:$DB$200&amp;$DC$1:$DC$200,0))),IF(INDEX($DC$201:$DC$770,MATCH($BI210&amp;CK$3,$DB$201:$DB$770&amp;$DC$201:$DC$770,0))=CK$3,2,""),IF(INDEX($DC$1:$DC$200,MATCH($BI210&amp;CK$3,$DB$1:$DB$200&amp;$DC$1:$DC$200,0))=CK$3,1,"")))</f>
        <v/>
      </c>
      <c r="CL210" s="7" t="str">
        <f t="array" ref="CL210">IF(ISNA(INDEX($DC$1:$DC$770,MATCH($BI210&amp;CL$3,$DB$1:$DB$770&amp;$DC$1:$DC$770,0))),"",IF(ISNA(INDEX($DC$1:$DC$200,MATCH($BI210&amp;CL$3,$DB$1:$DB$200&amp;$DC$1:$DC$200,0))),IF(INDEX($DC$201:$DC$770,MATCH($BI210&amp;CL$3,$DB$201:$DB$770&amp;$DC$201:$DC$770,0))=CL$3,2,""),IF(INDEX($DC$1:$DC$200,MATCH($BI210&amp;CL$3,$DB$1:$DB$200&amp;$DC$1:$DC$200,0))=CL$3,1,"")))</f>
        <v/>
      </c>
      <c r="CX210" s="30"/>
      <c r="CY210" s="30"/>
      <c r="CZ210" s="30"/>
      <c r="DA210" s="30"/>
      <c r="DB210" s="30">
        <f>IF($DF$205&gt;5,DB209+1,0)</f>
        <v>0</v>
      </c>
      <c r="DC210" s="30">
        <f t="shared" si="1927"/>
        <v>3</v>
      </c>
      <c r="DD210" s="30"/>
      <c r="DE210" s="30">
        <v>6</v>
      </c>
      <c r="DF210" s="30"/>
      <c r="DG210" s="30"/>
      <c r="DH210" s="30"/>
      <c r="DI210" s="30"/>
      <c r="DJ210" s="30"/>
      <c r="DK210" s="30"/>
      <c r="DL210" s="49">
        <f t="shared" si="1926"/>
        <v>0</v>
      </c>
      <c r="DM210" s="30"/>
      <c r="DN210" s="30"/>
      <c r="DO210" s="30"/>
      <c r="DP210" s="30"/>
      <c r="DQ210" s="30"/>
    </row>
    <row r="211" spans="1:121">
      <c r="A211" s="13">
        <f>A210+0.5</f>
        <v>277.5</v>
      </c>
      <c r="B211" s="174"/>
      <c r="C211" s="183"/>
      <c r="D211" s="177"/>
      <c r="E211" s="2"/>
      <c r="F211" s="165"/>
      <c r="G211" s="165"/>
      <c r="H211" s="165"/>
      <c r="I211" s="2"/>
      <c r="J211" s="9" t="str">
        <f t="shared" ref="J211" si="1958">IF(ISNA(VLOOKUP(A211,$CP$30:$CQ$56,2,FALSE)),IF(ISNA(VLOOKUP(A211,$DB$1:$DE$200,4,FALSE)),"",VLOOKUP(A211,$DB$1:$DE$200,4,FALSE)),VLOOKUP(A211,$CP$30:$CQ$56,2,FALSE))</f>
        <v/>
      </c>
      <c r="K211" s="10"/>
      <c r="L211" s="10"/>
      <c r="M211" s="10"/>
      <c r="N211" s="10"/>
      <c r="O211" s="8"/>
      <c r="P211" s="9" t="str">
        <f t="array" ref="P211">IF(ISNA(INDEX($DC$201:$DC$770,MATCH($A210&amp;P$3,$DB$201:$DB$770&amp;$DC$201:$DC$770,0))),IF(ISNA(INDEX($DC$1:$DC$200,MATCH($A211&amp;P$3,$DB$1:$DB$200&amp;$DC$1:$DC$200,0))),"",IF(INDEX($DC$1:$DC$200,MATCH($A211&amp;P$3,$DB$1:$DB$200&amp;$DC$1:$DC$200,0))=P$3,1,"")),IF(INDEX($DC$201:$DC$770,MATCH($A210&amp;P$3,$DB$201:$DB$770&amp;$DC$201:$DC$770,0))=P$3,2,""))</f>
        <v/>
      </c>
      <c r="Q211" s="10" t="str">
        <f t="array" ref="Q211">IF(ISNA(INDEX($DC$201:$DC$770,MATCH($A210&amp;Q$3,$DB$201:$DB$770&amp;$DC$201:$DC$770,0))),IF(ISNA(INDEX($DC$1:$DC$200,MATCH($A211&amp;Q$3,$DB$1:$DB$200&amp;$DC$1:$DC$200,0))),"",IF(INDEX($DC$1:$DC$200,MATCH($A211&amp;Q$3,$DB$1:$DB$200&amp;$DC$1:$DC$200,0))=Q$3,1,"")),IF(INDEX($DC$201:$DC$770,MATCH($A210&amp;Q$3,$DB$201:$DB$770&amp;$DC$201:$DC$770,0))=Q$3,2,""))</f>
        <v/>
      </c>
      <c r="R211" s="10" t="str">
        <f t="array" ref="R211">IF(ISNA(INDEX($DC$201:$DC$770,MATCH($A210&amp;R$3,$DB$201:$DB$770&amp;$DC$201:$DC$770,0))),IF(ISNA(INDEX($DC$1:$DC$200,MATCH($A211&amp;R$3,$DB$1:$DB$200&amp;$DC$1:$DC$200,0))),"",IF(INDEX($DC$1:$DC$200,MATCH($A211&amp;R$3,$DB$1:$DB$200&amp;$DC$1:$DC$200,0))=R$3,1,"")),IF(INDEX($DC$201:$DC$770,MATCH($A210&amp;R$3,$DB$201:$DB$770&amp;$DC$201:$DC$770,0))=R$3,2,""))</f>
        <v/>
      </c>
      <c r="S211" s="9" t="str">
        <f t="array" ref="S211">IF(ISNA(INDEX($DC$201:$DC$770,MATCH($A210&amp;S$3,$DB$201:$DB$770&amp;$DC$201:$DC$770,0))),IF(ISNA(INDEX($DC$1:$DC$200,MATCH($A211&amp;S$3,$DB$1:$DB$200&amp;$DC$1:$DC$200,0))),"",IF(INDEX($DC$1:$DC$200,MATCH($A211&amp;S$3,$DB$1:$DB$200&amp;$DC$1:$DC$200,0))=S$3,1,"")),IF(INDEX($DC$201:$DC$770,MATCH($A210&amp;S$3,$DB$201:$DB$770&amp;$DC$201:$DC$770,0))=S$3,2,""))</f>
        <v/>
      </c>
      <c r="T211" s="10" t="str">
        <f t="array" ref="T211">IF(ISNA(INDEX($DC$201:$DC$770,MATCH($A210&amp;T$3,$DB$201:$DB$770&amp;$DC$201:$DC$770,0))),IF(ISNA(INDEX($DC$1:$DC$200,MATCH($A211&amp;T$3,$DB$1:$DB$200&amp;$DC$1:$DC$200,0))),"",IF(INDEX($DC$1:$DC$200,MATCH($A211&amp;T$3,$DB$1:$DB$200&amp;$DC$1:$DC$200,0))=T$3,1,"")),IF(INDEX($DC$201:$DC$770,MATCH($A210&amp;T$3,$DB$201:$DB$770&amp;$DC$201:$DC$770,0))=T$3,2,""))</f>
        <v/>
      </c>
      <c r="U211" s="8" t="str">
        <f t="array" ref="U211">IF(ISNA(INDEX($DC$201:$DC$770,MATCH($A210&amp;U$3,$DB$201:$DB$770&amp;$DC$201:$DC$770,0))),IF(ISNA(INDEX($DC$1:$DC$200,MATCH($A211&amp;U$3,$DB$1:$DB$200&amp;$DC$1:$DC$200,0))),"",IF(INDEX($DC$1:$DC$200,MATCH($A211&amp;U$3,$DB$1:$DB$200&amp;$DC$1:$DC$200,0))=U$3,1,"")),IF(INDEX($DC$201:$DC$770,MATCH($A210&amp;U$3,$DB$201:$DB$770&amp;$DC$201:$DC$770,0))=U$3,2,""))</f>
        <v/>
      </c>
      <c r="V211" s="10" t="str">
        <f t="array" ref="V211">IF(ISNA(INDEX($DC$201:$DC$770,MATCH($A210&amp;V$3,$DB$201:$DB$770&amp;$DC$201:$DC$770,0))),IF(ISNA(INDEX($DC$1:$DC$200,MATCH($A211&amp;V$3,$DB$1:$DB$200&amp;$DC$1:$DC$200,0))),"",IF(INDEX($DC$1:$DC$200,MATCH($A211&amp;V$3,$DB$1:$DB$200&amp;$DC$1:$DC$200,0))=V$3,1,"")),IF(INDEX($DC$201:$DC$770,MATCH($A210&amp;V$3,$DB$201:$DB$770&amp;$DC$201:$DC$770,0))=V$3,2,""))</f>
        <v/>
      </c>
      <c r="W211" s="10" t="str">
        <f t="array" ref="W211">IF(ISNA(INDEX($DC$201:$DC$770,MATCH($A210&amp;W$3,$DB$201:$DB$770&amp;$DC$201:$DC$770,0))),IF(ISNA(INDEX($DC$1:$DC$200,MATCH($A211&amp;W$3,$DB$1:$DB$200&amp;$DC$1:$DC$200,0))),"",IF(INDEX($DC$1:$DC$200,MATCH($A211&amp;W$3,$DB$1:$DB$200&amp;$DC$1:$DC$200,0))=W$3,1,"")),IF(INDEX($DC$201:$DC$770,MATCH($A210&amp;W$3,$DB$201:$DB$770&amp;$DC$201:$DC$770,0))=W$3,2,""))</f>
        <v/>
      </c>
      <c r="X211" s="10" t="str">
        <f t="array" ref="X211">IF(ISNA(INDEX($DC$201:$DC$770,MATCH($A210&amp;X$3,$DB$201:$DB$770&amp;$DC$201:$DC$770,0))),IF(ISNA(INDEX($DC$1:$DC$200,MATCH($A211&amp;X$3,$DB$1:$DB$200&amp;$DC$1:$DC$200,0))),"",IF(INDEX($DC$1:$DC$200,MATCH($A211&amp;X$3,$DB$1:$DB$200&amp;$DC$1:$DC$200,0))=X$3,1,"")),IF(INDEX($DC$201:$DC$770,MATCH($A210&amp;X$3,$DB$201:$DB$770&amp;$DC$201:$DC$770,0))=X$3,2,""))</f>
        <v/>
      </c>
      <c r="Y211" s="9" t="str">
        <f t="array" ref="Y211">IF(ISNA(INDEX($DC$201:$DC$770,MATCH($A210&amp;Y$3,$DB$201:$DB$770&amp;$DC$201:$DC$770,0))),IF(ISNA(INDEX($DC$1:$DC$200,MATCH($A211&amp;Y$3,$DB$1:$DB$200&amp;$DC$1:$DC$200,0))),"",IF(INDEX($DC$1:$DC$200,MATCH($A211&amp;Y$3,$DB$1:$DB$200&amp;$DC$1:$DC$200,0))=Y$3,1,"")),IF(INDEX($DC$201:$DC$770,MATCH($A210&amp;Y$3,$DB$201:$DB$770&amp;$DC$201:$DC$770,0))=Y$3,2,""))</f>
        <v/>
      </c>
      <c r="Z211" s="10" t="str">
        <f t="array" ref="Z211">IF(ISNA(INDEX($DC$201:$DC$770,MATCH($A210&amp;Z$3,$DB$201:$DB$770&amp;$DC$201:$DC$770,0))),IF(ISNA(INDEX($DC$1:$DC$200,MATCH($A211&amp;Z$3,$DB$1:$DB$200&amp;$DC$1:$DC$200,0))),"",IF(INDEX($DC$1:$DC$200,MATCH($A211&amp;Z$3,$DB$1:$DB$200&amp;$DC$1:$DC$200,0))=Z$3,1,"")),IF(INDEX($DC$201:$DC$770,MATCH($A210&amp;Z$3,$DB$201:$DB$770&amp;$DC$201:$DC$770,0))=Z$3,2,""))</f>
        <v/>
      </c>
      <c r="AA211" s="8" t="str">
        <f t="array" ref="AA211">IF(ISNA(INDEX($DC$201:$DC$770,MATCH($A210&amp;AA$3,$DB$201:$DB$770&amp;$DC$201:$DC$770,0))),IF(ISNA(INDEX($DC$1:$DC$200,MATCH($A211&amp;AA$3,$DB$1:$DB$200&amp;$DC$1:$DC$200,0))),"",IF(INDEX($DC$1:$DC$200,MATCH($A211&amp;AA$3,$DB$1:$DB$200&amp;$DC$1:$DC$200,0))=AA$3,1,"")),IF(INDEX($DC$201:$DC$770,MATCH($A210&amp;AA$3,$DB$201:$DB$770&amp;$DC$201:$DC$770,0))=AA$3,2,""))</f>
        <v/>
      </c>
      <c r="AB211" s="10" t="str">
        <f t="array" ref="AB211">IF(ISNA(INDEX($DC$201:$DC$770,MATCH($A210&amp;AB$3,$DB$201:$DB$770&amp;$DC$201:$DC$770,0))),IF(ISNA(INDEX($DC$1:$DC$200,MATCH($A211&amp;AB$3,$DB$1:$DB$200&amp;$DC$1:$DC$200,0))),"",IF(INDEX($DC$1:$DC$200,MATCH($A211&amp;AB$3,$DB$1:$DB$200&amp;$DC$1:$DC$200,0))=AB$3,1,"")),IF(INDEX($DC$201:$DC$770,MATCH($A210&amp;AB$3,$DB$201:$DB$770&amp;$DC$201:$DC$770,0))=AB$3,2,""))</f>
        <v/>
      </c>
      <c r="AC211" s="10" t="str">
        <f t="array" ref="AC211">IF(ISNA(INDEX($DC$201:$DC$770,MATCH($A210&amp;AC$3,$DB$201:$DB$770&amp;$DC$201:$DC$770,0))),IF(ISNA(INDEX($DC$1:$DC$200,MATCH($A211&amp;AC$3,$DB$1:$DB$200&amp;$DC$1:$DC$200,0))),"",IF(INDEX($DC$1:$DC$200,MATCH($A211&amp;AC$3,$DB$1:$DB$200&amp;$DC$1:$DC$200,0))=AC$3,1,"")),IF(INDEX($DC$201:$DC$770,MATCH($A210&amp;AC$3,$DB$201:$DB$770&amp;$DC$201:$DC$770,0))=AC$3,2,""))</f>
        <v/>
      </c>
      <c r="AD211" s="8" t="str">
        <f t="array" ref="AD211">IF(ISNA(INDEX($DC$201:$DC$770,MATCH($A210&amp;AD$3,$DB$201:$DB$770&amp;$DC$201:$DC$770,0))),IF(ISNA(INDEX($DC$1:$DC$200,MATCH($A211&amp;AD$3,$DB$1:$DB$200&amp;$DC$1:$DC$200,0))),"",IF(INDEX($DC$1:$DC$200,MATCH($A211&amp;AD$3,$DB$1:$DB$200&amp;$DC$1:$DC$200,0))=AD$3,1,"")),IF(INDEX($DC$201:$DC$770,MATCH($A210&amp;AD$3,$DB$201:$DB$770&amp;$DC$201:$DC$770,0))=AD$3,2,""))</f>
        <v/>
      </c>
      <c r="AE211" s="4">
        <f>AE210+0.5</f>
        <v>308.5</v>
      </c>
      <c r="AF211" s="174"/>
      <c r="AG211" s="183"/>
      <c r="AH211" s="177"/>
      <c r="AI211" s="2"/>
      <c r="AJ211" s="165"/>
      <c r="AK211" s="165"/>
      <c r="AL211" s="165"/>
      <c r="AM211" s="2"/>
      <c r="AN211" s="9" t="str">
        <f t="shared" ref="AN211" si="1959">IF(ISNA(VLOOKUP(AE211,$CP$30:$CQ$56,2,FALSE)),IF(ISNA(VLOOKUP(AE211,$DB$1:$DE$200,4,FALSE)),"",VLOOKUP(AE211,$DB$1:$DE$200,4,FALSE)),VLOOKUP(AE211,$CP$30:$CQ$56,2,FALSE))</f>
        <v/>
      </c>
      <c r="AO211" s="10"/>
      <c r="AP211" s="10"/>
      <c r="AQ211" s="10"/>
      <c r="AR211" s="10"/>
      <c r="AS211" s="8"/>
      <c r="AT211" s="9" t="str">
        <f t="array" ref="AT211">IF(ISNA(INDEX($DC$201:$DC$770,MATCH($AE210&amp;AT$3,$DB$201:$DB$770&amp;$DC$201:$DC$770,0))),IF(ISNA(INDEX($DC$1:$DC$200,MATCH($AE211&amp;AT$3,$DB$1:$DB$200&amp;$DC$1:$DC$200,0))),"",IF(INDEX($DC$1:$DC$200,MATCH($AE211&amp;AT$3,$DB$1:$DB$200&amp;$DC$1:$DC$200,0))=AT$3,1,"")),IF(INDEX($DC$201:$DC$770,MATCH($AE210&amp;AT$3,$DB$201:$DB$770&amp;$DC$201:$DC$770,0))=AT$3,2,""))</f>
        <v/>
      </c>
      <c r="AU211" s="10" t="str">
        <f t="array" ref="AU211">IF(ISNA(INDEX($DC$201:$DC$770,MATCH($AE210&amp;AU$3,$DB$201:$DB$770&amp;$DC$201:$DC$770,0))),IF(ISNA(INDEX($DC$1:$DC$200,MATCH($AE211&amp;AU$3,$DB$1:$DB$200&amp;$DC$1:$DC$200,0))),"",IF(INDEX($DC$1:$DC$200,MATCH($AE211&amp;AU$3,$DB$1:$DB$200&amp;$DC$1:$DC$200,0))=AU$3,1,"")),IF(INDEX($DC$201:$DC$770,MATCH($AE210&amp;AU$3,$DB$201:$DB$770&amp;$DC$201:$DC$770,0))=AU$3,2,""))</f>
        <v/>
      </c>
      <c r="AV211" s="10" t="str">
        <f t="array" ref="AV211">IF(ISNA(INDEX($DC$201:$DC$770,MATCH($AE210&amp;AV$3,$DB$201:$DB$770&amp;$DC$201:$DC$770,0))),IF(ISNA(INDEX($DC$1:$DC$200,MATCH($AE211&amp;AV$3,$DB$1:$DB$200&amp;$DC$1:$DC$200,0))),"",IF(INDEX($DC$1:$DC$200,MATCH($AE211&amp;AV$3,$DB$1:$DB$200&amp;$DC$1:$DC$200,0))=AV$3,1,"")),IF(INDEX($DC$201:$DC$770,MATCH($AE210&amp;AV$3,$DB$201:$DB$770&amp;$DC$201:$DC$770,0))=AV$3,2,""))</f>
        <v/>
      </c>
      <c r="AW211" s="9" t="str">
        <f t="array" ref="AW211">IF(ISNA(INDEX($DC$201:$DC$770,MATCH($AE210&amp;AW$3,$DB$201:$DB$770&amp;$DC$201:$DC$770,0))),IF(ISNA(INDEX($DC$1:$DC$200,MATCH($AE211&amp;AW$3,$DB$1:$DB$200&amp;$DC$1:$DC$200,0))),"",IF(INDEX($DC$1:$DC$200,MATCH($AE211&amp;AW$3,$DB$1:$DB$200&amp;$DC$1:$DC$200,0))=AW$3,1,"")),IF(INDEX($DC$201:$DC$770,MATCH($AE210&amp;AW$3,$DB$201:$DB$770&amp;$DC$201:$DC$770,0))=AW$3,2,""))</f>
        <v/>
      </c>
      <c r="AX211" s="10" t="str">
        <f t="array" ref="AX211">IF(ISNA(INDEX($DC$201:$DC$770,MATCH($AE210&amp;AX$3,$DB$201:$DB$770&amp;$DC$201:$DC$770,0))),IF(ISNA(INDEX($DC$1:$DC$200,MATCH($AE211&amp;AX$3,$DB$1:$DB$200&amp;$DC$1:$DC$200,0))),"",IF(INDEX($DC$1:$DC$200,MATCH($AE211&amp;AX$3,$DB$1:$DB$200&amp;$DC$1:$DC$200,0))=AX$3,1,"")),IF(INDEX($DC$201:$DC$770,MATCH($AE210&amp;AX$3,$DB$201:$DB$770&amp;$DC$201:$DC$770,0))=AX$3,2,""))</f>
        <v/>
      </c>
      <c r="AY211" s="8" t="str">
        <f t="array" ref="AY211">IF(ISNA(INDEX($DC$201:$DC$770,MATCH($AE210&amp;AY$3,$DB$201:$DB$770&amp;$DC$201:$DC$770,0))),IF(ISNA(INDEX($DC$1:$DC$200,MATCH($AE211&amp;AY$3,$DB$1:$DB$200&amp;$DC$1:$DC$200,0))),"",IF(INDEX($DC$1:$DC$200,MATCH($AE211&amp;AY$3,$DB$1:$DB$200&amp;$DC$1:$DC$200,0))=AY$3,1,"")),IF(INDEX($DC$201:$DC$770,MATCH($AE210&amp;AY$3,$DB$201:$DB$770&amp;$DC$201:$DC$770,0))=AY$3,2,""))</f>
        <v/>
      </c>
      <c r="AZ211" s="10" t="str">
        <f t="array" ref="AZ211">IF(ISNA(INDEX($DC$201:$DC$770,MATCH($AE210&amp;AZ$3,$DB$201:$DB$770&amp;$DC$201:$DC$770,0))),IF(ISNA(INDEX($DC$1:$DC$200,MATCH($AE211&amp;AZ$3,$DB$1:$DB$200&amp;$DC$1:$DC$200,0))),"",IF(INDEX($DC$1:$DC$200,MATCH($AE211&amp;AZ$3,$DB$1:$DB$200&amp;$DC$1:$DC$200,0))=AZ$3,1,"")),IF(INDEX($DC$201:$DC$770,MATCH($AE210&amp;AZ$3,$DB$201:$DB$770&amp;$DC$201:$DC$770,0))=AZ$3,2,""))</f>
        <v/>
      </c>
      <c r="BA211" s="10" t="str">
        <f t="array" ref="BA211">IF(ISNA(INDEX($DC$201:$DC$770,MATCH($AE210&amp;BA$3,$DB$201:$DB$770&amp;$DC$201:$DC$770,0))),IF(ISNA(INDEX($DC$1:$DC$200,MATCH($AE211&amp;BA$3,$DB$1:$DB$200&amp;$DC$1:$DC$200,0))),"",IF(INDEX($DC$1:$DC$200,MATCH($AE211&amp;BA$3,$DB$1:$DB$200&amp;$DC$1:$DC$200,0))=BA$3,1,"")),IF(INDEX($DC$201:$DC$770,MATCH($AE210&amp;BA$3,$DB$201:$DB$770&amp;$DC$201:$DC$770,0))=BA$3,2,""))</f>
        <v/>
      </c>
      <c r="BB211" s="10" t="str">
        <f t="array" ref="BB211">IF(ISNA(INDEX($DC$201:$DC$770,MATCH($AE210&amp;BB$3,$DB$201:$DB$770&amp;$DC$201:$DC$770,0))),IF(ISNA(INDEX($DC$1:$DC$200,MATCH($AE211&amp;BB$3,$DB$1:$DB$200&amp;$DC$1:$DC$200,0))),"",IF(INDEX($DC$1:$DC$200,MATCH($AE211&amp;BB$3,$DB$1:$DB$200&amp;$DC$1:$DC$200,0))=BB$3,1,"")),IF(INDEX($DC$201:$DC$770,MATCH($AE210&amp;BB$3,$DB$201:$DB$770&amp;$DC$201:$DC$770,0))=BB$3,2,""))</f>
        <v/>
      </c>
      <c r="BC211" s="9" t="str">
        <f t="array" ref="BC211">IF(ISNA(INDEX($DC$201:$DC$770,MATCH($AE210&amp;BC$3,$DB$201:$DB$770&amp;$DC$201:$DC$770,0))),IF(ISNA(INDEX($DC$1:$DC$200,MATCH($AE211&amp;BC$3,$DB$1:$DB$200&amp;$DC$1:$DC$200,0))),"",IF(INDEX($DC$1:$DC$200,MATCH($AE211&amp;BC$3,$DB$1:$DB$200&amp;$DC$1:$DC$200,0))=BC$3,1,"")),IF(INDEX($DC$201:$DC$770,MATCH($AE210&amp;BC$3,$DB$201:$DB$770&amp;$DC$201:$DC$770,0))=BC$3,2,""))</f>
        <v/>
      </c>
      <c r="BD211" s="10" t="str">
        <f t="array" ref="BD211">IF(ISNA(INDEX($DC$201:$DC$770,MATCH($AE210&amp;BD$3,$DB$201:$DB$770&amp;$DC$201:$DC$770,0))),IF(ISNA(INDEX($DC$1:$DC$200,MATCH($AE211&amp;BD$3,$DB$1:$DB$200&amp;$DC$1:$DC$200,0))),"",IF(INDEX($DC$1:$DC$200,MATCH($AE211&amp;BD$3,$DB$1:$DB$200&amp;$DC$1:$DC$200,0))=BD$3,1,"")),IF(INDEX($DC$201:$DC$770,MATCH($AE210&amp;BD$3,$DB$201:$DB$770&amp;$DC$201:$DC$770,0))=BD$3,2,""))</f>
        <v/>
      </c>
      <c r="BE211" s="8" t="str">
        <f t="array" ref="BE211">IF(ISNA(INDEX($DC$201:$DC$770,MATCH($AE210&amp;BE$3,$DB$201:$DB$770&amp;$DC$201:$DC$770,0))),IF(ISNA(INDEX($DC$1:$DC$200,MATCH($AE211&amp;BE$3,$DB$1:$DB$200&amp;$DC$1:$DC$200,0))),"",IF(INDEX($DC$1:$DC$200,MATCH($AE211&amp;BE$3,$DB$1:$DB$200&amp;$DC$1:$DC$200,0))=BE$3,1,"")),IF(INDEX($DC$201:$DC$770,MATCH($AE210&amp;BE$3,$DB$201:$DB$770&amp;$DC$201:$DC$770,0))=BE$3,2,""))</f>
        <v/>
      </c>
      <c r="BF211" s="10" t="str">
        <f t="array" ref="BF211">IF(ISNA(INDEX($DC$201:$DC$770,MATCH($AE210&amp;BF$3,$DB$201:$DB$770&amp;$DC$201:$DC$770,0))),IF(ISNA(INDEX($DC$1:$DC$200,MATCH($AE211&amp;BF$3,$DB$1:$DB$200&amp;$DC$1:$DC$200,0))),"",IF(INDEX($DC$1:$DC$200,MATCH($AE211&amp;BF$3,$DB$1:$DB$200&amp;$DC$1:$DC$200,0))=BF$3,1,"")),IF(INDEX($DC$201:$DC$770,MATCH($AE210&amp;BF$3,$DB$201:$DB$770&amp;$DC$201:$DC$770,0))=BF$3,2,""))</f>
        <v/>
      </c>
      <c r="BG211" s="10" t="str">
        <f t="array" ref="BG211">IF(ISNA(INDEX($DC$201:$DC$770,MATCH($AE210&amp;BG$3,$DB$201:$DB$770&amp;$DC$201:$DC$770,0))),IF(ISNA(INDEX($DC$1:$DC$200,MATCH($AE211&amp;BG$3,$DB$1:$DB$200&amp;$DC$1:$DC$200,0))),"",IF(INDEX($DC$1:$DC$200,MATCH($AE211&amp;BG$3,$DB$1:$DB$200&amp;$DC$1:$DC$200,0))=BG$3,1,"")),IF(INDEX($DC$201:$DC$770,MATCH($AE210&amp;BG$3,$DB$201:$DB$770&amp;$DC$201:$DC$770,0))=BG$3,2,""))</f>
        <v/>
      </c>
      <c r="BH211" s="8" t="str">
        <f t="array" ref="BH211">IF(ISNA(INDEX($DC$201:$DC$770,MATCH($AE210&amp;BH$3,$DB$201:$DB$770&amp;$DC$201:$DC$770,0))),IF(ISNA(INDEX($DC$1:$DC$200,MATCH($AE211&amp;BH$3,$DB$1:$DB$200&amp;$DC$1:$DC$200,0))),"",IF(INDEX($DC$1:$DC$200,MATCH($AE211&amp;BH$3,$DB$1:$DB$200&amp;$DC$1:$DC$200,0))=BH$3,1,"")),IF(INDEX($DC$201:$DC$770,MATCH($AE210&amp;BH$3,$DB$201:$DB$770&amp;$DC$201:$DC$770,0))=BH$3,2,""))</f>
        <v/>
      </c>
      <c r="BI211" s="4">
        <f>BI210+0.5</f>
        <v>338.5</v>
      </c>
      <c r="BJ211" s="174"/>
      <c r="BK211" s="183"/>
      <c r="BL211" s="177"/>
      <c r="BM211" s="2"/>
      <c r="BN211" s="165"/>
      <c r="BO211" s="165"/>
      <c r="BP211" s="165"/>
      <c r="BQ211" s="2"/>
      <c r="BR211" s="9" t="str">
        <f t="shared" ref="BR211" si="1960">IF(ISNA(VLOOKUP(BI211,$CP$30:$CQ$56,2,FALSE)),IF(ISNA(VLOOKUP(BI211,$DB$1:$DE$200,4,FALSE)),"",VLOOKUP(BI211,$DB$1:$DE$200,4,FALSE)),VLOOKUP(BI211,$CP$30:$CQ$56,2,FALSE))</f>
        <v/>
      </c>
      <c r="BS211" s="10"/>
      <c r="BT211" s="10"/>
      <c r="BU211" s="10"/>
      <c r="BV211" s="10"/>
      <c r="BW211" s="8"/>
      <c r="BX211" s="9" t="str">
        <f t="array" ref="BX211">IF(ISNA(INDEX($DC$201:$DC$770,MATCH($BI210&amp;BX$3,$DB$201:$DB$770&amp;$DC$201:$DC$770,0))),IF(ISNA(INDEX($DC$1:$DC$200,MATCH($BI211&amp;BX$3,$DB$1:$DB$200&amp;$DC$1:$DC$200,0))),"",IF(INDEX($DC$1:$DC$200,MATCH($BI211&amp;BX$3,$DB$1:$DB$200&amp;$DC$1:$DC$200,0))=BX$3,1,"")),IF(INDEX($DC$201:$DC$770,MATCH($BI210&amp;BX$3,$DB$201:$DB$770&amp;$DC$201:$DC$770,0))=BX$3,2,""))</f>
        <v/>
      </c>
      <c r="BY211" s="10" t="str">
        <f t="array" ref="BY211">IF(ISNA(INDEX($DC$201:$DC$770,MATCH($BI210&amp;BY$3,$DB$201:$DB$770&amp;$DC$201:$DC$770,0))),IF(ISNA(INDEX($DC$1:$DC$200,MATCH($BI211&amp;BY$3,$DB$1:$DB$200&amp;$DC$1:$DC$200,0))),"",IF(INDEX($DC$1:$DC$200,MATCH($BI211&amp;BY$3,$DB$1:$DB$200&amp;$DC$1:$DC$200,0))=BY$3,1,"")),IF(INDEX($DC$201:$DC$770,MATCH($BI210&amp;BY$3,$DB$201:$DB$770&amp;$DC$201:$DC$770,0))=BY$3,2,""))</f>
        <v/>
      </c>
      <c r="BZ211" s="10" t="str">
        <f t="array" ref="BZ211">IF(ISNA(INDEX($DC$201:$DC$770,MATCH($BI210&amp;BZ$3,$DB$201:$DB$770&amp;$DC$201:$DC$770,0))),IF(ISNA(INDEX($DC$1:$DC$200,MATCH($BI211&amp;BZ$3,$DB$1:$DB$200&amp;$DC$1:$DC$200,0))),"",IF(INDEX($DC$1:$DC$200,MATCH($BI211&amp;BZ$3,$DB$1:$DB$200&amp;$DC$1:$DC$200,0))=BZ$3,1,"")),IF(INDEX($DC$201:$DC$770,MATCH($BI210&amp;BZ$3,$DB$201:$DB$770&amp;$DC$201:$DC$770,0))=BZ$3,2,""))</f>
        <v/>
      </c>
      <c r="CA211" s="9" t="str">
        <f t="array" ref="CA211">IF(ISNA(INDEX($DC$201:$DC$770,MATCH($BI210&amp;CA$3,$DB$201:$DB$770&amp;$DC$201:$DC$770,0))),IF(ISNA(INDEX($DC$1:$DC$200,MATCH($BI211&amp;CA$3,$DB$1:$DB$200&amp;$DC$1:$DC$200,0))),"",IF(INDEX($DC$1:$DC$200,MATCH($BI211&amp;CA$3,$DB$1:$DB$200&amp;$DC$1:$DC$200,0))=CA$3,1,"")),IF(INDEX($DC$201:$DC$770,MATCH($BI210&amp;CA$3,$DB$201:$DB$770&amp;$DC$201:$DC$770,0))=CA$3,2,""))</f>
        <v/>
      </c>
      <c r="CB211" s="10" t="str">
        <f t="array" ref="CB211">IF(ISNA(INDEX($DC$201:$DC$770,MATCH($BI210&amp;CB$3,$DB$201:$DB$770&amp;$DC$201:$DC$770,0))),IF(ISNA(INDEX($DC$1:$DC$200,MATCH($BI211&amp;CB$3,$DB$1:$DB$200&amp;$DC$1:$DC$200,0))),"",IF(INDEX($DC$1:$DC$200,MATCH($BI211&amp;CB$3,$DB$1:$DB$200&amp;$DC$1:$DC$200,0))=CB$3,1,"")),IF(INDEX($DC$201:$DC$770,MATCH($BI210&amp;CB$3,$DB$201:$DB$770&amp;$DC$201:$DC$770,0))=CB$3,2,""))</f>
        <v/>
      </c>
      <c r="CC211" s="8" t="str">
        <f t="array" ref="CC211">IF(ISNA(INDEX($DC$201:$DC$770,MATCH($BI210&amp;CC$3,$DB$201:$DB$770&amp;$DC$201:$DC$770,0))),IF(ISNA(INDEX($DC$1:$DC$200,MATCH($BI211&amp;CC$3,$DB$1:$DB$200&amp;$DC$1:$DC$200,0))),"",IF(INDEX($DC$1:$DC$200,MATCH($BI211&amp;CC$3,$DB$1:$DB$200&amp;$DC$1:$DC$200,0))=CC$3,1,"")),IF(INDEX($DC$201:$DC$770,MATCH($BI210&amp;CC$3,$DB$201:$DB$770&amp;$DC$201:$DC$770,0))=CC$3,2,""))</f>
        <v/>
      </c>
      <c r="CD211" s="10" t="str">
        <f t="array" ref="CD211">IF(ISNA(INDEX($DC$201:$DC$770,MATCH($BI210&amp;CD$3,$DB$201:$DB$770&amp;$DC$201:$DC$770,0))),IF(ISNA(INDEX($DC$1:$DC$200,MATCH($BI211&amp;CD$3,$DB$1:$DB$200&amp;$DC$1:$DC$200,0))),"",IF(INDEX($DC$1:$DC$200,MATCH($BI211&amp;CD$3,$DB$1:$DB$200&amp;$DC$1:$DC$200,0))=CD$3,1,"")),IF(INDEX($DC$201:$DC$770,MATCH($BI210&amp;CD$3,$DB$201:$DB$770&amp;$DC$201:$DC$770,0))=CD$3,2,""))</f>
        <v/>
      </c>
      <c r="CE211" s="10" t="str">
        <f t="array" ref="CE211">IF(ISNA(INDEX($DC$201:$DC$770,MATCH($BI210&amp;CE$3,$DB$201:$DB$770&amp;$DC$201:$DC$770,0))),IF(ISNA(INDEX($DC$1:$DC$200,MATCH($BI211&amp;CE$3,$DB$1:$DB$200&amp;$DC$1:$DC$200,0))),"",IF(INDEX($DC$1:$DC$200,MATCH($BI211&amp;CE$3,$DB$1:$DB$200&amp;$DC$1:$DC$200,0))=CE$3,1,"")),IF(INDEX($DC$201:$DC$770,MATCH($BI210&amp;CE$3,$DB$201:$DB$770&amp;$DC$201:$DC$770,0))=CE$3,2,""))</f>
        <v/>
      </c>
      <c r="CF211" s="10" t="str">
        <f t="array" ref="CF211">IF(ISNA(INDEX($DC$201:$DC$770,MATCH($BI210&amp;CF$3,$DB$201:$DB$770&amp;$DC$201:$DC$770,0))),IF(ISNA(INDEX($DC$1:$DC$200,MATCH($BI211&amp;CF$3,$DB$1:$DB$200&amp;$DC$1:$DC$200,0))),"",IF(INDEX($DC$1:$DC$200,MATCH($BI211&amp;CF$3,$DB$1:$DB$200&amp;$DC$1:$DC$200,0))=CF$3,1,"")),IF(INDEX($DC$201:$DC$770,MATCH($BI210&amp;CF$3,$DB$201:$DB$770&amp;$DC$201:$DC$770,0))=CF$3,2,""))</f>
        <v/>
      </c>
      <c r="CG211" s="9" t="str">
        <f t="array" ref="CG211">IF(ISNA(INDEX($DC$201:$DC$770,MATCH($BI210&amp;CG$3,$DB$201:$DB$770&amp;$DC$201:$DC$770,0))),IF(ISNA(INDEX($DC$1:$DC$200,MATCH($BI211&amp;CG$3,$DB$1:$DB$200&amp;$DC$1:$DC$200,0))),"",IF(INDEX($DC$1:$DC$200,MATCH($BI211&amp;CG$3,$DB$1:$DB$200&amp;$DC$1:$DC$200,0))=CG$3,1,"")),IF(INDEX($DC$201:$DC$770,MATCH($BI210&amp;CG$3,$DB$201:$DB$770&amp;$DC$201:$DC$770,0))=CG$3,2,""))</f>
        <v/>
      </c>
      <c r="CH211" s="10" t="str">
        <f t="array" ref="CH211">IF(ISNA(INDEX($DC$201:$DC$770,MATCH($BI210&amp;CH$3,$DB$201:$DB$770&amp;$DC$201:$DC$770,0))),IF(ISNA(INDEX($DC$1:$DC$200,MATCH($BI211&amp;CH$3,$DB$1:$DB$200&amp;$DC$1:$DC$200,0))),"",IF(INDEX($DC$1:$DC$200,MATCH($BI211&amp;CH$3,$DB$1:$DB$200&amp;$DC$1:$DC$200,0))=CH$3,1,"")),IF(INDEX($DC$201:$DC$770,MATCH($BI210&amp;CH$3,$DB$201:$DB$770&amp;$DC$201:$DC$770,0))=CH$3,2,""))</f>
        <v/>
      </c>
      <c r="CI211" s="8" t="str">
        <f t="array" ref="CI211">IF(ISNA(INDEX($DC$201:$DC$770,MATCH($BI210&amp;CI$3,$DB$201:$DB$770&amp;$DC$201:$DC$770,0))),IF(ISNA(INDEX($DC$1:$DC$200,MATCH($BI211&amp;CI$3,$DB$1:$DB$200&amp;$DC$1:$DC$200,0))),"",IF(INDEX($DC$1:$DC$200,MATCH($BI211&amp;CI$3,$DB$1:$DB$200&amp;$DC$1:$DC$200,0))=CI$3,1,"")),IF(INDEX($DC$201:$DC$770,MATCH($BI210&amp;CI$3,$DB$201:$DB$770&amp;$DC$201:$DC$770,0))=CI$3,2,""))</f>
        <v/>
      </c>
      <c r="CJ211" s="10" t="str">
        <f t="array" ref="CJ211">IF(ISNA(INDEX($DC$201:$DC$770,MATCH($BI210&amp;CJ$3,$DB$201:$DB$770&amp;$DC$201:$DC$770,0))),IF(ISNA(INDEX($DC$1:$DC$200,MATCH($BI211&amp;CJ$3,$DB$1:$DB$200&amp;$DC$1:$DC$200,0))),"",IF(INDEX($DC$1:$DC$200,MATCH($BI211&amp;CJ$3,$DB$1:$DB$200&amp;$DC$1:$DC$200,0))=CJ$3,1,"")),IF(INDEX($DC$201:$DC$770,MATCH($BI210&amp;CJ$3,$DB$201:$DB$770&amp;$DC$201:$DC$770,0))=CJ$3,2,""))</f>
        <v/>
      </c>
      <c r="CK211" s="10" t="str">
        <f t="array" ref="CK211">IF(ISNA(INDEX($DC$201:$DC$770,MATCH($BI210&amp;CK$3,$DB$201:$DB$770&amp;$DC$201:$DC$770,0))),IF(ISNA(INDEX($DC$1:$DC$200,MATCH($BI211&amp;CK$3,$DB$1:$DB$200&amp;$DC$1:$DC$200,0))),"",IF(INDEX($DC$1:$DC$200,MATCH($BI211&amp;CK$3,$DB$1:$DB$200&amp;$DC$1:$DC$200,0))=CK$3,1,"")),IF(INDEX($DC$201:$DC$770,MATCH($BI210&amp;CK$3,$DB$201:$DB$770&amp;$DC$201:$DC$770,0))=CK$3,2,""))</f>
        <v/>
      </c>
      <c r="CL211" s="8" t="str">
        <f t="array" ref="CL211">IF(ISNA(INDEX($DC$201:$DC$770,MATCH($BI210&amp;CL$3,$DB$201:$DB$770&amp;$DC$201:$DC$770,0))),IF(ISNA(INDEX($DC$1:$DC$200,MATCH($BI211&amp;CL$3,$DB$1:$DB$200&amp;$DC$1:$DC$200,0))),"",IF(INDEX($DC$1:$DC$200,MATCH($BI211&amp;CL$3,$DB$1:$DB$200&amp;$DC$1:$DC$200,0))=CL$3,1,"")),IF(INDEX($DC$201:$DC$770,MATCH($BI210&amp;CL$3,$DB$201:$DB$770&amp;$DC$201:$DC$770,0))=CL$3,2,""))</f>
        <v/>
      </c>
      <c r="CX211" s="30"/>
      <c r="CY211" s="30"/>
      <c r="CZ211" s="30"/>
      <c r="DA211" s="30"/>
      <c r="DB211" s="30">
        <f>IF($DF$205&gt;6,DB210+1,0)</f>
        <v>0</v>
      </c>
      <c r="DC211" s="30">
        <f t="shared" si="1927"/>
        <v>3</v>
      </c>
      <c r="DD211" s="30"/>
      <c r="DE211" s="30">
        <v>7</v>
      </c>
      <c r="DF211" s="30"/>
      <c r="DG211" s="30"/>
      <c r="DH211" s="30"/>
      <c r="DI211" s="30"/>
      <c r="DJ211" s="30"/>
      <c r="DK211" s="30"/>
      <c r="DL211" s="49">
        <f t="shared" si="1926"/>
        <v>0</v>
      </c>
      <c r="DM211" s="30"/>
      <c r="DN211" s="30"/>
      <c r="DO211" s="30"/>
      <c r="DP211" s="30"/>
      <c r="DQ211" s="30"/>
    </row>
    <row r="212" spans="1:121" ht="12.75" customHeight="1">
      <c r="A212" s="13">
        <f t="shared" ref="A212" si="1961">A210+1</f>
        <v>278</v>
      </c>
      <c r="B212" s="174">
        <f>TRUNC((DATE($CR$2,C$205,C212)-WEEKDAY(DATE($CR$2,C$205,C212),2)-DATE(YEAR(DATE($CR$2,C$205,C212)+4-WEEKDAY(DATE($CR$2,C$205,C212),2)),1,-10))/7)</f>
        <v>40</v>
      </c>
      <c r="C212" s="181">
        <v>4</v>
      </c>
      <c r="D212" s="176" t="str">
        <f t="shared" si="1928"/>
        <v>Di</v>
      </c>
      <c r="E212" s="2"/>
      <c r="F212" s="164" t="str">
        <f t="shared" ref="F212" si="1962">IF(OR(OR(B212=$CR$7,B216=$CR$7,B212=$CS$7,B216=$CS$7,B212=$CT$7,B216=$CT$7,B212=$CR$8,B216=$CR$8,B212=$CR$9,B216=$CR$9,B212=$CR$10,B216=$CR$10,B212=$CS$10,B216=$CS$10,B212=$CR$11,B216=$CR$11,B212=$CS$11,B216=$CS$11,B212=$CT$11,B216=$CT$11,B212=$CU$11,B216=$CU$11,B212=$CV$11,B216=$CV$11,B212=$CR$12,B216=$CR$12,B212=$CS$12,B216=$CS$12),OR($A213=$CP$30,$A213=$CP$31,$A213=$CP$32,$A213=$CP$33,$A213=$CP$34,$A213=$CP$35,$A213=$CP$36,$A213=$CP$37,$A213=$CP$38,$A213=$CP$39,$A213=$CP$40,$A213=$CP$41),OR($A213=$CP$44,$A213=$CP$45,$A213=$CP$46,$A213=$CP$47,$A213=$CP$48,$A213=$CP$49,$A213=$CP$50)),1,"")</f>
        <v/>
      </c>
      <c r="G212" s="164" t="str">
        <f t="shared" ref="G212" si="1963">IF(OR(OR(B212=$CR$15,B216=$CR$15,B212=$CS$15,B216=$CS$15,B212=$CT$15,B216=$CT$15,B212=$CR$16,B216=$CR$16,B212=$CS$16,B216=$CS$16,B212=$CR$17,B216=$CR$17,B212=$CS$17,B216=$CS$17,B212=$CR$18,B216=$CR$18,B212=$CS$18,B216=$CS$18,B212=$CT$18,B216=$CT$18,B212=$CU$18,B216=$CU$18,B212=$CV$18,B216=$CV$18,B212=$CR$19,B216=$CR$19,B212=$CS$19,B216=$CS$19),OR($A213=$CP$30,$A213=$CP$31,$A213=$CP$32,$A213=$CP$33,$A213=$CP$34,$A213=$CP$35,$A213=$CP$36,$A213=$CP$37,$A213=$CP$38,$A213=$CP$39,$A213=$CP$40,$A213=$CP$41),OR($A213=$CP$44,$A213=$CP$45,$A213=$CP$46,$A213=$CP$47,$A213=$CP$48,$A213=$CP$49,$A213=$CP$50)),1,"")</f>
        <v/>
      </c>
      <c r="H212" s="164" t="str">
        <f t="shared" ref="H212" si="1964">IF(OR(OR(B212=$CR$22,B216=$CR$22,B212=$CS$22,B216=$CS$22,B212=$CT$22,B216=$CT$22,B212=$CR$23,B216=$CR$23,B212=$CS$23,B216=$CS$23,B212=$CR$24,B216=$CR$24,B212=$CS$24,B216=$CS$24,B212=$CR$25,B216=$CR$25,B212=$CS$25,B216=$CS$25,B212=$CT$25,B216=$CT$25,B212=$CU$25,B216=$CU$25,B212=$CV$25,B216=$CV$25,B212=$CR$26,B216=$CR$26,B212=$CS$26,B216=$CS$26),OR($A213=$CP$30,$A213=$CP$31,$A213=$CP$32,$A213=$CP$33,$A213=$CP$34,$A213=$CP$35,$A213=$CP$36,$A213=$CP$37,$A213=$CP$38,$A213=$CP$39,$A213=$CP$40,$A213=$CP$41),OR($A213=$CP$44,$A213=$CP$45,$A213=$CP$46,$A213=$CP$47,$A213=$CP$48,$A213=$CP$49,$A213=$CP$50)),1,"")</f>
        <v/>
      </c>
      <c r="I212" s="2"/>
      <c r="J212" s="1" t="str">
        <f t="shared" ref="J212" si="1965">IF(ISNA(VLOOKUP(A212,$DB$1:$DE$200,4,FALSE)),"",VLOOKUP(A212,$DB$1:$DE$200,4,FALSE))</f>
        <v/>
      </c>
      <c r="K212" s="1"/>
      <c r="L212" s="1"/>
      <c r="M212" s="1"/>
      <c r="N212" s="1"/>
      <c r="O212" s="1"/>
      <c r="P212" s="5" t="str">
        <f t="array" ref="P212">IF(ISNA(INDEX($DC$1:$DC$770,MATCH($A212&amp;P$3,$DB$1:$DB$770&amp;$DC$1:$DC$770,0))),"",IF(ISNA(INDEX($DC$1:$DC$200,MATCH($A212&amp;P$3,$DB$1:$DB$200&amp;$DC$1:$DC$200,0))),IF(INDEX($DC$201:$DC$770,MATCH($A212&amp;P$3,$DB$201:$DB$770&amp;$DC$201:$DC$770,0))=P$3,2,""),IF(INDEX($DC$1:$DC$200,MATCH($A212&amp;P$3,$DB$1:$DB$200&amp;$DC$1:$DC$200,0))=P$3,1,"")))</f>
        <v/>
      </c>
      <c r="Q212" s="6" t="str">
        <f t="array" ref="Q212">IF(ISNA(INDEX($DC$1:$DC$770,MATCH($A212&amp;Q$3,$DB$1:$DB$770&amp;$DC$1:$DC$770,0))),"",IF(ISNA(INDEX($DC$1:$DC$200,MATCH($A212&amp;Q$3,$DB$1:$DB$200&amp;$DC$1:$DC$200,0))),IF(INDEX($DC$201:$DC$770,MATCH($A212&amp;Q$3,$DB$201:$DB$770&amp;$DC$201:$DC$770,0))=Q$3,2,""),IF(INDEX($DC$1:$DC$200,MATCH($A212&amp;Q$3,$DB$1:$DB$200&amp;$DC$1:$DC$200,0))=Q$3,1,"")))</f>
        <v/>
      </c>
      <c r="R212" s="6" t="str">
        <f t="array" ref="R212">IF(ISNA(INDEX($DC$1:$DC$770,MATCH($A212&amp;R$3,$DB$1:$DB$770&amp;$DC$1:$DC$770,0))),"",IF(ISNA(INDEX($DC$1:$DC$200,MATCH($A212&amp;R$3,$DB$1:$DB$200&amp;$DC$1:$DC$200,0))),IF(INDEX($DC$201:$DC$770,MATCH($A212&amp;R$3,$DB$201:$DB$770&amp;$DC$201:$DC$770,0))=R$3,2,""),IF(INDEX($DC$1:$DC$200,MATCH($A212&amp;R$3,$DB$1:$DB$200&amp;$DC$1:$DC$200,0))=R$3,1,"")))</f>
        <v/>
      </c>
      <c r="S212" s="5" t="str">
        <f t="array" ref="S212">IF(ISNA(INDEX($DC$1:$DC$770,MATCH($A212&amp;S$3,$DB$1:$DB$770&amp;$DC$1:$DC$770,0))),"",IF(ISNA(INDEX($DC$1:$DC$200,MATCH($A212&amp;S$3,$DB$1:$DB$200&amp;$DC$1:$DC$200,0))),IF(INDEX($DC$201:$DC$770,MATCH($A212&amp;S$3,$DB$201:$DB$770&amp;$DC$201:$DC$770,0))=S$3,2,""),IF(INDEX($DC$1:$DC$200,MATCH($A212&amp;S$3,$DB$1:$DB$200&amp;$DC$1:$DC$200,0))=S$3,1,"")))</f>
        <v/>
      </c>
      <c r="T212" s="6" t="str">
        <f t="array" ref="T212">IF(ISNA(INDEX($DC$1:$DC$770,MATCH($A212&amp;T$3,$DB$1:$DB$770&amp;$DC$1:$DC$770,0))),"",IF(ISNA(INDEX($DC$1:$DC$200,MATCH($A212&amp;T$3,$DB$1:$DB$200&amp;$DC$1:$DC$200,0))),IF(INDEX($DC$201:$DC$770,MATCH($A212&amp;T$3,$DB$201:$DB$770&amp;$DC$201:$DC$770,0))=T$3,2,""),IF(INDEX($DC$1:$DC$200,MATCH($A212&amp;T$3,$DB$1:$DB$200&amp;$DC$1:$DC$200,0))=T$3,1,"")))</f>
        <v/>
      </c>
      <c r="U212" s="7" t="str">
        <f t="array" ref="U212">IF(ISNA(INDEX($DC$1:$DC$770,MATCH($A212&amp;U$3,$DB$1:$DB$770&amp;$DC$1:$DC$770,0))),"",IF(ISNA(INDEX($DC$1:$DC$200,MATCH($A212&amp;U$3,$DB$1:$DB$200&amp;$DC$1:$DC$200,0))),IF(INDEX($DC$201:$DC$770,MATCH($A212&amp;U$3,$DB$201:$DB$770&amp;$DC$201:$DC$770,0))=U$3,2,""),IF(INDEX($DC$1:$DC$200,MATCH($A212&amp;U$3,$DB$1:$DB$200&amp;$DC$1:$DC$200,0))=U$3,1,"")))</f>
        <v/>
      </c>
      <c r="V212" s="6" t="str">
        <f t="array" ref="V212">IF(ISNA(INDEX($DC$1:$DC$770,MATCH($A212&amp;V$3,$DB$1:$DB$770&amp;$DC$1:$DC$770,0))),"",IF(ISNA(INDEX($DC$1:$DC$200,MATCH($A212&amp;V$3,$DB$1:$DB$200&amp;$DC$1:$DC$200,0))),IF(INDEX($DC$201:$DC$770,MATCH($A212&amp;V$3,$DB$201:$DB$770&amp;$DC$201:$DC$770,0))=V$3,2,""),IF(INDEX($DC$1:$DC$200,MATCH($A212&amp;V$3,$DB$1:$DB$200&amp;$DC$1:$DC$200,0))=V$3,1,"")))</f>
        <v/>
      </c>
      <c r="W212" s="6" t="str">
        <f t="array" ref="W212">IF(ISNA(INDEX($DC$1:$DC$770,MATCH($A212&amp;W$3,$DB$1:$DB$770&amp;$DC$1:$DC$770,0))),"",IF(ISNA(INDEX($DC$1:$DC$200,MATCH($A212&amp;W$3,$DB$1:$DB$200&amp;$DC$1:$DC$200,0))),IF(INDEX($DC$201:$DC$770,MATCH($A212&amp;W$3,$DB$201:$DB$770&amp;$DC$201:$DC$770,0))=W$3,2,""),IF(INDEX($DC$1:$DC$200,MATCH($A212&amp;W$3,$DB$1:$DB$200&amp;$DC$1:$DC$200,0))=W$3,1,"")))</f>
        <v/>
      </c>
      <c r="X212" s="6" t="str">
        <f t="array" ref="X212">IF(ISNA(INDEX($DC$1:$DC$770,MATCH($A212&amp;X$3,$DB$1:$DB$770&amp;$DC$1:$DC$770,0))),"",IF(ISNA(INDEX($DC$1:$DC$200,MATCH($A212&amp;X$3,$DB$1:$DB$200&amp;$DC$1:$DC$200,0))),IF(INDEX($DC$201:$DC$770,MATCH($A212&amp;X$3,$DB$201:$DB$770&amp;$DC$201:$DC$770,0))=X$3,2,""),IF(INDEX($DC$1:$DC$200,MATCH($A212&amp;X$3,$DB$1:$DB$200&amp;$DC$1:$DC$200,0))=X$3,1,"")))</f>
        <v/>
      </c>
      <c r="Y212" s="5" t="str">
        <f t="array" ref="Y212">IF(ISNA(INDEX($DC$1:$DC$770,MATCH($A212&amp;Y$3,$DB$1:$DB$770&amp;$DC$1:$DC$770,0))),"",IF(ISNA(INDEX($DC$1:$DC$200,MATCH($A212&amp;Y$3,$DB$1:$DB$200&amp;$DC$1:$DC$200,0))),IF(INDEX($DC$201:$DC$770,MATCH($A212&amp;Y$3,$DB$201:$DB$770&amp;$DC$201:$DC$770,0))=Y$3,2,""),IF(INDEX($DC$1:$DC$200,MATCH($A212&amp;Y$3,$DB$1:$DB$200&amp;$DC$1:$DC$200,0))=Y$3,1,"")))</f>
        <v/>
      </c>
      <c r="Z212" s="6" t="str">
        <f t="array" ref="Z212">IF(ISNA(INDEX($DC$1:$DC$770,MATCH($A212&amp;Z$3,$DB$1:$DB$770&amp;$DC$1:$DC$770,0))),"",IF(ISNA(INDEX($DC$1:$DC$200,MATCH($A212&amp;Z$3,$DB$1:$DB$200&amp;$DC$1:$DC$200,0))),IF(INDEX($DC$201:$DC$770,MATCH($A212&amp;Z$3,$DB$201:$DB$770&amp;$DC$201:$DC$770,0))=Z$3,2,""),IF(INDEX($DC$1:$DC$200,MATCH($A212&amp;Z$3,$DB$1:$DB$200&amp;$DC$1:$DC$200,0))=Z$3,1,"")))</f>
        <v/>
      </c>
      <c r="AA212" s="7" t="str">
        <f t="array" ref="AA212">IF(ISNA(INDEX($DC$1:$DC$770,MATCH($A212&amp;AA$3,$DB$1:$DB$770&amp;$DC$1:$DC$770,0))),"",IF(ISNA(INDEX($DC$1:$DC$200,MATCH($A212&amp;AA$3,$DB$1:$DB$200&amp;$DC$1:$DC$200,0))),IF(INDEX($DC$201:$DC$770,MATCH($A212&amp;AA$3,$DB$201:$DB$770&amp;$DC$201:$DC$770,0))=AA$3,2,""),IF(INDEX($DC$1:$DC$200,MATCH($A212&amp;AA$3,$DB$1:$DB$200&amp;$DC$1:$DC$200,0))=AA$3,1,"")))</f>
        <v/>
      </c>
      <c r="AB212" s="6" t="str">
        <f t="array" ref="AB212">IF(ISNA(INDEX($DC$1:$DC$770,MATCH($A212&amp;AB$3,$DB$1:$DB$770&amp;$DC$1:$DC$770,0))),"",IF(ISNA(INDEX($DC$1:$DC$200,MATCH($A212&amp;AB$3,$DB$1:$DB$200&amp;$DC$1:$DC$200,0))),IF(INDEX($DC$201:$DC$770,MATCH($A212&amp;AB$3,$DB$201:$DB$770&amp;$DC$201:$DC$770,0))=AB$3,2,""),IF(INDEX($DC$1:$DC$200,MATCH($A212&amp;AB$3,$DB$1:$DB$200&amp;$DC$1:$DC$200,0))=AB$3,1,"")))</f>
        <v/>
      </c>
      <c r="AC212" s="6" t="str">
        <f t="array" ref="AC212">IF(ISNA(INDEX($DC$1:$DC$770,MATCH($A212&amp;AC$3,$DB$1:$DB$770&amp;$DC$1:$DC$770,0))),"",IF(ISNA(INDEX($DC$1:$DC$200,MATCH($A212&amp;AC$3,$DB$1:$DB$200&amp;$DC$1:$DC$200,0))),IF(INDEX($DC$201:$DC$770,MATCH($A212&amp;AC$3,$DB$201:$DB$770&amp;$DC$201:$DC$770,0))=AC$3,2,""),IF(INDEX($DC$1:$DC$200,MATCH($A212&amp;AC$3,$DB$1:$DB$200&amp;$DC$1:$DC$200,0))=AC$3,1,"")))</f>
        <v/>
      </c>
      <c r="AD212" s="7" t="str">
        <f t="array" ref="AD212">IF(ISNA(INDEX($DC$1:$DC$770,MATCH($A212&amp;AD$3,$DB$1:$DB$770&amp;$DC$1:$DC$770,0))),"",IF(ISNA(INDEX($DC$1:$DC$200,MATCH($A212&amp;AD$3,$DB$1:$DB$200&amp;$DC$1:$DC$200,0))),IF(INDEX($DC$201:$DC$770,MATCH($A212&amp;AD$3,$DB$201:$DB$770&amp;$DC$201:$DC$770,0))=AD$3,2,""),IF(INDEX($DC$1:$DC$200,MATCH($A212&amp;AD$3,$DB$1:$DB$200&amp;$DC$1:$DC$200,0))=AD$3,1,"")))</f>
        <v/>
      </c>
      <c r="AE212" s="4">
        <f t="shared" ref="AE212" si="1966">AE210+1</f>
        <v>309</v>
      </c>
      <c r="AF212" s="174">
        <f>TRUNC((DATE($CR$2,AG$205,AG212)-WEEKDAY(DATE($CR$2,AG$205,AG212),2)-DATE(YEAR(DATE($CR$2,AG$205,AG212)+4-WEEKDAY(DATE($CR$2,AG$205,AG212),2)),1,-10))/7)</f>
        <v>44</v>
      </c>
      <c r="AG212" s="181">
        <v>4</v>
      </c>
      <c r="AH212" s="176" t="str">
        <f t="shared" si="1933"/>
        <v>Fr</v>
      </c>
      <c r="AI212" s="2"/>
      <c r="AJ212" s="164" t="str">
        <f t="shared" ref="AJ212" si="1967">IF(OR(OR(AF212=$CR$7,AF216=$CR$7,AF212=$CS$7,AF216=$CS$7,AF212=$CT$7,AF216=$CT$7,AF212=$CR$8,AF216=$CR$8,AF212=$CR$9,AF216=$CR$9,AF212=$CR$10,AF216=$CR$10,AF212=$CS$10,AF216=$CS$10,AF212=$CR$11,AF216=$CR$11,AF212=$CS$11,AF216=$CS$11,AF212=$CT$11,AF216=$CT$11,AF212=$CU$11,AF216=$CU$11,AF212=$CV$11,AF216=$CV$11,AF212=$CR$12,AF216=$CR$12,AF212=$CS$12,AF216=$CS$12),OR($AE213=$CP$30,$AE213=$CP$31,$AE213=$CP$32,$AE213=$CP$33,$AE213=$CP$34,$AE213=$CP$35,$AE213=$CP$36,$AE213=$CP$37,$AE213=$CP$38,$AE213=$CP$39,$AE213=$CP$40,$AE213=$CP$41),OR($AE213=$CP$44,$AE213=$CP$45,$AE213=$CP$46,$AE213=$CP$47,$AE213=$CP$48,$AE213=$CP$49,$AE213=$CP$50)),1,"")</f>
        <v/>
      </c>
      <c r="AK212" s="164" t="str">
        <f t="shared" ref="AK212" si="1968">IF(OR(OR(AF212=$CR$15,AF216=$CR$15,AF212=$CS$15,AF216=$CS$15,AF212=$CT$15,AF216=$CT$15,AF212=$CR$16,AF216=$CR$16,AF212=$CS$16,AF216=$CS$16,AF212=$CR$17,AF216=$CR$17,AF212=$CS$17,AF216=$CS$17,AF212=$CR$18,AF216=$CR$18,AF212=$CS$18,AF216=$CS$18,AF212=$CT$18,AF216=$CT$18,AF212=$CU$18,AF216=$CU$18,AF212=$CV$18,AF216=$CV$18,AF212=$CR$19,AF216=$CR$19,AF212=$CS$19,AF216=$CS$19),OR($AE213=$CP$30,$AE213=$CP$31,$AE213=$CP$32,$AE213=$CP$33,$AE213=$CP$34,$AE213=$CP$35,$AE213=$CP$36,$AE213=$CP$37,$AE213=$CP$38,$AE213=$CP$39,$AE213=$CP$40,$AE213=$CP$41),OR($AE213=$CP$44,$AE213=$CP$45,$AE213=$CP$46,$AE213=$CP$47,$AE213=$CP$48,$AE213=$CP$49,$AE213=$CP$50)),1,"")</f>
        <v/>
      </c>
      <c r="AL212" s="164" t="str">
        <f t="shared" ref="AL212" si="1969">IF(OR(OR(AF212=$CR$22,AF216=$CR$22,AF212=$CS$22,AF216=$CS$22,AF212=$CT$22,AF216=$CT$22,AF212=$CR$23,AF216=$CR$23,AF212=$CS$23,AF216=$CS$23,AF212=$CR$24,AF216=$CR$24,AF212=$CS$24,AF216=$CS$24,AF212=$CR$25,AF216=$CR$25,AF212=$CS$25,AF216=$CS$25,AF212=$CT$25,AF216=$CT$25,AF212=$CU$25,AF216=$CU$25,AF212=$CV$25,AF216=$CV$25,AF212=$CR$26,AF216=$CR$26,AF212=$CS$26,AF216=$CS$26),OR($AE213=$CP$30,$AE213=$CP$31,$AE213=$CP$32,$AE213=$CP$33,$AE213=$CP$34,$AE213=$CP$35,$AE213=$CP$36,$AE213=$CP$37,$AE213=$CP$38,$AE213=$CP$39,$AE213=$CP$40,$AE213=$CP$41),OR($AE213=$CP$44,$AE213=$CP$45,$AE213=$CP$46,$AE213=$CP$47,$AE213=$CP$48,$AE213=$CP$49,$AE213=$CP$50)),1,"")</f>
        <v/>
      </c>
      <c r="AM212" s="2"/>
      <c r="AN212" s="5" t="str">
        <f t="shared" ref="AN212" si="1970">IF(ISNA(VLOOKUP(AE212,$DB$1:$DE$200,4,FALSE)),"",VLOOKUP(AE212,$DB$1:$DE$200,4,FALSE))</f>
        <v/>
      </c>
      <c r="AO212" s="6"/>
      <c r="AP212" s="6"/>
      <c r="AQ212" s="6"/>
      <c r="AR212" s="6"/>
      <c r="AS212" s="7"/>
      <c r="AT212" s="5" t="str">
        <f t="array" ref="AT212">IF(ISNA(INDEX($DC$1:$DC$770,MATCH($AE212&amp;AT$3,$DB$1:$DB$770&amp;$DC$1:$DC$770,0))),"",IF(ISNA(INDEX($DC$1:$DC$200,MATCH($AE212&amp;AT$3,$DB$1:$DB$200&amp;$DC$1:$DC$200,0))),IF(INDEX($DC$201:$DC$770,MATCH($AE212&amp;AT$3,$DB$201:$DB$770&amp;$DC$201:$DC$770,0))=AT$3,2,""),IF(INDEX($DC$1:$DC$200,MATCH($AE212&amp;AT$3,$DB$1:$DB$200&amp;$DC$1:$DC$200,0))=AT$3,1,"")))</f>
        <v/>
      </c>
      <c r="AU212" s="6" t="str">
        <f t="array" ref="AU212">IF(ISNA(INDEX($DC$1:$DC$770,MATCH($AE212&amp;AU$3,$DB$1:$DB$770&amp;$DC$1:$DC$770,0))),"",IF(ISNA(INDEX($DC$1:$DC$200,MATCH($AE212&amp;AU$3,$DB$1:$DB$200&amp;$DC$1:$DC$200,0))),IF(INDEX($DC$201:$DC$770,MATCH($AE212&amp;AU$3,$DB$201:$DB$770&amp;$DC$201:$DC$770,0))=AU$3,2,""),IF(INDEX($DC$1:$DC$200,MATCH($AE212&amp;AU$3,$DB$1:$DB$200&amp;$DC$1:$DC$200,0))=AU$3,1,"")))</f>
        <v/>
      </c>
      <c r="AV212" s="6" t="str">
        <f t="array" ref="AV212">IF(ISNA(INDEX($DC$1:$DC$770,MATCH($AE212&amp;AV$3,$DB$1:$DB$770&amp;$DC$1:$DC$770,0))),"",IF(ISNA(INDEX($DC$1:$DC$200,MATCH($AE212&amp;AV$3,$DB$1:$DB$200&amp;$DC$1:$DC$200,0))),IF(INDEX($DC$201:$DC$770,MATCH($AE212&amp;AV$3,$DB$201:$DB$770&amp;$DC$201:$DC$770,0))=AV$3,2,""),IF(INDEX($DC$1:$DC$200,MATCH($AE212&amp;AV$3,$DB$1:$DB$200&amp;$DC$1:$DC$200,0))=AV$3,1,"")))</f>
        <v/>
      </c>
      <c r="AW212" s="5" t="str">
        <f t="array" ref="AW212">IF(ISNA(INDEX($DC$1:$DC$770,MATCH($AE212&amp;AW$3,$DB$1:$DB$770&amp;$DC$1:$DC$770,0))),"",IF(ISNA(INDEX($DC$1:$DC$200,MATCH($AE212&amp;AW$3,$DB$1:$DB$200&amp;$DC$1:$DC$200,0))),IF(INDEX($DC$201:$DC$770,MATCH($AE212&amp;AW$3,$DB$201:$DB$770&amp;$DC$201:$DC$770,0))=AW$3,2,""),IF(INDEX($DC$1:$DC$200,MATCH($AE212&amp;AW$3,$DB$1:$DB$200&amp;$DC$1:$DC$200,0))=AW$3,1,"")))</f>
        <v/>
      </c>
      <c r="AX212" s="6" t="str">
        <f t="array" ref="AX212">IF(ISNA(INDEX($DC$1:$DC$770,MATCH($AE212&amp;AX$3,$DB$1:$DB$770&amp;$DC$1:$DC$770,0))),"",IF(ISNA(INDEX($DC$1:$DC$200,MATCH($AE212&amp;AX$3,$DB$1:$DB$200&amp;$DC$1:$DC$200,0))),IF(INDEX($DC$201:$DC$770,MATCH($AE212&amp;AX$3,$DB$201:$DB$770&amp;$DC$201:$DC$770,0))=AX$3,2,""),IF(INDEX($DC$1:$DC$200,MATCH($AE212&amp;AX$3,$DB$1:$DB$200&amp;$DC$1:$DC$200,0))=AX$3,1,"")))</f>
        <v/>
      </c>
      <c r="AY212" s="7" t="str">
        <f t="array" ref="AY212">IF(ISNA(INDEX($DC$1:$DC$770,MATCH($AE212&amp;AY$3,$DB$1:$DB$770&amp;$DC$1:$DC$770,0))),"",IF(ISNA(INDEX($DC$1:$DC$200,MATCH($AE212&amp;AY$3,$DB$1:$DB$200&amp;$DC$1:$DC$200,0))),IF(INDEX($DC$201:$DC$770,MATCH($AE212&amp;AY$3,$DB$201:$DB$770&amp;$DC$201:$DC$770,0))=AY$3,2,""),IF(INDEX($DC$1:$DC$200,MATCH($AE212&amp;AY$3,$DB$1:$DB$200&amp;$DC$1:$DC$200,0))=AY$3,1,"")))</f>
        <v/>
      </c>
      <c r="AZ212" s="6" t="str">
        <f t="array" ref="AZ212">IF(ISNA(INDEX($DC$1:$DC$770,MATCH($AE212&amp;AZ$3,$DB$1:$DB$770&amp;$DC$1:$DC$770,0))),"",IF(ISNA(INDEX($DC$1:$DC$200,MATCH($AE212&amp;AZ$3,$DB$1:$DB$200&amp;$DC$1:$DC$200,0))),IF(INDEX($DC$201:$DC$770,MATCH($AE212&amp;AZ$3,$DB$201:$DB$770&amp;$DC$201:$DC$770,0))=AZ$3,2,""),IF(INDEX($DC$1:$DC$200,MATCH($AE212&amp;AZ$3,$DB$1:$DB$200&amp;$DC$1:$DC$200,0))=AZ$3,1,"")))</f>
        <v/>
      </c>
      <c r="BA212" s="6" t="str">
        <f t="array" ref="BA212">IF(ISNA(INDEX($DC$1:$DC$770,MATCH($AE212&amp;BA$3,$DB$1:$DB$770&amp;$DC$1:$DC$770,0))),"",IF(ISNA(INDEX($DC$1:$DC$200,MATCH($AE212&amp;BA$3,$DB$1:$DB$200&amp;$DC$1:$DC$200,0))),IF(INDEX($DC$201:$DC$770,MATCH($AE212&amp;BA$3,$DB$201:$DB$770&amp;$DC$201:$DC$770,0))=BA$3,2,""),IF(INDEX($DC$1:$DC$200,MATCH($AE212&amp;BA$3,$DB$1:$DB$200&amp;$DC$1:$DC$200,0))=BA$3,1,"")))</f>
        <v/>
      </c>
      <c r="BB212" s="6" t="str">
        <f t="array" ref="BB212">IF(ISNA(INDEX($DC$1:$DC$770,MATCH($AE212&amp;BB$3,$DB$1:$DB$770&amp;$DC$1:$DC$770,0))),"",IF(ISNA(INDEX($DC$1:$DC$200,MATCH($AE212&amp;BB$3,$DB$1:$DB$200&amp;$DC$1:$DC$200,0))),IF(INDEX($DC$201:$DC$770,MATCH($AE212&amp;BB$3,$DB$201:$DB$770&amp;$DC$201:$DC$770,0))=BB$3,2,""),IF(INDEX($DC$1:$DC$200,MATCH($AE212&amp;BB$3,$DB$1:$DB$200&amp;$DC$1:$DC$200,0))=BB$3,1,"")))</f>
        <v/>
      </c>
      <c r="BC212" s="5" t="str">
        <f t="array" ref="BC212">IF(ISNA(INDEX($DC$1:$DC$770,MATCH($AE212&amp;BC$3,$DB$1:$DB$770&amp;$DC$1:$DC$770,0))),"",IF(ISNA(INDEX($DC$1:$DC$200,MATCH($AE212&amp;BC$3,$DB$1:$DB$200&amp;$DC$1:$DC$200,0))),IF(INDEX($DC$201:$DC$770,MATCH($AE212&amp;BC$3,$DB$201:$DB$770&amp;$DC$201:$DC$770,0))=BC$3,2,""),IF(INDEX($DC$1:$DC$200,MATCH($AE212&amp;BC$3,$DB$1:$DB$200&amp;$DC$1:$DC$200,0))=BC$3,1,"")))</f>
        <v/>
      </c>
      <c r="BD212" s="6" t="str">
        <f t="array" ref="BD212">IF(ISNA(INDEX($DC$1:$DC$770,MATCH($AE212&amp;BD$3,$DB$1:$DB$770&amp;$DC$1:$DC$770,0))),"",IF(ISNA(INDEX($DC$1:$DC$200,MATCH($AE212&amp;BD$3,$DB$1:$DB$200&amp;$DC$1:$DC$200,0))),IF(INDEX($DC$201:$DC$770,MATCH($AE212&amp;BD$3,$DB$201:$DB$770&amp;$DC$201:$DC$770,0))=BD$3,2,""),IF(INDEX($DC$1:$DC$200,MATCH($AE212&amp;BD$3,$DB$1:$DB$200&amp;$DC$1:$DC$200,0))=BD$3,1,"")))</f>
        <v/>
      </c>
      <c r="BE212" s="7" t="str">
        <f t="array" ref="BE212">IF(ISNA(INDEX($DC$1:$DC$770,MATCH($AE212&amp;BE$3,$DB$1:$DB$770&amp;$DC$1:$DC$770,0))),"",IF(ISNA(INDEX($DC$1:$DC$200,MATCH($AE212&amp;BE$3,$DB$1:$DB$200&amp;$DC$1:$DC$200,0))),IF(INDEX($DC$201:$DC$770,MATCH($AE212&amp;BE$3,$DB$201:$DB$770&amp;$DC$201:$DC$770,0))=BE$3,2,""),IF(INDEX($DC$1:$DC$200,MATCH($AE212&amp;BE$3,$DB$1:$DB$200&amp;$DC$1:$DC$200,0))=BE$3,1,"")))</f>
        <v/>
      </c>
      <c r="BF212" s="6" t="str">
        <f t="array" ref="BF212">IF(ISNA(INDEX($DC$1:$DC$770,MATCH($AE212&amp;BF$3,$DB$1:$DB$770&amp;$DC$1:$DC$770,0))),"",IF(ISNA(INDEX($DC$1:$DC$200,MATCH($AE212&amp;BF$3,$DB$1:$DB$200&amp;$DC$1:$DC$200,0))),IF(INDEX($DC$201:$DC$770,MATCH($AE212&amp;BF$3,$DB$201:$DB$770&amp;$DC$201:$DC$770,0))=BF$3,2,""),IF(INDEX($DC$1:$DC$200,MATCH($AE212&amp;BF$3,$DB$1:$DB$200&amp;$DC$1:$DC$200,0))=BF$3,1,"")))</f>
        <v/>
      </c>
      <c r="BG212" s="6" t="str">
        <f t="array" ref="BG212">IF(ISNA(INDEX($DC$1:$DC$770,MATCH($AE212&amp;BG$3,$DB$1:$DB$770&amp;$DC$1:$DC$770,0))),"",IF(ISNA(INDEX($DC$1:$DC$200,MATCH($AE212&amp;BG$3,$DB$1:$DB$200&amp;$DC$1:$DC$200,0))),IF(INDEX($DC$201:$DC$770,MATCH($AE212&amp;BG$3,$DB$201:$DB$770&amp;$DC$201:$DC$770,0))=BG$3,2,""),IF(INDEX($DC$1:$DC$200,MATCH($AE212&amp;BG$3,$DB$1:$DB$200&amp;$DC$1:$DC$200,0))=BG$3,1,"")))</f>
        <v/>
      </c>
      <c r="BH212" s="7" t="str">
        <f t="array" ref="BH212">IF(ISNA(INDEX($DC$1:$DC$770,MATCH($AE212&amp;BH$3,$DB$1:$DB$770&amp;$DC$1:$DC$770,0))),"",IF(ISNA(INDEX($DC$1:$DC$200,MATCH($AE212&amp;BH$3,$DB$1:$DB$200&amp;$DC$1:$DC$200,0))),IF(INDEX($DC$201:$DC$770,MATCH($AE212&amp;BH$3,$DB$201:$DB$770&amp;$DC$201:$DC$770,0))=BH$3,2,""),IF(INDEX($DC$1:$DC$200,MATCH($AE212&amp;BH$3,$DB$1:$DB$200&amp;$DC$1:$DC$200,0))=BH$3,1,"")))</f>
        <v/>
      </c>
      <c r="BI212" s="4">
        <f t="shared" ref="BI212" si="1971">BI210+1</f>
        <v>339</v>
      </c>
      <c r="BJ212" s="174">
        <f>TRUNC((DATE($CR$2,BK$205,BK212)-WEEKDAY(DATE($CR$2,BK$205,BK212),2)-DATE(YEAR(DATE($CR$2,BK$205,BK212)+4-WEEKDAY(DATE($CR$2,BK$205,BK212),2)),1,-10))/7)</f>
        <v>48</v>
      </c>
      <c r="BK212" s="181">
        <v>4</v>
      </c>
      <c r="BL212" s="176" t="str">
        <f t="shared" si="1938"/>
        <v>So</v>
      </c>
      <c r="BM212" s="2"/>
      <c r="BN212" s="164">
        <f t="shared" ref="BN212" si="1972">IF(OR(OR($BI213=$CP$30,$BI213=$CP$31,$BI213=$CP$32,$BI213=$CP$33,$BI213=$CP$34,$BI213=$CP$35,$BI213=$CP$36,$BI213=$CP$37,$BI213=$CP$38,$BI213=$CP$39,$BI213=$CP$40,$BI213=$CP$41),OR(BJ212=$CR$7,BJ216=$CR$7,BJ212=$CS$7,BJ216=$CS$7,BJ212=$CT$7,BJ216=$CT$7,BJ212=$CR$8,BJ216=$CR$8,BJ212=$CR$9,BJ216=$CR$9,BJ212=$CR$10,BJ216=$CR$10,BJ212=$CS$10,BJ216=$CS$10,BJ212=$CR$11,BJ216=$CR$11,BJ212=$CS$11,BJ216=$CS$11,BJ212=$CT$11,BJ216=$CT$11,BJ212=$CU$11,BJ216=$CU$11,BJ212=$CV$11,BJ216=$CV$11,BJ212=$CR$12,BJ216=$CR$12,BJ212=$CS$12,BJ216=$CS$12),OR($BI213=$CP$44,$BI213=$CP$45,$BI213=$CP$46,$BI213=$CP$47,$BI213=$CP$48,$BI213=$CP$49,$BI213=$CP$50)),1,"")</f>
        <v>1</v>
      </c>
      <c r="BO212" s="164">
        <f t="shared" ref="BO212" si="1973">IF(OR(OR(BJ212=$CR$15,BJ216=$CR$15,BJ212=$CS$15,BJ216=$CS$15,BJ212=$CT$15,BJ216=$CT$15,BJ212=$CR$16,BJ216=$CR$16,BJ212=$CS$16,BJ216=$CS$16,BJ212=$CR$17,BJ216=$CR$17,BJ212=$CS$17,BJ216=$CS$17,BJ212=$CR$18,BJ216=$CR$18,BJ212=$CS$18,BJ216=$CS$18,BJ212=$CT$18,BJ216=$CT$18,BJ212=$CU$18,BJ216=$CU$18,BJ212=$CV$18,BJ216=$CV$18,BJ212=$CR$19,BJ216=$CR$19,BJ212=$CS$19,BJ216=$CS$19),OR($BI213=$CP$30,$BI213=$CP$31,$BI213=$CP$32,$BI213=$CP$33,$BI213=$CP$34,$BI213=$CP$35,$BI213=$CP$36,$BI213=$CP$37,$BI213=$CP$38,$BI213=$CP$39,$BI213=$CP$40,$BI213=$CP$41),OR($BI213=$CP$44,$BI213=$CP$45,$BI213=$CP$46,$BI213=$CP$47,$BI213=$CP$48,$BI213=$CP$49,$BI213=$CP$50)),1,"")</f>
        <v>1</v>
      </c>
      <c r="BP212" s="164">
        <f t="shared" ref="BP212" si="1974">IF(OR(OR(BJ212=$CR$22,BJ216=$CR$22,BJ212=$CS$22,BJ216=$CS$22,BJ212=$CT$22,BJ216=$CT$22,BJ212=$CR$23,BJ216=$CR$23,BJ212=$CS$23,BJ216=$CS$23,BJ212=$CR$24,BJ216=$CR$24,BJ212=$CS$24,BJ216=$CS$24,BJ212=$CR$25,BJ216=$CR$25,BJ212=$CS$25,BJ216=$CS$25,BJ212=$CT$25,BJ216=$CT$25,BJ212=$CU$25,BJ216=$CU$25,BJ212=$CV$25,BJ216=$CV$25,BJ212=$CR$26,BJ216=$CR$26,BJ212=$CS$26,BJ216=$CS$26),OR($BI213=$CP$30,$BI213=$CP$31,$BI213=$CP$32,$BI213=$CP$33,$BI213=$CP$34,$BI213=$CP$35,$BI213=$CP$36,$BI213=$CP$37,$BI213=$CP$38,$BI213=$CP$39,$BI213=$CP$40,$BI213=$CP$41),OR($BI213=$CP$44,$BI213=$CP$45,$BI213=$CP$46,$BI213=$CP$47,$BI213=$CP$48,$BI213=$CP$49,$BI213=$CP$50)),1,"")</f>
        <v>1</v>
      </c>
      <c r="BQ212" s="2"/>
      <c r="BR212" s="5" t="str">
        <f t="shared" ref="BR212" si="1975">IF(ISNA(VLOOKUP(BI212,$DB$1:$DE$200,4,FALSE)),"",VLOOKUP(BI212,$DB$1:$DE$200,4,FALSE))</f>
        <v/>
      </c>
      <c r="BS212" s="6"/>
      <c r="BT212" s="6"/>
      <c r="BU212" s="6"/>
      <c r="BV212" s="6"/>
      <c r="BW212" s="7"/>
      <c r="BX212" s="5" t="str">
        <f t="array" ref="BX212">IF(ISNA(INDEX($DC$1:$DC$770,MATCH($BI212&amp;BX$3,$DB$1:$DB$770&amp;$DC$1:$DC$770,0))),"",IF(ISNA(INDEX($DC$1:$DC$200,MATCH($BI212&amp;BX$3,$DB$1:$DB$200&amp;$DC$1:$DC$200,0))),IF(INDEX($DC$201:$DC$770,MATCH($BI212&amp;BX$3,$DB$201:$DB$770&amp;$DC$201:$DC$770,0))=BX$3,2,""),IF(INDEX($DC$1:$DC$200,MATCH($BI212&amp;BX$3,$DB$1:$DB$200&amp;$DC$1:$DC$200,0))=BX$3,1,"")))</f>
        <v/>
      </c>
      <c r="BY212" s="6" t="str">
        <f t="array" ref="BY212">IF(ISNA(INDEX($DC$1:$DC$770,MATCH($BI212&amp;BY$3,$DB$1:$DB$770&amp;$DC$1:$DC$770,0))),"",IF(ISNA(INDEX($DC$1:$DC$200,MATCH($BI212&amp;BY$3,$DB$1:$DB$200&amp;$DC$1:$DC$200,0))),IF(INDEX($DC$201:$DC$770,MATCH($BI212&amp;BY$3,$DB$201:$DB$770&amp;$DC$201:$DC$770,0))=BY$3,2,""),IF(INDEX($DC$1:$DC$200,MATCH($BI212&amp;BY$3,$DB$1:$DB$200&amp;$DC$1:$DC$200,0))=BY$3,1,"")))</f>
        <v/>
      </c>
      <c r="BZ212" s="6" t="str">
        <f t="array" ref="BZ212">IF(ISNA(INDEX($DC$1:$DC$770,MATCH($BI212&amp;BZ$3,$DB$1:$DB$770&amp;$DC$1:$DC$770,0))),"",IF(ISNA(INDEX($DC$1:$DC$200,MATCH($BI212&amp;BZ$3,$DB$1:$DB$200&amp;$DC$1:$DC$200,0))),IF(INDEX($DC$201:$DC$770,MATCH($BI212&amp;BZ$3,$DB$201:$DB$770&amp;$DC$201:$DC$770,0))=BZ$3,2,""),IF(INDEX($DC$1:$DC$200,MATCH($BI212&amp;BZ$3,$DB$1:$DB$200&amp;$DC$1:$DC$200,0))=BZ$3,1,"")))</f>
        <v/>
      </c>
      <c r="CA212" s="5" t="str">
        <f t="array" ref="CA212">IF(ISNA(INDEX($DC$1:$DC$770,MATCH($BI212&amp;CA$3,$DB$1:$DB$770&amp;$DC$1:$DC$770,0))),"",IF(ISNA(INDEX($DC$1:$DC$200,MATCH($BI212&amp;CA$3,$DB$1:$DB$200&amp;$DC$1:$DC$200,0))),IF(INDEX($DC$201:$DC$770,MATCH($BI212&amp;CA$3,$DB$201:$DB$770&amp;$DC$201:$DC$770,0))=CA$3,2,""),IF(INDEX($DC$1:$DC$200,MATCH($BI212&amp;CA$3,$DB$1:$DB$200&amp;$DC$1:$DC$200,0))=CA$3,1,"")))</f>
        <v/>
      </c>
      <c r="CB212" s="6" t="str">
        <f t="array" ref="CB212">IF(ISNA(INDEX($DC$1:$DC$770,MATCH($BI212&amp;CB$3,$DB$1:$DB$770&amp;$DC$1:$DC$770,0))),"",IF(ISNA(INDEX($DC$1:$DC$200,MATCH($BI212&amp;CB$3,$DB$1:$DB$200&amp;$DC$1:$DC$200,0))),IF(INDEX($DC$201:$DC$770,MATCH($BI212&amp;CB$3,$DB$201:$DB$770&amp;$DC$201:$DC$770,0))=CB$3,2,""),IF(INDEX($DC$1:$DC$200,MATCH($BI212&amp;CB$3,$DB$1:$DB$200&amp;$DC$1:$DC$200,0))=CB$3,1,"")))</f>
        <v/>
      </c>
      <c r="CC212" s="7" t="str">
        <f t="array" ref="CC212">IF(ISNA(INDEX($DC$1:$DC$770,MATCH($BI212&amp;CC$3,$DB$1:$DB$770&amp;$DC$1:$DC$770,0))),"",IF(ISNA(INDEX($DC$1:$DC$200,MATCH($BI212&amp;CC$3,$DB$1:$DB$200&amp;$DC$1:$DC$200,0))),IF(INDEX($DC$201:$DC$770,MATCH($BI212&amp;CC$3,$DB$201:$DB$770&amp;$DC$201:$DC$770,0))=CC$3,2,""),IF(INDEX($DC$1:$DC$200,MATCH($BI212&amp;CC$3,$DB$1:$DB$200&amp;$DC$1:$DC$200,0))=CC$3,1,"")))</f>
        <v/>
      </c>
      <c r="CD212" s="6" t="str">
        <f t="array" ref="CD212">IF(ISNA(INDEX($DC$1:$DC$770,MATCH($BI212&amp;CD$3,$DB$1:$DB$770&amp;$DC$1:$DC$770,0))),"",IF(ISNA(INDEX($DC$1:$DC$200,MATCH($BI212&amp;CD$3,$DB$1:$DB$200&amp;$DC$1:$DC$200,0))),IF(INDEX($DC$201:$DC$770,MATCH($BI212&amp;CD$3,$DB$201:$DB$770&amp;$DC$201:$DC$770,0))=CD$3,2,""),IF(INDEX($DC$1:$DC$200,MATCH($BI212&amp;CD$3,$DB$1:$DB$200&amp;$DC$1:$DC$200,0))=CD$3,1,"")))</f>
        <v/>
      </c>
      <c r="CE212" s="6" t="str">
        <f t="array" ref="CE212">IF(ISNA(INDEX($DC$1:$DC$770,MATCH($BI212&amp;CE$3,$DB$1:$DB$770&amp;$DC$1:$DC$770,0))),"",IF(ISNA(INDEX($DC$1:$DC$200,MATCH($BI212&amp;CE$3,$DB$1:$DB$200&amp;$DC$1:$DC$200,0))),IF(INDEX($DC$201:$DC$770,MATCH($BI212&amp;CE$3,$DB$201:$DB$770&amp;$DC$201:$DC$770,0))=CE$3,2,""),IF(INDEX($DC$1:$DC$200,MATCH($BI212&amp;CE$3,$DB$1:$DB$200&amp;$DC$1:$DC$200,0))=CE$3,1,"")))</f>
        <v/>
      </c>
      <c r="CF212" s="6" t="str">
        <f t="array" ref="CF212">IF(ISNA(INDEX($DC$1:$DC$770,MATCH($BI212&amp;CF$3,$DB$1:$DB$770&amp;$DC$1:$DC$770,0))),"",IF(ISNA(INDEX($DC$1:$DC$200,MATCH($BI212&amp;CF$3,$DB$1:$DB$200&amp;$DC$1:$DC$200,0))),IF(INDEX($DC$201:$DC$770,MATCH($BI212&amp;CF$3,$DB$201:$DB$770&amp;$DC$201:$DC$770,0))=CF$3,2,""),IF(INDEX($DC$1:$DC$200,MATCH($BI212&amp;CF$3,$DB$1:$DB$200&amp;$DC$1:$DC$200,0))=CF$3,1,"")))</f>
        <v/>
      </c>
      <c r="CG212" s="5" t="str">
        <f t="array" ref="CG212">IF(ISNA(INDEX($DC$1:$DC$770,MATCH($BI212&amp;CG$3,$DB$1:$DB$770&amp;$DC$1:$DC$770,0))),"",IF(ISNA(INDEX($DC$1:$DC$200,MATCH($BI212&amp;CG$3,$DB$1:$DB$200&amp;$DC$1:$DC$200,0))),IF(INDEX($DC$201:$DC$770,MATCH($BI212&amp;CG$3,$DB$201:$DB$770&amp;$DC$201:$DC$770,0))=CG$3,2,""),IF(INDEX($DC$1:$DC$200,MATCH($BI212&amp;CG$3,$DB$1:$DB$200&amp;$DC$1:$DC$200,0))=CG$3,1,"")))</f>
        <v/>
      </c>
      <c r="CH212" s="6" t="str">
        <f t="array" ref="CH212">IF(ISNA(INDEX($DC$1:$DC$770,MATCH($BI212&amp;CH$3,$DB$1:$DB$770&amp;$DC$1:$DC$770,0))),"",IF(ISNA(INDEX($DC$1:$DC$200,MATCH($BI212&amp;CH$3,$DB$1:$DB$200&amp;$DC$1:$DC$200,0))),IF(INDEX($DC$201:$DC$770,MATCH($BI212&amp;CH$3,$DB$201:$DB$770&amp;$DC$201:$DC$770,0))=CH$3,2,""),IF(INDEX($DC$1:$DC$200,MATCH($BI212&amp;CH$3,$DB$1:$DB$200&amp;$DC$1:$DC$200,0))=CH$3,1,"")))</f>
        <v/>
      </c>
      <c r="CI212" s="7" t="str">
        <f t="array" ref="CI212">IF(ISNA(INDEX($DC$1:$DC$770,MATCH($BI212&amp;CI$3,$DB$1:$DB$770&amp;$DC$1:$DC$770,0))),"",IF(ISNA(INDEX($DC$1:$DC$200,MATCH($BI212&amp;CI$3,$DB$1:$DB$200&amp;$DC$1:$DC$200,0))),IF(INDEX($DC$201:$DC$770,MATCH($BI212&amp;CI$3,$DB$201:$DB$770&amp;$DC$201:$DC$770,0))=CI$3,2,""),IF(INDEX($DC$1:$DC$200,MATCH($BI212&amp;CI$3,$DB$1:$DB$200&amp;$DC$1:$DC$200,0))=CI$3,1,"")))</f>
        <v/>
      </c>
      <c r="CJ212" s="6" t="str">
        <f t="array" ref="CJ212">IF(ISNA(INDEX($DC$1:$DC$770,MATCH($BI212&amp;CJ$3,$DB$1:$DB$770&amp;$DC$1:$DC$770,0))),"",IF(ISNA(INDEX($DC$1:$DC$200,MATCH($BI212&amp;CJ$3,$DB$1:$DB$200&amp;$DC$1:$DC$200,0))),IF(INDEX($DC$201:$DC$770,MATCH($BI212&amp;CJ$3,$DB$201:$DB$770&amp;$DC$201:$DC$770,0))=CJ$3,2,""),IF(INDEX($DC$1:$DC$200,MATCH($BI212&amp;CJ$3,$DB$1:$DB$200&amp;$DC$1:$DC$200,0))=CJ$3,1,"")))</f>
        <v/>
      </c>
      <c r="CK212" s="6" t="str">
        <f t="array" ref="CK212">IF(ISNA(INDEX($DC$1:$DC$770,MATCH($BI212&amp;CK$3,$DB$1:$DB$770&amp;$DC$1:$DC$770,0))),"",IF(ISNA(INDEX($DC$1:$DC$200,MATCH($BI212&amp;CK$3,$DB$1:$DB$200&amp;$DC$1:$DC$200,0))),IF(INDEX($DC$201:$DC$770,MATCH($BI212&amp;CK$3,$DB$201:$DB$770&amp;$DC$201:$DC$770,0))=CK$3,2,""),IF(INDEX($DC$1:$DC$200,MATCH($BI212&amp;CK$3,$DB$1:$DB$200&amp;$DC$1:$DC$200,0))=CK$3,1,"")))</f>
        <v/>
      </c>
      <c r="CL212" s="7" t="str">
        <f t="array" ref="CL212">IF(ISNA(INDEX($DC$1:$DC$770,MATCH($BI212&amp;CL$3,$DB$1:$DB$770&amp;$DC$1:$DC$770,0))),"",IF(ISNA(INDEX($DC$1:$DC$200,MATCH($BI212&amp;CL$3,$DB$1:$DB$200&amp;$DC$1:$DC$200,0))),IF(INDEX($DC$201:$DC$770,MATCH($BI212&amp;CL$3,$DB$201:$DB$770&amp;$DC$201:$DC$770,0))=CL$3,2,""),IF(INDEX($DC$1:$DC$200,MATCH($BI212&amp;CL$3,$DB$1:$DB$200&amp;$DC$1:$DC$200,0))=CL$3,1,"")))</f>
        <v/>
      </c>
      <c r="CX212" s="30"/>
      <c r="CY212" s="30"/>
      <c r="CZ212" s="30"/>
      <c r="DA212" s="30"/>
      <c r="DB212" s="30">
        <f>IF($DF$205&gt;7,DB211+1,0)</f>
        <v>0</v>
      </c>
      <c r="DC212" s="30">
        <f t="shared" si="1927"/>
        <v>3</v>
      </c>
      <c r="DD212" s="30"/>
      <c r="DE212" s="30">
        <v>8</v>
      </c>
      <c r="DF212" s="30"/>
      <c r="DG212" s="30"/>
      <c r="DH212" s="30"/>
      <c r="DI212" s="30"/>
      <c r="DJ212" s="30"/>
      <c r="DK212" s="30"/>
      <c r="DL212" s="49">
        <f t="shared" si="1926"/>
        <v>0</v>
      </c>
      <c r="DM212" s="30"/>
      <c r="DN212" s="30"/>
      <c r="DO212" s="30"/>
      <c r="DP212" s="30"/>
      <c r="DQ212" s="30"/>
    </row>
    <row r="213" spans="1:121">
      <c r="A213" s="13">
        <f t="shared" ref="A213" si="1976">A212+0.5</f>
        <v>278.5</v>
      </c>
      <c r="B213" s="174"/>
      <c r="C213" s="183"/>
      <c r="D213" s="177"/>
      <c r="E213" s="2"/>
      <c r="F213" s="165"/>
      <c r="G213" s="165"/>
      <c r="H213" s="165"/>
      <c r="I213" s="2"/>
      <c r="J213" s="9" t="str">
        <f t="shared" ref="J213" si="1977">IF(ISNA(VLOOKUP(A213,$CP$30:$CQ$56,2,FALSE)),IF(ISNA(VLOOKUP(A213,$DB$1:$DE$200,4,FALSE)),"",VLOOKUP(A213,$DB$1:$DE$200,4,FALSE)),VLOOKUP(A213,$CP$30:$CQ$56,2,FALSE))</f>
        <v/>
      </c>
      <c r="K213" s="10"/>
      <c r="L213" s="10"/>
      <c r="M213" s="10"/>
      <c r="N213" s="10"/>
      <c r="O213" s="8"/>
      <c r="P213" s="9" t="str">
        <f t="array" ref="P213">IF(ISNA(INDEX($DC$201:$DC$770,MATCH($A212&amp;P$3,$DB$201:$DB$770&amp;$DC$201:$DC$770,0))),IF(ISNA(INDEX($DC$1:$DC$200,MATCH($A213&amp;P$3,$DB$1:$DB$200&amp;$DC$1:$DC$200,0))),"",IF(INDEX($DC$1:$DC$200,MATCH($A213&amp;P$3,$DB$1:$DB$200&amp;$DC$1:$DC$200,0))=P$3,1,"")),IF(INDEX($DC$201:$DC$770,MATCH($A212&amp;P$3,$DB$201:$DB$770&amp;$DC$201:$DC$770,0))=P$3,2,""))</f>
        <v/>
      </c>
      <c r="Q213" s="10" t="str">
        <f t="array" ref="Q213">IF(ISNA(INDEX($DC$201:$DC$770,MATCH($A212&amp;Q$3,$DB$201:$DB$770&amp;$DC$201:$DC$770,0))),IF(ISNA(INDEX($DC$1:$DC$200,MATCH($A213&amp;Q$3,$DB$1:$DB$200&amp;$DC$1:$DC$200,0))),"",IF(INDEX($DC$1:$DC$200,MATCH($A213&amp;Q$3,$DB$1:$DB$200&amp;$DC$1:$DC$200,0))=Q$3,1,"")),IF(INDEX($DC$201:$DC$770,MATCH($A212&amp;Q$3,$DB$201:$DB$770&amp;$DC$201:$DC$770,0))=Q$3,2,""))</f>
        <v/>
      </c>
      <c r="R213" s="10" t="str">
        <f t="array" ref="R213">IF(ISNA(INDEX($DC$201:$DC$770,MATCH($A212&amp;R$3,$DB$201:$DB$770&amp;$DC$201:$DC$770,0))),IF(ISNA(INDEX($DC$1:$DC$200,MATCH($A213&amp;R$3,$DB$1:$DB$200&amp;$DC$1:$DC$200,0))),"",IF(INDEX($DC$1:$DC$200,MATCH($A213&amp;R$3,$DB$1:$DB$200&amp;$DC$1:$DC$200,0))=R$3,1,"")),IF(INDEX($DC$201:$DC$770,MATCH($A212&amp;R$3,$DB$201:$DB$770&amp;$DC$201:$DC$770,0))=R$3,2,""))</f>
        <v/>
      </c>
      <c r="S213" s="9" t="str">
        <f t="array" ref="S213">IF(ISNA(INDEX($DC$201:$DC$770,MATCH($A212&amp;S$3,$DB$201:$DB$770&amp;$DC$201:$DC$770,0))),IF(ISNA(INDEX($DC$1:$DC$200,MATCH($A213&amp;S$3,$DB$1:$DB$200&amp;$DC$1:$DC$200,0))),"",IF(INDEX($DC$1:$DC$200,MATCH($A213&amp;S$3,$DB$1:$DB$200&amp;$DC$1:$DC$200,0))=S$3,1,"")),IF(INDEX($DC$201:$DC$770,MATCH($A212&amp;S$3,$DB$201:$DB$770&amp;$DC$201:$DC$770,0))=S$3,2,""))</f>
        <v/>
      </c>
      <c r="T213" s="10" t="str">
        <f t="array" ref="T213">IF(ISNA(INDEX($DC$201:$DC$770,MATCH($A212&amp;T$3,$DB$201:$DB$770&amp;$DC$201:$DC$770,0))),IF(ISNA(INDEX($DC$1:$DC$200,MATCH($A213&amp;T$3,$DB$1:$DB$200&amp;$DC$1:$DC$200,0))),"",IF(INDEX($DC$1:$DC$200,MATCH($A213&amp;T$3,$DB$1:$DB$200&amp;$DC$1:$DC$200,0))=T$3,1,"")),IF(INDEX($DC$201:$DC$770,MATCH($A212&amp;T$3,$DB$201:$DB$770&amp;$DC$201:$DC$770,0))=T$3,2,""))</f>
        <v/>
      </c>
      <c r="U213" s="8" t="str">
        <f t="array" ref="U213">IF(ISNA(INDEX($DC$201:$DC$770,MATCH($A212&amp;U$3,$DB$201:$DB$770&amp;$DC$201:$DC$770,0))),IF(ISNA(INDEX($DC$1:$DC$200,MATCH($A213&amp;U$3,$DB$1:$DB$200&amp;$DC$1:$DC$200,0))),"",IF(INDEX($DC$1:$DC$200,MATCH($A213&amp;U$3,$DB$1:$DB$200&amp;$DC$1:$DC$200,0))=U$3,1,"")),IF(INDEX($DC$201:$DC$770,MATCH($A212&amp;U$3,$DB$201:$DB$770&amp;$DC$201:$DC$770,0))=U$3,2,""))</f>
        <v/>
      </c>
      <c r="V213" s="10" t="str">
        <f t="array" ref="V213">IF(ISNA(INDEX($DC$201:$DC$770,MATCH($A212&amp;V$3,$DB$201:$DB$770&amp;$DC$201:$DC$770,0))),IF(ISNA(INDEX($DC$1:$DC$200,MATCH($A213&amp;V$3,$DB$1:$DB$200&amp;$DC$1:$DC$200,0))),"",IF(INDEX($DC$1:$DC$200,MATCH($A213&amp;V$3,$DB$1:$DB$200&amp;$DC$1:$DC$200,0))=V$3,1,"")),IF(INDEX($DC$201:$DC$770,MATCH($A212&amp;V$3,$DB$201:$DB$770&amp;$DC$201:$DC$770,0))=V$3,2,""))</f>
        <v/>
      </c>
      <c r="W213" s="10" t="str">
        <f t="array" ref="W213">IF(ISNA(INDEX($DC$201:$DC$770,MATCH($A212&amp;W$3,$DB$201:$DB$770&amp;$DC$201:$DC$770,0))),IF(ISNA(INDEX($DC$1:$DC$200,MATCH($A213&amp;W$3,$DB$1:$DB$200&amp;$DC$1:$DC$200,0))),"",IF(INDEX($DC$1:$DC$200,MATCH($A213&amp;W$3,$DB$1:$DB$200&amp;$DC$1:$DC$200,0))=W$3,1,"")),IF(INDEX($DC$201:$DC$770,MATCH($A212&amp;W$3,$DB$201:$DB$770&amp;$DC$201:$DC$770,0))=W$3,2,""))</f>
        <v/>
      </c>
      <c r="X213" s="10" t="str">
        <f t="array" ref="X213">IF(ISNA(INDEX($DC$201:$DC$770,MATCH($A212&amp;X$3,$DB$201:$DB$770&amp;$DC$201:$DC$770,0))),IF(ISNA(INDEX($DC$1:$DC$200,MATCH($A213&amp;X$3,$DB$1:$DB$200&amp;$DC$1:$DC$200,0))),"",IF(INDEX($DC$1:$DC$200,MATCH($A213&amp;X$3,$DB$1:$DB$200&amp;$DC$1:$DC$200,0))=X$3,1,"")),IF(INDEX($DC$201:$DC$770,MATCH($A212&amp;X$3,$DB$201:$DB$770&amp;$DC$201:$DC$770,0))=X$3,2,""))</f>
        <v/>
      </c>
      <c r="Y213" s="9" t="str">
        <f t="array" ref="Y213">IF(ISNA(INDEX($DC$201:$DC$770,MATCH($A212&amp;Y$3,$DB$201:$DB$770&amp;$DC$201:$DC$770,0))),IF(ISNA(INDEX($DC$1:$DC$200,MATCH($A213&amp;Y$3,$DB$1:$DB$200&amp;$DC$1:$DC$200,0))),"",IF(INDEX($DC$1:$DC$200,MATCH($A213&amp;Y$3,$DB$1:$DB$200&amp;$DC$1:$DC$200,0))=Y$3,1,"")),IF(INDEX($DC$201:$DC$770,MATCH($A212&amp;Y$3,$DB$201:$DB$770&amp;$DC$201:$DC$770,0))=Y$3,2,""))</f>
        <v/>
      </c>
      <c r="Z213" s="10" t="str">
        <f t="array" ref="Z213">IF(ISNA(INDEX($DC$201:$DC$770,MATCH($A212&amp;Z$3,$DB$201:$DB$770&amp;$DC$201:$DC$770,0))),IF(ISNA(INDEX($DC$1:$DC$200,MATCH($A213&amp;Z$3,$DB$1:$DB$200&amp;$DC$1:$DC$200,0))),"",IF(INDEX($DC$1:$DC$200,MATCH($A213&amp;Z$3,$DB$1:$DB$200&amp;$DC$1:$DC$200,0))=Z$3,1,"")),IF(INDEX($DC$201:$DC$770,MATCH($A212&amp;Z$3,$DB$201:$DB$770&amp;$DC$201:$DC$770,0))=Z$3,2,""))</f>
        <v/>
      </c>
      <c r="AA213" s="8" t="str">
        <f t="array" ref="AA213">IF(ISNA(INDEX($DC$201:$DC$770,MATCH($A212&amp;AA$3,$DB$201:$DB$770&amp;$DC$201:$DC$770,0))),IF(ISNA(INDEX($DC$1:$DC$200,MATCH($A213&amp;AA$3,$DB$1:$DB$200&amp;$DC$1:$DC$200,0))),"",IF(INDEX($DC$1:$DC$200,MATCH($A213&amp;AA$3,$DB$1:$DB$200&amp;$DC$1:$DC$200,0))=AA$3,1,"")),IF(INDEX($DC$201:$DC$770,MATCH($A212&amp;AA$3,$DB$201:$DB$770&amp;$DC$201:$DC$770,0))=AA$3,2,""))</f>
        <v/>
      </c>
      <c r="AB213" s="10" t="str">
        <f t="array" ref="AB213">IF(ISNA(INDEX($DC$201:$DC$770,MATCH($A212&amp;AB$3,$DB$201:$DB$770&amp;$DC$201:$DC$770,0))),IF(ISNA(INDEX($DC$1:$DC$200,MATCH($A213&amp;AB$3,$DB$1:$DB$200&amp;$DC$1:$DC$200,0))),"",IF(INDEX($DC$1:$DC$200,MATCH($A213&amp;AB$3,$DB$1:$DB$200&amp;$DC$1:$DC$200,0))=AB$3,1,"")),IF(INDEX($DC$201:$DC$770,MATCH($A212&amp;AB$3,$DB$201:$DB$770&amp;$DC$201:$DC$770,0))=AB$3,2,""))</f>
        <v/>
      </c>
      <c r="AC213" s="10" t="str">
        <f t="array" ref="AC213">IF(ISNA(INDEX($DC$201:$DC$770,MATCH($A212&amp;AC$3,$DB$201:$DB$770&amp;$DC$201:$DC$770,0))),IF(ISNA(INDEX($DC$1:$DC$200,MATCH($A213&amp;AC$3,$DB$1:$DB$200&amp;$DC$1:$DC$200,0))),"",IF(INDEX($DC$1:$DC$200,MATCH($A213&amp;AC$3,$DB$1:$DB$200&amp;$DC$1:$DC$200,0))=AC$3,1,"")),IF(INDEX($DC$201:$DC$770,MATCH($A212&amp;AC$3,$DB$201:$DB$770&amp;$DC$201:$DC$770,0))=AC$3,2,""))</f>
        <v/>
      </c>
      <c r="AD213" s="8" t="str">
        <f t="array" ref="AD213">IF(ISNA(INDEX($DC$201:$DC$770,MATCH($A212&amp;AD$3,$DB$201:$DB$770&amp;$DC$201:$DC$770,0))),IF(ISNA(INDEX($DC$1:$DC$200,MATCH($A213&amp;AD$3,$DB$1:$DB$200&amp;$DC$1:$DC$200,0))),"",IF(INDEX($DC$1:$DC$200,MATCH($A213&amp;AD$3,$DB$1:$DB$200&amp;$DC$1:$DC$200,0))=AD$3,1,"")),IF(INDEX($DC$201:$DC$770,MATCH($A212&amp;AD$3,$DB$201:$DB$770&amp;$DC$201:$DC$770,0))=AD$3,2,""))</f>
        <v/>
      </c>
      <c r="AE213" s="4">
        <f t="shared" ref="AE213" si="1978">AE212+0.5</f>
        <v>309.5</v>
      </c>
      <c r="AF213" s="174"/>
      <c r="AG213" s="183"/>
      <c r="AH213" s="177"/>
      <c r="AI213" s="2"/>
      <c r="AJ213" s="165"/>
      <c r="AK213" s="165"/>
      <c r="AL213" s="165"/>
      <c r="AM213" s="2"/>
      <c r="AN213" s="9" t="str">
        <f t="shared" ref="AN213" si="1979">IF(ISNA(VLOOKUP(AE213,$CP$30:$CQ$56,2,FALSE)),IF(ISNA(VLOOKUP(AE213,$DB$1:$DE$200,4,FALSE)),"",VLOOKUP(AE213,$DB$1:$DE$200,4,FALSE)),VLOOKUP(AE213,$CP$30:$CQ$56,2,FALSE))</f>
        <v/>
      </c>
      <c r="AO213" s="10"/>
      <c r="AP213" s="10"/>
      <c r="AQ213" s="10"/>
      <c r="AR213" s="10"/>
      <c r="AS213" s="8"/>
      <c r="AT213" s="9" t="str">
        <f t="array" ref="AT213">IF(ISNA(INDEX($DC$201:$DC$770,MATCH($AE212&amp;AT$3,$DB$201:$DB$770&amp;$DC$201:$DC$770,0))),IF(ISNA(INDEX($DC$1:$DC$200,MATCH($AE213&amp;AT$3,$DB$1:$DB$200&amp;$DC$1:$DC$200,0))),"",IF(INDEX($DC$1:$DC$200,MATCH($AE213&amp;AT$3,$DB$1:$DB$200&amp;$DC$1:$DC$200,0))=AT$3,1,"")),IF(INDEX($DC$201:$DC$770,MATCH($AE212&amp;AT$3,$DB$201:$DB$770&amp;$DC$201:$DC$770,0))=AT$3,2,""))</f>
        <v/>
      </c>
      <c r="AU213" s="10" t="str">
        <f t="array" ref="AU213">IF(ISNA(INDEX($DC$201:$DC$770,MATCH($AE212&amp;AU$3,$DB$201:$DB$770&amp;$DC$201:$DC$770,0))),IF(ISNA(INDEX($DC$1:$DC$200,MATCH($AE213&amp;AU$3,$DB$1:$DB$200&amp;$DC$1:$DC$200,0))),"",IF(INDEX($DC$1:$DC$200,MATCH($AE213&amp;AU$3,$DB$1:$DB$200&amp;$DC$1:$DC$200,0))=AU$3,1,"")),IF(INDEX($DC$201:$DC$770,MATCH($AE212&amp;AU$3,$DB$201:$DB$770&amp;$DC$201:$DC$770,0))=AU$3,2,""))</f>
        <v/>
      </c>
      <c r="AV213" s="10" t="str">
        <f t="array" ref="AV213">IF(ISNA(INDEX($DC$201:$DC$770,MATCH($AE212&amp;AV$3,$DB$201:$DB$770&amp;$DC$201:$DC$770,0))),IF(ISNA(INDEX($DC$1:$DC$200,MATCH($AE213&amp;AV$3,$DB$1:$DB$200&amp;$DC$1:$DC$200,0))),"",IF(INDEX($DC$1:$DC$200,MATCH($AE213&amp;AV$3,$DB$1:$DB$200&amp;$DC$1:$DC$200,0))=AV$3,1,"")),IF(INDEX($DC$201:$DC$770,MATCH($AE212&amp;AV$3,$DB$201:$DB$770&amp;$DC$201:$DC$770,0))=AV$3,2,""))</f>
        <v/>
      </c>
      <c r="AW213" s="9" t="str">
        <f t="array" ref="AW213">IF(ISNA(INDEX($DC$201:$DC$770,MATCH($AE212&amp;AW$3,$DB$201:$DB$770&amp;$DC$201:$DC$770,0))),IF(ISNA(INDEX($DC$1:$DC$200,MATCH($AE213&amp;AW$3,$DB$1:$DB$200&amp;$DC$1:$DC$200,0))),"",IF(INDEX($DC$1:$DC$200,MATCH($AE213&amp;AW$3,$DB$1:$DB$200&amp;$DC$1:$DC$200,0))=AW$3,1,"")),IF(INDEX($DC$201:$DC$770,MATCH($AE212&amp;AW$3,$DB$201:$DB$770&amp;$DC$201:$DC$770,0))=AW$3,2,""))</f>
        <v/>
      </c>
      <c r="AX213" s="10" t="str">
        <f t="array" ref="AX213">IF(ISNA(INDEX($DC$201:$DC$770,MATCH($AE212&amp;AX$3,$DB$201:$DB$770&amp;$DC$201:$DC$770,0))),IF(ISNA(INDEX($DC$1:$DC$200,MATCH($AE213&amp;AX$3,$DB$1:$DB$200&amp;$DC$1:$DC$200,0))),"",IF(INDEX($DC$1:$DC$200,MATCH($AE213&amp;AX$3,$DB$1:$DB$200&amp;$DC$1:$DC$200,0))=AX$3,1,"")),IF(INDEX($DC$201:$DC$770,MATCH($AE212&amp;AX$3,$DB$201:$DB$770&amp;$DC$201:$DC$770,0))=AX$3,2,""))</f>
        <v/>
      </c>
      <c r="AY213" s="8" t="str">
        <f t="array" ref="AY213">IF(ISNA(INDEX($DC$201:$DC$770,MATCH($AE212&amp;AY$3,$DB$201:$DB$770&amp;$DC$201:$DC$770,0))),IF(ISNA(INDEX($DC$1:$DC$200,MATCH($AE213&amp;AY$3,$DB$1:$DB$200&amp;$DC$1:$DC$200,0))),"",IF(INDEX($DC$1:$DC$200,MATCH($AE213&amp;AY$3,$DB$1:$DB$200&amp;$DC$1:$DC$200,0))=AY$3,1,"")),IF(INDEX($DC$201:$DC$770,MATCH($AE212&amp;AY$3,$DB$201:$DB$770&amp;$DC$201:$DC$770,0))=AY$3,2,""))</f>
        <v/>
      </c>
      <c r="AZ213" s="10" t="str">
        <f t="array" ref="AZ213">IF(ISNA(INDEX($DC$201:$DC$770,MATCH($AE212&amp;AZ$3,$DB$201:$DB$770&amp;$DC$201:$DC$770,0))),IF(ISNA(INDEX($DC$1:$DC$200,MATCH($AE213&amp;AZ$3,$DB$1:$DB$200&amp;$DC$1:$DC$200,0))),"",IF(INDEX($DC$1:$DC$200,MATCH($AE213&amp;AZ$3,$DB$1:$DB$200&amp;$DC$1:$DC$200,0))=AZ$3,1,"")),IF(INDEX($DC$201:$DC$770,MATCH($AE212&amp;AZ$3,$DB$201:$DB$770&amp;$DC$201:$DC$770,0))=AZ$3,2,""))</f>
        <v/>
      </c>
      <c r="BA213" s="10" t="str">
        <f t="array" ref="BA213">IF(ISNA(INDEX($DC$201:$DC$770,MATCH($AE212&amp;BA$3,$DB$201:$DB$770&amp;$DC$201:$DC$770,0))),IF(ISNA(INDEX($DC$1:$DC$200,MATCH($AE213&amp;BA$3,$DB$1:$DB$200&amp;$DC$1:$DC$200,0))),"",IF(INDEX($DC$1:$DC$200,MATCH($AE213&amp;BA$3,$DB$1:$DB$200&amp;$DC$1:$DC$200,0))=BA$3,1,"")),IF(INDEX($DC$201:$DC$770,MATCH($AE212&amp;BA$3,$DB$201:$DB$770&amp;$DC$201:$DC$770,0))=BA$3,2,""))</f>
        <v/>
      </c>
      <c r="BB213" s="10" t="str">
        <f t="array" ref="BB213">IF(ISNA(INDEX($DC$201:$DC$770,MATCH($AE212&amp;BB$3,$DB$201:$DB$770&amp;$DC$201:$DC$770,0))),IF(ISNA(INDEX($DC$1:$DC$200,MATCH($AE213&amp;BB$3,$DB$1:$DB$200&amp;$DC$1:$DC$200,0))),"",IF(INDEX($DC$1:$DC$200,MATCH($AE213&amp;BB$3,$DB$1:$DB$200&amp;$DC$1:$DC$200,0))=BB$3,1,"")),IF(INDEX($DC$201:$DC$770,MATCH($AE212&amp;BB$3,$DB$201:$DB$770&amp;$DC$201:$DC$770,0))=BB$3,2,""))</f>
        <v/>
      </c>
      <c r="BC213" s="9" t="str">
        <f t="array" ref="BC213">IF(ISNA(INDEX($DC$201:$DC$770,MATCH($AE212&amp;BC$3,$DB$201:$DB$770&amp;$DC$201:$DC$770,0))),IF(ISNA(INDEX($DC$1:$DC$200,MATCH($AE213&amp;BC$3,$DB$1:$DB$200&amp;$DC$1:$DC$200,0))),"",IF(INDEX($DC$1:$DC$200,MATCH($AE213&amp;BC$3,$DB$1:$DB$200&amp;$DC$1:$DC$200,0))=BC$3,1,"")),IF(INDEX($DC$201:$DC$770,MATCH($AE212&amp;BC$3,$DB$201:$DB$770&amp;$DC$201:$DC$770,0))=BC$3,2,""))</f>
        <v/>
      </c>
      <c r="BD213" s="10" t="str">
        <f t="array" ref="BD213">IF(ISNA(INDEX($DC$201:$DC$770,MATCH($AE212&amp;BD$3,$DB$201:$DB$770&amp;$DC$201:$DC$770,0))),IF(ISNA(INDEX($DC$1:$DC$200,MATCH($AE213&amp;BD$3,$DB$1:$DB$200&amp;$DC$1:$DC$200,0))),"",IF(INDEX($DC$1:$DC$200,MATCH($AE213&amp;BD$3,$DB$1:$DB$200&amp;$DC$1:$DC$200,0))=BD$3,1,"")),IF(INDEX($DC$201:$DC$770,MATCH($AE212&amp;BD$3,$DB$201:$DB$770&amp;$DC$201:$DC$770,0))=BD$3,2,""))</f>
        <v/>
      </c>
      <c r="BE213" s="8" t="str">
        <f t="array" ref="BE213">IF(ISNA(INDEX($DC$201:$DC$770,MATCH($AE212&amp;BE$3,$DB$201:$DB$770&amp;$DC$201:$DC$770,0))),IF(ISNA(INDEX($DC$1:$DC$200,MATCH($AE213&amp;BE$3,$DB$1:$DB$200&amp;$DC$1:$DC$200,0))),"",IF(INDEX($DC$1:$DC$200,MATCH($AE213&amp;BE$3,$DB$1:$DB$200&amp;$DC$1:$DC$200,0))=BE$3,1,"")),IF(INDEX($DC$201:$DC$770,MATCH($AE212&amp;BE$3,$DB$201:$DB$770&amp;$DC$201:$DC$770,0))=BE$3,2,""))</f>
        <v/>
      </c>
      <c r="BF213" s="10" t="str">
        <f t="array" ref="BF213">IF(ISNA(INDEX($DC$201:$DC$770,MATCH($AE212&amp;BF$3,$DB$201:$DB$770&amp;$DC$201:$DC$770,0))),IF(ISNA(INDEX($DC$1:$DC$200,MATCH($AE213&amp;BF$3,$DB$1:$DB$200&amp;$DC$1:$DC$200,0))),"",IF(INDEX($DC$1:$DC$200,MATCH($AE213&amp;BF$3,$DB$1:$DB$200&amp;$DC$1:$DC$200,0))=BF$3,1,"")),IF(INDEX($DC$201:$DC$770,MATCH($AE212&amp;BF$3,$DB$201:$DB$770&amp;$DC$201:$DC$770,0))=BF$3,2,""))</f>
        <v/>
      </c>
      <c r="BG213" s="10" t="str">
        <f t="array" ref="BG213">IF(ISNA(INDEX($DC$201:$DC$770,MATCH($AE212&amp;BG$3,$DB$201:$DB$770&amp;$DC$201:$DC$770,0))),IF(ISNA(INDEX($DC$1:$DC$200,MATCH($AE213&amp;BG$3,$DB$1:$DB$200&amp;$DC$1:$DC$200,0))),"",IF(INDEX($DC$1:$DC$200,MATCH($AE213&amp;BG$3,$DB$1:$DB$200&amp;$DC$1:$DC$200,0))=BG$3,1,"")),IF(INDEX($DC$201:$DC$770,MATCH($AE212&amp;BG$3,$DB$201:$DB$770&amp;$DC$201:$DC$770,0))=BG$3,2,""))</f>
        <v/>
      </c>
      <c r="BH213" s="8" t="str">
        <f t="array" ref="BH213">IF(ISNA(INDEX($DC$201:$DC$770,MATCH($AE212&amp;BH$3,$DB$201:$DB$770&amp;$DC$201:$DC$770,0))),IF(ISNA(INDEX($DC$1:$DC$200,MATCH($AE213&amp;BH$3,$DB$1:$DB$200&amp;$DC$1:$DC$200,0))),"",IF(INDEX($DC$1:$DC$200,MATCH($AE213&amp;BH$3,$DB$1:$DB$200&amp;$DC$1:$DC$200,0))=BH$3,1,"")),IF(INDEX($DC$201:$DC$770,MATCH($AE212&amp;BH$3,$DB$201:$DB$770&amp;$DC$201:$DC$770,0))=BH$3,2,""))</f>
        <v/>
      </c>
      <c r="BI213" s="4">
        <f t="shared" ref="BI213" si="1980">BI212+0.5</f>
        <v>339.5</v>
      </c>
      <c r="BJ213" s="174"/>
      <c r="BK213" s="183"/>
      <c r="BL213" s="177"/>
      <c r="BM213" s="2"/>
      <c r="BN213" s="165"/>
      <c r="BO213" s="165"/>
      <c r="BP213" s="165"/>
      <c r="BQ213" s="2"/>
      <c r="BR213" s="9" t="str">
        <f t="shared" ref="BR213" si="1981">IF(ISNA(VLOOKUP(BI213,$CP$30:$CQ$56,2,FALSE)),IF(ISNA(VLOOKUP(BI213,$DB$1:$DE$200,4,FALSE)),"",VLOOKUP(BI213,$DB$1:$DE$200,4,FALSE)),VLOOKUP(BI213,$CP$30:$CQ$56,2,FALSE))</f>
        <v>2. Advent</v>
      </c>
      <c r="BS213" s="10"/>
      <c r="BT213" s="10"/>
      <c r="BU213" s="10"/>
      <c r="BV213" s="10"/>
      <c r="BW213" s="8"/>
      <c r="BX213" s="9" t="str">
        <f t="array" ref="BX213">IF(ISNA(INDEX($DC$201:$DC$770,MATCH($BI212&amp;BX$3,$DB$201:$DB$770&amp;$DC$201:$DC$770,0))),IF(ISNA(INDEX($DC$1:$DC$200,MATCH($BI213&amp;BX$3,$DB$1:$DB$200&amp;$DC$1:$DC$200,0))),"",IF(INDEX($DC$1:$DC$200,MATCH($BI213&amp;BX$3,$DB$1:$DB$200&amp;$DC$1:$DC$200,0))=BX$3,1,"")),IF(INDEX($DC$201:$DC$770,MATCH($BI212&amp;BX$3,$DB$201:$DB$770&amp;$DC$201:$DC$770,0))=BX$3,2,""))</f>
        <v/>
      </c>
      <c r="BY213" s="10" t="str">
        <f t="array" ref="BY213">IF(ISNA(INDEX($DC$201:$DC$770,MATCH($BI212&amp;BY$3,$DB$201:$DB$770&amp;$DC$201:$DC$770,0))),IF(ISNA(INDEX($DC$1:$DC$200,MATCH($BI213&amp;BY$3,$DB$1:$DB$200&amp;$DC$1:$DC$200,0))),"",IF(INDEX($DC$1:$DC$200,MATCH($BI213&amp;BY$3,$DB$1:$DB$200&amp;$DC$1:$DC$200,0))=BY$3,1,"")),IF(INDEX($DC$201:$DC$770,MATCH($BI212&amp;BY$3,$DB$201:$DB$770&amp;$DC$201:$DC$770,0))=BY$3,2,""))</f>
        <v/>
      </c>
      <c r="BZ213" s="10" t="str">
        <f t="array" ref="BZ213">IF(ISNA(INDEX($DC$201:$DC$770,MATCH($BI212&amp;BZ$3,$DB$201:$DB$770&amp;$DC$201:$DC$770,0))),IF(ISNA(INDEX($DC$1:$DC$200,MATCH($BI213&amp;BZ$3,$DB$1:$DB$200&amp;$DC$1:$DC$200,0))),"",IF(INDEX($DC$1:$DC$200,MATCH($BI213&amp;BZ$3,$DB$1:$DB$200&amp;$DC$1:$DC$200,0))=BZ$3,1,"")),IF(INDEX($DC$201:$DC$770,MATCH($BI212&amp;BZ$3,$DB$201:$DB$770&amp;$DC$201:$DC$770,0))=BZ$3,2,""))</f>
        <v/>
      </c>
      <c r="CA213" s="9" t="str">
        <f t="array" ref="CA213">IF(ISNA(INDEX($DC$201:$DC$770,MATCH($BI212&amp;CA$3,$DB$201:$DB$770&amp;$DC$201:$DC$770,0))),IF(ISNA(INDEX($DC$1:$DC$200,MATCH($BI213&amp;CA$3,$DB$1:$DB$200&amp;$DC$1:$DC$200,0))),"",IF(INDEX($DC$1:$DC$200,MATCH($BI213&amp;CA$3,$DB$1:$DB$200&amp;$DC$1:$DC$200,0))=CA$3,1,"")),IF(INDEX($DC$201:$DC$770,MATCH($BI212&amp;CA$3,$DB$201:$DB$770&amp;$DC$201:$DC$770,0))=CA$3,2,""))</f>
        <v/>
      </c>
      <c r="CB213" s="10" t="str">
        <f t="array" ref="CB213">IF(ISNA(INDEX($DC$201:$DC$770,MATCH($BI212&amp;CB$3,$DB$201:$DB$770&amp;$DC$201:$DC$770,0))),IF(ISNA(INDEX($DC$1:$DC$200,MATCH($BI213&amp;CB$3,$DB$1:$DB$200&amp;$DC$1:$DC$200,0))),"",IF(INDEX($DC$1:$DC$200,MATCH($BI213&amp;CB$3,$DB$1:$DB$200&amp;$DC$1:$DC$200,0))=CB$3,1,"")),IF(INDEX($DC$201:$DC$770,MATCH($BI212&amp;CB$3,$DB$201:$DB$770&amp;$DC$201:$DC$770,0))=CB$3,2,""))</f>
        <v/>
      </c>
      <c r="CC213" s="8" t="str">
        <f t="array" ref="CC213">IF(ISNA(INDEX($DC$201:$DC$770,MATCH($BI212&amp;CC$3,$DB$201:$DB$770&amp;$DC$201:$DC$770,0))),IF(ISNA(INDEX($DC$1:$DC$200,MATCH($BI213&amp;CC$3,$DB$1:$DB$200&amp;$DC$1:$DC$200,0))),"",IF(INDEX($DC$1:$DC$200,MATCH($BI213&amp;CC$3,$DB$1:$DB$200&amp;$DC$1:$DC$200,0))=CC$3,1,"")),IF(INDEX($DC$201:$DC$770,MATCH($BI212&amp;CC$3,$DB$201:$DB$770&amp;$DC$201:$DC$770,0))=CC$3,2,""))</f>
        <v/>
      </c>
      <c r="CD213" s="10" t="str">
        <f t="array" ref="CD213">IF(ISNA(INDEX($DC$201:$DC$770,MATCH($BI212&amp;CD$3,$DB$201:$DB$770&amp;$DC$201:$DC$770,0))),IF(ISNA(INDEX($DC$1:$DC$200,MATCH($BI213&amp;CD$3,$DB$1:$DB$200&amp;$DC$1:$DC$200,0))),"",IF(INDEX($DC$1:$DC$200,MATCH($BI213&amp;CD$3,$DB$1:$DB$200&amp;$DC$1:$DC$200,0))=CD$3,1,"")),IF(INDEX($DC$201:$DC$770,MATCH($BI212&amp;CD$3,$DB$201:$DB$770&amp;$DC$201:$DC$770,0))=CD$3,2,""))</f>
        <v/>
      </c>
      <c r="CE213" s="10" t="str">
        <f t="array" ref="CE213">IF(ISNA(INDEX($DC$201:$DC$770,MATCH($BI212&amp;CE$3,$DB$201:$DB$770&amp;$DC$201:$DC$770,0))),IF(ISNA(INDEX($DC$1:$DC$200,MATCH($BI213&amp;CE$3,$DB$1:$DB$200&amp;$DC$1:$DC$200,0))),"",IF(INDEX($DC$1:$DC$200,MATCH($BI213&amp;CE$3,$DB$1:$DB$200&amp;$DC$1:$DC$200,0))=CE$3,1,"")),IF(INDEX($DC$201:$DC$770,MATCH($BI212&amp;CE$3,$DB$201:$DB$770&amp;$DC$201:$DC$770,0))=CE$3,2,""))</f>
        <v/>
      </c>
      <c r="CF213" s="10" t="str">
        <f t="array" ref="CF213">IF(ISNA(INDEX($DC$201:$DC$770,MATCH($BI212&amp;CF$3,$DB$201:$DB$770&amp;$DC$201:$DC$770,0))),IF(ISNA(INDEX($DC$1:$DC$200,MATCH($BI213&amp;CF$3,$DB$1:$DB$200&amp;$DC$1:$DC$200,0))),"",IF(INDEX($DC$1:$DC$200,MATCH($BI213&amp;CF$3,$DB$1:$DB$200&amp;$DC$1:$DC$200,0))=CF$3,1,"")),IF(INDEX($DC$201:$DC$770,MATCH($BI212&amp;CF$3,$DB$201:$DB$770&amp;$DC$201:$DC$770,0))=CF$3,2,""))</f>
        <v/>
      </c>
      <c r="CG213" s="9" t="str">
        <f t="array" ref="CG213">IF(ISNA(INDEX($DC$201:$DC$770,MATCH($BI212&amp;CG$3,$DB$201:$DB$770&amp;$DC$201:$DC$770,0))),IF(ISNA(INDEX($DC$1:$DC$200,MATCH($BI213&amp;CG$3,$DB$1:$DB$200&amp;$DC$1:$DC$200,0))),"",IF(INDEX($DC$1:$DC$200,MATCH($BI213&amp;CG$3,$DB$1:$DB$200&amp;$DC$1:$DC$200,0))=CG$3,1,"")),IF(INDEX($DC$201:$DC$770,MATCH($BI212&amp;CG$3,$DB$201:$DB$770&amp;$DC$201:$DC$770,0))=CG$3,2,""))</f>
        <v/>
      </c>
      <c r="CH213" s="10" t="str">
        <f t="array" ref="CH213">IF(ISNA(INDEX($DC$201:$DC$770,MATCH($BI212&amp;CH$3,$DB$201:$DB$770&amp;$DC$201:$DC$770,0))),IF(ISNA(INDEX($DC$1:$DC$200,MATCH($BI213&amp;CH$3,$DB$1:$DB$200&amp;$DC$1:$DC$200,0))),"",IF(INDEX($DC$1:$DC$200,MATCH($BI213&amp;CH$3,$DB$1:$DB$200&amp;$DC$1:$DC$200,0))=CH$3,1,"")),IF(INDEX($DC$201:$DC$770,MATCH($BI212&amp;CH$3,$DB$201:$DB$770&amp;$DC$201:$DC$770,0))=CH$3,2,""))</f>
        <v/>
      </c>
      <c r="CI213" s="8" t="str">
        <f t="array" ref="CI213">IF(ISNA(INDEX($DC$201:$DC$770,MATCH($BI212&amp;CI$3,$DB$201:$DB$770&amp;$DC$201:$DC$770,0))),IF(ISNA(INDEX($DC$1:$DC$200,MATCH($BI213&amp;CI$3,$DB$1:$DB$200&amp;$DC$1:$DC$200,0))),"",IF(INDEX($DC$1:$DC$200,MATCH($BI213&amp;CI$3,$DB$1:$DB$200&amp;$DC$1:$DC$200,0))=CI$3,1,"")),IF(INDEX($DC$201:$DC$770,MATCH($BI212&amp;CI$3,$DB$201:$DB$770&amp;$DC$201:$DC$770,0))=CI$3,2,""))</f>
        <v/>
      </c>
      <c r="CJ213" s="10" t="str">
        <f t="array" ref="CJ213">IF(ISNA(INDEX($DC$201:$DC$770,MATCH($BI212&amp;CJ$3,$DB$201:$DB$770&amp;$DC$201:$DC$770,0))),IF(ISNA(INDEX($DC$1:$DC$200,MATCH($BI213&amp;CJ$3,$DB$1:$DB$200&amp;$DC$1:$DC$200,0))),"",IF(INDEX($DC$1:$DC$200,MATCH($BI213&amp;CJ$3,$DB$1:$DB$200&amp;$DC$1:$DC$200,0))=CJ$3,1,"")),IF(INDEX($DC$201:$DC$770,MATCH($BI212&amp;CJ$3,$DB$201:$DB$770&amp;$DC$201:$DC$770,0))=CJ$3,2,""))</f>
        <v/>
      </c>
      <c r="CK213" s="10" t="str">
        <f t="array" ref="CK213">IF(ISNA(INDEX($DC$201:$DC$770,MATCH($BI212&amp;CK$3,$DB$201:$DB$770&amp;$DC$201:$DC$770,0))),IF(ISNA(INDEX($DC$1:$DC$200,MATCH($BI213&amp;CK$3,$DB$1:$DB$200&amp;$DC$1:$DC$200,0))),"",IF(INDEX($DC$1:$DC$200,MATCH($BI213&amp;CK$3,$DB$1:$DB$200&amp;$DC$1:$DC$200,0))=CK$3,1,"")),IF(INDEX($DC$201:$DC$770,MATCH($BI212&amp;CK$3,$DB$201:$DB$770&amp;$DC$201:$DC$770,0))=CK$3,2,""))</f>
        <v/>
      </c>
      <c r="CL213" s="8" t="str">
        <f t="array" ref="CL213">IF(ISNA(INDEX($DC$201:$DC$770,MATCH($BI212&amp;CL$3,$DB$201:$DB$770&amp;$DC$201:$DC$770,0))),IF(ISNA(INDEX($DC$1:$DC$200,MATCH($BI213&amp;CL$3,$DB$1:$DB$200&amp;$DC$1:$DC$200,0))),"",IF(INDEX($DC$1:$DC$200,MATCH($BI213&amp;CL$3,$DB$1:$DB$200&amp;$DC$1:$DC$200,0))=CL$3,1,"")),IF(INDEX($DC$201:$DC$770,MATCH($BI212&amp;CL$3,$DB$201:$DB$770&amp;$DC$201:$DC$770,0))=CL$3,2,""))</f>
        <v/>
      </c>
      <c r="CX213" s="30"/>
      <c r="CY213" s="30"/>
      <c r="CZ213" s="30"/>
      <c r="DA213" s="30"/>
      <c r="DB213" s="30"/>
      <c r="DC213" s="30"/>
      <c r="DD213" s="30"/>
      <c r="DE213" s="30"/>
      <c r="DF213" s="30"/>
      <c r="DG213" s="30"/>
      <c r="DH213" s="30"/>
      <c r="DI213" s="30"/>
      <c r="DJ213" s="30"/>
      <c r="DK213" s="30"/>
      <c r="DL213" s="49">
        <f t="shared" si="1926"/>
        <v>0</v>
      </c>
      <c r="DM213" s="30"/>
      <c r="DN213" s="30"/>
      <c r="DO213" s="30"/>
      <c r="DP213" s="30"/>
      <c r="DQ213" s="30"/>
    </row>
    <row r="214" spans="1:121">
      <c r="A214" s="13">
        <f t="shared" ref="A214" si="1982">A212+1</f>
        <v>279</v>
      </c>
      <c r="B214" s="174">
        <f>TRUNC((DATE($CR$2,C$205,C214)-WEEKDAY(DATE($CR$2,C$205,C214),2)-DATE(YEAR(DATE($CR$2,C$205,C214)+4-WEEKDAY(DATE($CR$2,C$205,C214),2)),1,-10))/7)</f>
        <v>40</v>
      </c>
      <c r="C214" s="181">
        <v>5</v>
      </c>
      <c r="D214" s="176" t="str">
        <f t="shared" si="1928"/>
        <v>Mi</v>
      </c>
      <c r="E214" s="2"/>
      <c r="F214" s="164" t="str">
        <f t="shared" ref="F214" si="1983">IF(OR(OR(B214=$CR$7,B218=$CR$7,B214=$CS$7,B218=$CS$7,B214=$CT$7,B218=$CT$7,B214=$CR$8,B218=$CR$8,B214=$CR$9,B218=$CR$9,B214=$CR$10,B218=$CR$10,B214=$CS$10,B218=$CS$10,B214=$CR$11,B218=$CR$11,B214=$CS$11,B218=$CS$11,B214=$CT$11,B218=$CT$11,B214=$CU$11,B218=$CU$11,B214=$CV$11,B218=$CV$11,B214=$CR$12,B218=$CR$12,B214=$CS$12,B218=$CS$12),OR($A215=$CP$30,$A215=$CP$31,$A215=$CP$32,$A215=$CP$33,$A215=$CP$34,$A215=$CP$35,$A215=$CP$36,$A215=$CP$37,$A215=$CP$38,$A215=$CP$39,$A215=$CP$40,$A215=$CP$41),OR($A215=$CP$44,$A215=$CP$45,$A215=$CP$46,$A215=$CP$47,$A215=$CP$48,$A215=$CP$49,$A215=$CP$50)),1,"")</f>
        <v/>
      </c>
      <c r="G214" s="164" t="str">
        <f t="shared" ref="G214" si="1984">IF(OR(OR(B214=$CR$15,B218=$CR$15,B214=$CS$15,B218=$CS$15,B214=$CT$15,B218=$CT$15,B214=$CR$16,B218=$CR$16,B214=$CS$16,B218=$CS$16,B214=$CR$17,B218=$CR$17,B214=$CS$17,B218=$CS$17,B214=$CR$18,B218=$CR$18,B214=$CS$18,B218=$CS$18,B214=$CT$18,B218=$CT$18,B214=$CU$18,B218=$CU$18,B214=$CV$18,B218=$CV$18,B214=$CR$19,B218=$CR$19,B214=$CS$19,B218=$CS$19),OR($A215=$CP$30,$A215=$CP$31,$A215=$CP$32,$A215=$CP$33,$A215=$CP$34,$A215=$CP$35,$A215=$CP$36,$A215=$CP$37,$A215=$CP$38,$A215=$CP$39,$A215=$CP$40,$A215=$CP$41),OR($A215=$CP$44,$A215=$CP$45,$A215=$CP$46,$A215=$CP$47,$A215=$CP$48,$A215=$CP$49,$A215=$CP$50)),1,"")</f>
        <v/>
      </c>
      <c r="H214" s="164" t="str">
        <f t="shared" ref="H214" si="1985">IF(OR(OR(B214=$CR$22,B218=$CR$22,B214=$CS$22,B218=$CS$22,B214=$CT$22,B218=$CT$22,B214=$CR$23,B218=$CR$23,B214=$CS$23,B218=$CS$23,B214=$CR$24,B218=$CR$24,B214=$CS$24,B218=$CS$24,B214=$CR$25,B218=$CR$25,B214=$CS$25,B218=$CS$25,B214=$CT$25,B218=$CT$25,B214=$CU$25,B218=$CU$25,B214=$CV$25,B218=$CV$25,B214=$CR$26,B218=$CR$26,B214=$CS$26,B218=$CS$26),OR($A215=$CP$30,$A215=$CP$31,$A215=$CP$32,$A215=$CP$33,$A215=$CP$34,$A215=$CP$35,$A215=$CP$36,$A215=$CP$37,$A215=$CP$38,$A215=$CP$39,$A215=$CP$40,$A215=$CP$41),OR($A215=$CP$44,$A215=$CP$45,$A215=$CP$46,$A215=$CP$47,$A215=$CP$48,$A215=$CP$49,$A215=$CP$50)),1,"")</f>
        <v/>
      </c>
      <c r="I214" s="2"/>
      <c r="J214" s="1" t="str">
        <f t="shared" ref="J214" si="1986">IF(ISNA(VLOOKUP(A214,$DB$1:$DE$200,4,FALSE)),"",VLOOKUP(A214,$DB$1:$DE$200,4,FALSE))</f>
        <v>Cevi-Lädeli</v>
      </c>
      <c r="K214" s="1"/>
      <c r="L214" s="1"/>
      <c r="M214" s="1"/>
      <c r="N214" s="1"/>
      <c r="O214" s="1"/>
      <c r="P214" s="5" t="str">
        <f t="array" ref="P214">IF(ISNA(INDEX($DC$1:$DC$770,MATCH($A214&amp;P$3,$DB$1:$DB$770&amp;$DC$1:$DC$770,0))),"",IF(ISNA(INDEX($DC$1:$DC$200,MATCH($A214&amp;P$3,$DB$1:$DB$200&amp;$DC$1:$DC$200,0))),IF(INDEX($DC$201:$DC$770,MATCH($A214&amp;P$3,$DB$201:$DB$770&amp;$DC$201:$DC$770,0))=P$3,2,""),IF(INDEX($DC$1:$DC$200,MATCH($A214&amp;P$3,$DB$1:$DB$200&amp;$DC$1:$DC$200,0))=P$3,1,"")))</f>
        <v/>
      </c>
      <c r="Q214" s="6" t="str">
        <f t="array" ref="Q214">IF(ISNA(INDEX($DC$1:$DC$770,MATCH($A214&amp;Q$3,$DB$1:$DB$770&amp;$DC$1:$DC$770,0))),"",IF(ISNA(INDEX($DC$1:$DC$200,MATCH($A214&amp;Q$3,$DB$1:$DB$200&amp;$DC$1:$DC$200,0))),IF(INDEX($DC$201:$DC$770,MATCH($A214&amp;Q$3,$DB$201:$DB$770&amp;$DC$201:$DC$770,0))=Q$3,2,""),IF(INDEX($DC$1:$DC$200,MATCH($A214&amp;Q$3,$DB$1:$DB$200&amp;$DC$1:$DC$200,0))=Q$3,1,"")))</f>
        <v/>
      </c>
      <c r="R214" s="6">
        <f t="array" ref="R214">IF(ISNA(INDEX($DC$1:$DC$770,MATCH($A214&amp;R$3,$DB$1:$DB$770&amp;$DC$1:$DC$770,0))),"",IF(ISNA(INDEX($DC$1:$DC$200,MATCH($A214&amp;R$3,$DB$1:$DB$200&amp;$DC$1:$DC$200,0))),IF(INDEX($DC$201:$DC$770,MATCH($A214&amp;R$3,$DB$201:$DB$770&amp;$DC$201:$DC$770,0))=R$3,2,""),IF(INDEX($DC$1:$DC$200,MATCH($A214&amp;R$3,$DB$1:$DB$200&amp;$DC$1:$DC$200,0))=R$3,1,"")))</f>
        <v>1</v>
      </c>
      <c r="S214" s="5" t="str">
        <f t="array" ref="S214">IF(ISNA(INDEX($DC$1:$DC$770,MATCH($A214&amp;S$3,$DB$1:$DB$770&amp;$DC$1:$DC$770,0))),"",IF(ISNA(INDEX($DC$1:$DC$200,MATCH($A214&amp;S$3,$DB$1:$DB$200&amp;$DC$1:$DC$200,0))),IF(INDEX($DC$201:$DC$770,MATCH($A214&amp;S$3,$DB$201:$DB$770&amp;$DC$201:$DC$770,0))=S$3,2,""),IF(INDEX($DC$1:$DC$200,MATCH($A214&amp;S$3,$DB$1:$DB$200&amp;$DC$1:$DC$200,0))=S$3,1,"")))</f>
        <v/>
      </c>
      <c r="T214" s="6" t="str">
        <f t="array" ref="T214">IF(ISNA(INDEX($DC$1:$DC$770,MATCH($A214&amp;T$3,$DB$1:$DB$770&amp;$DC$1:$DC$770,0))),"",IF(ISNA(INDEX($DC$1:$DC$200,MATCH($A214&amp;T$3,$DB$1:$DB$200&amp;$DC$1:$DC$200,0))),IF(INDEX($DC$201:$DC$770,MATCH($A214&amp;T$3,$DB$201:$DB$770&amp;$DC$201:$DC$770,0))=T$3,2,""),IF(INDEX($DC$1:$DC$200,MATCH($A214&amp;T$3,$DB$1:$DB$200&amp;$DC$1:$DC$200,0))=T$3,1,"")))</f>
        <v/>
      </c>
      <c r="U214" s="7" t="str">
        <f t="array" ref="U214">IF(ISNA(INDEX($DC$1:$DC$770,MATCH($A214&amp;U$3,$DB$1:$DB$770&amp;$DC$1:$DC$770,0))),"",IF(ISNA(INDEX($DC$1:$DC$200,MATCH($A214&amp;U$3,$DB$1:$DB$200&amp;$DC$1:$DC$200,0))),IF(INDEX($DC$201:$DC$770,MATCH($A214&amp;U$3,$DB$201:$DB$770&amp;$DC$201:$DC$770,0))=U$3,2,""),IF(INDEX($DC$1:$DC$200,MATCH($A214&amp;U$3,$DB$1:$DB$200&amp;$DC$1:$DC$200,0))=U$3,1,"")))</f>
        <v/>
      </c>
      <c r="V214" s="6" t="str">
        <f t="array" ref="V214">IF(ISNA(INDEX($DC$1:$DC$770,MATCH($A214&amp;V$3,$DB$1:$DB$770&amp;$DC$1:$DC$770,0))),"",IF(ISNA(INDEX($DC$1:$DC$200,MATCH($A214&amp;V$3,$DB$1:$DB$200&amp;$DC$1:$DC$200,0))),IF(INDEX($DC$201:$DC$770,MATCH($A214&amp;V$3,$DB$201:$DB$770&amp;$DC$201:$DC$770,0))=V$3,2,""),IF(INDEX($DC$1:$DC$200,MATCH($A214&amp;V$3,$DB$1:$DB$200&amp;$DC$1:$DC$200,0))=V$3,1,"")))</f>
        <v/>
      </c>
      <c r="W214" s="6" t="str">
        <f t="array" ref="W214">IF(ISNA(INDEX($DC$1:$DC$770,MATCH($A214&amp;W$3,$DB$1:$DB$770&amp;$DC$1:$DC$770,0))),"",IF(ISNA(INDEX($DC$1:$DC$200,MATCH($A214&amp;W$3,$DB$1:$DB$200&amp;$DC$1:$DC$200,0))),IF(INDEX($DC$201:$DC$770,MATCH($A214&amp;W$3,$DB$201:$DB$770&amp;$DC$201:$DC$770,0))=W$3,2,""),IF(INDEX($DC$1:$DC$200,MATCH($A214&amp;W$3,$DB$1:$DB$200&amp;$DC$1:$DC$200,0))=W$3,1,"")))</f>
        <v/>
      </c>
      <c r="X214" s="6" t="str">
        <f t="array" ref="X214">IF(ISNA(INDEX($DC$1:$DC$770,MATCH($A214&amp;X$3,$DB$1:$DB$770&amp;$DC$1:$DC$770,0))),"",IF(ISNA(INDEX($DC$1:$DC$200,MATCH($A214&amp;X$3,$DB$1:$DB$200&amp;$DC$1:$DC$200,0))),IF(INDEX($DC$201:$DC$770,MATCH($A214&amp;X$3,$DB$201:$DB$770&amp;$DC$201:$DC$770,0))=X$3,2,""),IF(INDEX($DC$1:$DC$200,MATCH($A214&amp;X$3,$DB$1:$DB$200&amp;$DC$1:$DC$200,0))=X$3,1,"")))</f>
        <v/>
      </c>
      <c r="Y214" s="5" t="str">
        <f t="array" ref="Y214">IF(ISNA(INDEX($DC$1:$DC$770,MATCH($A214&amp;Y$3,$DB$1:$DB$770&amp;$DC$1:$DC$770,0))),"",IF(ISNA(INDEX($DC$1:$DC$200,MATCH($A214&amp;Y$3,$DB$1:$DB$200&amp;$DC$1:$DC$200,0))),IF(INDEX($DC$201:$DC$770,MATCH($A214&amp;Y$3,$DB$201:$DB$770&amp;$DC$201:$DC$770,0))=Y$3,2,""),IF(INDEX($DC$1:$DC$200,MATCH($A214&amp;Y$3,$DB$1:$DB$200&amp;$DC$1:$DC$200,0))=Y$3,1,"")))</f>
        <v/>
      </c>
      <c r="Z214" s="6" t="str">
        <f t="array" ref="Z214">IF(ISNA(INDEX($DC$1:$DC$770,MATCH($A214&amp;Z$3,$DB$1:$DB$770&amp;$DC$1:$DC$770,0))),"",IF(ISNA(INDEX($DC$1:$DC$200,MATCH($A214&amp;Z$3,$DB$1:$DB$200&amp;$DC$1:$DC$200,0))),IF(INDEX($DC$201:$DC$770,MATCH($A214&amp;Z$3,$DB$201:$DB$770&amp;$DC$201:$DC$770,0))=Z$3,2,""),IF(INDEX($DC$1:$DC$200,MATCH($A214&amp;Z$3,$DB$1:$DB$200&amp;$DC$1:$DC$200,0))=Z$3,1,"")))</f>
        <v/>
      </c>
      <c r="AA214" s="7" t="str">
        <f t="array" ref="AA214">IF(ISNA(INDEX($DC$1:$DC$770,MATCH($A214&amp;AA$3,$DB$1:$DB$770&amp;$DC$1:$DC$770,0))),"",IF(ISNA(INDEX($DC$1:$DC$200,MATCH($A214&amp;AA$3,$DB$1:$DB$200&amp;$DC$1:$DC$200,0))),IF(INDEX($DC$201:$DC$770,MATCH($A214&amp;AA$3,$DB$201:$DB$770&amp;$DC$201:$DC$770,0))=AA$3,2,""),IF(INDEX($DC$1:$DC$200,MATCH($A214&amp;AA$3,$DB$1:$DB$200&amp;$DC$1:$DC$200,0))=AA$3,1,"")))</f>
        <v/>
      </c>
      <c r="AB214" s="6" t="str">
        <f t="array" ref="AB214">IF(ISNA(INDEX($DC$1:$DC$770,MATCH($A214&amp;AB$3,$DB$1:$DB$770&amp;$DC$1:$DC$770,0))),"",IF(ISNA(INDEX($DC$1:$DC$200,MATCH($A214&amp;AB$3,$DB$1:$DB$200&amp;$DC$1:$DC$200,0))),IF(INDEX($DC$201:$DC$770,MATCH($A214&amp;AB$3,$DB$201:$DB$770&amp;$DC$201:$DC$770,0))=AB$3,2,""),IF(INDEX($DC$1:$DC$200,MATCH($A214&amp;AB$3,$DB$1:$DB$200&amp;$DC$1:$DC$200,0))=AB$3,1,"")))</f>
        <v/>
      </c>
      <c r="AC214" s="6" t="str">
        <f t="array" ref="AC214">IF(ISNA(INDEX($DC$1:$DC$770,MATCH($A214&amp;AC$3,$DB$1:$DB$770&amp;$DC$1:$DC$770,0))),"",IF(ISNA(INDEX($DC$1:$DC$200,MATCH($A214&amp;AC$3,$DB$1:$DB$200&amp;$DC$1:$DC$200,0))),IF(INDEX($DC$201:$DC$770,MATCH($A214&amp;AC$3,$DB$201:$DB$770&amp;$DC$201:$DC$770,0))=AC$3,2,""),IF(INDEX($DC$1:$DC$200,MATCH($A214&amp;AC$3,$DB$1:$DB$200&amp;$DC$1:$DC$200,0))=AC$3,1,"")))</f>
        <v/>
      </c>
      <c r="AD214" s="7" t="str">
        <f t="array" ref="AD214">IF(ISNA(INDEX($DC$1:$DC$770,MATCH($A214&amp;AD$3,$DB$1:$DB$770&amp;$DC$1:$DC$770,0))),"",IF(ISNA(INDEX($DC$1:$DC$200,MATCH($A214&amp;AD$3,$DB$1:$DB$200&amp;$DC$1:$DC$200,0))),IF(INDEX($DC$201:$DC$770,MATCH($A214&amp;AD$3,$DB$201:$DB$770&amp;$DC$201:$DC$770,0))=AD$3,2,""),IF(INDEX($DC$1:$DC$200,MATCH($A214&amp;AD$3,$DB$1:$DB$200&amp;$DC$1:$DC$200,0))=AD$3,1,"")))</f>
        <v/>
      </c>
      <c r="AE214" s="4">
        <f t="shared" ref="AE214" si="1987">AE212+1</f>
        <v>310</v>
      </c>
      <c r="AF214" s="174">
        <f>TRUNC((DATE($CR$2,AG$205,AG214)-WEEKDAY(DATE($CR$2,AG$205,AG214),2)-DATE(YEAR(DATE($CR$2,AG$205,AG214)+4-WEEKDAY(DATE($CR$2,AG$205,AG214),2)),1,-10))/7)</f>
        <v>44</v>
      </c>
      <c r="AG214" s="181">
        <v>5</v>
      </c>
      <c r="AH214" s="176" t="str">
        <f t="shared" si="1933"/>
        <v>Sa</v>
      </c>
      <c r="AI214" s="2"/>
      <c r="AJ214" s="164" t="str">
        <f t="shared" ref="AJ214" si="1988">IF(OR(OR(AF214=$CR$7,AF218=$CR$7,AF214=$CS$7,AF218=$CS$7,AF214=$CT$7,AF218=$CT$7,AF214=$CR$8,AF218=$CR$8,AF214=$CR$9,AF218=$CR$9,AF214=$CR$10,AF218=$CR$10,AF214=$CS$10,AF218=$CS$10,AF214=$CR$11,AF218=$CR$11,AF214=$CS$11,AF218=$CS$11,AF214=$CT$11,AF218=$CT$11,AF214=$CU$11,AF218=$CU$11,AF214=$CV$11,AF218=$CV$11,AF214=$CR$12,AF218=$CR$12,AF214=$CS$12,AF218=$CS$12),OR($AE215=$CP$30,$AE215=$CP$31,$AE215=$CP$32,$AE215=$CP$33,$AE215=$CP$34,$AE215=$CP$35,$AE215=$CP$36,$AE215=$CP$37,$AE215=$CP$38,$AE215=$CP$39,$AE215=$CP$40,$AE215=$CP$41),OR($AE215=$CP$44,$AE215=$CP$45,$AE215=$CP$46,$AE215=$CP$47,$AE215=$CP$48,$AE215=$CP$49,$AE215=$CP$50)),1,"")</f>
        <v/>
      </c>
      <c r="AK214" s="164" t="str">
        <f t="shared" ref="AK214" si="1989">IF(OR(OR(AF214=$CR$15,AF218=$CR$15,AF214=$CS$15,AF218=$CS$15,AF214=$CT$15,AF218=$CT$15,AF214=$CR$16,AF218=$CR$16,AF214=$CS$16,AF218=$CS$16,AF214=$CR$17,AF218=$CR$17,AF214=$CS$17,AF218=$CS$17,AF214=$CR$18,AF218=$CR$18,AF214=$CS$18,AF218=$CS$18,AF214=$CT$18,AF218=$CT$18,AF214=$CU$18,AF218=$CU$18,AF214=$CV$18,AF218=$CV$18,AF214=$CR$19,AF218=$CR$19,AF214=$CS$19,AF218=$CS$19),OR($AE215=$CP$30,$AE215=$CP$31,$AE215=$CP$32,$AE215=$CP$33,$AE215=$CP$34,$AE215=$CP$35,$AE215=$CP$36,$AE215=$CP$37,$AE215=$CP$38,$AE215=$CP$39,$AE215=$CP$40,$AE215=$CP$41),OR($AE215=$CP$44,$AE215=$CP$45,$AE215=$CP$46,$AE215=$CP$47,$AE215=$CP$48,$AE215=$CP$49,$AE215=$CP$50)),1,"")</f>
        <v/>
      </c>
      <c r="AL214" s="164" t="str">
        <f t="shared" ref="AL214" si="1990">IF(OR(OR(AF214=$CR$22,AF218=$CR$22,AF214=$CS$22,AF218=$CS$22,AF214=$CT$22,AF218=$CT$22,AF214=$CR$23,AF218=$CR$23,AF214=$CS$23,AF218=$CS$23,AF214=$CR$24,AF218=$CR$24,AF214=$CS$24,AF218=$CS$24,AF214=$CR$25,AF218=$CR$25,AF214=$CS$25,AF218=$CS$25,AF214=$CT$25,AF218=$CT$25,AF214=$CU$25,AF218=$CU$25,AF214=$CV$25,AF218=$CV$25,AF214=$CR$26,AF218=$CR$26,AF214=$CS$26,AF218=$CS$26),OR($AE215=$CP$30,$AE215=$CP$31,$AE215=$CP$32,$AE215=$CP$33,$AE215=$CP$34,$AE215=$CP$35,$AE215=$CP$36,$AE215=$CP$37,$AE215=$CP$38,$AE215=$CP$39,$AE215=$CP$40,$AE215=$CP$41),OR($AE215=$CP$44,$AE215=$CP$45,$AE215=$CP$46,$AE215=$CP$47,$AE215=$CP$48,$AE215=$CP$49,$AE215=$CP$50)),1,"")</f>
        <v/>
      </c>
      <c r="AM214" s="2"/>
      <c r="AN214" s="5" t="str">
        <f t="shared" ref="AN214" si="1991">IF(ISNA(VLOOKUP(AE214,$DB$1:$DE$200,4,FALSE)),"",VLOOKUP(AE214,$DB$1:$DE$200,4,FALSE))</f>
        <v/>
      </c>
      <c r="AO214" s="6"/>
      <c r="AP214" s="6"/>
      <c r="AQ214" s="6"/>
      <c r="AR214" s="6"/>
      <c r="AS214" s="7"/>
      <c r="AT214" s="5" t="str">
        <f t="array" ref="AT214">IF(ISNA(INDEX($DC$1:$DC$770,MATCH($AE214&amp;AT$3,$DB$1:$DB$770&amp;$DC$1:$DC$770,0))),"",IF(ISNA(INDEX($DC$1:$DC$200,MATCH($AE214&amp;AT$3,$DB$1:$DB$200&amp;$DC$1:$DC$200,0))),IF(INDEX($DC$201:$DC$770,MATCH($AE214&amp;AT$3,$DB$201:$DB$770&amp;$DC$201:$DC$770,0))=AT$3,2,""),IF(INDEX($DC$1:$DC$200,MATCH($AE214&amp;AT$3,$DB$1:$DB$200&amp;$DC$1:$DC$200,0))=AT$3,1,"")))</f>
        <v/>
      </c>
      <c r="AU214" s="6" t="str">
        <f t="array" ref="AU214">IF(ISNA(INDEX($DC$1:$DC$770,MATCH($AE214&amp;AU$3,$DB$1:$DB$770&amp;$DC$1:$DC$770,0))),"",IF(ISNA(INDEX($DC$1:$DC$200,MATCH($AE214&amp;AU$3,$DB$1:$DB$200&amp;$DC$1:$DC$200,0))),IF(INDEX($DC$201:$DC$770,MATCH($AE214&amp;AU$3,$DB$201:$DB$770&amp;$DC$201:$DC$770,0))=AU$3,2,""),IF(INDEX($DC$1:$DC$200,MATCH($AE214&amp;AU$3,$DB$1:$DB$200&amp;$DC$1:$DC$200,0))=AU$3,1,"")))</f>
        <v/>
      </c>
      <c r="AV214" s="6" t="str">
        <f t="array" ref="AV214">IF(ISNA(INDEX($DC$1:$DC$770,MATCH($AE214&amp;AV$3,$DB$1:$DB$770&amp;$DC$1:$DC$770,0))),"",IF(ISNA(INDEX($DC$1:$DC$200,MATCH($AE214&amp;AV$3,$DB$1:$DB$200&amp;$DC$1:$DC$200,0))),IF(INDEX($DC$201:$DC$770,MATCH($AE214&amp;AV$3,$DB$201:$DB$770&amp;$DC$201:$DC$770,0))=AV$3,2,""),IF(INDEX($DC$1:$DC$200,MATCH($AE214&amp;AV$3,$DB$1:$DB$200&amp;$DC$1:$DC$200,0))=AV$3,1,"")))</f>
        <v/>
      </c>
      <c r="AW214" s="5" t="str">
        <f t="array" ref="AW214">IF(ISNA(INDEX($DC$1:$DC$770,MATCH($AE214&amp;AW$3,$DB$1:$DB$770&amp;$DC$1:$DC$770,0))),"",IF(ISNA(INDEX($DC$1:$DC$200,MATCH($AE214&amp;AW$3,$DB$1:$DB$200&amp;$DC$1:$DC$200,0))),IF(INDEX($DC$201:$DC$770,MATCH($AE214&amp;AW$3,$DB$201:$DB$770&amp;$DC$201:$DC$770,0))=AW$3,2,""),IF(INDEX($DC$1:$DC$200,MATCH($AE214&amp;AW$3,$DB$1:$DB$200&amp;$DC$1:$DC$200,0))=AW$3,1,"")))</f>
        <v/>
      </c>
      <c r="AX214" s="6" t="str">
        <f t="array" ref="AX214">IF(ISNA(INDEX($DC$1:$DC$770,MATCH($AE214&amp;AX$3,$DB$1:$DB$770&amp;$DC$1:$DC$770,0))),"",IF(ISNA(INDEX($DC$1:$DC$200,MATCH($AE214&amp;AX$3,$DB$1:$DB$200&amp;$DC$1:$DC$200,0))),IF(INDEX($DC$201:$DC$770,MATCH($AE214&amp;AX$3,$DB$201:$DB$770&amp;$DC$201:$DC$770,0))=AX$3,2,""),IF(INDEX($DC$1:$DC$200,MATCH($AE214&amp;AX$3,$DB$1:$DB$200&amp;$DC$1:$DC$200,0))=AX$3,1,"")))</f>
        <v/>
      </c>
      <c r="AY214" s="7" t="str">
        <f t="array" ref="AY214">IF(ISNA(INDEX($DC$1:$DC$770,MATCH($AE214&amp;AY$3,$DB$1:$DB$770&amp;$DC$1:$DC$770,0))),"",IF(ISNA(INDEX($DC$1:$DC$200,MATCH($AE214&amp;AY$3,$DB$1:$DB$200&amp;$DC$1:$DC$200,0))),IF(INDEX($DC$201:$DC$770,MATCH($AE214&amp;AY$3,$DB$201:$DB$770&amp;$DC$201:$DC$770,0))=AY$3,2,""),IF(INDEX($DC$1:$DC$200,MATCH($AE214&amp;AY$3,$DB$1:$DB$200&amp;$DC$1:$DC$200,0))=AY$3,1,"")))</f>
        <v/>
      </c>
      <c r="AZ214" s="6" t="str">
        <f t="array" ref="AZ214">IF(ISNA(INDEX($DC$1:$DC$770,MATCH($AE214&amp;AZ$3,$DB$1:$DB$770&amp;$DC$1:$DC$770,0))),"",IF(ISNA(INDEX($DC$1:$DC$200,MATCH($AE214&amp;AZ$3,$DB$1:$DB$200&amp;$DC$1:$DC$200,0))),IF(INDEX($DC$201:$DC$770,MATCH($AE214&amp;AZ$3,$DB$201:$DB$770&amp;$DC$201:$DC$770,0))=AZ$3,2,""),IF(INDEX($DC$1:$DC$200,MATCH($AE214&amp;AZ$3,$DB$1:$DB$200&amp;$DC$1:$DC$200,0))=AZ$3,1,"")))</f>
        <v/>
      </c>
      <c r="BA214" s="6" t="str">
        <f t="array" ref="BA214">IF(ISNA(INDEX($DC$1:$DC$770,MATCH($AE214&amp;BA$3,$DB$1:$DB$770&amp;$DC$1:$DC$770,0))),"",IF(ISNA(INDEX($DC$1:$DC$200,MATCH($AE214&amp;BA$3,$DB$1:$DB$200&amp;$DC$1:$DC$200,0))),IF(INDEX($DC$201:$DC$770,MATCH($AE214&amp;BA$3,$DB$201:$DB$770&amp;$DC$201:$DC$770,0))=BA$3,2,""),IF(INDEX($DC$1:$DC$200,MATCH($AE214&amp;BA$3,$DB$1:$DB$200&amp;$DC$1:$DC$200,0))=BA$3,1,"")))</f>
        <v/>
      </c>
      <c r="BB214" s="6" t="str">
        <f t="array" ref="BB214">IF(ISNA(INDEX($DC$1:$DC$770,MATCH($AE214&amp;BB$3,$DB$1:$DB$770&amp;$DC$1:$DC$770,0))),"",IF(ISNA(INDEX($DC$1:$DC$200,MATCH($AE214&amp;BB$3,$DB$1:$DB$200&amp;$DC$1:$DC$200,0))),IF(INDEX($DC$201:$DC$770,MATCH($AE214&amp;BB$3,$DB$201:$DB$770&amp;$DC$201:$DC$770,0))=BB$3,2,""),IF(INDEX($DC$1:$DC$200,MATCH($AE214&amp;BB$3,$DB$1:$DB$200&amp;$DC$1:$DC$200,0))=BB$3,1,"")))</f>
        <v/>
      </c>
      <c r="BC214" s="5" t="str">
        <f t="array" ref="BC214">IF(ISNA(INDEX($DC$1:$DC$770,MATCH($AE214&amp;BC$3,$DB$1:$DB$770&amp;$DC$1:$DC$770,0))),"",IF(ISNA(INDEX($DC$1:$DC$200,MATCH($AE214&amp;BC$3,$DB$1:$DB$200&amp;$DC$1:$DC$200,0))),IF(INDEX($DC$201:$DC$770,MATCH($AE214&amp;BC$3,$DB$201:$DB$770&amp;$DC$201:$DC$770,0))=BC$3,2,""),IF(INDEX($DC$1:$DC$200,MATCH($AE214&amp;BC$3,$DB$1:$DB$200&amp;$DC$1:$DC$200,0))=BC$3,1,"")))</f>
        <v/>
      </c>
      <c r="BD214" s="6" t="str">
        <f t="array" ref="BD214">IF(ISNA(INDEX($DC$1:$DC$770,MATCH($AE214&amp;BD$3,$DB$1:$DB$770&amp;$DC$1:$DC$770,0))),"",IF(ISNA(INDEX($DC$1:$DC$200,MATCH($AE214&amp;BD$3,$DB$1:$DB$200&amp;$DC$1:$DC$200,0))),IF(INDEX($DC$201:$DC$770,MATCH($AE214&amp;BD$3,$DB$201:$DB$770&amp;$DC$201:$DC$770,0))=BD$3,2,""),IF(INDEX($DC$1:$DC$200,MATCH($AE214&amp;BD$3,$DB$1:$DB$200&amp;$DC$1:$DC$200,0))=BD$3,1,"")))</f>
        <v/>
      </c>
      <c r="BE214" s="7" t="str">
        <f t="array" ref="BE214">IF(ISNA(INDEX($DC$1:$DC$770,MATCH($AE214&amp;BE$3,$DB$1:$DB$770&amp;$DC$1:$DC$770,0))),"",IF(ISNA(INDEX($DC$1:$DC$200,MATCH($AE214&amp;BE$3,$DB$1:$DB$200&amp;$DC$1:$DC$200,0))),IF(INDEX($DC$201:$DC$770,MATCH($AE214&amp;BE$3,$DB$201:$DB$770&amp;$DC$201:$DC$770,0))=BE$3,2,""),IF(INDEX($DC$1:$DC$200,MATCH($AE214&amp;BE$3,$DB$1:$DB$200&amp;$DC$1:$DC$200,0))=BE$3,1,"")))</f>
        <v/>
      </c>
      <c r="BF214" s="6" t="str">
        <f t="array" ref="BF214">IF(ISNA(INDEX($DC$1:$DC$770,MATCH($AE214&amp;BF$3,$DB$1:$DB$770&amp;$DC$1:$DC$770,0))),"",IF(ISNA(INDEX($DC$1:$DC$200,MATCH($AE214&amp;BF$3,$DB$1:$DB$200&amp;$DC$1:$DC$200,0))),IF(INDEX($DC$201:$DC$770,MATCH($AE214&amp;BF$3,$DB$201:$DB$770&amp;$DC$201:$DC$770,0))=BF$3,2,""),IF(INDEX($DC$1:$DC$200,MATCH($AE214&amp;BF$3,$DB$1:$DB$200&amp;$DC$1:$DC$200,0))=BF$3,1,"")))</f>
        <v/>
      </c>
      <c r="BG214" s="6" t="str">
        <f t="array" ref="BG214">IF(ISNA(INDEX($DC$1:$DC$770,MATCH($AE214&amp;BG$3,$DB$1:$DB$770&amp;$DC$1:$DC$770,0))),"",IF(ISNA(INDEX($DC$1:$DC$200,MATCH($AE214&amp;BG$3,$DB$1:$DB$200&amp;$DC$1:$DC$200,0))),IF(INDEX($DC$201:$DC$770,MATCH($AE214&amp;BG$3,$DB$201:$DB$770&amp;$DC$201:$DC$770,0))=BG$3,2,""),IF(INDEX($DC$1:$DC$200,MATCH($AE214&amp;BG$3,$DB$1:$DB$200&amp;$DC$1:$DC$200,0))=BG$3,1,"")))</f>
        <v/>
      </c>
      <c r="BH214" s="7" t="str">
        <f t="array" ref="BH214">IF(ISNA(INDEX($DC$1:$DC$770,MATCH($AE214&amp;BH$3,$DB$1:$DB$770&amp;$DC$1:$DC$770,0))),"",IF(ISNA(INDEX($DC$1:$DC$200,MATCH($AE214&amp;BH$3,$DB$1:$DB$200&amp;$DC$1:$DC$200,0))),IF(INDEX($DC$201:$DC$770,MATCH($AE214&amp;BH$3,$DB$201:$DB$770&amp;$DC$201:$DC$770,0))=BH$3,2,""),IF(INDEX($DC$1:$DC$200,MATCH($AE214&amp;BH$3,$DB$1:$DB$200&amp;$DC$1:$DC$200,0))=BH$3,1,"")))</f>
        <v/>
      </c>
      <c r="BI214" s="4">
        <f t="shared" ref="BI214" si="1992">BI212+1</f>
        <v>340</v>
      </c>
      <c r="BJ214" s="174">
        <f>TRUNC((DATE($CR$2,BK$205,BK214)-WEEKDAY(DATE($CR$2,BK$205,BK214),2)-DATE(YEAR(DATE($CR$2,BK$205,BK214)+4-WEEKDAY(DATE($CR$2,BK$205,BK214),2)),1,-10))/7)</f>
        <v>49</v>
      </c>
      <c r="BK214" s="181">
        <v>5</v>
      </c>
      <c r="BL214" s="176" t="str">
        <f t="shared" si="1938"/>
        <v>Mo</v>
      </c>
      <c r="BM214" s="2"/>
      <c r="BN214" s="164" t="str">
        <f t="shared" ref="BN214" si="1993">IF(OR(OR($BI215=$CP$30,$BI215=$CP$31,$BI215=$CP$32,$BI215=$CP$33,$BI215=$CP$34,$BI215=$CP$35,$BI215=$CP$36,$BI215=$CP$37,$BI215=$CP$38,$BI215=$CP$39,$BI215=$CP$40,$BI215=$CP$41),OR(BJ214=$CR$7,BJ218=$CR$7,BJ214=$CS$7,BJ218=$CS$7,BJ214=$CT$7,BJ218=$CT$7,BJ214=$CR$8,BJ218=$CR$8,BJ214=$CR$9,BJ218=$CR$9,BJ214=$CR$10,BJ218=$CR$10,BJ214=$CS$10,BJ218=$CS$10,BJ214=$CR$11,BJ218=$CR$11,BJ214=$CS$11,BJ218=$CS$11,BJ214=$CT$11,BJ218=$CT$11,BJ214=$CU$11,BJ218=$CU$11,BJ214=$CV$11,BJ218=$CV$11,BJ214=$CR$12,BJ218=$CR$12,BJ214=$CS$12,BJ218=$CS$12),OR($BI215=$CP$44,$BI215=$CP$45,$BI215=$CP$46,$BI215=$CP$47,$BI215=$CP$48,$BI215=$CP$49,$BI215=$CP$50)),1,"")</f>
        <v/>
      </c>
      <c r="BO214" s="164" t="str">
        <f t="shared" ref="BO214" si="1994">IF(OR(OR(BJ214=$CR$15,BJ218=$CR$15,BJ214=$CS$15,BJ218=$CS$15,BJ214=$CT$15,BJ218=$CT$15,BJ214=$CR$16,BJ218=$CR$16,BJ214=$CS$16,BJ218=$CS$16,BJ214=$CR$17,BJ218=$CR$17,BJ214=$CS$17,BJ218=$CS$17,BJ214=$CR$18,BJ218=$CR$18,BJ214=$CS$18,BJ218=$CS$18,BJ214=$CT$18,BJ218=$CT$18,BJ214=$CU$18,BJ218=$CU$18,BJ214=$CV$18,BJ218=$CV$18,BJ214=$CR$19,BJ218=$CR$19,BJ214=$CS$19,BJ218=$CS$19),OR($BI215=$CP$30,$BI215=$CP$31,$BI215=$CP$32,$BI215=$CP$33,$BI215=$CP$34,$BI215=$CP$35,$BI215=$CP$36,$BI215=$CP$37,$BI215=$CP$38,$BI215=$CP$39,$BI215=$CP$40,$BI215=$CP$41),OR($BI215=$CP$44,$BI215=$CP$45,$BI215=$CP$46,$BI215=$CP$47,$BI215=$CP$48,$BI215=$CP$49,$BI215=$CP$50)),1,"")</f>
        <v/>
      </c>
      <c r="BP214" s="164" t="str">
        <f t="shared" ref="BP214" si="1995">IF(OR(OR(BJ214=$CR$22,BJ218=$CR$22,BJ214=$CS$22,BJ218=$CS$22,BJ214=$CT$22,BJ218=$CT$22,BJ214=$CR$23,BJ218=$CR$23,BJ214=$CS$23,BJ218=$CS$23,BJ214=$CR$24,BJ218=$CR$24,BJ214=$CS$24,BJ218=$CS$24,BJ214=$CR$25,BJ218=$CR$25,BJ214=$CS$25,BJ218=$CS$25,BJ214=$CT$25,BJ218=$CT$25,BJ214=$CU$25,BJ218=$CU$25,BJ214=$CV$25,BJ218=$CV$25,BJ214=$CR$26,BJ218=$CR$26,BJ214=$CS$26,BJ218=$CS$26),OR($BI215=$CP$30,$BI215=$CP$31,$BI215=$CP$32,$BI215=$CP$33,$BI215=$CP$34,$BI215=$CP$35,$BI215=$CP$36,$BI215=$CP$37,$BI215=$CP$38,$BI215=$CP$39,$BI215=$CP$40,$BI215=$CP$41),OR($BI215=$CP$44,$BI215=$CP$45,$BI215=$CP$46,$BI215=$CP$47,$BI215=$CP$48,$BI215=$CP$49,$BI215=$CP$50)),1,"")</f>
        <v/>
      </c>
      <c r="BQ214" s="2"/>
      <c r="BR214" s="5" t="str">
        <f t="shared" ref="BR214" si="1996">IF(ISNA(VLOOKUP(BI214,$DB$1:$DE$200,4,FALSE)),"",VLOOKUP(BI214,$DB$1:$DE$200,4,FALSE))</f>
        <v>Cevi-Turnen</v>
      </c>
      <c r="BS214" s="6"/>
      <c r="BT214" s="6"/>
      <c r="BU214" s="6"/>
      <c r="BV214" s="6"/>
      <c r="BW214" s="7"/>
      <c r="BX214" s="5" t="str">
        <f t="array" ref="BX214">IF(ISNA(INDEX($DC$1:$DC$770,MATCH($BI214&amp;BX$3,$DB$1:$DB$770&amp;$DC$1:$DC$770,0))),"",IF(ISNA(INDEX($DC$1:$DC$200,MATCH($BI214&amp;BX$3,$DB$1:$DB$200&amp;$DC$1:$DC$200,0))),IF(INDEX($DC$201:$DC$770,MATCH($BI214&amp;BX$3,$DB$201:$DB$770&amp;$DC$201:$DC$770,0))=BX$3,2,""),IF(INDEX($DC$1:$DC$200,MATCH($BI214&amp;BX$3,$DB$1:$DB$200&amp;$DC$1:$DC$200,0))=BX$3,1,"")))</f>
        <v/>
      </c>
      <c r="BY214" s="6" t="str">
        <f t="array" ref="BY214">IF(ISNA(INDEX($DC$1:$DC$770,MATCH($BI214&amp;BY$3,$DB$1:$DB$770&amp;$DC$1:$DC$770,0))),"",IF(ISNA(INDEX($DC$1:$DC$200,MATCH($BI214&amp;BY$3,$DB$1:$DB$200&amp;$DC$1:$DC$200,0))),IF(INDEX($DC$201:$DC$770,MATCH($BI214&amp;BY$3,$DB$201:$DB$770&amp;$DC$201:$DC$770,0))=BY$3,2,""),IF(INDEX($DC$1:$DC$200,MATCH($BI214&amp;BY$3,$DB$1:$DB$200&amp;$DC$1:$DC$200,0))=BY$3,1,"")))</f>
        <v/>
      </c>
      <c r="BZ214" s="6">
        <f t="array" ref="BZ214">IF(ISNA(INDEX($DC$1:$DC$770,MATCH($BI214&amp;BZ$3,$DB$1:$DB$770&amp;$DC$1:$DC$770,0))),"",IF(ISNA(INDEX($DC$1:$DC$200,MATCH($BI214&amp;BZ$3,$DB$1:$DB$200&amp;$DC$1:$DC$200,0))),IF(INDEX($DC$201:$DC$770,MATCH($BI214&amp;BZ$3,$DB$201:$DB$770&amp;$DC$201:$DC$770,0))=BZ$3,2,""),IF(INDEX($DC$1:$DC$200,MATCH($BI214&amp;BZ$3,$DB$1:$DB$200&amp;$DC$1:$DC$200,0))=BZ$3,1,"")))</f>
        <v>1</v>
      </c>
      <c r="CA214" s="5" t="str">
        <f t="array" ref="CA214">IF(ISNA(INDEX($DC$1:$DC$770,MATCH($BI214&amp;CA$3,$DB$1:$DB$770&amp;$DC$1:$DC$770,0))),"",IF(ISNA(INDEX($DC$1:$DC$200,MATCH($BI214&amp;CA$3,$DB$1:$DB$200&amp;$DC$1:$DC$200,0))),IF(INDEX($DC$201:$DC$770,MATCH($BI214&amp;CA$3,$DB$201:$DB$770&amp;$DC$201:$DC$770,0))=CA$3,2,""),IF(INDEX($DC$1:$DC$200,MATCH($BI214&amp;CA$3,$DB$1:$DB$200&amp;$DC$1:$DC$200,0))=CA$3,1,"")))</f>
        <v/>
      </c>
      <c r="CB214" s="6" t="str">
        <f t="array" ref="CB214">IF(ISNA(INDEX($DC$1:$DC$770,MATCH($BI214&amp;CB$3,$DB$1:$DB$770&amp;$DC$1:$DC$770,0))),"",IF(ISNA(INDEX($DC$1:$DC$200,MATCH($BI214&amp;CB$3,$DB$1:$DB$200&amp;$DC$1:$DC$200,0))),IF(INDEX($DC$201:$DC$770,MATCH($BI214&amp;CB$3,$DB$201:$DB$770&amp;$DC$201:$DC$770,0))=CB$3,2,""),IF(INDEX($DC$1:$DC$200,MATCH($BI214&amp;CB$3,$DB$1:$DB$200&amp;$DC$1:$DC$200,0))=CB$3,1,"")))</f>
        <v/>
      </c>
      <c r="CC214" s="7" t="str">
        <f t="array" ref="CC214">IF(ISNA(INDEX($DC$1:$DC$770,MATCH($BI214&amp;CC$3,$DB$1:$DB$770&amp;$DC$1:$DC$770,0))),"",IF(ISNA(INDEX($DC$1:$DC$200,MATCH($BI214&amp;CC$3,$DB$1:$DB$200&amp;$DC$1:$DC$200,0))),IF(INDEX($DC$201:$DC$770,MATCH($BI214&amp;CC$3,$DB$201:$DB$770&amp;$DC$201:$DC$770,0))=CC$3,2,""),IF(INDEX($DC$1:$DC$200,MATCH($BI214&amp;CC$3,$DB$1:$DB$200&amp;$DC$1:$DC$200,0))=CC$3,1,"")))</f>
        <v/>
      </c>
      <c r="CD214" s="6" t="str">
        <f t="array" ref="CD214">IF(ISNA(INDEX($DC$1:$DC$770,MATCH($BI214&amp;CD$3,$DB$1:$DB$770&amp;$DC$1:$DC$770,0))),"",IF(ISNA(INDEX($DC$1:$DC$200,MATCH($BI214&amp;CD$3,$DB$1:$DB$200&amp;$DC$1:$DC$200,0))),IF(INDEX($DC$201:$DC$770,MATCH($BI214&amp;CD$3,$DB$201:$DB$770&amp;$DC$201:$DC$770,0))=CD$3,2,""),IF(INDEX($DC$1:$DC$200,MATCH($BI214&amp;CD$3,$DB$1:$DB$200&amp;$DC$1:$DC$200,0))=CD$3,1,"")))</f>
        <v/>
      </c>
      <c r="CE214" s="6" t="str">
        <f t="array" ref="CE214">IF(ISNA(INDEX($DC$1:$DC$770,MATCH($BI214&amp;CE$3,$DB$1:$DB$770&amp;$DC$1:$DC$770,0))),"",IF(ISNA(INDEX($DC$1:$DC$200,MATCH($BI214&amp;CE$3,$DB$1:$DB$200&amp;$DC$1:$DC$200,0))),IF(INDEX($DC$201:$DC$770,MATCH($BI214&amp;CE$3,$DB$201:$DB$770&amp;$DC$201:$DC$770,0))=CE$3,2,""),IF(INDEX($DC$1:$DC$200,MATCH($BI214&amp;CE$3,$DB$1:$DB$200&amp;$DC$1:$DC$200,0))=CE$3,1,"")))</f>
        <v/>
      </c>
      <c r="CF214" s="6" t="str">
        <f t="array" ref="CF214">IF(ISNA(INDEX($DC$1:$DC$770,MATCH($BI214&amp;CF$3,$DB$1:$DB$770&amp;$DC$1:$DC$770,0))),"",IF(ISNA(INDEX($DC$1:$DC$200,MATCH($BI214&amp;CF$3,$DB$1:$DB$200&amp;$DC$1:$DC$200,0))),IF(INDEX($DC$201:$DC$770,MATCH($BI214&amp;CF$3,$DB$201:$DB$770&amp;$DC$201:$DC$770,0))=CF$3,2,""),IF(INDEX($DC$1:$DC$200,MATCH($BI214&amp;CF$3,$DB$1:$DB$200&amp;$DC$1:$DC$200,0))=CF$3,1,"")))</f>
        <v/>
      </c>
      <c r="CG214" s="5" t="str">
        <f t="array" ref="CG214">IF(ISNA(INDEX($DC$1:$DC$770,MATCH($BI214&amp;CG$3,$DB$1:$DB$770&amp;$DC$1:$DC$770,0))),"",IF(ISNA(INDEX($DC$1:$DC$200,MATCH($BI214&amp;CG$3,$DB$1:$DB$200&amp;$DC$1:$DC$200,0))),IF(INDEX($DC$201:$DC$770,MATCH($BI214&amp;CG$3,$DB$201:$DB$770&amp;$DC$201:$DC$770,0))=CG$3,2,""),IF(INDEX($DC$1:$DC$200,MATCH($BI214&amp;CG$3,$DB$1:$DB$200&amp;$DC$1:$DC$200,0))=CG$3,1,"")))</f>
        <v/>
      </c>
      <c r="CH214" s="6" t="str">
        <f t="array" ref="CH214">IF(ISNA(INDEX($DC$1:$DC$770,MATCH($BI214&amp;CH$3,$DB$1:$DB$770&amp;$DC$1:$DC$770,0))),"",IF(ISNA(INDEX($DC$1:$DC$200,MATCH($BI214&amp;CH$3,$DB$1:$DB$200&amp;$DC$1:$DC$200,0))),IF(INDEX($DC$201:$DC$770,MATCH($BI214&amp;CH$3,$DB$201:$DB$770&amp;$DC$201:$DC$770,0))=CH$3,2,""),IF(INDEX($DC$1:$DC$200,MATCH($BI214&amp;CH$3,$DB$1:$DB$200&amp;$DC$1:$DC$200,0))=CH$3,1,"")))</f>
        <v/>
      </c>
      <c r="CI214" s="7" t="str">
        <f t="array" ref="CI214">IF(ISNA(INDEX($DC$1:$DC$770,MATCH($BI214&amp;CI$3,$DB$1:$DB$770&amp;$DC$1:$DC$770,0))),"",IF(ISNA(INDEX($DC$1:$DC$200,MATCH($BI214&amp;CI$3,$DB$1:$DB$200&amp;$DC$1:$DC$200,0))),IF(INDEX($DC$201:$DC$770,MATCH($BI214&amp;CI$3,$DB$201:$DB$770&amp;$DC$201:$DC$770,0))=CI$3,2,""),IF(INDEX($DC$1:$DC$200,MATCH($BI214&amp;CI$3,$DB$1:$DB$200&amp;$DC$1:$DC$200,0))=CI$3,1,"")))</f>
        <v/>
      </c>
      <c r="CJ214" s="6" t="str">
        <f t="array" ref="CJ214">IF(ISNA(INDEX($DC$1:$DC$770,MATCH($BI214&amp;CJ$3,$DB$1:$DB$770&amp;$DC$1:$DC$770,0))),"",IF(ISNA(INDEX($DC$1:$DC$200,MATCH($BI214&amp;CJ$3,$DB$1:$DB$200&amp;$DC$1:$DC$200,0))),IF(INDEX($DC$201:$DC$770,MATCH($BI214&amp;CJ$3,$DB$201:$DB$770&amp;$DC$201:$DC$770,0))=CJ$3,2,""),IF(INDEX($DC$1:$DC$200,MATCH($BI214&amp;CJ$3,$DB$1:$DB$200&amp;$DC$1:$DC$200,0))=CJ$3,1,"")))</f>
        <v/>
      </c>
      <c r="CK214" s="6" t="str">
        <f t="array" ref="CK214">IF(ISNA(INDEX($DC$1:$DC$770,MATCH($BI214&amp;CK$3,$DB$1:$DB$770&amp;$DC$1:$DC$770,0))),"",IF(ISNA(INDEX($DC$1:$DC$200,MATCH($BI214&amp;CK$3,$DB$1:$DB$200&amp;$DC$1:$DC$200,0))),IF(INDEX($DC$201:$DC$770,MATCH($BI214&amp;CK$3,$DB$201:$DB$770&amp;$DC$201:$DC$770,0))=CK$3,2,""),IF(INDEX($DC$1:$DC$200,MATCH($BI214&amp;CK$3,$DB$1:$DB$200&amp;$DC$1:$DC$200,0))=CK$3,1,"")))</f>
        <v/>
      </c>
      <c r="CL214" s="7" t="str">
        <f t="array" ref="CL214">IF(ISNA(INDEX($DC$1:$DC$770,MATCH($BI214&amp;CL$3,$DB$1:$DB$770&amp;$DC$1:$DC$770,0))),"",IF(ISNA(INDEX($DC$1:$DC$200,MATCH($BI214&amp;CL$3,$DB$1:$DB$200&amp;$DC$1:$DC$200,0))),IF(INDEX($DC$201:$DC$770,MATCH($BI214&amp;CL$3,$DB$201:$DB$770&amp;$DC$201:$DC$770,0))=CL$3,2,""),IF(INDEX($DC$1:$DC$200,MATCH($BI214&amp;CL$3,$DB$1:$DB$200&amp;$DC$1:$DC$200,0))=CL$3,1,"")))</f>
        <v/>
      </c>
      <c r="CX214" s="30"/>
      <c r="CY214" s="30"/>
      <c r="CZ214" s="30"/>
      <c r="DA214" s="30"/>
      <c r="DB214" s="30"/>
      <c r="DC214" s="30" t="str">
        <f>CR75</f>
        <v>Floss-Rallye</v>
      </c>
      <c r="DD214" s="30"/>
      <c r="DE214" s="30"/>
      <c r="DF214" s="30"/>
      <c r="DG214" s="30"/>
      <c r="DH214" s="30"/>
      <c r="DI214" s="30"/>
      <c r="DJ214" s="30"/>
      <c r="DK214" s="30"/>
      <c r="DL214" s="49">
        <f t="shared" si="1926"/>
        <v>0</v>
      </c>
      <c r="DM214" s="30"/>
      <c r="DN214" s="30"/>
      <c r="DO214" s="30"/>
      <c r="DP214" s="30"/>
      <c r="DQ214" s="30"/>
    </row>
    <row r="215" spans="1:121">
      <c r="A215" s="13">
        <f t="shared" ref="A215" si="1997">A214+0.5</f>
        <v>279.5</v>
      </c>
      <c r="B215" s="174"/>
      <c r="C215" s="183"/>
      <c r="D215" s="177"/>
      <c r="E215" s="2"/>
      <c r="F215" s="165"/>
      <c r="G215" s="165"/>
      <c r="H215" s="165"/>
      <c r="I215" s="2"/>
      <c r="J215" s="9" t="str">
        <f t="shared" ref="J215" si="1998">IF(ISNA(VLOOKUP(A215,$CP$30:$CQ$56,2,FALSE)),IF(ISNA(VLOOKUP(A215,$DB$1:$DE$200,4,FALSE)),"",VLOOKUP(A215,$DB$1:$DE$200,4,FALSE)),VLOOKUP(A215,$CP$30:$CQ$56,2,FALSE))</f>
        <v/>
      </c>
      <c r="K215" s="10"/>
      <c r="L215" s="10"/>
      <c r="M215" s="10"/>
      <c r="N215" s="10"/>
      <c r="O215" s="8"/>
      <c r="P215" s="9" t="str">
        <f t="array" ref="P215">IF(ISNA(INDEX($DC$201:$DC$770,MATCH($A214&amp;P$3,$DB$201:$DB$770&amp;$DC$201:$DC$770,0))),IF(ISNA(INDEX($DC$1:$DC$200,MATCH($A215&amp;P$3,$DB$1:$DB$200&amp;$DC$1:$DC$200,0))),"",IF(INDEX($DC$1:$DC$200,MATCH($A215&amp;P$3,$DB$1:$DB$200&amp;$DC$1:$DC$200,0))=P$3,1,"")),IF(INDEX($DC$201:$DC$770,MATCH($A214&amp;P$3,$DB$201:$DB$770&amp;$DC$201:$DC$770,0))=P$3,2,""))</f>
        <v/>
      </c>
      <c r="Q215" s="10" t="str">
        <f t="array" ref="Q215">IF(ISNA(INDEX($DC$201:$DC$770,MATCH($A214&amp;Q$3,$DB$201:$DB$770&amp;$DC$201:$DC$770,0))),IF(ISNA(INDEX($DC$1:$DC$200,MATCH($A215&amp;Q$3,$DB$1:$DB$200&amp;$DC$1:$DC$200,0))),"",IF(INDEX($DC$1:$DC$200,MATCH($A215&amp;Q$3,$DB$1:$DB$200&amp;$DC$1:$DC$200,0))=Q$3,1,"")),IF(INDEX($DC$201:$DC$770,MATCH($A214&amp;Q$3,$DB$201:$DB$770&amp;$DC$201:$DC$770,0))=Q$3,2,""))</f>
        <v/>
      </c>
      <c r="R215" s="10" t="str">
        <f t="array" ref="R215">IF(ISNA(INDEX($DC$201:$DC$770,MATCH($A214&amp;R$3,$DB$201:$DB$770&amp;$DC$201:$DC$770,0))),IF(ISNA(INDEX($DC$1:$DC$200,MATCH($A215&amp;R$3,$DB$1:$DB$200&amp;$DC$1:$DC$200,0))),"",IF(INDEX($DC$1:$DC$200,MATCH($A215&amp;R$3,$DB$1:$DB$200&amp;$DC$1:$DC$200,0))=R$3,1,"")),IF(INDEX($DC$201:$DC$770,MATCH($A214&amp;R$3,$DB$201:$DB$770&amp;$DC$201:$DC$770,0))=R$3,2,""))</f>
        <v/>
      </c>
      <c r="S215" s="9" t="str">
        <f t="array" ref="S215">IF(ISNA(INDEX($DC$201:$DC$770,MATCH($A214&amp;S$3,$DB$201:$DB$770&amp;$DC$201:$DC$770,0))),IF(ISNA(INDEX($DC$1:$DC$200,MATCH($A215&amp;S$3,$DB$1:$DB$200&amp;$DC$1:$DC$200,0))),"",IF(INDEX($DC$1:$DC$200,MATCH($A215&amp;S$3,$DB$1:$DB$200&amp;$DC$1:$DC$200,0))=S$3,1,"")),IF(INDEX($DC$201:$DC$770,MATCH($A214&amp;S$3,$DB$201:$DB$770&amp;$DC$201:$DC$770,0))=S$3,2,""))</f>
        <v/>
      </c>
      <c r="T215" s="10" t="str">
        <f t="array" ref="T215">IF(ISNA(INDEX($DC$201:$DC$770,MATCH($A214&amp;T$3,$DB$201:$DB$770&amp;$DC$201:$DC$770,0))),IF(ISNA(INDEX($DC$1:$DC$200,MATCH($A215&amp;T$3,$DB$1:$DB$200&amp;$DC$1:$DC$200,0))),"",IF(INDEX($DC$1:$DC$200,MATCH($A215&amp;T$3,$DB$1:$DB$200&amp;$DC$1:$DC$200,0))=T$3,1,"")),IF(INDEX($DC$201:$DC$770,MATCH($A214&amp;T$3,$DB$201:$DB$770&amp;$DC$201:$DC$770,0))=T$3,2,""))</f>
        <v/>
      </c>
      <c r="U215" s="8" t="str">
        <f t="array" ref="U215">IF(ISNA(INDEX($DC$201:$DC$770,MATCH($A214&amp;U$3,$DB$201:$DB$770&amp;$DC$201:$DC$770,0))),IF(ISNA(INDEX($DC$1:$DC$200,MATCH($A215&amp;U$3,$DB$1:$DB$200&amp;$DC$1:$DC$200,0))),"",IF(INDEX($DC$1:$DC$200,MATCH($A215&amp;U$3,$DB$1:$DB$200&amp;$DC$1:$DC$200,0))=U$3,1,"")),IF(INDEX($DC$201:$DC$770,MATCH($A214&amp;U$3,$DB$201:$DB$770&amp;$DC$201:$DC$770,0))=U$3,2,""))</f>
        <v/>
      </c>
      <c r="V215" s="10" t="str">
        <f t="array" ref="V215">IF(ISNA(INDEX($DC$201:$DC$770,MATCH($A214&amp;V$3,$DB$201:$DB$770&amp;$DC$201:$DC$770,0))),IF(ISNA(INDEX($DC$1:$DC$200,MATCH($A215&amp;V$3,$DB$1:$DB$200&amp;$DC$1:$DC$200,0))),"",IF(INDEX($DC$1:$DC$200,MATCH($A215&amp;V$3,$DB$1:$DB$200&amp;$DC$1:$DC$200,0))=V$3,1,"")),IF(INDEX($DC$201:$DC$770,MATCH($A214&amp;V$3,$DB$201:$DB$770&amp;$DC$201:$DC$770,0))=V$3,2,""))</f>
        <v/>
      </c>
      <c r="W215" s="10" t="str">
        <f t="array" ref="W215">IF(ISNA(INDEX($DC$201:$DC$770,MATCH($A214&amp;W$3,$DB$201:$DB$770&amp;$DC$201:$DC$770,0))),IF(ISNA(INDEX($DC$1:$DC$200,MATCH($A215&amp;W$3,$DB$1:$DB$200&amp;$DC$1:$DC$200,0))),"",IF(INDEX($DC$1:$DC$200,MATCH($A215&amp;W$3,$DB$1:$DB$200&amp;$DC$1:$DC$200,0))=W$3,1,"")),IF(INDEX($DC$201:$DC$770,MATCH($A214&amp;W$3,$DB$201:$DB$770&amp;$DC$201:$DC$770,0))=W$3,2,""))</f>
        <v/>
      </c>
      <c r="X215" s="10" t="str">
        <f t="array" ref="X215">IF(ISNA(INDEX($DC$201:$DC$770,MATCH($A214&amp;X$3,$DB$201:$DB$770&amp;$DC$201:$DC$770,0))),IF(ISNA(INDEX($DC$1:$DC$200,MATCH($A215&amp;X$3,$DB$1:$DB$200&amp;$DC$1:$DC$200,0))),"",IF(INDEX($DC$1:$DC$200,MATCH($A215&amp;X$3,$DB$1:$DB$200&amp;$DC$1:$DC$200,0))=X$3,1,"")),IF(INDEX($DC$201:$DC$770,MATCH($A214&amp;X$3,$DB$201:$DB$770&amp;$DC$201:$DC$770,0))=X$3,2,""))</f>
        <v/>
      </c>
      <c r="Y215" s="9" t="str">
        <f t="array" ref="Y215">IF(ISNA(INDEX($DC$201:$DC$770,MATCH($A214&amp;Y$3,$DB$201:$DB$770&amp;$DC$201:$DC$770,0))),IF(ISNA(INDEX($DC$1:$DC$200,MATCH($A215&amp;Y$3,$DB$1:$DB$200&amp;$DC$1:$DC$200,0))),"",IF(INDEX($DC$1:$DC$200,MATCH($A215&amp;Y$3,$DB$1:$DB$200&amp;$DC$1:$DC$200,0))=Y$3,1,"")),IF(INDEX($DC$201:$DC$770,MATCH($A214&amp;Y$3,$DB$201:$DB$770&amp;$DC$201:$DC$770,0))=Y$3,2,""))</f>
        <v/>
      </c>
      <c r="Z215" s="10" t="str">
        <f t="array" ref="Z215">IF(ISNA(INDEX($DC$201:$DC$770,MATCH($A214&amp;Z$3,$DB$201:$DB$770&amp;$DC$201:$DC$770,0))),IF(ISNA(INDEX($DC$1:$DC$200,MATCH($A215&amp;Z$3,$DB$1:$DB$200&amp;$DC$1:$DC$200,0))),"",IF(INDEX($DC$1:$DC$200,MATCH($A215&amp;Z$3,$DB$1:$DB$200&amp;$DC$1:$DC$200,0))=Z$3,1,"")),IF(INDEX($DC$201:$DC$770,MATCH($A214&amp;Z$3,$DB$201:$DB$770&amp;$DC$201:$DC$770,0))=Z$3,2,""))</f>
        <v/>
      </c>
      <c r="AA215" s="8" t="str">
        <f t="array" ref="AA215">IF(ISNA(INDEX($DC$201:$DC$770,MATCH($A214&amp;AA$3,$DB$201:$DB$770&amp;$DC$201:$DC$770,0))),IF(ISNA(INDEX($DC$1:$DC$200,MATCH($A215&amp;AA$3,$DB$1:$DB$200&amp;$DC$1:$DC$200,0))),"",IF(INDEX($DC$1:$DC$200,MATCH($A215&amp;AA$3,$DB$1:$DB$200&amp;$DC$1:$DC$200,0))=AA$3,1,"")),IF(INDEX($DC$201:$DC$770,MATCH($A214&amp;AA$3,$DB$201:$DB$770&amp;$DC$201:$DC$770,0))=AA$3,2,""))</f>
        <v/>
      </c>
      <c r="AB215" s="10" t="str">
        <f t="array" ref="AB215">IF(ISNA(INDEX($DC$201:$DC$770,MATCH($A214&amp;AB$3,$DB$201:$DB$770&amp;$DC$201:$DC$770,0))),IF(ISNA(INDEX($DC$1:$DC$200,MATCH($A215&amp;AB$3,$DB$1:$DB$200&amp;$DC$1:$DC$200,0))),"",IF(INDEX($DC$1:$DC$200,MATCH($A215&amp;AB$3,$DB$1:$DB$200&amp;$DC$1:$DC$200,0))=AB$3,1,"")),IF(INDEX($DC$201:$DC$770,MATCH($A214&amp;AB$3,$DB$201:$DB$770&amp;$DC$201:$DC$770,0))=AB$3,2,""))</f>
        <v/>
      </c>
      <c r="AC215" s="10" t="str">
        <f t="array" ref="AC215">IF(ISNA(INDEX($DC$201:$DC$770,MATCH($A214&amp;AC$3,$DB$201:$DB$770&amp;$DC$201:$DC$770,0))),IF(ISNA(INDEX($DC$1:$DC$200,MATCH($A215&amp;AC$3,$DB$1:$DB$200&amp;$DC$1:$DC$200,0))),"",IF(INDEX($DC$1:$DC$200,MATCH($A215&amp;AC$3,$DB$1:$DB$200&amp;$DC$1:$DC$200,0))=AC$3,1,"")),IF(INDEX($DC$201:$DC$770,MATCH($A214&amp;AC$3,$DB$201:$DB$770&amp;$DC$201:$DC$770,0))=AC$3,2,""))</f>
        <v/>
      </c>
      <c r="AD215" s="8" t="str">
        <f t="array" ref="AD215">IF(ISNA(INDEX($DC$201:$DC$770,MATCH($A214&amp;AD$3,$DB$201:$DB$770&amp;$DC$201:$DC$770,0))),IF(ISNA(INDEX($DC$1:$DC$200,MATCH($A215&amp;AD$3,$DB$1:$DB$200&amp;$DC$1:$DC$200,0))),"",IF(INDEX($DC$1:$DC$200,MATCH($A215&amp;AD$3,$DB$1:$DB$200&amp;$DC$1:$DC$200,0))=AD$3,1,"")),IF(INDEX($DC$201:$DC$770,MATCH($A214&amp;AD$3,$DB$201:$DB$770&amp;$DC$201:$DC$770,0))=AD$3,2,""))</f>
        <v/>
      </c>
      <c r="AE215" s="4">
        <f t="shared" ref="AE215" si="1999">AE214+0.5</f>
        <v>310.5</v>
      </c>
      <c r="AF215" s="174"/>
      <c r="AG215" s="183"/>
      <c r="AH215" s="177"/>
      <c r="AI215" s="2"/>
      <c r="AJ215" s="165"/>
      <c r="AK215" s="165"/>
      <c r="AL215" s="165"/>
      <c r="AM215" s="2"/>
      <c r="AN215" s="9" t="str">
        <f t="shared" ref="AN215" si="2000">IF(ISNA(VLOOKUP(AE215,$CP$30:$CQ$56,2,FALSE)),IF(ISNA(VLOOKUP(AE215,$DB$1:$DE$200,4,FALSE)),"",VLOOKUP(AE215,$DB$1:$DE$200,4,FALSE)),VLOOKUP(AE215,$CP$30:$CQ$56,2,FALSE))</f>
        <v/>
      </c>
      <c r="AO215" s="10"/>
      <c r="AP215" s="10"/>
      <c r="AQ215" s="10"/>
      <c r="AR215" s="10"/>
      <c r="AS215" s="8"/>
      <c r="AT215" s="9" t="str">
        <f t="array" ref="AT215">IF(ISNA(INDEX($DC$201:$DC$770,MATCH($AE214&amp;AT$3,$DB$201:$DB$770&amp;$DC$201:$DC$770,0))),IF(ISNA(INDEX($DC$1:$DC$200,MATCH($AE215&amp;AT$3,$DB$1:$DB$200&amp;$DC$1:$DC$200,0))),"",IF(INDEX($DC$1:$DC$200,MATCH($AE215&amp;AT$3,$DB$1:$DB$200&amp;$DC$1:$DC$200,0))=AT$3,1,"")),IF(INDEX($DC$201:$DC$770,MATCH($AE214&amp;AT$3,$DB$201:$DB$770&amp;$DC$201:$DC$770,0))=AT$3,2,""))</f>
        <v/>
      </c>
      <c r="AU215" s="10" t="str">
        <f t="array" ref="AU215">IF(ISNA(INDEX($DC$201:$DC$770,MATCH($AE214&amp;AU$3,$DB$201:$DB$770&amp;$DC$201:$DC$770,0))),IF(ISNA(INDEX($DC$1:$DC$200,MATCH($AE215&amp;AU$3,$DB$1:$DB$200&amp;$DC$1:$DC$200,0))),"",IF(INDEX($DC$1:$DC$200,MATCH($AE215&amp;AU$3,$DB$1:$DB$200&amp;$DC$1:$DC$200,0))=AU$3,1,"")),IF(INDEX($DC$201:$DC$770,MATCH($AE214&amp;AU$3,$DB$201:$DB$770&amp;$DC$201:$DC$770,0))=AU$3,2,""))</f>
        <v/>
      </c>
      <c r="AV215" s="10" t="str">
        <f t="array" ref="AV215">IF(ISNA(INDEX($DC$201:$DC$770,MATCH($AE214&amp;AV$3,$DB$201:$DB$770&amp;$DC$201:$DC$770,0))),IF(ISNA(INDEX($DC$1:$DC$200,MATCH($AE215&amp;AV$3,$DB$1:$DB$200&amp;$DC$1:$DC$200,0))),"",IF(INDEX($DC$1:$DC$200,MATCH($AE215&amp;AV$3,$DB$1:$DB$200&amp;$DC$1:$DC$200,0))=AV$3,1,"")),IF(INDEX($DC$201:$DC$770,MATCH($AE214&amp;AV$3,$DB$201:$DB$770&amp;$DC$201:$DC$770,0))=AV$3,2,""))</f>
        <v/>
      </c>
      <c r="AW215" s="9" t="str">
        <f t="array" ref="AW215">IF(ISNA(INDEX($DC$201:$DC$770,MATCH($AE214&amp;AW$3,$DB$201:$DB$770&amp;$DC$201:$DC$770,0))),IF(ISNA(INDEX($DC$1:$DC$200,MATCH($AE215&amp;AW$3,$DB$1:$DB$200&amp;$DC$1:$DC$200,0))),"",IF(INDEX($DC$1:$DC$200,MATCH($AE215&amp;AW$3,$DB$1:$DB$200&amp;$DC$1:$DC$200,0))=AW$3,1,"")),IF(INDEX($DC$201:$DC$770,MATCH($AE214&amp;AW$3,$DB$201:$DB$770&amp;$DC$201:$DC$770,0))=AW$3,2,""))</f>
        <v/>
      </c>
      <c r="AX215" s="10" t="str">
        <f t="array" ref="AX215">IF(ISNA(INDEX($DC$201:$DC$770,MATCH($AE214&amp;AX$3,$DB$201:$DB$770&amp;$DC$201:$DC$770,0))),IF(ISNA(INDEX($DC$1:$DC$200,MATCH($AE215&amp;AX$3,$DB$1:$DB$200&amp;$DC$1:$DC$200,0))),"",IF(INDEX($DC$1:$DC$200,MATCH($AE215&amp;AX$3,$DB$1:$DB$200&amp;$DC$1:$DC$200,0))=AX$3,1,"")),IF(INDEX($DC$201:$DC$770,MATCH($AE214&amp;AX$3,$DB$201:$DB$770&amp;$DC$201:$DC$770,0))=AX$3,2,""))</f>
        <v/>
      </c>
      <c r="AY215" s="8" t="str">
        <f t="array" ref="AY215">IF(ISNA(INDEX($DC$201:$DC$770,MATCH($AE214&amp;AY$3,$DB$201:$DB$770&amp;$DC$201:$DC$770,0))),IF(ISNA(INDEX($DC$1:$DC$200,MATCH($AE215&amp;AY$3,$DB$1:$DB$200&amp;$DC$1:$DC$200,0))),"",IF(INDEX($DC$1:$DC$200,MATCH($AE215&amp;AY$3,$DB$1:$DB$200&amp;$DC$1:$DC$200,0))=AY$3,1,"")),IF(INDEX($DC$201:$DC$770,MATCH($AE214&amp;AY$3,$DB$201:$DB$770&amp;$DC$201:$DC$770,0))=AY$3,2,""))</f>
        <v/>
      </c>
      <c r="AZ215" s="10" t="str">
        <f t="array" ref="AZ215">IF(ISNA(INDEX($DC$201:$DC$770,MATCH($AE214&amp;AZ$3,$DB$201:$DB$770&amp;$DC$201:$DC$770,0))),IF(ISNA(INDEX($DC$1:$DC$200,MATCH($AE215&amp;AZ$3,$DB$1:$DB$200&amp;$DC$1:$DC$200,0))),"",IF(INDEX($DC$1:$DC$200,MATCH($AE215&amp;AZ$3,$DB$1:$DB$200&amp;$DC$1:$DC$200,0))=AZ$3,1,"")),IF(INDEX($DC$201:$DC$770,MATCH($AE214&amp;AZ$3,$DB$201:$DB$770&amp;$DC$201:$DC$770,0))=AZ$3,2,""))</f>
        <v/>
      </c>
      <c r="BA215" s="10" t="str">
        <f t="array" ref="BA215">IF(ISNA(INDEX($DC$201:$DC$770,MATCH($AE214&amp;BA$3,$DB$201:$DB$770&amp;$DC$201:$DC$770,0))),IF(ISNA(INDEX($DC$1:$DC$200,MATCH($AE215&amp;BA$3,$DB$1:$DB$200&amp;$DC$1:$DC$200,0))),"",IF(INDEX($DC$1:$DC$200,MATCH($AE215&amp;BA$3,$DB$1:$DB$200&amp;$DC$1:$DC$200,0))=BA$3,1,"")),IF(INDEX($DC$201:$DC$770,MATCH($AE214&amp;BA$3,$DB$201:$DB$770&amp;$DC$201:$DC$770,0))=BA$3,2,""))</f>
        <v/>
      </c>
      <c r="BB215" s="10" t="str">
        <f t="array" ref="BB215">IF(ISNA(INDEX($DC$201:$DC$770,MATCH($AE214&amp;BB$3,$DB$201:$DB$770&amp;$DC$201:$DC$770,0))),IF(ISNA(INDEX($DC$1:$DC$200,MATCH($AE215&amp;BB$3,$DB$1:$DB$200&amp;$DC$1:$DC$200,0))),"",IF(INDEX($DC$1:$DC$200,MATCH($AE215&amp;BB$3,$DB$1:$DB$200&amp;$DC$1:$DC$200,0))=BB$3,1,"")),IF(INDEX($DC$201:$DC$770,MATCH($AE214&amp;BB$3,$DB$201:$DB$770&amp;$DC$201:$DC$770,0))=BB$3,2,""))</f>
        <v/>
      </c>
      <c r="BC215" s="9" t="str">
        <f t="array" ref="BC215">IF(ISNA(INDEX($DC$201:$DC$770,MATCH($AE214&amp;BC$3,$DB$201:$DB$770&amp;$DC$201:$DC$770,0))),IF(ISNA(INDEX($DC$1:$DC$200,MATCH($AE215&amp;BC$3,$DB$1:$DB$200&amp;$DC$1:$DC$200,0))),"",IF(INDEX($DC$1:$DC$200,MATCH($AE215&amp;BC$3,$DB$1:$DB$200&amp;$DC$1:$DC$200,0))=BC$3,1,"")),IF(INDEX($DC$201:$DC$770,MATCH($AE214&amp;BC$3,$DB$201:$DB$770&amp;$DC$201:$DC$770,0))=BC$3,2,""))</f>
        <v/>
      </c>
      <c r="BD215" s="10" t="str">
        <f t="array" ref="BD215">IF(ISNA(INDEX($DC$201:$DC$770,MATCH($AE214&amp;BD$3,$DB$201:$DB$770&amp;$DC$201:$DC$770,0))),IF(ISNA(INDEX($DC$1:$DC$200,MATCH($AE215&amp;BD$3,$DB$1:$DB$200&amp;$DC$1:$DC$200,0))),"",IF(INDEX($DC$1:$DC$200,MATCH($AE215&amp;BD$3,$DB$1:$DB$200&amp;$DC$1:$DC$200,0))=BD$3,1,"")),IF(INDEX($DC$201:$DC$770,MATCH($AE214&amp;BD$3,$DB$201:$DB$770&amp;$DC$201:$DC$770,0))=BD$3,2,""))</f>
        <v/>
      </c>
      <c r="BE215" s="8" t="str">
        <f t="array" ref="BE215">IF(ISNA(INDEX($DC$201:$DC$770,MATCH($AE214&amp;BE$3,$DB$201:$DB$770&amp;$DC$201:$DC$770,0))),IF(ISNA(INDEX($DC$1:$DC$200,MATCH($AE215&amp;BE$3,$DB$1:$DB$200&amp;$DC$1:$DC$200,0))),"",IF(INDEX($DC$1:$DC$200,MATCH($AE215&amp;BE$3,$DB$1:$DB$200&amp;$DC$1:$DC$200,0))=BE$3,1,"")),IF(INDEX($DC$201:$DC$770,MATCH($AE214&amp;BE$3,$DB$201:$DB$770&amp;$DC$201:$DC$770,0))=BE$3,2,""))</f>
        <v/>
      </c>
      <c r="BF215" s="10" t="str">
        <f t="array" ref="BF215">IF(ISNA(INDEX($DC$201:$DC$770,MATCH($AE214&amp;BF$3,$DB$201:$DB$770&amp;$DC$201:$DC$770,0))),IF(ISNA(INDEX($DC$1:$DC$200,MATCH($AE215&amp;BF$3,$DB$1:$DB$200&amp;$DC$1:$DC$200,0))),"",IF(INDEX($DC$1:$DC$200,MATCH($AE215&amp;BF$3,$DB$1:$DB$200&amp;$DC$1:$DC$200,0))=BF$3,1,"")),IF(INDEX($DC$201:$DC$770,MATCH($AE214&amp;BF$3,$DB$201:$DB$770&amp;$DC$201:$DC$770,0))=BF$3,2,""))</f>
        <v/>
      </c>
      <c r="BG215" s="10" t="str">
        <f t="array" ref="BG215">IF(ISNA(INDEX($DC$201:$DC$770,MATCH($AE214&amp;BG$3,$DB$201:$DB$770&amp;$DC$201:$DC$770,0))),IF(ISNA(INDEX($DC$1:$DC$200,MATCH($AE215&amp;BG$3,$DB$1:$DB$200&amp;$DC$1:$DC$200,0))),"",IF(INDEX($DC$1:$DC$200,MATCH($AE215&amp;BG$3,$DB$1:$DB$200&amp;$DC$1:$DC$200,0))=BG$3,1,"")),IF(INDEX($DC$201:$DC$770,MATCH($AE214&amp;BG$3,$DB$201:$DB$770&amp;$DC$201:$DC$770,0))=BG$3,2,""))</f>
        <v/>
      </c>
      <c r="BH215" s="8" t="str">
        <f t="array" ref="BH215">IF(ISNA(INDEX($DC$201:$DC$770,MATCH($AE214&amp;BH$3,$DB$201:$DB$770&amp;$DC$201:$DC$770,0))),IF(ISNA(INDEX($DC$1:$DC$200,MATCH($AE215&amp;BH$3,$DB$1:$DB$200&amp;$DC$1:$DC$200,0))),"",IF(INDEX($DC$1:$DC$200,MATCH($AE215&amp;BH$3,$DB$1:$DB$200&amp;$DC$1:$DC$200,0))=BH$3,1,"")),IF(INDEX($DC$201:$DC$770,MATCH($AE214&amp;BH$3,$DB$201:$DB$770&amp;$DC$201:$DC$770,0))=BH$3,2,""))</f>
        <v/>
      </c>
      <c r="BI215" s="4">
        <f t="shared" ref="BI215" si="2001">BI214+0.5</f>
        <v>340.5</v>
      </c>
      <c r="BJ215" s="174"/>
      <c r="BK215" s="183"/>
      <c r="BL215" s="177"/>
      <c r="BM215" s="2"/>
      <c r="BN215" s="165"/>
      <c r="BO215" s="165"/>
      <c r="BP215" s="165"/>
      <c r="BQ215" s="2"/>
      <c r="BR215" s="9" t="str">
        <f t="shared" ref="BR215" si="2002">IF(ISNA(VLOOKUP(BI215,$CP$30:$CQ$56,2,FALSE)),IF(ISNA(VLOOKUP(BI215,$DB$1:$DE$200,4,FALSE)),"",VLOOKUP(BI215,$DB$1:$DE$200,4,FALSE)),VLOOKUP(BI215,$CP$30:$CQ$56,2,FALSE))</f>
        <v/>
      </c>
      <c r="BS215" s="10"/>
      <c r="BT215" s="10"/>
      <c r="BU215" s="10"/>
      <c r="BV215" s="10"/>
      <c r="BW215" s="8"/>
      <c r="BX215" s="9" t="str">
        <f t="array" ref="BX215">IF(ISNA(INDEX($DC$201:$DC$770,MATCH($BI214&amp;BX$3,$DB$201:$DB$770&amp;$DC$201:$DC$770,0))),IF(ISNA(INDEX($DC$1:$DC$200,MATCH($BI215&amp;BX$3,$DB$1:$DB$200&amp;$DC$1:$DC$200,0))),"",IF(INDEX($DC$1:$DC$200,MATCH($BI215&amp;BX$3,$DB$1:$DB$200&amp;$DC$1:$DC$200,0))=BX$3,1,"")),IF(INDEX($DC$201:$DC$770,MATCH($BI214&amp;BX$3,$DB$201:$DB$770&amp;$DC$201:$DC$770,0))=BX$3,2,""))</f>
        <v/>
      </c>
      <c r="BY215" s="10" t="str">
        <f t="array" ref="BY215">IF(ISNA(INDEX($DC$201:$DC$770,MATCH($BI214&amp;BY$3,$DB$201:$DB$770&amp;$DC$201:$DC$770,0))),IF(ISNA(INDEX($DC$1:$DC$200,MATCH($BI215&amp;BY$3,$DB$1:$DB$200&amp;$DC$1:$DC$200,0))),"",IF(INDEX($DC$1:$DC$200,MATCH($BI215&amp;BY$3,$DB$1:$DB$200&amp;$DC$1:$DC$200,0))=BY$3,1,"")),IF(INDEX($DC$201:$DC$770,MATCH($BI214&amp;BY$3,$DB$201:$DB$770&amp;$DC$201:$DC$770,0))=BY$3,2,""))</f>
        <v/>
      </c>
      <c r="BZ215" s="10" t="str">
        <f t="array" ref="BZ215">IF(ISNA(INDEX($DC$201:$DC$770,MATCH($BI214&amp;BZ$3,$DB$201:$DB$770&amp;$DC$201:$DC$770,0))),IF(ISNA(INDEX($DC$1:$DC$200,MATCH($BI215&amp;BZ$3,$DB$1:$DB$200&amp;$DC$1:$DC$200,0))),"",IF(INDEX($DC$1:$DC$200,MATCH($BI215&amp;BZ$3,$DB$1:$DB$200&amp;$DC$1:$DC$200,0))=BZ$3,1,"")),IF(INDEX($DC$201:$DC$770,MATCH($BI214&amp;BZ$3,$DB$201:$DB$770&amp;$DC$201:$DC$770,0))=BZ$3,2,""))</f>
        <v/>
      </c>
      <c r="CA215" s="9" t="str">
        <f t="array" ref="CA215">IF(ISNA(INDEX($DC$201:$DC$770,MATCH($BI214&amp;CA$3,$DB$201:$DB$770&amp;$DC$201:$DC$770,0))),IF(ISNA(INDEX($DC$1:$DC$200,MATCH($BI215&amp;CA$3,$DB$1:$DB$200&amp;$DC$1:$DC$200,0))),"",IF(INDEX($DC$1:$DC$200,MATCH($BI215&amp;CA$3,$DB$1:$DB$200&amp;$DC$1:$DC$200,0))=CA$3,1,"")),IF(INDEX($DC$201:$DC$770,MATCH($BI214&amp;CA$3,$DB$201:$DB$770&amp;$DC$201:$DC$770,0))=CA$3,2,""))</f>
        <v/>
      </c>
      <c r="CB215" s="10" t="str">
        <f t="array" ref="CB215">IF(ISNA(INDEX($DC$201:$DC$770,MATCH($BI214&amp;CB$3,$DB$201:$DB$770&amp;$DC$201:$DC$770,0))),IF(ISNA(INDEX($DC$1:$DC$200,MATCH($BI215&amp;CB$3,$DB$1:$DB$200&amp;$DC$1:$DC$200,0))),"",IF(INDEX($DC$1:$DC$200,MATCH($BI215&amp;CB$3,$DB$1:$DB$200&amp;$DC$1:$DC$200,0))=CB$3,1,"")),IF(INDEX($DC$201:$DC$770,MATCH($BI214&amp;CB$3,$DB$201:$DB$770&amp;$DC$201:$DC$770,0))=CB$3,2,""))</f>
        <v/>
      </c>
      <c r="CC215" s="8" t="str">
        <f t="array" ref="CC215">IF(ISNA(INDEX($DC$201:$DC$770,MATCH($BI214&amp;CC$3,$DB$201:$DB$770&amp;$DC$201:$DC$770,0))),IF(ISNA(INDEX($DC$1:$DC$200,MATCH($BI215&amp;CC$3,$DB$1:$DB$200&amp;$DC$1:$DC$200,0))),"",IF(INDEX($DC$1:$DC$200,MATCH($BI215&amp;CC$3,$DB$1:$DB$200&amp;$DC$1:$DC$200,0))=CC$3,1,"")),IF(INDEX($DC$201:$DC$770,MATCH($BI214&amp;CC$3,$DB$201:$DB$770&amp;$DC$201:$DC$770,0))=CC$3,2,""))</f>
        <v/>
      </c>
      <c r="CD215" s="10" t="str">
        <f t="array" ref="CD215">IF(ISNA(INDEX($DC$201:$DC$770,MATCH($BI214&amp;CD$3,$DB$201:$DB$770&amp;$DC$201:$DC$770,0))),IF(ISNA(INDEX($DC$1:$DC$200,MATCH($BI215&amp;CD$3,$DB$1:$DB$200&amp;$DC$1:$DC$200,0))),"",IF(INDEX($DC$1:$DC$200,MATCH($BI215&amp;CD$3,$DB$1:$DB$200&amp;$DC$1:$DC$200,0))=CD$3,1,"")),IF(INDEX($DC$201:$DC$770,MATCH($BI214&amp;CD$3,$DB$201:$DB$770&amp;$DC$201:$DC$770,0))=CD$3,2,""))</f>
        <v/>
      </c>
      <c r="CE215" s="10" t="str">
        <f t="array" ref="CE215">IF(ISNA(INDEX($DC$201:$DC$770,MATCH($BI214&amp;CE$3,$DB$201:$DB$770&amp;$DC$201:$DC$770,0))),IF(ISNA(INDEX($DC$1:$DC$200,MATCH($BI215&amp;CE$3,$DB$1:$DB$200&amp;$DC$1:$DC$200,0))),"",IF(INDEX($DC$1:$DC$200,MATCH($BI215&amp;CE$3,$DB$1:$DB$200&amp;$DC$1:$DC$200,0))=CE$3,1,"")),IF(INDEX($DC$201:$DC$770,MATCH($BI214&amp;CE$3,$DB$201:$DB$770&amp;$DC$201:$DC$770,0))=CE$3,2,""))</f>
        <v/>
      </c>
      <c r="CF215" s="10" t="str">
        <f t="array" ref="CF215">IF(ISNA(INDEX($DC$201:$DC$770,MATCH($BI214&amp;CF$3,$DB$201:$DB$770&amp;$DC$201:$DC$770,0))),IF(ISNA(INDEX($DC$1:$DC$200,MATCH($BI215&amp;CF$3,$DB$1:$DB$200&amp;$DC$1:$DC$200,0))),"",IF(INDEX($DC$1:$DC$200,MATCH($BI215&amp;CF$3,$DB$1:$DB$200&amp;$DC$1:$DC$200,0))=CF$3,1,"")),IF(INDEX($DC$201:$DC$770,MATCH($BI214&amp;CF$3,$DB$201:$DB$770&amp;$DC$201:$DC$770,0))=CF$3,2,""))</f>
        <v/>
      </c>
      <c r="CG215" s="9" t="str">
        <f t="array" ref="CG215">IF(ISNA(INDEX($DC$201:$DC$770,MATCH($BI214&amp;CG$3,$DB$201:$DB$770&amp;$DC$201:$DC$770,0))),IF(ISNA(INDEX($DC$1:$DC$200,MATCH($BI215&amp;CG$3,$DB$1:$DB$200&amp;$DC$1:$DC$200,0))),"",IF(INDEX($DC$1:$DC$200,MATCH($BI215&amp;CG$3,$DB$1:$DB$200&amp;$DC$1:$DC$200,0))=CG$3,1,"")),IF(INDEX($DC$201:$DC$770,MATCH($BI214&amp;CG$3,$DB$201:$DB$770&amp;$DC$201:$DC$770,0))=CG$3,2,""))</f>
        <v/>
      </c>
      <c r="CH215" s="10" t="str">
        <f t="array" ref="CH215">IF(ISNA(INDEX($DC$201:$DC$770,MATCH($BI214&amp;CH$3,$DB$201:$DB$770&amp;$DC$201:$DC$770,0))),IF(ISNA(INDEX($DC$1:$DC$200,MATCH($BI215&amp;CH$3,$DB$1:$DB$200&amp;$DC$1:$DC$200,0))),"",IF(INDEX($DC$1:$DC$200,MATCH($BI215&amp;CH$3,$DB$1:$DB$200&amp;$DC$1:$DC$200,0))=CH$3,1,"")),IF(INDEX($DC$201:$DC$770,MATCH($BI214&amp;CH$3,$DB$201:$DB$770&amp;$DC$201:$DC$770,0))=CH$3,2,""))</f>
        <v/>
      </c>
      <c r="CI215" s="8" t="str">
        <f t="array" ref="CI215">IF(ISNA(INDEX($DC$201:$DC$770,MATCH($BI214&amp;CI$3,$DB$201:$DB$770&amp;$DC$201:$DC$770,0))),IF(ISNA(INDEX($DC$1:$DC$200,MATCH($BI215&amp;CI$3,$DB$1:$DB$200&amp;$DC$1:$DC$200,0))),"",IF(INDEX($DC$1:$DC$200,MATCH($BI215&amp;CI$3,$DB$1:$DB$200&amp;$DC$1:$DC$200,0))=CI$3,1,"")),IF(INDEX($DC$201:$DC$770,MATCH($BI214&amp;CI$3,$DB$201:$DB$770&amp;$DC$201:$DC$770,0))=CI$3,2,""))</f>
        <v/>
      </c>
      <c r="CJ215" s="10" t="str">
        <f t="array" ref="CJ215">IF(ISNA(INDEX($DC$201:$DC$770,MATCH($BI214&amp;CJ$3,$DB$201:$DB$770&amp;$DC$201:$DC$770,0))),IF(ISNA(INDEX($DC$1:$DC$200,MATCH($BI215&amp;CJ$3,$DB$1:$DB$200&amp;$DC$1:$DC$200,0))),"",IF(INDEX($DC$1:$DC$200,MATCH($BI215&amp;CJ$3,$DB$1:$DB$200&amp;$DC$1:$DC$200,0))=CJ$3,1,"")),IF(INDEX($DC$201:$DC$770,MATCH($BI214&amp;CJ$3,$DB$201:$DB$770&amp;$DC$201:$DC$770,0))=CJ$3,2,""))</f>
        <v/>
      </c>
      <c r="CK215" s="10" t="str">
        <f t="array" ref="CK215">IF(ISNA(INDEX($DC$201:$DC$770,MATCH($BI214&amp;CK$3,$DB$201:$DB$770&amp;$DC$201:$DC$770,0))),IF(ISNA(INDEX($DC$1:$DC$200,MATCH($BI215&amp;CK$3,$DB$1:$DB$200&amp;$DC$1:$DC$200,0))),"",IF(INDEX($DC$1:$DC$200,MATCH($BI215&amp;CK$3,$DB$1:$DB$200&amp;$DC$1:$DC$200,0))=CK$3,1,"")),IF(INDEX($DC$201:$DC$770,MATCH($BI214&amp;CK$3,$DB$201:$DB$770&amp;$DC$201:$DC$770,0))=CK$3,2,""))</f>
        <v/>
      </c>
      <c r="CL215" s="8" t="str">
        <f t="array" ref="CL215">IF(ISNA(INDEX($DC$201:$DC$770,MATCH($BI214&amp;CL$3,$DB$201:$DB$770&amp;$DC$201:$DC$770,0))),IF(ISNA(INDEX($DC$1:$DC$200,MATCH($BI215&amp;CL$3,$DB$1:$DB$200&amp;$DC$1:$DC$200,0))),"",IF(INDEX($DC$1:$DC$200,MATCH($BI215&amp;CL$3,$DB$1:$DB$200&amp;$DC$1:$DC$200,0))=CL$3,1,"")),IF(INDEX($DC$201:$DC$770,MATCH($BI214&amp;CL$3,$DB$201:$DB$770&amp;$DC$201:$DC$770,0))=CL$3,2,""))</f>
        <v/>
      </c>
      <c r="CX215" s="30"/>
      <c r="CY215" s="30"/>
      <c r="CZ215" s="30"/>
      <c r="DA215" s="30"/>
      <c r="DB215" s="30">
        <f>$CP$75</f>
        <v>0</v>
      </c>
      <c r="DC215" s="30">
        <f>CO75</f>
        <v>3</v>
      </c>
      <c r="DD215" s="30"/>
      <c r="DE215" s="30">
        <v>1</v>
      </c>
      <c r="DF215" s="30">
        <f>CY76-CY75+1</f>
        <v>1</v>
      </c>
      <c r="DG215" s="30"/>
      <c r="DH215" s="30"/>
      <c r="DI215" s="30"/>
      <c r="DJ215" s="30"/>
      <c r="DK215" s="30"/>
      <c r="DL215" s="49">
        <f t="shared" si="1926"/>
        <v>0</v>
      </c>
      <c r="DM215" s="30"/>
      <c r="DN215" s="30"/>
      <c r="DO215" s="30"/>
      <c r="DP215" s="30"/>
      <c r="DQ215" s="30"/>
    </row>
    <row r="216" spans="1:121">
      <c r="A216" s="13">
        <f t="shared" ref="A216" si="2003">A214+1</f>
        <v>280</v>
      </c>
      <c r="B216" s="174">
        <f>TRUNC((DATE($CR$2,C$205,C216)-WEEKDAY(DATE($CR$2,C$205,C216),2)-DATE(YEAR(DATE($CR$2,C$205,C216)+4-WEEKDAY(DATE($CR$2,C$205,C216),2)),1,-10))/7)</f>
        <v>40</v>
      </c>
      <c r="C216" s="181">
        <v>6</v>
      </c>
      <c r="D216" s="176" t="str">
        <f t="shared" si="1928"/>
        <v>Do</v>
      </c>
      <c r="E216" s="2"/>
      <c r="F216" s="164" t="str">
        <f t="shared" ref="F216" si="2004">IF(OR(OR(B216=$CR$7,B220=$CR$7,B216=$CS$7,B220=$CS$7,B216=$CT$7,B220=$CT$7,B216=$CR$8,B220=$CR$8,B216=$CR$9,B220=$CR$9,B216=$CR$10,B220=$CR$10,B216=$CS$10,B220=$CS$10,B216=$CR$11,B220=$CR$11,B216=$CS$11,B220=$CS$11,B216=$CT$11,B220=$CT$11,B216=$CU$11,B220=$CU$11,B216=$CV$11,B220=$CV$11,B216=$CR$12,B220=$CR$12,B216=$CS$12,B220=$CS$12),OR($A217=$CP$30,$A217=$CP$31,$A217=$CP$32,$A217=$CP$33,$A217=$CP$34,$A217=$CP$35,$A217=$CP$36,$A217=$CP$37,$A217=$CP$38,$A217=$CP$39,$A217=$CP$40,$A217=$CP$41),OR($A217=$CP$44,$A217=$CP$45,$A217=$CP$46,$A217=$CP$47,$A217=$CP$48,$A217=$CP$49,$A217=$CP$50)),1,"")</f>
        <v/>
      </c>
      <c r="G216" s="164" t="str">
        <f t="shared" ref="G216" si="2005">IF(OR(OR(B216=$CR$15,B220=$CR$15,B216=$CS$15,B220=$CS$15,B216=$CT$15,B220=$CT$15,B216=$CR$16,B220=$CR$16,B216=$CS$16,B220=$CS$16,B216=$CR$17,B220=$CR$17,B216=$CS$17,B220=$CS$17,B216=$CR$18,B220=$CR$18,B216=$CS$18,B220=$CS$18,B216=$CT$18,B220=$CT$18,B216=$CU$18,B220=$CU$18,B216=$CV$18,B220=$CV$18,B216=$CR$19,B220=$CR$19,B216=$CS$19,B220=$CS$19),OR($A217=$CP$30,$A217=$CP$31,$A217=$CP$32,$A217=$CP$33,$A217=$CP$34,$A217=$CP$35,$A217=$CP$36,$A217=$CP$37,$A217=$CP$38,$A217=$CP$39,$A217=$CP$40,$A217=$CP$41),OR($A217=$CP$44,$A217=$CP$45,$A217=$CP$46,$A217=$CP$47,$A217=$CP$48,$A217=$CP$49,$A217=$CP$50)),1,"")</f>
        <v/>
      </c>
      <c r="H216" s="164" t="str">
        <f t="shared" ref="H216" si="2006">IF(OR(OR(B216=$CR$22,B220=$CR$22,B216=$CS$22,B220=$CS$22,B216=$CT$22,B220=$CT$22,B216=$CR$23,B220=$CR$23,B216=$CS$23,B220=$CS$23,B216=$CR$24,B220=$CR$24,B216=$CS$24,B220=$CS$24,B216=$CR$25,B220=$CR$25,B216=$CS$25,B220=$CS$25,B216=$CT$25,B220=$CT$25,B216=$CU$25,B220=$CU$25,B216=$CV$25,B220=$CV$25,B216=$CR$26,B220=$CR$26,B216=$CS$26,B220=$CS$26),OR($A217=$CP$30,$A217=$CP$31,$A217=$CP$32,$A217=$CP$33,$A217=$CP$34,$A217=$CP$35,$A217=$CP$36,$A217=$CP$37,$A217=$CP$38,$A217=$CP$39,$A217=$CP$40,$A217=$CP$41),OR($A217=$CP$44,$A217=$CP$45,$A217=$CP$46,$A217=$CP$47,$A217=$CP$48,$A217=$CP$49,$A217=$CP$50)),1,"")</f>
        <v/>
      </c>
      <c r="I216" s="2"/>
      <c r="J216" s="1" t="str">
        <f t="shared" ref="J216" si="2007">IF(ISNA(VLOOKUP(A216,$DB$1:$DE$200,4,FALSE)),"",VLOOKUP(A216,$DB$1:$DE$200,4,FALSE))</f>
        <v/>
      </c>
      <c r="K216" s="1"/>
      <c r="L216" s="1"/>
      <c r="M216" s="1"/>
      <c r="N216" s="1"/>
      <c r="O216" s="1"/>
      <c r="P216" s="5" t="str">
        <f t="array" ref="P216">IF(ISNA(INDEX($DC$1:$DC$770,MATCH($A216&amp;P$3,$DB$1:$DB$770&amp;$DC$1:$DC$770,0))),"",IF(ISNA(INDEX($DC$1:$DC$200,MATCH($A216&amp;P$3,$DB$1:$DB$200&amp;$DC$1:$DC$200,0))),IF(INDEX($DC$201:$DC$770,MATCH($A216&amp;P$3,$DB$201:$DB$770&amp;$DC$201:$DC$770,0))=P$3,2,""),IF(INDEX($DC$1:$DC$200,MATCH($A216&amp;P$3,$DB$1:$DB$200&amp;$DC$1:$DC$200,0))=P$3,1,"")))</f>
        <v/>
      </c>
      <c r="Q216" s="6" t="str">
        <f t="array" ref="Q216">IF(ISNA(INDEX($DC$1:$DC$770,MATCH($A216&amp;Q$3,$DB$1:$DB$770&amp;$DC$1:$DC$770,0))),"",IF(ISNA(INDEX($DC$1:$DC$200,MATCH($A216&amp;Q$3,$DB$1:$DB$200&amp;$DC$1:$DC$200,0))),IF(INDEX($DC$201:$DC$770,MATCH($A216&amp;Q$3,$DB$201:$DB$770&amp;$DC$201:$DC$770,0))=Q$3,2,""),IF(INDEX($DC$1:$DC$200,MATCH($A216&amp;Q$3,$DB$1:$DB$200&amp;$DC$1:$DC$200,0))=Q$3,1,"")))</f>
        <v/>
      </c>
      <c r="R216" s="6" t="str">
        <f t="array" ref="R216">IF(ISNA(INDEX($DC$1:$DC$770,MATCH($A216&amp;R$3,$DB$1:$DB$770&amp;$DC$1:$DC$770,0))),"",IF(ISNA(INDEX($DC$1:$DC$200,MATCH($A216&amp;R$3,$DB$1:$DB$200&amp;$DC$1:$DC$200,0))),IF(INDEX($DC$201:$DC$770,MATCH($A216&amp;R$3,$DB$201:$DB$770&amp;$DC$201:$DC$770,0))=R$3,2,""),IF(INDEX($DC$1:$DC$200,MATCH($A216&amp;R$3,$DB$1:$DB$200&amp;$DC$1:$DC$200,0))=R$3,1,"")))</f>
        <v/>
      </c>
      <c r="S216" s="5" t="str">
        <f t="array" ref="S216">IF(ISNA(INDEX($DC$1:$DC$770,MATCH($A216&amp;S$3,$DB$1:$DB$770&amp;$DC$1:$DC$770,0))),"",IF(ISNA(INDEX($DC$1:$DC$200,MATCH($A216&amp;S$3,$DB$1:$DB$200&amp;$DC$1:$DC$200,0))),IF(INDEX($DC$201:$DC$770,MATCH($A216&amp;S$3,$DB$201:$DB$770&amp;$DC$201:$DC$770,0))=S$3,2,""),IF(INDEX($DC$1:$DC$200,MATCH($A216&amp;S$3,$DB$1:$DB$200&amp;$DC$1:$DC$200,0))=S$3,1,"")))</f>
        <v/>
      </c>
      <c r="T216" s="6" t="str">
        <f t="array" ref="T216">IF(ISNA(INDEX($DC$1:$DC$770,MATCH($A216&amp;T$3,$DB$1:$DB$770&amp;$DC$1:$DC$770,0))),"",IF(ISNA(INDEX($DC$1:$DC$200,MATCH($A216&amp;T$3,$DB$1:$DB$200&amp;$DC$1:$DC$200,0))),IF(INDEX($DC$201:$DC$770,MATCH($A216&amp;T$3,$DB$201:$DB$770&amp;$DC$201:$DC$770,0))=T$3,2,""),IF(INDEX($DC$1:$DC$200,MATCH($A216&amp;T$3,$DB$1:$DB$200&amp;$DC$1:$DC$200,0))=T$3,1,"")))</f>
        <v/>
      </c>
      <c r="U216" s="7" t="str">
        <f t="array" ref="U216">IF(ISNA(INDEX($DC$1:$DC$770,MATCH($A216&amp;U$3,$DB$1:$DB$770&amp;$DC$1:$DC$770,0))),"",IF(ISNA(INDEX($DC$1:$DC$200,MATCH($A216&amp;U$3,$DB$1:$DB$200&amp;$DC$1:$DC$200,0))),IF(INDEX($DC$201:$DC$770,MATCH($A216&amp;U$3,$DB$201:$DB$770&amp;$DC$201:$DC$770,0))=U$3,2,""),IF(INDEX($DC$1:$DC$200,MATCH($A216&amp;U$3,$DB$1:$DB$200&amp;$DC$1:$DC$200,0))=U$3,1,"")))</f>
        <v/>
      </c>
      <c r="V216" s="6" t="str">
        <f t="array" ref="V216">IF(ISNA(INDEX($DC$1:$DC$770,MATCH($A216&amp;V$3,$DB$1:$DB$770&amp;$DC$1:$DC$770,0))),"",IF(ISNA(INDEX($DC$1:$DC$200,MATCH($A216&amp;V$3,$DB$1:$DB$200&amp;$DC$1:$DC$200,0))),IF(INDEX($DC$201:$DC$770,MATCH($A216&amp;V$3,$DB$201:$DB$770&amp;$DC$201:$DC$770,0))=V$3,2,""),IF(INDEX($DC$1:$DC$200,MATCH($A216&amp;V$3,$DB$1:$DB$200&amp;$DC$1:$DC$200,0))=V$3,1,"")))</f>
        <v/>
      </c>
      <c r="W216" s="6" t="str">
        <f t="array" ref="W216">IF(ISNA(INDEX($DC$1:$DC$770,MATCH($A216&amp;W$3,$DB$1:$DB$770&amp;$DC$1:$DC$770,0))),"",IF(ISNA(INDEX($DC$1:$DC$200,MATCH($A216&amp;W$3,$DB$1:$DB$200&amp;$DC$1:$DC$200,0))),IF(INDEX($DC$201:$DC$770,MATCH($A216&amp;W$3,$DB$201:$DB$770&amp;$DC$201:$DC$770,0))=W$3,2,""),IF(INDEX($DC$1:$DC$200,MATCH($A216&amp;W$3,$DB$1:$DB$200&amp;$DC$1:$DC$200,0))=W$3,1,"")))</f>
        <v/>
      </c>
      <c r="X216" s="6" t="str">
        <f t="array" ref="X216">IF(ISNA(INDEX($DC$1:$DC$770,MATCH($A216&amp;X$3,$DB$1:$DB$770&amp;$DC$1:$DC$770,0))),"",IF(ISNA(INDEX($DC$1:$DC$200,MATCH($A216&amp;X$3,$DB$1:$DB$200&amp;$DC$1:$DC$200,0))),IF(INDEX($DC$201:$DC$770,MATCH($A216&amp;X$3,$DB$201:$DB$770&amp;$DC$201:$DC$770,0))=X$3,2,""),IF(INDEX($DC$1:$DC$200,MATCH($A216&amp;X$3,$DB$1:$DB$200&amp;$DC$1:$DC$200,0))=X$3,1,"")))</f>
        <v/>
      </c>
      <c r="Y216" s="5" t="str">
        <f t="array" ref="Y216">IF(ISNA(INDEX($DC$1:$DC$770,MATCH($A216&amp;Y$3,$DB$1:$DB$770&amp;$DC$1:$DC$770,0))),"",IF(ISNA(INDEX($DC$1:$DC$200,MATCH($A216&amp;Y$3,$DB$1:$DB$200&amp;$DC$1:$DC$200,0))),IF(INDEX($DC$201:$DC$770,MATCH($A216&amp;Y$3,$DB$201:$DB$770&amp;$DC$201:$DC$770,0))=Y$3,2,""),IF(INDEX($DC$1:$DC$200,MATCH($A216&amp;Y$3,$DB$1:$DB$200&amp;$DC$1:$DC$200,0))=Y$3,1,"")))</f>
        <v/>
      </c>
      <c r="Z216" s="6" t="str">
        <f t="array" ref="Z216">IF(ISNA(INDEX($DC$1:$DC$770,MATCH($A216&amp;Z$3,$DB$1:$DB$770&amp;$DC$1:$DC$770,0))),"",IF(ISNA(INDEX($DC$1:$DC$200,MATCH($A216&amp;Z$3,$DB$1:$DB$200&amp;$DC$1:$DC$200,0))),IF(INDEX($DC$201:$DC$770,MATCH($A216&amp;Z$3,$DB$201:$DB$770&amp;$DC$201:$DC$770,0))=Z$3,2,""),IF(INDEX($DC$1:$DC$200,MATCH($A216&amp;Z$3,$DB$1:$DB$200&amp;$DC$1:$DC$200,0))=Z$3,1,"")))</f>
        <v/>
      </c>
      <c r="AA216" s="7" t="str">
        <f t="array" ref="AA216">IF(ISNA(INDEX($DC$1:$DC$770,MATCH($A216&amp;AA$3,$DB$1:$DB$770&amp;$DC$1:$DC$770,0))),"",IF(ISNA(INDEX($DC$1:$DC$200,MATCH($A216&amp;AA$3,$DB$1:$DB$200&amp;$DC$1:$DC$200,0))),IF(INDEX($DC$201:$DC$770,MATCH($A216&amp;AA$3,$DB$201:$DB$770&amp;$DC$201:$DC$770,0))=AA$3,2,""),IF(INDEX($DC$1:$DC$200,MATCH($A216&amp;AA$3,$DB$1:$DB$200&amp;$DC$1:$DC$200,0))=AA$3,1,"")))</f>
        <v/>
      </c>
      <c r="AB216" s="6" t="str">
        <f t="array" ref="AB216">IF(ISNA(INDEX($DC$1:$DC$770,MATCH($A216&amp;AB$3,$DB$1:$DB$770&amp;$DC$1:$DC$770,0))),"",IF(ISNA(INDEX($DC$1:$DC$200,MATCH($A216&amp;AB$3,$DB$1:$DB$200&amp;$DC$1:$DC$200,0))),IF(INDEX($DC$201:$DC$770,MATCH($A216&amp;AB$3,$DB$201:$DB$770&amp;$DC$201:$DC$770,0))=AB$3,2,""),IF(INDEX($DC$1:$DC$200,MATCH($A216&amp;AB$3,$DB$1:$DB$200&amp;$DC$1:$DC$200,0))=AB$3,1,"")))</f>
        <v/>
      </c>
      <c r="AC216" s="6" t="str">
        <f t="array" ref="AC216">IF(ISNA(INDEX($DC$1:$DC$770,MATCH($A216&amp;AC$3,$DB$1:$DB$770&amp;$DC$1:$DC$770,0))),"",IF(ISNA(INDEX($DC$1:$DC$200,MATCH($A216&amp;AC$3,$DB$1:$DB$200&amp;$DC$1:$DC$200,0))),IF(INDEX($DC$201:$DC$770,MATCH($A216&amp;AC$3,$DB$201:$DB$770&amp;$DC$201:$DC$770,0))=AC$3,2,""),IF(INDEX($DC$1:$DC$200,MATCH($A216&amp;AC$3,$DB$1:$DB$200&amp;$DC$1:$DC$200,0))=AC$3,1,"")))</f>
        <v/>
      </c>
      <c r="AD216" s="7" t="str">
        <f t="array" ref="AD216">IF(ISNA(INDEX($DC$1:$DC$770,MATCH($A216&amp;AD$3,$DB$1:$DB$770&amp;$DC$1:$DC$770,0))),"",IF(ISNA(INDEX($DC$1:$DC$200,MATCH($A216&amp;AD$3,$DB$1:$DB$200&amp;$DC$1:$DC$200,0))),IF(INDEX($DC$201:$DC$770,MATCH($A216&amp;AD$3,$DB$201:$DB$770&amp;$DC$201:$DC$770,0))=AD$3,2,""),IF(INDEX($DC$1:$DC$200,MATCH($A216&amp;AD$3,$DB$1:$DB$200&amp;$DC$1:$DC$200,0))=AD$3,1,"")))</f>
        <v/>
      </c>
      <c r="AE216" s="4">
        <f t="shared" ref="AE216" si="2008">AE214+1</f>
        <v>311</v>
      </c>
      <c r="AF216" s="174">
        <f>TRUNC((DATE($CR$2,AG$205,AG216)-WEEKDAY(DATE($CR$2,AG$205,AG216),2)-DATE(YEAR(DATE($CR$2,AG$205,AG216)+4-WEEKDAY(DATE($CR$2,AG$205,AG216),2)),1,-10))/7)</f>
        <v>44</v>
      </c>
      <c r="AG216" s="181">
        <v>6</v>
      </c>
      <c r="AH216" s="176" t="str">
        <f t="shared" si="1933"/>
        <v>So</v>
      </c>
      <c r="AI216" s="2"/>
      <c r="AJ216" s="164" t="str">
        <f t="shared" ref="AJ216" si="2009">IF(OR(OR(AF216=$CR$7,AF220=$CR$7,AF216=$CS$7,AF220=$CS$7,AF216=$CT$7,AF220=$CT$7,AF216=$CR$8,AF220=$CR$8,AF216=$CR$9,AF220=$CR$9,AF216=$CR$10,AF220=$CR$10,AF216=$CS$10,AF220=$CS$10,AF216=$CR$11,AF220=$CR$11,AF216=$CS$11,AF220=$CS$11,AF216=$CT$11,AF220=$CT$11,AF216=$CU$11,AF220=$CU$11,AF216=$CV$11,AF220=$CV$11,AF216=$CR$12,AF220=$CR$12,AF216=$CS$12,AF220=$CS$12),OR($AE217=$CP$30,$AE217=$CP$31,$AE217=$CP$32,$AE217=$CP$33,$AE217=$CP$34,$AE217=$CP$35,$AE217=$CP$36,$AE217=$CP$37,$AE217=$CP$38,$AE217=$CP$39,$AE217=$CP$40,$AE217=$CP$41),OR($AE217=$CP$44,$AE217=$CP$45,$AE217=$CP$46,$AE217=$CP$47,$AE217=$CP$48,$AE217=$CP$49,$AE217=$CP$50)),1,"")</f>
        <v/>
      </c>
      <c r="AK216" s="164" t="str">
        <f t="shared" ref="AK216" si="2010">IF(OR(OR(AF216=$CR$15,AF220=$CR$15,AF216=$CS$15,AF220=$CS$15,AF216=$CT$15,AF220=$CT$15,AF216=$CR$16,AF220=$CR$16,AF216=$CS$16,AF220=$CS$16,AF216=$CR$17,AF220=$CR$17,AF216=$CS$17,AF220=$CS$17,AF216=$CR$18,AF220=$CR$18,AF216=$CS$18,AF220=$CS$18,AF216=$CT$18,AF220=$CT$18,AF216=$CU$18,AF220=$CU$18,AF216=$CV$18,AF220=$CV$18,AF216=$CR$19,AF220=$CR$19,AF216=$CS$19,AF220=$CS$19),OR($AE217=$CP$30,$AE217=$CP$31,$AE217=$CP$32,$AE217=$CP$33,$AE217=$CP$34,$AE217=$CP$35,$AE217=$CP$36,$AE217=$CP$37,$AE217=$CP$38,$AE217=$CP$39,$AE217=$CP$40,$AE217=$CP$41),OR($AE217=$CP$44,$AE217=$CP$45,$AE217=$CP$46,$AE217=$CP$47,$AE217=$CP$48,$AE217=$CP$49,$AE217=$CP$50)),1,"")</f>
        <v/>
      </c>
      <c r="AL216" s="164" t="str">
        <f t="shared" ref="AL216" si="2011">IF(OR(OR(AF216=$CR$22,AF220=$CR$22,AF216=$CS$22,AF220=$CS$22,AF216=$CT$22,AF220=$CT$22,AF216=$CR$23,AF220=$CR$23,AF216=$CS$23,AF220=$CS$23,AF216=$CR$24,AF220=$CR$24,AF216=$CS$24,AF220=$CS$24,AF216=$CR$25,AF220=$CR$25,AF216=$CS$25,AF220=$CS$25,AF216=$CT$25,AF220=$CT$25,AF216=$CU$25,AF220=$CU$25,AF216=$CV$25,AF220=$CV$25,AF216=$CR$26,AF220=$CR$26,AF216=$CS$26,AF220=$CS$26),OR($AE217=$CP$30,$AE217=$CP$31,$AE217=$CP$32,$AE217=$CP$33,$AE217=$CP$34,$AE217=$CP$35,$AE217=$CP$36,$AE217=$CP$37,$AE217=$CP$38,$AE217=$CP$39,$AE217=$CP$40,$AE217=$CP$41),OR($AE217=$CP$44,$AE217=$CP$45,$AE217=$CP$46,$AE217=$CP$47,$AE217=$CP$48,$AE217=$CP$49,$AE217=$CP$50)),1,"")</f>
        <v/>
      </c>
      <c r="AM216" s="2"/>
      <c r="AN216" s="5" t="str">
        <f t="shared" ref="AN216" si="2012">IF(ISNA(VLOOKUP(AE216,$DB$1:$DE$200,4,FALSE)),"",VLOOKUP(AE216,$DB$1:$DE$200,4,FALSE))</f>
        <v/>
      </c>
      <c r="AO216" s="6"/>
      <c r="AP216" s="6"/>
      <c r="AQ216" s="6"/>
      <c r="AR216" s="6"/>
      <c r="AS216" s="7"/>
      <c r="AT216" s="5" t="str">
        <f t="array" ref="AT216">IF(ISNA(INDEX($DC$1:$DC$770,MATCH($AE216&amp;AT$3,$DB$1:$DB$770&amp;$DC$1:$DC$770,0))),"",IF(ISNA(INDEX($DC$1:$DC$200,MATCH($AE216&amp;AT$3,$DB$1:$DB$200&amp;$DC$1:$DC$200,0))),IF(INDEX($DC$201:$DC$770,MATCH($AE216&amp;AT$3,$DB$201:$DB$770&amp;$DC$201:$DC$770,0))=AT$3,2,""),IF(INDEX($DC$1:$DC$200,MATCH($AE216&amp;AT$3,$DB$1:$DB$200&amp;$DC$1:$DC$200,0))=AT$3,1,"")))</f>
        <v/>
      </c>
      <c r="AU216" s="6" t="str">
        <f t="array" ref="AU216">IF(ISNA(INDEX($DC$1:$DC$770,MATCH($AE216&amp;AU$3,$DB$1:$DB$770&amp;$DC$1:$DC$770,0))),"",IF(ISNA(INDEX($DC$1:$DC$200,MATCH($AE216&amp;AU$3,$DB$1:$DB$200&amp;$DC$1:$DC$200,0))),IF(INDEX($DC$201:$DC$770,MATCH($AE216&amp;AU$3,$DB$201:$DB$770&amp;$DC$201:$DC$770,0))=AU$3,2,""),IF(INDEX($DC$1:$DC$200,MATCH($AE216&amp;AU$3,$DB$1:$DB$200&amp;$DC$1:$DC$200,0))=AU$3,1,"")))</f>
        <v/>
      </c>
      <c r="AV216" s="6" t="str">
        <f t="array" ref="AV216">IF(ISNA(INDEX($DC$1:$DC$770,MATCH($AE216&amp;AV$3,$DB$1:$DB$770&amp;$DC$1:$DC$770,0))),"",IF(ISNA(INDEX($DC$1:$DC$200,MATCH($AE216&amp;AV$3,$DB$1:$DB$200&amp;$DC$1:$DC$200,0))),IF(INDEX($DC$201:$DC$770,MATCH($AE216&amp;AV$3,$DB$201:$DB$770&amp;$DC$201:$DC$770,0))=AV$3,2,""),IF(INDEX($DC$1:$DC$200,MATCH($AE216&amp;AV$3,$DB$1:$DB$200&amp;$DC$1:$DC$200,0))=AV$3,1,"")))</f>
        <v/>
      </c>
      <c r="AW216" s="5" t="str">
        <f t="array" ref="AW216">IF(ISNA(INDEX($DC$1:$DC$770,MATCH($AE216&amp;AW$3,$DB$1:$DB$770&amp;$DC$1:$DC$770,0))),"",IF(ISNA(INDEX($DC$1:$DC$200,MATCH($AE216&amp;AW$3,$DB$1:$DB$200&amp;$DC$1:$DC$200,0))),IF(INDEX($DC$201:$DC$770,MATCH($AE216&amp;AW$3,$DB$201:$DB$770&amp;$DC$201:$DC$770,0))=AW$3,2,""),IF(INDEX($DC$1:$DC$200,MATCH($AE216&amp;AW$3,$DB$1:$DB$200&amp;$DC$1:$DC$200,0))=AW$3,1,"")))</f>
        <v/>
      </c>
      <c r="AX216" s="6" t="str">
        <f t="array" ref="AX216">IF(ISNA(INDEX($DC$1:$DC$770,MATCH($AE216&amp;AX$3,$DB$1:$DB$770&amp;$DC$1:$DC$770,0))),"",IF(ISNA(INDEX($DC$1:$DC$200,MATCH($AE216&amp;AX$3,$DB$1:$DB$200&amp;$DC$1:$DC$200,0))),IF(INDEX($DC$201:$DC$770,MATCH($AE216&amp;AX$3,$DB$201:$DB$770&amp;$DC$201:$DC$770,0))=AX$3,2,""),IF(INDEX($DC$1:$DC$200,MATCH($AE216&amp;AX$3,$DB$1:$DB$200&amp;$DC$1:$DC$200,0))=AX$3,1,"")))</f>
        <v/>
      </c>
      <c r="AY216" s="7" t="str">
        <f t="array" ref="AY216">IF(ISNA(INDEX($DC$1:$DC$770,MATCH($AE216&amp;AY$3,$DB$1:$DB$770&amp;$DC$1:$DC$770,0))),"",IF(ISNA(INDEX($DC$1:$DC$200,MATCH($AE216&amp;AY$3,$DB$1:$DB$200&amp;$DC$1:$DC$200,0))),IF(INDEX($DC$201:$DC$770,MATCH($AE216&amp;AY$3,$DB$201:$DB$770&amp;$DC$201:$DC$770,0))=AY$3,2,""),IF(INDEX($DC$1:$DC$200,MATCH($AE216&amp;AY$3,$DB$1:$DB$200&amp;$DC$1:$DC$200,0))=AY$3,1,"")))</f>
        <v/>
      </c>
      <c r="AZ216" s="6" t="str">
        <f t="array" ref="AZ216">IF(ISNA(INDEX($DC$1:$DC$770,MATCH($AE216&amp;AZ$3,$DB$1:$DB$770&amp;$DC$1:$DC$770,0))),"",IF(ISNA(INDEX($DC$1:$DC$200,MATCH($AE216&amp;AZ$3,$DB$1:$DB$200&amp;$DC$1:$DC$200,0))),IF(INDEX($DC$201:$DC$770,MATCH($AE216&amp;AZ$3,$DB$201:$DB$770&amp;$DC$201:$DC$770,0))=AZ$3,2,""),IF(INDEX($DC$1:$DC$200,MATCH($AE216&amp;AZ$3,$DB$1:$DB$200&amp;$DC$1:$DC$200,0))=AZ$3,1,"")))</f>
        <v/>
      </c>
      <c r="BA216" s="6" t="str">
        <f t="array" ref="BA216">IF(ISNA(INDEX($DC$1:$DC$770,MATCH($AE216&amp;BA$3,$DB$1:$DB$770&amp;$DC$1:$DC$770,0))),"",IF(ISNA(INDEX($DC$1:$DC$200,MATCH($AE216&amp;BA$3,$DB$1:$DB$200&amp;$DC$1:$DC$200,0))),IF(INDEX($DC$201:$DC$770,MATCH($AE216&amp;BA$3,$DB$201:$DB$770&amp;$DC$201:$DC$770,0))=BA$3,2,""),IF(INDEX($DC$1:$DC$200,MATCH($AE216&amp;BA$3,$DB$1:$DB$200&amp;$DC$1:$DC$200,0))=BA$3,1,"")))</f>
        <v/>
      </c>
      <c r="BB216" s="6" t="str">
        <f t="array" ref="BB216">IF(ISNA(INDEX($DC$1:$DC$770,MATCH($AE216&amp;BB$3,$DB$1:$DB$770&amp;$DC$1:$DC$770,0))),"",IF(ISNA(INDEX($DC$1:$DC$200,MATCH($AE216&amp;BB$3,$DB$1:$DB$200&amp;$DC$1:$DC$200,0))),IF(INDEX($DC$201:$DC$770,MATCH($AE216&amp;BB$3,$DB$201:$DB$770&amp;$DC$201:$DC$770,0))=BB$3,2,""),IF(INDEX($DC$1:$DC$200,MATCH($AE216&amp;BB$3,$DB$1:$DB$200&amp;$DC$1:$DC$200,0))=BB$3,1,"")))</f>
        <v/>
      </c>
      <c r="BC216" s="5" t="str">
        <f t="array" ref="BC216">IF(ISNA(INDEX($DC$1:$DC$770,MATCH($AE216&amp;BC$3,$DB$1:$DB$770&amp;$DC$1:$DC$770,0))),"",IF(ISNA(INDEX($DC$1:$DC$200,MATCH($AE216&amp;BC$3,$DB$1:$DB$200&amp;$DC$1:$DC$200,0))),IF(INDEX($DC$201:$DC$770,MATCH($AE216&amp;BC$3,$DB$201:$DB$770&amp;$DC$201:$DC$770,0))=BC$3,2,""),IF(INDEX($DC$1:$DC$200,MATCH($AE216&amp;BC$3,$DB$1:$DB$200&amp;$DC$1:$DC$200,0))=BC$3,1,"")))</f>
        <v/>
      </c>
      <c r="BD216" s="6" t="str">
        <f t="array" ref="BD216">IF(ISNA(INDEX($DC$1:$DC$770,MATCH($AE216&amp;BD$3,$DB$1:$DB$770&amp;$DC$1:$DC$770,0))),"",IF(ISNA(INDEX($DC$1:$DC$200,MATCH($AE216&amp;BD$3,$DB$1:$DB$200&amp;$DC$1:$DC$200,0))),IF(INDEX($DC$201:$DC$770,MATCH($AE216&amp;BD$3,$DB$201:$DB$770&amp;$DC$201:$DC$770,0))=BD$3,2,""),IF(INDEX($DC$1:$DC$200,MATCH($AE216&amp;BD$3,$DB$1:$DB$200&amp;$DC$1:$DC$200,0))=BD$3,1,"")))</f>
        <v/>
      </c>
      <c r="BE216" s="7" t="str">
        <f t="array" ref="BE216">IF(ISNA(INDEX($DC$1:$DC$770,MATCH($AE216&amp;BE$3,$DB$1:$DB$770&amp;$DC$1:$DC$770,0))),"",IF(ISNA(INDEX($DC$1:$DC$200,MATCH($AE216&amp;BE$3,$DB$1:$DB$200&amp;$DC$1:$DC$200,0))),IF(INDEX($DC$201:$DC$770,MATCH($AE216&amp;BE$3,$DB$201:$DB$770&amp;$DC$201:$DC$770,0))=BE$3,2,""),IF(INDEX($DC$1:$DC$200,MATCH($AE216&amp;BE$3,$DB$1:$DB$200&amp;$DC$1:$DC$200,0))=BE$3,1,"")))</f>
        <v/>
      </c>
      <c r="BF216" s="6" t="str">
        <f t="array" ref="BF216">IF(ISNA(INDEX($DC$1:$DC$770,MATCH($AE216&amp;BF$3,$DB$1:$DB$770&amp;$DC$1:$DC$770,0))),"",IF(ISNA(INDEX($DC$1:$DC$200,MATCH($AE216&amp;BF$3,$DB$1:$DB$200&amp;$DC$1:$DC$200,0))),IF(INDEX($DC$201:$DC$770,MATCH($AE216&amp;BF$3,$DB$201:$DB$770&amp;$DC$201:$DC$770,0))=BF$3,2,""),IF(INDEX($DC$1:$DC$200,MATCH($AE216&amp;BF$3,$DB$1:$DB$200&amp;$DC$1:$DC$200,0))=BF$3,1,"")))</f>
        <v/>
      </c>
      <c r="BG216" s="6" t="str">
        <f t="array" ref="BG216">IF(ISNA(INDEX($DC$1:$DC$770,MATCH($AE216&amp;BG$3,$DB$1:$DB$770&amp;$DC$1:$DC$770,0))),"",IF(ISNA(INDEX($DC$1:$DC$200,MATCH($AE216&amp;BG$3,$DB$1:$DB$200&amp;$DC$1:$DC$200,0))),IF(INDEX($DC$201:$DC$770,MATCH($AE216&amp;BG$3,$DB$201:$DB$770&amp;$DC$201:$DC$770,0))=BG$3,2,""),IF(INDEX($DC$1:$DC$200,MATCH($AE216&amp;BG$3,$DB$1:$DB$200&amp;$DC$1:$DC$200,0))=BG$3,1,"")))</f>
        <v/>
      </c>
      <c r="BH216" s="7" t="str">
        <f t="array" ref="BH216">IF(ISNA(INDEX($DC$1:$DC$770,MATCH($AE216&amp;BH$3,$DB$1:$DB$770&amp;$DC$1:$DC$770,0))),"",IF(ISNA(INDEX($DC$1:$DC$200,MATCH($AE216&amp;BH$3,$DB$1:$DB$200&amp;$DC$1:$DC$200,0))),IF(INDEX($DC$201:$DC$770,MATCH($AE216&amp;BH$3,$DB$201:$DB$770&amp;$DC$201:$DC$770,0))=BH$3,2,""),IF(INDEX($DC$1:$DC$200,MATCH($AE216&amp;BH$3,$DB$1:$DB$200&amp;$DC$1:$DC$200,0))=BH$3,1,"")))</f>
        <v/>
      </c>
      <c r="BI216" s="4">
        <f t="shared" ref="BI216" si="2013">BI214+1</f>
        <v>341</v>
      </c>
      <c r="BJ216" s="174">
        <f>TRUNC((DATE($CR$2,BK$205,BK216)-WEEKDAY(DATE($CR$2,BK$205,BK216),2)-DATE(YEAR(DATE($CR$2,BK$205,BK216)+4-WEEKDAY(DATE($CR$2,BK$205,BK216),2)),1,-10))/7)</f>
        <v>49</v>
      </c>
      <c r="BK216" s="181">
        <v>6</v>
      </c>
      <c r="BL216" s="176" t="str">
        <f t="shared" si="1938"/>
        <v>Di</v>
      </c>
      <c r="BM216" s="2"/>
      <c r="BN216" s="164" t="str">
        <f t="shared" ref="BN216" si="2014">IF(OR(OR($BI217=$CP$30,$BI217=$CP$31,$BI217=$CP$32,$BI217=$CP$33,$BI217=$CP$34,$BI217=$CP$35,$BI217=$CP$36,$BI217=$CP$37,$BI217=$CP$38,$BI217=$CP$39,$BI217=$CP$40,$BI217=$CP$41),OR(BJ216=$CR$7,BJ220=$CR$7,BJ216=$CS$7,BJ220=$CS$7,BJ216=$CT$7,BJ220=$CT$7,BJ216=$CR$8,BJ220=$CR$8,BJ216=$CR$9,BJ220=$CR$9,BJ216=$CR$10,BJ220=$CR$10,BJ216=$CS$10,BJ220=$CS$10,BJ216=$CR$11,BJ220=$CR$11,BJ216=$CS$11,BJ220=$CS$11,BJ216=$CT$11,BJ220=$CT$11,BJ216=$CU$11,BJ220=$CU$11,BJ216=$CV$11,BJ220=$CV$11,BJ216=$CR$12,BJ220=$CR$12,BJ216=$CS$12,BJ220=$CS$12),OR($BI217=$CP$44,$BI217=$CP$45,$BI217=$CP$46,$BI217=$CP$47,$BI217=$CP$48,$BI217=$CP$49,$BI217=$CP$50)),1,"")</f>
        <v/>
      </c>
      <c r="BO216" s="164" t="str">
        <f t="shared" ref="BO216" si="2015">IF(OR(OR(BJ216=$CR$15,BJ220=$CR$15,BJ216=$CS$15,BJ220=$CS$15,BJ216=$CT$15,BJ220=$CT$15,BJ216=$CR$16,BJ220=$CR$16,BJ216=$CS$16,BJ220=$CS$16,BJ216=$CR$17,BJ220=$CR$17,BJ216=$CS$17,BJ220=$CS$17,BJ216=$CR$18,BJ220=$CR$18,BJ216=$CS$18,BJ220=$CS$18,BJ216=$CT$18,BJ220=$CT$18,BJ216=$CU$18,BJ220=$CU$18,BJ216=$CV$18,BJ220=$CV$18,BJ216=$CR$19,BJ220=$CR$19,BJ216=$CS$19,BJ220=$CS$19),OR($BI217=$CP$30,$BI217=$CP$31,$BI217=$CP$32,$BI217=$CP$33,$BI217=$CP$34,$BI217=$CP$35,$BI217=$CP$36,$BI217=$CP$37,$BI217=$CP$38,$BI217=$CP$39,$BI217=$CP$40,$BI217=$CP$41),OR($BI217=$CP$44,$BI217=$CP$45,$BI217=$CP$46,$BI217=$CP$47,$BI217=$CP$48,$BI217=$CP$49,$BI217=$CP$50)),1,"")</f>
        <v/>
      </c>
      <c r="BP216" s="164" t="str">
        <f t="shared" ref="BP216" si="2016">IF(OR(OR(BJ216=$CR$22,BJ220=$CR$22,BJ216=$CS$22,BJ220=$CS$22,BJ216=$CT$22,BJ220=$CT$22,BJ216=$CR$23,BJ220=$CR$23,BJ216=$CS$23,BJ220=$CS$23,BJ216=$CR$24,BJ220=$CR$24,BJ216=$CS$24,BJ220=$CS$24,BJ216=$CR$25,BJ220=$CR$25,BJ216=$CS$25,BJ220=$CS$25,BJ216=$CT$25,BJ220=$CT$25,BJ216=$CU$25,BJ220=$CU$25,BJ216=$CV$25,BJ220=$CV$25,BJ216=$CR$26,BJ220=$CR$26,BJ216=$CS$26,BJ220=$CS$26),OR($BI217=$CP$30,$BI217=$CP$31,$BI217=$CP$32,$BI217=$CP$33,$BI217=$CP$34,$BI217=$CP$35,$BI217=$CP$36,$BI217=$CP$37,$BI217=$CP$38,$BI217=$CP$39,$BI217=$CP$40,$BI217=$CP$41),OR($BI217=$CP$44,$BI217=$CP$45,$BI217=$CP$46,$BI217=$CP$47,$BI217=$CP$48,$BI217=$CP$49,$BI217=$CP$50)),1,"")</f>
        <v/>
      </c>
      <c r="BQ216" s="2"/>
      <c r="BR216" s="5" t="str">
        <f t="shared" ref="BR216" si="2017">IF(ISNA(VLOOKUP(BI216,$DB$1:$DE$200,4,FALSE)),"",VLOOKUP(BI216,$DB$1:$DE$200,4,FALSE))</f>
        <v/>
      </c>
      <c r="BS216" s="6"/>
      <c r="BT216" s="6"/>
      <c r="BU216" s="6"/>
      <c r="BV216" s="6"/>
      <c r="BW216" s="7"/>
      <c r="BX216" s="5" t="str">
        <f t="array" ref="BX216">IF(ISNA(INDEX($DC$1:$DC$770,MATCH($BI216&amp;BX$3,$DB$1:$DB$770&amp;$DC$1:$DC$770,0))),"",IF(ISNA(INDEX($DC$1:$DC$200,MATCH($BI216&amp;BX$3,$DB$1:$DB$200&amp;$DC$1:$DC$200,0))),IF(INDEX($DC$201:$DC$770,MATCH($BI216&amp;BX$3,$DB$201:$DB$770&amp;$DC$201:$DC$770,0))=BX$3,2,""),IF(INDEX($DC$1:$DC$200,MATCH($BI216&amp;BX$3,$DB$1:$DB$200&amp;$DC$1:$DC$200,0))=BX$3,1,"")))</f>
        <v/>
      </c>
      <c r="BY216" s="6" t="str">
        <f t="array" ref="BY216">IF(ISNA(INDEX($DC$1:$DC$770,MATCH($BI216&amp;BY$3,$DB$1:$DB$770&amp;$DC$1:$DC$770,0))),"",IF(ISNA(INDEX($DC$1:$DC$200,MATCH($BI216&amp;BY$3,$DB$1:$DB$200&amp;$DC$1:$DC$200,0))),IF(INDEX($DC$201:$DC$770,MATCH($BI216&amp;BY$3,$DB$201:$DB$770&amp;$DC$201:$DC$770,0))=BY$3,2,""),IF(INDEX($DC$1:$DC$200,MATCH($BI216&amp;BY$3,$DB$1:$DB$200&amp;$DC$1:$DC$200,0))=BY$3,1,"")))</f>
        <v/>
      </c>
      <c r="BZ216" s="6" t="str">
        <f t="array" ref="BZ216">IF(ISNA(INDEX($DC$1:$DC$770,MATCH($BI216&amp;BZ$3,$DB$1:$DB$770&amp;$DC$1:$DC$770,0))),"",IF(ISNA(INDEX($DC$1:$DC$200,MATCH($BI216&amp;BZ$3,$DB$1:$DB$200&amp;$DC$1:$DC$200,0))),IF(INDEX($DC$201:$DC$770,MATCH($BI216&amp;BZ$3,$DB$201:$DB$770&amp;$DC$201:$DC$770,0))=BZ$3,2,""),IF(INDEX($DC$1:$DC$200,MATCH($BI216&amp;BZ$3,$DB$1:$DB$200&amp;$DC$1:$DC$200,0))=BZ$3,1,"")))</f>
        <v/>
      </c>
      <c r="CA216" s="5" t="str">
        <f t="array" ref="CA216">IF(ISNA(INDEX($DC$1:$DC$770,MATCH($BI216&amp;CA$3,$DB$1:$DB$770&amp;$DC$1:$DC$770,0))),"",IF(ISNA(INDEX($DC$1:$DC$200,MATCH($BI216&amp;CA$3,$DB$1:$DB$200&amp;$DC$1:$DC$200,0))),IF(INDEX($DC$201:$DC$770,MATCH($BI216&amp;CA$3,$DB$201:$DB$770&amp;$DC$201:$DC$770,0))=CA$3,2,""),IF(INDEX($DC$1:$DC$200,MATCH($BI216&amp;CA$3,$DB$1:$DB$200&amp;$DC$1:$DC$200,0))=CA$3,1,"")))</f>
        <v/>
      </c>
      <c r="CB216" s="6" t="str">
        <f t="array" ref="CB216">IF(ISNA(INDEX($DC$1:$DC$770,MATCH($BI216&amp;CB$3,$DB$1:$DB$770&amp;$DC$1:$DC$770,0))),"",IF(ISNA(INDEX($DC$1:$DC$200,MATCH($BI216&amp;CB$3,$DB$1:$DB$200&amp;$DC$1:$DC$200,0))),IF(INDEX($DC$201:$DC$770,MATCH($BI216&amp;CB$3,$DB$201:$DB$770&amp;$DC$201:$DC$770,0))=CB$3,2,""),IF(INDEX($DC$1:$DC$200,MATCH($BI216&amp;CB$3,$DB$1:$DB$200&amp;$DC$1:$DC$200,0))=CB$3,1,"")))</f>
        <v/>
      </c>
      <c r="CC216" s="7" t="str">
        <f t="array" ref="CC216">IF(ISNA(INDEX($DC$1:$DC$770,MATCH($BI216&amp;CC$3,$DB$1:$DB$770&amp;$DC$1:$DC$770,0))),"",IF(ISNA(INDEX($DC$1:$DC$200,MATCH($BI216&amp;CC$3,$DB$1:$DB$200&amp;$DC$1:$DC$200,0))),IF(INDEX($DC$201:$DC$770,MATCH($BI216&amp;CC$3,$DB$201:$DB$770&amp;$DC$201:$DC$770,0))=CC$3,2,""),IF(INDEX($DC$1:$DC$200,MATCH($BI216&amp;CC$3,$DB$1:$DB$200&amp;$DC$1:$DC$200,0))=CC$3,1,"")))</f>
        <v/>
      </c>
      <c r="CD216" s="6" t="str">
        <f t="array" ref="CD216">IF(ISNA(INDEX($DC$1:$DC$770,MATCH($BI216&amp;CD$3,$DB$1:$DB$770&amp;$DC$1:$DC$770,0))),"",IF(ISNA(INDEX($DC$1:$DC$200,MATCH($BI216&amp;CD$3,$DB$1:$DB$200&amp;$DC$1:$DC$200,0))),IF(INDEX($DC$201:$DC$770,MATCH($BI216&amp;CD$3,$DB$201:$DB$770&amp;$DC$201:$DC$770,0))=CD$3,2,""),IF(INDEX($DC$1:$DC$200,MATCH($BI216&amp;CD$3,$DB$1:$DB$200&amp;$DC$1:$DC$200,0))=CD$3,1,"")))</f>
        <v/>
      </c>
      <c r="CE216" s="6" t="str">
        <f t="array" ref="CE216">IF(ISNA(INDEX($DC$1:$DC$770,MATCH($BI216&amp;CE$3,$DB$1:$DB$770&amp;$DC$1:$DC$770,0))),"",IF(ISNA(INDEX($DC$1:$DC$200,MATCH($BI216&amp;CE$3,$DB$1:$DB$200&amp;$DC$1:$DC$200,0))),IF(INDEX($DC$201:$DC$770,MATCH($BI216&amp;CE$3,$DB$201:$DB$770&amp;$DC$201:$DC$770,0))=CE$3,2,""),IF(INDEX($DC$1:$DC$200,MATCH($BI216&amp;CE$3,$DB$1:$DB$200&amp;$DC$1:$DC$200,0))=CE$3,1,"")))</f>
        <v/>
      </c>
      <c r="CF216" s="6" t="str">
        <f t="array" ref="CF216">IF(ISNA(INDEX($DC$1:$DC$770,MATCH($BI216&amp;CF$3,$DB$1:$DB$770&amp;$DC$1:$DC$770,0))),"",IF(ISNA(INDEX($DC$1:$DC$200,MATCH($BI216&amp;CF$3,$DB$1:$DB$200&amp;$DC$1:$DC$200,0))),IF(INDEX($DC$201:$DC$770,MATCH($BI216&amp;CF$3,$DB$201:$DB$770&amp;$DC$201:$DC$770,0))=CF$3,2,""),IF(INDEX($DC$1:$DC$200,MATCH($BI216&amp;CF$3,$DB$1:$DB$200&amp;$DC$1:$DC$200,0))=CF$3,1,"")))</f>
        <v/>
      </c>
      <c r="CG216" s="5" t="str">
        <f t="array" ref="CG216">IF(ISNA(INDEX($DC$1:$DC$770,MATCH($BI216&amp;CG$3,$DB$1:$DB$770&amp;$DC$1:$DC$770,0))),"",IF(ISNA(INDEX($DC$1:$DC$200,MATCH($BI216&amp;CG$3,$DB$1:$DB$200&amp;$DC$1:$DC$200,0))),IF(INDEX($DC$201:$DC$770,MATCH($BI216&amp;CG$3,$DB$201:$DB$770&amp;$DC$201:$DC$770,0))=CG$3,2,""),IF(INDEX($DC$1:$DC$200,MATCH($BI216&amp;CG$3,$DB$1:$DB$200&amp;$DC$1:$DC$200,0))=CG$3,1,"")))</f>
        <v/>
      </c>
      <c r="CH216" s="6" t="str">
        <f t="array" ref="CH216">IF(ISNA(INDEX($DC$1:$DC$770,MATCH($BI216&amp;CH$3,$DB$1:$DB$770&amp;$DC$1:$DC$770,0))),"",IF(ISNA(INDEX($DC$1:$DC$200,MATCH($BI216&amp;CH$3,$DB$1:$DB$200&amp;$DC$1:$DC$200,0))),IF(INDEX($DC$201:$DC$770,MATCH($BI216&amp;CH$3,$DB$201:$DB$770&amp;$DC$201:$DC$770,0))=CH$3,2,""),IF(INDEX($DC$1:$DC$200,MATCH($BI216&amp;CH$3,$DB$1:$DB$200&amp;$DC$1:$DC$200,0))=CH$3,1,"")))</f>
        <v/>
      </c>
      <c r="CI216" s="7" t="str">
        <f t="array" ref="CI216">IF(ISNA(INDEX($DC$1:$DC$770,MATCH($BI216&amp;CI$3,$DB$1:$DB$770&amp;$DC$1:$DC$770,0))),"",IF(ISNA(INDEX($DC$1:$DC$200,MATCH($BI216&amp;CI$3,$DB$1:$DB$200&amp;$DC$1:$DC$200,0))),IF(INDEX($DC$201:$DC$770,MATCH($BI216&amp;CI$3,$DB$201:$DB$770&amp;$DC$201:$DC$770,0))=CI$3,2,""),IF(INDEX($DC$1:$DC$200,MATCH($BI216&amp;CI$3,$DB$1:$DB$200&amp;$DC$1:$DC$200,0))=CI$3,1,"")))</f>
        <v/>
      </c>
      <c r="CJ216" s="6" t="str">
        <f t="array" ref="CJ216">IF(ISNA(INDEX($DC$1:$DC$770,MATCH($BI216&amp;CJ$3,$DB$1:$DB$770&amp;$DC$1:$DC$770,0))),"",IF(ISNA(INDEX($DC$1:$DC$200,MATCH($BI216&amp;CJ$3,$DB$1:$DB$200&amp;$DC$1:$DC$200,0))),IF(INDEX($DC$201:$DC$770,MATCH($BI216&amp;CJ$3,$DB$201:$DB$770&amp;$DC$201:$DC$770,0))=CJ$3,2,""),IF(INDEX($DC$1:$DC$200,MATCH($BI216&amp;CJ$3,$DB$1:$DB$200&amp;$DC$1:$DC$200,0))=CJ$3,1,"")))</f>
        <v/>
      </c>
      <c r="CK216" s="6" t="str">
        <f t="array" ref="CK216">IF(ISNA(INDEX($DC$1:$DC$770,MATCH($BI216&amp;CK$3,$DB$1:$DB$770&amp;$DC$1:$DC$770,0))),"",IF(ISNA(INDEX($DC$1:$DC$200,MATCH($BI216&amp;CK$3,$DB$1:$DB$200&amp;$DC$1:$DC$200,0))),IF(INDEX($DC$201:$DC$770,MATCH($BI216&amp;CK$3,$DB$201:$DB$770&amp;$DC$201:$DC$770,0))=CK$3,2,""),IF(INDEX($DC$1:$DC$200,MATCH($BI216&amp;CK$3,$DB$1:$DB$200&amp;$DC$1:$DC$200,0))=CK$3,1,"")))</f>
        <v/>
      </c>
      <c r="CL216" s="7" t="str">
        <f t="array" ref="CL216">IF(ISNA(INDEX($DC$1:$DC$770,MATCH($BI216&amp;CL$3,$DB$1:$DB$770&amp;$DC$1:$DC$770,0))),"",IF(ISNA(INDEX($DC$1:$DC$200,MATCH($BI216&amp;CL$3,$DB$1:$DB$200&amp;$DC$1:$DC$200,0))),IF(INDEX($DC$201:$DC$770,MATCH($BI216&amp;CL$3,$DB$201:$DB$770&amp;$DC$201:$DC$770,0))=CL$3,2,""),IF(INDEX($DC$1:$DC$200,MATCH($BI216&amp;CL$3,$DB$1:$DB$200&amp;$DC$1:$DC$200,0))=CL$3,1,"")))</f>
        <v/>
      </c>
      <c r="CX216" s="30"/>
      <c r="CY216" s="30"/>
      <c r="CZ216" s="30"/>
      <c r="DA216" s="30"/>
      <c r="DB216" s="30">
        <f>IF($DF$215&gt;1,DB215+1,0)</f>
        <v>0</v>
      </c>
      <c r="DC216" s="30">
        <f>DC215</f>
        <v>3</v>
      </c>
      <c r="DD216" s="30"/>
      <c r="DE216" s="30">
        <v>2</v>
      </c>
      <c r="DF216" s="30"/>
      <c r="DG216" s="30"/>
      <c r="DH216" s="30"/>
      <c r="DI216" s="30"/>
      <c r="DJ216" s="30"/>
      <c r="DK216" s="30"/>
      <c r="DL216" s="49">
        <f t="shared" si="1926"/>
        <v>0</v>
      </c>
      <c r="DM216" s="30"/>
      <c r="DN216" s="30"/>
      <c r="DO216" s="30"/>
      <c r="DP216" s="30"/>
      <c r="DQ216" s="30"/>
    </row>
    <row r="217" spans="1:121">
      <c r="A217" s="13">
        <f t="shared" ref="A217" si="2018">A216+0.5</f>
        <v>280.5</v>
      </c>
      <c r="B217" s="174"/>
      <c r="C217" s="183"/>
      <c r="D217" s="177"/>
      <c r="E217" s="2"/>
      <c r="F217" s="165"/>
      <c r="G217" s="165"/>
      <c r="H217" s="165"/>
      <c r="I217" s="2"/>
      <c r="J217" s="9" t="str">
        <f t="shared" ref="J217" si="2019">IF(ISNA(VLOOKUP(A217,$CP$30:$CQ$56,2,FALSE)),IF(ISNA(VLOOKUP(A217,$DB$1:$DE$200,4,FALSE)),"",VLOOKUP(A217,$DB$1:$DE$200,4,FALSE)),VLOOKUP(A217,$CP$30:$CQ$56,2,FALSE))</f>
        <v/>
      </c>
      <c r="K217" s="10"/>
      <c r="L217" s="10"/>
      <c r="M217" s="10"/>
      <c r="N217" s="10"/>
      <c r="O217" s="8"/>
      <c r="P217" s="9" t="str">
        <f t="array" ref="P217">IF(ISNA(INDEX($DC$201:$DC$770,MATCH($A216&amp;P$3,$DB$201:$DB$770&amp;$DC$201:$DC$770,0))),IF(ISNA(INDEX($DC$1:$DC$200,MATCH($A217&amp;P$3,$DB$1:$DB$200&amp;$DC$1:$DC$200,0))),"",IF(INDEX($DC$1:$DC$200,MATCH($A217&amp;P$3,$DB$1:$DB$200&amp;$DC$1:$DC$200,0))=P$3,1,"")),IF(INDEX($DC$201:$DC$770,MATCH($A216&amp;P$3,$DB$201:$DB$770&amp;$DC$201:$DC$770,0))=P$3,2,""))</f>
        <v/>
      </c>
      <c r="Q217" s="10" t="str">
        <f t="array" ref="Q217">IF(ISNA(INDEX($DC$201:$DC$770,MATCH($A216&amp;Q$3,$DB$201:$DB$770&amp;$DC$201:$DC$770,0))),IF(ISNA(INDEX($DC$1:$DC$200,MATCH($A217&amp;Q$3,$DB$1:$DB$200&amp;$DC$1:$DC$200,0))),"",IF(INDEX($DC$1:$DC$200,MATCH($A217&amp;Q$3,$DB$1:$DB$200&amp;$DC$1:$DC$200,0))=Q$3,1,"")),IF(INDEX($DC$201:$DC$770,MATCH($A216&amp;Q$3,$DB$201:$DB$770&amp;$DC$201:$DC$770,0))=Q$3,2,""))</f>
        <v/>
      </c>
      <c r="R217" s="10" t="str">
        <f t="array" ref="R217">IF(ISNA(INDEX($DC$201:$DC$770,MATCH($A216&amp;R$3,$DB$201:$DB$770&amp;$DC$201:$DC$770,0))),IF(ISNA(INDEX($DC$1:$DC$200,MATCH($A217&amp;R$3,$DB$1:$DB$200&amp;$DC$1:$DC$200,0))),"",IF(INDEX($DC$1:$DC$200,MATCH($A217&amp;R$3,$DB$1:$DB$200&amp;$DC$1:$DC$200,0))=R$3,1,"")),IF(INDEX($DC$201:$DC$770,MATCH($A216&amp;R$3,$DB$201:$DB$770&amp;$DC$201:$DC$770,0))=R$3,2,""))</f>
        <v/>
      </c>
      <c r="S217" s="9" t="str">
        <f t="array" ref="S217">IF(ISNA(INDEX($DC$201:$DC$770,MATCH($A216&amp;S$3,$DB$201:$DB$770&amp;$DC$201:$DC$770,0))),IF(ISNA(INDEX($DC$1:$DC$200,MATCH($A217&amp;S$3,$DB$1:$DB$200&amp;$DC$1:$DC$200,0))),"",IF(INDEX($DC$1:$DC$200,MATCH($A217&amp;S$3,$DB$1:$DB$200&amp;$DC$1:$DC$200,0))=S$3,1,"")),IF(INDEX($DC$201:$DC$770,MATCH($A216&amp;S$3,$DB$201:$DB$770&amp;$DC$201:$DC$770,0))=S$3,2,""))</f>
        <v/>
      </c>
      <c r="T217" s="10" t="str">
        <f t="array" ref="T217">IF(ISNA(INDEX($DC$201:$DC$770,MATCH($A216&amp;T$3,$DB$201:$DB$770&amp;$DC$201:$DC$770,0))),IF(ISNA(INDEX($DC$1:$DC$200,MATCH($A217&amp;T$3,$DB$1:$DB$200&amp;$DC$1:$DC$200,0))),"",IF(INDEX($DC$1:$DC$200,MATCH($A217&amp;T$3,$DB$1:$DB$200&amp;$DC$1:$DC$200,0))=T$3,1,"")),IF(INDEX($DC$201:$DC$770,MATCH($A216&amp;T$3,$DB$201:$DB$770&amp;$DC$201:$DC$770,0))=T$3,2,""))</f>
        <v/>
      </c>
      <c r="U217" s="8" t="str">
        <f t="array" ref="U217">IF(ISNA(INDEX($DC$201:$DC$770,MATCH($A216&amp;U$3,$DB$201:$DB$770&amp;$DC$201:$DC$770,0))),IF(ISNA(INDEX($DC$1:$DC$200,MATCH($A217&amp;U$3,$DB$1:$DB$200&amp;$DC$1:$DC$200,0))),"",IF(INDEX($DC$1:$DC$200,MATCH($A217&amp;U$3,$DB$1:$DB$200&amp;$DC$1:$DC$200,0))=U$3,1,"")),IF(INDEX($DC$201:$DC$770,MATCH($A216&amp;U$3,$DB$201:$DB$770&amp;$DC$201:$DC$770,0))=U$3,2,""))</f>
        <v/>
      </c>
      <c r="V217" s="10" t="str">
        <f t="array" ref="V217">IF(ISNA(INDEX($DC$201:$DC$770,MATCH($A216&amp;V$3,$DB$201:$DB$770&amp;$DC$201:$DC$770,0))),IF(ISNA(INDEX($DC$1:$DC$200,MATCH($A217&amp;V$3,$DB$1:$DB$200&amp;$DC$1:$DC$200,0))),"",IF(INDEX($DC$1:$DC$200,MATCH($A217&amp;V$3,$DB$1:$DB$200&amp;$DC$1:$DC$200,0))=V$3,1,"")),IF(INDEX($DC$201:$DC$770,MATCH($A216&amp;V$3,$DB$201:$DB$770&amp;$DC$201:$DC$770,0))=V$3,2,""))</f>
        <v/>
      </c>
      <c r="W217" s="10" t="str">
        <f t="array" ref="W217">IF(ISNA(INDEX($DC$201:$DC$770,MATCH($A216&amp;W$3,$DB$201:$DB$770&amp;$DC$201:$DC$770,0))),IF(ISNA(INDEX($DC$1:$DC$200,MATCH($A217&amp;W$3,$DB$1:$DB$200&amp;$DC$1:$DC$200,0))),"",IF(INDEX($DC$1:$DC$200,MATCH($A217&amp;W$3,$DB$1:$DB$200&amp;$DC$1:$DC$200,0))=W$3,1,"")),IF(INDEX($DC$201:$DC$770,MATCH($A216&amp;W$3,$DB$201:$DB$770&amp;$DC$201:$DC$770,0))=W$3,2,""))</f>
        <v/>
      </c>
      <c r="X217" s="10" t="str">
        <f t="array" ref="X217">IF(ISNA(INDEX($DC$201:$DC$770,MATCH($A216&amp;X$3,$DB$201:$DB$770&amp;$DC$201:$DC$770,0))),IF(ISNA(INDEX($DC$1:$DC$200,MATCH($A217&amp;X$3,$DB$1:$DB$200&amp;$DC$1:$DC$200,0))),"",IF(INDEX($DC$1:$DC$200,MATCH($A217&amp;X$3,$DB$1:$DB$200&amp;$DC$1:$DC$200,0))=X$3,1,"")),IF(INDEX($DC$201:$DC$770,MATCH($A216&amp;X$3,$DB$201:$DB$770&amp;$DC$201:$DC$770,0))=X$3,2,""))</f>
        <v/>
      </c>
      <c r="Y217" s="9" t="str">
        <f t="array" ref="Y217">IF(ISNA(INDEX($DC$201:$DC$770,MATCH($A216&amp;Y$3,$DB$201:$DB$770&amp;$DC$201:$DC$770,0))),IF(ISNA(INDEX($DC$1:$DC$200,MATCH($A217&amp;Y$3,$DB$1:$DB$200&amp;$DC$1:$DC$200,0))),"",IF(INDEX($DC$1:$DC$200,MATCH($A217&amp;Y$3,$DB$1:$DB$200&amp;$DC$1:$DC$200,0))=Y$3,1,"")),IF(INDEX($DC$201:$DC$770,MATCH($A216&amp;Y$3,$DB$201:$DB$770&amp;$DC$201:$DC$770,0))=Y$3,2,""))</f>
        <v/>
      </c>
      <c r="Z217" s="10" t="str">
        <f t="array" ref="Z217">IF(ISNA(INDEX($DC$201:$DC$770,MATCH($A216&amp;Z$3,$DB$201:$DB$770&amp;$DC$201:$DC$770,0))),IF(ISNA(INDEX($DC$1:$DC$200,MATCH($A217&amp;Z$3,$DB$1:$DB$200&amp;$DC$1:$DC$200,0))),"",IF(INDEX($DC$1:$DC$200,MATCH($A217&amp;Z$3,$DB$1:$DB$200&amp;$DC$1:$DC$200,0))=Z$3,1,"")),IF(INDEX($DC$201:$DC$770,MATCH($A216&amp;Z$3,$DB$201:$DB$770&amp;$DC$201:$DC$770,0))=Z$3,2,""))</f>
        <v/>
      </c>
      <c r="AA217" s="8" t="str">
        <f t="array" ref="AA217">IF(ISNA(INDEX($DC$201:$DC$770,MATCH($A216&amp;AA$3,$DB$201:$DB$770&amp;$DC$201:$DC$770,0))),IF(ISNA(INDEX($DC$1:$DC$200,MATCH($A217&amp;AA$3,$DB$1:$DB$200&amp;$DC$1:$DC$200,0))),"",IF(INDEX($DC$1:$DC$200,MATCH($A217&amp;AA$3,$DB$1:$DB$200&amp;$DC$1:$DC$200,0))=AA$3,1,"")),IF(INDEX($DC$201:$DC$770,MATCH($A216&amp;AA$3,$DB$201:$DB$770&amp;$DC$201:$DC$770,0))=AA$3,2,""))</f>
        <v/>
      </c>
      <c r="AB217" s="10" t="str">
        <f t="array" ref="AB217">IF(ISNA(INDEX($DC$201:$DC$770,MATCH($A216&amp;AB$3,$DB$201:$DB$770&amp;$DC$201:$DC$770,0))),IF(ISNA(INDEX($DC$1:$DC$200,MATCH($A217&amp;AB$3,$DB$1:$DB$200&amp;$DC$1:$DC$200,0))),"",IF(INDEX($DC$1:$DC$200,MATCH($A217&amp;AB$3,$DB$1:$DB$200&amp;$DC$1:$DC$200,0))=AB$3,1,"")),IF(INDEX($DC$201:$DC$770,MATCH($A216&amp;AB$3,$DB$201:$DB$770&amp;$DC$201:$DC$770,0))=AB$3,2,""))</f>
        <v/>
      </c>
      <c r="AC217" s="10" t="str">
        <f t="array" ref="AC217">IF(ISNA(INDEX($DC$201:$DC$770,MATCH($A216&amp;AC$3,$DB$201:$DB$770&amp;$DC$201:$DC$770,0))),IF(ISNA(INDEX($DC$1:$DC$200,MATCH($A217&amp;AC$3,$DB$1:$DB$200&amp;$DC$1:$DC$200,0))),"",IF(INDEX($DC$1:$DC$200,MATCH($A217&amp;AC$3,$DB$1:$DB$200&amp;$DC$1:$DC$200,0))=AC$3,1,"")),IF(INDEX($DC$201:$DC$770,MATCH($A216&amp;AC$3,$DB$201:$DB$770&amp;$DC$201:$DC$770,0))=AC$3,2,""))</f>
        <v/>
      </c>
      <c r="AD217" s="8" t="str">
        <f t="array" ref="AD217">IF(ISNA(INDEX($DC$201:$DC$770,MATCH($A216&amp;AD$3,$DB$201:$DB$770&amp;$DC$201:$DC$770,0))),IF(ISNA(INDEX($DC$1:$DC$200,MATCH($A217&amp;AD$3,$DB$1:$DB$200&amp;$DC$1:$DC$200,0))),"",IF(INDEX($DC$1:$DC$200,MATCH($A217&amp;AD$3,$DB$1:$DB$200&amp;$DC$1:$DC$200,0))=AD$3,1,"")),IF(INDEX($DC$201:$DC$770,MATCH($A216&amp;AD$3,$DB$201:$DB$770&amp;$DC$201:$DC$770,0))=AD$3,2,""))</f>
        <v/>
      </c>
      <c r="AE217" s="4">
        <f t="shared" ref="AE217" si="2020">AE216+0.5</f>
        <v>311.5</v>
      </c>
      <c r="AF217" s="174"/>
      <c r="AG217" s="183"/>
      <c r="AH217" s="177"/>
      <c r="AI217" s="2"/>
      <c r="AJ217" s="165"/>
      <c r="AK217" s="165"/>
      <c r="AL217" s="165"/>
      <c r="AM217" s="2"/>
      <c r="AN217" s="9" t="str">
        <f t="shared" ref="AN217" si="2021">IF(ISNA(VLOOKUP(AE217,$CP$30:$CQ$56,2,FALSE)),IF(ISNA(VLOOKUP(AE217,$DB$1:$DE$200,4,FALSE)),"",VLOOKUP(AE217,$DB$1:$DE$200,4,FALSE)),VLOOKUP(AE217,$CP$30:$CQ$56,2,FALSE))</f>
        <v/>
      </c>
      <c r="AO217" s="10"/>
      <c r="AP217" s="10"/>
      <c r="AQ217" s="10"/>
      <c r="AR217" s="10"/>
      <c r="AS217" s="8"/>
      <c r="AT217" s="9" t="str">
        <f t="array" ref="AT217">IF(ISNA(INDEX($DC$201:$DC$770,MATCH($AE216&amp;AT$3,$DB$201:$DB$770&amp;$DC$201:$DC$770,0))),IF(ISNA(INDEX($DC$1:$DC$200,MATCH($AE217&amp;AT$3,$DB$1:$DB$200&amp;$DC$1:$DC$200,0))),"",IF(INDEX($DC$1:$DC$200,MATCH($AE217&amp;AT$3,$DB$1:$DB$200&amp;$DC$1:$DC$200,0))=AT$3,1,"")),IF(INDEX($DC$201:$DC$770,MATCH($AE216&amp;AT$3,$DB$201:$DB$770&amp;$DC$201:$DC$770,0))=AT$3,2,""))</f>
        <v/>
      </c>
      <c r="AU217" s="10" t="str">
        <f t="array" ref="AU217">IF(ISNA(INDEX($DC$201:$DC$770,MATCH($AE216&amp;AU$3,$DB$201:$DB$770&amp;$DC$201:$DC$770,0))),IF(ISNA(INDEX($DC$1:$DC$200,MATCH($AE217&amp;AU$3,$DB$1:$DB$200&amp;$DC$1:$DC$200,0))),"",IF(INDEX($DC$1:$DC$200,MATCH($AE217&amp;AU$3,$DB$1:$DB$200&amp;$DC$1:$DC$200,0))=AU$3,1,"")),IF(INDEX($DC$201:$DC$770,MATCH($AE216&amp;AU$3,$DB$201:$DB$770&amp;$DC$201:$DC$770,0))=AU$3,2,""))</f>
        <v/>
      </c>
      <c r="AV217" s="10" t="str">
        <f t="array" ref="AV217">IF(ISNA(INDEX($DC$201:$DC$770,MATCH($AE216&amp;AV$3,$DB$201:$DB$770&amp;$DC$201:$DC$770,0))),IF(ISNA(INDEX($DC$1:$DC$200,MATCH($AE217&amp;AV$3,$DB$1:$DB$200&amp;$DC$1:$DC$200,0))),"",IF(INDEX($DC$1:$DC$200,MATCH($AE217&amp;AV$3,$DB$1:$DB$200&amp;$DC$1:$DC$200,0))=AV$3,1,"")),IF(INDEX($DC$201:$DC$770,MATCH($AE216&amp;AV$3,$DB$201:$DB$770&amp;$DC$201:$DC$770,0))=AV$3,2,""))</f>
        <v/>
      </c>
      <c r="AW217" s="9" t="str">
        <f t="array" ref="AW217">IF(ISNA(INDEX($DC$201:$DC$770,MATCH($AE216&amp;AW$3,$DB$201:$DB$770&amp;$DC$201:$DC$770,0))),IF(ISNA(INDEX($DC$1:$DC$200,MATCH($AE217&amp;AW$3,$DB$1:$DB$200&amp;$DC$1:$DC$200,0))),"",IF(INDEX($DC$1:$DC$200,MATCH($AE217&amp;AW$3,$DB$1:$DB$200&amp;$DC$1:$DC$200,0))=AW$3,1,"")),IF(INDEX($DC$201:$DC$770,MATCH($AE216&amp;AW$3,$DB$201:$DB$770&amp;$DC$201:$DC$770,0))=AW$3,2,""))</f>
        <v/>
      </c>
      <c r="AX217" s="10" t="str">
        <f t="array" ref="AX217">IF(ISNA(INDEX($DC$201:$DC$770,MATCH($AE216&amp;AX$3,$DB$201:$DB$770&amp;$DC$201:$DC$770,0))),IF(ISNA(INDEX($DC$1:$DC$200,MATCH($AE217&amp;AX$3,$DB$1:$DB$200&amp;$DC$1:$DC$200,0))),"",IF(INDEX($DC$1:$DC$200,MATCH($AE217&amp;AX$3,$DB$1:$DB$200&amp;$DC$1:$DC$200,0))=AX$3,1,"")),IF(INDEX($DC$201:$DC$770,MATCH($AE216&amp;AX$3,$DB$201:$DB$770&amp;$DC$201:$DC$770,0))=AX$3,2,""))</f>
        <v/>
      </c>
      <c r="AY217" s="8" t="str">
        <f t="array" ref="AY217">IF(ISNA(INDEX($DC$201:$DC$770,MATCH($AE216&amp;AY$3,$DB$201:$DB$770&amp;$DC$201:$DC$770,0))),IF(ISNA(INDEX($DC$1:$DC$200,MATCH($AE217&amp;AY$3,$DB$1:$DB$200&amp;$DC$1:$DC$200,0))),"",IF(INDEX($DC$1:$DC$200,MATCH($AE217&amp;AY$3,$DB$1:$DB$200&amp;$DC$1:$DC$200,0))=AY$3,1,"")),IF(INDEX($DC$201:$DC$770,MATCH($AE216&amp;AY$3,$DB$201:$DB$770&amp;$DC$201:$DC$770,0))=AY$3,2,""))</f>
        <v/>
      </c>
      <c r="AZ217" s="10" t="str">
        <f t="array" ref="AZ217">IF(ISNA(INDEX($DC$201:$DC$770,MATCH($AE216&amp;AZ$3,$DB$201:$DB$770&amp;$DC$201:$DC$770,0))),IF(ISNA(INDEX($DC$1:$DC$200,MATCH($AE217&amp;AZ$3,$DB$1:$DB$200&amp;$DC$1:$DC$200,0))),"",IF(INDEX($DC$1:$DC$200,MATCH($AE217&amp;AZ$3,$DB$1:$DB$200&amp;$DC$1:$DC$200,0))=AZ$3,1,"")),IF(INDEX($DC$201:$DC$770,MATCH($AE216&amp;AZ$3,$DB$201:$DB$770&amp;$DC$201:$DC$770,0))=AZ$3,2,""))</f>
        <v/>
      </c>
      <c r="BA217" s="10" t="str">
        <f t="array" ref="BA217">IF(ISNA(INDEX($DC$201:$DC$770,MATCH($AE216&amp;BA$3,$DB$201:$DB$770&amp;$DC$201:$DC$770,0))),IF(ISNA(INDEX($DC$1:$DC$200,MATCH($AE217&amp;BA$3,$DB$1:$DB$200&amp;$DC$1:$DC$200,0))),"",IF(INDEX($DC$1:$DC$200,MATCH($AE217&amp;BA$3,$DB$1:$DB$200&amp;$DC$1:$DC$200,0))=BA$3,1,"")),IF(INDEX($DC$201:$DC$770,MATCH($AE216&amp;BA$3,$DB$201:$DB$770&amp;$DC$201:$DC$770,0))=BA$3,2,""))</f>
        <v/>
      </c>
      <c r="BB217" s="10" t="str">
        <f t="array" ref="BB217">IF(ISNA(INDEX($DC$201:$DC$770,MATCH($AE216&amp;BB$3,$DB$201:$DB$770&amp;$DC$201:$DC$770,0))),IF(ISNA(INDEX($DC$1:$DC$200,MATCH($AE217&amp;BB$3,$DB$1:$DB$200&amp;$DC$1:$DC$200,0))),"",IF(INDEX($DC$1:$DC$200,MATCH($AE217&amp;BB$3,$DB$1:$DB$200&amp;$DC$1:$DC$200,0))=BB$3,1,"")),IF(INDEX($DC$201:$DC$770,MATCH($AE216&amp;BB$3,$DB$201:$DB$770&amp;$DC$201:$DC$770,0))=BB$3,2,""))</f>
        <v/>
      </c>
      <c r="BC217" s="9" t="str">
        <f t="array" ref="BC217">IF(ISNA(INDEX($DC$201:$DC$770,MATCH($AE216&amp;BC$3,$DB$201:$DB$770&amp;$DC$201:$DC$770,0))),IF(ISNA(INDEX($DC$1:$DC$200,MATCH($AE217&amp;BC$3,$DB$1:$DB$200&amp;$DC$1:$DC$200,0))),"",IF(INDEX($DC$1:$DC$200,MATCH($AE217&amp;BC$3,$DB$1:$DB$200&amp;$DC$1:$DC$200,0))=BC$3,1,"")),IF(INDEX($DC$201:$DC$770,MATCH($AE216&amp;BC$3,$DB$201:$DB$770&amp;$DC$201:$DC$770,0))=BC$3,2,""))</f>
        <v/>
      </c>
      <c r="BD217" s="10" t="str">
        <f t="array" ref="BD217">IF(ISNA(INDEX($DC$201:$DC$770,MATCH($AE216&amp;BD$3,$DB$201:$DB$770&amp;$DC$201:$DC$770,0))),IF(ISNA(INDEX($DC$1:$DC$200,MATCH($AE217&amp;BD$3,$DB$1:$DB$200&amp;$DC$1:$DC$200,0))),"",IF(INDEX($DC$1:$DC$200,MATCH($AE217&amp;BD$3,$DB$1:$DB$200&amp;$DC$1:$DC$200,0))=BD$3,1,"")),IF(INDEX($DC$201:$DC$770,MATCH($AE216&amp;BD$3,$DB$201:$DB$770&amp;$DC$201:$DC$770,0))=BD$3,2,""))</f>
        <v/>
      </c>
      <c r="BE217" s="8" t="str">
        <f t="array" ref="BE217">IF(ISNA(INDEX($DC$201:$DC$770,MATCH($AE216&amp;BE$3,$DB$201:$DB$770&amp;$DC$201:$DC$770,0))),IF(ISNA(INDEX($DC$1:$DC$200,MATCH($AE217&amp;BE$3,$DB$1:$DB$200&amp;$DC$1:$DC$200,0))),"",IF(INDEX($DC$1:$DC$200,MATCH($AE217&amp;BE$3,$DB$1:$DB$200&amp;$DC$1:$DC$200,0))=BE$3,1,"")),IF(INDEX($DC$201:$DC$770,MATCH($AE216&amp;BE$3,$DB$201:$DB$770&amp;$DC$201:$DC$770,0))=BE$3,2,""))</f>
        <v/>
      </c>
      <c r="BF217" s="10" t="str">
        <f t="array" ref="BF217">IF(ISNA(INDEX($DC$201:$DC$770,MATCH($AE216&amp;BF$3,$DB$201:$DB$770&amp;$DC$201:$DC$770,0))),IF(ISNA(INDEX($DC$1:$DC$200,MATCH($AE217&amp;BF$3,$DB$1:$DB$200&amp;$DC$1:$DC$200,0))),"",IF(INDEX($DC$1:$DC$200,MATCH($AE217&amp;BF$3,$DB$1:$DB$200&amp;$DC$1:$DC$200,0))=BF$3,1,"")),IF(INDEX($DC$201:$DC$770,MATCH($AE216&amp;BF$3,$DB$201:$DB$770&amp;$DC$201:$DC$770,0))=BF$3,2,""))</f>
        <v/>
      </c>
      <c r="BG217" s="10" t="str">
        <f t="array" ref="BG217">IF(ISNA(INDEX($DC$201:$DC$770,MATCH($AE216&amp;BG$3,$DB$201:$DB$770&amp;$DC$201:$DC$770,0))),IF(ISNA(INDEX($DC$1:$DC$200,MATCH($AE217&amp;BG$3,$DB$1:$DB$200&amp;$DC$1:$DC$200,0))),"",IF(INDEX($DC$1:$DC$200,MATCH($AE217&amp;BG$3,$DB$1:$DB$200&amp;$DC$1:$DC$200,0))=BG$3,1,"")),IF(INDEX($DC$201:$DC$770,MATCH($AE216&amp;BG$3,$DB$201:$DB$770&amp;$DC$201:$DC$770,0))=BG$3,2,""))</f>
        <v/>
      </c>
      <c r="BH217" s="8" t="str">
        <f t="array" ref="BH217">IF(ISNA(INDEX($DC$201:$DC$770,MATCH($AE216&amp;BH$3,$DB$201:$DB$770&amp;$DC$201:$DC$770,0))),IF(ISNA(INDEX($DC$1:$DC$200,MATCH($AE217&amp;BH$3,$DB$1:$DB$200&amp;$DC$1:$DC$200,0))),"",IF(INDEX($DC$1:$DC$200,MATCH($AE217&amp;BH$3,$DB$1:$DB$200&amp;$DC$1:$DC$200,0))=BH$3,1,"")),IF(INDEX($DC$201:$DC$770,MATCH($AE216&amp;BH$3,$DB$201:$DB$770&amp;$DC$201:$DC$770,0))=BH$3,2,""))</f>
        <v/>
      </c>
      <c r="BI217" s="4">
        <f t="shared" ref="BI217" si="2022">BI216+0.5</f>
        <v>341.5</v>
      </c>
      <c r="BJ217" s="174"/>
      <c r="BK217" s="183"/>
      <c r="BL217" s="177"/>
      <c r="BM217" s="2"/>
      <c r="BN217" s="165"/>
      <c r="BO217" s="165"/>
      <c r="BP217" s="165"/>
      <c r="BQ217" s="2"/>
      <c r="BR217" s="9" t="str">
        <f t="shared" ref="BR217" si="2023">IF(ISNA(VLOOKUP(BI217,$CP$30:$CQ$56,2,FALSE)),IF(ISNA(VLOOKUP(BI217,$DB$1:$DE$200,4,FALSE)),"",VLOOKUP(BI217,$DB$1:$DE$200,4,FALSE)),VLOOKUP(BI217,$CP$30:$CQ$56,2,FALSE))</f>
        <v>Samichlaus</v>
      </c>
      <c r="BS217" s="10"/>
      <c r="BT217" s="10"/>
      <c r="BU217" s="10"/>
      <c r="BV217" s="10"/>
      <c r="BW217" s="8"/>
      <c r="BX217" s="9" t="str">
        <f t="array" ref="BX217">IF(ISNA(INDEX($DC$201:$DC$770,MATCH($BI216&amp;BX$3,$DB$201:$DB$770&amp;$DC$201:$DC$770,0))),IF(ISNA(INDEX($DC$1:$DC$200,MATCH($BI217&amp;BX$3,$DB$1:$DB$200&amp;$DC$1:$DC$200,0))),"",IF(INDEX($DC$1:$DC$200,MATCH($BI217&amp;BX$3,$DB$1:$DB$200&amp;$DC$1:$DC$200,0))=BX$3,1,"")),IF(INDEX($DC$201:$DC$770,MATCH($BI216&amp;BX$3,$DB$201:$DB$770&amp;$DC$201:$DC$770,0))=BX$3,2,""))</f>
        <v/>
      </c>
      <c r="BY217" s="10" t="str">
        <f t="array" ref="BY217">IF(ISNA(INDEX($DC$201:$DC$770,MATCH($BI216&amp;BY$3,$DB$201:$DB$770&amp;$DC$201:$DC$770,0))),IF(ISNA(INDEX($DC$1:$DC$200,MATCH($BI217&amp;BY$3,$DB$1:$DB$200&amp;$DC$1:$DC$200,0))),"",IF(INDEX($DC$1:$DC$200,MATCH($BI217&amp;BY$3,$DB$1:$DB$200&amp;$DC$1:$DC$200,0))=BY$3,1,"")),IF(INDEX($DC$201:$DC$770,MATCH($BI216&amp;BY$3,$DB$201:$DB$770&amp;$DC$201:$DC$770,0))=BY$3,2,""))</f>
        <v/>
      </c>
      <c r="BZ217" s="10" t="str">
        <f t="array" ref="BZ217">IF(ISNA(INDEX($DC$201:$DC$770,MATCH($BI216&amp;BZ$3,$DB$201:$DB$770&amp;$DC$201:$DC$770,0))),IF(ISNA(INDEX($DC$1:$DC$200,MATCH($BI217&amp;BZ$3,$DB$1:$DB$200&amp;$DC$1:$DC$200,0))),"",IF(INDEX($DC$1:$DC$200,MATCH($BI217&amp;BZ$3,$DB$1:$DB$200&amp;$DC$1:$DC$200,0))=BZ$3,1,"")),IF(INDEX($DC$201:$DC$770,MATCH($BI216&amp;BZ$3,$DB$201:$DB$770&amp;$DC$201:$DC$770,0))=BZ$3,2,""))</f>
        <v/>
      </c>
      <c r="CA217" s="9" t="str">
        <f t="array" ref="CA217">IF(ISNA(INDEX($DC$201:$DC$770,MATCH($BI216&amp;CA$3,$DB$201:$DB$770&amp;$DC$201:$DC$770,0))),IF(ISNA(INDEX($DC$1:$DC$200,MATCH($BI217&amp;CA$3,$DB$1:$DB$200&amp;$DC$1:$DC$200,0))),"",IF(INDEX($DC$1:$DC$200,MATCH($BI217&amp;CA$3,$DB$1:$DB$200&amp;$DC$1:$DC$200,0))=CA$3,1,"")),IF(INDEX($DC$201:$DC$770,MATCH($BI216&amp;CA$3,$DB$201:$DB$770&amp;$DC$201:$DC$770,0))=CA$3,2,""))</f>
        <v/>
      </c>
      <c r="CB217" s="10" t="str">
        <f t="array" ref="CB217">IF(ISNA(INDEX($DC$201:$DC$770,MATCH($BI216&amp;CB$3,$DB$201:$DB$770&amp;$DC$201:$DC$770,0))),IF(ISNA(INDEX($DC$1:$DC$200,MATCH($BI217&amp;CB$3,$DB$1:$DB$200&amp;$DC$1:$DC$200,0))),"",IF(INDEX($DC$1:$DC$200,MATCH($BI217&amp;CB$3,$DB$1:$DB$200&amp;$DC$1:$DC$200,0))=CB$3,1,"")),IF(INDEX($DC$201:$DC$770,MATCH($BI216&amp;CB$3,$DB$201:$DB$770&amp;$DC$201:$DC$770,0))=CB$3,2,""))</f>
        <v/>
      </c>
      <c r="CC217" s="8" t="str">
        <f t="array" ref="CC217">IF(ISNA(INDEX($DC$201:$DC$770,MATCH($BI216&amp;CC$3,$DB$201:$DB$770&amp;$DC$201:$DC$770,0))),IF(ISNA(INDEX($DC$1:$DC$200,MATCH($BI217&amp;CC$3,$DB$1:$DB$200&amp;$DC$1:$DC$200,0))),"",IF(INDEX($DC$1:$DC$200,MATCH($BI217&amp;CC$3,$DB$1:$DB$200&amp;$DC$1:$DC$200,0))=CC$3,1,"")),IF(INDEX($DC$201:$DC$770,MATCH($BI216&amp;CC$3,$DB$201:$DB$770&amp;$DC$201:$DC$770,0))=CC$3,2,""))</f>
        <v/>
      </c>
      <c r="CD217" s="10" t="str">
        <f t="array" ref="CD217">IF(ISNA(INDEX($DC$201:$DC$770,MATCH($BI216&amp;CD$3,$DB$201:$DB$770&amp;$DC$201:$DC$770,0))),IF(ISNA(INDEX($DC$1:$DC$200,MATCH($BI217&amp;CD$3,$DB$1:$DB$200&amp;$DC$1:$DC$200,0))),"",IF(INDEX($DC$1:$DC$200,MATCH($BI217&amp;CD$3,$DB$1:$DB$200&amp;$DC$1:$DC$200,0))=CD$3,1,"")),IF(INDEX($DC$201:$DC$770,MATCH($BI216&amp;CD$3,$DB$201:$DB$770&amp;$DC$201:$DC$770,0))=CD$3,2,""))</f>
        <v/>
      </c>
      <c r="CE217" s="10" t="str">
        <f t="array" ref="CE217">IF(ISNA(INDEX($DC$201:$DC$770,MATCH($BI216&amp;CE$3,$DB$201:$DB$770&amp;$DC$201:$DC$770,0))),IF(ISNA(INDEX($DC$1:$DC$200,MATCH($BI217&amp;CE$3,$DB$1:$DB$200&amp;$DC$1:$DC$200,0))),"",IF(INDEX($DC$1:$DC$200,MATCH($BI217&amp;CE$3,$DB$1:$DB$200&amp;$DC$1:$DC$200,0))=CE$3,1,"")),IF(INDEX($DC$201:$DC$770,MATCH($BI216&amp;CE$3,$DB$201:$DB$770&amp;$DC$201:$DC$770,0))=CE$3,2,""))</f>
        <v/>
      </c>
      <c r="CF217" s="10" t="str">
        <f t="array" ref="CF217">IF(ISNA(INDEX($DC$201:$DC$770,MATCH($BI216&amp;CF$3,$DB$201:$DB$770&amp;$DC$201:$DC$770,0))),IF(ISNA(INDEX($DC$1:$DC$200,MATCH($BI217&amp;CF$3,$DB$1:$DB$200&amp;$DC$1:$DC$200,0))),"",IF(INDEX($DC$1:$DC$200,MATCH($BI217&amp;CF$3,$DB$1:$DB$200&amp;$DC$1:$DC$200,0))=CF$3,1,"")),IF(INDEX($DC$201:$DC$770,MATCH($BI216&amp;CF$3,$DB$201:$DB$770&amp;$DC$201:$DC$770,0))=CF$3,2,""))</f>
        <v/>
      </c>
      <c r="CG217" s="9" t="str">
        <f t="array" ref="CG217">IF(ISNA(INDEX($DC$201:$DC$770,MATCH($BI216&amp;CG$3,$DB$201:$DB$770&amp;$DC$201:$DC$770,0))),IF(ISNA(INDEX($DC$1:$DC$200,MATCH($BI217&amp;CG$3,$DB$1:$DB$200&amp;$DC$1:$DC$200,0))),"",IF(INDEX($DC$1:$DC$200,MATCH($BI217&amp;CG$3,$DB$1:$DB$200&amp;$DC$1:$DC$200,0))=CG$3,1,"")),IF(INDEX($DC$201:$DC$770,MATCH($BI216&amp;CG$3,$DB$201:$DB$770&amp;$DC$201:$DC$770,0))=CG$3,2,""))</f>
        <v/>
      </c>
      <c r="CH217" s="10" t="str">
        <f t="array" ref="CH217">IF(ISNA(INDEX($DC$201:$DC$770,MATCH($BI216&amp;CH$3,$DB$201:$DB$770&amp;$DC$201:$DC$770,0))),IF(ISNA(INDEX($DC$1:$DC$200,MATCH($BI217&amp;CH$3,$DB$1:$DB$200&amp;$DC$1:$DC$200,0))),"",IF(INDEX($DC$1:$DC$200,MATCH($BI217&amp;CH$3,$DB$1:$DB$200&amp;$DC$1:$DC$200,0))=CH$3,1,"")),IF(INDEX($DC$201:$DC$770,MATCH($BI216&amp;CH$3,$DB$201:$DB$770&amp;$DC$201:$DC$770,0))=CH$3,2,""))</f>
        <v/>
      </c>
      <c r="CI217" s="8" t="str">
        <f t="array" ref="CI217">IF(ISNA(INDEX($DC$201:$DC$770,MATCH($BI216&amp;CI$3,$DB$201:$DB$770&amp;$DC$201:$DC$770,0))),IF(ISNA(INDEX($DC$1:$DC$200,MATCH($BI217&amp;CI$3,$DB$1:$DB$200&amp;$DC$1:$DC$200,0))),"",IF(INDEX($DC$1:$DC$200,MATCH($BI217&amp;CI$3,$DB$1:$DB$200&amp;$DC$1:$DC$200,0))=CI$3,1,"")),IF(INDEX($DC$201:$DC$770,MATCH($BI216&amp;CI$3,$DB$201:$DB$770&amp;$DC$201:$DC$770,0))=CI$3,2,""))</f>
        <v/>
      </c>
      <c r="CJ217" s="10" t="str">
        <f t="array" ref="CJ217">IF(ISNA(INDEX($DC$201:$DC$770,MATCH($BI216&amp;CJ$3,$DB$201:$DB$770&amp;$DC$201:$DC$770,0))),IF(ISNA(INDEX($DC$1:$DC$200,MATCH($BI217&amp;CJ$3,$DB$1:$DB$200&amp;$DC$1:$DC$200,0))),"",IF(INDEX($DC$1:$DC$200,MATCH($BI217&amp;CJ$3,$DB$1:$DB$200&amp;$DC$1:$DC$200,0))=CJ$3,1,"")),IF(INDEX($DC$201:$DC$770,MATCH($BI216&amp;CJ$3,$DB$201:$DB$770&amp;$DC$201:$DC$770,0))=CJ$3,2,""))</f>
        <v/>
      </c>
      <c r="CK217" s="10" t="str">
        <f t="array" ref="CK217">IF(ISNA(INDEX($DC$201:$DC$770,MATCH($BI216&amp;CK$3,$DB$201:$DB$770&amp;$DC$201:$DC$770,0))),IF(ISNA(INDEX($DC$1:$DC$200,MATCH($BI217&amp;CK$3,$DB$1:$DB$200&amp;$DC$1:$DC$200,0))),"",IF(INDEX($DC$1:$DC$200,MATCH($BI217&amp;CK$3,$DB$1:$DB$200&amp;$DC$1:$DC$200,0))=CK$3,1,"")),IF(INDEX($DC$201:$DC$770,MATCH($BI216&amp;CK$3,$DB$201:$DB$770&amp;$DC$201:$DC$770,0))=CK$3,2,""))</f>
        <v/>
      </c>
      <c r="CL217" s="8" t="str">
        <f t="array" ref="CL217">IF(ISNA(INDEX($DC$201:$DC$770,MATCH($BI216&amp;CL$3,$DB$201:$DB$770&amp;$DC$201:$DC$770,0))),IF(ISNA(INDEX($DC$1:$DC$200,MATCH($BI217&amp;CL$3,$DB$1:$DB$200&amp;$DC$1:$DC$200,0))),"",IF(INDEX($DC$1:$DC$200,MATCH($BI217&amp;CL$3,$DB$1:$DB$200&amp;$DC$1:$DC$200,0))=CL$3,1,"")),IF(INDEX($DC$201:$DC$770,MATCH($BI216&amp;CL$3,$DB$201:$DB$770&amp;$DC$201:$DC$770,0))=CL$3,2,""))</f>
        <v/>
      </c>
      <c r="CX217" s="30"/>
      <c r="CY217" s="30"/>
      <c r="CZ217" s="30"/>
      <c r="DA217" s="30"/>
      <c r="DB217" s="30">
        <f>IF($DF$215&gt;2,DB216+1,0)</f>
        <v>0</v>
      </c>
      <c r="DC217" s="30">
        <f t="shared" ref="DC217:DC222" si="2024">DC216</f>
        <v>3</v>
      </c>
      <c r="DD217" s="30"/>
      <c r="DE217" s="30">
        <v>3</v>
      </c>
      <c r="DF217" s="30"/>
      <c r="DG217" s="30"/>
      <c r="DH217" s="30"/>
      <c r="DI217" s="30"/>
      <c r="DJ217" s="30"/>
      <c r="DK217" s="30"/>
      <c r="DL217" s="49">
        <f t="shared" si="1926"/>
        <v>0</v>
      </c>
      <c r="DM217" s="30"/>
      <c r="DN217" s="30"/>
      <c r="DO217" s="30"/>
      <c r="DP217" s="30"/>
      <c r="DQ217" s="30"/>
    </row>
    <row r="218" spans="1:121" ht="12.75" customHeight="1">
      <c r="A218" s="13">
        <f t="shared" ref="A218" si="2025">A216+1</f>
        <v>281</v>
      </c>
      <c r="B218" s="174">
        <f>TRUNC((DATE($CR$2,C$205,C218)-WEEKDAY(DATE($CR$2,C$205,C218),2)-DATE(YEAR(DATE($CR$2,C$205,C218)+4-WEEKDAY(DATE($CR$2,C$205,C218),2)),1,-10))/7)</f>
        <v>40</v>
      </c>
      <c r="C218" s="181">
        <v>7</v>
      </c>
      <c r="D218" s="176" t="str">
        <f t="shared" si="1928"/>
        <v>Fr</v>
      </c>
      <c r="E218" s="2"/>
      <c r="F218" s="164" t="str">
        <f t="shared" ref="F218" si="2026">IF(OR(OR(B218=$CR$7,B222=$CR$7,B218=$CS$7,B222=$CS$7,B218=$CT$7,B222=$CT$7,B218=$CR$8,B222=$CR$8,B218=$CR$9,B222=$CR$9,B218=$CR$10,B222=$CR$10,B218=$CS$10,B222=$CS$10,B218=$CR$11,B222=$CR$11,B218=$CS$11,B222=$CS$11,B218=$CT$11,B222=$CT$11,B218=$CU$11,B222=$CU$11,B218=$CV$11,B222=$CV$11,B218=$CR$12,B222=$CR$12,B218=$CS$12,B222=$CS$12),OR($A219=$CP$30,$A219=$CP$31,$A219=$CP$32,$A219=$CP$33,$A219=$CP$34,$A219=$CP$35,$A219=$CP$36,$A219=$CP$37,$A219=$CP$38,$A219=$CP$39,$A219=$CP$40,$A219=$CP$41),OR($A219=$CP$44,$A219=$CP$45,$A219=$CP$46,$A219=$CP$47,$A219=$CP$48,$A219=$CP$49,$A219=$CP$50)),1,"")</f>
        <v/>
      </c>
      <c r="G218" s="164" t="str">
        <f t="shared" ref="G218" si="2027">IF(OR(OR(B218=$CR$15,B222=$CR$15,B218=$CS$15,B222=$CS$15,B218=$CT$15,B222=$CT$15,B218=$CR$16,B222=$CR$16,B218=$CS$16,B222=$CS$16,B218=$CR$17,B222=$CR$17,B218=$CS$17,B222=$CS$17,B218=$CR$18,B222=$CR$18,B218=$CS$18,B222=$CS$18,B218=$CT$18,B222=$CT$18,B218=$CU$18,B222=$CU$18,B218=$CV$18,B222=$CV$18,B218=$CR$19,B222=$CR$19,B218=$CS$19,B222=$CS$19),OR($A219=$CP$30,$A219=$CP$31,$A219=$CP$32,$A219=$CP$33,$A219=$CP$34,$A219=$CP$35,$A219=$CP$36,$A219=$CP$37,$A219=$CP$38,$A219=$CP$39,$A219=$CP$40,$A219=$CP$41),OR($A219=$CP$44,$A219=$CP$45,$A219=$CP$46,$A219=$CP$47,$A219=$CP$48,$A219=$CP$49,$A219=$CP$50)),1,"")</f>
        <v/>
      </c>
      <c r="H218" s="164" t="str">
        <f t="shared" ref="H218" si="2028">IF(OR(OR(B218=$CR$22,B222=$CR$22,B218=$CS$22,B222=$CS$22,B218=$CT$22,B222=$CT$22,B218=$CR$23,B222=$CR$23,B218=$CS$23,B222=$CS$23,B218=$CR$24,B222=$CR$24,B218=$CS$24,B222=$CS$24,B218=$CR$25,B222=$CR$25,B218=$CS$25,B222=$CS$25,B218=$CT$25,B222=$CT$25,B218=$CU$25,B222=$CU$25,B218=$CV$25,B222=$CV$25,B218=$CR$26,B222=$CR$26,B218=$CS$26,B222=$CS$26),OR($A219=$CP$30,$A219=$CP$31,$A219=$CP$32,$A219=$CP$33,$A219=$CP$34,$A219=$CP$35,$A219=$CP$36,$A219=$CP$37,$A219=$CP$38,$A219=$CP$39,$A219=$CP$40,$A219=$CP$41),OR($A219=$CP$44,$A219=$CP$45,$A219=$CP$46,$A219=$CP$47,$A219=$CP$48,$A219=$CP$49,$A219=$CP$50)),1,"")</f>
        <v/>
      </c>
      <c r="I218" s="2"/>
      <c r="J218" s="1" t="str">
        <f t="shared" ref="J218" si="2029">IF(ISNA(VLOOKUP(A218,$DB$1:$DE$200,4,FALSE)),"",VLOOKUP(A218,$DB$1:$DE$200,4,FALSE))</f>
        <v/>
      </c>
      <c r="K218" s="1"/>
      <c r="L218" s="1"/>
      <c r="M218" s="1"/>
      <c r="N218" s="1"/>
      <c r="O218" s="1"/>
      <c r="P218" s="5" t="str">
        <f t="array" ref="P218">IF(ISNA(INDEX($DC$1:$DC$770,MATCH($A218&amp;P$3,$DB$1:$DB$770&amp;$DC$1:$DC$770,0))),"",IF(ISNA(INDEX($DC$1:$DC$200,MATCH($A218&amp;P$3,$DB$1:$DB$200&amp;$DC$1:$DC$200,0))),IF(INDEX($DC$201:$DC$770,MATCH($A218&amp;P$3,$DB$201:$DB$770&amp;$DC$201:$DC$770,0))=P$3,2,""),IF(INDEX($DC$1:$DC$200,MATCH($A218&amp;P$3,$DB$1:$DB$200&amp;$DC$1:$DC$200,0))=P$3,1,"")))</f>
        <v/>
      </c>
      <c r="Q218" s="6" t="str">
        <f t="array" ref="Q218">IF(ISNA(INDEX($DC$1:$DC$770,MATCH($A218&amp;Q$3,$DB$1:$DB$770&amp;$DC$1:$DC$770,0))),"",IF(ISNA(INDEX($DC$1:$DC$200,MATCH($A218&amp;Q$3,$DB$1:$DB$200&amp;$DC$1:$DC$200,0))),IF(INDEX($DC$201:$DC$770,MATCH($A218&amp;Q$3,$DB$201:$DB$770&amp;$DC$201:$DC$770,0))=Q$3,2,""),IF(INDEX($DC$1:$DC$200,MATCH($A218&amp;Q$3,$DB$1:$DB$200&amp;$DC$1:$DC$200,0))=Q$3,1,"")))</f>
        <v/>
      </c>
      <c r="R218" s="6" t="str">
        <f t="array" ref="R218">IF(ISNA(INDEX($DC$1:$DC$770,MATCH($A218&amp;R$3,$DB$1:$DB$770&amp;$DC$1:$DC$770,0))),"",IF(ISNA(INDEX($DC$1:$DC$200,MATCH($A218&amp;R$3,$DB$1:$DB$200&amp;$DC$1:$DC$200,0))),IF(INDEX($DC$201:$DC$770,MATCH($A218&amp;R$3,$DB$201:$DB$770&amp;$DC$201:$DC$770,0))=R$3,2,""),IF(INDEX($DC$1:$DC$200,MATCH($A218&amp;R$3,$DB$1:$DB$200&amp;$DC$1:$DC$200,0))=R$3,1,"")))</f>
        <v/>
      </c>
      <c r="S218" s="5" t="str">
        <f t="array" ref="S218">IF(ISNA(INDEX($DC$1:$DC$770,MATCH($A218&amp;S$3,$DB$1:$DB$770&amp;$DC$1:$DC$770,0))),"",IF(ISNA(INDEX($DC$1:$DC$200,MATCH($A218&amp;S$3,$DB$1:$DB$200&amp;$DC$1:$DC$200,0))),IF(INDEX($DC$201:$DC$770,MATCH($A218&amp;S$3,$DB$201:$DB$770&amp;$DC$201:$DC$770,0))=S$3,2,""),IF(INDEX($DC$1:$DC$200,MATCH($A218&amp;S$3,$DB$1:$DB$200&amp;$DC$1:$DC$200,0))=S$3,1,"")))</f>
        <v/>
      </c>
      <c r="T218" s="6" t="str">
        <f t="array" ref="T218">IF(ISNA(INDEX($DC$1:$DC$770,MATCH($A218&amp;T$3,$DB$1:$DB$770&amp;$DC$1:$DC$770,0))),"",IF(ISNA(INDEX($DC$1:$DC$200,MATCH($A218&amp;T$3,$DB$1:$DB$200&amp;$DC$1:$DC$200,0))),IF(INDEX($DC$201:$DC$770,MATCH($A218&amp;T$3,$DB$201:$DB$770&amp;$DC$201:$DC$770,0))=T$3,2,""),IF(INDEX($DC$1:$DC$200,MATCH($A218&amp;T$3,$DB$1:$DB$200&amp;$DC$1:$DC$200,0))=T$3,1,"")))</f>
        <v/>
      </c>
      <c r="U218" s="7" t="str">
        <f t="array" ref="U218">IF(ISNA(INDEX($DC$1:$DC$770,MATCH($A218&amp;U$3,$DB$1:$DB$770&amp;$DC$1:$DC$770,0))),"",IF(ISNA(INDEX($DC$1:$DC$200,MATCH($A218&amp;U$3,$DB$1:$DB$200&amp;$DC$1:$DC$200,0))),IF(INDEX($DC$201:$DC$770,MATCH($A218&amp;U$3,$DB$201:$DB$770&amp;$DC$201:$DC$770,0))=U$3,2,""),IF(INDEX($DC$1:$DC$200,MATCH($A218&amp;U$3,$DB$1:$DB$200&amp;$DC$1:$DC$200,0))=U$3,1,"")))</f>
        <v/>
      </c>
      <c r="V218" s="6" t="str">
        <f t="array" ref="V218">IF(ISNA(INDEX($DC$1:$DC$770,MATCH($A218&amp;V$3,$DB$1:$DB$770&amp;$DC$1:$DC$770,0))),"",IF(ISNA(INDEX($DC$1:$DC$200,MATCH($A218&amp;V$3,$DB$1:$DB$200&amp;$DC$1:$DC$200,0))),IF(INDEX($DC$201:$DC$770,MATCH($A218&amp;V$3,$DB$201:$DB$770&amp;$DC$201:$DC$770,0))=V$3,2,""),IF(INDEX($DC$1:$DC$200,MATCH($A218&amp;V$3,$DB$1:$DB$200&amp;$DC$1:$DC$200,0))=V$3,1,"")))</f>
        <v/>
      </c>
      <c r="W218" s="6" t="str">
        <f t="array" ref="W218">IF(ISNA(INDEX($DC$1:$DC$770,MATCH($A218&amp;W$3,$DB$1:$DB$770&amp;$DC$1:$DC$770,0))),"",IF(ISNA(INDEX($DC$1:$DC$200,MATCH($A218&amp;W$3,$DB$1:$DB$200&amp;$DC$1:$DC$200,0))),IF(INDEX($DC$201:$DC$770,MATCH($A218&amp;W$3,$DB$201:$DB$770&amp;$DC$201:$DC$770,0))=W$3,2,""),IF(INDEX($DC$1:$DC$200,MATCH($A218&amp;W$3,$DB$1:$DB$200&amp;$DC$1:$DC$200,0))=W$3,1,"")))</f>
        <v/>
      </c>
      <c r="X218" s="6" t="str">
        <f t="array" ref="X218">IF(ISNA(INDEX($DC$1:$DC$770,MATCH($A218&amp;X$3,$DB$1:$DB$770&amp;$DC$1:$DC$770,0))),"",IF(ISNA(INDEX($DC$1:$DC$200,MATCH($A218&amp;X$3,$DB$1:$DB$200&amp;$DC$1:$DC$200,0))),IF(INDEX($DC$201:$DC$770,MATCH($A218&amp;X$3,$DB$201:$DB$770&amp;$DC$201:$DC$770,0))=X$3,2,""),IF(INDEX($DC$1:$DC$200,MATCH($A218&amp;X$3,$DB$1:$DB$200&amp;$DC$1:$DC$200,0))=X$3,1,"")))</f>
        <v/>
      </c>
      <c r="Y218" s="5" t="str">
        <f t="array" ref="Y218">IF(ISNA(INDEX($DC$1:$DC$770,MATCH($A218&amp;Y$3,$DB$1:$DB$770&amp;$DC$1:$DC$770,0))),"",IF(ISNA(INDEX($DC$1:$DC$200,MATCH($A218&amp;Y$3,$DB$1:$DB$200&amp;$DC$1:$DC$200,0))),IF(INDEX($DC$201:$DC$770,MATCH($A218&amp;Y$3,$DB$201:$DB$770&amp;$DC$201:$DC$770,0))=Y$3,2,""),IF(INDEX($DC$1:$DC$200,MATCH($A218&amp;Y$3,$DB$1:$DB$200&amp;$DC$1:$DC$200,0))=Y$3,1,"")))</f>
        <v/>
      </c>
      <c r="Z218" s="6" t="str">
        <f t="array" ref="Z218">IF(ISNA(INDEX($DC$1:$DC$770,MATCH($A218&amp;Z$3,$DB$1:$DB$770&amp;$DC$1:$DC$770,0))),"",IF(ISNA(INDEX($DC$1:$DC$200,MATCH($A218&amp;Z$3,$DB$1:$DB$200&amp;$DC$1:$DC$200,0))),IF(INDEX($DC$201:$DC$770,MATCH($A218&amp;Z$3,$DB$201:$DB$770&amp;$DC$201:$DC$770,0))=Z$3,2,""),IF(INDEX($DC$1:$DC$200,MATCH($A218&amp;Z$3,$DB$1:$DB$200&amp;$DC$1:$DC$200,0))=Z$3,1,"")))</f>
        <v/>
      </c>
      <c r="AA218" s="7" t="str">
        <f t="array" ref="AA218">IF(ISNA(INDEX($DC$1:$DC$770,MATCH($A218&amp;AA$3,$DB$1:$DB$770&amp;$DC$1:$DC$770,0))),"",IF(ISNA(INDEX($DC$1:$DC$200,MATCH($A218&amp;AA$3,$DB$1:$DB$200&amp;$DC$1:$DC$200,0))),IF(INDEX($DC$201:$DC$770,MATCH($A218&amp;AA$3,$DB$201:$DB$770&amp;$DC$201:$DC$770,0))=AA$3,2,""),IF(INDEX($DC$1:$DC$200,MATCH($A218&amp;AA$3,$DB$1:$DB$200&amp;$DC$1:$DC$200,0))=AA$3,1,"")))</f>
        <v/>
      </c>
      <c r="AB218" s="6" t="str">
        <f t="array" ref="AB218">IF(ISNA(INDEX($DC$1:$DC$770,MATCH($A218&amp;AB$3,$DB$1:$DB$770&amp;$DC$1:$DC$770,0))),"",IF(ISNA(INDEX($DC$1:$DC$200,MATCH($A218&amp;AB$3,$DB$1:$DB$200&amp;$DC$1:$DC$200,0))),IF(INDEX($DC$201:$DC$770,MATCH($A218&amp;AB$3,$DB$201:$DB$770&amp;$DC$201:$DC$770,0))=AB$3,2,""),IF(INDEX($DC$1:$DC$200,MATCH($A218&amp;AB$3,$DB$1:$DB$200&amp;$DC$1:$DC$200,0))=AB$3,1,"")))</f>
        <v/>
      </c>
      <c r="AC218" s="6" t="str">
        <f t="array" ref="AC218">IF(ISNA(INDEX($DC$1:$DC$770,MATCH($A218&amp;AC$3,$DB$1:$DB$770&amp;$DC$1:$DC$770,0))),"",IF(ISNA(INDEX($DC$1:$DC$200,MATCH($A218&amp;AC$3,$DB$1:$DB$200&amp;$DC$1:$DC$200,0))),IF(INDEX($DC$201:$DC$770,MATCH($A218&amp;AC$3,$DB$201:$DB$770&amp;$DC$201:$DC$770,0))=AC$3,2,""),IF(INDEX($DC$1:$DC$200,MATCH($A218&amp;AC$3,$DB$1:$DB$200&amp;$DC$1:$DC$200,0))=AC$3,1,"")))</f>
        <v/>
      </c>
      <c r="AD218" s="7" t="str">
        <f t="array" ref="AD218">IF(ISNA(INDEX($DC$1:$DC$770,MATCH($A218&amp;AD$3,$DB$1:$DB$770&amp;$DC$1:$DC$770,0))),"",IF(ISNA(INDEX($DC$1:$DC$200,MATCH($A218&amp;AD$3,$DB$1:$DB$200&amp;$DC$1:$DC$200,0))),IF(INDEX($DC$201:$DC$770,MATCH($A218&amp;AD$3,$DB$201:$DB$770&amp;$DC$201:$DC$770,0))=AD$3,2,""),IF(INDEX($DC$1:$DC$200,MATCH($A218&amp;AD$3,$DB$1:$DB$200&amp;$DC$1:$DC$200,0))=AD$3,1,"")))</f>
        <v/>
      </c>
      <c r="AE218" s="4">
        <f t="shared" ref="AE218" si="2030">AE216+1</f>
        <v>312</v>
      </c>
      <c r="AF218" s="174">
        <f>TRUNC((DATE($CR$2,AG$205,AG218)-WEEKDAY(DATE($CR$2,AG$205,AG218),2)-DATE(YEAR(DATE($CR$2,AG$205,AG218)+4-WEEKDAY(DATE($CR$2,AG$205,AG218),2)),1,-10))/7)</f>
        <v>45</v>
      </c>
      <c r="AG218" s="181">
        <v>7</v>
      </c>
      <c r="AH218" s="176" t="str">
        <f t="shared" si="1933"/>
        <v>Mo</v>
      </c>
      <c r="AI218" s="2"/>
      <c r="AJ218" s="164" t="str">
        <f t="shared" ref="AJ218" si="2031">IF(OR(OR(AF218=$CR$7,AF222=$CR$7,AF218=$CS$7,AF222=$CS$7,AF218=$CT$7,AF222=$CT$7,AF218=$CR$8,AF222=$CR$8,AF218=$CR$9,AF222=$CR$9,AF218=$CR$10,AF222=$CR$10,AF218=$CS$10,AF222=$CS$10,AF218=$CR$11,AF222=$CR$11,AF218=$CS$11,AF222=$CS$11,AF218=$CT$11,AF222=$CT$11,AF218=$CU$11,AF222=$CU$11,AF218=$CV$11,AF222=$CV$11,AF218=$CR$12,AF222=$CR$12,AF218=$CS$12,AF222=$CS$12),OR($AE219=$CP$30,$AE219=$CP$31,$AE219=$CP$32,$AE219=$CP$33,$AE219=$CP$34,$AE219=$CP$35,$AE219=$CP$36,$AE219=$CP$37,$AE219=$CP$38,$AE219=$CP$39,$AE219=$CP$40,$AE219=$CP$41),OR($AE219=$CP$44,$AE219=$CP$45,$AE219=$CP$46,$AE219=$CP$47,$AE219=$CP$48,$AE219=$CP$49,$AE219=$CP$50)),1,"")</f>
        <v/>
      </c>
      <c r="AK218" s="164" t="str">
        <f t="shared" ref="AK218" si="2032">IF(OR(OR(AF218=$CR$15,AF222=$CR$15,AF218=$CS$15,AF222=$CS$15,AF218=$CT$15,AF222=$CT$15,AF218=$CR$16,AF222=$CR$16,AF218=$CS$16,AF222=$CS$16,AF218=$CR$17,AF222=$CR$17,AF218=$CS$17,AF222=$CS$17,AF218=$CR$18,AF222=$CR$18,AF218=$CS$18,AF222=$CS$18,AF218=$CT$18,AF222=$CT$18,AF218=$CU$18,AF222=$CU$18,AF218=$CV$18,AF222=$CV$18,AF218=$CR$19,AF222=$CR$19,AF218=$CS$19,AF222=$CS$19),OR($AE219=$CP$30,$AE219=$CP$31,$AE219=$CP$32,$AE219=$CP$33,$AE219=$CP$34,$AE219=$CP$35,$AE219=$CP$36,$AE219=$CP$37,$AE219=$CP$38,$AE219=$CP$39,$AE219=$CP$40,$AE219=$CP$41),OR($AE219=$CP$44,$AE219=$CP$45,$AE219=$CP$46,$AE219=$CP$47,$AE219=$CP$48,$AE219=$CP$49,$AE219=$CP$50)),1,"")</f>
        <v/>
      </c>
      <c r="AL218" s="164" t="str">
        <f t="shared" ref="AL218" si="2033">IF(OR(OR(AF218=$CR$22,AF222=$CR$22,AF218=$CS$22,AF222=$CS$22,AF218=$CT$22,AF222=$CT$22,AF218=$CR$23,AF222=$CR$23,AF218=$CS$23,AF222=$CS$23,AF218=$CR$24,AF222=$CR$24,AF218=$CS$24,AF222=$CS$24,AF218=$CR$25,AF222=$CR$25,AF218=$CS$25,AF222=$CS$25,AF218=$CT$25,AF222=$CT$25,AF218=$CU$25,AF222=$CU$25,AF218=$CV$25,AF222=$CV$25,AF218=$CR$26,AF222=$CR$26,AF218=$CS$26,AF222=$CS$26),OR($AE219=$CP$30,$AE219=$CP$31,$AE219=$CP$32,$AE219=$CP$33,$AE219=$CP$34,$AE219=$CP$35,$AE219=$CP$36,$AE219=$CP$37,$AE219=$CP$38,$AE219=$CP$39,$AE219=$CP$40,$AE219=$CP$41),OR($AE219=$CP$44,$AE219=$CP$45,$AE219=$CP$46,$AE219=$CP$47,$AE219=$CP$48,$AE219=$CP$49,$AE219=$CP$50)),1,"")</f>
        <v/>
      </c>
      <c r="AM218" s="2"/>
      <c r="AN218" s="5" t="str">
        <f t="shared" ref="AN218" si="2034">IF(ISNA(VLOOKUP(AE218,$DB$1:$DE$200,4,FALSE)),"",VLOOKUP(AE218,$DB$1:$DE$200,4,FALSE))</f>
        <v>Cevi-Turnen</v>
      </c>
      <c r="AO218" s="6"/>
      <c r="AP218" s="6"/>
      <c r="AQ218" s="6"/>
      <c r="AR218" s="6"/>
      <c r="AS218" s="7"/>
      <c r="AT218" s="5" t="str">
        <f t="array" ref="AT218">IF(ISNA(INDEX($DC$1:$DC$770,MATCH($AE218&amp;AT$3,$DB$1:$DB$770&amp;$DC$1:$DC$770,0))),"",IF(ISNA(INDEX($DC$1:$DC$200,MATCH($AE218&amp;AT$3,$DB$1:$DB$200&amp;$DC$1:$DC$200,0))),IF(INDEX($DC$201:$DC$770,MATCH($AE218&amp;AT$3,$DB$201:$DB$770&amp;$DC$201:$DC$770,0))=AT$3,2,""),IF(INDEX($DC$1:$DC$200,MATCH($AE218&amp;AT$3,$DB$1:$DB$200&amp;$DC$1:$DC$200,0))=AT$3,1,"")))</f>
        <v/>
      </c>
      <c r="AU218" s="6" t="str">
        <f t="array" ref="AU218">IF(ISNA(INDEX($DC$1:$DC$770,MATCH($AE218&amp;AU$3,$DB$1:$DB$770&amp;$DC$1:$DC$770,0))),"",IF(ISNA(INDEX($DC$1:$DC$200,MATCH($AE218&amp;AU$3,$DB$1:$DB$200&amp;$DC$1:$DC$200,0))),IF(INDEX($DC$201:$DC$770,MATCH($AE218&amp;AU$3,$DB$201:$DB$770&amp;$DC$201:$DC$770,0))=AU$3,2,""),IF(INDEX($DC$1:$DC$200,MATCH($AE218&amp;AU$3,$DB$1:$DB$200&amp;$DC$1:$DC$200,0))=AU$3,1,"")))</f>
        <v/>
      </c>
      <c r="AV218" s="6">
        <f t="array" ref="AV218">IF(ISNA(INDEX($DC$1:$DC$770,MATCH($AE218&amp;AV$3,$DB$1:$DB$770&amp;$DC$1:$DC$770,0))),"",IF(ISNA(INDEX($DC$1:$DC$200,MATCH($AE218&amp;AV$3,$DB$1:$DB$200&amp;$DC$1:$DC$200,0))),IF(INDEX($DC$201:$DC$770,MATCH($AE218&amp;AV$3,$DB$201:$DB$770&amp;$DC$201:$DC$770,0))=AV$3,2,""),IF(INDEX($DC$1:$DC$200,MATCH($AE218&amp;AV$3,$DB$1:$DB$200&amp;$DC$1:$DC$200,0))=AV$3,1,"")))</f>
        <v>1</v>
      </c>
      <c r="AW218" s="5" t="str">
        <f t="array" ref="AW218">IF(ISNA(INDEX($DC$1:$DC$770,MATCH($AE218&amp;AW$3,$DB$1:$DB$770&amp;$DC$1:$DC$770,0))),"",IF(ISNA(INDEX($DC$1:$DC$200,MATCH($AE218&amp;AW$3,$DB$1:$DB$200&amp;$DC$1:$DC$200,0))),IF(INDEX($DC$201:$DC$770,MATCH($AE218&amp;AW$3,$DB$201:$DB$770&amp;$DC$201:$DC$770,0))=AW$3,2,""),IF(INDEX($DC$1:$DC$200,MATCH($AE218&amp;AW$3,$DB$1:$DB$200&amp;$DC$1:$DC$200,0))=AW$3,1,"")))</f>
        <v/>
      </c>
      <c r="AX218" s="6" t="str">
        <f t="array" ref="AX218">IF(ISNA(INDEX($DC$1:$DC$770,MATCH($AE218&amp;AX$3,$DB$1:$DB$770&amp;$DC$1:$DC$770,0))),"",IF(ISNA(INDEX($DC$1:$DC$200,MATCH($AE218&amp;AX$3,$DB$1:$DB$200&amp;$DC$1:$DC$200,0))),IF(INDEX($DC$201:$DC$770,MATCH($AE218&amp;AX$3,$DB$201:$DB$770&amp;$DC$201:$DC$770,0))=AX$3,2,""),IF(INDEX($DC$1:$DC$200,MATCH($AE218&amp;AX$3,$DB$1:$DB$200&amp;$DC$1:$DC$200,0))=AX$3,1,"")))</f>
        <v/>
      </c>
      <c r="AY218" s="7" t="str">
        <f t="array" ref="AY218">IF(ISNA(INDEX($DC$1:$DC$770,MATCH($AE218&amp;AY$3,$DB$1:$DB$770&amp;$DC$1:$DC$770,0))),"",IF(ISNA(INDEX($DC$1:$DC$200,MATCH($AE218&amp;AY$3,$DB$1:$DB$200&amp;$DC$1:$DC$200,0))),IF(INDEX($DC$201:$DC$770,MATCH($AE218&amp;AY$3,$DB$201:$DB$770&amp;$DC$201:$DC$770,0))=AY$3,2,""),IF(INDEX($DC$1:$DC$200,MATCH($AE218&amp;AY$3,$DB$1:$DB$200&amp;$DC$1:$DC$200,0))=AY$3,1,"")))</f>
        <v/>
      </c>
      <c r="AZ218" s="6" t="str">
        <f t="array" ref="AZ218">IF(ISNA(INDEX($DC$1:$DC$770,MATCH($AE218&amp;AZ$3,$DB$1:$DB$770&amp;$DC$1:$DC$770,0))),"",IF(ISNA(INDEX($DC$1:$DC$200,MATCH($AE218&amp;AZ$3,$DB$1:$DB$200&amp;$DC$1:$DC$200,0))),IF(INDEX($DC$201:$DC$770,MATCH($AE218&amp;AZ$3,$DB$201:$DB$770&amp;$DC$201:$DC$770,0))=AZ$3,2,""),IF(INDEX($DC$1:$DC$200,MATCH($AE218&amp;AZ$3,$DB$1:$DB$200&amp;$DC$1:$DC$200,0))=AZ$3,1,"")))</f>
        <v/>
      </c>
      <c r="BA218" s="6" t="str">
        <f t="array" ref="BA218">IF(ISNA(INDEX($DC$1:$DC$770,MATCH($AE218&amp;BA$3,$DB$1:$DB$770&amp;$DC$1:$DC$770,0))),"",IF(ISNA(INDEX($DC$1:$DC$200,MATCH($AE218&amp;BA$3,$DB$1:$DB$200&amp;$DC$1:$DC$200,0))),IF(INDEX($DC$201:$DC$770,MATCH($AE218&amp;BA$3,$DB$201:$DB$770&amp;$DC$201:$DC$770,0))=BA$3,2,""),IF(INDEX($DC$1:$DC$200,MATCH($AE218&amp;BA$3,$DB$1:$DB$200&amp;$DC$1:$DC$200,0))=BA$3,1,"")))</f>
        <v/>
      </c>
      <c r="BB218" s="6" t="str">
        <f t="array" ref="BB218">IF(ISNA(INDEX($DC$1:$DC$770,MATCH($AE218&amp;BB$3,$DB$1:$DB$770&amp;$DC$1:$DC$770,0))),"",IF(ISNA(INDEX($DC$1:$DC$200,MATCH($AE218&amp;BB$3,$DB$1:$DB$200&amp;$DC$1:$DC$200,0))),IF(INDEX($DC$201:$DC$770,MATCH($AE218&amp;BB$3,$DB$201:$DB$770&amp;$DC$201:$DC$770,0))=BB$3,2,""),IF(INDEX($DC$1:$DC$200,MATCH($AE218&amp;BB$3,$DB$1:$DB$200&amp;$DC$1:$DC$200,0))=BB$3,1,"")))</f>
        <v/>
      </c>
      <c r="BC218" s="5" t="str">
        <f t="array" ref="BC218">IF(ISNA(INDEX($DC$1:$DC$770,MATCH($AE218&amp;BC$3,$DB$1:$DB$770&amp;$DC$1:$DC$770,0))),"",IF(ISNA(INDEX($DC$1:$DC$200,MATCH($AE218&amp;BC$3,$DB$1:$DB$200&amp;$DC$1:$DC$200,0))),IF(INDEX($DC$201:$DC$770,MATCH($AE218&amp;BC$3,$DB$201:$DB$770&amp;$DC$201:$DC$770,0))=BC$3,2,""),IF(INDEX($DC$1:$DC$200,MATCH($AE218&amp;BC$3,$DB$1:$DB$200&amp;$DC$1:$DC$200,0))=BC$3,1,"")))</f>
        <v/>
      </c>
      <c r="BD218" s="6" t="str">
        <f t="array" ref="BD218">IF(ISNA(INDEX($DC$1:$DC$770,MATCH($AE218&amp;BD$3,$DB$1:$DB$770&amp;$DC$1:$DC$770,0))),"",IF(ISNA(INDEX($DC$1:$DC$200,MATCH($AE218&amp;BD$3,$DB$1:$DB$200&amp;$DC$1:$DC$200,0))),IF(INDEX($DC$201:$DC$770,MATCH($AE218&amp;BD$3,$DB$201:$DB$770&amp;$DC$201:$DC$770,0))=BD$3,2,""),IF(INDEX($DC$1:$DC$200,MATCH($AE218&amp;BD$3,$DB$1:$DB$200&amp;$DC$1:$DC$200,0))=BD$3,1,"")))</f>
        <v/>
      </c>
      <c r="BE218" s="7" t="str">
        <f t="array" ref="BE218">IF(ISNA(INDEX($DC$1:$DC$770,MATCH($AE218&amp;BE$3,$DB$1:$DB$770&amp;$DC$1:$DC$770,0))),"",IF(ISNA(INDEX($DC$1:$DC$200,MATCH($AE218&amp;BE$3,$DB$1:$DB$200&amp;$DC$1:$DC$200,0))),IF(INDEX($DC$201:$DC$770,MATCH($AE218&amp;BE$3,$DB$201:$DB$770&amp;$DC$201:$DC$770,0))=BE$3,2,""),IF(INDEX($DC$1:$DC$200,MATCH($AE218&amp;BE$3,$DB$1:$DB$200&amp;$DC$1:$DC$200,0))=BE$3,1,"")))</f>
        <v/>
      </c>
      <c r="BF218" s="6" t="str">
        <f t="array" ref="BF218">IF(ISNA(INDEX($DC$1:$DC$770,MATCH($AE218&amp;BF$3,$DB$1:$DB$770&amp;$DC$1:$DC$770,0))),"",IF(ISNA(INDEX($DC$1:$DC$200,MATCH($AE218&amp;BF$3,$DB$1:$DB$200&amp;$DC$1:$DC$200,0))),IF(INDEX($DC$201:$DC$770,MATCH($AE218&amp;BF$3,$DB$201:$DB$770&amp;$DC$201:$DC$770,0))=BF$3,2,""),IF(INDEX($DC$1:$DC$200,MATCH($AE218&amp;BF$3,$DB$1:$DB$200&amp;$DC$1:$DC$200,0))=BF$3,1,"")))</f>
        <v/>
      </c>
      <c r="BG218" s="6" t="str">
        <f t="array" ref="BG218">IF(ISNA(INDEX($DC$1:$DC$770,MATCH($AE218&amp;BG$3,$DB$1:$DB$770&amp;$DC$1:$DC$770,0))),"",IF(ISNA(INDEX($DC$1:$DC$200,MATCH($AE218&amp;BG$3,$DB$1:$DB$200&amp;$DC$1:$DC$200,0))),IF(INDEX($DC$201:$DC$770,MATCH($AE218&amp;BG$3,$DB$201:$DB$770&amp;$DC$201:$DC$770,0))=BG$3,2,""),IF(INDEX($DC$1:$DC$200,MATCH($AE218&amp;BG$3,$DB$1:$DB$200&amp;$DC$1:$DC$200,0))=BG$3,1,"")))</f>
        <v/>
      </c>
      <c r="BH218" s="7" t="str">
        <f t="array" ref="BH218">IF(ISNA(INDEX($DC$1:$DC$770,MATCH($AE218&amp;BH$3,$DB$1:$DB$770&amp;$DC$1:$DC$770,0))),"",IF(ISNA(INDEX($DC$1:$DC$200,MATCH($AE218&amp;BH$3,$DB$1:$DB$200&amp;$DC$1:$DC$200,0))),IF(INDEX($DC$201:$DC$770,MATCH($AE218&amp;BH$3,$DB$201:$DB$770&amp;$DC$201:$DC$770,0))=BH$3,2,""),IF(INDEX($DC$1:$DC$200,MATCH($AE218&amp;BH$3,$DB$1:$DB$200&amp;$DC$1:$DC$200,0))=BH$3,1,"")))</f>
        <v/>
      </c>
      <c r="BI218" s="4">
        <f t="shared" ref="BI218" si="2035">BI216+1</f>
        <v>342</v>
      </c>
      <c r="BJ218" s="174">
        <f>TRUNC((DATE($CR$2,BK$205,BK218)-WEEKDAY(DATE($CR$2,BK$205,BK218),2)-DATE(YEAR(DATE($CR$2,BK$205,BK218)+4-WEEKDAY(DATE($CR$2,BK$205,BK218),2)),1,-10))/7)</f>
        <v>49</v>
      </c>
      <c r="BK218" s="181">
        <v>7</v>
      </c>
      <c r="BL218" s="176" t="str">
        <f t="shared" si="1938"/>
        <v>Mi</v>
      </c>
      <c r="BM218" s="2"/>
      <c r="BN218" s="164" t="str">
        <f t="shared" ref="BN218" si="2036">IF(OR(OR($BI219=$CP$30,$BI219=$CP$31,$BI219=$CP$32,$BI219=$CP$33,$BI219=$CP$34,$BI219=$CP$35,$BI219=$CP$36,$BI219=$CP$37,$BI219=$CP$38,$BI219=$CP$39,$BI219=$CP$40,$BI219=$CP$41),OR(BJ218=$CR$7,BJ222=$CR$7,BJ218=$CS$7,BJ222=$CS$7,BJ218=$CT$7,BJ222=$CT$7,BJ218=$CR$8,BJ222=$CR$8,BJ218=$CR$9,BJ222=$CR$9,BJ218=$CR$10,BJ222=$CR$10,BJ218=$CS$10,BJ222=$CS$10,BJ218=$CR$11,BJ222=$CR$11,BJ218=$CS$11,BJ222=$CS$11,BJ218=$CT$11,BJ222=$CT$11,BJ218=$CU$11,BJ222=$CU$11,BJ218=$CV$11,BJ222=$CV$11,BJ218=$CR$12,BJ222=$CR$12,BJ218=$CS$12,BJ222=$CS$12),OR($BI219=$CP$44,$BI219=$CP$45,$BI219=$CP$46,$BI219=$CP$47,$BI219=$CP$48,$BI219=$CP$49,$BI219=$CP$50)),1,"")</f>
        <v/>
      </c>
      <c r="BO218" s="164" t="str">
        <f t="shared" ref="BO218" si="2037">IF(OR(OR(BJ218=$CR$15,BJ222=$CR$15,BJ218=$CS$15,BJ222=$CS$15,BJ218=$CT$15,BJ222=$CT$15,BJ218=$CR$16,BJ222=$CR$16,BJ218=$CS$16,BJ222=$CS$16,BJ218=$CR$17,BJ222=$CR$17,BJ218=$CS$17,BJ222=$CS$17,BJ218=$CR$18,BJ222=$CR$18,BJ218=$CS$18,BJ222=$CS$18,BJ218=$CT$18,BJ222=$CT$18,BJ218=$CU$18,BJ222=$CU$18,BJ218=$CV$18,BJ222=$CV$18,BJ218=$CR$19,BJ222=$CR$19,BJ218=$CS$19,BJ222=$CS$19),OR($BI219=$CP$30,$BI219=$CP$31,$BI219=$CP$32,$BI219=$CP$33,$BI219=$CP$34,$BI219=$CP$35,$BI219=$CP$36,$BI219=$CP$37,$BI219=$CP$38,$BI219=$CP$39,$BI219=$CP$40,$BI219=$CP$41),OR($BI219=$CP$44,$BI219=$CP$45,$BI219=$CP$46,$BI219=$CP$47,$BI219=$CP$48,$BI219=$CP$49,$BI219=$CP$50)),1,"")</f>
        <v/>
      </c>
      <c r="BP218" s="164" t="str">
        <f t="shared" ref="BP218" si="2038">IF(OR(OR(BJ218=$CR$22,BJ222=$CR$22,BJ218=$CS$22,BJ222=$CS$22,BJ218=$CT$22,BJ222=$CT$22,BJ218=$CR$23,BJ222=$CR$23,BJ218=$CS$23,BJ222=$CS$23,BJ218=$CR$24,BJ222=$CR$24,BJ218=$CS$24,BJ222=$CS$24,BJ218=$CR$25,BJ222=$CR$25,BJ218=$CS$25,BJ222=$CS$25,BJ218=$CT$25,BJ222=$CT$25,BJ218=$CU$25,BJ222=$CU$25,BJ218=$CV$25,BJ222=$CV$25,BJ218=$CR$26,BJ222=$CR$26,BJ218=$CS$26,BJ222=$CS$26),OR($BI219=$CP$30,$BI219=$CP$31,$BI219=$CP$32,$BI219=$CP$33,$BI219=$CP$34,$BI219=$CP$35,$BI219=$CP$36,$BI219=$CP$37,$BI219=$CP$38,$BI219=$CP$39,$BI219=$CP$40,$BI219=$CP$41),OR($BI219=$CP$44,$BI219=$CP$45,$BI219=$CP$46,$BI219=$CP$47,$BI219=$CP$48,$BI219=$CP$49,$BI219=$CP$50)),1,"")</f>
        <v/>
      </c>
      <c r="BQ218" s="2"/>
      <c r="BR218" s="5" t="str">
        <f t="shared" ref="BR218" si="2039">IF(ISNA(VLOOKUP(BI218,$DB$1:$DE$200,4,FALSE)),"",VLOOKUP(BI218,$DB$1:$DE$200,4,FALSE))</f>
        <v>Cevi-Lädeli</v>
      </c>
      <c r="BS218" s="6"/>
      <c r="BT218" s="6"/>
      <c r="BU218" s="6"/>
      <c r="BV218" s="6"/>
      <c r="BW218" s="7"/>
      <c r="BX218" s="5" t="str">
        <f t="array" ref="BX218">IF(ISNA(INDEX($DC$1:$DC$770,MATCH($BI218&amp;BX$3,$DB$1:$DB$770&amp;$DC$1:$DC$770,0))),"",IF(ISNA(INDEX($DC$1:$DC$200,MATCH($BI218&amp;BX$3,$DB$1:$DB$200&amp;$DC$1:$DC$200,0))),IF(INDEX($DC$201:$DC$770,MATCH($BI218&amp;BX$3,$DB$201:$DB$770&amp;$DC$201:$DC$770,0))=BX$3,2,""),IF(INDEX($DC$1:$DC$200,MATCH($BI218&amp;BX$3,$DB$1:$DB$200&amp;$DC$1:$DC$200,0))=BX$3,1,"")))</f>
        <v/>
      </c>
      <c r="BY218" s="6" t="str">
        <f t="array" ref="BY218">IF(ISNA(INDEX($DC$1:$DC$770,MATCH($BI218&amp;BY$3,$DB$1:$DB$770&amp;$DC$1:$DC$770,0))),"",IF(ISNA(INDEX($DC$1:$DC$200,MATCH($BI218&amp;BY$3,$DB$1:$DB$200&amp;$DC$1:$DC$200,0))),IF(INDEX($DC$201:$DC$770,MATCH($BI218&amp;BY$3,$DB$201:$DB$770&amp;$DC$201:$DC$770,0))=BY$3,2,""),IF(INDEX($DC$1:$DC$200,MATCH($BI218&amp;BY$3,$DB$1:$DB$200&amp;$DC$1:$DC$200,0))=BY$3,1,"")))</f>
        <v/>
      </c>
      <c r="BZ218" s="6">
        <f t="array" ref="BZ218">IF(ISNA(INDEX($DC$1:$DC$770,MATCH($BI218&amp;BZ$3,$DB$1:$DB$770&amp;$DC$1:$DC$770,0))),"",IF(ISNA(INDEX($DC$1:$DC$200,MATCH($BI218&amp;BZ$3,$DB$1:$DB$200&amp;$DC$1:$DC$200,0))),IF(INDEX($DC$201:$DC$770,MATCH($BI218&amp;BZ$3,$DB$201:$DB$770&amp;$DC$201:$DC$770,0))=BZ$3,2,""),IF(INDEX($DC$1:$DC$200,MATCH($BI218&amp;BZ$3,$DB$1:$DB$200&amp;$DC$1:$DC$200,0))=BZ$3,1,"")))</f>
        <v>1</v>
      </c>
      <c r="CA218" s="5" t="str">
        <f t="array" ref="CA218">IF(ISNA(INDEX($DC$1:$DC$770,MATCH($BI218&amp;CA$3,$DB$1:$DB$770&amp;$DC$1:$DC$770,0))),"",IF(ISNA(INDEX($DC$1:$DC$200,MATCH($BI218&amp;CA$3,$DB$1:$DB$200&amp;$DC$1:$DC$200,0))),IF(INDEX($DC$201:$DC$770,MATCH($BI218&amp;CA$3,$DB$201:$DB$770&amp;$DC$201:$DC$770,0))=CA$3,2,""),IF(INDEX($DC$1:$DC$200,MATCH($BI218&amp;CA$3,$DB$1:$DB$200&amp;$DC$1:$DC$200,0))=CA$3,1,"")))</f>
        <v/>
      </c>
      <c r="CB218" s="6" t="str">
        <f t="array" ref="CB218">IF(ISNA(INDEX($DC$1:$DC$770,MATCH($BI218&amp;CB$3,$DB$1:$DB$770&amp;$DC$1:$DC$770,0))),"",IF(ISNA(INDEX($DC$1:$DC$200,MATCH($BI218&amp;CB$3,$DB$1:$DB$200&amp;$DC$1:$DC$200,0))),IF(INDEX($DC$201:$DC$770,MATCH($BI218&amp;CB$3,$DB$201:$DB$770&amp;$DC$201:$DC$770,0))=CB$3,2,""),IF(INDEX($DC$1:$DC$200,MATCH($BI218&amp;CB$3,$DB$1:$DB$200&amp;$DC$1:$DC$200,0))=CB$3,1,"")))</f>
        <v/>
      </c>
      <c r="CC218" s="7" t="str">
        <f t="array" ref="CC218">IF(ISNA(INDEX($DC$1:$DC$770,MATCH($BI218&amp;CC$3,$DB$1:$DB$770&amp;$DC$1:$DC$770,0))),"",IF(ISNA(INDEX($DC$1:$DC$200,MATCH($BI218&amp;CC$3,$DB$1:$DB$200&amp;$DC$1:$DC$200,0))),IF(INDEX($DC$201:$DC$770,MATCH($BI218&amp;CC$3,$DB$201:$DB$770&amp;$DC$201:$DC$770,0))=CC$3,2,""),IF(INDEX($DC$1:$DC$200,MATCH($BI218&amp;CC$3,$DB$1:$DB$200&amp;$DC$1:$DC$200,0))=CC$3,1,"")))</f>
        <v/>
      </c>
      <c r="CD218" s="6" t="str">
        <f t="array" ref="CD218">IF(ISNA(INDEX($DC$1:$DC$770,MATCH($BI218&amp;CD$3,$DB$1:$DB$770&amp;$DC$1:$DC$770,0))),"",IF(ISNA(INDEX($DC$1:$DC$200,MATCH($BI218&amp;CD$3,$DB$1:$DB$200&amp;$DC$1:$DC$200,0))),IF(INDEX($DC$201:$DC$770,MATCH($BI218&amp;CD$3,$DB$201:$DB$770&amp;$DC$201:$DC$770,0))=CD$3,2,""),IF(INDEX($DC$1:$DC$200,MATCH($BI218&amp;CD$3,$DB$1:$DB$200&amp;$DC$1:$DC$200,0))=CD$3,1,"")))</f>
        <v/>
      </c>
      <c r="CE218" s="6" t="str">
        <f t="array" ref="CE218">IF(ISNA(INDEX($DC$1:$DC$770,MATCH($BI218&amp;CE$3,$DB$1:$DB$770&amp;$DC$1:$DC$770,0))),"",IF(ISNA(INDEX($DC$1:$DC$200,MATCH($BI218&amp;CE$3,$DB$1:$DB$200&amp;$DC$1:$DC$200,0))),IF(INDEX($DC$201:$DC$770,MATCH($BI218&amp;CE$3,$DB$201:$DB$770&amp;$DC$201:$DC$770,0))=CE$3,2,""),IF(INDEX($DC$1:$DC$200,MATCH($BI218&amp;CE$3,$DB$1:$DB$200&amp;$DC$1:$DC$200,0))=CE$3,1,"")))</f>
        <v/>
      </c>
      <c r="CF218" s="6" t="str">
        <f t="array" ref="CF218">IF(ISNA(INDEX($DC$1:$DC$770,MATCH($BI218&amp;CF$3,$DB$1:$DB$770&amp;$DC$1:$DC$770,0))),"",IF(ISNA(INDEX($DC$1:$DC$200,MATCH($BI218&amp;CF$3,$DB$1:$DB$200&amp;$DC$1:$DC$200,0))),IF(INDEX($DC$201:$DC$770,MATCH($BI218&amp;CF$3,$DB$201:$DB$770&amp;$DC$201:$DC$770,0))=CF$3,2,""),IF(INDEX($DC$1:$DC$200,MATCH($BI218&amp;CF$3,$DB$1:$DB$200&amp;$DC$1:$DC$200,0))=CF$3,1,"")))</f>
        <v/>
      </c>
      <c r="CG218" s="5" t="str">
        <f t="array" ref="CG218">IF(ISNA(INDEX($DC$1:$DC$770,MATCH($BI218&amp;CG$3,$DB$1:$DB$770&amp;$DC$1:$DC$770,0))),"",IF(ISNA(INDEX($DC$1:$DC$200,MATCH($BI218&amp;CG$3,$DB$1:$DB$200&amp;$DC$1:$DC$200,0))),IF(INDEX($DC$201:$DC$770,MATCH($BI218&amp;CG$3,$DB$201:$DB$770&amp;$DC$201:$DC$770,0))=CG$3,2,""),IF(INDEX($DC$1:$DC$200,MATCH($BI218&amp;CG$3,$DB$1:$DB$200&amp;$DC$1:$DC$200,0))=CG$3,1,"")))</f>
        <v/>
      </c>
      <c r="CH218" s="6" t="str">
        <f t="array" ref="CH218">IF(ISNA(INDEX($DC$1:$DC$770,MATCH($BI218&amp;CH$3,$DB$1:$DB$770&amp;$DC$1:$DC$770,0))),"",IF(ISNA(INDEX($DC$1:$DC$200,MATCH($BI218&amp;CH$3,$DB$1:$DB$200&amp;$DC$1:$DC$200,0))),IF(INDEX($DC$201:$DC$770,MATCH($BI218&amp;CH$3,$DB$201:$DB$770&amp;$DC$201:$DC$770,0))=CH$3,2,""),IF(INDEX($DC$1:$DC$200,MATCH($BI218&amp;CH$3,$DB$1:$DB$200&amp;$DC$1:$DC$200,0))=CH$3,1,"")))</f>
        <v/>
      </c>
      <c r="CI218" s="7" t="str">
        <f t="array" ref="CI218">IF(ISNA(INDEX($DC$1:$DC$770,MATCH($BI218&amp;CI$3,$DB$1:$DB$770&amp;$DC$1:$DC$770,0))),"",IF(ISNA(INDEX($DC$1:$DC$200,MATCH($BI218&amp;CI$3,$DB$1:$DB$200&amp;$DC$1:$DC$200,0))),IF(INDEX($DC$201:$DC$770,MATCH($BI218&amp;CI$3,$DB$201:$DB$770&amp;$DC$201:$DC$770,0))=CI$3,2,""),IF(INDEX($DC$1:$DC$200,MATCH($BI218&amp;CI$3,$DB$1:$DB$200&amp;$DC$1:$DC$200,0))=CI$3,1,"")))</f>
        <v/>
      </c>
      <c r="CJ218" s="6" t="str">
        <f t="array" ref="CJ218">IF(ISNA(INDEX($DC$1:$DC$770,MATCH($BI218&amp;CJ$3,$DB$1:$DB$770&amp;$DC$1:$DC$770,0))),"",IF(ISNA(INDEX($DC$1:$DC$200,MATCH($BI218&amp;CJ$3,$DB$1:$DB$200&amp;$DC$1:$DC$200,0))),IF(INDEX($DC$201:$DC$770,MATCH($BI218&amp;CJ$3,$DB$201:$DB$770&amp;$DC$201:$DC$770,0))=CJ$3,2,""),IF(INDEX($DC$1:$DC$200,MATCH($BI218&amp;CJ$3,$DB$1:$DB$200&amp;$DC$1:$DC$200,0))=CJ$3,1,"")))</f>
        <v/>
      </c>
      <c r="CK218" s="6" t="str">
        <f t="array" ref="CK218">IF(ISNA(INDEX($DC$1:$DC$770,MATCH($BI218&amp;CK$3,$DB$1:$DB$770&amp;$DC$1:$DC$770,0))),"",IF(ISNA(INDEX($DC$1:$DC$200,MATCH($BI218&amp;CK$3,$DB$1:$DB$200&amp;$DC$1:$DC$200,0))),IF(INDEX($DC$201:$DC$770,MATCH($BI218&amp;CK$3,$DB$201:$DB$770&amp;$DC$201:$DC$770,0))=CK$3,2,""),IF(INDEX($DC$1:$DC$200,MATCH($BI218&amp;CK$3,$DB$1:$DB$200&amp;$DC$1:$DC$200,0))=CK$3,1,"")))</f>
        <v/>
      </c>
      <c r="CL218" s="7" t="str">
        <f t="array" ref="CL218">IF(ISNA(INDEX($DC$1:$DC$770,MATCH($BI218&amp;CL$3,$DB$1:$DB$770&amp;$DC$1:$DC$770,0))),"",IF(ISNA(INDEX($DC$1:$DC$200,MATCH($BI218&amp;CL$3,$DB$1:$DB$200&amp;$DC$1:$DC$200,0))),IF(INDEX($DC$201:$DC$770,MATCH($BI218&amp;CL$3,$DB$201:$DB$770&amp;$DC$201:$DC$770,0))=CL$3,2,""),IF(INDEX($DC$1:$DC$200,MATCH($BI218&amp;CL$3,$DB$1:$DB$200&amp;$DC$1:$DC$200,0))=CL$3,1,"")))</f>
        <v/>
      </c>
      <c r="CX218" s="30"/>
      <c r="CY218" s="30"/>
      <c r="CZ218" s="30"/>
      <c r="DA218" s="30"/>
      <c r="DB218" s="30">
        <f>IF($DF$215&gt;3,DB217+1,0)</f>
        <v>0</v>
      </c>
      <c r="DC218" s="30">
        <f t="shared" si="2024"/>
        <v>3</v>
      </c>
      <c r="DD218" s="30"/>
      <c r="DE218" s="30">
        <v>4</v>
      </c>
      <c r="DF218" s="30"/>
      <c r="DG218" s="30"/>
      <c r="DH218" s="30"/>
      <c r="DI218" s="30"/>
      <c r="DJ218" s="30"/>
      <c r="DK218" s="30"/>
      <c r="DL218" s="49">
        <f t="shared" si="1926"/>
        <v>0</v>
      </c>
      <c r="DM218" s="30"/>
      <c r="DN218" s="30"/>
      <c r="DO218" s="30"/>
      <c r="DP218" s="30"/>
      <c r="DQ218" s="30"/>
    </row>
    <row r="219" spans="1:121">
      <c r="A219" s="13">
        <f t="shared" ref="A219" si="2040">A218+0.5</f>
        <v>281.5</v>
      </c>
      <c r="B219" s="174"/>
      <c r="C219" s="183"/>
      <c r="D219" s="177"/>
      <c r="E219" s="2"/>
      <c r="F219" s="165"/>
      <c r="G219" s="165"/>
      <c r="H219" s="165"/>
      <c r="I219" s="2"/>
      <c r="J219" s="9" t="str">
        <f t="shared" ref="J219" si="2041">IF(ISNA(VLOOKUP(A219,$CP$30:$CQ$56,2,FALSE)),IF(ISNA(VLOOKUP(A219,$DB$1:$DE$200,4,FALSE)),"",VLOOKUP(A219,$DB$1:$DE$200,4,FALSE)),VLOOKUP(A219,$CP$30:$CQ$56,2,FALSE))</f>
        <v/>
      </c>
      <c r="K219" s="10"/>
      <c r="L219" s="10"/>
      <c r="M219" s="10"/>
      <c r="N219" s="10"/>
      <c r="O219" s="8"/>
      <c r="P219" s="9" t="str">
        <f t="array" ref="P219">IF(ISNA(INDEX($DC$201:$DC$770,MATCH($A218&amp;P$3,$DB$201:$DB$770&amp;$DC$201:$DC$770,0))),IF(ISNA(INDEX($DC$1:$DC$200,MATCH($A219&amp;P$3,$DB$1:$DB$200&amp;$DC$1:$DC$200,0))),"",IF(INDEX($DC$1:$DC$200,MATCH($A219&amp;P$3,$DB$1:$DB$200&amp;$DC$1:$DC$200,0))=P$3,1,"")),IF(INDEX($DC$201:$DC$770,MATCH($A218&amp;P$3,$DB$201:$DB$770&amp;$DC$201:$DC$770,0))=P$3,2,""))</f>
        <v/>
      </c>
      <c r="Q219" s="10" t="str">
        <f t="array" ref="Q219">IF(ISNA(INDEX($DC$201:$DC$770,MATCH($A218&amp;Q$3,$DB$201:$DB$770&amp;$DC$201:$DC$770,0))),IF(ISNA(INDEX($DC$1:$DC$200,MATCH($A219&amp;Q$3,$DB$1:$DB$200&amp;$DC$1:$DC$200,0))),"",IF(INDEX($DC$1:$DC$200,MATCH($A219&amp;Q$3,$DB$1:$DB$200&amp;$DC$1:$DC$200,0))=Q$3,1,"")),IF(INDEX($DC$201:$DC$770,MATCH($A218&amp;Q$3,$DB$201:$DB$770&amp;$DC$201:$DC$770,0))=Q$3,2,""))</f>
        <v/>
      </c>
      <c r="R219" s="10" t="str">
        <f t="array" ref="R219">IF(ISNA(INDEX($DC$201:$DC$770,MATCH($A218&amp;R$3,$DB$201:$DB$770&amp;$DC$201:$DC$770,0))),IF(ISNA(INDEX($DC$1:$DC$200,MATCH($A219&amp;R$3,$DB$1:$DB$200&amp;$DC$1:$DC$200,0))),"",IF(INDEX($DC$1:$DC$200,MATCH($A219&amp;R$3,$DB$1:$DB$200&amp;$DC$1:$DC$200,0))=R$3,1,"")),IF(INDEX($DC$201:$DC$770,MATCH($A218&amp;R$3,$DB$201:$DB$770&amp;$DC$201:$DC$770,0))=R$3,2,""))</f>
        <v/>
      </c>
      <c r="S219" s="9" t="str">
        <f t="array" ref="S219">IF(ISNA(INDEX($DC$201:$DC$770,MATCH($A218&amp;S$3,$DB$201:$DB$770&amp;$DC$201:$DC$770,0))),IF(ISNA(INDEX($DC$1:$DC$200,MATCH($A219&amp;S$3,$DB$1:$DB$200&amp;$DC$1:$DC$200,0))),"",IF(INDEX($DC$1:$DC$200,MATCH($A219&amp;S$3,$DB$1:$DB$200&amp;$DC$1:$DC$200,0))=S$3,1,"")),IF(INDEX($DC$201:$DC$770,MATCH($A218&amp;S$3,$DB$201:$DB$770&amp;$DC$201:$DC$770,0))=S$3,2,""))</f>
        <v/>
      </c>
      <c r="T219" s="10" t="str">
        <f t="array" ref="T219">IF(ISNA(INDEX($DC$201:$DC$770,MATCH($A218&amp;T$3,$DB$201:$DB$770&amp;$DC$201:$DC$770,0))),IF(ISNA(INDEX($DC$1:$DC$200,MATCH($A219&amp;T$3,$DB$1:$DB$200&amp;$DC$1:$DC$200,0))),"",IF(INDEX($DC$1:$DC$200,MATCH($A219&amp;T$3,$DB$1:$DB$200&amp;$DC$1:$DC$200,0))=T$3,1,"")),IF(INDEX($DC$201:$DC$770,MATCH($A218&amp;T$3,$DB$201:$DB$770&amp;$DC$201:$DC$770,0))=T$3,2,""))</f>
        <v/>
      </c>
      <c r="U219" s="8" t="str">
        <f t="array" ref="U219">IF(ISNA(INDEX($DC$201:$DC$770,MATCH($A218&amp;U$3,$DB$201:$DB$770&amp;$DC$201:$DC$770,0))),IF(ISNA(INDEX($DC$1:$DC$200,MATCH($A219&amp;U$3,$DB$1:$DB$200&amp;$DC$1:$DC$200,0))),"",IF(INDEX($DC$1:$DC$200,MATCH($A219&amp;U$3,$DB$1:$DB$200&amp;$DC$1:$DC$200,0))=U$3,1,"")),IF(INDEX($DC$201:$DC$770,MATCH($A218&amp;U$3,$DB$201:$DB$770&amp;$DC$201:$DC$770,0))=U$3,2,""))</f>
        <v/>
      </c>
      <c r="V219" s="10" t="str">
        <f t="array" ref="V219">IF(ISNA(INDEX($DC$201:$DC$770,MATCH($A218&amp;V$3,$DB$201:$DB$770&amp;$DC$201:$DC$770,0))),IF(ISNA(INDEX($DC$1:$DC$200,MATCH($A219&amp;V$3,$DB$1:$DB$200&amp;$DC$1:$DC$200,0))),"",IF(INDEX($DC$1:$DC$200,MATCH($A219&amp;V$3,$DB$1:$DB$200&amp;$DC$1:$DC$200,0))=V$3,1,"")),IF(INDEX($DC$201:$DC$770,MATCH($A218&amp;V$3,$DB$201:$DB$770&amp;$DC$201:$DC$770,0))=V$3,2,""))</f>
        <v/>
      </c>
      <c r="W219" s="10" t="str">
        <f t="array" ref="W219">IF(ISNA(INDEX($DC$201:$DC$770,MATCH($A218&amp;W$3,$DB$201:$DB$770&amp;$DC$201:$DC$770,0))),IF(ISNA(INDEX($DC$1:$DC$200,MATCH($A219&amp;W$3,$DB$1:$DB$200&amp;$DC$1:$DC$200,0))),"",IF(INDEX($DC$1:$DC$200,MATCH($A219&amp;W$3,$DB$1:$DB$200&amp;$DC$1:$DC$200,0))=W$3,1,"")),IF(INDEX($DC$201:$DC$770,MATCH($A218&amp;W$3,$DB$201:$DB$770&amp;$DC$201:$DC$770,0))=W$3,2,""))</f>
        <v/>
      </c>
      <c r="X219" s="10" t="str">
        <f t="array" ref="X219">IF(ISNA(INDEX($DC$201:$DC$770,MATCH($A218&amp;X$3,$DB$201:$DB$770&amp;$DC$201:$DC$770,0))),IF(ISNA(INDEX($DC$1:$DC$200,MATCH($A219&amp;X$3,$DB$1:$DB$200&amp;$DC$1:$DC$200,0))),"",IF(INDEX($DC$1:$DC$200,MATCH($A219&amp;X$3,$DB$1:$DB$200&amp;$DC$1:$DC$200,0))=X$3,1,"")),IF(INDEX($DC$201:$DC$770,MATCH($A218&amp;X$3,$DB$201:$DB$770&amp;$DC$201:$DC$770,0))=X$3,2,""))</f>
        <v/>
      </c>
      <c r="Y219" s="9" t="str">
        <f t="array" ref="Y219">IF(ISNA(INDEX($DC$201:$DC$770,MATCH($A218&amp;Y$3,$DB$201:$DB$770&amp;$DC$201:$DC$770,0))),IF(ISNA(INDEX($DC$1:$DC$200,MATCH($A219&amp;Y$3,$DB$1:$DB$200&amp;$DC$1:$DC$200,0))),"",IF(INDEX($DC$1:$DC$200,MATCH($A219&amp;Y$3,$DB$1:$DB$200&amp;$DC$1:$DC$200,0))=Y$3,1,"")),IF(INDEX($DC$201:$DC$770,MATCH($A218&amp;Y$3,$DB$201:$DB$770&amp;$DC$201:$DC$770,0))=Y$3,2,""))</f>
        <v/>
      </c>
      <c r="Z219" s="10" t="str">
        <f t="array" ref="Z219">IF(ISNA(INDEX($DC$201:$DC$770,MATCH($A218&amp;Z$3,$DB$201:$DB$770&amp;$DC$201:$DC$770,0))),IF(ISNA(INDEX($DC$1:$DC$200,MATCH($A219&amp;Z$3,$DB$1:$DB$200&amp;$DC$1:$DC$200,0))),"",IF(INDEX($DC$1:$DC$200,MATCH($A219&amp;Z$3,$DB$1:$DB$200&amp;$DC$1:$DC$200,0))=Z$3,1,"")),IF(INDEX($DC$201:$DC$770,MATCH($A218&amp;Z$3,$DB$201:$DB$770&amp;$DC$201:$DC$770,0))=Z$3,2,""))</f>
        <v/>
      </c>
      <c r="AA219" s="8" t="str">
        <f t="array" ref="AA219">IF(ISNA(INDEX($DC$201:$DC$770,MATCH($A218&amp;AA$3,$DB$201:$DB$770&amp;$DC$201:$DC$770,0))),IF(ISNA(INDEX($DC$1:$DC$200,MATCH($A219&amp;AA$3,$DB$1:$DB$200&amp;$DC$1:$DC$200,0))),"",IF(INDEX($DC$1:$DC$200,MATCH($A219&amp;AA$3,$DB$1:$DB$200&amp;$DC$1:$DC$200,0))=AA$3,1,"")),IF(INDEX($DC$201:$DC$770,MATCH($A218&amp;AA$3,$DB$201:$DB$770&amp;$DC$201:$DC$770,0))=AA$3,2,""))</f>
        <v/>
      </c>
      <c r="AB219" s="10" t="str">
        <f t="array" ref="AB219">IF(ISNA(INDEX($DC$201:$DC$770,MATCH($A218&amp;AB$3,$DB$201:$DB$770&amp;$DC$201:$DC$770,0))),IF(ISNA(INDEX($DC$1:$DC$200,MATCH($A219&amp;AB$3,$DB$1:$DB$200&amp;$DC$1:$DC$200,0))),"",IF(INDEX($DC$1:$DC$200,MATCH($A219&amp;AB$3,$DB$1:$DB$200&amp;$DC$1:$DC$200,0))=AB$3,1,"")),IF(INDEX($DC$201:$DC$770,MATCH($A218&amp;AB$3,$DB$201:$DB$770&amp;$DC$201:$DC$770,0))=AB$3,2,""))</f>
        <v/>
      </c>
      <c r="AC219" s="10" t="str">
        <f t="array" ref="AC219">IF(ISNA(INDEX($DC$201:$DC$770,MATCH($A218&amp;AC$3,$DB$201:$DB$770&amp;$DC$201:$DC$770,0))),IF(ISNA(INDEX($DC$1:$DC$200,MATCH($A219&amp;AC$3,$DB$1:$DB$200&amp;$DC$1:$DC$200,0))),"",IF(INDEX($DC$1:$DC$200,MATCH($A219&amp;AC$3,$DB$1:$DB$200&amp;$DC$1:$DC$200,0))=AC$3,1,"")),IF(INDEX($DC$201:$DC$770,MATCH($A218&amp;AC$3,$DB$201:$DB$770&amp;$DC$201:$DC$770,0))=AC$3,2,""))</f>
        <v/>
      </c>
      <c r="AD219" s="8" t="str">
        <f t="array" ref="AD219">IF(ISNA(INDEX($DC$201:$DC$770,MATCH($A218&amp;AD$3,$DB$201:$DB$770&amp;$DC$201:$DC$770,0))),IF(ISNA(INDEX($DC$1:$DC$200,MATCH($A219&amp;AD$3,$DB$1:$DB$200&amp;$DC$1:$DC$200,0))),"",IF(INDEX($DC$1:$DC$200,MATCH($A219&amp;AD$3,$DB$1:$DB$200&amp;$DC$1:$DC$200,0))=AD$3,1,"")),IF(INDEX($DC$201:$DC$770,MATCH($A218&amp;AD$3,$DB$201:$DB$770&amp;$DC$201:$DC$770,0))=AD$3,2,""))</f>
        <v/>
      </c>
      <c r="AE219" s="4">
        <f t="shared" ref="AE219" si="2042">AE218+0.5</f>
        <v>312.5</v>
      </c>
      <c r="AF219" s="174"/>
      <c r="AG219" s="183"/>
      <c r="AH219" s="177"/>
      <c r="AI219" s="2"/>
      <c r="AJ219" s="165"/>
      <c r="AK219" s="165"/>
      <c r="AL219" s="165"/>
      <c r="AM219" s="2"/>
      <c r="AN219" s="9" t="str">
        <f t="shared" ref="AN219" si="2043">IF(ISNA(VLOOKUP(AE219,$CP$30:$CQ$56,2,FALSE)),IF(ISNA(VLOOKUP(AE219,$DB$1:$DE$200,4,FALSE)),"",VLOOKUP(AE219,$DB$1:$DE$200,4,FALSE)),VLOOKUP(AE219,$CP$30:$CQ$56,2,FALSE))</f>
        <v/>
      </c>
      <c r="AO219" s="10"/>
      <c r="AP219" s="10"/>
      <c r="AQ219" s="10"/>
      <c r="AR219" s="10"/>
      <c r="AS219" s="8"/>
      <c r="AT219" s="9" t="str">
        <f t="array" ref="AT219">IF(ISNA(INDEX($DC$201:$DC$770,MATCH($AE218&amp;AT$3,$DB$201:$DB$770&amp;$DC$201:$DC$770,0))),IF(ISNA(INDEX($DC$1:$DC$200,MATCH($AE219&amp;AT$3,$DB$1:$DB$200&amp;$DC$1:$DC$200,0))),"",IF(INDEX($DC$1:$DC$200,MATCH($AE219&amp;AT$3,$DB$1:$DB$200&amp;$DC$1:$DC$200,0))=AT$3,1,"")),IF(INDEX($DC$201:$DC$770,MATCH($AE218&amp;AT$3,$DB$201:$DB$770&amp;$DC$201:$DC$770,0))=AT$3,2,""))</f>
        <v/>
      </c>
      <c r="AU219" s="10" t="str">
        <f t="array" ref="AU219">IF(ISNA(INDEX($DC$201:$DC$770,MATCH($AE218&amp;AU$3,$DB$201:$DB$770&amp;$DC$201:$DC$770,0))),IF(ISNA(INDEX($DC$1:$DC$200,MATCH($AE219&amp;AU$3,$DB$1:$DB$200&amp;$DC$1:$DC$200,0))),"",IF(INDEX($DC$1:$DC$200,MATCH($AE219&amp;AU$3,$DB$1:$DB$200&amp;$DC$1:$DC$200,0))=AU$3,1,"")),IF(INDEX($DC$201:$DC$770,MATCH($AE218&amp;AU$3,$DB$201:$DB$770&amp;$DC$201:$DC$770,0))=AU$3,2,""))</f>
        <v/>
      </c>
      <c r="AV219" s="10" t="str">
        <f t="array" ref="AV219">IF(ISNA(INDEX($DC$201:$DC$770,MATCH($AE218&amp;AV$3,$DB$201:$DB$770&amp;$DC$201:$DC$770,0))),IF(ISNA(INDEX($DC$1:$DC$200,MATCH($AE219&amp;AV$3,$DB$1:$DB$200&amp;$DC$1:$DC$200,0))),"",IF(INDEX($DC$1:$DC$200,MATCH($AE219&amp;AV$3,$DB$1:$DB$200&amp;$DC$1:$DC$200,0))=AV$3,1,"")),IF(INDEX($DC$201:$DC$770,MATCH($AE218&amp;AV$3,$DB$201:$DB$770&amp;$DC$201:$DC$770,0))=AV$3,2,""))</f>
        <v/>
      </c>
      <c r="AW219" s="9" t="str">
        <f t="array" ref="AW219">IF(ISNA(INDEX($DC$201:$DC$770,MATCH($AE218&amp;AW$3,$DB$201:$DB$770&amp;$DC$201:$DC$770,0))),IF(ISNA(INDEX($DC$1:$DC$200,MATCH($AE219&amp;AW$3,$DB$1:$DB$200&amp;$DC$1:$DC$200,0))),"",IF(INDEX($DC$1:$DC$200,MATCH($AE219&amp;AW$3,$DB$1:$DB$200&amp;$DC$1:$DC$200,0))=AW$3,1,"")),IF(INDEX($DC$201:$DC$770,MATCH($AE218&amp;AW$3,$DB$201:$DB$770&amp;$DC$201:$DC$770,0))=AW$3,2,""))</f>
        <v/>
      </c>
      <c r="AX219" s="10" t="str">
        <f t="array" ref="AX219">IF(ISNA(INDEX($DC$201:$DC$770,MATCH($AE218&amp;AX$3,$DB$201:$DB$770&amp;$DC$201:$DC$770,0))),IF(ISNA(INDEX($DC$1:$DC$200,MATCH($AE219&amp;AX$3,$DB$1:$DB$200&amp;$DC$1:$DC$200,0))),"",IF(INDEX($DC$1:$DC$200,MATCH($AE219&amp;AX$3,$DB$1:$DB$200&amp;$DC$1:$DC$200,0))=AX$3,1,"")),IF(INDEX($DC$201:$DC$770,MATCH($AE218&amp;AX$3,$DB$201:$DB$770&amp;$DC$201:$DC$770,0))=AX$3,2,""))</f>
        <v/>
      </c>
      <c r="AY219" s="8" t="str">
        <f t="array" ref="AY219">IF(ISNA(INDEX($DC$201:$DC$770,MATCH($AE218&amp;AY$3,$DB$201:$DB$770&amp;$DC$201:$DC$770,0))),IF(ISNA(INDEX($DC$1:$DC$200,MATCH($AE219&amp;AY$3,$DB$1:$DB$200&amp;$DC$1:$DC$200,0))),"",IF(INDEX($DC$1:$DC$200,MATCH($AE219&amp;AY$3,$DB$1:$DB$200&amp;$DC$1:$DC$200,0))=AY$3,1,"")),IF(INDEX($DC$201:$DC$770,MATCH($AE218&amp;AY$3,$DB$201:$DB$770&amp;$DC$201:$DC$770,0))=AY$3,2,""))</f>
        <v/>
      </c>
      <c r="AZ219" s="10" t="str">
        <f t="array" ref="AZ219">IF(ISNA(INDEX($DC$201:$DC$770,MATCH($AE218&amp;AZ$3,$DB$201:$DB$770&amp;$DC$201:$DC$770,0))),IF(ISNA(INDEX($DC$1:$DC$200,MATCH($AE219&amp;AZ$3,$DB$1:$DB$200&amp;$DC$1:$DC$200,0))),"",IF(INDEX($DC$1:$DC$200,MATCH($AE219&amp;AZ$3,$DB$1:$DB$200&amp;$DC$1:$DC$200,0))=AZ$3,1,"")),IF(INDEX($DC$201:$DC$770,MATCH($AE218&amp;AZ$3,$DB$201:$DB$770&amp;$DC$201:$DC$770,0))=AZ$3,2,""))</f>
        <v/>
      </c>
      <c r="BA219" s="10" t="str">
        <f t="array" ref="BA219">IF(ISNA(INDEX($DC$201:$DC$770,MATCH($AE218&amp;BA$3,$DB$201:$DB$770&amp;$DC$201:$DC$770,0))),IF(ISNA(INDEX($DC$1:$DC$200,MATCH($AE219&amp;BA$3,$DB$1:$DB$200&amp;$DC$1:$DC$200,0))),"",IF(INDEX($DC$1:$DC$200,MATCH($AE219&amp;BA$3,$DB$1:$DB$200&amp;$DC$1:$DC$200,0))=BA$3,1,"")),IF(INDEX($DC$201:$DC$770,MATCH($AE218&amp;BA$3,$DB$201:$DB$770&amp;$DC$201:$DC$770,0))=BA$3,2,""))</f>
        <v/>
      </c>
      <c r="BB219" s="10" t="str">
        <f t="array" ref="BB219">IF(ISNA(INDEX($DC$201:$DC$770,MATCH($AE218&amp;BB$3,$DB$201:$DB$770&amp;$DC$201:$DC$770,0))),IF(ISNA(INDEX($DC$1:$DC$200,MATCH($AE219&amp;BB$3,$DB$1:$DB$200&amp;$DC$1:$DC$200,0))),"",IF(INDEX($DC$1:$DC$200,MATCH($AE219&amp;BB$3,$DB$1:$DB$200&amp;$DC$1:$DC$200,0))=BB$3,1,"")),IF(INDEX($DC$201:$DC$770,MATCH($AE218&amp;BB$3,$DB$201:$DB$770&amp;$DC$201:$DC$770,0))=BB$3,2,""))</f>
        <v/>
      </c>
      <c r="BC219" s="9" t="str">
        <f t="array" ref="BC219">IF(ISNA(INDEX($DC$201:$DC$770,MATCH($AE218&amp;BC$3,$DB$201:$DB$770&amp;$DC$201:$DC$770,0))),IF(ISNA(INDEX($DC$1:$DC$200,MATCH($AE219&amp;BC$3,$DB$1:$DB$200&amp;$DC$1:$DC$200,0))),"",IF(INDEX($DC$1:$DC$200,MATCH($AE219&amp;BC$3,$DB$1:$DB$200&amp;$DC$1:$DC$200,0))=BC$3,1,"")),IF(INDEX($DC$201:$DC$770,MATCH($AE218&amp;BC$3,$DB$201:$DB$770&amp;$DC$201:$DC$770,0))=BC$3,2,""))</f>
        <v/>
      </c>
      <c r="BD219" s="10" t="str">
        <f t="array" ref="BD219">IF(ISNA(INDEX($DC$201:$DC$770,MATCH($AE218&amp;BD$3,$DB$201:$DB$770&amp;$DC$201:$DC$770,0))),IF(ISNA(INDEX($DC$1:$DC$200,MATCH($AE219&amp;BD$3,$DB$1:$DB$200&amp;$DC$1:$DC$200,0))),"",IF(INDEX($DC$1:$DC$200,MATCH($AE219&amp;BD$3,$DB$1:$DB$200&amp;$DC$1:$DC$200,0))=BD$3,1,"")),IF(INDEX($DC$201:$DC$770,MATCH($AE218&amp;BD$3,$DB$201:$DB$770&amp;$DC$201:$DC$770,0))=BD$3,2,""))</f>
        <v/>
      </c>
      <c r="BE219" s="8" t="str">
        <f t="array" ref="BE219">IF(ISNA(INDEX($DC$201:$DC$770,MATCH($AE218&amp;BE$3,$DB$201:$DB$770&amp;$DC$201:$DC$770,0))),IF(ISNA(INDEX($DC$1:$DC$200,MATCH($AE219&amp;BE$3,$DB$1:$DB$200&amp;$DC$1:$DC$200,0))),"",IF(INDEX($DC$1:$DC$200,MATCH($AE219&amp;BE$3,$DB$1:$DB$200&amp;$DC$1:$DC$200,0))=BE$3,1,"")),IF(INDEX($DC$201:$DC$770,MATCH($AE218&amp;BE$3,$DB$201:$DB$770&amp;$DC$201:$DC$770,0))=BE$3,2,""))</f>
        <v/>
      </c>
      <c r="BF219" s="10" t="str">
        <f t="array" ref="BF219">IF(ISNA(INDEX($DC$201:$DC$770,MATCH($AE218&amp;BF$3,$DB$201:$DB$770&amp;$DC$201:$DC$770,0))),IF(ISNA(INDEX($DC$1:$DC$200,MATCH($AE219&amp;BF$3,$DB$1:$DB$200&amp;$DC$1:$DC$200,0))),"",IF(INDEX($DC$1:$DC$200,MATCH($AE219&amp;BF$3,$DB$1:$DB$200&amp;$DC$1:$DC$200,0))=BF$3,1,"")),IF(INDEX($DC$201:$DC$770,MATCH($AE218&amp;BF$3,$DB$201:$DB$770&amp;$DC$201:$DC$770,0))=BF$3,2,""))</f>
        <v/>
      </c>
      <c r="BG219" s="10" t="str">
        <f t="array" ref="BG219">IF(ISNA(INDEX($DC$201:$DC$770,MATCH($AE218&amp;BG$3,$DB$201:$DB$770&amp;$DC$201:$DC$770,0))),IF(ISNA(INDEX($DC$1:$DC$200,MATCH($AE219&amp;BG$3,$DB$1:$DB$200&amp;$DC$1:$DC$200,0))),"",IF(INDEX($DC$1:$DC$200,MATCH($AE219&amp;BG$3,$DB$1:$DB$200&amp;$DC$1:$DC$200,0))=BG$3,1,"")),IF(INDEX($DC$201:$DC$770,MATCH($AE218&amp;BG$3,$DB$201:$DB$770&amp;$DC$201:$DC$770,0))=BG$3,2,""))</f>
        <v/>
      </c>
      <c r="BH219" s="8" t="str">
        <f t="array" ref="BH219">IF(ISNA(INDEX($DC$201:$DC$770,MATCH($AE218&amp;BH$3,$DB$201:$DB$770&amp;$DC$201:$DC$770,0))),IF(ISNA(INDEX($DC$1:$DC$200,MATCH($AE219&amp;BH$3,$DB$1:$DB$200&amp;$DC$1:$DC$200,0))),"",IF(INDEX($DC$1:$DC$200,MATCH($AE219&amp;BH$3,$DB$1:$DB$200&amp;$DC$1:$DC$200,0))=BH$3,1,"")),IF(INDEX($DC$201:$DC$770,MATCH($AE218&amp;BH$3,$DB$201:$DB$770&amp;$DC$201:$DC$770,0))=BH$3,2,""))</f>
        <v/>
      </c>
      <c r="BI219" s="4">
        <f t="shared" ref="BI219" si="2044">BI218+0.5</f>
        <v>342.5</v>
      </c>
      <c r="BJ219" s="174"/>
      <c r="BK219" s="183"/>
      <c r="BL219" s="177"/>
      <c r="BM219" s="2"/>
      <c r="BN219" s="165"/>
      <c r="BO219" s="165"/>
      <c r="BP219" s="165"/>
      <c r="BQ219" s="2"/>
      <c r="BR219" s="9" t="str">
        <f t="shared" ref="BR219" si="2045">IF(ISNA(VLOOKUP(BI219,$CP$30:$CQ$56,2,FALSE)),IF(ISNA(VLOOKUP(BI219,$DB$1:$DE$200,4,FALSE)),"",VLOOKUP(BI219,$DB$1:$DE$200,4,FALSE)),VLOOKUP(BI219,$CP$30:$CQ$56,2,FALSE))</f>
        <v/>
      </c>
      <c r="BS219" s="10"/>
      <c r="BT219" s="10"/>
      <c r="BU219" s="10"/>
      <c r="BV219" s="10"/>
      <c r="BW219" s="8"/>
      <c r="BX219" s="9" t="str">
        <f t="array" ref="BX219">IF(ISNA(INDEX($DC$201:$DC$770,MATCH($BI218&amp;BX$3,$DB$201:$DB$770&amp;$DC$201:$DC$770,0))),IF(ISNA(INDEX($DC$1:$DC$200,MATCH($BI219&amp;BX$3,$DB$1:$DB$200&amp;$DC$1:$DC$200,0))),"",IF(INDEX($DC$1:$DC$200,MATCH($BI219&amp;BX$3,$DB$1:$DB$200&amp;$DC$1:$DC$200,0))=BX$3,1,"")),IF(INDEX($DC$201:$DC$770,MATCH($BI218&amp;BX$3,$DB$201:$DB$770&amp;$DC$201:$DC$770,0))=BX$3,2,""))</f>
        <v/>
      </c>
      <c r="BY219" s="10" t="str">
        <f t="array" ref="BY219">IF(ISNA(INDEX($DC$201:$DC$770,MATCH($BI218&amp;BY$3,$DB$201:$DB$770&amp;$DC$201:$DC$770,0))),IF(ISNA(INDEX($DC$1:$DC$200,MATCH($BI219&amp;BY$3,$DB$1:$DB$200&amp;$DC$1:$DC$200,0))),"",IF(INDEX($DC$1:$DC$200,MATCH($BI219&amp;BY$3,$DB$1:$DB$200&amp;$DC$1:$DC$200,0))=BY$3,1,"")),IF(INDEX($DC$201:$DC$770,MATCH($BI218&amp;BY$3,$DB$201:$DB$770&amp;$DC$201:$DC$770,0))=BY$3,2,""))</f>
        <v/>
      </c>
      <c r="BZ219" s="10" t="str">
        <f t="array" ref="BZ219">IF(ISNA(INDEX($DC$201:$DC$770,MATCH($BI218&amp;BZ$3,$DB$201:$DB$770&amp;$DC$201:$DC$770,0))),IF(ISNA(INDEX($DC$1:$DC$200,MATCH($BI219&amp;BZ$3,$DB$1:$DB$200&amp;$DC$1:$DC$200,0))),"",IF(INDEX($DC$1:$DC$200,MATCH($BI219&amp;BZ$3,$DB$1:$DB$200&amp;$DC$1:$DC$200,0))=BZ$3,1,"")),IF(INDEX($DC$201:$DC$770,MATCH($BI218&amp;BZ$3,$DB$201:$DB$770&amp;$DC$201:$DC$770,0))=BZ$3,2,""))</f>
        <v/>
      </c>
      <c r="CA219" s="9" t="str">
        <f t="array" ref="CA219">IF(ISNA(INDEX($DC$201:$DC$770,MATCH($BI218&amp;CA$3,$DB$201:$DB$770&amp;$DC$201:$DC$770,0))),IF(ISNA(INDEX($DC$1:$DC$200,MATCH($BI219&amp;CA$3,$DB$1:$DB$200&amp;$DC$1:$DC$200,0))),"",IF(INDEX($DC$1:$DC$200,MATCH($BI219&amp;CA$3,$DB$1:$DB$200&amp;$DC$1:$DC$200,0))=CA$3,1,"")),IF(INDEX($DC$201:$DC$770,MATCH($BI218&amp;CA$3,$DB$201:$DB$770&amp;$DC$201:$DC$770,0))=CA$3,2,""))</f>
        <v/>
      </c>
      <c r="CB219" s="10" t="str">
        <f t="array" ref="CB219">IF(ISNA(INDEX($DC$201:$DC$770,MATCH($BI218&amp;CB$3,$DB$201:$DB$770&amp;$DC$201:$DC$770,0))),IF(ISNA(INDEX($DC$1:$DC$200,MATCH($BI219&amp;CB$3,$DB$1:$DB$200&amp;$DC$1:$DC$200,0))),"",IF(INDEX($DC$1:$DC$200,MATCH($BI219&amp;CB$3,$DB$1:$DB$200&amp;$DC$1:$DC$200,0))=CB$3,1,"")),IF(INDEX($DC$201:$DC$770,MATCH($BI218&amp;CB$3,$DB$201:$DB$770&amp;$DC$201:$DC$770,0))=CB$3,2,""))</f>
        <v/>
      </c>
      <c r="CC219" s="8" t="str">
        <f t="array" ref="CC219">IF(ISNA(INDEX($DC$201:$DC$770,MATCH($BI218&amp;CC$3,$DB$201:$DB$770&amp;$DC$201:$DC$770,0))),IF(ISNA(INDEX($DC$1:$DC$200,MATCH($BI219&amp;CC$3,$DB$1:$DB$200&amp;$DC$1:$DC$200,0))),"",IF(INDEX($DC$1:$DC$200,MATCH($BI219&amp;CC$3,$DB$1:$DB$200&amp;$DC$1:$DC$200,0))=CC$3,1,"")),IF(INDEX($DC$201:$DC$770,MATCH($BI218&amp;CC$3,$DB$201:$DB$770&amp;$DC$201:$DC$770,0))=CC$3,2,""))</f>
        <v/>
      </c>
      <c r="CD219" s="10" t="str">
        <f t="array" ref="CD219">IF(ISNA(INDEX($DC$201:$DC$770,MATCH($BI218&amp;CD$3,$DB$201:$DB$770&amp;$DC$201:$DC$770,0))),IF(ISNA(INDEX($DC$1:$DC$200,MATCH($BI219&amp;CD$3,$DB$1:$DB$200&amp;$DC$1:$DC$200,0))),"",IF(INDEX($DC$1:$DC$200,MATCH($BI219&amp;CD$3,$DB$1:$DB$200&amp;$DC$1:$DC$200,0))=CD$3,1,"")),IF(INDEX($DC$201:$DC$770,MATCH($BI218&amp;CD$3,$DB$201:$DB$770&amp;$DC$201:$DC$770,0))=CD$3,2,""))</f>
        <v/>
      </c>
      <c r="CE219" s="10" t="str">
        <f t="array" ref="CE219">IF(ISNA(INDEX($DC$201:$DC$770,MATCH($BI218&amp;CE$3,$DB$201:$DB$770&amp;$DC$201:$DC$770,0))),IF(ISNA(INDEX($DC$1:$DC$200,MATCH($BI219&amp;CE$3,$DB$1:$DB$200&amp;$DC$1:$DC$200,0))),"",IF(INDEX($DC$1:$DC$200,MATCH($BI219&amp;CE$3,$DB$1:$DB$200&amp;$DC$1:$DC$200,0))=CE$3,1,"")),IF(INDEX($DC$201:$DC$770,MATCH($BI218&amp;CE$3,$DB$201:$DB$770&amp;$DC$201:$DC$770,0))=CE$3,2,""))</f>
        <v/>
      </c>
      <c r="CF219" s="10" t="str">
        <f t="array" ref="CF219">IF(ISNA(INDEX($DC$201:$DC$770,MATCH($BI218&amp;CF$3,$DB$201:$DB$770&amp;$DC$201:$DC$770,0))),IF(ISNA(INDEX($DC$1:$DC$200,MATCH($BI219&amp;CF$3,$DB$1:$DB$200&amp;$DC$1:$DC$200,0))),"",IF(INDEX($DC$1:$DC$200,MATCH($BI219&amp;CF$3,$DB$1:$DB$200&amp;$DC$1:$DC$200,0))=CF$3,1,"")),IF(INDEX($DC$201:$DC$770,MATCH($BI218&amp;CF$3,$DB$201:$DB$770&amp;$DC$201:$DC$770,0))=CF$3,2,""))</f>
        <v/>
      </c>
      <c r="CG219" s="9" t="str">
        <f t="array" ref="CG219">IF(ISNA(INDEX($DC$201:$DC$770,MATCH($BI218&amp;CG$3,$DB$201:$DB$770&amp;$DC$201:$DC$770,0))),IF(ISNA(INDEX($DC$1:$DC$200,MATCH($BI219&amp;CG$3,$DB$1:$DB$200&amp;$DC$1:$DC$200,0))),"",IF(INDEX($DC$1:$DC$200,MATCH($BI219&amp;CG$3,$DB$1:$DB$200&amp;$DC$1:$DC$200,0))=CG$3,1,"")),IF(INDEX($DC$201:$DC$770,MATCH($BI218&amp;CG$3,$DB$201:$DB$770&amp;$DC$201:$DC$770,0))=CG$3,2,""))</f>
        <v/>
      </c>
      <c r="CH219" s="10" t="str">
        <f t="array" ref="CH219">IF(ISNA(INDEX($DC$201:$DC$770,MATCH($BI218&amp;CH$3,$DB$201:$DB$770&amp;$DC$201:$DC$770,0))),IF(ISNA(INDEX($DC$1:$DC$200,MATCH($BI219&amp;CH$3,$DB$1:$DB$200&amp;$DC$1:$DC$200,0))),"",IF(INDEX($DC$1:$DC$200,MATCH($BI219&amp;CH$3,$DB$1:$DB$200&amp;$DC$1:$DC$200,0))=CH$3,1,"")),IF(INDEX($DC$201:$DC$770,MATCH($BI218&amp;CH$3,$DB$201:$DB$770&amp;$DC$201:$DC$770,0))=CH$3,2,""))</f>
        <v/>
      </c>
      <c r="CI219" s="8" t="str">
        <f t="array" ref="CI219">IF(ISNA(INDEX($DC$201:$DC$770,MATCH($BI218&amp;CI$3,$DB$201:$DB$770&amp;$DC$201:$DC$770,0))),IF(ISNA(INDEX($DC$1:$DC$200,MATCH($BI219&amp;CI$3,$DB$1:$DB$200&amp;$DC$1:$DC$200,0))),"",IF(INDEX($DC$1:$DC$200,MATCH($BI219&amp;CI$3,$DB$1:$DB$200&amp;$DC$1:$DC$200,0))=CI$3,1,"")),IF(INDEX($DC$201:$DC$770,MATCH($BI218&amp;CI$3,$DB$201:$DB$770&amp;$DC$201:$DC$770,0))=CI$3,2,""))</f>
        <v/>
      </c>
      <c r="CJ219" s="10" t="str">
        <f t="array" ref="CJ219">IF(ISNA(INDEX($DC$201:$DC$770,MATCH($BI218&amp;CJ$3,$DB$201:$DB$770&amp;$DC$201:$DC$770,0))),IF(ISNA(INDEX($DC$1:$DC$200,MATCH($BI219&amp;CJ$3,$DB$1:$DB$200&amp;$DC$1:$DC$200,0))),"",IF(INDEX($DC$1:$DC$200,MATCH($BI219&amp;CJ$3,$DB$1:$DB$200&amp;$DC$1:$DC$200,0))=CJ$3,1,"")),IF(INDEX($DC$201:$DC$770,MATCH($BI218&amp;CJ$3,$DB$201:$DB$770&amp;$DC$201:$DC$770,0))=CJ$3,2,""))</f>
        <v/>
      </c>
      <c r="CK219" s="10" t="str">
        <f t="array" ref="CK219">IF(ISNA(INDEX($DC$201:$DC$770,MATCH($BI218&amp;CK$3,$DB$201:$DB$770&amp;$DC$201:$DC$770,0))),IF(ISNA(INDEX($DC$1:$DC$200,MATCH($BI219&amp;CK$3,$DB$1:$DB$200&amp;$DC$1:$DC$200,0))),"",IF(INDEX($DC$1:$DC$200,MATCH($BI219&amp;CK$3,$DB$1:$DB$200&amp;$DC$1:$DC$200,0))=CK$3,1,"")),IF(INDEX($DC$201:$DC$770,MATCH($BI218&amp;CK$3,$DB$201:$DB$770&amp;$DC$201:$DC$770,0))=CK$3,2,""))</f>
        <v/>
      </c>
      <c r="CL219" s="8" t="str">
        <f t="array" ref="CL219">IF(ISNA(INDEX($DC$201:$DC$770,MATCH($BI218&amp;CL$3,$DB$201:$DB$770&amp;$DC$201:$DC$770,0))),IF(ISNA(INDEX($DC$1:$DC$200,MATCH($BI219&amp;CL$3,$DB$1:$DB$200&amp;$DC$1:$DC$200,0))),"",IF(INDEX($DC$1:$DC$200,MATCH($BI219&amp;CL$3,$DB$1:$DB$200&amp;$DC$1:$DC$200,0))=CL$3,1,"")),IF(INDEX($DC$201:$DC$770,MATCH($BI218&amp;CL$3,$DB$201:$DB$770&amp;$DC$201:$DC$770,0))=CL$3,2,""))</f>
        <v/>
      </c>
      <c r="CX219" s="30"/>
      <c r="CY219" s="30"/>
      <c r="CZ219" s="30"/>
      <c r="DA219" s="30"/>
      <c r="DB219" s="30">
        <f>IF($DF$215&gt;4,DB218+1,0)</f>
        <v>0</v>
      </c>
      <c r="DC219" s="30">
        <f t="shared" si="2024"/>
        <v>3</v>
      </c>
      <c r="DD219" s="30"/>
      <c r="DE219" s="30">
        <v>5</v>
      </c>
      <c r="DF219" s="30"/>
      <c r="DG219" s="30"/>
      <c r="DH219" s="30"/>
      <c r="DI219" s="30"/>
      <c r="DJ219" s="30"/>
      <c r="DK219" s="30"/>
      <c r="DL219" s="49">
        <f t="shared" si="1926"/>
        <v>0</v>
      </c>
      <c r="DM219" s="30"/>
      <c r="DN219" s="30"/>
      <c r="DO219" s="30"/>
      <c r="DP219" s="30"/>
      <c r="DQ219" s="30"/>
    </row>
    <row r="220" spans="1:121" ht="12.75" customHeight="1">
      <c r="A220" s="13">
        <f t="shared" ref="A220" si="2046">A218+1</f>
        <v>282</v>
      </c>
      <c r="B220" s="174">
        <f>TRUNC((DATE($CR$2,C$205,C220)-WEEKDAY(DATE($CR$2,C$205,C220),2)-DATE(YEAR(DATE($CR$2,C$205,C220)+4-WEEKDAY(DATE($CR$2,C$205,C220),2)),1,-10))/7)</f>
        <v>40</v>
      </c>
      <c r="C220" s="181">
        <v>8</v>
      </c>
      <c r="D220" s="176" t="str">
        <f t="shared" si="1928"/>
        <v>Sa</v>
      </c>
      <c r="E220" s="2"/>
      <c r="F220" s="164">
        <f t="shared" ref="F220" si="2047">IF(OR(OR(B220=$CR$7,B224=$CR$7,B220=$CS$7,B224=$CS$7,B220=$CT$7,B224=$CT$7,B220=$CR$8,B224=$CR$8,B220=$CR$9,B224=$CR$9,B220=$CR$10,B224=$CR$10,B220=$CS$10,B224=$CS$10,B220=$CR$11,B224=$CR$11,B220=$CS$11,B224=$CS$11,B220=$CT$11,B224=$CT$11,B220=$CU$11,B224=$CU$11,B220=$CV$11,B224=$CV$11,B220=$CR$12,B224=$CR$12,B220=$CS$12,B224=$CS$12),OR($A221=$CP$30,$A221=$CP$31,$A221=$CP$32,$A221=$CP$33,$A221=$CP$34,$A221=$CP$35,$A221=$CP$36,$A221=$CP$37,$A221=$CP$38,$A221=$CP$39,$A221=$CP$40,$A221=$CP$41),OR($A221=$CP$44,$A221=$CP$45,$A221=$CP$46,$A221=$CP$47,$A221=$CP$48,$A221=$CP$49,$A221=$CP$50)),1,"")</f>
        <v>1</v>
      </c>
      <c r="G220" s="164">
        <f t="shared" ref="G220" si="2048">IF(OR(OR(B220=$CR$15,B224=$CR$15,B220=$CS$15,B224=$CS$15,B220=$CT$15,B224=$CT$15,B220=$CR$16,B224=$CR$16,B220=$CS$16,B224=$CS$16,B220=$CR$17,B224=$CR$17,B220=$CS$17,B224=$CS$17,B220=$CR$18,B224=$CR$18,B220=$CS$18,B224=$CS$18,B220=$CT$18,B224=$CT$18,B220=$CU$18,B224=$CU$18,B220=$CV$18,B224=$CV$18,B220=$CR$19,B224=$CR$19,B220=$CS$19,B224=$CS$19),OR($A221=$CP$30,$A221=$CP$31,$A221=$CP$32,$A221=$CP$33,$A221=$CP$34,$A221=$CP$35,$A221=$CP$36,$A221=$CP$37,$A221=$CP$38,$A221=$CP$39,$A221=$CP$40,$A221=$CP$41),OR($A221=$CP$44,$A221=$CP$45,$A221=$CP$46,$A221=$CP$47,$A221=$CP$48,$A221=$CP$49,$A221=$CP$50)),1,"")</f>
        <v>1</v>
      </c>
      <c r="H220" s="164">
        <f t="shared" ref="H220" si="2049">IF(OR(OR(B220=$CR$22,B224=$CR$22,B220=$CS$22,B224=$CS$22,B220=$CT$22,B224=$CT$22,B220=$CR$23,B224=$CR$23,B220=$CS$23,B224=$CS$23,B220=$CR$24,B224=$CR$24,B220=$CS$24,B224=$CS$24,B220=$CR$25,B224=$CR$25,B220=$CS$25,B224=$CS$25,B220=$CT$25,B224=$CT$25,B220=$CU$25,B224=$CU$25,B220=$CV$25,B224=$CV$25,B220=$CR$26,B224=$CR$26,B220=$CS$26,B224=$CS$26),OR($A221=$CP$30,$A221=$CP$31,$A221=$CP$32,$A221=$CP$33,$A221=$CP$34,$A221=$CP$35,$A221=$CP$36,$A221=$CP$37,$A221=$CP$38,$A221=$CP$39,$A221=$CP$40,$A221=$CP$41),OR($A221=$CP$44,$A221=$CP$45,$A221=$CP$46,$A221=$CP$47,$A221=$CP$48,$A221=$CP$49,$A221=$CP$50)),1,"")</f>
        <v>1</v>
      </c>
      <c r="I220" s="2"/>
      <c r="J220" s="1" t="str">
        <f t="shared" ref="J220" si="2050">IF(ISNA(VLOOKUP(A220,$DB$1:$DE$200,4,FALSE)),"",VLOOKUP(A220,$DB$1:$DE$200,4,FALSE))</f>
        <v/>
      </c>
      <c r="K220" s="1"/>
      <c r="L220" s="1"/>
      <c r="M220" s="1"/>
      <c r="N220" s="1"/>
      <c r="O220" s="1"/>
      <c r="P220" s="5" t="str">
        <f t="array" ref="P220">IF(ISNA(INDEX($DC$1:$DC$770,MATCH($A220&amp;P$3,$DB$1:$DB$770&amp;$DC$1:$DC$770,0))),"",IF(ISNA(INDEX($DC$1:$DC$200,MATCH($A220&amp;P$3,$DB$1:$DB$200&amp;$DC$1:$DC$200,0))),IF(INDEX($DC$201:$DC$770,MATCH($A220&amp;P$3,$DB$201:$DB$770&amp;$DC$201:$DC$770,0))=P$3,2,""),IF(INDEX($DC$1:$DC$200,MATCH($A220&amp;P$3,$DB$1:$DB$200&amp;$DC$1:$DC$200,0))=P$3,1,"")))</f>
        <v/>
      </c>
      <c r="Q220" s="6" t="str">
        <f t="array" ref="Q220">IF(ISNA(INDEX($DC$1:$DC$770,MATCH($A220&amp;Q$3,$DB$1:$DB$770&amp;$DC$1:$DC$770,0))),"",IF(ISNA(INDEX($DC$1:$DC$200,MATCH($A220&amp;Q$3,$DB$1:$DB$200&amp;$DC$1:$DC$200,0))),IF(INDEX($DC$201:$DC$770,MATCH($A220&amp;Q$3,$DB$201:$DB$770&amp;$DC$201:$DC$770,0))=Q$3,2,""),IF(INDEX($DC$1:$DC$200,MATCH($A220&amp;Q$3,$DB$1:$DB$200&amp;$DC$1:$DC$200,0))=Q$3,1,"")))</f>
        <v/>
      </c>
      <c r="R220" s="6" t="str">
        <f t="array" ref="R220">IF(ISNA(INDEX($DC$1:$DC$770,MATCH($A220&amp;R$3,$DB$1:$DB$770&amp;$DC$1:$DC$770,0))),"",IF(ISNA(INDEX($DC$1:$DC$200,MATCH($A220&amp;R$3,$DB$1:$DB$200&amp;$DC$1:$DC$200,0))),IF(INDEX($DC$201:$DC$770,MATCH($A220&amp;R$3,$DB$201:$DB$770&amp;$DC$201:$DC$770,0))=R$3,2,""),IF(INDEX($DC$1:$DC$200,MATCH($A220&amp;R$3,$DB$1:$DB$200&amp;$DC$1:$DC$200,0))=R$3,1,"")))</f>
        <v/>
      </c>
      <c r="S220" s="5" t="str">
        <f t="array" ref="S220">IF(ISNA(INDEX($DC$1:$DC$770,MATCH($A220&amp;S$3,$DB$1:$DB$770&amp;$DC$1:$DC$770,0))),"",IF(ISNA(INDEX($DC$1:$DC$200,MATCH($A220&amp;S$3,$DB$1:$DB$200&amp;$DC$1:$DC$200,0))),IF(INDEX($DC$201:$DC$770,MATCH($A220&amp;S$3,$DB$201:$DB$770&amp;$DC$201:$DC$770,0))=S$3,2,""),IF(INDEX($DC$1:$DC$200,MATCH($A220&amp;S$3,$DB$1:$DB$200&amp;$DC$1:$DC$200,0))=S$3,1,"")))</f>
        <v/>
      </c>
      <c r="T220" s="6" t="str">
        <f t="array" ref="T220">IF(ISNA(INDEX($DC$1:$DC$770,MATCH($A220&amp;T$3,$DB$1:$DB$770&amp;$DC$1:$DC$770,0))),"",IF(ISNA(INDEX($DC$1:$DC$200,MATCH($A220&amp;T$3,$DB$1:$DB$200&amp;$DC$1:$DC$200,0))),IF(INDEX($DC$201:$DC$770,MATCH($A220&amp;T$3,$DB$201:$DB$770&amp;$DC$201:$DC$770,0))=T$3,2,""),IF(INDEX($DC$1:$DC$200,MATCH($A220&amp;T$3,$DB$1:$DB$200&amp;$DC$1:$DC$200,0))=T$3,1,"")))</f>
        <v/>
      </c>
      <c r="U220" s="7" t="str">
        <f t="array" ref="U220">IF(ISNA(INDEX($DC$1:$DC$770,MATCH($A220&amp;U$3,$DB$1:$DB$770&amp;$DC$1:$DC$770,0))),"",IF(ISNA(INDEX($DC$1:$DC$200,MATCH($A220&amp;U$3,$DB$1:$DB$200&amp;$DC$1:$DC$200,0))),IF(INDEX($DC$201:$DC$770,MATCH($A220&amp;U$3,$DB$201:$DB$770&amp;$DC$201:$DC$770,0))=U$3,2,""),IF(INDEX($DC$1:$DC$200,MATCH($A220&amp;U$3,$DB$1:$DB$200&amp;$DC$1:$DC$200,0))=U$3,1,"")))</f>
        <v/>
      </c>
      <c r="V220" s="6" t="str">
        <f t="array" ref="V220">IF(ISNA(INDEX($DC$1:$DC$770,MATCH($A220&amp;V$3,$DB$1:$DB$770&amp;$DC$1:$DC$770,0))),"",IF(ISNA(INDEX($DC$1:$DC$200,MATCH($A220&amp;V$3,$DB$1:$DB$200&amp;$DC$1:$DC$200,0))),IF(INDEX($DC$201:$DC$770,MATCH($A220&amp;V$3,$DB$201:$DB$770&amp;$DC$201:$DC$770,0))=V$3,2,""),IF(INDEX($DC$1:$DC$200,MATCH($A220&amp;V$3,$DB$1:$DB$200&amp;$DC$1:$DC$200,0))=V$3,1,"")))</f>
        <v/>
      </c>
      <c r="W220" s="6" t="str">
        <f t="array" ref="W220">IF(ISNA(INDEX($DC$1:$DC$770,MATCH($A220&amp;W$3,$DB$1:$DB$770&amp;$DC$1:$DC$770,0))),"",IF(ISNA(INDEX($DC$1:$DC$200,MATCH($A220&amp;W$3,$DB$1:$DB$200&amp;$DC$1:$DC$200,0))),IF(INDEX($DC$201:$DC$770,MATCH($A220&amp;W$3,$DB$201:$DB$770&amp;$DC$201:$DC$770,0))=W$3,2,""),IF(INDEX($DC$1:$DC$200,MATCH($A220&amp;W$3,$DB$1:$DB$200&amp;$DC$1:$DC$200,0))=W$3,1,"")))</f>
        <v/>
      </c>
      <c r="X220" s="6" t="str">
        <f t="array" ref="X220">IF(ISNA(INDEX($DC$1:$DC$770,MATCH($A220&amp;X$3,$DB$1:$DB$770&amp;$DC$1:$DC$770,0))),"",IF(ISNA(INDEX($DC$1:$DC$200,MATCH($A220&amp;X$3,$DB$1:$DB$200&amp;$DC$1:$DC$200,0))),IF(INDEX($DC$201:$DC$770,MATCH($A220&amp;X$3,$DB$201:$DB$770&amp;$DC$201:$DC$770,0))=X$3,2,""),IF(INDEX($DC$1:$DC$200,MATCH($A220&amp;X$3,$DB$1:$DB$200&amp;$DC$1:$DC$200,0))=X$3,1,"")))</f>
        <v/>
      </c>
      <c r="Y220" s="5" t="str">
        <f t="array" ref="Y220">IF(ISNA(INDEX($DC$1:$DC$770,MATCH($A220&amp;Y$3,$DB$1:$DB$770&amp;$DC$1:$DC$770,0))),"",IF(ISNA(INDEX($DC$1:$DC$200,MATCH($A220&amp;Y$3,$DB$1:$DB$200&amp;$DC$1:$DC$200,0))),IF(INDEX($DC$201:$DC$770,MATCH($A220&amp;Y$3,$DB$201:$DB$770&amp;$DC$201:$DC$770,0))=Y$3,2,""),IF(INDEX($DC$1:$DC$200,MATCH($A220&amp;Y$3,$DB$1:$DB$200&amp;$DC$1:$DC$200,0))=Y$3,1,"")))</f>
        <v/>
      </c>
      <c r="Z220" s="6">
        <f t="array" ref="Z220">IF(ISNA(INDEX($DC$1:$DC$770,MATCH($A220&amp;Z$3,$DB$1:$DB$770&amp;$DC$1:$DC$770,0))),"",IF(ISNA(INDEX($DC$1:$DC$200,MATCH($A220&amp;Z$3,$DB$1:$DB$200&amp;$DC$1:$DC$200,0))),IF(INDEX($DC$201:$DC$770,MATCH($A220&amp;Z$3,$DB$201:$DB$770&amp;$DC$201:$DC$770,0))=Z$3,2,""),IF(INDEX($DC$1:$DC$200,MATCH($A220&amp;Z$3,$DB$1:$DB$200&amp;$DC$1:$DC$200,0))=Z$3,1,"")))</f>
        <v>2</v>
      </c>
      <c r="AA220" s="7">
        <f t="array" ref="AA220">IF(ISNA(INDEX($DC$1:$DC$770,MATCH($A220&amp;AA$3,$DB$1:$DB$770&amp;$DC$1:$DC$770,0))),"",IF(ISNA(INDEX($DC$1:$DC$200,MATCH($A220&amp;AA$3,$DB$1:$DB$200&amp;$DC$1:$DC$200,0))),IF(INDEX($DC$201:$DC$770,MATCH($A220&amp;AA$3,$DB$201:$DB$770&amp;$DC$201:$DC$770,0))=AA$3,2,""),IF(INDEX($DC$1:$DC$200,MATCH($A220&amp;AA$3,$DB$1:$DB$200&amp;$DC$1:$DC$200,0))=AA$3,1,"")))</f>
        <v>2</v>
      </c>
      <c r="AB220" s="6" t="str">
        <f t="array" ref="AB220">IF(ISNA(INDEX($DC$1:$DC$770,MATCH($A220&amp;AB$3,$DB$1:$DB$770&amp;$DC$1:$DC$770,0))),"",IF(ISNA(INDEX($DC$1:$DC$200,MATCH($A220&amp;AB$3,$DB$1:$DB$200&amp;$DC$1:$DC$200,0))),IF(INDEX($DC$201:$DC$770,MATCH($A220&amp;AB$3,$DB$201:$DB$770&amp;$DC$201:$DC$770,0))=AB$3,2,""),IF(INDEX($DC$1:$DC$200,MATCH($A220&amp;AB$3,$DB$1:$DB$200&amp;$DC$1:$DC$200,0))=AB$3,1,"")))</f>
        <v/>
      </c>
      <c r="AC220" s="6" t="str">
        <f t="array" ref="AC220">IF(ISNA(INDEX($DC$1:$DC$770,MATCH($A220&amp;AC$3,$DB$1:$DB$770&amp;$DC$1:$DC$770,0))),"",IF(ISNA(INDEX($DC$1:$DC$200,MATCH($A220&amp;AC$3,$DB$1:$DB$200&amp;$DC$1:$DC$200,0))),IF(INDEX($DC$201:$DC$770,MATCH($A220&amp;AC$3,$DB$201:$DB$770&amp;$DC$201:$DC$770,0))=AC$3,2,""),IF(INDEX($DC$1:$DC$200,MATCH($A220&amp;AC$3,$DB$1:$DB$200&amp;$DC$1:$DC$200,0))=AC$3,1,"")))</f>
        <v/>
      </c>
      <c r="AD220" s="7" t="str">
        <f t="array" ref="AD220">IF(ISNA(INDEX($DC$1:$DC$770,MATCH($A220&amp;AD$3,$DB$1:$DB$770&amp;$DC$1:$DC$770,0))),"",IF(ISNA(INDEX($DC$1:$DC$200,MATCH($A220&amp;AD$3,$DB$1:$DB$200&amp;$DC$1:$DC$200,0))),IF(INDEX($DC$201:$DC$770,MATCH($A220&amp;AD$3,$DB$201:$DB$770&amp;$DC$201:$DC$770,0))=AD$3,2,""),IF(INDEX($DC$1:$DC$200,MATCH($A220&amp;AD$3,$DB$1:$DB$200&amp;$DC$1:$DC$200,0))=AD$3,1,"")))</f>
        <v/>
      </c>
      <c r="AE220" s="4">
        <f t="shared" ref="AE220" si="2051">AE218+1</f>
        <v>313</v>
      </c>
      <c r="AF220" s="174">
        <f>TRUNC((DATE($CR$2,AG$205,AG220)-WEEKDAY(DATE($CR$2,AG$205,AG220),2)-DATE(YEAR(DATE($CR$2,AG$205,AG220)+4-WEEKDAY(DATE($CR$2,AG$205,AG220),2)),1,-10))/7)</f>
        <v>45</v>
      </c>
      <c r="AG220" s="181">
        <v>8</v>
      </c>
      <c r="AH220" s="176" t="str">
        <f t="shared" si="1933"/>
        <v>Di</v>
      </c>
      <c r="AI220" s="2"/>
      <c r="AJ220" s="164" t="str">
        <f t="shared" ref="AJ220" si="2052">IF(OR(OR(AF220=$CR$7,AF224=$CR$7,AF220=$CS$7,AF224=$CS$7,AF220=$CT$7,AF224=$CT$7,AF220=$CR$8,AF224=$CR$8,AF220=$CR$9,AF224=$CR$9,AF220=$CR$10,AF224=$CR$10,AF220=$CS$10,AF224=$CS$10,AF220=$CR$11,AF224=$CR$11,AF220=$CS$11,AF224=$CS$11,AF220=$CT$11,AF224=$CT$11,AF220=$CU$11,AF224=$CU$11,AF220=$CV$11,AF224=$CV$11,AF220=$CR$12,AF224=$CR$12,AF220=$CS$12,AF224=$CS$12),OR($AE221=$CP$30,$AE221=$CP$31,$AE221=$CP$32,$AE221=$CP$33,$AE221=$CP$34,$AE221=$CP$35,$AE221=$CP$36,$AE221=$CP$37,$AE221=$CP$38,$AE221=$CP$39,$AE221=$CP$40,$AE221=$CP$41),OR($AE221=$CP$44,$AE221=$CP$45,$AE221=$CP$46,$AE221=$CP$47,$AE221=$CP$48,$AE221=$CP$49,$AE221=$CP$50)),1,"")</f>
        <v/>
      </c>
      <c r="AK220" s="164" t="str">
        <f t="shared" ref="AK220" si="2053">IF(OR(OR(AF220=$CR$15,AF224=$CR$15,AF220=$CS$15,AF224=$CS$15,AF220=$CT$15,AF224=$CT$15,AF220=$CR$16,AF224=$CR$16,AF220=$CS$16,AF224=$CS$16,AF220=$CR$17,AF224=$CR$17,AF220=$CS$17,AF224=$CS$17,AF220=$CR$18,AF224=$CR$18,AF220=$CS$18,AF224=$CS$18,AF220=$CT$18,AF224=$CT$18,AF220=$CU$18,AF224=$CU$18,AF220=$CV$18,AF224=$CV$18,AF220=$CR$19,AF224=$CR$19,AF220=$CS$19,AF224=$CS$19),OR($AE221=$CP$30,$AE221=$CP$31,$AE221=$CP$32,$AE221=$CP$33,$AE221=$CP$34,$AE221=$CP$35,$AE221=$CP$36,$AE221=$CP$37,$AE221=$CP$38,$AE221=$CP$39,$AE221=$CP$40,$AE221=$CP$41),OR($AE221=$CP$44,$AE221=$CP$45,$AE221=$CP$46,$AE221=$CP$47,$AE221=$CP$48,$AE221=$CP$49,$AE221=$CP$50)),1,"")</f>
        <v/>
      </c>
      <c r="AL220" s="164" t="str">
        <f t="shared" ref="AL220" si="2054">IF(OR(OR(AF220=$CR$22,AF224=$CR$22,AF220=$CS$22,AF224=$CS$22,AF220=$CT$22,AF224=$CT$22,AF220=$CR$23,AF224=$CR$23,AF220=$CS$23,AF224=$CS$23,AF220=$CR$24,AF224=$CR$24,AF220=$CS$24,AF224=$CS$24,AF220=$CR$25,AF224=$CR$25,AF220=$CS$25,AF224=$CS$25,AF220=$CT$25,AF224=$CT$25,AF220=$CU$25,AF224=$CU$25,AF220=$CV$25,AF224=$CV$25,AF220=$CR$26,AF224=$CR$26,AF220=$CS$26,AF224=$CS$26),OR($AE221=$CP$30,$AE221=$CP$31,$AE221=$CP$32,$AE221=$CP$33,$AE221=$CP$34,$AE221=$CP$35,$AE221=$CP$36,$AE221=$CP$37,$AE221=$CP$38,$AE221=$CP$39,$AE221=$CP$40,$AE221=$CP$41),OR($AE221=$CP$44,$AE221=$CP$45,$AE221=$CP$46,$AE221=$CP$47,$AE221=$CP$48,$AE221=$CP$49,$AE221=$CP$50)),1,"")</f>
        <v/>
      </c>
      <c r="AM220" s="2"/>
      <c r="AN220" s="5" t="str">
        <f t="shared" ref="AN220" si="2055">IF(ISNA(VLOOKUP(AE220,$DB$1:$DE$200,4,FALSE)),"",VLOOKUP(AE220,$DB$1:$DE$200,4,FALSE))</f>
        <v/>
      </c>
      <c r="AO220" s="6"/>
      <c r="AP220" s="6"/>
      <c r="AQ220" s="6"/>
      <c r="AR220" s="6"/>
      <c r="AS220" s="7"/>
      <c r="AT220" s="5" t="str">
        <f t="array" ref="AT220">IF(ISNA(INDEX($DC$1:$DC$770,MATCH($AE220&amp;AT$3,$DB$1:$DB$770&amp;$DC$1:$DC$770,0))),"",IF(ISNA(INDEX($DC$1:$DC$200,MATCH($AE220&amp;AT$3,$DB$1:$DB$200&amp;$DC$1:$DC$200,0))),IF(INDEX($DC$201:$DC$770,MATCH($AE220&amp;AT$3,$DB$201:$DB$770&amp;$DC$201:$DC$770,0))=AT$3,2,""),IF(INDEX($DC$1:$DC$200,MATCH($AE220&amp;AT$3,$DB$1:$DB$200&amp;$DC$1:$DC$200,0))=AT$3,1,"")))</f>
        <v/>
      </c>
      <c r="AU220" s="6" t="str">
        <f t="array" ref="AU220">IF(ISNA(INDEX($DC$1:$DC$770,MATCH($AE220&amp;AU$3,$DB$1:$DB$770&amp;$DC$1:$DC$770,0))),"",IF(ISNA(INDEX($DC$1:$DC$200,MATCH($AE220&amp;AU$3,$DB$1:$DB$200&amp;$DC$1:$DC$200,0))),IF(INDEX($DC$201:$DC$770,MATCH($AE220&amp;AU$3,$DB$201:$DB$770&amp;$DC$201:$DC$770,0))=AU$3,2,""),IF(INDEX($DC$1:$DC$200,MATCH($AE220&amp;AU$3,$DB$1:$DB$200&amp;$DC$1:$DC$200,0))=AU$3,1,"")))</f>
        <v/>
      </c>
      <c r="AV220" s="6" t="str">
        <f t="array" ref="AV220">IF(ISNA(INDEX($DC$1:$DC$770,MATCH($AE220&amp;AV$3,$DB$1:$DB$770&amp;$DC$1:$DC$770,0))),"",IF(ISNA(INDEX($DC$1:$DC$200,MATCH($AE220&amp;AV$3,$DB$1:$DB$200&amp;$DC$1:$DC$200,0))),IF(INDEX($DC$201:$DC$770,MATCH($AE220&amp;AV$3,$DB$201:$DB$770&amp;$DC$201:$DC$770,0))=AV$3,2,""),IF(INDEX($DC$1:$DC$200,MATCH($AE220&amp;AV$3,$DB$1:$DB$200&amp;$DC$1:$DC$200,0))=AV$3,1,"")))</f>
        <v/>
      </c>
      <c r="AW220" s="5" t="str">
        <f t="array" ref="AW220">IF(ISNA(INDEX($DC$1:$DC$770,MATCH($AE220&amp;AW$3,$DB$1:$DB$770&amp;$DC$1:$DC$770,0))),"",IF(ISNA(INDEX($DC$1:$DC$200,MATCH($AE220&amp;AW$3,$DB$1:$DB$200&amp;$DC$1:$DC$200,0))),IF(INDEX($DC$201:$DC$770,MATCH($AE220&amp;AW$3,$DB$201:$DB$770&amp;$DC$201:$DC$770,0))=AW$3,2,""),IF(INDEX($DC$1:$DC$200,MATCH($AE220&amp;AW$3,$DB$1:$DB$200&amp;$DC$1:$DC$200,0))=AW$3,1,"")))</f>
        <v/>
      </c>
      <c r="AX220" s="6" t="str">
        <f t="array" ref="AX220">IF(ISNA(INDEX($DC$1:$DC$770,MATCH($AE220&amp;AX$3,$DB$1:$DB$770&amp;$DC$1:$DC$770,0))),"",IF(ISNA(INDEX($DC$1:$DC$200,MATCH($AE220&amp;AX$3,$DB$1:$DB$200&amp;$DC$1:$DC$200,0))),IF(INDEX($DC$201:$DC$770,MATCH($AE220&amp;AX$3,$DB$201:$DB$770&amp;$DC$201:$DC$770,0))=AX$3,2,""),IF(INDEX($DC$1:$DC$200,MATCH($AE220&amp;AX$3,$DB$1:$DB$200&amp;$DC$1:$DC$200,0))=AX$3,1,"")))</f>
        <v/>
      </c>
      <c r="AY220" s="7" t="str">
        <f t="array" ref="AY220">IF(ISNA(INDEX($DC$1:$DC$770,MATCH($AE220&amp;AY$3,$DB$1:$DB$770&amp;$DC$1:$DC$770,0))),"",IF(ISNA(INDEX($DC$1:$DC$200,MATCH($AE220&amp;AY$3,$DB$1:$DB$200&amp;$DC$1:$DC$200,0))),IF(INDEX($DC$201:$DC$770,MATCH($AE220&amp;AY$3,$DB$201:$DB$770&amp;$DC$201:$DC$770,0))=AY$3,2,""),IF(INDEX($DC$1:$DC$200,MATCH($AE220&amp;AY$3,$DB$1:$DB$200&amp;$DC$1:$DC$200,0))=AY$3,1,"")))</f>
        <v/>
      </c>
      <c r="AZ220" s="6" t="str">
        <f t="array" ref="AZ220">IF(ISNA(INDEX($DC$1:$DC$770,MATCH($AE220&amp;AZ$3,$DB$1:$DB$770&amp;$DC$1:$DC$770,0))),"",IF(ISNA(INDEX($DC$1:$DC$200,MATCH($AE220&amp;AZ$3,$DB$1:$DB$200&amp;$DC$1:$DC$200,0))),IF(INDEX($DC$201:$DC$770,MATCH($AE220&amp;AZ$3,$DB$201:$DB$770&amp;$DC$201:$DC$770,0))=AZ$3,2,""),IF(INDEX($DC$1:$DC$200,MATCH($AE220&amp;AZ$3,$DB$1:$DB$200&amp;$DC$1:$DC$200,0))=AZ$3,1,"")))</f>
        <v/>
      </c>
      <c r="BA220" s="6" t="str">
        <f t="array" ref="BA220">IF(ISNA(INDEX($DC$1:$DC$770,MATCH($AE220&amp;BA$3,$DB$1:$DB$770&amp;$DC$1:$DC$770,0))),"",IF(ISNA(INDEX($DC$1:$DC$200,MATCH($AE220&amp;BA$3,$DB$1:$DB$200&amp;$DC$1:$DC$200,0))),IF(INDEX($DC$201:$DC$770,MATCH($AE220&amp;BA$3,$DB$201:$DB$770&amp;$DC$201:$DC$770,0))=BA$3,2,""),IF(INDEX($DC$1:$DC$200,MATCH($AE220&amp;BA$3,$DB$1:$DB$200&amp;$DC$1:$DC$200,0))=BA$3,1,"")))</f>
        <v/>
      </c>
      <c r="BB220" s="6" t="str">
        <f t="array" ref="BB220">IF(ISNA(INDEX($DC$1:$DC$770,MATCH($AE220&amp;BB$3,$DB$1:$DB$770&amp;$DC$1:$DC$770,0))),"",IF(ISNA(INDEX($DC$1:$DC$200,MATCH($AE220&amp;BB$3,$DB$1:$DB$200&amp;$DC$1:$DC$200,0))),IF(INDEX($DC$201:$DC$770,MATCH($AE220&amp;BB$3,$DB$201:$DB$770&amp;$DC$201:$DC$770,0))=BB$3,2,""),IF(INDEX($DC$1:$DC$200,MATCH($AE220&amp;BB$3,$DB$1:$DB$200&amp;$DC$1:$DC$200,0))=BB$3,1,"")))</f>
        <v/>
      </c>
      <c r="BC220" s="5" t="str">
        <f t="array" ref="BC220">IF(ISNA(INDEX($DC$1:$DC$770,MATCH($AE220&amp;BC$3,$DB$1:$DB$770&amp;$DC$1:$DC$770,0))),"",IF(ISNA(INDEX($DC$1:$DC$200,MATCH($AE220&amp;BC$3,$DB$1:$DB$200&amp;$DC$1:$DC$200,0))),IF(INDEX($DC$201:$DC$770,MATCH($AE220&amp;BC$3,$DB$201:$DB$770&amp;$DC$201:$DC$770,0))=BC$3,2,""),IF(INDEX($DC$1:$DC$200,MATCH($AE220&amp;BC$3,$DB$1:$DB$200&amp;$DC$1:$DC$200,0))=BC$3,1,"")))</f>
        <v/>
      </c>
      <c r="BD220" s="6" t="str">
        <f t="array" ref="BD220">IF(ISNA(INDEX($DC$1:$DC$770,MATCH($AE220&amp;BD$3,$DB$1:$DB$770&amp;$DC$1:$DC$770,0))),"",IF(ISNA(INDEX($DC$1:$DC$200,MATCH($AE220&amp;BD$3,$DB$1:$DB$200&amp;$DC$1:$DC$200,0))),IF(INDEX($DC$201:$DC$770,MATCH($AE220&amp;BD$3,$DB$201:$DB$770&amp;$DC$201:$DC$770,0))=BD$3,2,""),IF(INDEX($DC$1:$DC$200,MATCH($AE220&amp;BD$3,$DB$1:$DB$200&amp;$DC$1:$DC$200,0))=BD$3,1,"")))</f>
        <v/>
      </c>
      <c r="BE220" s="7" t="str">
        <f t="array" ref="BE220">IF(ISNA(INDEX($DC$1:$DC$770,MATCH($AE220&amp;BE$3,$DB$1:$DB$770&amp;$DC$1:$DC$770,0))),"",IF(ISNA(INDEX($DC$1:$DC$200,MATCH($AE220&amp;BE$3,$DB$1:$DB$200&amp;$DC$1:$DC$200,0))),IF(INDEX($DC$201:$DC$770,MATCH($AE220&amp;BE$3,$DB$201:$DB$770&amp;$DC$201:$DC$770,0))=BE$3,2,""),IF(INDEX($DC$1:$DC$200,MATCH($AE220&amp;BE$3,$DB$1:$DB$200&amp;$DC$1:$DC$200,0))=BE$3,1,"")))</f>
        <v/>
      </c>
      <c r="BF220" s="6" t="str">
        <f t="array" ref="BF220">IF(ISNA(INDEX($DC$1:$DC$770,MATCH($AE220&amp;BF$3,$DB$1:$DB$770&amp;$DC$1:$DC$770,0))),"",IF(ISNA(INDEX($DC$1:$DC$200,MATCH($AE220&amp;BF$3,$DB$1:$DB$200&amp;$DC$1:$DC$200,0))),IF(INDEX($DC$201:$DC$770,MATCH($AE220&amp;BF$3,$DB$201:$DB$770&amp;$DC$201:$DC$770,0))=BF$3,2,""),IF(INDEX($DC$1:$DC$200,MATCH($AE220&amp;BF$3,$DB$1:$DB$200&amp;$DC$1:$DC$200,0))=BF$3,1,"")))</f>
        <v/>
      </c>
      <c r="BG220" s="6" t="str">
        <f t="array" ref="BG220">IF(ISNA(INDEX($DC$1:$DC$770,MATCH($AE220&amp;BG$3,$DB$1:$DB$770&amp;$DC$1:$DC$770,0))),"",IF(ISNA(INDEX($DC$1:$DC$200,MATCH($AE220&amp;BG$3,$DB$1:$DB$200&amp;$DC$1:$DC$200,0))),IF(INDEX($DC$201:$DC$770,MATCH($AE220&amp;BG$3,$DB$201:$DB$770&amp;$DC$201:$DC$770,0))=BG$3,2,""),IF(INDEX($DC$1:$DC$200,MATCH($AE220&amp;BG$3,$DB$1:$DB$200&amp;$DC$1:$DC$200,0))=BG$3,1,"")))</f>
        <v/>
      </c>
      <c r="BH220" s="7" t="str">
        <f t="array" ref="BH220">IF(ISNA(INDEX($DC$1:$DC$770,MATCH($AE220&amp;BH$3,$DB$1:$DB$770&amp;$DC$1:$DC$770,0))),"",IF(ISNA(INDEX($DC$1:$DC$200,MATCH($AE220&amp;BH$3,$DB$1:$DB$200&amp;$DC$1:$DC$200,0))),IF(INDEX($DC$201:$DC$770,MATCH($AE220&amp;BH$3,$DB$201:$DB$770&amp;$DC$201:$DC$770,0))=BH$3,2,""),IF(INDEX($DC$1:$DC$200,MATCH($AE220&amp;BH$3,$DB$1:$DB$200&amp;$DC$1:$DC$200,0))=BH$3,1,"")))</f>
        <v/>
      </c>
      <c r="BI220" s="4">
        <f t="shared" ref="BI220" si="2056">BI218+1</f>
        <v>343</v>
      </c>
      <c r="BJ220" s="174">
        <f>TRUNC((DATE($CR$2,BK$205,BK220)-WEEKDAY(DATE($CR$2,BK$205,BK220),2)-DATE(YEAR(DATE($CR$2,BK$205,BK220)+4-WEEKDAY(DATE($CR$2,BK$205,BK220),2)),1,-10))/7)</f>
        <v>49</v>
      </c>
      <c r="BK220" s="181">
        <v>8</v>
      </c>
      <c r="BL220" s="176" t="str">
        <f t="shared" si="1938"/>
        <v>Do</v>
      </c>
      <c r="BM220" s="2"/>
      <c r="BN220" s="164" t="str">
        <f t="shared" ref="BN220" si="2057">IF(OR(OR($BI221=$CP$30,$BI221=$CP$31,$BI221=$CP$32,$BI221=$CP$33,$BI221=$CP$34,$BI221=$CP$35,$BI221=$CP$36,$BI221=$CP$37,$BI221=$CP$38,$BI221=$CP$39,$BI221=$CP$40,$BI221=$CP$41),OR(BJ220=$CR$7,BJ224=$CR$7,BJ220=$CS$7,BJ224=$CS$7,BJ220=$CT$7,BJ224=$CT$7,BJ220=$CR$8,BJ224=$CR$8,BJ220=$CR$9,BJ224=$CR$9,BJ220=$CR$10,BJ224=$CR$10,BJ220=$CS$10,BJ224=$CS$10,BJ220=$CR$11,BJ224=$CR$11,BJ220=$CS$11,BJ224=$CS$11,BJ220=$CT$11,BJ224=$CT$11,BJ220=$CU$11,BJ224=$CU$11,BJ220=$CV$11,BJ224=$CV$11,BJ220=$CR$12,BJ224=$CR$12,BJ220=$CS$12,BJ224=$CS$12),OR($BI221=$CP$44,$BI221=$CP$45,$BI221=$CP$46,$BI221=$CP$47,$BI221=$CP$48,$BI221=$CP$49,$BI221=$CP$50)),1,"")</f>
        <v/>
      </c>
      <c r="BO220" s="164" t="str">
        <f t="shared" ref="BO220" si="2058">IF(OR(OR(BJ220=$CR$15,BJ224=$CR$15,BJ220=$CS$15,BJ224=$CS$15,BJ220=$CT$15,BJ224=$CT$15,BJ220=$CR$16,BJ224=$CR$16,BJ220=$CS$16,BJ224=$CS$16,BJ220=$CR$17,BJ224=$CR$17,BJ220=$CS$17,BJ224=$CS$17,BJ220=$CR$18,BJ224=$CR$18,BJ220=$CS$18,BJ224=$CS$18,BJ220=$CT$18,BJ224=$CT$18,BJ220=$CU$18,BJ224=$CU$18,BJ220=$CV$18,BJ224=$CV$18,BJ220=$CR$19,BJ224=$CR$19,BJ220=$CS$19,BJ224=$CS$19),OR($BI221=$CP$30,$BI221=$CP$31,$BI221=$CP$32,$BI221=$CP$33,$BI221=$CP$34,$BI221=$CP$35,$BI221=$CP$36,$BI221=$CP$37,$BI221=$CP$38,$BI221=$CP$39,$BI221=$CP$40,$BI221=$CP$41),OR($BI221=$CP$44,$BI221=$CP$45,$BI221=$CP$46,$BI221=$CP$47,$BI221=$CP$48,$BI221=$CP$49,$BI221=$CP$50)),1,"")</f>
        <v/>
      </c>
      <c r="BP220" s="164" t="str">
        <f t="shared" ref="BP220" si="2059">IF(OR(OR(BJ220=$CR$22,BJ224=$CR$22,BJ220=$CS$22,BJ224=$CS$22,BJ220=$CT$22,BJ224=$CT$22,BJ220=$CR$23,BJ224=$CR$23,BJ220=$CS$23,BJ224=$CS$23,BJ220=$CR$24,BJ224=$CR$24,BJ220=$CS$24,BJ224=$CS$24,BJ220=$CR$25,BJ224=$CR$25,BJ220=$CS$25,BJ224=$CS$25,BJ220=$CT$25,BJ224=$CT$25,BJ220=$CU$25,BJ224=$CU$25,BJ220=$CV$25,BJ224=$CV$25,BJ220=$CR$26,BJ224=$CR$26,BJ220=$CS$26,BJ224=$CS$26),OR($BI221=$CP$30,$BI221=$CP$31,$BI221=$CP$32,$BI221=$CP$33,$BI221=$CP$34,$BI221=$CP$35,$BI221=$CP$36,$BI221=$CP$37,$BI221=$CP$38,$BI221=$CP$39,$BI221=$CP$40,$BI221=$CP$41),OR($BI221=$CP$44,$BI221=$CP$45,$BI221=$CP$46,$BI221=$CP$47,$BI221=$CP$48,$BI221=$CP$49,$BI221=$CP$50)),1,"")</f>
        <v/>
      </c>
      <c r="BQ220" s="2"/>
      <c r="BR220" s="5" t="str">
        <f t="shared" ref="BR220" si="2060">IF(ISNA(VLOOKUP(BI220,$DB$1:$DE$200,4,FALSE)),"",VLOOKUP(BI220,$DB$1:$DE$200,4,FALSE))</f>
        <v/>
      </c>
      <c r="BS220" s="6"/>
      <c r="BT220" s="6"/>
      <c r="BU220" s="6"/>
      <c r="BV220" s="6"/>
      <c r="BW220" s="7"/>
      <c r="BX220" s="5" t="str">
        <f t="array" ref="BX220">IF(ISNA(INDEX($DC$1:$DC$770,MATCH($BI220&amp;BX$3,$DB$1:$DB$770&amp;$DC$1:$DC$770,0))),"",IF(ISNA(INDEX($DC$1:$DC$200,MATCH($BI220&amp;BX$3,$DB$1:$DB$200&amp;$DC$1:$DC$200,0))),IF(INDEX($DC$201:$DC$770,MATCH($BI220&amp;BX$3,$DB$201:$DB$770&amp;$DC$201:$DC$770,0))=BX$3,2,""),IF(INDEX($DC$1:$DC$200,MATCH($BI220&amp;BX$3,$DB$1:$DB$200&amp;$DC$1:$DC$200,0))=BX$3,1,"")))</f>
        <v/>
      </c>
      <c r="BY220" s="6" t="str">
        <f t="array" ref="BY220">IF(ISNA(INDEX($DC$1:$DC$770,MATCH($BI220&amp;BY$3,$DB$1:$DB$770&amp;$DC$1:$DC$770,0))),"",IF(ISNA(INDEX($DC$1:$DC$200,MATCH($BI220&amp;BY$3,$DB$1:$DB$200&amp;$DC$1:$DC$200,0))),IF(INDEX($DC$201:$DC$770,MATCH($BI220&amp;BY$3,$DB$201:$DB$770&amp;$DC$201:$DC$770,0))=BY$3,2,""),IF(INDEX($DC$1:$DC$200,MATCH($BI220&amp;BY$3,$DB$1:$DB$200&amp;$DC$1:$DC$200,0))=BY$3,1,"")))</f>
        <v/>
      </c>
      <c r="BZ220" s="6" t="str">
        <f t="array" ref="BZ220">IF(ISNA(INDEX($DC$1:$DC$770,MATCH($BI220&amp;BZ$3,$DB$1:$DB$770&amp;$DC$1:$DC$770,0))),"",IF(ISNA(INDEX($DC$1:$DC$200,MATCH($BI220&amp;BZ$3,$DB$1:$DB$200&amp;$DC$1:$DC$200,0))),IF(INDEX($DC$201:$DC$770,MATCH($BI220&amp;BZ$3,$DB$201:$DB$770&amp;$DC$201:$DC$770,0))=BZ$3,2,""),IF(INDEX($DC$1:$DC$200,MATCH($BI220&amp;BZ$3,$DB$1:$DB$200&amp;$DC$1:$DC$200,0))=BZ$3,1,"")))</f>
        <v/>
      </c>
      <c r="CA220" s="5" t="str">
        <f t="array" ref="CA220">IF(ISNA(INDEX($DC$1:$DC$770,MATCH($BI220&amp;CA$3,$DB$1:$DB$770&amp;$DC$1:$DC$770,0))),"",IF(ISNA(INDEX($DC$1:$DC$200,MATCH($BI220&amp;CA$3,$DB$1:$DB$200&amp;$DC$1:$DC$200,0))),IF(INDEX($DC$201:$DC$770,MATCH($BI220&amp;CA$3,$DB$201:$DB$770&amp;$DC$201:$DC$770,0))=CA$3,2,""),IF(INDEX($DC$1:$DC$200,MATCH($BI220&amp;CA$3,$DB$1:$DB$200&amp;$DC$1:$DC$200,0))=CA$3,1,"")))</f>
        <v/>
      </c>
      <c r="CB220" s="6" t="str">
        <f t="array" ref="CB220">IF(ISNA(INDEX($DC$1:$DC$770,MATCH($BI220&amp;CB$3,$DB$1:$DB$770&amp;$DC$1:$DC$770,0))),"",IF(ISNA(INDEX($DC$1:$DC$200,MATCH($BI220&amp;CB$3,$DB$1:$DB$200&amp;$DC$1:$DC$200,0))),IF(INDEX($DC$201:$DC$770,MATCH($BI220&amp;CB$3,$DB$201:$DB$770&amp;$DC$201:$DC$770,0))=CB$3,2,""),IF(INDEX($DC$1:$DC$200,MATCH($BI220&amp;CB$3,$DB$1:$DB$200&amp;$DC$1:$DC$200,0))=CB$3,1,"")))</f>
        <v/>
      </c>
      <c r="CC220" s="7" t="str">
        <f t="array" ref="CC220">IF(ISNA(INDEX($DC$1:$DC$770,MATCH($BI220&amp;CC$3,$DB$1:$DB$770&amp;$DC$1:$DC$770,0))),"",IF(ISNA(INDEX($DC$1:$DC$200,MATCH($BI220&amp;CC$3,$DB$1:$DB$200&amp;$DC$1:$DC$200,0))),IF(INDEX($DC$201:$DC$770,MATCH($BI220&amp;CC$3,$DB$201:$DB$770&amp;$DC$201:$DC$770,0))=CC$3,2,""),IF(INDEX($DC$1:$DC$200,MATCH($BI220&amp;CC$3,$DB$1:$DB$200&amp;$DC$1:$DC$200,0))=CC$3,1,"")))</f>
        <v/>
      </c>
      <c r="CD220" s="6" t="str">
        <f t="array" ref="CD220">IF(ISNA(INDEX($DC$1:$DC$770,MATCH($BI220&amp;CD$3,$DB$1:$DB$770&amp;$DC$1:$DC$770,0))),"",IF(ISNA(INDEX($DC$1:$DC$200,MATCH($BI220&amp;CD$3,$DB$1:$DB$200&amp;$DC$1:$DC$200,0))),IF(INDEX($DC$201:$DC$770,MATCH($BI220&amp;CD$3,$DB$201:$DB$770&amp;$DC$201:$DC$770,0))=CD$3,2,""),IF(INDEX($DC$1:$DC$200,MATCH($BI220&amp;CD$3,$DB$1:$DB$200&amp;$DC$1:$DC$200,0))=CD$3,1,"")))</f>
        <v/>
      </c>
      <c r="CE220" s="6" t="str">
        <f t="array" ref="CE220">IF(ISNA(INDEX($DC$1:$DC$770,MATCH($BI220&amp;CE$3,$DB$1:$DB$770&amp;$DC$1:$DC$770,0))),"",IF(ISNA(INDEX($DC$1:$DC$200,MATCH($BI220&amp;CE$3,$DB$1:$DB$200&amp;$DC$1:$DC$200,0))),IF(INDEX($DC$201:$DC$770,MATCH($BI220&amp;CE$3,$DB$201:$DB$770&amp;$DC$201:$DC$770,0))=CE$3,2,""),IF(INDEX($DC$1:$DC$200,MATCH($BI220&amp;CE$3,$DB$1:$DB$200&amp;$DC$1:$DC$200,0))=CE$3,1,"")))</f>
        <v/>
      </c>
      <c r="CF220" s="6" t="str">
        <f t="array" ref="CF220">IF(ISNA(INDEX($DC$1:$DC$770,MATCH($BI220&amp;CF$3,$DB$1:$DB$770&amp;$DC$1:$DC$770,0))),"",IF(ISNA(INDEX($DC$1:$DC$200,MATCH($BI220&amp;CF$3,$DB$1:$DB$200&amp;$DC$1:$DC$200,0))),IF(INDEX($DC$201:$DC$770,MATCH($BI220&amp;CF$3,$DB$201:$DB$770&amp;$DC$201:$DC$770,0))=CF$3,2,""),IF(INDEX($DC$1:$DC$200,MATCH($BI220&amp;CF$3,$DB$1:$DB$200&amp;$DC$1:$DC$200,0))=CF$3,1,"")))</f>
        <v/>
      </c>
      <c r="CG220" s="5" t="str">
        <f t="array" ref="CG220">IF(ISNA(INDEX($DC$1:$DC$770,MATCH($BI220&amp;CG$3,$DB$1:$DB$770&amp;$DC$1:$DC$770,0))),"",IF(ISNA(INDEX($DC$1:$DC$200,MATCH($BI220&amp;CG$3,$DB$1:$DB$200&amp;$DC$1:$DC$200,0))),IF(INDEX($DC$201:$DC$770,MATCH($BI220&amp;CG$3,$DB$201:$DB$770&amp;$DC$201:$DC$770,0))=CG$3,2,""),IF(INDEX($DC$1:$DC$200,MATCH($BI220&amp;CG$3,$DB$1:$DB$200&amp;$DC$1:$DC$200,0))=CG$3,1,"")))</f>
        <v/>
      </c>
      <c r="CH220" s="6" t="str">
        <f t="array" ref="CH220">IF(ISNA(INDEX($DC$1:$DC$770,MATCH($BI220&amp;CH$3,$DB$1:$DB$770&amp;$DC$1:$DC$770,0))),"",IF(ISNA(INDEX($DC$1:$DC$200,MATCH($BI220&amp;CH$3,$DB$1:$DB$200&amp;$DC$1:$DC$200,0))),IF(INDEX($DC$201:$DC$770,MATCH($BI220&amp;CH$3,$DB$201:$DB$770&amp;$DC$201:$DC$770,0))=CH$3,2,""),IF(INDEX($DC$1:$DC$200,MATCH($BI220&amp;CH$3,$DB$1:$DB$200&amp;$DC$1:$DC$200,0))=CH$3,1,"")))</f>
        <v/>
      </c>
      <c r="CI220" s="7" t="str">
        <f t="array" ref="CI220">IF(ISNA(INDEX($DC$1:$DC$770,MATCH($BI220&amp;CI$3,$DB$1:$DB$770&amp;$DC$1:$DC$770,0))),"",IF(ISNA(INDEX($DC$1:$DC$200,MATCH($BI220&amp;CI$3,$DB$1:$DB$200&amp;$DC$1:$DC$200,0))),IF(INDEX($DC$201:$DC$770,MATCH($BI220&amp;CI$3,$DB$201:$DB$770&amp;$DC$201:$DC$770,0))=CI$3,2,""),IF(INDEX($DC$1:$DC$200,MATCH($BI220&amp;CI$3,$DB$1:$DB$200&amp;$DC$1:$DC$200,0))=CI$3,1,"")))</f>
        <v/>
      </c>
      <c r="CJ220" s="6" t="str">
        <f t="array" ref="CJ220">IF(ISNA(INDEX($DC$1:$DC$770,MATCH($BI220&amp;CJ$3,$DB$1:$DB$770&amp;$DC$1:$DC$770,0))),"",IF(ISNA(INDEX($DC$1:$DC$200,MATCH($BI220&amp;CJ$3,$DB$1:$DB$200&amp;$DC$1:$DC$200,0))),IF(INDEX($DC$201:$DC$770,MATCH($BI220&amp;CJ$3,$DB$201:$DB$770&amp;$DC$201:$DC$770,0))=CJ$3,2,""),IF(INDEX($DC$1:$DC$200,MATCH($BI220&amp;CJ$3,$DB$1:$DB$200&amp;$DC$1:$DC$200,0))=CJ$3,1,"")))</f>
        <v/>
      </c>
      <c r="CK220" s="6" t="str">
        <f t="array" ref="CK220">IF(ISNA(INDEX($DC$1:$DC$770,MATCH($BI220&amp;CK$3,$DB$1:$DB$770&amp;$DC$1:$DC$770,0))),"",IF(ISNA(INDEX($DC$1:$DC$200,MATCH($BI220&amp;CK$3,$DB$1:$DB$200&amp;$DC$1:$DC$200,0))),IF(INDEX($DC$201:$DC$770,MATCH($BI220&amp;CK$3,$DB$201:$DB$770&amp;$DC$201:$DC$770,0))=CK$3,2,""),IF(INDEX($DC$1:$DC$200,MATCH($BI220&amp;CK$3,$DB$1:$DB$200&amp;$DC$1:$DC$200,0))=CK$3,1,"")))</f>
        <v/>
      </c>
      <c r="CL220" s="7" t="str">
        <f t="array" ref="CL220">IF(ISNA(INDEX($DC$1:$DC$770,MATCH($BI220&amp;CL$3,$DB$1:$DB$770&amp;$DC$1:$DC$770,0))),"",IF(ISNA(INDEX($DC$1:$DC$200,MATCH($BI220&amp;CL$3,$DB$1:$DB$200&amp;$DC$1:$DC$200,0))),IF(INDEX($DC$201:$DC$770,MATCH($BI220&amp;CL$3,$DB$201:$DB$770&amp;$DC$201:$DC$770,0))=CL$3,2,""),IF(INDEX($DC$1:$DC$200,MATCH($BI220&amp;CL$3,$DB$1:$DB$200&amp;$DC$1:$DC$200,0))=CL$3,1,"")))</f>
        <v/>
      </c>
      <c r="CX220" s="30"/>
      <c r="CY220" s="30"/>
      <c r="CZ220" s="30"/>
      <c r="DA220" s="30"/>
      <c r="DB220" s="30">
        <f>IF($DF$215&gt;5,DB219+1,0)</f>
        <v>0</v>
      </c>
      <c r="DC220" s="30">
        <f t="shared" si="2024"/>
        <v>3</v>
      </c>
      <c r="DD220" s="30"/>
      <c r="DE220" s="30">
        <v>6</v>
      </c>
      <c r="DF220" s="30"/>
      <c r="DG220" s="30"/>
      <c r="DH220" s="30"/>
      <c r="DI220" s="30"/>
      <c r="DJ220" s="30"/>
      <c r="DK220" s="30"/>
      <c r="DL220" s="49">
        <f t="shared" si="1926"/>
        <v>0</v>
      </c>
      <c r="DM220" s="30"/>
      <c r="DN220" s="30"/>
      <c r="DO220" s="30"/>
      <c r="DP220" s="30"/>
      <c r="DQ220" s="30"/>
    </row>
    <row r="221" spans="1:121">
      <c r="A221" s="13">
        <f t="shared" ref="A221" si="2061">A220+0.5</f>
        <v>282.5</v>
      </c>
      <c r="B221" s="174"/>
      <c r="C221" s="183"/>
      <c r="D221" s="177"/>
      <c r="E221" s="2"/>
      <c r="F221" s="165"/>
      <c r="G221" s="165"/>
      <c r="H221" s="165"/>
      <c r="I221" s="2"/>
      <c r="J221" s="9" t="str">
        <f t="shared" ref="J221" si="2062">IF(ISNA(VLOOKUP(A221,$CP$30:$CQ$56,2,FALSE)),IF(ISNA(VLOOKUP(A221,$DB$1:$DE$200,4,FALSE)),"",VLOOKUP(A221,$DB$1:$DE$200,4,FALSE)),VLOOKUP(A221,$CP$30:$CQ$56,2,FALSE))</f>
        <v/>
      </c>
      <c r="K221" s="10"/>
      <c r="L221" s="10"/>
      <c r="M221" s="10"/>
      <c r="N221" s="10"/>
      <c r="O221" s="8"/>
      <c r="P221" s="9" t="str">
        <f t="array" ref="P221">IF(ISNA(INDEX($DC$201:$DC$770,MATCH($A220&amp;P$3,$DB$201:$DB$770&amp;$DC$201:$DC$770,0))),IF(ISNA(INDEX($DC$1:$DC$200,MATCH($A221&amp;P$3,$DB$1:$DB$200&amp;$DC$1:$DC$200,0))),"",IF(INDEX($DC$1:$DC$200,MATCH($A221&amp;P$3,$DB$1:$DB$200&amp;$DC$1:$DC$200,0))=P$3,1,"")),IF(INDEX($DC$201:$DC$770,MATCH($A220&amp;P$3,$DB$201:$DB$770&amp;$DC$201:$DC$770,0))=P$3,2,""))</f>
        <v/>
      </c>
      <c r="Q221" s="10" t="str">
        <f t="array" ref="Q221">IF(ISNA(INDEX($DC$201:$DC$770,MATCH($A220&amp;Q$3,$DB$201:$DB$770&amp;$DC$201:$DC$770,0))),IF(ISNA(INDEX($DC$1:$DC$200,MATCH($A221&amp;Q$3,$DB$1:$DB$200&amp;$DC$1:$DC$200,0))),"",IF(INDEX($DC$1:$DC$200,MATCH($A221&amp;Q$3,$DB$1:$DB$200&amp;$DC$1:$DC$200,0))=Q$3,1,"")),IF(INDEX($DC$201:$DC$770,MATCH($A220&amp;Q$3,$DB$201:$DB$770&amp;$DC$201:$DC$770,0))=Q$3,2,""))</f>
        <v/>
      </c>
      <c r="R221" s="10" t="str">
        <f t="array" ref="R221">IF(ISNA(INDEX($DC$201:$DC$770,MATCH($A220&amp;R$3,$DB$201:$DB$770&amp;$DC$201:$DC$770,0))),IF(ISNA(INDEX($DC$1:$DC$200,MATCH($A221&amp;R$3,$DB$1:$DB$200&amp;$DC$1:$DC$200,0))),"",IF(INDEX($DC$1:$DC$200,MATCH($A221&amp;R$3,$DB$1:$DB$200&amp;$DC$1:$DC$200,0))=R$3,1,"")),IF(INDEX($DC$201:$DC$770,MATCH($A220&amp;R$3,$DB$201:$DB$770&amp;$DC$201:$DC$770,0))=R$3,2,""))</f>
        <v/>
      </c>
      <c r="S221" s="9" t="str">
        <f t="array" ref="S221">IF(ISNA(INDEX($DC$201:$DC$770,MATCH($A220&amp;S$3,$DB$201:$DB$770&amp;$DC$201:$DC$770,0))),IF(ISNA(INDEX($DC$1:$DC$200,MATCH($A221&amp;S$3,$DB$1:$DB$200&amp;$DC$1:$DC$200,0))),"",IF(INDEX($DC$1:$DC$200,MATCH($A221&amp;S$3,$DB$1:$DB$200&amp;$DC$1:$DC$200,0))=S$3,1,"")),IF(INDEX($DC$201:$DC$770,MATCH($A220&amp;S$3,$DB$201:$DB$770&amp;$DC$201:$DC$770,0))=S$3,2,""))</f>
        <v/>
      </c>
      <c r="T221" s="10" t="str">
        <f t="array" ref="T221">IF(ISNA(INDEX($DC$201:$DC$770,MATCH($A220&amp;T$3,$DB$201:$DB$770&amp;$DC$201:$DC$770,0))),IF(ISNA(INDEX($DC$1:$DC$200,MATCH($A221&amp;T$3,$DB$1:$DB$200&amp;$DC$1:$DC$200,0))),"",IF(INDEX($DC$1:$DC$200,MATCH($A221&amp;T$3,$DB$1:$DB$200&amp;$DC$1:$DC$200,0))=T$3,1,"")),IF(INDEX($DC$201:$DC$770,MATCH($A220&amp;T$3,$DB$201:$DB$770&amp;$DC$201:$DC$770,0))=T$3,2,""))</f>
        <v/>
      </c>
      <c r="U221" s="8" t="str">
        <f t="array" ref="U221">IF(ISNA(INDEX($DC$201:$DC$770,MATCH($A220&amp;U$3,$DB$201:$DB$770&amp;$DC$201:$DC$770,0))),IF(ISNA(INDEX($DC$1:$DC$200,MATCH($A221&amp;U$3,$DB$1:$DB$200&amp;$DC$1:$DC$200,0))),"",IF(INDEX($DC$1:$DC$200,MATCH($A221&amp;U$3,$DB$1:$DB$200&amp;$DC$1:$DC$200,0))=U$3,1,"")),IF(INDEX($DC$201:$DC$770,MATCH($A220&amp;U$3,$DB$201:$DB$770&amp;$DC$201:$DC$770,0))=U$3,2,""))</f>
        <v/>
      </c>
      <c r="V221" s="10" t="str">
        <f t="array" ref="V221">IF(ISNA(INDEX($DC$201:$DC$770,MATCH($A220&amp;V$3,$DB$201:$DB$770&amp;$DC$201:$DC$770,0))),IF(ISNA(INDEX($DC$1:$DC$200,MATCH($A221&amp;V$3,$DB$1:$DB$200&amp;$DC$1:$DC$200,0))),"",IF(INDEX($DC$1:$DC$200,MATCH($A221&amp;V$3,$DB$1:$DB$200&amp;$DC$1:$DC$200,0))=V$3,1,"")),IF(INDEX($DC$201:$DC$770,MATCH($A220&amp;V$3,$DB$201:$DB$770&amp;$DC$201:$DC$770,0))=V$3,2,""))</f>
        <v/>
      </c>
      <c r="W221" s="10" t="str">
        <f t="array" ref="W221">IF(ISNA(INDEX($DC$201:$DC$770,MATCH($A220&amp;W$3,$DB$201:$DB$770&amp;$DC$201:$DC$770,0))),IF(ISNA(INDEX($DC$1:$DC$200,MATCH($A221&amp;W$3,$DB$1:$DB$200&amp;$DC$1:$DC$200,0))),"",IF(INDEX($DC$1:$DC$200,MATCH($A221&amp;W$3,$DB$1:$DB$200&amp;$DC$1:$DC$200,0))=W$3,1,"")),IF(INDEX($DC$201:$DC$770,MATCH($A220&amp;W$3,$DB$201:$DB$770&amp;$DC$201:$DC$770,0))=W$3,2,""))</f>
        <v/>
      </c>
      <c r="X221" s="10" t="str">
        <f t="array" ref="X221">IF(ISNA(INDEX($DC$201:$DC$770,MATCH($A220&amp;X$3,$DB$201:$DB$770&amp;$DC$201:$DC$770,0))),IF(ISNA(INDEX($DC$1:$DC$200,MATCH($A221&amp;X$3,$DB$1:$DB$200&amp;$DC$1:$DC$200,0))),"",IF(INDEX($DC$1:$DC$200,MATCH($A221&amp;X$3,$DB$1:$DB$200&amp;$DC$1:$DC$200,0))=X$3,1,"")),IF(INDEX($DC$201:$DC$770,MATCH($A220&amp;X$3,$DB$201:$DB$770&amp;$DC$201:$DC$770,0))=X$3,2,""))</f>
        <v/>
      </c>
      <c r="Y221" s="9" t="str">
        <f t="array" ref="Y221">IF(ISNA(INDEX($DC$201:$DC$770,MATCH($A220&amp;Y$3,$DB$201:$DB$770&amp;$DC$201:$DC$770,0))),IF(ISNA(INDEX($DC$1:$DC$200,MATCH($A221&amp;Y$3,$DB$1:$DB$200&amp;$DC$1:$DC$200,0))),"",IF(INDEX($DC$1:$DC$200,MATCH($A221&amp;Y$3,$DB$1:$DB$200&amp;$DC$1:$DC$200,0))=Y$3,1,"")),IF(INDEX($DC$201:$DC$770,MATCH($A220&amp;Y$3,$DB$201:$DB$770&amp;$DC$201:$DC$770,0))=Y$3,2,""))</f>
        <v/>
      </c>
      <c r="Z221" s="10">
        <f t="array" ref="Z221">IF(ISNA(INDEX($DC$201:$DC$770,MATCH($A220&amp;Z$3,$DB$201:$DB$770&amp;$DC$201:$DC$770,0))),IF(ISNA(INDEX($DC$1:$DC$200,MATCH($A221&amp;Z$3,$DB$1:$DB$200&amp;$DC$1:$DC$200,0))),"",IF(INDEX($DC$1:$DC$200,MATCH($A221&amp;Z$3,$DB$1:$DB$200&amp;$DC$1:$DC$200,0))=Z$3,1,"")),IF(INDEX($DC$201:$DC$770,MATCH($A220&amp;Z$3,$DB$201:$DB$770&amp;$DC$201:$DC$770,0))=Z$3,2,""))</f>
        <v>2</v>
      </c>
      <c r="AA221" s="8">
        <f t="array" ref="AA221">IF(ISNA(INDEX($DC$201:$DC$770,MATCH($A220&amp;AA$3,$DB$201:$DB$770&amp;$DC$201:$DC$770,0))),IF(ISNA(INDEX($DC$1:$DC$200,MATCH($A221&amp;AA$3,$DB$1:$DB$200&amp;$DC$1:$DC$200,0))),"",IF(INDEX($DC$1:$DC$200,MATCH($A221&amp;AA$3,$DB$1:$DB$200&amp;$DC$1:$DC$200,0))=AA$3,1,"")),IF(INDEX($DC$201:$DC$770,MATCH($A220&amp;AA$3,$DB$201:$DB$770&amp;$DC$201:$DC$770,0))=AA$3,2,""))</f>
        <v>2</v>
      </c>
      <c r="AB221" s="10" t="str">
        <f t="array" ref="AB221">IF(ISNA(INDEX($DC$201:$DC$770,MATCH($A220&amp;AB$3,$DB$201:$DB$770&amp;$DC$201:$DC$770,0))),IF(ISNA(INDEX($DC$1:$DC$200,MATCH($A221&amp;AB$3,$DB$1:$DB$200&amp;$DC$1:$DC$200,0))),"",IF(INDEX($DC$1:$DC$200,MATCH($A221&amp;AB$3,$DB$1:$DB$200&amp;$DC$1:$DC$200,0))=AB$3,1,"")),IF(INDEX($DC$201:$DC$770,MATCH($A220&amp;AB$3,$DB$201:$DB$770&amp;$DC$201:$DC$770,0))=AB$3,2,""))</f>
        <v/>
      </c>
      <c r="AC221" s="10" t="str">
        <f t="array" ref="AC221">IF(ISNA(INDEX($DC$201:$DC$770,MATCH($A220&amp;AC$3,$DB$201:$DB$770&amp;$DC$201:$DC$770,0))),IF(ISNA(INDEX($DC$1:$DC$200,MATCH($A221&amp;AC$3,$DB$1:$DB$200&amp;$DC$1:$DC$200,0))),"",IF(INDEX($DC$1:$DC$200,MATCH($A221&amp;AC$3,$DB$1:$DB$200&amp;$DC$1:$DC$200,0))=AC$3,1,"")),IF(INDEX($DC$201:$DC$770,MATCH($A220&amp;AC$3,$DB$201:$DB$770&amp;$DC$201:$DC$770,0))=AC$3,2,""))</f>
        <v/>
      </c>
      <c r="AD221" s="8" t="str">
        <f t="array" ref="AD221">IF(ISNA(INDEX($DC$201:$DC$770,MATCH($A220&amp;AD$3,$DB$201:$DB$770&amp;$DC$201:$DC$770,0))),IF(ISNA(INDEX($DC$1:$DC$200,MATCH($A221&amp;AD$3,$DB$1:$DB$200&amp;$DC$1:$DC$200,0))),"",IF(INDEX($DC$1:$DC$200,MATCH($A221&amp;AD$3,$DB$1:$DB$200&amp;$DC$1:$DC$200,0))=AD$3,1,"")),IF(INDEX($DC$201:$DC$770,MATCH($A220&amp;AD$3,$DB$201:$DB$770&amp;$DC$201:$DC$770,0))=AD$3,2,""))</f>
        <v/>
      </c>
      <c r="AE221" s="4">
        <f t="shared" ref="AE221" si="2063">AE220+0.5</f>
        <v>313.5</v>
      </c>
      <c r="AF221" s="174"/>
      <c r="AG221" s="183"/>
      <c r="AH221" s="177"/>
      <c r="AI221" s="2"/>
      <c r="AJ221" s="165"/>
      <c r="AK221" s="165"/>
      <c r="AL221" s="165"/>
      <c r="AM221" s="2"/>
      <c r="AN221" s="9" t="str">
        <f t="shared" ref="AN221" si="2064">IF(ISNA(VLOOKUP(AE221,$CP$30:$CQ$56,2,FALSE)),IF(ISNA(VLOOKUP(AE221,$DB$1:$DE$200,4,FALSE)),"",VLOOKUP(AE221,$DB$1:$DE$200,4,FALSE)),VLOOKUP(AE221,$CP$30:$CQ$56,2,FALSE))</f>
        <v/>
      </c>
      <c r="AO221" s="10"/>
      <c r="AP221" s="10"/>
      <c r="AQ221" s="10"/>
      <c r="AR221" s="10"/>
      <c r="AS221" s="8"/>
      <c r="AT221" s="9" t="str">
        <f t="array" ref="AT221">IF(ISNA(INDEX($DC$201:$DC$770,MATCH($AE220&amp;AT$3,$DB$201:$DB$770&amp;$DC$201:$DC$770,0))),IF(ISNA(INDEX($DC$1:$DC$200,MATCH($AE221&amp;AT$3,$DB$1:$DB$200&amp;$DC$1:$DC$200,0))),"",IF(INDEX($DC$1:$DC$200,MATCH($AE221&amp;AT$3,$DB$1:$DB$200&amp;$DC$1:$DC$200,0))=AT$3,1,"")),IF(INDEX($DC$201:$DC$770,MATCH($AE220&amp;AT$3,$DB$201:$DB$770&amp;$DC$201:$DC$770,0))=AT$3,2,""))</f>
        <v/>
      </c>
      <c r="AU221" s="10" t="str">
        <f t="array" ref="AU221">IF(ISNA(INDEX($DC$201:$DC$770,MATCH($AE220&amp;AU$3,$DB$201:$DB$770&amp;$DC$201:$DC$770,0))),IF(ISNA(INDEX($DC$1:$DC$200,MATCH($AE221&amp;AU$3,$DB$1:$DB$200&amp;$DC$1:$DC$200,0))),"",IF(INDEX($DC$1:$DC$200,MATCH($AE221&amp;AU$3,$DB$1:$DB$200&amp;$DC$1:$DC$200,0))=AU$3,1,"")),IF(INDEX($DC$201:$DC$770,MATCH($AE220&amp;AU$3,$DB$201:$DB$770&amp;$DC$201:$DC$770,0))=AU$3,2,""))</f>
        <v/>
      </c>
      <c r="AV221" s="10" t="str">
        <f t="array" ref="AV221">IF(ISNA(INDEX($DC$201:$DC$770,MATCH($AE220&amp;AV$3,$DB$201:$DB$770&amp;$DC$201:$DC$770,0))),IF(ISNA(INDEX($DC$1:$DC$200,MATCH($AE221&amp;AV$3,$DB$1:$DB$200&amp;$DC$1:$DC$200,0))),"",IF(INDEX($DC$1:$DC$200,MATCH($AE221&amp;AV$3,$DB$1:$DB$200&amp;$DC$1:$DC$200,0))=AV$3,1,"")),IF(INDEX($DC$201:$DC$770,MATCH($AE220&amp;AV$3,$DB$201:$DB$770&amp;$DC$201:$DC$770,0))=AV$3,2,""))</f>
        <v/>
      </c>
      <c r="AW221" s="9" t="str">
        <f t="array" ref="AW221">IF(ISNA(INDEX($DC$201:$DC$770,MATCH($AE220&amp;AW$3,$DB$201:$DB$770&amp;$DC$201:$DC$770,0))),IF(ISNA(INDEX($DC$1:$DC$200,MATCH($AE221&amp;AW$3,$DB$1:$DB$200&amp;$DC$1:$DC$200,0))),"",IF(INDEX($DC$1:$DC$200,MATCH($AE221&amp;AW$3,$DB$1:$DB$200&amp;$DC$1:$DC$200,0))=AW$3,1,"")),IF(INDEX($DC$201:$DC$770,MATCH($AE220&amp;AW$3,$DB$201:$DB$770&amp;$DC$201:$DC$770,0))=AW$3,2,""))</f>
        <v/>
      </c>
      <c r="AX221" s="10" t="str">
        <f t="array" ref="AX221">IF(ISNA(INDEX($DC$201:$DC$770,MATCH($AE220&amp;AX$3,$DB$201:$DB$770&amp;$DC$201:$DC$770,0))),IF(ISNA(INDEX($DC$1:$DC$200,MATCH($AE221&amp;AX$3,$DB$1:$DB$200&amp;$DC$1:$DC$200,0))),"",IF(INDEX($DC$1:$DC$200,MATCH($AE221&amp;AX$3,$DB$1:$DB$200&amp;$DC$1:$DC$200,0))=AX$3,1,"")),IF(INDEX($DC$201:$DC$770,MATCH($AE220&amp;AX$3,$DB$201:$DB$770&amp;$DC$201:$DC$770,0))=AX$3,2,""))</f>
        <v/>
      </c>
      <c r="AY221" s="8" t="str">
        <f t="array" ref="AY221">IF(ISNA(INDEX($DC$201:$DC$770,MATCH($AE220&amp;AY$3,$DB$201:$DB$770&amp;$DC$201:$DC$770,0))),IF(ISNA(INDEX($DC$1:$DC$200,MATCH($AE221&amp;AY$3,$DB$1:$DB$200&amp;$DC$1:$DC$200,0))),"",IF(INDEX($DC$1:$DC$200,MATCH($AE221&amp;AY$3,$DB$1:$DB$200&amp;$DC$1:$DC$200,0))=AY$3,1,"")),IF(INDEX($DC$201:$DC$770,MATCH($AE220&amp;AY$3,$DB$201:$DB$770&amp;$DC$201:$DC$770,0))=AY$3,2,""))</f>
        <v/>
      </c>
      <c r="AZ221" s="10" t="str">
        <f t="array" ref="AZ221">IF(ISNA(INDEX($DC$201:$DC$770,MATCH($AE220&amp;AZ$3,$DB$201:$DB$770&amp;$DC$201:$DC$770,0))),IF(ISNA(INDEX($DC$1:$DC$200,MATCH($AE221&amp;AZ$3,$DB$1:$DB$200&amp;$DC$1:$DC$200,0))),"",IF(INDEX($DC$1:$DC$200,MATCH($AE221&amp;AZ$3,$DB$1:$DB$200&amp;$DC$1:$DC$200,0))=AZ$3,1,"")),IF(INDEX($DC$201:$DC$770,MATCH($AE220&amp;AZ$3,$DB$201:$DB$770&amp;$DC$201:$DC$770,0))=AZ$3,2,""))</f>
        <v/>
      </c>
      <c r="BA221" s="10" t="str">
        <f t="array" ref="BA221">IF(ISNA(INDEX($DC$201:$DC$770,MATCH($AE220&amp;BA$3,$DB$201:$DB$770&amp;$DC$201:$DC$770,0))),IF(ISNA(INDEX($DC$1:$DC$200,MATCH($AE221&amp;BA$3,$DB$1:$DB$200&amp;$DC$1:$DC$200,0))),"",IF(INDEX($DC$1:$DC$200,MATCH($AE221&amp;BA$3,$DB$1:$DB$200&amp;$DC$1:$DC$200,0))=BA$3,1,"")),IF(INDEX($DC$201:$DC$770,MATCH($AE220&amp;BA$3,$DB$201:$DB$770&amp;$DC$201:$DC$770,0))=BA$3,2,""))</f>
        <v/>
      </c>
      <c r="BB221" s="10" t="str">
        <f t="array" ref="BB221">IF(ISNA(INDEX($DC$201:$DC$770,MATCH($AE220&amp;BB$3,$DB$201:$DB$770&amp;$DC$201:$DC$770,0))),IF(ISNA(INDEX($DC$1:$DC$200,MATCH($AE221&amp;BB$3,$DB$1:$DB$200&amp;$DC$1:$DC$200,0))),"",IF(INDEX($DC$1:$DC$200,MATCH($AE221&amp;BB$3,$DB$1:$DB$200&amp;$DC$1:$DC$200,0))=BB$3,1,"")),IF(INDEX($DC$201:$DC$770,MATCH($AE220&amp;BB$3,$DB$201:$DB$770&amp;$DC$201:$DC$770,0))=BB$3,2,""))</f>
        <v/>
      </c>
      <c r="BC221" s="9" t="str">
        <f t="array" ref="BC221">IF(ISNA(INDEX($DC$201:$DC$770,MATCH($AE220&amp;BC$3,$DB$201:$DB$770&amp;$DC$201:$DC$770,0))),IF(ISNA(INDEX($DC$1:$DC$200,MATCH($AE221&amp;BC$3,$DB$1:$DB$200&amp;$DC$1:$DC$200,0))),"",IF(INDEX($DC$1:$DC$200,MATCH($AE221&amp;BC$3,$DB$1:$DB$200&amp;$DC$1:$DC$200,0))=BC$3,1,"")),IF(INDEX($DC$201:$DC$770,MATCH($AE220&amp;BC$3,$DB$201:$DB$770&amp;$DC$201:$DC$770,0))=BC$3,2,""))</f>
        <v/>
      </c>
      <c r="BD221" s="10" t="str">
        <f t="array" ref="BD221">IF(ISNA(INDEX($DC$201:$DC$770,MATCH($AE220&amp;BD$3,$DB$201:$DB$770&amp;$DC$201:$DC$770,0))),IF(ISNA(INDEX($DC$1:$DC$200,MATCH($AE221&amp;BD$3,$DB$1:$DB$200&amp;$DC$1:$DC$200,0))),"",IF(INDEX($DC$1:$DC$200,MATCH($AE221&amp;BD$3,$DB$1:$DB$200&amp;$DC$1:$DC$200,0))=BD$3,1,"")),IF(INDEX($DC$201:$DC$770,MATCH($AE220&amp;BD$3,$DB$201:$DB$770&amp;$DC$201:$DC$770,0))=BD$3,2,""))</f>
        <v/>
      </c>
      <c r="BE221" s="8" t="str">
        <f t="array" ref="BE221">IF(ISNA(INDEX($DC$201:$DC$770,MATCH($AE220&amp;BE$3,$DB$201:$DB$770&amp;$DC$201:$DC$770,0))),IF(ISNA(INDEX($DC$1:$DC$200,MATCH($AE221&amp;BE$3,$DB$1:$DB$200&amp;$DC$1:$DC$200,0))),"",IF(INDEX($DC$1:$DC$200,MATCH($AE221&amp;BE$3,$DB$1:$DB$200&amp;$DC$1:$DC$200,0))=BE$3,1,"")),IF(INDEX($DC$201:$DC$770,MATCH($AE220&amp;BE$3,$DB$201:$DB$770&amp;$DC$201:$DC$770,0))=BE$3,2,""))</f>
        <v/>
      </c>
      <c r="BF221" s="10" t="str">
        <f t="array" ref="BF221">IF(ISNA(INDEX($DC$201:$DC$770,MATCH($AE220&amp;BF$3,$DB$201:$DB$770&amp;$DC$201:$DC$770,0))),IF(ISNA(INDEX($DC$1:$DC$200,MATCH($AE221&amp;BF$3,$DB$1:$DB$200&amp;$DC$1:$DC$200,0))),"",IF(INDEX($DC$1:$DC$200,MATCH($AE221&amp;BF$3,$DB$1:$DB$200&amp;$DC$1:$DC$200,0))=BF$3,1,"")),IF(INDEX($DC$201:$DC$770,MATCH($AE220&amp;BF$3,$DB$201:$DB$770&amp;$DC$201:$DC$770,0))=BF$3,2,""))</f>
        <v/>
      </c>
      <c r="BG221" s="10" t="str">
        <f t="array" ref="BG221">IF(ISNA(INDEX($DC$201:$DC$770,MATCH($AE220&amp;BG$3,$DB$201:$DB$770&amp;$DC$201:$DC$770,0))),IF(ISNA(INDEX($DC$1:$DC$200,MATCH($AE221&amp;BG$3,$DB$1:$DB$200&amp;$DC$1:$DC$200,0))),"",IF(INDEX($DC$1:$DC$200,MATCH($AE221&amp;BG$3,$DB$1:$DB$200&amp;$DC$1:$DC$200,0))=BG$3,1,"")),IF(INDEX($DC$201:$DC$770,MATCH($AE220&amp;BG$3,$DB$201:$DB$770&amp;$DC$201:$DC$770,0))=BG$3,2,""))</f>
        <v/>
      </c>
      <c r="BH221" s="8" t="str">
        <f t="array" ref="BH221">IF(ISNA(INDEX($DC$201:$DC$770,MATCH($AE220&amp;BH$3,$DB$201:$DB$770&amp;$DC$201:$DC$770,0))),IF(ISNA(INDEX($DC$1:$DC$200,MATCH($AE221&amp;BH$3,$DB$1:$DB$200&amp;$DC$1:$DC$200,0))),"",IF(INDEX($DC$1:$DC$200,MATCH($AE221&amp;BH$3,$DB$1:$DB$200&amp;$DC$1:$DC$200,0))=BH$3,1,"")),IF(INDEX($DC$201:$DC$770,MATCH($AE220&amp;BH$3,$DB$201:$DB$770&amp;$DC$201:$DC$770,0))=BH$3,2,""))</f>
        <v/>
      </c>
      <c r="BI221" s="4">
        <f t="shared" ref="BI221" si="2065">BI220+0.5</f>
        <v>343.5</v>
      </c>
      <c r="BJ221" s="174"/>
      <c r="BK221" s="183"/>
      <c r="BL221" s="177"/>
      <c r="BM221" s="2"/>
      <c r="BN221" s="165"/>
      <c r="BO221" s="165"/>
      <c r="BP221" s="165"/>
      <c r="BQ221" s="2"/>
      <c r="BR221" s="9" t="str">
        <f t="shared" ref="BR221" si="2066">IF(ISNA(VLOOKUP(BI221,$CP$30:$CQ$56,2,FALSE)),IF(ISNA(VLOOKUP(BI221,$DB$1:$DE$200,4,FALSE)),"",VLOOKUP(BI221,$DB$1:$DE$200,4,FALSE)),VLOOKUP(BI221,$CP$30:$CQ$56,2,FALSE))</f>
        <v/>
      </c>
      <c r="BS221" s="10"/>
      <c r="BT221" s="10"/>
      <c r="BU221" s="10"/>
      <c r="BV221" s="10"/>
      <c r="BW221" s="8"/>
      <c r="BX221" s="9" t="str">
        <f t="array" ref="BX221">IF(ISNA(INDEX($DC$201:$DC$770,MATCH($BI220&amp;BX$3,$DB$201:$DB$770&amp;$DC$201:$DC$770,0))),IF(ISNA(INDEX($DC$1:$DC$200,MATCH($BI221&amp;BX$3,$DB$1:$DB$200&amp;$DC$1:$DC$200,0))),"",IF(INDEX($DC$1:$DC$200,MATCH($BI221&amp;BX$3,$DB$1:$DB$200&amp;$DC$1:$DC$200,0))=BX$3,1,"")),IF(INDEX($DC$201:$DC$770,MATCH($BI220&amp;BX$3,$DB$201:$DB$770&amp;$DC$201:$DC$770,0))=BX$3,2,""))</f>
        <v/>
      </c>
      <c r="BY221" s="10" t="str">
        <f t="array" ref="BY221">IF(ISNA(INDEX($DC$201:$DC$770,MATCH($BI220&amp;BY$3,$DB$201:$DB$770&amp;$DC$201:$DC$770,0))),IF(ISNA(INDEX($DC$1:$DC$200,MATCH($BI221&amp;BY$3,$DB$1:$DB$200&amp;$DC$1:$DC$200,0))),"",IF(INDEX($DC$1:$DC$200,MATCH($BI221&amp;BY$3,$DB$1:$DB$200&amp;$DC$1:$DC$200,0))=BY$3,1,"")),IF(INDEX($DC$201:$DC$770,MATCH($BI220&amp;BY$3,$DB$201:$DB$770&amp;$DC$201:$DC$770,0))=BY$3,2,""))</f>
        <v/>
      </c>
      <c r="BZ221" s="10" t="str">
        <f t="array" ref="BZ221">IF(ISNA(INDEX($DC$201:$DC$770,MATCH($BI220&amp;BZ$3,$DB$201:$DB$770&amp;$DC$201:$DC$770,0))),IF(ISNA(INDEX($DC$1:$DC$200,MATCH($BI221&amp;BZ$3,$DB$1:$DB$200&amp;$DC$1:$DC$200,0))),"",IF(INDEX($DC$1:$DC$200,MATCH($BI221&amp;BZ$3,$DB$1:$DB$200&amp;$DC$1:$DC$200,0))=BZ$3,1,"")),IF(INDEX($DC$201:$DC$770,MATCH($BI220&amp;BZ$3,$DB$201:$DB$770&amp;$DC$201:$DC$770,0))=BZ$3,2,""))</f>
        <v/>
      </c>
      <c r="CA221" s="9" t="str">
        <f t="array" ref="CA221">IF(ISNA(INDEX($DC$201:$DC$770,MATCH($BI220&amp;CA$3,$DB$201:$DB$770&amp;$DC$201:$DC$770,0))),IF(ISNA(INDEX($DC$1:$DC$200,MATCH($BI221&amp;CA$3,$DB$1:$DB$200&amp;$DC$1:$DC$200,0))),"",IF(INDEX($DC$1:$DC$200,MATCH($BI221&amp;CA$3,$DB$1:$DB$200&amp;$DC$1:$DC$200,0))=CA$3,1,"")),IF(INDEX($DC$201:$DC$770,MATCH($BI220&amp;CA$3,$DB$201:$DB$770&amp;$DC$201:$DC$770,0))=CA$3,2,""))</f>
        <v/>
      </c>
      <c r="CB221" s="10" t="str">
        <f t="array" ref="CB221">IF(ISNA(INDEX($DC$201:$DC$770,MATCH($BI220&amp;CB$3,$DB$201:$DB$770&amp;$DC$201:$DC$770,0))),IF(ISNA(INDEX($DC$1:$DC$200,MATCH($BI221&amp;CB$3,$DB$1:$DB$200&amp;$DC$1:$DC$200,0))),"",IF(INDEX($DC$1:$DC$200,MATCH($BI221&amp;CB$3,$DB$1:$DB$200&amp;$DC$1:$DC$200,0))=CB$3,1,"")),IF(INDEX($DC$201:$DC$770,MATCH($BI220&amp;CB$3,$DB$201:$DB$770&amp;$DC$201:$DC$770,0))=CB$3,2,""))</f>
        <v/>
      </c>
      <c r="CC221" s="8" t="str">
        <f t="array" ref="CC221">IF(ISNA(INDEX($DC$201:$DC$770,MATCH($BI220&amp;CC$3,$DB$201:$DB$770&amp;$DC$201:$DC$770,0))),IF(ISNA(INDEX($DC$1:$DC$200,MATCH($BI221&amp;CC$3,$DB$1:$DB$200&amp;$DC$1:$DC$200,0))),"",IF(INDEX($DC$1:$DC$200,MATCH($BI221&amp;CC$3,$DB$1:$DB$200&amp;$DC$1:$DC$200,0))=CC$3,1,"")),IF(INDEX($DC$201:$DC$770,MATCH($BI220&amp;CC$3,$DB$201:$DB$770&amp;$DC$201:$DC$770,0))=CC$3,2,""))</f>
        <v/>
      </c>
      <c r="CD221" s="10" t="str">
        <f t="array" ref="CD221">IF(ISNA(INDEX($DC$201:$DC$770,MATCH($BI220&amp;CD$3,$DB$201:$DB$770&amp;$DC$201:$DC$770,0))),IF(ISNA(INDEX($DC$1:$DC$200,MATCH($BI221&amp;CD$3,$DB$1:$DB$200&amp;$DC$1:$DC$200,0))),"",IF(INDEX($DC$1:$DC$200,MATCH($BI221&amp;CD$3,$DB$1:$DB$200&amp;$DC$1:$DC$200,0))=CD$3,1,"")),IF(INDEX($DC$201:$DC$770,MATCH($BI220&amp;CD$3,$DB$201:$DB$770&amp;$DC$201:$DC$770,0))=CD$3,2,""))</f>
        <v/>
      </c>
      <c r="CE221" s="10" t="str">
        <f t="array" ref="CE221">IF(ISNA(INDEX($DC$201:$DC$770,MATCH($BI220&amp;CE$3,$DB$201:$DB$770&amp;$DC$201:$DC$770,0))),IF(ISNA(INDEX($DC$1:$DC$200,MATCH($BI221&amp;CE$3,$DB$1:$DB$200&amp;$DC$1:$DC$200,0))),"",IF(INDEX($DC$1:$DC$200,MATCH($BI221&amp;CE$3,$DB$1:$DB$200&amp;$DC$1:$DC$200,0))=CE$3,1,"")),IF(INDEX($DC$201:$DC$770,MATCH($BI220&amp;CE$3,$DB$201:$DB$770&amp;$DC$201:$DC$770,0))=CE$3,2,""))</f>
        <v/>
      </c>
      <c r="CF221" s="10" t="str">
        <f t="array" ref="CF221">IF(ISNA(INDEX($DC$201:$DC$770,MATCH($BI220&amp;CF$3,$DB$201:$DB$770&amp;$DC$201:$DC$770,0))),IF(ISNA(INDEX($DC$1:$DC$200,MATCH($BI221&amp;CF$3,$DB$1:$DB$200&amp;$DC$1:$DC$200,0))),"",IF(INDEX($DC$1:$DC$200,MATCH($BI221&amp;CF$3,$DB$1:$DB$200&amp;$DC$1:$DC$200,0))=CF$3,1,"")),IF(INDEX($DC$201:$DC$770,MATCH($BI220&amp;CF$3,$DB$201:$DB$770&amp;$DC$201:$DC$770,0))=CF$3,2,""))</f>
        <v/>
      </c>
      <c r="CG221" s="9" t="str">
        <f t="array" ref="CG221">IF(ISNA(INDEX($DC$201:$DC$770,MATCH($BI220&amp;CG$3,$DB$201:$DB$770&amp;$DC$201:$DC$770,0))),IF(ISNA(INDEX($DC$1:$DC$200,MATCH($BI221&amp;CG$3,$DB$1:$DB$200&amp;$DC$1:$DC$200,0))),"",IF(INDEX($DC$1:$DC$200,MATCH($BI221&amp;CG$3,$DB$1:$DB$200&amp;$DC$1:$DC$200,0))=CG$3,1,"")),IF(INDEX($DC$201:$DC$770,MATCH($BI220&amp;CG$3,$DB$201:$DB$770&amp;$DC$201:$DC$770,0))=CG$3,2,""))</f>
        <v/>
      </c>
      <c r="CH221" s="10" t="str">
        <f t="array" ref="CH221">IF(ISNA(INDEX($DC$201:$DC$770,MATCH($BI220&amp;CH$3,$DB$201:$DB$770&amp;$DC$201:$DC$770,0))),IF(ISNA(INDEX($DC$1:$DC$200,MATCH($BI221&amp;CH$3,$DB$1:$DB$200&amp;$DC$1:$DC$200,0))),"",IF(INDEX($DC$1:$DC$200,MATCH($BI221&amp;CH$3,$DB$1:$DB$200&amp;$DC$1:$DC$200,0))=CH$3,1,"")),IF(INDEX($DC$201:$DC$770,MATCH($BI220&amp;CH$3,$DB$201:$DB$770&amp;$DC$201:$DC$770,0))=CH$3,2,""))</f>
        <v/>
      </c>
      <c r="CI221" s="8" t="str">
        <f t="array" ref="CI221">IF(ISNA(INDEX($DC$201:$DC$770,MATCH($BI220&amp;CI$3,$DB$201:$DB$770&amp;$DC$201:$DC$770,0))),IF(ISNA(INDEX($DC$1:$DC$200,MATCH($BI221&amp;CI$3,$DB$1:$DB$200&amp;$DC$1:$DC$200,0))),"",IF(INDEX($DC$1:$DC$200,MATCH($BI221&amp;CI$3,$DB$1:$DB$200&amp;$DC$1:$DC$200,0))=CI$3,1,"")),IF(INDEX($DC$201:$DC$770,MATCH($BI220&amp;CI$3,$DB$201:$DB$770&amp;$DC$201:$DC$770,0))=CI$3,2,""))</f>
        <v/>
      </c>
      <c r="CJ221" s="10" t="str">
        <f t="array" ref="CJ221">IF(ISNA(INDEX($DC$201:$DC$770,MATCH($BI220&amp;CJ$3,$DB$201:$DB$770&amp;$DC$201:$DC$770,0))),IF(ISNA(INDEX($DC$1:$DC$200,MATCH($BI221&amp;CJ$3,$DB$1:$DB$200&amp;$DC$1:$DC$200,0))),"",IF(INDEX($DC$1:$DC$200,MATCH($BI221&amp;CJ$3,$DB$1:$DB$200&amp;$DC$1:$DC$200,0))=CJ$3,1,"")),IF(INDEX($DC$201:$DC$770,MATCH($BI220&amp;CJ$3,$DB$201:$DB$770&amp;$DC$201:$DC$770,0))=CJ$3,2,""))</f>
        <v/>
      </c>
      <c r="CK221" s="10" t="str">
        <f t="array" ref="CK221">IF(ISNA(INDEX($DC$201:$DC$770,MATCH($BI220&amp;CK$3,$DB$201:$DB$770&amp;$DC$201:$DC$770,0))),IF(ISNA(INDEX($DC$1:$DC$200,MATCH($BI221&amp;CK$3,$DB$1:$DB$200&amp;$DC$1:$DC$200,0))),"",IF(INDEX($DC$1:$DC$200,MATCH($BI221&amp;CK$3,$DB$1:$DB$200&amp;$DC$1:$DC$200,0))=CK$3,1,"")),IF(INDEX($DC$201:$DC$770,MATCH($BI220&amp;CK$3,$DB$201:$DB$770&amp;$DC$201:$DC$770,0))=CK$3,2,""))</f>
        <v/>
      </c>
      <c r="CL221" s="8" t="str">
        <f t="array" ref="CL221">IF(ISNA(INDEX($DC$201:$DC$770,MATCH($BI220&amp;CL$3,$DB$201:$DB$770&amp;$DC$201:$DC$770,0))),IF(ISNA(INDEX($DC$1:$DC$200,MATCH($BI221&amp;CL$3,$DB$1:$DB$200&amp;$DC$1:$DC$200,0))),"",IF(INDEX($DC$1:$DC$200,MATCH($BI221&amp;CL$3,$DB$1:$DB$200&amp;$DC$1:$DC$200,0))=CL$3,1,"")),IF(INDEX($DC$201:$DC$770,MATCH($BI220&amp;CL$3,$DB$201:$DB$770&amp;$DC$201:$DC$770,0))=CL$3,2,""))</f>
        <v/>
      </c>
      <c r="CX221" s="30"/>
      <c r="CY221" s="30"/>
      <c r="CZ221" s="30"/>
      <c r="DA221" s="30"/>
      <c r="DB221" s="30">
        <f>IF($DF$215&gt;6,DB220+1,0)</f>
        <v>0</v>
      </c>
      <c r="DC221" s="30">
        <f t="shared" si="2024"/>
        <v>3</v>
      </c>
      <c r="DD221" s="30"/>
      <c r="DE221" s="30">
        <v>7</v>
      </c>
      <c r="DF221" s="30"/>
      <c r="DG221" s="30"/>
      <c r="DH221" s="30"/>
      <c r="DI221" s="30"/>
      <c r="DJ221" s="30"/>
      <c r="DK221" s="30"/>
      <c r="DL221" s="49">
        <f t="shared" si="1926"/>
        <v>0</v>
      </c>
      <c r="DM221" s="30"/>
      <c r="DN221" s="30"/>
      <c r="DO221" s="30"/>
      <c r="DP221" s="30"/>
      <c r="DQ221" s="30"/>
    </row>
    <row r="222" spans="1:121">
      <c r="A222" s="13">
        <f t="shared" ref="A222" si="2067">A220+1</f>
        <v>283</v>
      </c>
      <c r="B222" s="174">
        <f>TRUNC((DATE($CR$2,C$205,C222)-WEEKDAY(DATE($CR$2,C$205,C222),2)-DATE(YEAR(DATE($CR$2,C$205,C222)+4-WEEKDAY(DATE($CR$2,C$205,C222),2)),1,-10))/7)</f>
        <v>40</v>
      </c>
      <c r="C222" s="181">
        <v>9</v>
      </c>
      <c r="D222" s="176" t="str">
        <f t="shared" si="1928"/>
        <v>So</v>
      </c>
      <c r="E222" s="2"/>
      <c r="F222" s="164">
        <f t="shared" ref="F222" si="2068">IF(OR(OR(B222=$CR$7,B226=$CR$7,B222=$CS$7,B226=$CS$7,B222=$CT$7,B226=$CT$7,B222=$CR$8,B226=$CR$8,B222=$CR$9,B226=$CR$9,B222=$CR$10,B226=$CR$10,B222=$CS$10,B226=$CS$10,B222=$CR$11,B226=$CR$11,B222=$CS$11,B226=$CS$11,B222=$CT$11,B226=$CT$11,B222=$CU$11,B226=$CU$11,B222=$CV$11,B226=$CV$11,B222=$CR$12,B226=$CR$12,B222=$CS$12,B226=$CS$12),OR($A223=$CP$30,$A223=$CP$31,$A223=$CP$32,$A223=$CP$33,$A223=$CP$34,$A223=$CP$35,$A223=$CP$36,$A223=$CP$37,$A223=$CP$38,$A223=$CP$39,$A223=$CP$40,$A223=$CP$41),OR($A223=$CP$44,$A223=$CP$45,$A223=$CP$46,$A223=$CP$47,$A223=$CP$48,$A223=$CP$49,$A223=$CP$50)),1,"")</f>
        <v>1</v>
      </c>
      <c r="G222" s="164">
        <f t="shared" ref="G222" si="2069">IF(OR(OR(B222=$CR$15,B226=$CR$15,B222=$CS$15,B226=$CS$15,B222=$CT$15,B226=$CT$15,B222=$CR$16,B226=$CR$16,B222=$CS$16,B226=$CS$16,B222=$CR$17,B226=$CR$17,B222=$CS$17,B226=$CS$17,B222=$CR$18,B226=$CR$18,B222=$CS$18,B226=$CS$18,B222=$CT$18,B226=$CT$18,B222=$CU$18,B226=$CU$18,B222=$CV$18,B226=$CV$18,B222=$CR$19,B226=$CR$19,B222=$CS$19,B226=$CS$19),OR($A223=$CP$30,$A223=$CP$31,$A223=$CP$32,$A223=$CP$33,$A223=$CP$34,$A223=$CP$35,$A223=$CP$36,$A223=$CP$37,$A223=$CP$38,$A223=$CP$39,$A223=$CP$40,$A223=$CP$41),OR($A223=$CP$44,$A223=$CP$45,$A223=$CP$46,$A223=$CP$47,$A223=$CP$48,$A223=$CP$49,$A223=$CP$50)),1,"")</f>
        <v>1</v>
      </c>
      <c r="H222" s="164">
        <f t="shared" ref="H222" si="2070">IF(OR(OR(B222=$CR$22,B226=$CR$22,B222=$CS$22,B226=$CS$22,B222=$CT$22,B226=$CT$22,B222=$CR$23,B226=$CR$23,B222=$CS$23,B226=$CS$23,B222=$CR$24,B226=$CR$24,B222=$CS$24,B226=$CS$24,B222=$CR$25,B226=$CR$25,B222=$CS$25,B226=$CS$25,B222=$CT$25,B226=$CT$25,B222=$CU$25,B226=$CU$25,B222=$CV$25,B226=$CV$25,B222=$CR$26,B226=$CR$26,B222=$CS$26,B226=$CS$26),OR($A223=$CP$30,$A223=$CP$31,$A223=$CP$32,$A223=$CP$33,$A223=$CP$34,$A223=$CP$35,$A223=$CP$36,$A223=$CP$37,$A223=$CP$38,$A223=$CP$39,$A223=$CP$40,$A223=$CP$41),OR($A223=$CP$44,$A223=$CP$45,$A223=$CP$46,$A223=$CP$47,$A223=$CP$48,$A223=$CP$49,$A223=$CP$50)),1,"")</f>
        <v>1</v>
      </c>
      <c r="I222" s="2"/>
      <c r="J222" s="1" t="str">
        <f t="shared" ref="J222" si="2071">IF(ISNA(VLOOKUP(A222,$DB$1:$DE$200,4,FALSE)),"",VLOOKUP(A222,$DB$1:$DE$200,4,FALSE))</f>
        <v/>
      </c>
      <c r="K222" s="1"/>
      <c r="L222" s="1"/>
      <c r="M222" s="1"/>
      <c r="N222" s="1"/>
      <c r="O222" s="1"/>
      <c r="P222" s="5" t="str">
        <f t="array" ref="P222">IF(ISNA(INDEX($DC$1:$DC$770,MATCH($A222&amp;P$3,$DB$1:$DB$770&amp;$DC$1:$DC$770,0))),"",IF(ISNA(INDEX($DC$1:$DC$200,MATCH($A222&amp;P$3,$DB$1:$DB$200&amp;$DC$1:$DC$200,0))),IF(INDEX($DC$201:$DC$770,MATCH($A222&amp;P$3,$DB$201:$DB$770&amp;$DC$201:$DC$770,0))=P$3,2,""),IF(INDEX($DC$1:$DC$200,MATCH($A222&amp;P$3,$DB$1:$DB$200&amp;$DC$1:$DC$200,0))=P$3,1,"")))</f>
        <v/>
      </c>
      <c r="Q222" s="6" t="str">
        <f t="array" ref="Q222">IF(ISNA(INDEX($DC$1:$DC$770,MATCH($A222&amp;Q$3,$DB$1:$DB$770&amp;$DC$1:$DC$770,0))),"",IF(ISNA(INDEX($DC$1:$DC$200,MATCH($A222&amp;Q$3,$DB$1:$DB$200&amp;$DC$1:$DC$200,0))),IF(INDEX($DC$201:$DC$770,MATCH($A222&amp;Q$3,$DB$201:$DB$770&amp;$DC$201:$DC$770,0))=Q$3,2,""),IF(INDEX($DC$1:$DC$200,MATCH($A222&amp;Q$3,$DB$1:$DB$200&amp;$DC$1:$DC$200,0))=Q$3,1,"")))</f>
        <v/>
      </c>
      <c r="R222" s="6" t="str">
        <f t="array" ref="R222">IF(ISNA(INDEX($DC$1:$DC$770,MATCH($A222&amp;R$3,$DB$1:$DB$770&amp;$DC$1:$DC$770,0))),"",IF(ISNA(INDEX($DC$1:$DC$200,MATCH($A222&amp;R$3,$DB$1:$DB$200&amp;$DC$1:$DC$200,0))),IF(INDEX($DC$201:$DC$770,MATCH($A222&amp;R$3,$DB$201:$DB$770&amp;$DC$201:$DC$770,0))=R$3,2,""),IF(INDEX($DC$1:$DC$200,MATCH($A222&amp;R$3,$DB$1:$DB$200&amp;$DC$1:$DC$200,0))=R$3,1,"")))</f>
        <v/>
      </c>
      <c r="S222" s="5" t="str">
        <f t="array" ref="S222">IF(ISNA(INDEX($DC$1:$DC$770,MATCH($A222&amp;S$3,$DB$1:$DB$770&amp;$DC$1:$DC$770,0))),"",IF(ISNA(INDEX($DC$1:$DC$200,MATCH($A222&amp;S$3,$DB$1:$DB$200&amp;$DC$1:$DC$200,0))),IF(INDEX($DC$201:$DC$770,MATCH($A222&amp;S$3,$DB$201:$DB$770&amp;$DC$201:$DC$770,0))=S$3,2,""),IF(INDEX($DC$1:$DC$200,MATCH($A222&amp;S$3,$DB$1:$DB$200&amp;$DC$1:$DC$200,0))=S$3,1,"")))</f>
        <v/>
      </c>
      <c r="T222" s="6" t="str">
        <f t="array" ref="T222">IF(ISNA(INDEX($DC$1:$DC$770,MATCH($A222&amp;T$3,$DB$1:$DB$770&amp;$DC$1:$DC$770,0))),"",IF(ISNA(INDEX($DC$1:$DC$200,MATCH($A222&amp;T$3,$DB$1:$DB$200&amp;$DC$1:$DC$200,0))),IF(INDEX($DC$201:$DC$770,MATCH($A222&amp;T$3,$DB$201:$DB$770&amp;$DC$201:$DC$770,0))=T$3,2,""),IF(INDEX($DC$1:$DC$200,MATCH($A222&amp;T$3,$DB$1:$DB$200&amp;$DC$1:$DC$200,0))=T$3,1,"")))</f>
        <v/>
      </c>
      <c r="U222" s="7" t="str">
        <f t="array" ref="U222">IF(ISNA(INDEX($DC$1:$DC$770,MATCH($A222&amp;U$3,$DB$1:$DB$770&amp;$DC$1:$DC$770,0))),"",IF(ISNA(INDEX($DC$1:$DC$200,MATCH($A222&amp;U$3,$DB$1:$DB$200&amp;$DC$1:$DC$200,0))),IF(INDEX($DC$201:$DC$770,MATCH($A222&amp;U$3,$DB$201:$DB$770&amp;$DC$201:$DC$770,0))=U$3,2,""),IF(INDEX($DC$1:$DC$200,MATCH($A222&amp;U$3,$DB$1:$DB$200&amp;$DC$1:$DC$200,0))=U$3,1,"")))</f>
        <v/>
      </c>
      <c r="V222" s="6" t="str">
        <f t="array" ref="V222">IF(ISNA(INDEX($DC$1:$DC$770,MATCH($A222&amp;V$3,$DB$1:$DB$770&amp;$DC$1:$DC$770,0))),"",IF(ISNA(INDEX($DC$1:$DC$200,MATCH($A222&amp;V$3,$DB$1:$DB$200&amp;$DC$1:$DC$200,0))),IF(INDEX($DC$201:$DC$770,MATCH($A222&amp;V$3,$DB$201:$DB$770&amp;$DC$201:$DC$770,0))=V$3,2,""),IF(INDEX($DC$1:$DC$200,MATCH($A222&amp;V$3,$DB$1:$DB$200&amp;$DC$1:$DC$200,0))=V$3,1,"")))</f>
        <v/>
      </c>
      <c r="W222" s="6" t="str">
        <f t="array" ref="W222">IF(ISNA(INDEX($DC$1:$DC$770,MATCH($A222&amp;W$3,$DB$1:$DB$770&amp;$DC$1:$DC$770,0))),"",IF(ISNA(INDEX($DC$1:$DC$200,MATCH($A222&amp;W$3,$DB$1:$DB$200&amp;$DC$1:$DC$200,0))),IF(INDEX($DC$201:$DC$770,MATCH($A222&amp;W$3,$DB$201:$DB$770&amp;$DC$201:$DC$770,0))=W$3,2,""),IF(INDEX($DC$1:$DC$200,MATCH($A222&amp;W$3,$DB$1:$DB$200&amp;$DC$1:$DC$200,0))=W$3,1,"")))</f>
        <v/>
      </c>
      <c r="X222" s="6" t="str">
        <f t="array" ref="X222">IF(ISNA(INDEX($DC$1:$DC$770,MATCH($A222&amp;X$3,$DB$1:$DB$770&amp;$DC$1:$DC$770,0))),"",IF(ISNA(INDEX($DC$1:$DC$200,MATCH($A222&amp;X$3,$DB$1:$DB$200&amp;$DC$1:$DC$200,0))),IF(INDEX($DC$201:$DC$770,MATCH($A222&amp;X$3,$DB$201:$DB$770&amp;$DC$201:$DC$770,0))=X$3,2,""),IF(INDEX($DC$1:$DC$200,MATCH($A222&amp;X$3,$DB$1:$DB$200&amp;$DC$1:$DC$200,0))=X$3,1,"")))</f>
        <v/>
      </c>
      <c r="Y222" s="5" t="str">
        <f t="array" ref="Y222">IF(ISNA(INDEX($DC$1:$DC$770,MATCH($A222&amp;Y$3,$DB$1:$DB$770&amp;$DC$1:$DC$770,0))),"",IF(ISNA(INDEX($DC$1:$DC$200,MATCH($A222&amp;Y$3,$DB$1:$DB$200&amp;$DC$1:$DC$200,0))),IF(INDEX($DC$201:$DC$770,MATCH($A222&amp;Y$3,$DB$201:$DB$770&amp;$DC$201:$DC$770,0))=Y$3,2,""),IF(INDEX($DC$1:$DC$200,MATCH($A222&amp;Y$3,$DB$1:$DB$200&amp;$DC$1:$DC$200,0))=Y$3,1,"")))</f>
        <v/>
      </c>
      <c r="Z222" s="6">
        <f t="array" ref="Z222">IF(ISNA(INDEX($DC$1:$DC$770,MATCH($A222&amp;Z$3,$DB$1:$DB$770&amp;$DC$1:$DC$770,0))),"",IF(ISNA(INDEX($DC$1:$DC$200,MATCH($A222&amp;Z$3,$DB$1:$DB$200&amp;$DC$1:$DC$200,0))),IF(INDEX($DC$201:$DC$770,MATCH($A222&amp;Z$3,$DB$201:$DB$770&amp;$DC$201:$DC$770,0))=Z$3,2,""),IF(INDEX($DC$1:$DC$200,MATCH($A222&amp;Z$3,$DB$1:$DB$200&amp;$DC$1:$DC$200,0))=Z$3,1,"")))</f>
        <v>2</v>
      </c>
      <c r="AA222" s="7">
        <f t="array" ref="AA222">IF(ISNA(INDEX($DC$1:$DC$770,MATCH($A222&amp;AA$3,$DB$1:$DB$770&amp;$DC$1:$DC$770,0))),"",IF(ISNA(INDEX($DC$1:$DC$200,MATCH($A222&amp;AA$3,$DB$1:$DB$200&amp;$DC$1:$DC$200,0))),IF(INDEX($DC$201:$DC$770,MATCH($A222&amp;AA$3,$DB$201:$DB$770&amp;$DC$201:$DC$770,0))=AA$3,2,""),IF(INDEX($DC$1:$DC$200,MATCH($A222&amp;AA$3,$DB$1:$DB$200&amp;$DC$1:$DC$200,0))=AA$3,1,"")))</f>
        <v>2</v>
      </c>
      <c r="AB222" s="6" t="str">
        <f t="array" ref="AB222">IF(ISNA(INDEX($DC$1:$DC$770,MATCH($A222&amp;AB$3,$DB$1:$DB$770&amp;$DC$1:$DC$770,0))),"",IF(ISNA(INDEX($DC$1:$DC$200,MATCH($A222&amp;AB$3,$DB$1:$DB$200&amp;$DC$1:$DC$200,0))),IF(INDEX($DC$201:$DC$770,MATCH($A222&amp;AB$3,$DB$201:$DB$770&amp;$DC$201:$DC$770,0))=AB$3,2,""),IF(INDEX($DC$1:$DC$200,MATCH($A222&amp;AB$3,$DB$1:$DB$200&amp;$DC$1:$DC$200,0))=AB$3,1,"")))</f>
        <v/>
      </c>
      <c r="AC222" s="6" t="str">
        <f t="array" ref="AC222">IF(ISNA(INDEX($DC$1:$DC$770,MATCH($A222&amp;AC$3,$DB$1:$DB$770&amp;$DC$1:$DC$770,0))),"",IF(ISNA(INDEX($DC$1:$DC$200,MATCH($A222&amp;AC$3,$DB$1:$DB$200&amp;$DC$1:$DC$200,0))),IF(INDEX($DC$201:$DC$770,MATCH($A222&amp;AC$3,$DB$201:$DB$770&amp;$DC$201:$DC$770,0))=AC$3,2,""),IF(INDEX($DC$1:$DC$200,MATCH($A222&amp;AC$3,$DB$1:$DB$200&amp;$DC$1:$DC$200,0))=AC$3,1,"")))</f>
        <v/>
      </c>
      <c r="AD222" s="7" t="str">
        <f t="array" ref="AD222">IF(ISNA(INDEX($DC$1:$DC$770,MATCH($A222&amp;AD$3,$DB$1:$DB$770&amp;$DC$1:$DC$770,0))),"",IF(ISNA(INDEX($DC$1:$DC$200,MATCH($A222&amp;AD$3,$DB$1:$DB$200&amp;$DC$1:$DC$200,0))),IF(INDEX($DC$201:$DC$770,MATCH($A222&amp;AD$3,$DB$201:$DB$770&amp;$DC$201:$DC$770,0))=AD$3,2,""),IF(INDEX($DC$1:$DC$200,MATCH($A222&amp;AD$3,$DB$1:$DB$200&amp;$DC$1:$DC$200,0))=AD$3,1,"")))</f>
        <v/>
      </c>
      <c r="AE222" s="4">
        <f t="shared" ref="AE222" si="2072">AE220+1</f>
        <v>314</v>
      </c>
      <c r="AF222" s="174">
        <f>TRUNC((DATE($CR$2,AG$205,AG222)-WEEKDAY(DATE($CR$2,AG$205,AG222),2)-DATE(YEAR(DATE($CR$2,AG$205,AG222)+4-WEEKDAY(DATE($CR$2,AG$205,AG222),2)),1,-10))/7)</f>
        <v>45</v>
      </c>
      <c r="AG222" s="181">
        <v>9</v>
      </c>
      <c r="AH222" s="176" t="str">
        <f t="shared" si="1933"/>
        <v>Mi</v>
      </c>
      <c r="AI222" s="2"/>
      <c r="AJ222" s="164" t="str">
        <f t="shared" ref="AJ222" si="2073">IF(OR(OR(AF222=$CR$7,AF226=$CR$7,AF222=$CS$7,AF226=$CS$7,AF222=$CT$7,AF226=$CT$7,AF222=$CR$8,AF226=$CR$8,AF222=$CR$9,AF226=$CR$9,AF222=$CR$10,AF226=$CR$10,AF222=$CS$10,AF226=$CS$10,AF222=$CR$11,AF226=$CR$11,AF222=$CS$11,AF226=$CS$11,AF222=$CT$11,AF226=$CT$11,AF222=$CU$11,AF226=$CU$11,AF222=$CV$11,AF226=$CV$11,AF222=$CR$12,AF226=$CR$12,AF222=$CS$12,AF226=$CS$12),OR($AE223=$CP$30,$AE223=$CP$31,$AE223=$CP$32,$AE223=$CP$33,$AE223=$CP$34,$AE223=$CP$35,$AE223=$CP$36,$AE223=$CP$37,$AE223=$CP$38,$AE223=$CP$39,$AE223=$CP$40,$AE223=$CP$41),OR($AE223=$CP$44,$AE223=$CP$45,$AE223=$CP$46,$AE223=$CP$47,$AE223=$CP$48,$AE223=$CP$49,$AE223=$CP$50)),1,"")</f>
        <v/>
      </c>
      <c r="AK222" s="164" t="str">
        <f t="shared" ref="AK222" si="2074">IF(OR(OR(AF222=$CR$15,AF226=$CR$15,AF222=$CS$15,AF226=$CS$15,AF222=$CT$15,AF226=$CT$15,AF222=$CR$16,AF226=$CR$16,AF222=$CS$16,AF226=$CS$16,AF222=$CR$17,AF226=$CR$17,AF222=$CS$17,AF226=$CS$17,AF222=$CR$18,AF226=$CR$18,AF222=$CS$18,AF226=$CS$18,AF222=$CT$18,AF226=$CT$18,AF222=$CU$18,AF226=$CU$18,AF222=$CV$18,AF226=$CV$18,AF222=$CR$19,AF226=$CR$19,AF222=$CS$19,AF226=$CS$19),OR($AE223=$CP$30,$AE223=$CP$31,$AE223=$CP$32,$AE223=$CP$33,$AE223=$CP$34,$AE223=$CP$35,$AE223=$CP$36,$AE223=$CP$37,$AE223=$CP$38,$AE223=$CP$39,$AE223=$CP$40,$AE223=$CP$41),OR($AE223=$CP$44,$AE223=$CP$45,$AE223=$CP$46,$AE223=$CP$47,$AE223=$CP$48,$AE223=$CP$49,$AE223=$CP$50)),1,"")</f>
        <v/>
      </c>
      <c r="AL222" s="164" t="str">
        <f t="shared" ref="AL222" si="2075">IF(OR(OR(AF222=$CR$22,AF226=$CR$22,AF222=$CS$22,AF226=$CS$22,AF222=$CT$22,AF226=$CT$22,AF222=$CR$23,AF226=$CR$23,AF222=$CS$23,AF226=$CS$23,AF222=$CR$24,AF226=$CR$24,AF222=$CS$24,AF226=$CS$24,AF222=$CR$25,AF226=$CR$25,AF222=$CS$25,AF226=$CS$25,AF222=$CT$25,AF226=$CT$25,AF222=$CU$25,AF226=$CU$25,AF222=$CV$25,AF226=$CV$25,AF222=$CR$26,AF226=$CR$26,AF222=$CS$26,AF226=$CS$26),OR($AE223=$CP$30,$AE223=$CP$31,$AE223=$CP$32,$AE223=$CP$33,$AE223=$CP$34,$AE223=$CP$35,$AE223=$CP$36,$AE223=$CP$37,$AE223=$CP$38,$AE223=$CP$39,$AE223=$CP$40,$AE223=$CP$41),OR($AE223=$CP$44,$AE223=$CP$45,$AE223=$CP$46,$AE223=$CP$47,$AE223=$CP$48,$AE223=$CP$49,$AE223=$CP$50)),1,"")</f>
        <v/>
      </c>
      <c r="AM222" s="2"/>
      <c r="AN222" s="5" t="str">
        <f t="shared" ref="AN222" si="2076">IF(ISNA(VLOOKUP(AE222,$DB$1:$DE$200,4,FALSE)),"",VLOOKUP(AE222,$DB$1:$DE$200,4,FALSE))</f>
        <v/>
      </c>
      <c r="AO222" s="6"/>
      <c r="AP222" s="6"/>
      <c r="AQ222" s="6"/>
      <c r="AR222" s="6"/>
      <c r="AS222" s="7"/>
      <c r="AT222" s="5" t="str">
        <f t="array" ref="AT222">IF(ISNA(INDEX($DC$1:$DC$770,MATCH($AE222&amp;AT$3,$DB$1:$DB$770&amp;$DC$1:$DC$770,0))),"",IF(ISNA(INDEX($DC$1:$DC$200,MATCH($AE222&amp;AT$3,$DB$1:$DB$200&amp;$DC$1:$DC$200,0))),IF(INDEX($DC$201:$DC$770,MATCH($AE222&amp;AT$3,$DB$201:$DB$770&amp;$DC$201:$DC$770,0))=AT$3,2,""),IF(INDEX($DC$1:$DC$200,MATCH($AE222&amp;AT$3,$DB$1:$DB$200&amp;$DC$1:$DC$200,0))=AT$3,1,"")))</f>
        <v/>
      </c>
      <c r="AU222" s="6" t="str">
        <f t="array" ref="AU222">IF(ISNA(INDEX($DC$1:$DC$770,MATCH($AE222&amp;AU$3,$DB$1:$DB$770&amp;$DC$1:$DC$770,0))),"",IF(ISNA(INDEX($DC$1:$DC$200,MATCH($AE222&amp;AU$3,$DB$1:$DB$200&amp;$DC$1:$DC$200,0))),IF(INDEX($DC$201:$DC$770,MATCH($AE222&amp;AU$3,$DB$201:$DB$770&amp;$DC$201:$DC$770,0))=AU$3,2,""),IF(INDEX($DC$1:$DC$200,MATCH($AE222&amp;AU$3,$DB$1:$DB$200&amp;$DC$1:$DC$200,0))=AU$3,1,"")))</f>
        <v/>
      </c>
      <c r="AV222" s="6" t="str">
        <f t="array" ref="AV222">IF(ISNA(INDEX($DC$1:$DC$770,MATCH($AE222&amp;AV$3,$DB$1:$DB$770&amp;$DC$1:$DC$770,0))),"",IF(ISNA(INDEX($DC$1:$DC$200,MATCH($AE222&amp;AV$3,$DB$1:$DB$200&amp;$DC$1:$DC$200,0))),IF(INDEX($DC$201:$DC$770,MATCH($AE222&amp;AV$3,$DB$201:$DB$770&amp;$DC$201:$DC$770,0))=AV$3,2,""),IF(INDEX($DC$1:$DC$200,MATCH($AE222&amp;AV$3,$DB$1:$DB$200&amp;$DC$1:$DC$200,0))=AV$3,1,"")))</f>
        <v/>
      </c>
      <c r="AW222" s="5" t="str">
        <f t="array" ref="AW222">IF(ISNA(INDEX($DC$1:$DC$770,MATCH($AE222&amp;AW$3,$DB$1:$DB$770&amp;$DC$1:$DC$770,0))),"",IF(ISNA(INDEX($DC$1:$DC$200,MATCH($AE222&amp;AW$3,$DB$1:$DB$200&amp;$DC$1:$DC$200,0))),IF(INDEX($DC$201:$DC$770,MATCH($AE222&amp;AW$3,$DB$201:$DB$770&amp;$DC$201:$DC$770,0))=AW$3,2,""),IF(INDEX($DC$1:$DC$200,MATCH($AE222&amp;AW$3,$DB$1:$DB$200&amp;$DC$1:$DC$200,0))=AW$3,1,"")))</f>
        <v/>
      </c>
      <c r="AX222" s="6" t="str">
        <f t="array" ref="AX222">IF(ISNA(INDEX($DC$1:$DC$770,MATCH($AE222&amp;AX$3,$DB$1:$DB$770&amp;$DC$1:$DC$770,0))),"",IF(ISNA(INDEX($DC$1:$DC$200,MATCH($AE222&amp;AX$3,$DB$1:$DB$200&amp;$DC$1:$DC$200,0))),IF(INDEX($DC$201:$DC$770,MATCH($AE222&amp;AX$3,$DB$201:$DB$770&amp;$DC$201:$DC$770,0))=AX$3,2,""),IF(INDEX($DC$1:$DC$200,MATCH($AE222&amp;AX$3,$DB$1:$DB$200&amp;$DC$1:$DC$200,0))=AX$3,1,"")))</f>
        <v/>
      </c>
      <c r="AY222" s="7" t="str">
        <f t="array" ref="AY222">IF(ISNA(INDEX($DC$1:$DC$770,MATCH($AE222&amp;AY$3,$DB$1:$DB$770&amp;$DC$1:$DC$770,0))),"",IF(ISNA(INDEX($DC$1:$DC$200,MATCH($AE222&amp;AY$3,$DB$1:$DB$200&amp;$DC$1:$DC$200,0))),IF(INDEX($DC$201:$DC$770,MATCH($AE222&amp;AY$3,$DB$201:$DB$770&amp;$DC$201:$DC$770,0))=AY$3,2,""),IF(INDEX($DC$1:$DC$200,MATCH($AE222&amp;AY$3,$DB$1:$DB$200&amp;$DC$1:$DC$200,0))=AY$3,1,"")))</f>
        <v/>
      </c>
      <c r="AZ222" s="6" t="str">
        <f t="array" ref="AZ222">IF(ISNA(INDEX($DC$1:$DC$770,MATCH($AE222&amp;AZ$3,$DB$1:$DB$770&amp;$DC$1:$DC$770,0))),"",IF(ISNA(INDEX($DC$1:$DC$200,MATCH($AE222&amp;AZ$3,$DB$1:$DB$200&amp;$DC$1:$DC$200,0))),IF(INDEX($DC$201:$DC$770,MATCH($AE222&amp;AZ$3,$DB$201:$DB$770&amp;$DC$201:$DC$770,0))=AZ$3,2,""),IF(INDEX($DC$1:$DC$200,MATCH($AE222&amp;AZ$3,$DB$1:$DB$200&amp;$DC$1:$DC$200,0))=AZ$3,1,"")))</f>
        <v/>
      </c>
      <c r="BA222" s="6" t="str">
        <f t="array" ref="BA222">IF(ISNA(INDEX($DC$1:$DC$770,MATCH($AE222&amp;BA$3,$DB$1:$DB$770&amp;$DC$1:$DC$770,0))),"",IF(ISNA(INDEX($DC$1:$DC$200,MATCH($AE222&amp;BA$3,$DB$1:$DB$200&amp;$DC$1:$DC$200,0))),IF(INDEX($DC$201:$DC$770,MATCH($AE222&amp;BA$3,$DB$201:$DB$770&amp;$DC$201:$DC$770,0))=BA$3,2,""),IF(INDEX($DC$1:$DC$200,MATCH($AE222&amp;BA$3,$DB$1:$DB$200&amp;$DC$1:$DC$200,0))=BA$3,1,"")))</f>
        <v/>
      </c>
      <c r="BB222" s="6" t="str">
        <f t="array" ref="BB222">IF(ISNA(INDEX($DC$1:$DC$770,MATCH($AE222&amp;BB$3,$DB$1:$DB$770&amp;$DC$1:$DC$770,0))),"",IF(ISNA(INDEX($DC$1:$DC$200,MATCH($AE222&amp;BB$3,$DB$1:$DB$200&amp;$DC$1:$DC$200,0))),IF(INDEX($DC$201:$DC$770,MATCH($AE222&amp;BB$3,$DB$201:$DB$770&amp;$DC$201:$DC$770,0))=BB$3,2,""),IF(INDEX($DC$1:$DC$200,MATCH($AE222&amp;BB$3,$DB$1:$DB$200&amp;$DC$1:$DC$200,0))=BB$3,1,"")))</f>
        <v/>
      </c>
      <c r="BC222" s="5" t="str">
        <f t="array" ref="BC222">IF(ISNA(INDEX($DC$1:$DC$770,MATCH($AE222&amp;BC$3,$DB$1:$DB$770&amp;$DC$1:$DC$770,0))),"",IF(ISNA(INDEX($DC$1:$DC$200,MATCH($AE222&amp;BC$3,$DB$1:$DB$200&amp;$DC$1:$DC$200,0))),IF(INDEX($DC$201:$DC$770,MATCH($AE222&amp;BC$3,$DB$201:$DB$770&amp;$DC$201:$DC$770,0))=BC$3,2,""),IF(INDEX($DC$1:$DC$200,MATCH($AE222&amp;BC$3,$DB$1:$DB$200&amp;$DC$1:$DC$200,0))=BC$3,1,"")))</f>
        <v/>
      </c>
      <c r="BD222" s="6" t="str">
        <f t="array" ref="BD222">IF(ISNA(INDEX($DC$1:$DC$770,MATCH($AE222&amp;BD$3,$DB$1:$DB$770&amp;$DC$1:$DC$770,0))),"",IF(ISNA(INDEX($DC$1:$DC$200,MATCH($AE222&amp;BD$3,$DB$1:$DB$200&amp;$DC$1:$DC$200,0))),IF(INDEX($DC$201:$DC$770,MATCH($AE222&amp;BD$3,$DB$201:$DB$770&amp;$DC$201:$DC$770,0))=BD$3,2,""),IF(INDEX($DC$1:$DC$200,MATCH($AE222&amp;BD$3,$DB$1:$DB$200&amp;$DC$1:$DC$200,0))=BD$3,1,"")))</f>
        <v/>
      </c>
      <c r="BE222" s="7" t="str">
        <f t="array" ref="BE222">IF(ISNA(INDEX($DC$1:$DC$770,MATCH($AE222&amp;BE$3,$DB$1:$DB$770&amp;$DC$1:$DC$770,0))),"",IF(ISNA(INDEX($DC$1:$DC$200,MATCH($AE222&amp;BE$3,$DB$1:$DB$200&amp;$DC$1:$DC$200,0))),IF(INDEX($DC$201:$DC$770,MATCH($AE222&amp;BE$3,$DB$201:$DB$770&amp;$DC$201:$DC$770,0))=BE$3,2,""),IF(INDEX($DC$1:$DC$200,MATCH($AE222&amp;BE$3,$DB$1:$DB$200&amp;$DC$1:$DC$200,0))=BE$3,1,"")))</f>
        <v/>
      </c>
      <c r="BF222" s="6" t="str">
        <f t="array" ref="BF222">IF(ISNA(INDEX($DC$1:$DC$770,MATCH($AE222&amp;BF$3,$DB$1:$DB$770&amp;$DC$1:$DC$770,0))),"",IF(ISNA(INDEX($DC$1:$DC$200,MATCH($AE222&amp;BF$3,$DB$1:$DB$200&amp;$DC$1:$DC$200,0))),IF(INDEX($DC$201:$DC$770,MATCH($AE222&amp;BF$3,$DB$201:$DB$770&amp;$DC$201:$DC$770,0))=BF$3,2,""),IF(INDEX($DC$1:$DC$200,MATCH($AE222&amp;BF$3,$DB$1:$DB$200&amp;$DC$1:$DC$200,0))=BF$3,1,"")))</f>
        <v/>
      </c>
      <c r="BG222" s="6" t="str">
        <f t="array" ref="BG222">IF(ISNA(INDEX($DC$1:$DC$770,MATCH($AE222&amp;BG$3,$DB$1:$DB$770&amp;$DC$1:$DC$770,0))),"",IF(ISNA(INDEX($DC$1:$DC$200,MATCH($AE222&amp;BG$3,$DB$1:$DB$200&amp;$DC$1:$DC$200,0))),IF(INDEX($DC$201:$DC$770,MATCH($AE222&amp;BG$3,$DB$201:$DB$770&amp;$DC$201:$DC$770,0))=BG$3,2,""),IF(INDEX($DC$1:$DC$200,MATCH($AE222&amp;BG$3,$DB$1:$DB$200&amp;$DC$1:$DC$200,0))=BG$3,1,"")))</f>
        <v/>
      </c>
      <c r="BH222" s="7" t="str">
        <f t="array" ref="BH222">IF(ISNA(INDEX($DC$1:$DC$770,MATCH($AE222&amp;BH$3,$DB$1:$DB$770&amp;$DC$1:$DC$770,0))),"",IF(ISNA(INDEX($DC$1:$DC$200,MATCH($AE222&amp;BH$3,$DB$1:$DB$200&amp;$DC$1:$DC$200,0))),IF(INDEX($DC$201:$DC$770,MATCH($AE222&amp;BH$3,$DB$201:$DB$770&amp;$DC$201:$DC$770,0))=BH$3,2,""),IF(INDEX($DC$1:$DC$200,MATCH($AE222&amp;BH$3,$DB$1:$DB$200&amp;$DC$1:$DC$200,0))=BH$3,1,"")))</f>
        <v/>
      </c>
      <c r="BI222" s="4">
        <f t="shared" ref="BI222" si="2077">BI220+1</f>
        <v>344</v>
      </c>
      <c r="BJ222" s="174">
        <f>TRUNC((DATE($CR$2,BK$205,BK222)-WEEKDAY(DATE($CR$2,BK$205,BK222),2)-DATE(YEAR(DATE($CR$2,BK$205,BK222)+4-WEEKDAY(DATE($CR$2,BK$205,BK222),2)),1,-10))/7)</f>
        <v>49</v>
      </c>
      <c r="BK222" s="181">
        <v>9</v>
      </c>
      <c r="BL222" s="176" t="str">
        <f t="shared" si="1938"/>
        <v>Fr</v>
      </c>
      <c r="BM222" s="2"/>
      <c r="BN222" s="164" t="str">
        <f t="shared" ref="BN222" si="2078">IF(OR(OR($BI223=$CP$30,$BI223=$CP$31,$BI223=$CP$32,$BI223=$CP$33,$BI223=$CP$34,$BI223=$CP$35,$BI223=$CP$36,$BI223=$CP$37,$BI223=$CP$38,$BI223=$CP$39,$BI223=$CP$40,$BI223=$CP$41),OR(BJ222=$CR$7,BJ226=$CR$7,BJ222=$CS$7,BJ226=$CS$7,BJ222=$CT$7,BJ226=$CT$7,BJ222=$CR$8,BJ226=$CR$8,BJ222=$CR$9,BJ226=$CR$9,BJ222=$CR$10,BJ226=$CR$10,BJ222=$CS$10,BJ226=$CS$10,BJ222=$CR$11,BJ226=$CR$11,BJ222=$CS$11,BJ226=$CS$11,BJ222=$CT$11,BJ226=$CT$11,BJ222=$CU$11,BJ226=$CU$11,BJ222=$CV$11,BJ226=$CV$11,BJ222=$CR$12,BJ226=$CR$12,BJ222=$CS$12,BJ226=$CS$12),OR($BI223=$CP$44,$BI223=$CP$45,$BI223=$CP$46,$BI223=$CP$47,$BI223=$CP$48,$BI223=$CP$49,$BI223=$CP$50)),1,"")</f>
        <v/>
      </c>
      <c r="BO222" s="164" t="str">
        <f t="shared" ref="BO222" si="2079">IF(OR(OR(BJ222=$CR$15,BJ226=$CR$15,BJ222=$CS$15,BJ226=$CS$15,BJ222=$CT$15,BJ226=$CT$15,BJ222=$CR$16,BJ226=$CR$16,BJ222=$CS$16,BJ226=$CS$16,BJ222=$CR$17,BJ226=$CR$17,BJ222=$CS$17,BJ226=$CS$17,BJ222=$CR$18,BJ226=$CR$18,BJ222=$CS$18,BJ226=$CS$18,BJ222=$CT$18,BJ226=$CT$18,BJ222=$CU$18,BJ226=$CU$18,BJ222=$CV$18,BJ226=$CV$18,BJ222=$CR$19,BJ226=$CR$19,BJ222=$CS$19,BJ226=$CS$19),OR($BI223=$CP$30,$BI223=$CP$31,$BI223=$CP$32,$BI223=$CP$33,$BI223=$CP$34,$BI223=$CP$35,$BI223=$CP$36,$BI223=$CP$37,$BI223=$CP$38,$BI223=$CP$39,$BI223=$CP$40,$BI223=$CP$41),OR($BI223=$CP$44,$BI223=$CP$45,$BI223=$CP$46,$BI223=$CP$47,$BI223=$CP$48,$BI223=$CP$49,$BI223=$CP$50)),1,"")</f>
        <v/>
      </c>
      <c r="BP222" s="164" t="str">
        <f t="shared" ref="BP222" si="2080">IF(OR(OR(BJ222=$CR$22,BJ226=$CR$22,BJ222=$CS$22,BJ226=$CS$22,BJ222=$CT$22,BJ226=$CT$22,BJ222=$CR$23,BJ226=$CR$23,BJ222=$CS$23,BJ226=$CS$23,BJ222=$CR$24,BJ226=$CR$24,BJ222=$CS$24,BJ226=$CS$24,BJ222=$CR$25,BJ226=$CR$25,BJ222=$CS$25,BJ226=$CS$25,BJ222=$CT$25,BJ226=$CT$25,BJ222=$CU$25,BJ226=$CU$25,BJ222=$CV$25,BJ226=$CV$25,BJ222=$CR$26,BJ226=$CR$26,BJ222=$CS$26,BJ226=$CS$26),OR($BI223=$CP$30,$BI223=$CP$31,$BI223=$CP$32,$BI223=$CP$33,$BI223=$CP$34,$BI223=$CP$35,$BI223=$CP$36,$BI223=$CP$37,$BI223=$CP$38,$BI223=$CP$39,$BI223=$CP$40,$BI223=$CP$41),OR($BI223=$CP$44,$BI223=$CP$45,$BI223=$CP$46,$BI223=$CP$47,$BI223=$CP$48,$BI223=$CP$49,$BI223=$CP$50)),1,"")</f>
        <v/>
      </c>
      <c r="BQ222" s="2"/>
      <c r="BR222" s="5" t="str">
        <f t="shared" ref="BR222" si="2081">IF(ISNA(VLOOKUP(BI222,$DB$1:$DE$200,4,FALSE)),"",VLOOKUP(BI222,$DB$1:$DE$200,4,FALSE))</f>
        <v/>
      </c>
      <c r="BS222" s="6"/>
      <c r="BT222" s="6"/>
      <c r="BU222" s="6"/>
      <c r="BV222" s="6"/>
      <c r="BW222" s="7"/>
      <c r="BX222" s="5" t="str">
        <f t="array" ref="BX222">IF(ISNA(INDEX($DC$1:$DC$770,MATCH($BI222&amp;BX$3,$DB$1:$DB$770&amp;$DC$1:$DC$770,0))),"",IF(ISNA(INDEX($DC$1:$DC$200,MATCH($BI222&amp;BX$3,$DB$1:$DB$200&amp;$DC$1:$DC$200,0))),IF(INDEX($DC$201:$DC$770,MATCH($BI222&amp;BX$3,$DB$201:$DB$770&amp;$DC$201:$DC$770,0))=BX$3,2,""),IF(INDEX($DC$1:$DC$200,MATCH($BI222&amp;BX$3,$DB$1:$DB$200&amp;$DC$1:$DC$200,0))=BX$3,1,"")))</f>
        <v/>
      </c>
      <c r="BY222" s="6" t="str">
        <f t="array" ref="BY222">IF(ISNA(INDEX($DC$1:$DC$770,MATCH($BI222&amp;BY$3,$DB$1:$DB$770&amp;$DC$1:$DC$770,0))),"",IF(ISNA(INDEX($DC$1:$DC$200,MATCH($BI222&amp;BY$3,$DB$1:$DB$200&amp;$DC$1:$DC$200,0))),IF(INDEX($DC$201:$DC$770,MATCH($BI222&amp;BY$3,$DB$201:$DB$770&amp;$DC$201:$DC$770,0))=BY$3,2,""),IF(INDEX($DC$1:$DC$200,MATCH($BI222&amp;BY$3,$DB$1:$DB$200&amp;$DC$1:$DC$200,0))=BY$3,1,"")))</f>
        <v/>
      </c>
      <c r="BZ222" s="6" t="str">
        <f t="array" ref="BZ222">IF(ISNA(INDEX($DC$1:$DC$770,MATCH($BI222&amp;BZ$3,$DB$1:$DB$770&amp;$DC$1:$DC$770,0))),"",IF(ISNA(INDEX($DC$1:$DC$200,MATCH($BI222&amp;BZ$3,$DB$1:$DB$200&amp;$DC$1:$DC$200,0))),IF(INDEX($DC$201:$DC$770,MATCH($BI222&amp;BZ$3,$DB$201:$DB$770&amp;$DC$201:$DC$770,0))=BZ$3,2,""),IF(INDEX($DC$1:$DC$200,MATCH($BI222&amp;BZ$3,$DB$1:$DB$200&amp;$DC$1:$DC$200,0))=BZ$3,1,"")))</f>
        <v/>
      </c>
      <c r="CA222" s="5" t="str">
        <f t="array" ref="CA222">IF(ISNA(INDEX($DC$1:$DC$770,MATCH($BI222&amp;CA$3,$DB$1:$DB$770&amp;$DC$1:$DC$770,0))),"",IF(ISNA(INDEX($DC$1:$DC$200,MATCH($BI222&amp;CA$3,$DB$1:$DB$200&amp;$DC$1:$DC$200,0))),IF(INDEX($DC$201:$DC$770,MATCH($BI222&amp;CA$3,$DB$201:$DB$770&amp;$DC$201:$DC$770,0))=CA$3,2,""),IF(INDEX($DC$1:$DC$200,MATCH($BI222&amp;CA$3,$DB$1:$DB$200&amp;$DC$1:$DC$200,0))=CA$3,1,"")))</f>
        <v/>
      </c>
      <c r="CB222" s="6" t="str">
        <f t="array" ref="CB222">IF(ISNA(INDEX($DC$1:$DC$770,MATCH($BI222&amp;CB$3,$DB$1:$DB$770&amp;$DC$1:$DC$770,0))),"",IF(ISNA(INDEX($DC$1:$DC$200,MATCH($BI222&amp;CB$3,$DB$1:$DB$200&amp;$DC$1:$DC$200,0))),IF(INDEX($DC$201:$DC$770,MATCH($BI222&amp;CB$3,$DB$201:$DB$770&amp;$DC$201:$DC$770,0))=CB$3,2,""),IF(INDEX($DC$1:$DC$200,MATCH($BI222&amp;CB$3,$DB$1:$DB$200&amp;$DC$1:$DC$200,0))=CB$3,1,"")))</f>
        <v/>
      </c>
      <c r="CC222" s="7" t="str">
        <f t="array" ref="CC222">IF(ISNA(INDEX($DC$1:$DC$770,MATCH($BI222&amp;CC$3,$DB$1:$DB$770&amp;$DC$1:$DC$770,0))),"",IF(ISNA(INDEX($DC$1:$DC$200,MATCH($BI222&amp;CC$3,$DB$1:$DB$200&amp;$DC$1:$DC$200,0))),IF(INDEX($DC$201:$DC$770,MATCH($BI222&amp;CC$3,$DB$201:$DB$770&amp;$DC$201:$DC$770,0))=CC$3,2,""),IF(INDEX($DC$1:$DC$200,MATCH($BI222&amp;CC$3,$DB$1:$DB$200&amp;$DC$1:$DC$200,0))=CC$3,1,"")))</f>
        <v/>
      </c>
      <c r="CD222" s="6" t="str">
        <f t="array" ref="CD222">IF(ISNA(INDEX($DC$1:$DC$770,MATCH($BI222&amp;CD$3,$DB$1:$DB$770&amp;$DC$1:$DC$770,0))),"",IF(ISNA(INDEX($DC$1:$DC$200,MATCH($BI222&amp;CD$3,$DB$1:$DB$200&amp;$DC$1:$DC$200,0))),IF(INDEX($DC$201:$DC$770,MATCH($BI222&amp;CD$3,$DB$201:$DB$770&amp;$DC$201:$DC$770,0))=CD$3,2,""),IF(INDEX($DC$1:$DC$200,MATCH($BI222&amp;CD$3,$DB$1:$DB$200&amp;$DC$1:$DC$200,0))=CD$3,1,"")))</f>
        <v/>
      </c>
      <c r="CE222" s="6" t="str">
        <f t="array" ref="CE222">IF(ISNA(INDEX($DC$1:$DC$770,MATCH($BI222&amp;CE$3,$DB$1:$DB$770&amp;$DC$1:$DC$770,0))),"",IF(ISNA(INDEX($DC$1:$DC$200,MATCH($BI222&amp;CE$3,$DB$1:$DB$200&amp;$DC$1:$DC$200,0))),IF(INDEX($DC$201:$DC$770,MATCH($BI222&amp;CE$3,$DB$201:$DB$770&amp;$DC$201:$DC$770,0))=CE$3,2,""),IF(INDEX($DC$1:$DC$200,MATCH($BI222&amp;CE$3,$DB$1:$DB$200&amp;$DC$1:$DC$200,0))=CE$3,1,"")))</f>
        <v/>
      </c>
      <c r="CF222" s="6" t="str">
        <f t="array" ref="CF222">IF(ISNA(INDEX($DC$1:$DC$770,MATCH($BI222&amp;CF$3,$DB$1:$DB$770&amp;$DC$1:$DC$770,0))),"",IF(ISNA(INDEX($DC$1:$DC$200,MATCH($BI222&amp;CF$3,$DB$1:$DB$200&amp;$DC$1:$DC$200,0))),IF(INDEX($DC$201:$DC$770,MATCH($BI222&amp;CF$3,$DB$201:$DB$770&amp;$DC$201:$DC$770,0))=CF$3,2,""),IF(INDEX($DC$1:$DC$200,MATCH($BI222&amp;CF$3,$DB$1:$DB$200&amp;$DC$1:$DC$200,0))=CF$3,1,"")))</f>
        <v/>
      </c>
      <c r="CG222" s="5" t="str">
        <f t="array" ref="CG222">IF(ISNA(INDEX($DC$1:$DC$770,MATCH($BI222&amp;CG$3,$DB$1:$DB$770&amp;$DC$1:$DC$770,0))),"",IF(ISNA(INDEX($DC$1:$DC$200,MATCH($BI222&amp;CG$3,$DB$1:$DB$200&amp;$DC$1:$DC$200,0))),IF(INDEX($DC$201:$DC$770,MATCH($BI222&amp;CG$3,$DB$201:$DB$770&amp;$DC$201:$DC$770,0))=CG$3,2,""),IF(INDEX($DC$1:$DC$200,MATCH($BI222&amp;CG$3,$DB$1:$DB$200&amp;$DC$1:$DC$200,0))=CG$3,1,"")))</f>
        <v/>
      </c>
      <c r="CH222" s="6" t="str">
        <f t="array" ref="CH222">IF(ISNA(INDEX($DC$1:$DC$770,MATCH($BI222&amp;CH$3,$DB$1:$DB$770&amp;$DC$1:$DC$770,0))),"",IF(ISNA(INDEX($DC$1:$DC$200,MATCH($BI222&amp;CH$3,$DB$1:$DB$200&amp;$DC$1:$DC$200,0))),IF(INDEX($DC$201:$DC$770,MATCH($BI222&amp;CH$3,$DB$201:$DB$770&amp;$DC$201:$DC$770,0))=CH$3,2,""),IF(INDEX($DC$1:$DC$200,MATCH($BI222&amp;CH$3,$DB$1:$DB$200&amp;$DC$1:$DC$200,0))=CH$3,1,"")))</f>
        <v/>
      </c>
      <c r="CI222" s="7" t="str">
        <f t="array" ref="CI222">IF(ISNA(INDEX($DC$1:$DC$770,MATCH($BI222&amp;CI$3,$DB$1:$DB$770&amp;$DC$1:$DC$770,0))),"",IF(ISNA(INDEX($DC$1:$DC$200,MATCH($BI222&amp;CI$3,$DB$1:$DB$200&amp;$DC$1:$DC$200,0))),IF(INDEX($DC$201:$DC$770,MATCH($BI222&amp;CI$3,$DB$201:$DB$770&amp;$DC$201:$DC$770,0))=CI$3,2,""),IF(INDEX($DC$1:$DC$200,MATCH($BI222&amp;CI$3,$DB$1:$DB$200&amp;$DC$1:$DC$200,0))=CI$3,1,"")))</f>
        <v/>
      </c>
      <c r="CJ222" s="6" t="str">
        <f t="array" ref="CJ222">IF(ISNA(INDEX($DC$1:$DC$770,MATCH($BI222&amp;CJ$3,$DB$1:$DB$770&amp;$DC$1:$DC$770,0))),"",IF(ISNA(INDEX($DC$1:$DC$200,MATCH($BI222&amp;CJ$3,$DB$1:$DB$200&amp;$DC$1:$DC$200,0))),IF(INDEX($DC$201:$DC$770,MATCH($BI222&amp;CJ$3,$DB$201:$DB$770&amp;$DC$201:$DC$770,0))=CJ$3,2,""),IF(INDEX($DC$1:$DC$200,MATCH($BI222&amp;CJ$3,$DB$1:$DB$200&amp;$DC$1:$DC$200,0))=CJ$3,1,"")))</f>
        <v/>
      </c>
      <c r="CK222" s="6" t="str">
        <f t="array" ref="CK222">IF(ISNA(INDEX($DC$1:$DC$770,MATCH($BI222&amp;CK$3,$DB$1:$DB$770&amp;$DC$1:$DC$770,0))),"",IF(ISNA(INDEX($DC$1:$DC$200,MATCH($BI222&amp;CK$3,$DB$1:$DB$200&amp;$DC$1:$DC$200,0))),IF(INDEX($DC$201:$DC$770,MATCH($BI222&amp;CK$3,$DB$201:$DB$770&amp;$DC$201:$DC$770,0))=CK$3,2,""),IF(INDEX($DC$1:$DC$200,MATCH($BI222&amp;CK$3,$DB$1:$DB$200&amp;$DC$1:$DC$200,0))=CK$3,1,"")))</f>
        <v/>
      </c>
      <c r="CL222" s="7" t="str">
        <f t="array" ref="CL222">IF(ISNA(INDEX($DC$1:$DC$770,MATCH($BI222&amp;CL$3,$DB$1:$DB$770&amp;$DC$1:$DC$770,0))),"",IF(ISNA(INDEX($DC$1:$DC$200,MATCH($BI222&amp;CL$3,$DB$1:$DB$200&amp;$DC$1:$DC$200,0))),IF(INDEX($DC$201:$DC$770,MATCH($BI222&amp;CL$3,$DB$201:$DB$770&amp;$DC$201:$DC$770,0))=CL$3,2,""),IF(INDEX($DC$1:$DC$200,MATCH($BI222&amp;CL$3,$DB$1:$DB$200&amp;$DC$1:$DC$200,0))=CL$3,1,"")))</f>
        <v/>
      </c>
      <c r="CX222" s="30"/>
      <c r="CY222" s="30"/>
      <c r="CZ222" s="30"/>
      <c r="DA222" s="30"/>
      <c r="DB222" s="30">
        <f>IF($DF$215&gt;7,DB221+1,0)</f>
        <v>0</v>
      </c>
      <c r="DC222" s="30">
        <f t="shared" si="2024"/>
        <v>3</v>
      </c>
      <c r="DD222" s="30"/>
      <c r="DE222" s="30">
        <v>8</v>
      </c>
      <c r="DF222" s="30"/>
      <c r="DG222" s="30"/>
      <c r="DH222" s="30"/>
      <c r="DI222" s="30"/>
      <c r="DJ222" s="30"/>
      <c r="DK222" s="30"/>
      <c r="DL222" s="49">
        <f t="shared" si="1926"/>
        <v>0</v>
      </c>
      <c r="DM222" s="30"/>
      <c r="DN222" s="30"/>
      <c r="DO222" s="30"/>
      <c r="DP222" s="30"/>
      <c r="DQ222" s="30"/>
    </row>
    <row r="223" spans="1:121">
      <c r="A223" s="13">
        <f t="shared" ref="A223" si="2082">A222+0.5</f>
        <v>283.5</v>
      </c>
      <c r="B223" s="174"/>
      <c r="C223" s="183"/>
      <c r="D223" s="177"/>
      <c r="E223" s="2"/>
      <c r="F223" s="165"/>
      <c r="G223" s="165"/>
      <c r="H223" s="165"/>
      <c r="I223" s="2"/>
      <c r="J223" s="9" t="str">
        <f t="shared" ref="J223" si="2083">IF(ISNA(VLOOKUP(A223,$CP$30:$CQ$56,2,FALSE)),IF(ISNA(VLOOKUP(A223,$DB$1:$DE$200,4,FALSE)),"",VLOOKUP(A223,$DB$1:$DE$200,4,FALSE)),VLOOKUP(A223,$CP$30:$CQ$56,2,FALSE))</f>
        <v/>
      </c>
      <c r="K223" s="10"/>
      <c r="L223" s="10"/>
      <c r="M223" s="10"/>
      <c r="N223" s="10"/>
      <c r="O223" s="8"/>
      <c r="P223" s="9" t="str">
        <f t="array" ref="P223">IF(ISNA(INDEX($DC$201:$DC$770,MATCH($A222&amp;P$3,$DB$201:$DB$770&amp;$DC$201:$DC$770,0))),IF(ISNA(INDEX($DC$1:$DC$200,MATCH($A223&amp;P$3,$DB$1:$DB$200&amp;$DC$1:$DC$200,0))),"",IF(INDEX($DC$1:$DC$200,MATCH($A223&amp;P$3,$DB$1:$DB$200&amp;$DC$1:$DC$200,0))=P$3,1,"")),IF(INDEX($DC$201:$DC$770,MATCH($A222&amp;P$3,$DB$201:$DB$770&amp;$DC$201:$DC$770,0))=P$3,2,""))</f>
        <v/>
      </c>
      <c r="Q223" s="10" t="str">
        <f t="array" ref="Q223">IF(ISNA(INDEX($DC$201:$DC$770,MATCH($A222&amp;Q$3,$DB$201:$DB$770&amp;$DC$201:$DC$770,0))),IF(ISNA(INDEX($DC$1:$DC$200,MATCH($A223&amp;Q$3,$DB$1:$DB$200&amp;$DC$1:$DC$200,0))),"",IF(INDEX($DC$1:$DC$200,MATCH($A223&amp;Q$3,$DB$1:$DB$200&amp;$DC$1:$DC$200,0))=Q$3,1,"")),IF(INDEX($DC$201:$DC$770,MATCH($A222&amp;Q$3,$DB$201:$DB$770&amp;$DC$201:$DC$770,0))=Q$3,2,""))</f>
        <v/>
      </c>
      <c r="R223" s="10" t="str">
        <f t="array" ref="R223">IF(ISNA(INDEX($DC$201:$DC$770,MATCH($A222&amp;R$3,$DB$201:$DB$770&amp;$DC$201:$DC$770,0))),IF(ISNA(INDEX($DC$1:$DC$200,MATCH($A223&amp;R$3,$DB$1:$DB$200&amp;$DC$1:$DC$200,0))),"",IF(INDEX($DC$1:$DC$200,MATCH($A223&amp;R$3,$DB$1:$DB$200&amp;$DC$1:$DC$200,0))=R$3,1,"")),IF(INDEX($DC$201:$DC$770,MATCH($A222&amp;R$3,$DB$201:$DB$770&amp;$DC$201:$DC$770,0))=R$3,2,""))</f>
        <v/>
      </c>
      <c r="S223" s="9" t="str">
        <f t="array" ref="S223">IF(ISNA(INDEX($DC$201:$DC$770,MATCH($A222&amp;S$3,$DB$201:$DB$770&amp;$DC$201:$DC$770,0))),IF(ISNA(INDEX($DC$1:$DC$200,MATCH($A223&amp;S$3,$DB$1:$DB$200&amp;$DC$1:$DC$200,0))),"",IF(INDEX($DC$1:$DC$200,MATCH($A223&amp;S$3,$DB$1:$DB$200&amp;$DC$1:$DC$200,0))=S$3,1,"")),IF(INDEX($DC$201:$DC$770,MATCH($A222&amp;S$3,$DB$201:$DB$770&amp;$DC$201:$DC$770,0))=S$3,2,""))</f>
        <v/>
      </c>
      <c r="T223" s="10" t="str">
        <f t="array" ref="T223">IF(ISNA(INDEX($DC$201:$DC$770,MATCH($A222&amp;T$3,$DB$201:$DB$770&amp;$DC$201:$DC$770,0))),IF(ISNA(INDEX($DC$1:$DC$200,MATCH($A223&amp;T$3,$DB$1:$DB$200&amp;$DC$1:$DC$200,0))),"",IF(INDEX($DC$1:$DC$200,MATCH($A223&amp;T$3,$DB$1:$DB$200&amp;$DC$1:$DC$200,0))=T$3,1,"")),IF(INDEX($DC$201:$DC$770,MATCH($A222&amp;T$3,$DB$201:$DB$770&amp;$DC$201:$DC$770,0))=T$3,2,""))</f>
        <v/>
      </c>
      <c r="U223" s="8" t="str">
        <f t="array" ref="U223">IF(ISNA(INDEX($DC$201:$DC$770,MATCH($A222&amp;U$3,$DB$201:$DB$770&amp;$DC$201:$DC$770,0))),IF(ISNA(INDEX($DC$1:$DC$200,MATCH($A223&amp;U$3,$DB$1:$DB$200&amp;$DC$1:$DC$200,0))),"",IF(INDEX($DC$1:$DC$200,MATCH($A223&amp;U$3,$DB$1:$DB$200&amp;$DC$1:$DC$200,0))=U$3,1,"")),IF(INDEX($DC$201:$DC$770,MATCH($A222&amp;U$3,$DB$201:$DB$770&amp;$DC$201:$DC$770,0))=U$3,2,""))</f>
        <v/>
      </c>
      <c r="V223" s="10" t="str">
        <f t="array" ref="V223">IF(ISNA(INDEX($DC$201:$DC$770,MATCH($A222&amp;V$3,$DB$201:$DB$770&amp;$DC$201:$DC$770,0))),IF(ISNA(INDEX($DC$1:$DC$200,MATCH($A223&amp;V$3,$DB$1:$DB$200&amp;$DC$1:$DC$200,0))),"",IF(INDEX($DC$1:$DC$200,MATCH($A223&amp;V$3,$DB$1:$DB$200&amp;$DC$1:$DC$200,0))=V$3,1,"")),IF(INDEX($DC$201:$DC$770,MATCH($A222&amp;V$3,$DB$201:$DB$770&amp;$DC$201:$DC$770,0))=V$3,2,""))</f>
        <v/>
      </c>
      <c r="W223" s="10" t="str">
        <f t="array" ref="W223">IF(ISNA(INDEX($DC$201:$DC$770,MATCH($A222&amp;W$3,$DB$201:$DB$770&amp;$DC$201:$DC$770,0))),IF(ISNA(INDEX($DC$1:$DC$200,MATCH($A223&amp;W$3,$DB$1:$DB$200&amp;$DC$1:$DC$200,0))),"",IF(INDEX($DC$1:$DC$200,MATCH($A223&amp;W$3,$DB$1:$DB$200&amp;$DC$1:$DC$200,0))=W$3,1,"")),IF(INDEX($DC$201:$DC$770,MATCH($A222&amp;W$3,$DB$201:$DB$770&amp;$DC$201:$DC$770,0))=W$3,2,""))</f>
        <v/>
      </c>
      <c r="X223" s="10" t="str">
        <f t="array" ref="X223">IF(ISNA(INDEX($DC$201:$DC$770,MATCH($A222&amp;X$3,$DB$201:$DB$770&amp;$DC$201:$DC$770,0))),IF(ISNA(INDEX($DC$1:$DC$200,MATCH($A223&amp;X$3,$DB$1:$DB$200&amp;$DC$1:$DC$200,0))),"",IF(INDEX($DC$1:$DC$200,MATCH($A223&amp;X$3,$DB$1:$DB$200&amp;$DC$1:$DC$200,0))=X$3,1,"")),IF(INDEX($DC$201:$DC$770,MATCH($A222&amp;X$3,$DB$201:$DB$770&amp;$DC$201:$DC$770,0))=X$3,2,""))</f>
        <v/>
      </c>
      <c r="Y223" s="9" t="str">
        <f t="array" ref="Y223">IF(ISNA(INDEX($DC$201:$DC$770,MATCH($A222&amp;Y$3,$DB$201:$DB$770&amp;$DC$201:$DC$770,0))),IF(ISNA(INDEX($DC$1:$DC$200,MATCH($A223&amp;Y$3,$DB$1:$DB$200&amp;$DC$1:$DC$200,0))),"",IF(INDEX($DC$1:$DC$200,MATCH($A223&amp;Y$3,$DB$1:$DB$200&amp;$DC$1:$DC$200,0))=Y$3,1,"")),IF(INDEX($DC$201:$DC$770,MATCH($A222&amp;Y$3,$DB$201:$DB$770&amp;$DC$201:$DC$770,0))=Y$3,2,""))</f>
        <v/>
      </c>
      <c r="Z223" s="10">
        <f t="array" ref="Z223">IF(ISNA(INDEX($DC$201:$DC$770,MATCH($A222&amp;Z$3,$DB$201:$DB$770&amp;$DC$201:$DC$770,0))),IF(ISNA(INDEX($DC$1:$DC$200,MATCH($A223&amp;Z$3,$DB$1:$DB$200&amp;$DC$1:$DC$200,0))),"",IF(INDEX($DC$1:$DC$200,MATCH($A223&amp;Z$3,$DB$1:$DB$200&amp;$DC$1:$DC$200,0))=Z$3,1,"")),IF(INDEX($DC$201:$DC$770,MATCH($A222&amp;Z$3,$DB$201:$DB$770&amp;$DC$201:$DC$770,0))=Z$3,2,""))</f>
        <v>2</v>
      </c>
      <c r="AA223" s="8">
        <f t="array" ref="AA223">IF(ISNA(INDEX($DC$201:$DC$770,MATCH($A222&amp;AA$3,$DB$201:$DB$770&amp;$DC$201:$DC$770,0))),IF(ISNA(INDEX($DC$1:$DC$200,MATCH($A223&amp;AA$3,$DB$1:$DB$200&amp;$DC$1:$DC$200,0))),"",IF(INDEX($DC$1:$DC$200,MATCH($A223&amp;AA$3,$DB$1:$DB$200&amp;$DC$1:$DC$200,0))=AA$3,1,"")),IF(INDEX($DC$201:$DC$770,MATCH($A222&amp;AA$3,$DB$201:$DB$770&amp;$DC$201:$DC$770,0))=AA$3,2,""))</f>
        <v>2</v>
      </c>
      <c r="AB223" s="10" t="str">
        <f t="array" ref="AB223">IF(ISNA(INDEX($DC$201:$DC$770,MATCH($A222&amp;AB$3,$DB$201:$DB$770&amp;$DC$201:$DC$770,0))),IF(ISNA(INDEX($DC$1:$DC$200,MATCH($A223&amp;AB$3,$DB$1:$DB$200&amp;$DC$1:$DC$200,0))),"",IF(INDEX($DC$1:$DC$200,MATCH($A223&amp;AB$3,$DB$1:$DB$200&amp;$DC$1:$DC$200,0))=AB$3,1,"")),IF(INDEX($DC$201:$DC$770,MATCH($A222&amp;AB$3,$DB$201:$DB$770&amp;$DC$201:$DC$770,0))=AB$3,2,""))</f>
        <v/>
      </c>
      <c r="AC223" s="10" t="str">
        <f t="array" ref="AC223">IF(ISNA(INDEX($DC$201:$DC$770,MATCH($A222&amp;AC$3,$DB$201:$DB$770&amp;$DC$201:$DC$770,0))),IF(ISNA(INDEX($DC$1:$DC$200,MATCH($A223&amp;AC$3,$DB$1:$DB$200&amp;$DC$1:$DC$200,0))),"",IF(INDEX($DC$1:$DC$200,MATCH($A223&amp;AC$3,$DB$1:$DB$200&amp;$DC$1:$DC$200,0))=AC$3,1,"")),IF(INDEX($DC$201:$DC$770,MATCH($A222&amp;AC$3,$DB$201:$DB$770&amp;$DC$201:$DC$770,0))=AC$3,2,""))</f>
        <v/>
      </c>
      <c r="AD223" s="8" t="str">
        <f t="array" ref="AD223">IF(ISNA(INDEX($DC$201:$DC$770,MATCH($A222&amp;AD$3,$DB$201:$DB$770&amp;$DC$201:$DC$770,0))),IF(ISNA(INDEX($DC$1:$DC$200,MATCH($A223&amp;AD$3,$DB$1:$DB$200&amp;$DC$1:$DC$200,0))),"",IF(INDEX($DC$1:$DC$200,MATCH($A223&amp;AD$3,$DB$1:$DB$200&amp;$DC$1:$DC$200,0))=AD$3,1,"")),IF(INDEX($DC$201:$DC$770,MATCH($A222&amp;AD$3,$DB$201:$DB$770&amp;$DC$201:$DC$770,0))=AD$3,2,""))</f>
        <v/>
      </c>
      <c r="AE223" s="4">
        <f t="shared" ref="AE223" si="2084">AE222+0.5</f>
        <v>314.5</v>
      </c>
      <c r="AF223" s="174"/>
      <c r="AG223" s="183"/>
      <c r="AH223" s="177"/>
      <c r="AI223" s="2"/>
      <c r="AJ223" s="165"/>
      <c r="AK223" s="165"/>
      <c r="AL223" s="165"/>
      <c r="AM223" s="2"/>
      <c r="AN223" s="9" t="str">
        <f t="shared" ref="AN223" si="2085">IF(ISNA(VLOOKUP(AE223,$CP$30:$CQ$56,2,FALSE)),IF(ISNA(VLOOKUP(AE223,$DB$1:$DE$200,4,FALSE)),"",VLOOKUP(AE223,$DB$1:$DE$200,4,FALSE)),VLOOKUP(AE223,$CP$30:$CQ$56,2,FALSE))</f>
        <v/>
      </c>
      <c r="AO223" s="10"/>
      <c r="AP223" s="10"/>
      <c r="AQ223" s="10"/>
      <c r="AR223" s="10"/>
      <c r="AS223" s="8"/>
      <c r="AT223" s="9" t="str">
        <f t="array" ref="AT223">IF(ISNA(INDEX($DC$201:$DC$770,MATCH($AE222&amp;AT$3,$DB$201:$DB$770&amp;$DC$201:$DC$770,0))),IF(ISNA(INDEX($DC$1:$DC$200,MATCH($AE223&amp;AT$3,$DB$1:$DB$200&amp;$DC$1:$DC$200,0))),"",IF(INDEX($DC$1:$DC$200,MATCH($AE223&amp;AT$3,$DB$1:$DB$200&amp;$DC$1:$DC$200,0))=AT$3,1,"")),IF(INDEX($DC$201:$DC$770,MATCH($AE222&amp;AT$3,$DB$201:$DB$770&amp;$DC$201:$DC$770,0))=AT$3,2,""))</f>
        <v/>
      </c>
      <c r="AU223" s="10" t="str">
        <f t="array" ref="AU223">IF(ISNA(INDEX($DC$201:$DC$770,MATCH($AE222&amp;AU$3,$DB$201:$DB$770&amp;$DC$201:$DC$770,0))),IF(ISNA(INDEX($DC$1:$DC$200,MATCH($AE223&amp;AU$3,$DB$1:$DB$200&amp;$DC$1:$DC$200,0))),"",IF(INDEX($DC$1:$DC$200,MATCH($AE223&amp;AU$3,$DB$1:$DB$200&amp;$DC$1:$DC$200,0))=AU$3,1,"")),IF(INDEX($DC$201:$DC$770,MATCH($AE222&amp;AU$3,$DB$201:$DB$770&amp;$DC$201:$DC$770,0))=AU$3,2,""))</f>
        <v/>
      </c>
      <c r="AV223" s="10" t="str">
        <f t="array" ref="AV223">IF(ISNA(INDEX($DC$201:$DC$770,MATCH($AE222&amp;AV$3,$DB$201:$DB$770&amp;$DC$201:$DC$770,0))),IF(ISNA(INDEX($DC$1:$DC$200,MATCH($AE223&amp;AV$3,$DB$1:$DB$200&amp;$DC$1:$DC$200,0))),"",IF(INDEX($DC$1:$DC$200,MATCH($AE223&amp;AV$3,$DB$1:$DB$200&amp;$DC$1:$DC$200,0))=AV$3,1,"")),IF(INDEX($DC$201:$DC$770,MATCH($AE222&amp;AV$3,$DB$201:$DB$770&amp;$DC$201:$DC$770,0))=AV$3,2,""))</f>
        <v/>
      </c>
      <c r="AW223" s="9" t="str">
        <f t="array" ref="AW223">IF(ISNA(INDEX($DC$201:$DC$770,MATCH($AE222&amp;AW$3,$DB$201:$DB$770&amp;$DC$201:$DC$770,0))),IF(ISNA(INDEX($DC$1:$DC$200,MATCH($AE223&amp;AW$3,$DB$1:$DB$200&amp;$DC$1:$DC$200,0))),"",IF(INDEX($DC$1:$DC$200,MATCH($AE223&amp;AW$3,$DB$1:$DB$200&amp;$DC$1:$DC$200,0))=AW$3,1,"")),IF(INDEX($DC$201:$DC$770,MATCH($AE222&amp;AW$3,$DB$201:$DB$770&amp;$DC$201:$DC$770,0))=AW$3,2,""))</f>
        <v/>
      </c>
      <c r="AX223" s="10" t="str">
        <f t="array" ref="AX223">IF(ISNA(INDEX($DC$201:$DC$770,MATCH($AE222&amp;AX$3,$DB$201:$DB$770&amp;$DC$201:$DC$770,0))),IF(ISNA(INDEX($DC$1:$DC$200,MATCH($AE223&amp;AX$3,$DB$1:$DB$200&amp;$DC$1:$DC$200,0))),"",IF(INDEX($DC$1:$DC$200,MATCH($AE223&amp;AX$3,$DB$1:$DB$200&amp;$DC$1:$DC$200,0))=AX$3,1,"")),IF(INDEX($DC$201:$DC$770,MATCH($AE222&amp;AX$3,$DB$201:$DB$770&amp;$DC$201:$DC$770,0))=AX$3,2,""))</f>
        <v/>
      </c>
      <c r="AY223" s="8" t="str">
        <f t="array" ref="AY223">IF(ISNA(INDEX($DC$201:$DC$770,MATCH($AE222&amp;AY$3,$DB$201:$DB$770&amp;$DC$201:$DC$770,0))),IF(ISNA(INDEX($DC$1:$DC$200,MATCH($AE223&amp;AY$3,$DB$1:$DB$200&amp;$DC$1:$DC$200,0))),"",IF(INDEX($DC$1:$DC$200,MATCH($AE223&amp;AY$3,$DB$1:$DB$200&amp;$DC$1:$DC$200,0))=AY$3,1,"")),IF(INDEX($DC$201:$DC$770,MATCH($AE222&amp;AY$3,$DB$201:$DB$770&amp;$DC$201:$DC$770,0))=AY$3,2,""))</f>
        <v/>
      </c>
      <c r="AZ223" s="10" t="str">
        <f t="array" ref="AZ223">IF(ISNA(INDEX($DC$201:$DC$770,MATCH($AE222&amp;AZ$3,$DB$201:$DB$770&amp;$DC$201:$DC$770,0))),IF(ISNA(INDEX($DC$1:$DC$200,MATCH($AE223&amp;AZ$3,$DB$1:$DB$200&amp;$DC$1:$DC$200,0))),"",IF(INDEX($DC$1:$DC$200,MATCH($AE223&amp;AZ$3,$DB$1:$DB$200&amp;$DC$1:$DC$200,0))=AZ$3,1,"")),IF(INDEX($DC$201:$DC$770,MATCH($AE222&amp;AZ$3,$DB$201:$DB$770&amp;$DC$201:$DC$770,0))=AZ$3,2,""))</f>
        <v/>
      </c>
      <c r="BA223" s="10" t="str">
        <f t="array" ref="BA223">IF(ISNA(INDEX($DC$201:$DC$770,MATCH($AE222&amp;BA$3,$DB$201:$DB$770&amp;$DC$201:$DC$770,0))),IF(ISNA(INDEX($DC$1:$DC$200,MATCH($AE223&amp;BA$3,$DB$1:$DB$200&amp;$DC$1:$DC$200,0))),"",IF(INDEX($DC$1:$DC$200,MATCH($AE223&amp;BA$3,$DB$1:$DB$200&amp;$DC$1:$DC$200,0))=BA$3,1,"")),IF(INDEX($DC$201:$DC$770,MATCH($AE222&amp;BA$3,$DB$201:$DB$770&amp;$DC$201:$DC$770,0))=BA$3,2,""))</f>
        <v/>
      </c>
      <c r="BB223" s="10" t="str">
        <f t="array" ref="BB223">IF(ISNA(INDEX($DC$201:$DC$770,MATCH($AE222&amp;BB$3,$DB$201:$DB$770&amp;$DC$201:$DC$770,0))),IF(ISNA(INDEX($DC$1:$DC$200,MATCH($AE223&amp;BB$3,$DB$1:$DB$200&amp;$DC$1:$DC$200,0))),"",IF(INDEX($DC$1:$DC$200,MATCH($AE223&amp;BB$3,$DB$1:$DB$200&amp;$DC$1:$DC$200,0))=BB$3,1,"")),IF(INDEX($DC$201:$DC$770,MATCH($AE222&amp;BB$3,$DB$201:$DB$770&amp;$DC$201:$DC$770,0))=BB$3,2,""))</f>
        <v/>
      </c>
      <c r="BC223" s="9" t="str">
        <f t="array" ref="BC223">IF(ISNA(INDEX($DC$201:$DC$770,MATCH($AE222&amp;BC$3,$DB$201:$DB$770&amp;$DC$201:$DC$770,0))),IF(ISNA(INDEX($DC$1:$DC$200,MATCH($AE223&amp;BC$3,$DB$1:$DB$200&amp;$DC$1:$DC$200,0))),"",IF(INDEX($DC$1:$DC$200,MATCH($AE223&amp;BC$3,$DB$1:$DB$200&amp;$DC$1:$DC$200,0))=BC$3,1,"")),IF(INDEX($DC$201:$DC$770,MATCH($AE222&amp;BC$3,$DB$201:$DB$770&amp;$DC$201:$DC$770,0))=BC$3,2,""))</f>
        <v/>
      </c>
      <c r="BD223" s="10" t="str">
        <f t="array" ref="BD223">IF(ISNA(INDEX($DC$201:$DC$770,MATCH($AE222&amp;BD$3,$DB$201:$DB$770&amp;$DC$201:$DC$770,0))),IF(ISNA(INDEX($DC$1:$DC$200,MATCH($AE223&amp;BD$3,$DB$1:$DB$200&amp;$DC$1:$DC$200,0))),"",IF(INDEX($DC$1:$DC$200,MATCH($AE223&amp;BD$3,$DB$1:$DB$200&amp;$DC$1:$DC$200,0))=BD$3,1,"")),IF(INDEX($DC$201:$DC$770,MATCH($AE222&amp;BD$3,$DB$201:$DB$770&amp;$DC$201:$DC$770,0))=BD$3,2,""))</f>
        <v/>
      </c>
      <c r="BE223" s="8" t="str">
        <f t="array" ref="BE223">IF(ISNA(INDEX($DC$201:$DC$770,MATCH($AE222&amp;BE$3,$DB$201:$DB$770&amp;$DC$201:$DC$770,0))),IF(ISNA(INDEX($DC$1:$DC$200,MATCH($AE223&amp;BE$3,$DB$1:$DB$200&amp;$DC$1:$DC$200,0))),"",IF(INDEX($DC$1:$DC$200,MATCH($AE223&amp;BE$3,$DB$1:$DB$200&amp;$DC$1:$DC$200,0))=BE$3,1,"")),IF(INDEX($DC$201:$DC$770,MATCH($AE222&amp;BE$3,$DB$201:$DB$770&amp;$DC$201:$DC$770,0))=BE$3,2,""))</f>
        <v/>
      </c>
      <c r="BF223" s="10" t="str">
        <f t="array" ref="BF223">IF(ISNA(INDEX($DC$201:$DC$770,MATCH($AE222&amp;BF$3,$DB$201:$DB$770&amp;$DC$201:$DC$770,0))),IF(ISNA(INDEX($DC$1:$DC$200,MATCH($AE223&amp;BF$3,$DB$1:$DB$200&amp;$DC$1:$DC$200,0))),"",IF(INDEX($DC$1:$DC$200,MATCH($AE223&amp;BF$3,$DB$1:$DB$200&amp;$DC$1:$DC$200,0))=BF$3,1,"")),IF(INDEX($DC$201:$DC$770,MATCH($AE222&amp;BF$3,$DB$201:$DB$770&amp;$DC$201:$DC$770,0))=BF$3,2,""))</f>
        <v/>
      </c>
      <c r="BG223" s="10" t="str">
        <f t="array" ref="BG223">IF(ISNA(INDEX($DC$201:$DC$770,MATCH($AE222&amp;BG$3,$DB$201:$DB$770&amp;$DC$201:$DC$770,0))),IF(ISNA(INDEX($DC$1:$DC$200,MATCH($AE223&amp;BG$3,$DB$1:$DB$200&amp;$DC$1:$DC$200,0))),"",IF(INDEX($DC$1:$DC$200,MATCH($AE223&amp;BG$3,$DB$1:$DB$200&amp;$DC$1:$DC$200,0))=BG$3,1,"")),IF(INDEX($DC$201:$DC$770,MATCH($AE222&amp;BG$3,$DB$201:$DB$770&amp;$DC$201:$DC$770,0))=BG$3,2,""))</f>
        <v/>
      </c>
      <c r="BH223" s="8" t="str">
        <f t="array" ref="BH223">IF(ISNA(INDEX($DC$201:$DC$770,MATCH($AE222&amp;BH$3,$DB$201:$DB$770&amp;$DC$201:$DC$770,0))),IF(ISNA(INDEX($DC$1:$DC$200,MATCH($AE223&amp;BH$3,$DB$1:$DB$200&amp;$DC$1:$DC$200,0))),"",IF(INDEX($DC$1:$DC$200,MATCH($AE223&amp;BH$3,$DB$1:$DB$200&amp;$DC$1:$DC$200,0))=BH$3,1,"")),IF(INDEX($DC$201:$DC$770,MATCH($AE222&amp;BH$3,$DB$201:$DB$770&amp;$DC$201:$DC$770,0))=BH$3,2,""))</f>
        <v/>
      </c>
      <c r="BI223" s="4">
        <f t="shared" ref="BI223" si="2086">BI222+0.5</f>
        <v>344.5</v>
      </c>
      <c r="BJ223" s="174"/>
      <c r="BK223" s="183"/>
      <c r="BL223" s="177"/>
      <c r="BM223" s="2"/>
      <c r="BN223" s="165"/>
      <c r="BO223" s="165"/>
      <c r="BP223" s="165"/>
      <c r="BQ223" s="2"/>
      <c r="BR223" s="9" t="str">
        <f t="shared" ref="BR223" si="2087">IF(ISNA(VLOOKUP(BI223,$CP$30:$CQ$56,2,FALSE)),IF(ISNA(VLOOKUP(BI223,$DB$1:$DE$200,4,FALSE)),"",VLOOKUP(BI223,$DB$1:$DE$200,4,FALSE)),VLOOKUP(BI223,$CP$30:$CQ$56,2,FALSE))</f>
        <v/>
      </c>
      <c r="BS223" s="10"/>
      <c r="BT223" s="10"/>
      <c r="BU223" s="10"/>
      <c r="BV223" s="10"/>
      <c r="BW223" s="8"/>
      <c r="BX223" s="9" t="str">
        <f t="array" ref="BX223">IF(ISNA(INDEX($DC$201:$DC$770,MATCH($BI222&amp;BX$3,$DB$201:$DB$770&amp;$DC$201:$DC$770,0))),IF(ISNA(INDEX($DC$1:$DC$200,MATCH($BI223&amp;BX$3,$DB$1:$DB$200&amp;$DC$1:$DC$200,0))),"",IF(INDEX($DC$1:$DC$200,MATCH($BI223&amp;BX$3,$DB$1:$DB$200&amp;$DC$1:$DC$200,0))=BX$3,1,"")),IF(INDEX($DC$201:$DC$770,MATCH($BI222&amp;BX$3,$DB$201:$DB$770&amp;$DC$201:$DC$770,0))=BX$3,2,""))</f>
        <v/>
      </c>
      <c r="BY223" s="10" t="str">
        <f t="array" ref="BY223">IF(ISNA(INDEX($DC$201:$DC$770,MATCH($BI222&amp;BY$3,$DB$201:$DB$770&amp;$DC$201:$DC$770,0))),IF(ISNA(INDEX($DC$1:$DC$200,MATCH($BI223&amp;BY$3,$DB$1:$DB$200&amp;$DC$1:$DC$200,0))),"",IF(INDEX($DC$1:$DC$200,MATCH($BI223&amp;BY$3,$DB$1:$DB$200&amp;$DC$1:$DC$200,0))=BY$3,1,"")),IF(INDEX($DC$201:$DC$770,MATCH($BI222&amp;BY$3,$DB$201:$DB$770&amp;$DC$201:$DC$770,0))=BY$3,2,""))</f>
        <v/>
      </c>
      <c r="BZ223" s="10" t="str">
        <f t="array" ref="BZ223">IF(ISNA(INDEX($DC$201:$DC$770,MATCH($BI222&amp;BZ$3,$DB$201:$DB$770&amp;$DC$201:$DC$770,0))),IF(ISNA(INDEX($DC$1:$DC$200,MATCH($BI223&amp;BZ$3,$DB$1:$DB$200&amp;$DC$1:$DC$200,0))),"",IF(INDEX($DC$1:$DC$200,MATCH($BI223&amp;BZ$3,$DB$1:$DB$200&amp;$DC$1:$DC$200,0))=BZ$3,1,"")),IF(INDEX($DC$201:$DC$770,MATCH($BI222&amp;BZ$3,$DB$201:$DB$770&amp;$DC$201:$DC$770,0))=BZ$3,2,""))</f>
        <v/>
      </c>
      <c r="CA223" s="9" t="str">
        <f t="array" ref="CA223">IF(ISNA(INDEX($DC$201:$DC$770,MATCH($BI222&amp;CA$3,$DB$201:$DB$770&amp;$DC$201:$DC$770,0))),IF(ISNA(INDEX($DC$1:$DC$200,MATCH($BI223&amp;CA$3,$DB$1:$DB$200&amp;$DC$1:$DC$200,0))),"",IF(INDEX($DC$1:$DC$200,MATCH($BI223&amp;CA$3,$DB$1:$DB$200&amp;$DC$1:$DC$200,0))=CA$3,1,"")),IF(INDEX($DC$201:$DC$770,MATCH($BI222&amp;CA$3,$DB$201:$DB$770&amp;$DC$201:$DC$770,0))=CA$3,2,""))</f>
        <v/>
      </c>
      <c r="CB223" s="10" t="str">
        <f t="array" ref="CB223">IF(ISNA(INDEX($DC$201:$DC$770,MATCH($BI222&amp;CB$3,$DB$201:$DB$770&amp;$DC$201:$DC$770,0))),IF(ISNA(INDEX($DC$1:$DC$200,MATCH($BI223&amp;CB$3,$DB$1:$DB$200&amp;$DC$1:$DC$200,0))),"",IF(INDEX($DC$1:$DC$200,MATCH($BI223&amp;CB$3,$DB$1:$DB$200&amp;$DC$1:$DC$200,0))=CB$3,1,"")),IF(INDEX($DC$201:$DC$770,MATCH($BI222&amp;CB$3,$DB$201:$DB$770&amp;$DC$201:$DC$770,0))=CB$3,2,""))</f>
        <v/>
      </c>
      <c r="CC223" s="8" t="str">
        <f t="array" ref="CC223">IF(ISNA(INDEX($DC$201:$DC$770,MATCH($BI222&amp;CC$3,$DB$201:$DB$770&amp;$DC$201:$DC$770,0))),IF(ISNA(INDEX($DC$1:$DC$200,MATCH($BI223&amp;CC$3,$DB$1:$DB$200&amp;$DC$1:$DC$200,0))),"",IF(INDEX($DC$1:$DC$200,MATCH($BI223&amp;CC$3,$DB$1:$DB$200&amp;$DC$1:$DC$200,0))=CC$3,1,"")),IF(INDEX($DC$201:$DC$770,MATCH($BI222&amp;CC$3,$DB$201:$DB$770&amp;$DC$201:$DC$770,0))=CC$3,2,""))</f>
        <v/>
      </c>
      <c r="CD223" s="10" t="str">
        <f t="array" ref="CD223">IF(ISNA(INDEX($DC$201:$DC$770,MATCH($BI222&amp;CD$3,$DB$201:$DB$770&amp;$DC$201:$DC$770,0))),IF(ISNA(INDEX($DC$1:$DC$200,MATCH($BI223&amp;CD$3,$DB$1:$DB$200&amp;$DC$1:$DC$200,0))),"",IF(INDEX($DC$1:$DC$200,MATCH($BI223&amp;CD$3,$DB$1:$DB$200&amp;$DC$1:$DC$200,0))=CD$3,1,"")),IF(INDEX($DC$201:$DC$770,MATCH($BI222&amp;CD$3,$DB$201:$DB$770&amp;$DC$201:$DC$770,0))=CD$3,2,""))</f>
        <v/>
      </c>
      <c r="CE223" s="10" t="str">
        <f t="array" ref="CE223">IF(ISNA(INDEX($DC$201:$DC$770,MATCH($BI222&amp;CE$3,$DB$201:$DB$770&amp;$DC$201:$DC$770,0))),IF(ISNA(INDEX($DC$1:$DC$200,MATCH($BI223&amp;CE$3,$DB$1:$DB$200&amp;$DC$1:$DC$200,0))),"",IF(INDEX($DC$1:$DC$200,MATCH($BI223&amp;CE$3,$DB$1:$DB$200&amp;$DC$1:$DC$200,0))=CE$3,1,"")),IF(INDEX($DC$201:$DC$770,MATCH($BI222&amp;CE$3,$DB$201:$DB$770&amp;$DC$201:$DC$770,0))=CE$3,2,""))</f>
        <v/>
      </c>
      <c r="CF223" s="10" t="str">
        <f t="array" ref="CF223">IF(ISNA(INDEX($DC$201:$DC$770,MATCH($BI222&amp;CF$3,$DB$201:$DB$770&amp;$DC$201:$DC$770,0))),IF(ISNA(INDEX($DC$1:$DC$200,MATCH($BI223&amp;CF$3,$DB$1:$DB$200&amp;$DC$1:$DC$200,0))),"",IF(INDEX($DC$1:$DC$200,MATCH($BI223&amp;CF$3,$DB$1:$DB$200&amp;$DC$1:$DC$200,0))=CF$3,1,"")),IF(INDEX($DC$201:$DC$770,MATCH($BI222&amp;CF$3,$DB$201:$DB$770&amp;$DC$201:$DC$770,0))=CF$3,2,""))</f>
        <v/>
      </c>
      <c r="CG223" s="9" t="str">
        <f t="array" ref="CG223">IF(ISNA(INDEX($DC$201:$DC$770,MATCH($BI222&amp;CG$3,$DB$201:$DB$770&amp;$DC$201:$DC$770,0))),IF(ISNA(INDEX($DC$1:$DC$200,MATCH($BI223&amp;CG$3,$DB$1:$DB$200&amp;$DC$1:$DC$200,0))),"",IF(INDEX($DC$1:$DC$200,MATCH($BI223&amp;CG$3,$DB$1:$DB$200&amp;$DC$1:$DC$200,0))=CG$3,1,"")),IF(INDEX($DC$201:$DC$770,MATCH($BI222&amp;CG$3,$DB$201:$DB$770&amp;$DC$201:$DC$770,0))=CG$3,2,""))</f>
        <v/>
      </c>
      <c r="CH223" s="10" t="str">
        <f t="array" ref="CH223">IF(ISNA(INDEX($DC$201:$DC$770,MATCH($BI222&amp;CH$3,$DB$201:$DB$770&amp;$DC$201:$DC$770,0))),IF(ISNA(INDEX($DC$1:$DC$200,MATCH($BI223&amp;CH$3,$DB$1:$DB$200&amp;$DC$1:$DC$200,0))),"",IF(INDEX($DC$1:$DC$200,MATCH($BI223&amp;CH$3,$DB$1:$DB$200&amp;$DC$1:$DC$200,0))=CH$3,1,"")),IF(INDEX($DC$201:$DC$770,MATCH($BI222&amp;CH$3,$DB$201:$DB$770&amp;$DC$201:$DC$770,0))=CH$3,2,""))</f>
        <v/>
      </c>
      <c r="CI223" s="8" t="str">
        <f t="array" ref="CI223">IF(ISNA(INDEX($DC$201:$DC$770,MATCH($BI222&amp;CI$3,$DB$201:$DB$770&amp;$DC$201:$DC$770,0))),IF(ISNA(INDEX($DC$1:$DC$200,MATCH($BI223&amp;CI$3,$DB$1:$DB$200&amp;$DC$1:$DC$200,0))),"",IF(INDEX($DC$1:$DC$200,MATCH($BI223&amp;CI$3,$DB$1:$DB$200&amp;$DC$1:$DC$200,0))=CI$3,1,"")),IF(INDEX($DC$201:$DC$770,MATCH($BI222&amp;CI$3,$DB$201:$DB$770&amp;$DC$201:$DC$770,0))=CI$3,2,""))</f>
        <v/>
      </c>
      <c r="CJ223" s="10" t="str">
        <f t="array" ref="CJ223">IF(ISNA(INDEX($DC$201:$DC$770,MATCH($BI222&amp;CJ$3,$DB$201:$DB$770&amp;$DC$201:$DC$770,0))),IF(ISNA(INDEX($DC$1:$DC$200,MATCH($BI223&amp;CJ$3,$DB$1:$DB$200&amp;$DC$1:$DC$200,0))),"",IF(INDEX($DC$1:$DC$200,MATCH($BI223&amp;CJ$3,$DB$1:$DB$200&amp;$DC$1:$DC$200,0))=CJ$3,1,"")),IF(INDEX($DC$201:$DC$770,MATCH($BI222&amp;CJ$3,$DB$201:$DB$770&amp;$DC$201:$DC$770,0))=CJ$3,2,""))</f>
        <v/>
      </c>
      <c r="CK223" s="10" t="str">
        <f t="array" ref="CK223">IF(ISNA(INDEX($DC$201:$DC$770,MATCH($BI222&amp;CK$3,$DB$201:$DB$770&amp;$DC$201:$DC$770,0))),IF(ISNA(INDEX($DC$1:$DC$200,MATCH($BI223&amp;CK$3,$DB$1:$DB$200&amp;$DC$1:$DC$200,0))),"",IF(INDEX($DC$1:$DC$200,MATCH($BI223&amp;CK$3,$DB$1:$DB$200&amp;$DC$1:$DC$200,0))=CK$3,1,"")),IF(INDEX($DC$201:$DC$770,MATCH($BI222&amp;CK$3,$DB$201:$DB$770&amp;$DC$201:$DC$770,0))=CK$3,2,""))</f>
        <v/>
      </c>
      <c r="CL223" s="8" t="str">
        <f t="array" ref="CL223">IF(ISNA(INDEX($DC$201:$DC$770,MATCH($BI222&amp;CL$3,$DB$201:$DB$770&amp;$DC$201:$DC$770,0))),IF(ISNA(INDEX($DC$1:$DC$200,MATCH($BI223&amp;CL$3,$DB$1:$DB$200&amp;$DC$1:$DC$200,0))),"",IF(INDEX($DC$1:$DC$200,MATCH($BI223&amp;CL$3,$DB$1:$DB$200&amp;$DC$1:$DC$200,0))=CL$3,1,"")),IF(INDEX($DC$201:$DC$770,MATCH($BI222&amp;CL$3,$DB$201:$DB$770&amp;$DC$201:$DC$770,0))=CL$3,2,""))</f>
        <v/>
      </c>
      <c r="CX223" s="30"/>
      <c r="CY223" s="30"/>
      <c r="CZ223" s="30"/>
      <c r="DA223" s="30"/>
      <c r="DB223" s="30"/>
      <c r="DC223" s="30"/>
      <c r="DD223" s="30"/>
      <c r="DE223" s="30"/>
      <c r="DF223" s="30"/>
      <c r="DG223" s="30"/>
      <c r="DH223" s="30"/>
      <c r="DI223" s="30"/>
      <c r="DJ223" s="30"/>
      <c r="DK223" s="30"/>
      <c r="DL223" s="49">
        <f t="shared" si="1926"/>
        <v>0</v>
      </c>
      <c r="DM223" s="30"/>
      <c r="DN223" s="30"/>
      <c r="DO223" s="30"/>
      <c r="DP223" s="30"/>
      <c r="DQ223" s="30"/>
    </row>
    <row r="224" spans="1:121">
      <c r="A224" s="13">
        <f t="shared" ref="A224" si="2088">A222+1</f>
        <v>284</v>
      </c>
      <c r="B224" s="174">
        <f>TRUNC((DATE($CR$2,C$205,C224)-WEEKDAY(DATE($CR$2,C$205,C224),2)-DATE(YEAR(DATE($CR$2,C$205,C224)+4-WEEKDAY(DATE($CR$2,C$205,C224),2)),1,-10))/7)</f>
        <v>41</v>
      </c>
      <c r="C224" s="181">
        <v>10</v>
      </c>
      <c r="D224" s="176" t="str">
        <f t="shared" si="1928"/>
        <v>Mo</v>
      </c>
      <c r="E224" s="2"/>
      <c r="F224" s="164">
        <f t="shared" ref="F224" si="2089">IF(OR(OR(B224=$CR$7,B228=$CR$7,B224=$CS$7,B228=$CS$7,B224=$CT$7,B228=$CT$7,B224=$CR$8,B228=$CR$8,B224=$CR$9,B228=$CR$9,B224=$CR$10,B228=$CR$10,B224=$CS$10,B228=$CS$10,B224=$CR$11,B228=$CR$11,B224=$CS$11,B228=$CS$11,B224=$CT$11,B228=$CT$11,B224=$CU$11,B228=$CU$11,B224=$CV$11,B228=$CV$11,B224=$CR$12,B228=$CR$12,B224=$CS$12,B228=$CS$12),OR($A225=$CP$30,$A225=$CP$31,$A225=$CP$32,$A225=$CP$33,$A225=$CP$34,$A225=$CP$35,$A225=$CP$36,$A225=$CP$37,$A225=$CP$38,$A225=$CP$39,$A225=$CP$40,$A225=$CP$41),OR($A225=$CP$44,$A225=$CP$45,$A225=$CP$46,$A225=$CP$47,$A225=$CP$48,$A225=$CP$49,$A225=$CP$50)),1,"")</f>
        <v>1</v>
      </c>
      <c r="G224" s="164">
        <f t="shared" ref="G224" si="2090">IF(OR(OR(B224=$CR$15,B228=$CR$15,B224=$CS$15,B228=$CS$15,B224=$CT$15,B228=$CT$15,B224=$CR$16,B228=$CR$16,B224=$CS$16,B228=$CS$16,B224=$CR$17,B228=$CR$17,B224=$CS$17,B228=$CS$17,B224=$CR$18,B228=$CR$18,B224=$CS$18,B228=$CS$18,B224=$CT$18,B228=$CT$18,B224=$CU$18,B228=$CU$18,B224=$CV$18,B228=$CV$18,B224=$CR$19,B228=$CR$19,B224=$CS$19,B228=$CS$19),OR($A225=$CP$30,$A225=$CP$31,$A225=$CP$32,$A225=$CP$33,$A225=$CP$34,$A225=$CP$35,$A225=$CP$36,$A225=$CP$37,$A225=$CP$38,$A225=$CP$39,$A225=$CP$40,$A225=$CP$41),OR($A225=$CP$44,$A225=$CP$45,$A225=$CP$46,$A225=$CP$47,$A225=$CP$48,$A225=$CP$49,$A225=$CP$50)),1,"")</f>
        <v>1</v>
      </c>
      <c r="H224" s="164">
        <f t="shared" ref="H224" si="2091">IF(OR(OR(B224=$CR$22,B228=$CR$22,B224=$CS$22,B228=$CS$22,B224=$CT$22,B228=$CT$22,B224=$CR$23,B228=$CR$23,B224=$CS$23,B228=$CS$23,B224=$CR$24,B228=$CR$24,B224=$CS$24,B228=$CS$24,B224=$CR$25,B228=$CR$25,B224=$CS$25,B228=$CS$25,B224=$CT$25,B228=$CT$25,B224=$CU$25,B228=$CU$25,B224=$CV$25,B228=$CV$25,B224=$CR$26,B228=$CR$26,B224=$CS$26,B228=$CS$26),OR($A225=$CP$30,$A225=$CP$31,$A225=$CP$32,$A225=$CP$33,$A225=$CP$34,$A225=$CP$35,$A225=$CP$36,$A225=$CP$37,$A225=$CP$38,$A225=$CP$39,$A225=$CP$40,$A225=$CP$41),OR($A225=$CP$44,$A225=$CP$45,$A225=$CP$46,$A225=$CP$47,$A225=$CP$48,$A225=$CP$49,$A225=$CP$50)),1,"")</f>
        <v>1</v>
      </c>
      <c r="I224" s="2"/>
      <c r="J224" s="1" t="str">
        <f t="shared" ref="J224" si="2092">IF(ISNA(VLOOKUP(A224,$DB$1:$DE$200,4,FALSE)),"",VLOOKUP(A224,$DB$1:$DE$200,4,FALSE))</f>
        <v/>
      </c>
      <c r="K224" s="1"/>
      <c r="L224" s="1"/>
      <c r="M224" s="1"/>
      <c r="N224" s="1"/>
      <c r="O224" s="1"/>
      <c r="P224" s="5" t="str">
        <f t="array" ref="P224">IF(ISNA(INDEX($DC$1:$DC$770,MATCH($A224&amp;P$3,$DB$1:$DB$770&amp;$DC$1:$DC$770,0))),"",IF(ISNA(INDEX($DC$1:$DC$200,MATCH($A224&amp;P$3,$DB$1:$DB$200&amp;$DC$1:$DC$200,0))),IF(INDEX($DC$201:$DC$770,MATCH($A224&amp;P$3,$DB$201:$DB$770&amp;$DC$201:$DC$770,0))=P$3,2,""),IF(INDEX($DC$1:$DC$200,MATCH($A224&amp;P$3,$DB$1:$DB$200&amp;$DC$1:$DC$200,0))=P$3,1,"")))</f>
        <v/>
      </c>
      <c r="Q224" s="6" t="str">
        <f t="array" ref="Q224">IF(ISNA(INDEX($DC$1:$DC$770,MATCH($A224&amp;Q$3,$DB$1:$DB$770&amp;$DC$1:$DC$770,0))),"",IF(ISNA(INDEX($DC$1:$DC$200,MATCH($A224&amp;Q$3,$DB$1:$DB$200&amp;$DC$1:$DC$200,0))),IF(INDEX($DC$201:$DC$770,MATCH($A224&amp;Q$3,$DB$201:$DB$770&amp;$DC$201:$DC$770,0))=Q$3,2,""),IF(INDEX($DC$1:$DC$200,MATCH($A224&amp;Q$3,$DB$1:$DB$200&amp;$DC$1:$DC$200,0))=Q$3,1,"")))</f>
        <v/>
      </c>
      <c r="R224" s="6" t="str">
        <f t="array" ref="R224">IF(ISNA(INDEX($DC$1:$DC$770,MATCH($A224&amp;R$3,$DB$1:$DB$770&amp;$DC$1:$DC$770,0))),"",IF(ISNA(INDEX($DC$1:$DC$200,MATCH($A224&amp;R$3,$DB$1:$DB$200&amp;$DC$1:$DC$200,0))),IF(INDEX($DC$201:$DC$770,MATCH($A224&amp;R$3,$DB$201:$DB$770&amp;$DC$201:$DC$770,0))=R$3,2,""),IF(INDEX($DC$1:$DC$200,MATCH($A224&amp;R$3,$DB$1:$DB$200&amp;$DC$1:$DC$200,0))=R$3,1,"")))</f>
        <v/>
      </c>
      <c r="S224" s="5" t="str">
        <f t="array" ref="S224">IF(ISNA(INDEX($DC$1:$DC$770,MATCH($A224&amp;S$3,$DB$1:$DB$770&amp;$DC$1:$DC$770,0))),"",IF(ISNA(INDEX($DC$1:$DC$200,MATCH($A224&amp;S$3,$DB$1:$DB$200&amp;$DC$1:$DC$200,0))),IF(INDEX($DC$201:$DC$770,MATCH($A224&amp;S$3,$DB$201:$DB$770&amp;$DC$201:$DC$770,0))=S$3,2,""),IF(INDEX($DC$1:$DC$200,MATCH($A224&amp;S$3,$DB$1:$DB$200&amp;$DC$1:$DC$200,0))=S$3,1,"")))</f>
        <v/>
      </c>
      <c r="T224" s="6" t="str">
        <f t="array" ref="T224">IF(ISNA(INDEX($DC$1:$DC$770,MATCH($A224&amp;T$3,$DB$1:$DB$770&amp;$DC$1:$DC$770,0))),"",IF(ISNA(INDEX($DC$1:$DC$200,MATCH($A224&amp;T$3,$DB$1:$DB$200&amp;$DC$1:$DC$200,0))),IF(INDEX($DC$201:$DC$770,MATCH($A224&amp;T$3,$DB$201:$DB$770&amp;$DC$201:$DC$770,0))=T$3,2,""),IF(INDEX($DC$1:$DC$200,MATCH($A224&amp;T$3,$DB$1:$DB$200&amp;$DC$1:$DC$200,0))=T$3,1,"")))</f>
        <v/>
      </c>
      <c r="U224" s="7" t="str">
        <f t="array" ref="U224">IF(ISNA(INDEX($DC$1:$DC$770,MATCH($A224&amp;U$3,$DB$1:$DB$770&amp;$DC$1:$DC$770,0))),"",IF(ISNA(INDEX($DC$1:$DC$200,MATCH($A224&amp;U$3,$DB$1:$DB$200&amp;$DC$1:$DC$200,0))),IF(INDEX($DC$201:$DC$770,MATCH($A224&amp;U$3,$DB$201:$DB$770&amp;$DC$201:$DC$770,0))=U$3,2,""),IF(INDEX($DC$1:$DC$200,MATCH($A224&amp;U$3,$DB$1:$DB$200&amp;$DC$1:$DC$200,0))=U$3,1,"")))</f>
        <v/>
      </c>
      <c r="V224" s="6" t="str">
        <f t="array" ref="V224">IF(ISNA(INDEX($DC$1:$DC$770,MATCH($A224&amp;V$3,$DB$1:$DB$770&amp;$DC$1:$DC$770,0))),"",IF(ISNA(INDEX($DC$1:$DC$200,MATCH($A224&amp;V$3,$DB$1:$DB$200&amp;$DC$1:$DC$200,0))),IF(INDEX($DC$201:$DC$770,MATCH($A224&amp;V$3,$DB$201:$DB$770&amp;$DC$201:$DC$770,0))=V$3,2,""),IF(INDEX($DC$1:$DC$200,MATCH($A224&amp;V$3,$DB$1:$DB$200&amp;$DC$1:$DC$200,0))=V$3,1,"")))</f>
        <v/>
      </c>
      <c r="W224" s="6" t="str">
        <f t="array" ref="W224">IF(ISNA(INDEX($DC$1:$DC$770,MATCH($A224&amp;W$3,$DB$1:$DB$770&amp;$DC$1:$DC$770,0))),"",IF(ISNA(INDEX($DC$1:$DC$200,MATCH($A224&amp;W$3,$DB$1:$DB$200&amp;$DC$1:$DC$200,0))),IF(INDEX($DC$201:$DC$770,MATCH($A224&amp;W$3,$DB$201:$DB$770&amp;$DC$201:$DC$770,0))=W$3,2,""),IF(INDEX($DC$1:$DC$200,MATCH($A224&amp;W$3,$DB$1:$DB$200&amp;$DC$1:$DC$200,0))=W$3,1,"")))</f>
        <v/>
      </c>
      <c r="X224" s="6" t="str">
        <f t="array" ref="X224">IF(ISNA(INDEX($DC$1:$DC$770,MATCH($A224&amp;X$3,$DB$1:$DB$770&amp;$DC$1:$DC$770,0))),"",IF(ISNA(INDEX($DC$1:$DC$200,MATCH($A224&amp;X$3,$DB$1:$DB$200&amp;$DC$1:$DC$200,0))),IF(INDEX($DC$201:$DC$770,MATCH($A224&amp;X$3,$DB$201:$DB$770&amp;$DC$201:$DC$770,0))=X$3,2,""),IF(INDEX($DC$1:$DC$200,MATCH($A224&amp;X$3,$DB$1:$DB$200&amp;$DC$1:$DC$200,0))=X$3,1,"")))</f>
        <v/>
      </c>
      <c r="Y224" s="5" t="str">
        <f t="array" ref="Y224">IF(ISNA(INDEX($DC$1:$DC$770,MATCH($A224&amp;Y$3,$DB$1:$DB$770&amp;$DC$1:$DC$770,0))),"",IF(ISNA(INDEX($DC$1:$DC$200,MATCH($A224&amp;Y$3,$DB$1:$DB$200&amp;$DC$1:$DC$200,0))),IF(INDEX($DC$201:$DC$770,MATCH($A224&amp;Y$3,$DB$201:$DB$770&amp;$DC$201:$DC$770,0))=Y$3,2,""),IF(INDEX($DC$1:$DC$200,MATCH($A224&amp;Y$3,$DB$1:$DB$200&amp;$DC$1:$DC$200,0))=Y$3,1,"")))</f>
        <v/>
      </c>
      <c r="Z224" s="6">
        <f t="array" ref="Z224">IF(ISNA(INDEX($DC$1:$DC$770,MATCH($A224&amp;Z$3,$DB$1:$DB$770&amp;$DC$1:$DC$770,0))),"",IF(ISNA(INDEX($DC$1:$DC$200,MATCH($A224&amp;Z$3,$DB$1:$DB$200&amp;$DC$1:$DC$200,0))),IF(INDEX($DC$201:$DC$770,MATCH($A224&amp;Z$3,$DB$201:$DB$770&amp;$DC$201:$DC$770,0))=Z$3,2,""),IF(INDEX($DC$1:$DC$200,MATCH($A224&amp;Z$3,$DB$1:$DB$200&amp;$DC$1:$DC$200,0))=Z$3,1,"")))</f>
        <v>2</v>
      </c>
      <c r="AA224" s="7">
        <f t="array" ref="AA224">IF(ISNA(INDEX($DC$1:$DC$770,MATCH($A224&amp;AA$3,$DB$1:$DB$770&amp;$DC$1:$DC$770,0))),"",IF(ISNA(INDEX($DC$1:$DC$200,MATCH($A224&amp;AA$3,$DB$1:$DB$200&amp;$DC$1:$DC$200,0))),IF(INDEX($DC$201:$DC$770,MATCH($A224&amp;AA$3,$DB$201:$DB$770&amp;$DC$201:$DC$770,0))=AA$3,2,""),IF(INDEX($DC$1:$DC$200,MATCH($A224&amp;AA$3,$DB$1:$DB$200&amp;$DC$1:$DC$200,0))=AA$3,1,"")))</f>
        <v>2</v>
      </c>
      <c r="AB224" s="6" t="str">
        <f t="array" ref="AB224">IF(ISNA(INDEX($DC$1:$DC$770,MATCH($A224&amp;AB$3,$DB$1:$DB$770&amp;$DC$1:$DC$770,0))),"",IF(ISNA(INDEX($DC$1:$DC$200,MATCH($A224&amp;AB$3,$DB$1:$DB$200&amp;$DC$1:$DC$200,0))),IF(INDEX($DC$201:$DC$770,MATCH($A224&amp;AB$3,$DB$201:$DB$770&amp;$DC$201:$DC$770,0))=AB$3,2,""),IF(INDEX($DC$1:$DC$200,MATCH($A224&amp;AB$3,$DB$1:$DB$200&amp;$DC$1:$DC$200,0))=AB$3,1,"")))</f>
        <v/>
      </c>
      <c r="AC224" s="6" t="str">
        <f t="array" ref="AC224">IF(ISNA(INDEX($DC$1:$DC$770,MATCH($A224&amp;AC$3,$DB$1:$DB$770&amp;$DC$1:$DC$770,0))),"",IF(ISNA(INDEX($DC$1:$DC$200,MATCH($A224&amp;AC$3,$DB$1:$DB$200&amp;$DC$1:$DC$200,0))),IF(INDEX($DC$201:$DC$770,MATCH($A224&amp;AC$3,$DB$201:$DB$770&amp;$DC$201:$DC$770,0))=AC$3,2,""),IF(INDEX($DC$1:$DC$200,MATCH($A224&amp;AC$3,$DB$1:$DB$200&amp;$DC$1:$DC$200,0))=AC$3,1,"")))</f>
        <v/>
      </c>
      <c r="AD224" s="7" t="str">
        <f t="array" ref="AD224">IF(ISNA(INDEX($DC$1:$DC$770,MATCH($A224&amp;AD$3,$DB$1:$DB$770&amp;$DC$1:$DC$770,0))),"",IF(ISNA(INDEX($DC$1:$DC$200,MATCH($A224&amp;AD$3,$DB$1:$DB$200&amp;$DC$1:$DC$200,0))),IF(INDEX($DC$201:$DC$770,MATCH($A224&amp;AD$3,$DB$201:$DB$770&amp;$DC$201:$DC$770,0))=AD$3,2,""),IF(INDEX($DC$1:$DC$200,MATCH($A224&amp;AD$3,$DB$1:$DB$200&amp;$DC$1:$DC$200,0))=AD$3,1,"")))</f>
        <v/>
      </c>
      <c r="AE224" s="4">
        <f t="shared" ref="AE224" si="2093">AE222+1</f>
        <v>315</v>
      </c>
      <c r="AF224" s="174">
        <f>TRUNC((DATE($CR$2,AG$205,AG224)-WEEKDAY(DATE($CR$2,AG$205,AG224),2)-DATE(YEAR(DATE($CR$2,AG$205,AG224)+4-WEEKDAY(DATE($CR$2,AG$205,AG224),2)),1,-10))/7)</f>
        <v>45</v>
      </c>
      <c r="AG224" s="181">
        <v>10</v>
      </c>
      <c r="AH224" s="176" t="str">
        <f t="shared" si="1933"/>
        <v>Do</v>
      </c>
      <c r="AI224" s="2"/>
      <c r="AJ224" s="164" t="str">
        <f t="shared" ref="AJ224" si="2094">IF(OR(OR(AF224=$CR$7,AF228=$CR$7,AF224=$CS$7,AF228=$CS$7,AF224=$CT$7,AF228=$CT$7,AF224=$CR$8,AF228=$CR$8,AF224=$CR$9,AF228=$CR$9,AF224=$CR$10,AF228=$CR$10,AF224=$CS$10,AF228=$CS$10,AF224=$CR$11,AF228=$CR$11,AF224=$CS$11,AF228=$CS$11,AF224=$CT$11,AF228=$CT$11,AF224=$CU$11,AF228=$CU$11,AF224=$CV$11,AF228=$CV$11,AF224=$CR$12,AF228=$CR$12,AF224=$CS$12,AF228=$CS$12),OR($AE225=$CP$30,$AE225=$CP$31,$AE225=$CP$32,$AE225=$CP$33,$AE225=$CP$34,$AE225=$CP$35,$AE225=$CP$36,$AE225=$CP$37,$AE225=$CP$38,$AE225=$CP$39,$AE225=$CP$40,$AE225=$CP$41),OR($AE225=$CP$44,$AE225=$CP$45,$AE225=$CP$46,$AE225=$CP$47,$AE225=$CP$48,$AE225=$CP$49,$AE225=$CP$50)),1,"")</f>
        <v/>
      </c>
      <c r="AK224" s="164" t="str">
        <f t="shared" ref="AK224" si="2095">IF(OR(OR(AF224=$CR$15,AF228=$CR$15,AF224=$CS$15,AF228=$CS$15,AF224=$CT$15,AF228=$CT$15,AF224=$CR$16,AF228=$CR$16,AF224=$CS$16,AF228=$CS$16,AF224=$CR$17,AF228=$CR$17,AF224=$CS$17,AF228=$CS$17,AF224=$CR$18,AF228=$CR$18,AF224=$CS$18,AF228=$CS$18,AF224=$CT$18,AF228=$CT$18,AF224=$CU$18,AF228=$CU$18,AF224=$CV$18,AF228=$CV$18,AF224=$CR$19,AF228=$CR$19,AF224=$CS$19,AF228=$CS$19),OR($AE225=$CP$30,$AE225=$CP$31,$AE225=$CP$32,$AE225=$CP$33,$AE225=$CP$34,$AE225=$CP$35,$AE225=$CP$36,$AE225=$CP$37,$AE225=$CP$38,$AE225=$CP$39,$AE225=$CP$40,$AE225=$CP$41),OR($AE225=$CP$44,$AE225=$CP$45,$AE225=$CP$46,$AE225=$CP$47,$AE225=$CP$48,$AE225=$CP$49,$AE225=$CP$50)),1,"")</f>
        <v/>
      </c>
      <c r="AL224" s="164" t="str">
        <f t="shared" ref="AL224" si="2096">IF(OR(OR(AF224=$CR$22,AF228=$CR$22,AF224=$CS$22,AF228=$CS$22,AF224=$CT$22,AF228=$CT$22,AF224=$CR$23,AF228=$CR$23,AF224=$CS$23,AF228=$CS$23,AF224=$CR$24,AF228=$CR$24,AF224=$CS$24,AF228=$CS$24,AF224=$CR$25,AF228=$CR$25,AF224=$CS$25,AF228=$CS$25,AF224=$CT$25,AF228=$CT$25,AF224=$CU$25,AF228=$CU$25,AF224=$CV$25,AF228=$CV$25,AF224=$CR$26,AF228=$CR$26,AF224=$CS$26,AF228=$CS$26),OR($AE225=$CP$30,$AE225=$CP$31,$AE225=$CP$32,$AE225=$CP$33,$AE225=$CP$34,$AE225=$CP$35,$AE225=$CP$36,$AE225=$CP$37,$AE225=$CP$38,$AE225=$CP$39,$AE225=$CP$40,$AE225=$CP$41),OR($AE225=$CP$44,$AE225=$CP$45,$AE225=$CP$46,$AE225=$CP$47,$AE225=$CP$48,$AE225=$CP$49,$AE225=$CP$50)),1,"")</f>
        <v/>
      </c>
      <c r="AM224" s="2"/>
      <c r="AN224" s="5" t="str">
        <f t="shared" ref="AN224" si="2097">IF(ISNA(VLOOKUP(AE224,$DB$1:$DE$200,4,FALSE)),"",VLOOKUP(AE224,$DB$1:$DE$200,4,FALSE))</f>
        <v/>
      </c>
      <c r="AO224" s="6"/>
      <c r="AP224" s="6"/>
      <c r="AQ224" s="6"/>
      <c r="AR224" s="6"/>
      <c r="AS224" s="7"/>
      <c r="AT224" s="5" t="str">
        <f t="array" ref="AT224">IF(ISNA(INDEX($DC$1:$DC$770,MATCH($AE224&amp;AT$3,$DB$1:$DB$770&amp;$DC$1:$DC$770,0))),"",IF(ISNA(INDEX($DC$1:$DC$200,MATCH($AE224&amp;AT$3,$DB$1:$DB$200&amp;$DC$1:$DC$200,0))),IF(INDEX($DC$201:$DC$770,MATCH($AE224&amp;AT$3,$DB$201:$DB$770&amp;$DC$201:$DC$770,0))=AT$3,2,""),IF(INDEX($DC$1:$DC$200,MATCH($AE224&amp;AT$3,$DB$1:$DB$200&amp;$DC$1:$DC$200,0))=AT$3,1,"")))</f>
        <v/>
      </c>
      <c r="AU224" s="6" t="str">
        <f t="array" ref="AU224">IF(ISNA(INDEX($DC$1:$DC$770,MATCH($AE224&amp;AU$3,$DB$1:$DB$770&amp;$DC$1:$DC$770,0))),"",IF(ISNA(INDEX($DC$1:$DC$200,MATCH($AE224&amp;AU$3,$DB$1:$DB$200&amp;$DC$1:$DC$200,0))),IF(INDEX($DC$201:$DC$770,MATCH($AE224&amp;AU$3,$DB$201:$DB$770&amp;$DC$201:$DC$770,0))=AU$3,2,""),IF(INDEX($DC$1:$DC$200,MATCH($AE224&amp;AU$3,$DB$1:$DB$200&amp;$DC$1:$DC$200,0))=AU$3,1,"")))</f>
        <v/>
      </c>
      <c r="AV224" s="6" t="str">
        <f t="array" ref="AV224">IF(ISNA(INDEX($DC$1:$DC$770,MATCH($AE224&amp;AV$3,$DB$1:$DB$770&amp;$DC$1:$DC$770,0))),"",IF(ISNA(INDEX($DC$1:$DC$200,MATCH($AE224&amp;AV$3,$DB$1:$DB$200&amp;$DC$1:$DC$200,0))),IF(INDEX($DC$201:$DC$770,MATCH($AE224&amp;AV$3,$DB$201:$DB$770&amp;$DC$201:$DC$770,0))=AV$3,2,""),IF(INDEX($DC$1:$DC$200,MATCH($AE224&amp;AV$3,$DB$1:$DB$200&amp;$DC$1:$DC$200,0))=AV$3,1,"")))</f>
        <v/>
      </c>
      <c r="AW224" s="5" t="str">
        <f t="array" ref="AW224">IF(ISNA(INDEX($DC$1:$DC$770,MATCH($AE224&amp;AW$3,$DB$1:$DB$770&amp;$DC$1:$DC$770,0))),"",IF(ISNA(INDEX($DC$1:$DC$200,MATCH($AE224&amp;AW$3,$DB$1:$DB$200&amp;$DC$1:$DC$200,0))),IF(INDEX($DC$201:$DC$770,MATCH($AE224&amp;AW$3,$DB$201:$DB$770&amp;$DC$201:$DC$770,0))=AW$3,2,""),IF(INDEX($DC$1:$DC$200,MATCH($AE224&amp;AW$3,$DB$1:$DB$200&amp;$DC$1:$DC$200,0))=AW$3,1,"")))</f>
        <v/>
      </c>
      <c r="AX224" s="6" t="str">
        <f t="array" ref="AX224">IF(ISNA(INDEX($DC$1:$DC$770,MATCH($AE224&amp;AX$3,$DB$1:$DB$770&amp;$DC$1:$DC$770,0))),"",IF(ISNA(INDEX($DC$1:$DC$200,MATCH($AE224&amp;AX$3,$DB$1:$DB$200&amp;$DC$1:$DC$200,0))),IF(INDEX($DC$201:$DC$770,MATCH($AE224&amp;AX$3,$DB$201:$DB$770&amp;$DC$201:$DC$770,0))=AX$3,2,""),IF(INDEX($DC$1:$DC$200,MATCH($AE224&amp;AX$3,$DB$1:$DB$200&amp;$DC$1:$DC$200,0))=AX$3,1,"")))</f>
        <v/>
      </c>
      <c r="AY224" s="7" t="str">
        <f t="array" ref="AY224">IF(ISNA(INDEX($DC$1:$DC$770,MATCH($AE224&amp;AY$3,$DB$1:$DB$770&amp;$DC$1:$DC$770,0))),"",IF(ISNA(INDEX($DC$1:$DC$200,MATCH($AE224&amp;AY$3,$DB$1:$DB$200&amp;$DC$1:$DC$200,0))),IF(INDEX($DC$201:$DC$770,MATCH($AE224&amp;AY$3,$DB$201:$DB$770&amp;$DC$201:$DC$770,0))=AY$3,2,""),IF(INDEX($DC$1:$DC$200,MATCH($AE224&amp;AY$3,$DB$1:$DB$200&amp;$DC$1:$DC$200,0))=AY$3,1,"")))</f>
        <v/>
      </c>
      <c r="AZ224" s="6" t="str">
        <f t="array" ref="AZ224">IF(ISNA(INDEX($DC$1:$DC$770,MATCH($AE224&amp;AZ$3,$DB$1:$DB$770&amp;$DC$1:$DC$770,0))),"",IF(ISNA(INDEX($DC$1:$DC$200,MATCH($AE224&amp;AZ$3,$DB$1:$DB$200&amp;$DC$1:$DC$200,0))),IF(INDEX($DC$201:$DC$770,MATCH($AE224&amp;AZ$3,$DB$201:$DB$770&amp;$DC$201:$DC$770,0))=AZ$3,2,""),IF(INDEX($DC$1:$DC$200,MATCH($AE224&amp;AZ$3,$DB$1:$DB$200&amp;$DC$1:$DC$200,0))=AZ$3,1,"")))</f>
        <v/>
      </c>
      <c r="BA224" s="6" t="str">
        <f t="array" ref="BA224">IF(ISNA(INDEX($DC$1:$DC$770,MATCH($AE224&amp;BA$3,$DB$1:$DB$770&amp;$DC$1:$DC$770,0))),"",IF(ISNA(INDEX($DC$1:$DC$200,MATCH($AE224&amp;BA$3,$DB$1:$DB$200&amp;$DC$1:$DC$200,0))),IF(INDEX($DC$201:$DC$770,MATCH($AE224&amp;BA$3,$DB$201:$DB$770&amp;$DC$201:$DC$770,0))=BA$3,2,""),IF(INDEX($DC$1:$DC$200,MATCH($AE224&amp;BA$3,$DB$1:$DB$200&amp;$DC$1:$DC$200,0))=BA$3,1,"")))</f>
        <v/>
      </c>
      <c r="BB224" s="6" t="str">
        <f t="array" ref="BB224">IF(ISNA(INDEX($DC$1:$DC$770,MATCH($AE224&amp;BB$3,$DB$1:$DB$770&amp;$DC$1:$DC$770,0))),"",IF(ISNA(INDEX($DC$1:$DC$200,MATCH($AE224&amp;BB$3,$DB$1:$DB$200&amp;$DC$1:$DC$200,0))),IF(INDEX($DC$201:$DC$770,MATCH($AE224&amp;BB$3,$DB$201:$DB$770&amp;$DC$201:$DC$770,0))=BB$3,2,""),IF(INDEX($DC$1:$DC$200,MATCH($AE224&amp;BB$3,$DB$1:$DB$200&amp;$DC$1:$DC$200,0))=BB$3,1,"")))</f>
        <v/>
      </c>
      <c r="BC224" s="5" t="str">
        <f t="array" ref="BC224">IF(ISNA(INDEX($DC$1:$DC$770,MATCH($AE224&amp;BC$3,$DB$1:$DB$770&amp;$DC$1:$DC$770,0))),"",IF(ISNA(INDEX($DC$1:$DC$200,MATCH($AE224&amp;BC$3,$DB$1:$DB$200&amp;$DC$1:$DC$200,0))),IF(INDEX($DC$201:$DC$770,MATCH($AE224&amp;BC$3,$DB$201:$DB$770&amp;$DC$201:$DC$770,0))=BC$3,2,""),IF(INDEX($DC$1:$DC$200,MATCH($AE224&amp;BC$3,$DB$1:$DB$200&amp;$DC$1:$DC$200,0))=BC$3,1,"")))</f>
        <v/>
      </c>
      <c r="BD224" s="6" t="str">
        <f t="array" ref="BD224">IF(ISNA(INDEX($DC$1:$DC$770,MATCH($AE224&amp;BD$3,$DB$1:$DB$770&amp;$DC$1:$DC$770,0))),"",IF(ISNA(INDEX($DC$1:$DC$200,MATCH($AE224&amp;BD$3,$DB$1:$DB$200&amp;$DC$1:$DC$200,0))),IF(INDEX($DC$201:$DC$770,MATCH($AE224&amp;BD$3,$DB$201:$DB$770&amp;$DC$201:$DC$770,0))=BD$3,2,""),IF(INDEX($DC$1:$DC$200,MATCH($AE224&amp;BD$3,$DB$1:$DB$200&amp;$DC$1:$DC$200,0))=BD$3,1,"")))</f>
        <v/>
      </c>
      <c r="BE224" s="7" t="str">
        <f t="array" ref="BE224">IF(ISNA(INDEX($DC$1:$DC$770,MATCH($AE224&amp;BE$3,$DB$1:$DB$770&amp;$DC$1:$DC$770,0))),"",IF(ISNA(INDEX($DC$1:$DC$200,MATCH($AE224&amp;BE$3,$DB$1:$DB$200&amp;$DC$1:$DC$200,0))),IF(INDEX($DC$201:$DC$770,MATCH($AE224&amp;BE$3,$DB$201:$DB$770&amp;$DC$201:$DC$770,0))=BE$3,2,""),IF(INDEX($DC$1:$DC$200,MATCH($AE224&amp;BE$3,$DB$1:$DB$200&amp;$DC$1:$DC$200,0))=BE$3,1,"")))</f>
        <v/>
      </c>
      <c r="BF224" s="6" t="str">
        <f t="array" ref="BF224">IF(ISNA(INDEX($DC$1:$DC$770,MATCH($AE224&amp;BF$3,$DB$1:$DB$770&amp;$DC$1:$DC$770,0))),"",IF(ISNA(INDEX($DC$1:$DC$200,MATCH($AE224&amp;BF$3,$DB$1:$DB$200&amp;$DC$1:$DC$200,0))),IF(INDEX($DC$201:$DC$770,MATCH($AE224&amp;BF$3,$DB$201:$DB$770&amp;$DC$201:$DC$770,0))=BF$3,2,""),IF(INDEX($DC$1:$DC$200,MATCH($AE224&amp;BF$3,$DB$1:$DB$200&amp;$DC$1:$DC$200,0))=BF$3,1,"")))</f>
        <v/>
      </c>
      <c r="BG224" s="6" t="str">
        <f t="array" ref="BG224">IF(ISNA(INDEX($DC$1:$DC$770,MATCH($AE224&amp;BG$3,$DB$1:$DB$770&amp;$DC$1:$DC$770,0))),"",IF(ISNA(INDEX($DC$1:$DC$200,MATCH($AE224&amp;BG$3,$DB$1:$DB$200&amp;$DC$1:$DC$200,0))),IF(INDEX($DC$201:$DC$770,MATCH($AE224&amp;BG$3,$DB$201:$DB$770&amp;$DC$201:$DC$770,0))=BG$3,2,""),IF(INDEX($DC$1:$DC$200,MATCH($AE224&amp;BG$3,$DB$1:$DB$200&amp;$DC$1:$DC$200,0))=BG$3,1,"")))</f>
        <v/>
      </c>
      <c r="BH224" s="7" t="str">
        <f t="array" ref="BH224">IF(ISNA(INDEX($DC$1:$DC$770,MATCH($AE224&amp;BH$3,$DB$1:$DB$770&amp;$DC$1:$DC$770,0))),"",IF(ISNA(INDEX($DC$1:$DC$200,MATCH($AE224&amp;BH$3,$DB$1:$DB$200&amp;$DC$1:$DC$200,0))),IF(INDEX($DC$201:$DC$770,MATCH($AE224&amp;BH$3,$DB$201:$DB$770&amp;$DC$201:$DC$770,0))=BH$3,2,""),IF(INDEX($DC$1:$DC$200,MATCH($AE224&amp;BH$3,$DB$1:$DB$200&amp;$DC$1:$DC$200,0))=BH$3,1,"")))</f>
        <v/>
      </c>
      <c r="BI224" s="4">
        <f t="shared" ref="BI224" si="2098">BI222+1</f>
        <v>345</v>
      </c>
      <c r="BJ224" s="174">
        <f>TRUNC((DATE($CR$2,BK$205,BK224)-WEEKDAY(DATE($CR$2,BK$205,BK224),2)-DATE(YEAR(DATE($CR$2,BK$205,BK224)+4-WEEKDAY(DATE($CR$2,BK$205,BK224),2)),1,-10))/7)</f>
        <v>49</v>
      </c>
      <c r="BK224" s="181">
        <v>10</v>
      </c>
      <c r="BL224" s="176" t="str">
        <f t="shared" si="1938"/>
        <v>Sa</v>
      </c>
      <c r="BM224" s="2"/>
      <c r="BN224" s="164" t="str">
        <f t="shared" ref="BN224" si="2099">IF(OR(OR($BI225=$CP$30,$BI225=$CP$31,$BI225=$CP$32,$BI225=$CP$33,$BI225=$CP$34,$BI225=$CP$35,$BI225=$CP$36,$BI225=$CP$37,$BI225=$CP$38,$BI225=$CP$39,$BI225=$CP$40,$BI225=$CP$41),OR(BJ224=$CR$7,BJ228=$CR$7,BJ224=$CS$7,BJ228=$CS$7,BJ224=$CT$7,BJ228=$CT$7,BJ224=$CR$8,BJ228=$CR$8,BJ224=$CR$9,BJ228=$CR$9,BJ224=$CR$10,BJ228=$CR$10,BJ224=$CS$10,BJ228=$CS$10,BJ224=$CR$11,BJ228=$CR$11,BJ224=$CS$11,BJ228=$CS$11,BJ224=$CT$11,BJ228=$CT$11,BJ224=$CU$11,BJ228=$CU$11,BJ224=$CV$11,BJ228=$CV$11,BJ224=$CR$12,BJ228=$CR$12,BJ224=$CS$12,BJ228=$CS$12),OR($BI225=$CP$44,$BI225=$CP$45,$BI225=$CP$46,$BI225=$CP$47,$BI225=$CP$48,$BI225=$CP$49,$BI225=$CP$50)),1,"")</f>
        <v/>
      </c>
      <c r="BO224" s="164" t="str">
        <f t="shared" ref="BO224" si="2100">IF(OR(OR(BJ224=$CR$15,BJ228=$CR$15,BJ224=$CS$15,BJ228=$CS$15,BJ224=$CT$15,BJ228=$CT$15,BJ224=$CR$16,BJ228=$CR$16,BJ224=$CS$16,BJ228=$CS$16,BJ224=$CR$17,BJ228=$CR$17,BJ224=$CS$17,BJ228=$CS$17,BJ224=$CR$18,BJ228=$CR$18,BJ224=$CS$18,BJ228=$CS$18,BJ224=$CT$18,BJ228=$CT$18,BJ224=$CU$18,BJ228=$CU$18,BJ224=$CV$18,BJ228=$CV$18,BJ224=$CR$19,BJ228=$CR$19,BJ224=$CS$19,BJ228=$CS$19),OR($BI225=$CP$30,$BI225=$CP$31,$BI225=$CP$32,$BI225=$CP$33,$BI225=$CP$34,$BI225=$CP$35,$BI225=$CP$36,$BI225=$CP$37,$BI225=$CP$38,$BI225=$CP$39,$BI225=$CP$40,$BI225=$CP$41),OR($BI225=$CP$44,$BI225=$CP$45,$BI225=$CP$46,$BI225=$CP$47,$BI225=$CP$48,$BI225=$CP$49,$BI225=$CP$50)),1,"")</f>
        <v/>
      </c>
      <c r="BP224" s="164" t="str">
        <f t="shared" ref="BP224" si="2101">IF(OR(OR(BJ224=$CR$22,BJ228=$CR$22,BJ224=$CS$22,BJ228=$CS$22,BJ224=$CT$22,BJ228=$CT$22,BJ224=$CR$23,BJ228=$CR$23,BJ224=$CS$23,BJ228=$CS$23,BJ224=$CR$24,BJ228=$CR$24,BJ224=$CS$24,BJ228=$CS$24,BJ224=$CR$25,BJ228=$CR$25,BJ224=$CS$25,BJ228=$CS$25,BJ224=$CT$25,BJ228=$CT$25,BJ224=$CU$25,BJ228=$CU$25,BJ224=$CV$25,BJ228=$CV$25,BJ224=$CR$26,BJ228=$CR$26,BJ224=$CS$26,BJ228=$CS$26),OR($BI225=$CP$30,$BI225=$CP$31,$BI225=$CP$32,$BI225=$CP$33,$BI225=$CP$34,$BI225=$CP$35,$BI225=$CP$36,$BI225=$CP$37,$BI225=$CP$38,$BI225=$CP$39,$BI225=$CP$40,$BI225=$CP$41),OR($BI225=$CP$44,$BI225=$CP$45,$BI225=$CP$46,$BI225=$CP$47,$BI225=$CP$48,$BI225=$CP$49,$BI225=$CP$50)),1,"")</f>
        <v/>
      </c>
      <c r="BQ224" s="2"/>
      <c r="BR224" s="5" t="str">
        <f t="shared" ref="BR224" si="2102">IF(ISNA(VLOOKUP(BI224,$DB$1:$DE$200,4,FALSE)),"",VLOOKUP(BI224,$DB$1:$DE$200,4,FALSE))</f>
        <v/>
      </c>
      <c r="BS224" s="6"/>
      <c r="BT224" s="6"/>
      <c r="BU224" s="6"/>
      <c r="BV224" s="6"/>
      <c r="BW224" s="7"/>
      <c r="BX224" s="5" t="str">
        <f t="array" ref="BX224">IF(ISNA(INDEX($DC$1:$DC$770,MATCH($BI224&amp;BX$3,$DB$1:$DB$770&amp;$DC$1:$DC$770,0))),"",IF(ISNA(INDEX($DC$1:$DC$200,MATCH($BI224&amp;BX$3,$DB$1:$DB$200&amp;$DC$1:$DC$200,0))),IF(INDEX($DC$201:$DC$770,MATCH($BI224&amp;BX$3,$DB$201:$DB$770&amp;$DC$201:$DC$770,0))=BX$3,2,""),IF(INDEX($DC$1:$DC$200,MATCH($BI224&amp;BX$3,$DB$1:$DB$200&amp;$DC$1:$DC$200,0))=BX$3,1,"")))</f>
        <v/>
      </c>
      <c r="BY224" s="6" t="str">
        <f t="array" ref="BY224">IF(ISNA(INDEX($DC$1:$DC$770,MATCH($BI224&amp;BY$3,$DB$1:$DB$770&amp;$DC$1:$DC$770,0))),"",IF(ISNA(INDEX($DC$1:$DC$200,MATCH($BI224&amp;BY$3,$DB$1:$DB$200&amp;$DC$1:$DC$200,0))),IF(INDEX($DC$201:$DC$770,MATCH($BI224&amp;BY$3,$DB$201:$DB$770&amp;$DC$201:$DC$770,0))=BY$3,2,""),IF(INDEX($DC$1:$DC$200,MATCH($BI224&amp;BY$3,$DB$1:$DB$200&amp;$DC$1:$DC$200,0))=BY$3,1,"")))</f>
        <v/>
      </c>
      <c r="BZ224" s="6" t="str">
        <f t="array" ref="BZ224">IF(ISNA(INDEX($DC$1:$DC$770,MATCH($BI224&amp;BZ$3,$DB$1:$DB$770&amp;$DC$1:$DC$770,0))),"",IF(ISNA(INDEX($DC$1:$DC$200,MATCH($BI224&amp;BZ$3,$DB$1:$DB$200&amp;$DC$1:$DC$200,0))),IF(INDEX($DC$201:$DC$770,MATCH($BI224&amp;BZ$3,$DB$201:$DB$770&amp;$DC$201:$DC$770,0))=BZ$3,2,""),IF(INDEX($DC$1:$DC$200,MATCH($BI224&amp;BZ$3,$DB$1:$DB$200&amp;$DC$1:$DC$200,0))=BZ$3,1,"")))</f>
        <v/>
      </c>
      <c r="CA224" s="5" t="str">
        <f t="array" ref="CA224">IF(ISNA(INDEX($DC$1:$DC$770,MATCH($BI224&amp;CA$3,$DB$1:$DB$770&amp;$DC$1:$DC$770,0))),"",IF(ISNA(INDEX($DC$1:$DC$200,MATCH($BI224&amp;CA$3,$DB$1:$DB$200&amp;$DC$1:$DC$200,0))),IF(INDEX($DC$201:$DC$770,MATCH($BI224&amp;CA$3,$DB$201:$DB$770&amp;$DC$201:$DC$770,0))=CA$3,2,""),IF(INDEX($DC$1:$DC$200,MATCH($BI224&amp;CA$3,$DB$1:$DB$200&amp;$DC$1:$DC$200,0))=CA$3,1,"")))</f>
        <v/>
      </c>
      <c r="CB224" s="6" t="str">
        <f t="array" ref="CB224">IF(ISNA(INDEX($DC$1:$DC$770,MATCH($BI224&amp;CB$3,$DB$1:$DB$770&amp;$DC$1:$DC$770,0))),"",IF(ISNA(INDEX($DC$1:$DC$200,MATCH($BI224&amp;CB$3,$DB$1:$DB$200&amp;$DC$1:$DC$200,0))),IF(INDEX($DC$201:$DC$770,MATCH($BI224&amp;CB$3,$DB$201:$DB$770&amp;$DC$201:$DC$770,0))=CB$3,2,""),IF(INDEX($DC$1:$DC$200,MATCH($BI224&amp;CB$3,$DB$1:$DB$200&amp;$DC$1:$DC$200,0))=CB$3,1,"")))</f>
        <v/>
      </c>
      <c r="CC224" s="7" t="str">
        <f t="array" ref="CC224">IF(ISNA(INDEX($DC$1:$DC$770,MATCH($BI224&amp;CC$3,$DB$1:$DB$770&amp;$DC$1:$DC$770,0))),"",IF(ISNA(INDEX($DC$1:$DC$200,MATCH($BI224&amp;CC$3,$DB$1:$DB$200&amp;$DC$1:$DC$200,0))),IF(INDEX($DC$201:$DC$770,MATCH($BI224&amp;CC$3,$DB$201:$DB$770&amp;$DC$201:$DC$770,0))=CC$3,2,""),IF(INDEX($DC$1:$DC$200,MATCH($BI224&amp;CC$3,$DB$1:$DB$200&amp;$DC$1:$DC$200,0))=CC$3,1,"")))</f>
        <v/>
      </c>
      <c r="CD224" s="6" t="str">
        <f t="array" ref="CD224">IF(ISNA(INDEX($DC$1:$DC$770,MATCH($BI224&amp;CD$3,$DB$1:$DB$770&amp;$DC$1:$DC$770,0))),"",IF(ISNA(INDEX($DC$1:$DC$200,MATCH($BI224&amp;CD$3,$DB$1:$DB$200&amp;$DC$1:$DC$200,0))),IF(INDEX($DC$201:$DC$770,MATCH($BI224&amp;CD$3,$DB$201:$DB$770&amp;$DC$201:$DC$770,0))=CD$3,2,""),IF(INDEX($DC$1:$DC$200,MATCH($BI224&amp;CD$3,$DB$1:$DB$200&amp;$DC$1:$DC$200,0))=CD$3,1,"")))</f>
        <v/>
      </c>
      <c r="CE224" s="6" t="str">
        <f t="array" ref="CE224">IF(ISNA(INDEX($DC$1:$DC$770,MATCH($BI224&amp;CE$3,$DB$1:$DB$770&amp;$DC$1:$DC$770,0))),"",IF(ISNA(INDEX($DC$1:$DC$200,MATCH($BI224&amp;CE$3,$DB$1:$DB$200&amp;$DC$1:$DC$200,0))),IF(INDEX($DC$201:$DC$770,MATCH($BI224&amp;CE$3,$DB$201:$DB$770&amp;$DC$201:$DC$770,0))=CE$3,2,""),IF(INDEX($DC$1:$DC$200,MATCH($BI224&amp;CE$3,$DB$1:$DB$200&amp;$DC$1:$DC$200,0))=CE$3,1,"")))</f>
        <v/>
      </c>
      <c r="CF224" s="6" t="str">
        <f t="array" ref="CF224">IF(ISNA(INDEX($DC$1:$DC$770,MATCH($BI224&amp;CF$3,$DB$1:$DB$770&amp;$DC$1:$DC$770,0))),"",IF(ISNA(INDEX($DC$1:$DC$200,MATCH($BI224&amp;CF$3,$DB$1:$DB$200&amp;$DC$1:$DC$200,0))),IF(INDEX($DC$201:$DC$770,MATCH($BI224&amp;CF$3,$DB$201:$DB$770&amp;$DC$201:$DC$770,0))=CF$3,2,""),IF(INDEX($DC$1:$DC$200,MATCH($BI224&amp;CF$3,$DB$1:$DB$200&amp;$DC$1:$DC$200,0))=CF$3,1,"")))</f>
        <v/>
      </c>
      <c r="CG224" s="5" t="str">
        <f t="array" ref="CG224">IF(ISNA(INDEX($DC$1:$DC$770,MATCH($BI224&amp;CG$3,$DB$1:$DB$770&amp;$DC$1:$DC$770,0))),"",IF(ISNA(INDEX($DC$1:$DC$200,MATCH($BI224&amp;CG$3,$DB$1:$DB$200&amp;$DC$1:$DC$200,0))),IF(INDEX($DC$201:$DC$770,MATCH($BI224&amp;CG$3,$DB$201:$DB$770&amp;$DC$201:$DC$770,0))=CG$3,2,""),IF(INDEX($DC$1:$DC$200,MATCH($BI224&amp;CG$3,$DB$1:$DB$200&amp;$DC$1:$DC$200,0))=CG$3,1,"")))</f>
        <v/>
      </c>
      <c r="CH224" s="6" t="str">
        <f t="array" ref="CH224">IF(ISNA(INDEX($DC$1:$DC$770,MATCH($BI224&amp;CH$3,$DB$1:$DB$770&amp;$DC$1:$DC$770,0))),"",IF(ISNA(INDEX($DC$1:$DC$200,MATCH($BI224&amp;CH$3,$DB$1:$DB$200&amp;$DC$1:$DC$200,0))),IF(INDEX($DC$201:$DC$770,MATCH($BI224&amp;CH$3,$DB$201:$DB$770&amp;$DC$201:$DC$770,0))=CH$3,2,""),IF(INDEX($DC$1:$DC$200,MATCH($BI224&amp;CH$3,$DB$1:$DB$200&amp;$DC$1:$DC$200,0))=CH$3,1,"")))</f>
        <v/>
      </c>
      <c r="CI224" s="7" t="str">
        <f t="array" ref="CI224">IF(ISNA(INDEX($DC$1:$DC$770,MATCH($BI224&amp;CI$3,$DB$1:$DB$770&amp;$DC$1:$DC$770,0))),"",IF(ISNA(INDEX($DC$1:$DC$200,MATCH($BI224&amp;CI$3,$DB$1:$DB$200&amp;$DC$1:$DC$200,0))),IF(INDEX($DC$201:$DC$770,MATCH($BI224&amp;CI$3,$DB$201:$DB$770&amp;$DC$201:$DC$770,0))=CI$3,2,""),IF(INDEX($DC$1:$DC$200,MATCH($BI224&amp;CI$3,$DB$1:$DB$200&amp;$DC$1:$DC$200,0))=CI$3,1,"")))</f>
        <v/>
      </c>
      <c r="CJ224" s="6" t="str">
        <f t="array" ref="CJ224">IF(ISNA(INDEX($DC$1:$DC$770,MATCH($BI224&amp;CJ$3,$DB$1:$DB$770&amp;$DC$1:$DC$770,0))),"",IF(ISNA(INDEX($DC$1:$DC$200,MATCH($BI224&amp;CJ$3,$DB$1:$DB$200&amp;$DC$1:$DC$200,0))),IF(INDEX($DC$201:$DC$770,MATCH($BI224&amp;CJ$3,$DB$201:$DB$770&amp;$DC$201:$DC$770,0))=CJ$3,2,""),IF(INDEX($DC$1:$DC$200,MATCH($BI224&amp;CJ$3,$DB$1:$DB$200&amp;$DC$1:$DC$200,0))=CJ$3,1,"")))</f>
        <v/>
      </c>
      <c r="CK224" s="6" t="str">
        <f t="array" ref="CK224">IF(ISNA(INDEX($DC$1:$DC$770,MATCH($BI224&amp;CK$3,$DB$1:$DB$770&amp;$DC$1:$DC$770,0))),"",IF(ISNA(INDEX($DC$1:$DC$200,MATCH($BI224&amp;CK$3,$DB$1:$DB$200&amp;$DC$1:$DC$200,0))),IF(INDEX($DC$201:$DC$770,MATCH($BI224&amp;CK$3,$DB$201:$DB$770&amp;$DC$201:$DC$770,0))=CK$3,2,""),IF(INDEX($DC$1:$DC$200,MATCH($BI224&amp;CK$3,$DB$1:$DB$200&amp;$DC$1:$DC$200,0))=CK$3,1,"")))</f>
        <v/>
      </c>
      <c r="CL224" s="7" t="str">
        <f t="array" ref="CL224">IF(ISNA(INDEX($DC$1:$DC$770,MATCH($BI224&amp;CL$3,$DB$1:$DB$770&amp;$DC$1:$DC$770,0))),"",IF(ISNA(INDEX($DC$1:$DC$200,MATCH($BI224&amp;CL$3,$DB$1:$DB$200&amp;$DC$1:$DC$200,0))),IF(INDEX($DC$201:$DC$770,MATCH($BI224&amp;CL$3,$DB$201:$DB$770&amp;$DC$201:$DC$770,0))=CL$3,2,""),IF(INDEX($DC$1:$DC$200,MATCH($BI224&amp;CL$3,$DB$1:$DB$200&amp;$DC$1:$DC$200,0))=CL$3,1,"")))</f>
        <v/>
      </c>
      <c r="CX224" s="30"/>
      <c r="CY224" s="30"/>
      <c r="CZ224" s="30"/>
      <c r="DA224" s="30"/>
      <c r="DB224" s="30"/>
      <c r="DC224" s="30" t="str">
        <f>CR77</f>
        <v>AuLa (SoLa)</v>
      </c>
      <c r="DD224" s="30"/>
      <c r="DE224" s="30"/>
      <c r="DF224" s="30"/>
      <c r="DG224" s="30"/>
      <c r="DH224" s="30"/>
      <c r="DI224" s="30"/>
      <c r="DJ224" s="30"/>
      <c r="DK224" s="30"/>
      <c r="DL224" s="49">
        <f t="shared" si="1926"/>
        <v>0</v>
      </c>
      <c r="DM224" s="30"/>
      <c r="DN224" s="30"/>
      <c r="DO224" s="30"/>
      <c r="DP224" s="30"/>
      <c r="DQ224" s="30"/>
    </row>
    <row r="225" spans="1:121">
      <c r="A225" s="13">
        <f t="shared" ref="A225" si="2103">A224+0.5</f>
        <v>284.5</v>
      </c>
      <c r="B225" s="174"/>
      <c r="C225" s="183"/>
      <c r="D225" s="177"/>
      <c r="E225" s="2"/>
      <c r="F225" s="165"/>
      <c r="G225" s="165"/>
      <c r="H225" s="165"/>
      <c r="I225" s="2"/>
      <c r="J225" s="9" t="str">
        <f t="shared" ref="J225" si="2104">IF(ISNA(VLOOKUP(A225,$CP$30:$CQ$56,2,FALSE)),IF(ISNA(VLOOKUP(A225,$DB$1:$DE$200,4,FALSE)),"",VLOOKUP(A225,$DB$1:$DE$200,4,FALSE)),VLOOKUP(A225,$CP$30:$CQ$56,2,FALSE))</f>
        <v/>
      </c>
      <c r="K225" s="10"/>
      <c r="L225" s="10"/>
      <c r="M225" s="10"/>
      <c r="N225" s="10"/>
      <c r="O225" s="8"/>
      <c r="P225" s="9" t="str">
        <f t="array" ref="P225">IF(ISNA(INDEX($DC$201:$DC$770,MATCH($A224&amp;P$3,$DB$201:$DB$770&amp;$DC$201:$DC$770,0))),IF(ISNA(INDEX($DC$1:$DC$200,MATCH($A225&amp;P$3,$DB$1:$DB$200&amp;$DC$1:$DC$200,0))),"",IF(INDEX($DC$1:$DC$200,MATCH($A225&amp;P$3,$DB$1:$DB$200&amp;$DC$1:$DC$200,0))=P$3,1,"")),IF(INDEX($DC$201:$DC$770,MATCH($A224&amp;P$3,$DB$201:$DB$770&amp;$DC$201:$DC$770,0))=P$3,2,""))</f>
        <v/>
      </c>
      <c r="Q225" s="10" t="str">
        <f t="array" ref="Q225">IF(ISNA(INDEX($DC$201:$DC$770,MATCH($A224&amp;Q$3,$DB$201:$DB$770&amp;$DC$201:$DC$770,0))),IF(ISNA(INDEX($DC$1:$DC$200,MATCH($A225&amp;Q$3,$DB$1:$DB$200&amp;$DC$1:$DC$200,0))),"",IF(INDEX($DC$1:$DC$200,MATCH($A225&amp;Q$3,$DB$1:$DB$200&amp;$DC$1:$DC$200,0))=Q$3,1,"")),IF(INDEX($DC$201:$DC$770,MATCH($A224&amp;Q$3,$DB$201:$DB$770&amp;$DC$201:$DC$770,0))=Q$3,2,""))</f>
        <v/>
      </c>
      <c r="R225" s="10" t="str">
        <f t="array" ref="R225">IF(ISNA(INDEX($DC$201:$DC$770,MATCH($A224&amp;R$3,$DB$201:$DB$770&amp;$DC$201:$DC$770,0))),IF(ISNA(INDEX($DC$1:$DC$200,MATCH($A225&amp;R$3,$DB$1:$DB$200&amp;$DC$1:$DC$200,0))),"",IF(INDEX($DC$1:$DC$200,MATCH($A225&amp;R$3,$DB$1:$DB$200&amp;$DC$1:$DC$200,0))=R$3,1,"")),IF(INDEX($DC$201:$DC$770,MATCH($A224&amp;R$3,$DB$201:$DB$770&amp;$DC$201:$DC$770,0))=R$3,2,""))</f>
        <v/>
      </c>
      <c r="S225" s="9" t="str">
        <f t="array" ref="S225">IF(ISNA(INDEX($DC$201:$DC$770,MATCH($A224&amp;S$3,$DB$201:$DB$770&amp;$DC$201:$DC$770,0))),IF(ISNA(INDEX($DC$1:$DC$200,MATCH($A225&amp;S$3,$DB$1:$DB$200&amp;$DC$1:$DC$200,0))),"",IF(INDEX($DC$1:$DC$200,MATCH($A225&amp;S$3,$DB$1:$DB$200&amp;$DC$1:$DC$200,0))=S$3,1,"")),IF(INDEX($DC$201:$DC$770,MATCH($A224&amp;S$3,$DB$201:$DB$770&amp;$DC$201:$DC$770,0))=S$3,2,""))</f>
        <v/>
      </c>
      <c r="T225" s="10" t="str">
        <f t="array" ref="T225">IF(ISNA(INDEX($DC$201:$DC$770,MATCH($A224&amp;T$3,$DB$201:$DB$770&amp;$DC$201:$DC$770,0))),IF(ISNA(INDEX($DC$1:$DC$200,MATCH($A225&amp;T$3,$DB$1:$DB$200&amp;$DC$1:$DC$200,0))),"",IF(INDEX($DC$1:$DC$200,MATCH($A225&amp;T$3,$DB$1:$DB$200&amp;$DC$1:$DC$200,0))=T$3,1,"")),IF(INDEX($DC$201:$DC$770,MATCH($A224&amp;T$3,$DB$201:$DB$770&amp;$DC$201:$DC$770,0))=T$3,2,""))</f>
        <v/>
      </c>
      <c r="U225" s="8" t="str">
        <f t="array" ref="U225">IF(ISNA(INDEX($DC$201:$DC$770,MATCH($A224&amp;U$3,$DB$201:$DB$770&amp;$DC$201:$DC$770,0))),IF(ISNA(INDEX($DC$1:$DC$200,MATCH($A225&amp;U$3,$DB$1:$DB$200&amp;$DC$1:$DC$200,0))),"",IF(INDEX($DC$1:$DC$200,MATCH($A225&amp;U$3,$DB$1:$DB$200&amp;$DC$1:$DC$200,0))=U$3,1,"")),IF(INDEX($DC$201:$DC$770,MATCH($A224&amp;U$3,$DB$201:$DB$770&amp;$DC$201:$DC$770,0))=U$3,2,""))</f>
        <v/>
      </c>
      <c r="V225" s="10" t="str">
        <f t="array" ref="V225">IF(ISNA(INDEX($DC$201:$DC$770,MATCH($A224&amp;V$3,$DB$201:$DB$770&amp;$DC$201:$DC$770,0))),IF(ISNA(INDEX($DC$1:$DC$200,MATCH($A225&amp;V$3,$DB$1:$DB$200&amp;$DC$1:$DC$200,0))),"",IF(INDEX($DC$1:$DC$200,MATCH($A225&amp;V$3,$DB$1:$DB$200&amp;$DC$1:$DC$200,0))=V$3,1,"")),IF(INDEX($DC$201:$DC$770,MATCH($A224&amp;V$3,$DB$201:$DB$770&amp;$DC$201:$DC$770,0))=V$3,2,""))</f>
        <v/>
      </c>
      <c r="W225" s="10" t="str">
        <f t="array" ref="W225">IF(ISNA(INDEX($DC$201:$DC$770,MATCH($A224&amp;W$3,$DB$201:$DB$770&amp;$DC$201:$DC$770,0))),IF(ISNA(INDEX($DC$1:$DC$200,MATCH($A225&amp;W$3,$DB$1:$DB$200&amp;$DC$1:$DC$200,0))),"",IF(INDEX($DC$1:$DC$200,MATCH($A225&amp;W$3,$DB$1:$DB$200&amp;$DC$1:$DC$200,0))=W$3,1,"")),IF(INDEX($DC$201:$DC$770,MATCH($A224&amp;W$3,$DB$201:$DB$770&amp;$DC$201:$DC$770,0))=W$3,2,""))</f>
        <v/>
      </c>
      <c r="X225" s="10" t="str">
        <f t="array" ref="X225">IF(ISNA(INDEX($DC$201:$DC$770,MATCH($A224&amp;X$3,$DB$201:$DB$770&amp;$DC$201:$DC$770,0))),IF(ISNA(INDEX($DC$1:$DC$200,MATCH($A225&amp;X$3,$DB$1:$DB$200&amp;$DC$1:$DC$200,0))),"",IF(INDEX($DC$1:$DC$200,MATCH($A225&amp;X$3,$DB$1:$DB$200&amp;$DC$1:$DC$200,0))=X$3,1,"")),IF(INDEX($DC$201:$DC$770,MATCH($A224&amp;X$3,$DB$201:$DB$770&amp;$DC$201:$DC$770,0))=X$3,2,""))</f>
        <v/>
      </c>
      <c r="Y225" s="9" t="str">
        <f t="array" ref="Y225">IF(ISNA(INDEX($DC$201:$DC$770,MATCH($A224&amp;Y$3,$DB$201:$DB$770&amp;$DC$201:$DC$770,0))),IF(ISNA(INDEX($DC$1:$DC$200,MATCH($A225&amp;Y$3,$DB$1:$DB$200&amp;$DC$1:$DC$200,0))),"",IF(INDEX($DC$1:$DC$200,MATCH($A225&amp;Y$3,$DB$1:$DB$200&amp;$DC$1:$DC$200,0))=Y$3,1,"")),IF(INDEX($DC$201:$DC$770,MATCH($A224&amp;Y$3,$DB$201:$DB$770&amp;$DC$201:$DC$770,0))=Y$3,2,""))</f>
        <v/>
      </c>
      <c r="Z225" s="10">
        <f t="array" ref="Z225">IF(ISNA(INDEX($DC$201:$DC$770,MATCH($A224&amp;Z$3,$DB$201:$DB$770&amp;$DC$201:$DC$770,0))),IF(ISNA(INDEX($DC$1:$DC$200,MATCH($A225&amp;Z$3,$DB$1:$DB$200&amp;$DC$1:$DC$200,0))),"",IF(INDEX($DC$1:$DC$200,MATCH($A225&amp;Z$3,$DB$1:$DB$200&amp;$DC$1:$DC$200,0))=Z$3,1,"")),IF(INDEX($DC$201:$DC$770,MATCH($A224&amp;Z$3,$DB$201:$DB$770&amp;$DC$201:$DC$770,0))=Z$3,2,""))</f>
        <v>2</v>
      </c>
      <c r="AA225" s="8">
        <f t="array" ref="AA225">IF(ISNA(INDEX($DC$201:$DC$770,MATCH($A224&amp;AA$3,$DB$201:$DB$770&amp;$DC$201:$DC$770,0))),IF(ISNA(INDEX($DC$1:$DC$200,MATCH($A225&amp;AA$3,$DB$1:$DB$200&amp;$DC$1:$DC$200,0))),"",IF(INDEX($DC$1:$DC$200,MATCH($A225&amp;AA$3,$DB$1:$DB$200&amp;$DC$1:$DC$200,0))=AA$3,1,"")),IF(INDEX($DC$201:$DC$770,MATCH($A224&amp;AA$3,$DB$201:$DB$770&amp;$DC$201:$DC$770,0))=AA$3,2,""))</f>
        <v>2</v>
      </c>
      <c r="AB225" s="10" t="str">
        <f t="array" ref="AB225">IF(ISNA(INDEX($DC$201:$DC$770,MATCH($A224&amp;AB$3,$DB$201:$DB$770&amp;$DC$201:$DC$770,0))),IF(ISNA(INDEX($DC$1:$DC$200,MATCH($A225&amp;AB$3,$DB$1:$DB$200&amp;$DC$1:$DC$200,0))),"",IF(INDEX($DC$1:$DC$200,MATCH($A225&amp;AB$3,$DB$1:$DB$200&amp;$DC$1:$DC$200,0))=AB$3,1,"")),IF(INDEX($DC$201:$DC$770,MATCH($A224&amp;AB$3,$DB$201:$DB$770&amp;$DC$201:$DC$770,0))=AB$3,2,""))</f>
        <v/>
      </c>
      <c r="AC225" s="10" t="str">
        <f t="array" ref="AC225">IF(ISNA(INDEX($DC$201:$DC$770,MATCH($A224&amp;AC$3,$DB$201:$DB$770&amp;$DC$201:$DC$770,0))),IF(ISNA(INDEX($DC$1:$DC$200,MATCH($A225&amp;AC$3,$DB$1:$DB$200&amp;$DC$1:$DC$200,0))),"",IF(INDEX($DC$1:$DC$200,MATCH($A225&amp;AC$3,$DB$1:$DB$200&amp;$DC$1:$DC$200,0))=AC$3,1,"")),IF(INDEX($DC$201:$DC$770,MATCH($A224&amp;AC$3,$DB$201:$DB$770&amp;$DC$201:$DC$770,0))=AC$3,2,""))</f>
        <v/>
      </c>
      <c r="AD225" s="8" t="str">
        <f t="array" ref="AD225">IF(ISNA(INDEX($DC$201:$DC$770,MATCH($A224&amp;AD$3,$DB$201:$DB$770&amp;$DC$201:$DC$770,0))),IF(ISNA(INDEX($DC$1:$DC$200,MATCH($A225&amp;AD$3,$DB$1:$DB$200&amp;$DC$1:$DC$200,0))),"",IF(INDEX($DC$1:$DC$200,MATCH($A225&amp;AD$3,$DB$1:$DB$200&amp;$DC$1:$DC$200,0))=AD$3,1,"")),IF(INDEX($DC$201:$DC$770,MATCH($A224&amp;AD$3,$DB$201:$DB$770&amp;$DC$201:$DC$770,0))=AD$3,2,""))</f>
        <v/>
      </c>
      <c r="AE225" s="4">
        <f t="shared" ref="AE225" si="2105">AE224+0.5</f>
        <v>315.5</v>
      </c>
      <c r="AF225" s="174"/>
      <c r="AG225" s="183"/>
      <c r="AH225" s="177"/>
      <c r="AI225" s="2"/>
      <c r="AJ225" s="165"/>
      <c r="AK225" s="165"/>
      <c r="AL225" s="165"/>
      <c r="AM225" s="2"/>
      <c r="AN225" s="9" t="str">
        <f t="shared" ref="AN225" si="2106">IF(ISNA(VLOOKUP(AE225,$CP$30:$CQ$56,2,FALSE)),IF(ISNA(VLOOKUP(AE225,$DB$1:$DE$200,4,FALSE)),"",VLOOKUP(AE225,$DB$1:$DE$200,4,FALSE)),VLOOKUP(AE225,$CP$30:$CQ$56,2,FALSE))</f>
        <v/>
      </c>
      <c r="AO225" s="10"/>
      <c r="AP225" s="10"/>
      <c r="AQ225" s="10"/>
      <c r="AR225" s="10"/>
      <c r="AS225" s="8"/>
      <c r="AT225" s="9" t="str">
        <f t="array" ref="AT225">IF(ISNA(INDEX($DC$201:$DC$770,MATCH($AE224&amp;AT$3,$DB$201:$DB$770&amp;$DC$201:$DC$770,0))),IF(ISNA(INDEX($DC$1:$DC$200,MATCH($AE225&amp;AT$3,$DB$1:$DB$200&amp;$DC$1:$DC$200,0))),"",IF(INDEX($DC$1:$DC$200,MATCH($AE225&amp;AT$3,$DB$1:$DB$200&amp;$DC$1:$DC$200,0))=AT$3,1,"")),IF(INDEX($DC$201:$DC$770,MATCH($AE224&amp;AT$3,$DB$201:$DB$770&amp;$DC$201:$DC$770,0))=AT$3,2,""))</f>
        <v/>
      </c>
      <c r="AU225" s="10" t="str">
        <f t="array" ref="AU225">IF(ISNA(INDEX($DC$201:$DC$770,MATCH($AE224&amp;AU$3,$DB$201:$DB$770&amp;$DC$201:$DC$770,0))),IF(ISNA(INDEX($DC$1:$DC$200,MATCH($AE225&amp;AU$3,$DB$1:$DB$200&amp;$DC$1:$DC$200,0))),"",IF(INDEX($DC$1:$DC$200,MATCH($AE225&amp;AU$3,$DB$1:$DB$200&amp;$DC$1:$DC$200,0))=AU$3,1,"")),IF(INDEX($DC$201:$DC$770,MATCH($AE224&amp;AU$3,$DB$201:$DB$770&amp;$DC$201:$DC$770,0))=AU$3,2,""))</f>
        <v/>
      </c>
      <c r="AV225" s="10" t="str">
        <f t="array" ref="AV225">IF(ISNA(INDEX($DC$201:$DC$770,MATCH($AE224&amp;AV$3,$DB$201:$DB$770&amp;$DC$201:$DC$770,0))),IF(ISNA(INDEX($DC$1:$DC$200,MATCH($AE225&amp;AV$3,$DB$1:$DB$200&amp;$DC$1:$DC$200,0))),"",IF(INDEX($DC$1:$DC$200,MATCH($AE225&amp;AV$3,$DB$1:$DB$200&amp;$DC$1:$DC$200,0))=AV$3,1,"")),IF(INDEX($DC$201:$DC$770,MATCH($AE224&amp;AV$3,$DB$201:$DB$770&amp;$DC$201:$DC$770,0))=AV$3,2,""))</f>
        <v/>
      </c>
      <c r="AW225" s="9" t="str">
        <f t="array" ref="AW225">IF(ISNA(INDEX($DC$201:$DC$770,MATCH($AE224&amp;AW$3,$DB$201:$DB$770&amp;$DC$201:$DC$770,0))),IF(ISNA(INDEX($DC$1:$DC$200,MATCH($AE225&amp;AW$3,$DB$1:$DB$200&amp;$DC$1:$DC$200,0))),"",IF(INDEX($DC$1:$DC$200,MATCH($AE225&amp;AW$3,$DB$1:$DB$200&amp;$DC$1:$DC$200,0))=AW$3,1,"")),IF(INDEX($DC$201:$DC$770,MATCH($AE224&amp;AW$3,$DB$201:$DB$770&amp;$DC$201:$DC$770,0))=AW$3,2,""))</f>
        <v/>
      </c>
      <c r="AX225" s="10" t="str">
        <f t="array" ref="AX225">IF(ISNA(INDEX($DC$201:$DC$770,MATCH($AE224&amp;AX$3,$DB$201:$DB$770&amp;$DC$201:$DC$770,0))),IF(ISNA(INDEX($DC$1:$DC$200,MATCH($AE225&amp;AX$3,$DB$1:$DB$200&amp;$DC$1:$DC$200,0))),"",IF(INDEX($DC$1:$DC$200,MATCH($AE225&amp;AX$3,$DB$1:$DB$200&amp;$DC$1:$DC$200,0))=AX$3,1,"")),IF(INDEX($DC$201:$DC$770,MATCH($AE224&amp;AX$3,$DB$201:$DB$770&amp;$DC$201:$DC$770,0))=AX$3,2,""))</f>
        <v/>
      </c>
      <c r="AY225" s="8" t="str">
        <f t="array" ref="AY225">IF(ISNA(INDEX($DC$201:$DC$770,MATCH($AE224&amp;AY$3,$DB$201:$DB$770&amp;$DC$201:$DC$770,0))),IF(ISNA(INDEX($DC$1:$DC$200,MATCH($AE225&amp;AY$3,$DB$1:$DB$200&amp;$DC$1:$DC$200,0))),"",IF(INDEX($DC$1:$DC$200,MATCH($AE225&amp;AY$3,$DB$1:$DB$200&amp;$DC$1:$DC$200,0))=AY$3,1,"")),IF(INDEX($DC$201:$DC$770,MATCH($AE224&amp;AY$3,$DB$201:$DB$770&amp;$DC$201:$DC$770,0))=AY$3,2,""))</f>
        <v/>
      </c>
      <c r="AZ225" s="10" t="str">
        <f t="array" ref="AZ225">IF(ISNA(INDEX($DC$201:$DC$770,MATCH($AE224&amp;AZ$3,$DB$201:$DB$770&amp;$DC$201:$DC$770,0))),IF(ISNA(INDEX($DC$1:$DC$200,MATCH($AE225&amp;AZ$3,$DB$1:$DB$200&amp;$DC$1:$DC$200,0))),"",IF(INDEX($DC$1:$DC$200,MATCH($AE225&amp;AZ$3,$DB$1:$DB$200&amp;$DC$1:$DC$200,0))=AZ$3,1,"")),IF(INDEX($DC$201:$DC$770,MATCH($AE224&amp;AZ$3,$DB$201:$DB$770&amp;$DC$201:$DC$770,0))=AZ$3,2,""))</f>
        <v/>
      </c>
      <c r="BA225" s="10" t="str">
        <f t="array" ref="BA225">IF(ISNA(INDEX($DC$201:$DC$770,MATCH($AE224&amp;BA$3,$DB$201:$DB$770&amp;$DC$201:$DC$770,0))),IF(ISNA(INDEX($DC$1:$DC$200,MATCH($AE225&amp;BA$3,$DB$1:$DB$200&amp;$DC$1:$DC$200,0))),"",IF(INDEX($DC$1:$DC$200,MATCH($AE225&amp;BA$3,$DB$1:$DB$200&amp;$DC$1:$DC$200,0))=BA$3,1,"")),IF(INDEX($DC$201:$DC$770,MATCH($AE224&amp;BA$3,$DB$201:$DB$770&amp;$DC$201:$DC$770,0))=BA$3,2,""))</f>
        <v/>
      </c>
      <c r="BB225" s="10" t="str">
        <f t="array" ref="BB225">IF(ISNA(INDEX($DC$201:$DC$770,MATCH($AE224&amp;BB$3,$DB$201:$DB$770&amp;$DC$201:$DC$770,0))),IF(ISNA(INDEX($DC$1:$DC$200,MATCH($AE225&amp;BB$3,$DB$1:$DB$200&amp;$DC$1:$DC$200,0))),"",IF(INDEX($DC$1:$DC$200,MATCH($AE225&amp;BB$3,$DB$1:$DB$200&amp;$DC$1:$DC$200,0))=BB$3,1,"")),IF(INDEX($DC$201:$DC$770,MATCH($AE224&amp;BB$3,$DB$201:$DB$770&amp;$DC$201:$DC$770,0))=BB$3,2,""))</f>
        <v/>
      </c>
      <c r="BC225" s="9" t="str">
        <f t="array" ref="BC225">IF(ISNA(INDEX($DC$201:$DC$770,MATCH($AE224&amp;BC$3,$DB$201:$DB$770&amp;$DC$201:$DC$770,0))),IF(ISNA(INDEX($DC$1:$DC$200,MATCH($AE225&amp;BC$3,$DB$1:$DB$200&amp;$DC$1:$DC$200,0))),"",IF(INDEX($DC$1:$DC$200,MATCH($AE225&amp;BC$3,$DB$1:$DB$200&amp;$DC$1:$DC$200,0))=BC$3,1,"")),IF(INDEX($DC$201:$DC$770,MATCH($AE224&amp;BC$3,$DB$201:$DB$770&amp;$DC$201:$DC$770,0))=BC$3,2,""))</f>
        <v/>
      </c>
      <c r="BD225" s="10" t="str">
        <f t="array" ref="BD225">IF(ISNA(INDEX($DC$201:$DC$770,MATCH($AE224&amp;BD$3,$DB$201:$DB$770&amp;$DC$201:$DC$770,0))),IF(ISNA(INDEX($DC$1:$DC$200,MATCH($AE225&amp;BD$3,$DB$1:$DB$200&amp;$DC$1:$DC$200,0))),"",IF(INDEX($DC$1:$DC$200,MATCH($AE225&amp;BD$3,$DB$1:$DB$200&amp;$DC$1:$DC$200,0))=BD$3,1,"")),IF(INDEX($DC$201:$DC$770,MATCH($AE224&amp;BD$3,$DB$201:$DB$770&amp;$DC$201:$DC$770,0))=BD$3,2,""))</f>
        <v/>
      </c>
      <c r="BE225" s="8" t="str">
        <f t="array" ref="BE225">IF(ISNA(INDEX($DC$201:$DC$770,MATCH($AE224&amp;BE$3,$DB$201:$DB$770&amp;$DC$201:$DC$770,0))),IF(ISNA(INDEX($DC$1:$DC$200,MATCH($AE225&amp;BE$3,$DB$1:$DB$200&amp;$DC$1:$DC$200,0))),"",IF(INDEX($DC$1:$DC$200,MATCH($AE225&amp;BE$3,$DB$1:$DB$200&amp;$DC$1:$DC$200,0))=BE$3,1,"")),IF(INDEX($DC$201:$DC$770,MATCH($AE224&amp;BE$3,$DB$201:$DB$770&amp;$DC$201:$DC$770,0))=BE$3,2,""))</f>
        <v/>
      </c>
      <c r="BF225" s="10" t="str">
        <f t="array" ref="BF225">IF(ISNA(INDEX($DC$201:$DC$770,MATCH($AE224&amp;BF$3,$DB$201:$DB$770&amp;$DC$201:$DC$770,0))),IF(ISNA(INDEX($DC$1:$DC$200,MATCH($AE225&amp;BF$3,$DB$1:$DB$200&amp;$DC$1:$DC$200,0))),"",IF(INDEX($DC$1:$DC$200,MATCH($AE225&amp;BF$3,$DB$1:$DB$200&amp;$DC$1:$DC$200,0))=BF$3,1,"")),IF(INDEX($DC$201:$DC$770,MATCH($AE224&amp;BF$3,$DB$201:$DB$770&amp;$DC$201:$DC$770,0))=BF$3,2,""))</f>
        <v/>
      </c>
      <c r="BG225" s="10" t="str">
        <f t="array" ref="BG225">IF(ISNA(INDEX($DC$201:$DC$770,MATCH($AE224&amp;BG$3,$DB$201:$DB$770&amp;$DC$201:$DC$770,0))),IF(ISNA(INDEX($DC$1:$DC$200,MATCH($AE225&amp;BG$3,$DB$1:$DB$200&amp;$DC$1:$DC$200,0))),"",IF(INDEX($DC$1:$DC$200,MATCH($AE225&amp;BG$3,$DB$1:$DB$200&amp;$DC$1:$DC$200,0))=BG$3,1,"")),IF(INDEX($DC$201:$DC$770,MATCH($AE224&amp;BG$3,$DB$201:$DB$770&amp;$DC$201:$DC$770,0))=BG$3,2,""))</f>
        <v/>
      </c>
      <c r="BH225" s="8" t="str">
        <f t="array" ref="BH225">IF(ISNA(INDEX($DC$201:$DC$770,MATCH($AE224&amp;BH$3,$DB$201:$DB$770&amp;$DC$201:$DC$770,0))),IF(ISNA(INDEX($DC$1:$DC$200,MATCH($AE225&amp;BH$3,$DB$1:$DB$200&amp;$DC$1:$DC$200,0))),"",IF(INDEX($DC$1:$DC$200,MATCH($AE225&amp;BH$3,$DB$1:$DB$200&amp;$DC$1:$DC$200,0))=BH$3,1,"")),IF(INDEX($DC$201:$DC$770,MATCH($AE224&amp;BH$3,$DB$201:$DB$770&amp;$DC$201:$DC$770,0))=BH$3,2,""))</f>
        <v/>
      </c>
      <c r="BI225" s="4">
        <f t="shared" ref="BI225" si="2107">BI224+0.5</f>
        <v>345.5</v>
      </c>
      <c r="BJ225" s="174"/>
      <c r="BK225" s="183"/>
      <c r="BL225" s="177"/>
      <c r="BM225" s="2"/>
      <c r="BN225" s="165"/>
      <c r="BO225" s="165"/>
      <c r="BP225" s="165"/>
      <c r="BQ225" s="2"/>
      <c r="BR225" s="9" t="str">
        <f t="shared" ref="BR225" si="2108">IF(ISNA(VLOOKUP(BI225,$CP$30:$CQ$56,2,FALSE)),IF(ISNA(VLOOKUP(BI225,$DB$1:$DE$200,4,FALSE)),"",VLOOKUP(BI225,$DB$1:$DE$200,4,FALSE)),VLOOKUP(BI225,$CP$30:$CQ$56,2,FALSE))</f>
        <v/>
      </c>
      <c r="BS225" s="10"/>
      <c r="BT225" s="10"/>
      <c r="BU225" s="10"/>
      <c r="BV225" s="10"/>
      <c r="BW225" s="8"/>
      <c r="BX225" s="9" t="str">
        <f t="array" ref="BX225">IF(ISNA(INDEX($DC$201:$DC$770,MATCH($BI224&amp;BX$3,$DB$201:$DB$770&amp;$DC$201:$DC$770,0))),IF(ISNA(INDEX($DC$1:$DC$200,MATCH($BI225&amp;BX$3,$DB$1:$DB$200&amp;$DC$1:$DC$200,0))),"",IF(INDEX($DC$1:$DC$200,MATCH($BI225&amp;BX$3,$DB$1:$DB$200&amp;$DC$1:$DC$200,0))=BX$3,1,"")),IF(INDEX($DC$201:$DC$770,MATCH($BI224&amp;BX$3,$DB$201:$DB$770&amp;$DC$201:$DC$770,0))=BX$3,2,""))</f>
        <v/>
      </c>
      <c r="BY225" s="10" t="str">
        <f t="array" ref="BY225">IF(ISNA(INDEX($DC$201:$DC$770,MATCH($BI224&amp;BY$3,$DB$201:$DB$770&amp;$DC$201:$DC$770,0))),IF(ISNA(INDEX($DC$1:$DC$200,MATCH($BI225&amp;BY$3,$DB$1:$DB$200&amp;$DC$1:$DC$200,0))),"",IF(INDEX($DC$1:$DC$200,MATCH($BI225&amp;BY$3,$DB$1:$DB$200&amp;$DC$1:$DC$200,0))=BY$3,1,"")),IF(INDEX($DC$201:$DC$770,MATCH($BI224&amp;BY$3,$DB$201:$DB$770&amp;$DC$201:$DC$770,0))=BY$3,2,""))</f>
        <v/>
      </c>
      <c r="BZ225" s="10" t="str">
        <f t="array" ref="BZ225">IF(ISNA(INDEX($DC$201:$DC$770,MATCH($BI224&amp;BZ$3,$DB$201:$DB$770&amp;$DC$201:$DC$770,0))),IF(ISNA(INDEX($DC$1:$DC$200,MATCH($BI225&amp;BZ$3,$DB$1:$DB$200&amp;$DC$1:$DC$200,0))),"",IF(INDEX($DC$1:$DC$200,MATCH($BI225&amp;BZ$3,$DB$1:$DB$200&amp;$DC$1:$DC$200,0))=BZ$3,1,"")),IF(INDEX($DC$201:$DC$770,MATCH($BI224&amp;BZ$3,$DB$201:$DB$770&amp;$DC$201:$DC$770,0))=BZ$3,2,""))</f>
        <v/>
      </c>
      <c r="CA225" s="9" t="str">
        <f t="array" ref="CA225">IF(ISNA(INDEX($DC$201:$DC$770,MATCH($BI224&amp;CA$3,$DB$201:$DB$770&amp;$DC$201:$DC$770,0))),IF(ISNA(INDEX($DC$1:$DC$200,MATCH($BI225&amp;CA$3,$DB$1:$DB$200&amp;$DC$1:$DC$200,0))),"",IF(INDEX($DC$1:$DC$200,MATCH($BI225&amp;CA$3,$DB$1:$DB$200&amp;$DC$1:$DC$200,0))=CA$3,1,"")),IF(INDEX($DC$201:$DC$770,MATCH($BI224&amp;CA$3,$DB$201:$DB$770&amp;$DC$201:$DC$770,0))=CA$3,2,""))</f>
        <v/>
      </c>
      <c r="CB225" s="10" t="str">
        <f t="array" ref="CB225">IF(ISNA(INDEX($DC$201:$DC$770,MATCH($BI224&amp;CB$3,$DB$201:$DB$770&amp;$DC$201:$DC$770,0))),IF(ISNA(INDEX($DC$1:$DC$200,MATCH($BI225&amp;CB$3,$DB$1:$DB$200&amp;$DC$1:$DC$200,0))),"",IF(INDEX($DC$1:$DC$200,MATCH($BI225&amp;CB$3,$DB$1:$DB$200&amp;$DC$1:$DC$200,0))=CB$3,1,"")),IF(INDEX($DC$201:$DC$770,MATCH($BI224&amp;CB$3,$DB$201:$DB$770&amp;$DC$201:$DC$770,0))=CB$3,2,""))</f>
        <v/>
      </c>
      <c r="CC225" s="8" t="str">
        <f t="array" ref="CC225">IF(ISNA(INDEX($DC$201:$DC$770,MATCH($BI224&amp;CC$3,$DB$201:$DB$770&amp;$DC$201:$DC$770,0))),IF(ISNA(INDEX($DC$1:$DC$200,MATCH($BI225&amp;CC$3,$DB$1:$DB$200&amp;$DC$1:$DC$200,0))),"",IF(INDEX($DC$1:$DC$200,MATCH($BI225&amp;CC$3,$DB$1:$DB$200&amp;$DC$1:$DC$200,0))=CC$3,1,"")),IF(INDEX($DC$201:$DC$770,MATCH($BI224&amp;CC$3,$DB$201:$DB$770&amp;$DC$201:$DC$770,0))=CC$3,2,""))</f>
        <v/>
      </c>
      <c r="CD225" s="10" t="str">
        <f t="array" ref="CD225">IF(ISNA(INDEX($DC$201:$DC$770,MATCH($BI224&amp;CD$3,$DB$201:$DB$770&amp;$DC$201:$DC$770,0))),IF(ISNA(INDEX($DC$1:$DC$200,MATCH($BI225&amp;CD$3,$DB$1:$DB$200&amp;$DC$1:$DC$200,0))),"",IF(INDEX($DC$1:$DC$200,MATCH($BI225&amp;CD$3,$DB$1:$DB$200&amp;$DC$1:$DC$200,0))=CD$3,1,"")),IF(INDEX($DC$201:$DC$770,MATCH($BI224&amp;CD$3,$DB$201:$DB$770&amp;$DC$201:$DC$770,0))=CD$3,2,""))</f>
        <v/>
      </c>
      <c r="CE225" s="10" t="str">
        <f t="array" ref="CE225">IF(ISNA(INDEX($DC$201:$DC$770,MATCH($BI224&amp;CE$3,$DB$201:$DB$770&amp;$DC$201:$DC$770,0))),IF(ISNA(INDEX($DC$1:$DC$200,MATCH($BI225&amp;CE$3,$DB$1:$DB$200&amp;$DC$1:$DC$200,0))),"",IF(INDEX($DC$1:$DC$200,MATCH($BI225&amp;CE$3,$DB$1:$DB$200&amp;$DC$1:$DC$200,0))=CE$3,1,"")),IF(INDEX($DC$201:$DC$770,MATCH($BI224&amp;CE$3,$DB$201:$DB$770&amp;$DC$201:$DC$770,0))=CE$3,2,""))</f>
        <v/>
      </c>
      <c r="CF225" s="10" t="str">
        <f t="array" ref="CF225">IF(ISNA(INDEX($DC$201:$DC$770,MATCH($BI224&amp;CF$3,$DB$201:$DB$770&amp;$DC$201:$DC$770,0))),IF(ISNA(INDEX($DC$1:$DC$200,MATCH($BI225&amp;CF$3,$DB$1:$DB$200&amp;$DC$1:$DC$200,0))),"",IF(INDEX($DC$1:$DC$200,MATCH($BI225&amp;CF$3,$DB$1:$DB$200&amp;$DC$1:$DC$200,0))=CF$3,1,"")),IF(INDEX($DC$201:$DC$770,MATCH($BI224&amp;CF$3,$DB$201:$DB$770&amp;$DC$201:$DC$770,0))=CF$3,2,""))</f>
        <v/>
      </c>
      <c r="CG225" s="9" t="str">
        <f t="array" ref="CG225">IF(ISNA(INDEX($DC$201:$DC$770,MATCH($BI224&amp;CG$3,$DB$201:$DB$770&amp;$DC$201:$DC$770,0))),IF(ISNA(INDEX($DC$1:$DC$200,MATCH($BI225&amp;CG$3,$DB$1:$DB$200&amp;$DC$1:$DC$200,0))),"",IF(INDEX($DC$1:$DC$200,MATCH($BI225&amp;CG$3,$DB$1:$DB$200&amp;$DC$1:$DC$200,0))=CG$3,1,"")),IF(INDEX($DC$201:$DC$770,MATCH($BI224&amp;CG$3,$DB$201:$DB$770&amp;$DC$201:$DC$770,0))=CG$3,2,""))</f>
        <v/>
      </c>
      <c r="CH225" s="10" t="str">
        <f t="array" ref="CH225">IF(ISNA(INDEX($DC$201:$DC$770,MATCH($BI224&amp;CH$3,$DB$201:$DB$770&amp;$DC$201:$DC$770,0))),IF(ISNA(INDEX($DC$1:$DC$200,MATCH($BI225&amp;CH$3,$DB$1:$DB$200&amp;$DC$1:$DC$200,0))),"",IF(INDEX($DC$1:$DC$200,MATCH($BI225&amp;CH$3,$DB$1:$DB$200&amp;$DC$1:$DC$200,0))=CH$3,1,"")),IF(INDEX($DC$201:$DC$770,MATCH($BI224&amp;CH$3,$DB$201:$DB$770&amp;$DC$201:$DC$770,0))=CH$3,2,""))</f>
        <v/>
      </c>
      <c r="CI225" s="8" t="str">
        <f t="array" ref="CI225">IF(ISNA(INDEX($DC$201:$DC$770,MATCH($BI224&amp;CI$3,$DB$201:$DB$770&amp;$DC$201:$DC$770,0))),IF(ISNA(INDEX($DC$1:$DC$200,MATCH($BI225&amp;CI$3,$DB$1:$DB$200&amp;$DC$1:$DC$200,0))),"",IF(INDEX($DC$1:$DC$200,MATCH($BI225&amp;CI$3,$DB$1:$DB$200&amp;$DC$1:$DC$200,0))=CI$3,1,"")),IF(INDEX($DC$201:$DC$770,MATCH($BI224&amp;CI$3,$DB$201:$DB$770&amp;$DC$201:$DC$770,0))=CI$3,2,""))</f>
        <v/>
      </c>
      <c r="CJ225" s="10" t="str">
        <f t="array" ref="CJ225">IF(ISNA(INDEX($DC$201:$DC$770,MATCH($BI224&amp;CJ$3,$DB$201:$DB$770&amp;$DC$201:$DC$770,0))),IF(ISNA(INDEX($DC$1:$DC$200,MATCH($BI225&amp;CJ$3,$DB$1:$DB$200&amp;$DC$1:$DC$200,0))),"",IF(INDEX($DC$1:$DC$200,MATCH($BI225&amp;CJ$3,$DB$1:$DB$200&amp;$DC$1:$DC$200,0))=CJ$3,1,"")),IF(INDEX($DC$201:$DC$770,MATCH($BI224&amp;CJ$3,$DB$201:$DB$770&amp;$DC$201:$DC$770,0))=CJ$3,2,""))</f>
        <v/>
      </c>
      <c r="CK225" s="10" t="str">
        <f t="array" ref="CK225">IF(ISNA(INDEX($DC$201:$DC$770,MATCH($BI224&amp;CK$3,$DB$201:$DB$770&amp;$DC$201:$DC$770,0))),IF(ISNA(INDEX($DC$1:$DC$200,MATCH($BI225&amp;CK$3,$DB$1:$DB$200&amp;$DC$1:$DC$200,0))),"",IF(INDEX($DC$1:$DC$200,MATCH($BI225&amp;CK$3,$DB$1:$DB$200&amp;$DC$1:$DC$200,0))=CK$3,1,"")),IF(INDEX($DC$201:$DC$770,MATCH($BI224&amp;CK$3,$DB$201:$DB$770&amp;$DC$201:$DC$770,0))=CK$3,2,""))</f>
        <v/>
      </c>
      <c r="CL225" s="8" t="str">
        <f t="array" ref="CL225">IF(ISNA(INDEX($DC$201:$DC$770,MATCH($BI224&amp;CL$3,$DB$201:$DB$770&amp;$DC$201:$DC$770,0))),IF(ISNA(INDEX($DC$1:$DC$200,MATCH($BI225&amp;CL$3,$DB$1:$DB$200&amp;$DC$1:$DC$200,0))),"",IF(INDEX($DC$1:$DC$200,MATCH($BI225&amp;CL$3,$DB$1:$DB$200&amp;$DC$1:$DC$200,0))=CL$3,1,"")),IF(INDEX($DC$201:$DC$770,MATCH($BI224&amp;CL$3,$DB$201:$DB$770&amp;$DC$201:$DC$770,0))=CL$3,2,""))</f>
        <v/>
      </c>
      <c r="CX225" s="30"/>
      <c r="CY225" s="30"/>
      <c r="CZ225" s="30"/>
      <c r="DA225" s="30"/>
      <c r="DB225" s="30">
        <f>$CP$77</f>
        <v>0</v>
      </c>
      <c r="DC225" s="30">
        <f>CO77</f>
        <v>3</v>
      </c>
      <c r="DD225" s="30"/>
      <c r="DE225" s="30">
        <v>1</v>
      </c>
      <c r="DF225" s="30">
        <f>CY78-CY77+1</f>
        <v>1</v>
      </c>
      <c r="DG225" s="30"/>
      <c r="DH225" s="30"/>
      <c r="DI225" s="30"/>
      <c r="DJ225" s="30"/>
      <c r="DK225" s="30"/>
      <c r="DL225" s="49">
        <f t="shared" si="1926"/>
        <v>0</v>
      </c>
      <c r="DM225" s="30"/>
      <c r="DN225" s="30"/>
      <c r="DO225" s="30"/>
      <c r="DP225" s="30"/>
      <c r="DQ225" s="30"/>
    </row>
    <row r="226" spans="1:121">
      <c r="A226" s="13">
        <f t="shared" ref="A226" si="2109">A224+1</f>
        <v>285</v>
      </c>
      <c r="B226" s="174">
        <f>TRUNC((DATE($CR$2,C$205,C226)-WEEKDAY(DATE($CR$2,C$205,C226),2)-DATE(YEAR(DATE($CR$2,C$205,C226)+4-WEEKDAY(DATE($CR$2,C$205,C226),2)),1,-10))/7)</f>
        <v>41</v>
      </c>
      <c r="C226" s="181">
        <v>11</v>
      </c>
      <c r="D226" s="176" t="str">
        <f t="shared" si="1928"/>
        <v>Di</v>
      </c>
      <c r="E226" s="2"/>
      <c r="F226" s="164">
        <f t="shared" ref="F226" si="2110">IF(OR(OR(B226=$CR$7,B230=$CR$7,B226=$CS$7,B230=$CS$7,B226=$CT$7,B230=$CT$7,B226=$CR$8,B230=$CR$8,B226=$CR$9,B230=$CR$9,B226=$CR$10,B230=$CR$10,B226=$CS$10,B230=$CS$10,B226=$CR$11,B230=$CR$11,B226=$CS$11,B230=$CS$11,B226=$CT$11,B230=$CT$11,B226=$CU$11,B230=$CU$11,B226=$CV$11,B230=$CV$11,B226=$CR$12,B230=$CR$12,B226=$CS$12,B230=$CS$12),OR($A227=$CP$30,$A227=$CP$31,$A227=$CP$32,$A227=$CP$33,$A227=$CP$34,$A227=$CP$35,$A227=$CP$36,$A227=$CP$37,$A227=$CP$38,$A227=$CP$39,$A227=$CP$40,$A227=$CP$41),OR($A227=$CP$44,$A227=$CP$45,$A227=$CP$46,$A227=$CP$47,$A227=$CP$48,$A227=$CP$49,$A227=$CP$50)),1,"")</f>
        <v>1</v>
      </c>
      <c r="G226" s="164">
        <f t="shared" ref="G226" si="2111">IF(OR(OR(B226=$CR$15,B230=$CR$15,B226=$CS$15,B230=$CS$15,B226=$CT$15,B230=$CT$15,B226=$CR$16,B230=$CR$16,B226=$CS$16,B230=$CS$16,B226=$CR$17,B230=$CR$17,B226=$CS$17,B230=$CS$17,B226=$CR$18,B230=$CR$18,B226=$CS$18,B230=$CS$18,B226=$CT$18,B230=$CT$18,B226=$CU$18,B230=$CU$18,B226=$CV$18,B230=$CV$18,B226=$CR$19,B230=$CR$19,B226=$CS$19,B230=$CS$19),OR($A227=$CP$30,$A227=$CP$31,$A227=$CP$32,$A227=$CP$33,$A227=$CP$34,$A227=$CP$35,$A227=$CP$36,$A227=$CP$37,$A227=$CP$38,$A227=$CP$39,$A227=$CP$40,$A227=$CP$41),OR($A227=$CP$44,$A227=$CP$45,$A227=$CP$46,$A227=$CP$47,$A227=$CP$48,$A227=$CP$49,$A227=$CP$50)),1,"")</f>
        <v>1</v>
      </c>
      <c r="H226" s="164">
        <f t="shared" ref="H226" si="2112">IF(OR(OR(B226=$CR$22,B230=$CR$22,B226=$CS$22,B230=$CS$22,B226=$CT$22,B230=$CT$22,B226=$CR$23,B230=$CR$23,B226=$CS$23,B230=$CS$23,B226=$CR$24,B230=$CR$24,B226=$CS$24,B230=$CS$24,B226=$CR$25,B230=$CR$25,B226=$CS$25,B230=$CS$25,B226=$CT$25,B230=$CT$25,B226=$CU$25,B230=$CU$25,B226=$CV$25,B230=$CV$25,B226=$CR$26,B230=$CR$26,B226=$CS$26,B230=$CS$26),OR($A227=$CP$30,$A227=$CP$31,$A227=$CP$32,$A227=$CP$33,$A227=$CP$34,$A227=$CP$35,$A227=$CP$36,$A227=$CP$37,$A227=$CP$38,$A227=$CP$39,$A227=$CP$40,$A227=$CP$41),OR($A227=$CP$44,$A227=$CP$45,$A227=$CP$46,$A227=$CP$47,$A227=$CP$48,$A227=$CP$49,$A227=$CP$50)),1,"")</f>
        <v>1</v>
      </c>
      <c r="I226" s="2"/>
      <c r="J226" s="1" t="str">
        <f t="shared" ref="J226" si="2113">IF(ISNA(VLOOKUP(A226,$DB$1:$DE$200,4,FALSE)),"",VLOOKUP(A226,$DB$1:$DE$200,4,FALSE))</f>
        <v/>
      </c>
      <c r="K226" s="1"/>
      <c r="L226" s="1"/>
      <c r="M226" s="1"/>
      <c r="N226" s="1"/>
      <c r="O226" s="1"/>
      <c r="P226" s="5" t="str">
        <f t="array" ref="P226">IF(ISNA(INDEX($DC$1:$DC$770,MATCH($A226&amp;P$3,$DB$1:$DB$770&amp;$DC$1:$DC$770,0))),"",IF(ISNA(INDEX($DC$1:$DC$200,MATCH($A226&amp;P$3,$DB$1:$DB$200&amp;$DC$1:$DC$200,0))),IF(INDEX($DC$201:$DC$770,MATCH($A226&amp;P$3,$DB$201:$DB$770&amp;$DC$201:$DC$770,0))=P$3,2,""),IF(INDEX($DC$1:$DC$200,MATCH($A226&amp;P$3,$DB$1:$DB$200&amp;$DC$1:$DC$200,0))=P$3,1,"")))</f>
        <v/>
      </c>
      <c r="Q226" s="6" t="str">
        <f t="array" ref="Q226">IF(ISNA(INDEX($DC$1:$DC$770,MATCH($A226&amp;Q$3,$DB$1:$DB$770&amp;$DC$1:$DC$770,0))),"",IF(ISNA(INDEX($DC$1:$DC$200,MATCH($A226&amp;Q$3,$DB$1:$DB$200&amp;$DC$1:$DC$200,0))),IF(INDEX($DC$201:$DC$770,MATCH($A226&amp;Q$3,$DB$201:$DB$770&amp;$DC$201:$DC$770,0))=Q$3,2,""),IF(INDEX($DC$1:$DC$200,MATCH($A226&amp;Q$3,$DB$1:$DB$200&amp;$DC$1:$DC$200,0))=Q$3,1,"")))</f>
        <v/>
      </c>
      <c r="R226" s="6" t="str">
        <f t="array" ref="R226">IF(ISNA(INDEX($DC$1:$DC$770,MATCH($A226&amp;R$3,$DB$1:$DB$770&amp;$DC$1:$DC$770,0))),"",IF(ISNA(INDEX($DC$1:$DC$200,MATCH($A226&amp;R$3,$DB$1:$DB$200&amp;$DC$1:$DC$200,0))),IF(INDEX($DC$201:$DC$770,MATCH($A226&amp;R$3,$DB$201:$DB$770&amp;$DC$201:$DC$770,0))=R$3,2,""),IF(INDEX($DC$1:$DC$200,MATCH($A226&amp;R$3,$DB$1:$DB$200&amp;$DC$1:$DC$200,0))=R$3,1,"")))</f>
        <v/>
      </c>
      <c r="S226" s="5" t="str">
        <f t="array" ref="S226">IF(ISNA(INDEX($DC$1:$DC$770,MATCH($A226&amp;S$3,$DB$1:$DB$770&amp;$DC$1:$DC$770,0))),"",IF(ISNA(INDEX($DC$1:$DC$200,MATCH($A226&amp;S$3,$DB$1:$DB$200&amp;$DC$1:$DC$200,0))),IF(INDEX($DC$201:$DC$770,MATCH($A226&amp;S$3,$DB$201:$DB$770&amp;$DC$201:$DC$770,0))=S$3,2,""),IF(INDEX($DC$1:$DC$200,MATCH($A226&amp;S$3,$DB$1:$DB$200&amp;$DC$1:$DC$200,0))=S$3,1,"")))</f>
        <v/>
      </c>
      <c r="T226" s="6" t="str">
        <f t="array" ref="T226">IF(ISNA(INDEX($DC$1:$DC$770,MATCH($A226&amp;T$3,$DB$1:$DB$770&amp;$DC$1:$DC$770,0))),"",IF(ISNA(INDEX($DC$1:$DC$200,MATCH($A226&amp;T$3,$DB$1:$DB$200&amp;$DC$1:$DC$200,0))),IF(INDEX($DC$201:$DC$770,MATCH($A226&amp;T$3,$DB$201:$DB$770&amp;$DC$201:$DC$770,0))=T$3,2,""),IF(INDEX($DC$1:$DC$200,MATCH($A226&amp;T$3,$DB$1:$DB$200&amp;$DC$1:$DC$200,0))=T$3,1,"")))</f>
        <v/>
      </c>
      <c r="U226" s="7" t="str">
        <f t="array" ref="U226">IF(ISNA(INDEX($DC$1:$DC$770,MATCH($A226&amp;U$3,$DB$1:$DB$770&amp;$DC$1:$DC$770,0))),"",IF(ISNA(INDEX($DC$1:$DC$200,MATCH($A226&amp;U$3,$DB$1:$DB$200&amp;$DC$1:$DC$200,0))),IF(INDEX($DC$201:$DC$770,MATCH($A226&amp;U$3,$DB$201:$DB$770&amp;$DC$201:$DC$770,0))=U$3,2,""),IF(INDEX($DC$1:$DC$200,MATCH($A226&amp;U$3,$DB$1:$DB$200&amp;$DC$1:$DC$200,0))=U$3,1,"")))</f>
        <v/>
      </c>
      <c r="V226" s="6" t="str">
        <f t="array" ref="V226">IF(ISNA(INDEX($DC$1:$DC$770,MATCH($A226&amp;V$3,$DB$1:$DB$770&amp;$DC$1:$DC$770,0))),"",IF(ISNA(INDEX($DC$1:$DC$200,MATCH($A226&amp;V$3,$DB$1:$DB$200&amp;$DC$1:$DC$200,0))),IF(INDEX($DC$201:$DC$770,MATCH($A226&amp;V$3,$DB$201:$DB$770&amp;$DC$201:$DC$770,0))=V$3,2,""),IF(INDEX($DC$1:$DC$200,MATCH($A226&amp;V$3,$DB$1:$DB$200&amp;$DC$1:$DC$200,0))=V$3,1,"")))</f>
        <v/>
      </c>
      <c r="W226" s="6" t="str">
        <f t="array" ref="W226">IF(ISNA(INDEX($DC$1:$DC$770,MATCH($A226&amp;W$3,$DB$1:$DB$770&amp;$DC$1:$DC$770,0))),"",IF(ISNA(INDEX($DC$1:$DC$200,MATCH($A226&amp;W$3,$DB$1:$DB$200&amp;$DC$1:$DC$200,0))),IF(INDEX($DC$201:$DC$770,MATCH($A226&amp;W$3,$DB$201:$DB$770&amp;$DC$201:$DC$770,0))=W$3,2,""),IF(INDEX($DC$1:$DC$200,MATCH($A226&amp;W$3,$DB$1:$DB$200&amp;$DC$1:$DC$200,0))=W$3,1,"")))</f>
        <v/>
      </c>
      <c r="X226" s="6" t="str">
        <f t="array" ref="X226">IF(ISNA(INDEX($DC$1:$DC$770,MATCH($A226&amp;X$3,$DB$1:$DB$770&amp;$DC$1:$DC$770,0))),"",IF(ISNA(INDEX($DC$1:$DC$200,MATCH($A226&amp;X$3,$DB$1:$DB$200&amp;$DC$1:$DC$200,0))),IF(INDEX($DC$201:$DC$770,MATCH($A226&amp;X$3,$DB$201:$DB$770&amp;$DC$201:$DC$770,0))=X$3,2,""),IF(INDEX($DC$1:$DC$200,MATCH($A226&amp;X$3,$DB$1:$DB$200&amp;$DC$1:$DC$200,0))=X$3,1,"")))</f>
        <v/>
      </c>
      <c r="Y226" s="5" t="str">
        <f t="array" ref="Y226">IF(ISNA(INDEX($DC$1:$DC$770,MATCH($A226&amp;Y$3,$DB$1:$DB$770&amp;$DC$1:$DC$770,0))),"",IF(ISNA(INDEX($DC$1:$DC$200,MATCH($A226&amp;Y$3,$DB$1:$DB$200&amp;$DC$1:$DC$200,0))),IF(INDEX($DC$201:$DC$770,MATCH($A226&amp;Y$3,$DB$201:$DB$770&amp;$DC$201:$DC$770,0))=Y$3,2,""),IF(INDEX($DC$1:$DC$200,MATCH($A226&amp;Y$3,$DB$1:$DB$200&amp;$DC$1:$DC$200,0))=Y$3,1,"")))</f>
        <v/>
      </c>
      <c r="Z226" s="6">
        <f t="array" ref="Z226">IF(ISNA(INDEX($DC$1:$DC$770,MATCH($A226&amp;Z$3,$DB$1:$DB$770&amp;$DC$1:$DC$770,0))),"",IF(ISNA(INDEX($DC$1:$DC$200,MATCH($A226&amp;Z$3,$DB$1:$DB$200&amp;$DC$1:$DC$200,0))),IF(INDEX($DC$201:$DC$770,MATCH($A226&amp;Z$3,$DB$201:$DB$770&amp;$DC$201:$DC$770,0))=Z$3,2,""),IF(INDEX($DC$1:$DC$200,MATCH($A226&amp;Z$3,$DB$1:$DB$200&amp;$DC$1:$DC$200,0))=Z$3,1,"")))</f>
        <v>2</v>
      </c>
      <c r="AA226" s="7">
        <f t="array" ref="AA226">IF(ISNA(INDEX($DC$1:$DC$770,MATCH($A226&amp;AA$3,$DB$1:$DB$770&amp;$DC$1:$DC$770,0))),"",IF(ISNA(INDEX($DC$1:$DC$200,MATCH($A226&amp;AA$3,$DB$1:$DB$200&amp;$DC$1:$DC$200,0))),IF(INDEX($DC$201:$DC$770,MATCH($A226&amp;AA$3,$DB$201:$DB$770&amp;$DC$201:$DC$770,0))=AA$3,2,""),IF(INDEX($DC$1:$DC$200,MATCH($A226&amp;AA$3,$DB$1:$DB$200&amp;$DC$1:$DC$200,0))=AA$3,1,"")))</f>
        <v>2</v>
      </c>
      <c r="AB226" s="6" t="str">
        <f t="array" ref="AB226">IF(ISNA(INDEX($DC$1:$DC$770,MATCH($A226&amp;AB$3,$DB$1:$DB$770&amp;$DC$1:$DC$770,0))),"",IF(ISNA(INDEX($DC$1:$DC$200,MATCH($A226&amp;AB$3,$DB$1:$DB$200&amp;$DC$1:$DC$200,0))),IF(INDEX($DC$201:$DC$770,MATCH($A226&amp;AB$3,$DB$201:$DB$770&amp;$DC$201:$DC$770,0))=AB$3,2,""),IF(INDEX($DC$1:$DC$200,MATCH($A226&amp;AB$3,$DB$1:$DB$200&amp;$DC$1:$DC$200,0))=AB$3,1,"")))</f>
        <v/>
      </c>
      <c r="AC226" s="6" t="str">
        <f t="array" ref="AC226">IF(ISNA(INDEX($DC$1:$DC$770,MATCH($A226&amp;AC$3,$DB$1:$DB$770&amp;$DC$1:$DC$770,0))),"",IF(ISNA(INDEX($DC$1:$DC$200,MATCH($A226&amp;AC$3,$DB$1:$DB$200&amp;$DC$1:$DC$200,0))),IF(INDEX($DC$201:$DC$770,MATCH($A226&amp;AC$3,$DB$201:$DB$770&amp;$DC$201:$DC$770,0))=AC$3,2,""),IF(INDEX($DC$1:$DC$200,MATCH($A226&amp;AC$3,$DB$1:$DB$200&amp;$DC$1:$DC$200,0))=AC$3,1,"")))</f>
        <v/>
      </c>
      <c r="AD226" s="7" t="str">
        <f t="array" ref="AD226">IF(ISNA(INDEX($DC$1:$DC$770,MATCH($A226&amp;AD$3,$DB$1:$DB$770&amp;$DC$1:$DC$770,0))),"",IF(ISNA(INDEX($DC$1:$DC$200,MATCH($A226&amp;AD$3,$DB$1:$DB$200&amp;$DC$1:$DC$200,0))),IF(INDEX($DC$201:$DC$770,MATCH($A226&amp;AD$3,$DB$201:$DB$770&amp;$DC$201:$DC$770,0))=AD$3,2,""),IF(INDEX($DC$1:$DC$200,MATCH($A226&amp;AD$3,$DB$1:$DB$200&amp;$DC$1:$DC$200,0))=AD$3,1,"")))</f>
        <v/>
      </c>
      <c r="AE226" s="4">
        <f t="shared" ref="AE226" si="2114">AE224+1</f>
        <v>316</v>
      </c>
      <c r="AF226" s="174">
        <f>TRUNC((DATE($CR$2,AG$205,AG226)-WEEKDAY(DATE($CR$2,AG$205,AG226),2)-DATE(YEAR(DATE($CR$2,AG$205,AG226)+4-WEEKDAY(DATE($CR$2,AG$205,AG226),2)),1,-10))/7)</f>
        <v>45</v>
      </c>
      <c r="AG226" s="181">
        <v>11</v>
      </c>
      <c r="AH226" s="176" t="str">
        <f t="shared" si="1933"/>
        <v>Fr</v>
      </c>
      <c r="AI226" s="2"/>
      <c r="AJ226" s="164" t="str">
        <f t="shared" ref="AJ226" si="2115">IF(OR(OR(AF226=$CR$7,AF230=$CR$7,AF226=$CS$7,AF230=$CS$7,AF226=$CT$7,AF230=$CT$7,AF226=$CR$8,AF230=$CR$8,AF226=$CR$9,AF230=$CR$9,AF226=$CR$10,AF230=$CR$10,AF226=$CS$10,AF230=$CS$10,AF226=$CR$11,AF230=$CR$11,AF226=$CS$11,AF230=$CS$11,AF226=$CT$11,AF230=$CT$11,AF226=$CU$11,AF230=$CU$11,AF226=$CV$11,AF230=$CV$11,AF226=$CR$12,AF230=$CR$12,AF226=$CS$12,AF230=$CS$12),OR($AE227=$CP$30,$AE227=$CP$31,$AE227=$CP$32,$AE227=$CP$33,$AE227=$CP$34,$AE227=$CP$35,$AE227=$CP$36,$AE227=$CP$37,$AE227=$CP$38,$AE227=$CP$39,$AE227=$CP$40,$AE227=$CP$41),OR($AE227=$CP$44,$AE227=$CP$45,$AE227=$CP$46,$AE227=$CP$47,$AE227=$CP$48,$AE227=$CP$49,$AE227=$CP$50)),1,"")</f>
        <v/>
      </c>
      <c r="AK226" s="164" t="str">
        <f t="shared" ref="AK226" si="2116">IF(OR(OR(AF226=$CR$15,AF230=$CR$15,AF226=$CS$15,AF230=$CS$15,AF226=$CT$15,AF230=$CT$15,AF226=$CR$16,AF230=$CR$16,AF226=$CS$16,AF230=$CS$16,AF226=$CR$17,AF230=$CR$17,AF226=$CS$17,AF230=$CS$17,AF226=$CR$18,AF230=$CR$18,AF226=$CS$18,AF230=$CS$18,AF226=$CT$18,AF230=$CT$18,AF226=$CU$18,AF230=$CU$18,AF226=$CV$18,AF230=$CV$18,AF226=$CR$19,AF230=$CR$19,AF226=$CS$19,AF230=$CS$19),OR($AE227=$CP$30,$AE227=$CP$31,$AE227=$CP$32,$AE227=$CP$33,$AE227=$CP$34,$AE227=$CP$35,$AE227=$CP$36,$AE227=$CP$37,$AE227=$CP$38,$AE227=$CP$39,$AE227=$CP$40,$AE227=$CP$41),OR($AE227=$CP$44,$AE227=$CP$45,$AE227=$CP$46,$AE227=$CP$47,$AE227=$CP$48,$AE227=$CP$49,$AE227=$CP$50)),1,"")</f>
        <v/>
      </c>
      <c r="AL226" s="164" t="str">
        <f t="shared" ref="AL226" si="2117">IF(OR(OR(AF226=$CR$22,AF230=$CR$22,AF226=$CS$22,AF230=$CS$22,AF226=$CT$22,AF230=$CT$22,AF226=$CR$23,AF230=$CR$23,AF226=$CS$23,AF230=$CS$23,AF226=$CR$24,AF230=$CR$24,AF226=$CS$24,AF230=$CS$24,AF226=$CR$25,AF230=$CR$25,AF226=$CS$25,AF230=$CS$25,AF226=$CT$25,AF230=$CT$25,AF226=$CU$25,AF230=$CU$25,AF226=$CV$25,AF230=$CV$25,AF226=$CR$26,AF230=$CR$26,AF226=$CS$26,AF230=$CS$26),OR($AE227=$CP$30,$AE227=$CP$31,$AE227=$CP$32,$AE227=$CP$33,$AE227=$CP$34,$AE227=$CP$35,$AE227=$CP$36,$AE227=$CP$37,$AE227=$CP$38,$AE227=$CP$39,$AE227=$CP$40,$AE227=$CP$41),OR($AE227=$CP$44,$AE227=$CP$45,$AE227=$CP$46,$AE227=$CP$47,$AE227=$CP$48,$AE227=$CP$49,$AE227=$CP$50)),1,"")</f>
        <v/>
      </c>
      <c r="AM226" s="2"/>
      <c r="AN226" s="5" t="str">
        <f t="shared" ref="AN226" si="2118">IF(ISNA(VLOOKUP(AE226,$DB$1:$DE$200,4,FALSE)),"",VLOOKUP(AE226,$DB$1:$DE$200,4,FALSE))</f>
        <v/>
      </c>
      <c r="AO226" s="6"/>
      <c r="AP226" s="6"/>
      <c r="AQ226" s="6"/>
      <c r="AR226" s="6"/>
      <c r="AS226" s="7"/>
      <c r="AT226" s="5" t="str">
        <f t="array" ref="AT226">IF(ISNA(INDEX($DC$1:$DC$770,MATCH($AE226&amp;AT$3,$DB$1:$DB$770&amp;$DC$1:$DC$770,0))),"",IF(ISNA(INDEX($DC$1:$DC$200,MATCH($AE226&amp;AT$3,$DB$1:$DB$200&amp;$DC$1:$DC$200,0))),IF(INDEX($DC$201:$DC$770,MATCH($AE226&amp;AT$3,$DB$201:$DB$770&amp;$DC$201:$DC$770,0))=AT$3,2,""),IF(INDEX($DC$1:$DC$200,MATCH($AE226&amp;AT$3,$DB$1:$DB$200&amp;$DC$1:$DC$200,0))=AT$3,1,"")))</f>
        <v/>
      </c>
      <c r="AU226" s="6" t="str">
        <f t="array" ref="AU226">IF(ISNA(INDEX($DC$1:$DC$770,MATCH($AE226&amp;AU$3,$DB$1:$DB$770&amp;$DC$1:$DC$770,0))),"",IF(ISNA(INDEX($DC$1:$DC$200,MATCH($AE226&amp;AU$3,$DB$1:$DB$200&amp;$DC$1:$DC$200,0))),IF(INDEX($DC$201:$DC$770,MATCH($AE226&amp;AU$3,$DB$201:$DB$770&amp;$DC$201:$DC$770,0))=AU$3,2,""),IF(INDEX($DC$1:$DC$200,MATCH($AE226&amp;AU$3,$DB$1:$DB$200&amp;$DC$1:$DC$200,0))=AU$3,1,"")))</f>
        <v/>
      </c>
      <c r="AV226" s="6" t="str">
        <f t="array" ref="AV226">IF(ISNA(INDEX($DC$1:$DC$770,MATCH($AE226&amp;AV$3,$DB$1:$DB$770&amp;$DC$1:$DC$770,0))),"",IF(ISNA(INDEX($DC$1:$DC$200,MATCH($AE226&amp;AV$3,$DB$1:$DB$200&amp;$DC$1:$DC$200,0))),IF(INDEX($DC$201:$DC$770,MATCH($AE226&amp;AV$3,$DB$201:$DB$770&amp;$DC$201:$DC$770,0))=AV$3,2,""),IF(INDEX($DC$1:$DC$200,MATCH($AE226&amp;AV$3,$DB$1:$DB$200&amp;$DC$1:$DC$200,0))=AV$3,1,"")))</f>
        <v/>
      </c>
      <c r="AW226" s="5" t="str">
        <f t="array" ref="AW226">IF(ISNA(INDEX($DC$1:$DC$770,MATCH($AE226&amp;AW$3,$DB$1:$DB$770&amp;$DC$1:$DC$770,0))),"",IF(ISNA(INDEX($DC$1:$DC$200,MATCH($AE226&amp;AW$3,$DB$1:$DB$200&amp;$DC$1:$DC$200,0))),IF(INDEX($DC$201:$DC$770,MATCH($AE226&amp;AW$3,$DB$201:$DB$770&amp;$DC$201:$DC$770,0))=AW$3,2,""),IF(INDEX($DC$1:$DC$200,MATCH($AE226&amp;AW$3,$DB$1:$DB$200&amp;$DC$1:$DC$200,0))=AW$3,1,"")))</f>
        <v/>
      </c>
      <c r="AX226" s="6" t="str">
        <f t="array" ref="AX226">IF(ISNA(INDEX($DC$1:$DC$770,MATCH($AE226&amp;AX$3,$DB$1:$DB$770&amp;$DC$1:$DC$770,0))),"",IF(ISNA(INDEX($DC$1:$DC$200,MATCH($AE226&amp;AX$3,$DB$1:$DB$200&amp;$DC$1:$DC$200,0))),IF(INDEX($DC$201:$DC$770,MATCH($AE226&amp;AX$3,$DB$201:$DB$770&amp;$DC$201:$DC$770,0))=AX$3,2,""),IF(INDEX($DC$1:$DC$200,MATCH($AE226&amp;AX$3,$DB$1:$DB$200&amp;$DC$1:$DC$200,0))=AX$3,1,"")))</f>
        <v/>
      </c>
      <c r="AY226" s="7" t="str">
        <f t="array" ref="AY226">IF(ISNA(INDEX($DC$1:$DC$770,MATCH($AE226&amp;AY$3,$DB$1:$DB$770&amp;$DC$1:$DC$770,0))),"",IF(ISNA(INDEX($DC$1:$DC$200,MATCH($AE226&amp;AY$3,$DB$1:$DB$200&amp;$DC$1:$DC$200,0))),IF(INDEX($DC$201:$DC$770,MATCH($AE226&amp;AY$3,$DB$201:$DB$770&amp;$DC$201:$DC$770,0))=AY$3,2,""),IF(INDEX($DC$1:$DC$200,MATCH($AE226&amp;AY$3,$DB$1:$DB$200&amp;$DC$1:$DC$200,0))=AY$3,1,"")))</f>
        <v/>
      </c>
      <c r="AZ226" s="6" t="str">
        <f t="array" ref="AZ226">IF(ISNA(INDEX($DC$1:$DC$770,MATCH($AE226&amp;AZ$3,$DB$1:$DB$770&amp;$DC$1:$DC$770,0))),"",IF(ISNA(INDEX($DC$1:$DC$200,MATCH($AE226&amp;AZ$3,$DB$1:$DB$200&amp;$DC$1:$DC$200,0))),IF(INDEX($DC$201:$DC$770,MATCH($AE226&amp;AZ$3,$DB$201:$DB$770&amp;$DC$201:$DC$770,0))=AZ$3,2,""),IF(INDEX($DC$1:$DC$200,MATCH($AE226&amp;AZ$3,$DB$1:$DB$200&amp;$DC$1:$DC$200,0))=AZ$3,1,"")))</f>
        <v/>
      </c>
      <c r="BA226" s="6" t="str">
        <f t="array" ref="BA226">IF(ISNA(INDEX($DC$1:$DC$770,MATCH($AE226&amp;BA$3,$DB$1:$DB$770&amp;$DC$1:$DC$770,0))),"",IF(ISNA(INDEX($DC$1:$DC$200,MATCH($AE226&amp;BA$3,$DB$1:$DB$200&amp;$DC$1:$DC$200,0))),IF(INDEX($DC$201:$DC$770,MATCH($AE226&amp;BA$3,$DB$201:$DB$770&amp;$DC$201:$DC$770,0))=BA$3,2,""),IF(INDEX($DC$1:$DC$200,MATCH($AE226&amp;BA$3,$DB$1:$DB$200&amp;$DC$1:$DC$200,0))=BA$3,1,"")))</f>
        <v/>
      </c>
      <c r="BB226" s="6" t="str">
        <f t="array" ref="BB226">IF(ISNA(INDEX($DC$1:$DC$770,MATCH($AE226&amp;BB$3,$DB$1:$DB$770&amp;$DC$1:$DC$770,0))),"",IF(ISNA(INDEX($DC$1:$DC$200,MATCH($AE226&amp;BB$3,$DB$1:$DB$200&amp;$DC$1:$DC$200,0))),IF(INDEX($DC$201:$DC$770,MATCH($AE226&amp;BB$3,$DB$201:$DB$770&amp;$DC$201:$DC$770,0))=BB$3,2,""),IF(INDEX($DC$1:$DC$200,MATCH($AE226&amp;BB$3,$DB$1:$DB$200&amp;$DC$1:$DC$200,0))=BB$3,1,"")))</f>
        <v/>
      </c>
      <c r="BC226" s="5" t="str">
        <f t="array" ref="BC226">IF(ISNA(INDEX($DC$1:$DC$770,MATCH($AE226&amp;BC$3,$DB$1:$DB$770&amp;$DC$1:$DC$770,0))),"",IF(ISNA(INDEX($DC$1:$DC$200,MATCH($AE226&amp;BC$3,$DB$1:$DB$200&amp;$DC$1:$DC$200,0))),IF(INDEX($DC$201:$DC$770,MATCH($AE226&amp;BC$3,$DB$201:$DB$770&amp;$DC$201:$DC$770,0))=BC$3,2,""),IF(INDEX($DC$1:$DC$200,MATCH($AE226&amp;BC$3,$DB$1:$DB$200&amp;$DC$1:$DC$200,0))=BC$3,1,"")))</f>
        <v/>
      </c>
      <c r="BD226" s="6" t="str">
        <f t="array" ref="BD226">IF(ISNA(INDEX($DC$1:$DC$770,MATCH($AE226&amp;BD$3,$DB$1:$DB$770&amp;$DC$1:$DC$770,0))),"",IF(ISNA(INDEX($DC$1:$DC$200,MATCH($AE226&amp;BD$3,$DB$1:$DB$200&amp;$DC$1:$DC$200,0))),IF(INDEX($DC$201:$DC$770,MATCH($AE226&amp;BD$3,$DB$201:$DB$770&amp;$DC$201:$DC$770,0))=BD$3,2,""),IF(INDEX($DC$1:$DC$200,MATCH($AE226&amp;BD$3,$DB$1:$DB$200&amp;$DC$1:$DC$200,0))=BD$3,1,"")))</f>
        <v/>
      </c>
      <c r="BE226" s="7" t="str">
        <f t="array" ref="BE226">IF(ISNA(INDEX($DC$1:$DC$770,MATCH($AE226&amp;BE$3,$DB$1:$DB$770&amp;$DC$1:$DC$770,0))),"",IF(ISNA(INDEX($DC$1:$DC$200,MATCH($AE226&amp;BE$3,$DB$1:$DB$200&amp;$DC$1:$DC$200,0))),IF(INDEX($DC$201:$DC$770,MATCH($AE226&amp;BE$3,$DB$201:$DB$770&amp;$DC$201:$DC$770,0))=BE$3,2,""),IF(INDEX($DC$1:$DC$200,MATCH($AE226&amp;BE$3,$DB$1:$DB$200&amp;$DC$1:$DC$200,0))=BE$3,1,"")))</f>
        <v/>
      </c>
      <c r="BF226" s="6" t="str">
        <f t="array" ref="BF226">IF(ISNA(INDEX($DC$1:$DC$770,MATCH($AE226&amp;BF$3,$DB$1:$DB$770&amp;$DC$1:$DC$770,0))),"",IF(ISNA(INDEX($DC$1:$DC$200,MATCH($AE226&amp;BF$3,$DB$1:$DB$200&amp;$DC$1:$DC$200,0))),IF(INDEX($DC$201:$DC$770,MATCH($AE226&amp;BF$3,$DB$201:$DB$770&amp;$DC$201:$DC$770,0))=BF$3,2,""),IF(INDEX($DC$1:$DC$200,MATCH($AE226&amp;BF$3,$DB$1:$DB$200&amp;$DC$1:$DC$200,0))=BF$3,1,"")))</f>
        <v/>
      </c>
      <c r="BG226" s="6" t="str">
        <f t="array" ref="BG226">IF(ISNA(INDEX($DC$1:$DC$770,MATCH($AE226&amp;BG$3,$DB$1:$DB$770&amp;$DC$1:$DC$770,0))),"",IF(ISNA(INDEX($DC$1:$DC$200,MATCH($AE226&amp;BG$3,$DB$1:$DB$200&amp;$DC$1:$DC$200,0))),IF(INDEX($DC$201:$DC$770,MATCH($AE226&amp;BG$3,$DB$201:$DB$770&amp;$DC$201:$DC$770,0))=BG$3,2,""),IF(INDEX($DC$1:$DC$200,MATCH($AE226&amp;BG$3,$DB$1:$DB$200&amp;$DC$1:$DC$200,0))=BG$3,1,"")))</f>
        <v/>
      </c>
      <c r="BH226" s="7" t="str">
        <f t="array" ref="BH226">IF(ISNA(INDEX($DC$1:$DC$770,MATCH($AE226&amp;BH$3,$DB$1:$DB$770&amp;$DC$1:$DC$770,0))),"",IF(ISNA(INDEX($DC$1:$DC$200,MATCH($AE226&amp;BH$3,$DB$1:$DB$200&amp;$DC$1:$DC$200,0))),IF(INDEX($DC$201:$DC$770,MATCH($AE226&amp;BH$3,$DB$201:$DB$770&amp;$DC$201:$DC$770,0))=BH$3,2,""),IF(INDEX($DC$1:$DC$200,MATCH($AE226&amp;BH$3,$DB$1:$DB$200&amp;$DC$1:$DC$200,0))=BH$3,1,"")))</f>
        <v/>
      </c>
      <c r="BI226" s="4">
        <f t="shared" ref="BI226" si="2119">BI224+1</f>
        <v>346</v>
      </c>
      <c r="BJ226" s="174">
        <f>TRUNC((DATE($CR$2,BK$205,BK226)-WEEKDAY(DATE($CR$2,BK$205,BK226),2)-DATE(YEAR(DATE($CR$2,BK$205,BK226)+4-WEEKDAY(DATE($CR$2,BK$205,BK226),2)),1,-10))/7)</f>
        <v>49</v>
      </c>
      <c r="BK226" s="181">
        <v>11</v>
      </c>
      <c r="BL226" s="176" t="str">
        <f t="shared" si="1938"/>
        <v>So</v>
      </c>
      <c r="BM226" s="2"/>
      <c r="BN226" s="164">
        <f t="shared" ref="BN226" si="2120">IF(OR(OR($BI227=$CP$30,$BI227=$CP$31,$BI227=$CP$32,$BI227=$CP$33,$BI227=$CP$34,$BI227=$CP$35,$BI227=$CP$36,$BI227=$CP$37,$BI227=$CP$38,$BI227=$CP$39,$BI227=$CP$40,$BI227=$CP$41),OR(BJ226=$CR$7,BJ230=$CR$7,BJ226=$CS$7,BJ230=$CS$7,BJ226=$CT$7,BJ230=$CT$7,BJ226=$CR$8,BJ230=$CR$8,BJ226=$CR$9,BJ230=$CR$9,BJ226=$CR$10,BJ230=$CR$10,BJ226=$CS$10,BJ230=$CS$10,BJ226=$CR$11,BJ230=$CR$11,BJ226=$CS$11,BJ230=$CS$11,BJ226=$CT$11,BJ230=$CT$11,BJ226=$CU$11,BJ230=$CU$11,BJ226=$CV$11,BJ230=$CV$11,BJ226=$CR$12,BJ230=$CR$12,BJ226=$CS$12,BJ230=$CS$12),OR($BI227=$CP$44,$BI227=$CP$45,$BI227=$CP$46,$BI227=$CP$47,$BI227=$CP$48,$BI227=$CP$49,$BI227=$CP$50)),1,"")</f>
        <v>1</v>
      </c>
      <c r="BO226" s="164">
        <f t="shared" ref="BO226" si="2121">IF(OR(OR(BJ226=$CR$15,BJ230=$CR$15,BJ226=$CS$15,BJ230=$CS$15,BJ226=$CT$15,BJ230=$CT$15,BJ226=$CR$16,BJ230=$CR$16,BJ226=$CS$16,BJ230=$CS$16,BJ226=$CR$17,BJ230=$CR$17,BJ226=$CS$17,BJ230=$CS$17,BJ226=$CR$18,BJ230=$CR$18,BJ226=$CS$18,BJ230=$CS$18,BJ226=$CT$18,BJ230=$CT$18,BJ226=$CU$18,BJ230=$CU$18,BJ226=$CV$18,BJ230=$CV$18,BJ226=$CR$19,BJ230=$CR$19,BJ226=$CS$19,BJ230=$CS$19),OR($BI227=$CP$30,$BI227=$CP$31,$BI227=$CP$32,$BI227=$CP$33,$BI227=$CP$34,$BI227=$CP$35,$BI227=$CP$36,$BI227=$CP$37,$BI227=$CP$38,$BI227=$CP$39,$BI227=$CP$40,$BI227=$CP$41),OR($BI227=$CP$44,$BI227=$CP$45,$BI227=$CP$46,$BI227=$CP$47,$BI227=$CP$48,$BI227=$CP$49,$BI227=$CP$50)),1,"")</f>
        <v>1</v>
      </c>
      <c r="BP226" s="164">
        <f t="shared" ref="BP226" si="2122">IF(OR(OR(BJ226=$CR$22,BJ230=$CR$22,BJ226=$CS$22,BJ230=$CS$22,BJ226=$CT$22,BJ230=$CT$22,BJ226=$CR$23,BJ230=$CR$23,BJ226=$CS$23,BJ230=$CS$23,BJ226=$CR$24,BJ230=$CR$24,BJ226=$CS$24,BJ230=$CS$24,BJ226=$CR$25,BJ230=$CR$25,BJ226=$CS$25,BJ230=$CS$25,BJ226=$CT$25,BJ230=$CT$25,BJ226=$CU$25,BJ230=$CU$25,BJ226=$CV$25,BJ230=$CV$25,BJ226=$CR$26,BJ230=$CR$26,BJ226=$CS$26,BJ230=$CS$26),OR($BI227=$CP$30,$BI227=$CP$31,$BI227=$CP$32,$BI227=$CP$33,$BI227=$CP$34,$BI227=$CP$35,$BI227=$CP$36,$BI227=$CP$37,$BI227=$CP$38,$BI227=$CP$39,$BI227=$CP$40,$BI227=$CP$41),OR($BI227=$CP$44,$BI227=$CP$45,$BI227=$CP$46,$BI227=$CP$47,$BI227=$CP$48,$BI227=$CP$49,$BI227=$CP$50)),1,"")</f>
        <v>1</v>
      </c>
      <c r="BQ226" s="2"/>
      <c r="BR226" s="5" t="str">
        <f t="shared" ref="BR226" si="2123">IF(ISNA(VLOOKUP(BI226,$DB$1:$DE$200,4,FALSE)),"",VLOOKUP(BI226,$DB$1:$DE$200,4,FALSE))</f>
        <v/>
      </c>
      <c r="BS226" s="6"/>
      <c r="BT226" s="6"/>
      <c r="BU226" s="6"/>
      <c r="BV226" s="6"/>
      <c r="BW226" s="7"/>
      <c r="BX226" s="5" t="str">
        <f t="array" ref="BX226">IF(ISNA(INDEX($DC$1:$DC$770,MATCH($BI226&amp;BX$3,$DB$1:$DB$770&amp;$DC$1:$DC$770,0))),"",IF(ISNA(INDEX($DC$1:$DC$200,MATCH($BI226&amp;BX$3,$DB$1:$DB$200&amp;$DC$1:$DC$200,0))),IF(INDEX($DC$201:$DC$770,MATCH($BI226&amp;BX$3,$DB$201:$DB$770&amp;$DC$201:$DC$770,0))=BX$3,2,""),IF(INDEX($DC$1:$DC$200,MATCH($BI226&amp;BX$3,$DB$1:$DB$200&amp;$DC$1:$DC$200,0))=BX$3,1,"")))</f>
        <v/>
      </c>
      <c r="BY226" s="6" t="str">
        <f t="array" ref="BY226">IF(ISNA(INDEX($DC$1:$DC$770,MATCH($BI226&amp;BY$3,$DB$1:$DB$770&amp;$DC$1:$DC$770,0))),"",IF(ISNA(INDEX($DC$1:$DC$200,MATCH($BI226&amp;BY$3,$DB$1:$DB$200&amp;$DC$1:$DC$200,0))),IF(INDEX($DC$201:$DC$770,MATCH($BI226&amp;BY$3,$DB$201:$DB$770&amp;$DC$201:$DC$770,0))=BY$3,2,""),IF(INDEX($DC$1:$DC$200,MATCH($BI226&amp;BY$3,$DB$1:$DB$200&amp;$DC$1:$DC$200,0))=BY$3,1,"")))</f>
        <v/>
      </c>
      <c r="BZ226" s="6" t="str">
        <f t="array" ref="BZ226">IF(ISNA(INDEX($DC$1:$DC$770,MATCH($BI226&amp;BZ$3,$DB$1:$DB$770&amp;$DC$1:$DC$770,0))),"",IF(ISNA(INDEX($DC$1:$DC$200,MATCH($BI226&amp;BZ$3,$DB$1:$DB$200&amp;$DC$1:$DC$200,0))),IF(INDEX($DC$201:$DC$770,MATCH($BI226&amp;BZ$3,$DB$201:$DB$770&amp;$DC$201:$DC$770,0))=BZ$3,2,""),IF(INDEX($DC$1:$DC$200,MATCH($BI226&amp;BZ$3,$DB$1:$DB$200&amp;$DC$1:$DC$200,0))=BZ$3,1,"")))</f>
        <v/>
      </c>
      <c r="CA226" s="5" t="str">
        <f t="array" ref="CA226">IF(ISNA(INDEX($DC$1:$DC$770,MATCH($BI226&amp;CA$3,$DB$1:$DB$770&amp;$DC$1:$DC$770,0))),"",IF(ISNA(INDEX($DC$1:$DC$200,MATCH($BI226&amp;CA$3,$DB$1:$DB$200&amp;$DC$1:$DC$200,0))),IF(INDEX($DC$201:$DC$770,MATCH($BI226&amp;CA$3,$DB$201:$DB$770&amp;$DC$201:$DC$770,0))=CA$3,2,""),IF(INDEX($DC$1:$DC$200,MATCH($BI226&amp;CA$3,$DB$1:$DB$200&amp;$DC$1:$DC$200,0))=CA$3,1,"")))</f>
        <v/>
      </c>
      <c r="CB226" s="6" t="str">
        <f t="array" ref="CB226">IF(ISNA(INDEX($DC$1:$DC$770,MATCH($BI226&amp;CB$3,$DB$1:$DB$770&amp;$DC$1:$DC$770,0))),"",IF(ISNA(INDEX($DC$1:$DC$200,MATCH($BI226&amp;CB$3,$DB$1:$DB$200&amp;$DC$1:$DC$200,0))),IF(INDEX($DC$201:$DC$770,MATCH($BI226&amp;CB$3,$DB$201:$DB$770&amp;$DC$201:$DC$770,0))=CB$3,2,""),IF(INDEX($DC$1:$DC$200,MATCH($BI226&amp;CB$3,$DB$1:$DB$200&amp;$DC$1:$DC$200,0))=CB$3,1,"")))</f>
        <v/>
      </c>
      <c r="CC226" s="7" t="str">
        <f t="array" ref="CC226">IF(ISNA(INDEX($DC$1:$DC$770,MATCH($BI226&amp;CC$3,$DB$1:$DB$770&amp;$DC$1:$DC$770,0))),"",IF(ISNA(INDEX($DC$1:$DC$200,MATCH($BI226&amp;CC$3,$DB$1:$DB$200&amp;$DC$1:$DC$200,0))),IF(INDEX($DC$201:$DC$770,MATCH($BI226&amp;CC$3,$DB$201:$DB$770&amp;$DC$201:$DC$770,0))=CC$3,2,""),IF(INDEX($DC$1:$DC$200,MATCH($BI226&amp;CC$3,$DB$1:$DB$200&amp;$DC$1:$DC$200,0))=CC$3,1,"")))</f>
        <v/>
      </c>
      <c r="CD226" s="6" t="str">
        <f t="array" ref="CD226">IF(ISNA(INDEX($DC$1:$DC$770,MATCH($BI226&amp;CD$3,$DB$1:$DB$770&amp;$DC$1:$DC$770,0))),"",IF(ISNA(INDEX($DC$1:$DC$200,MATCH($BI226&amp;CD$3,$DB$1:$DB$200&amp;$DC$1:$DC$200,0))),IF(INDEX($DC$201:$DC$770,MATCH($BI226&amp;CD$3,$DB$201:$DB$770&amp;$DC$201:$DC$770,0))=CD$3,2,""),IF(INDEX($DC$1:$DC$200,MATCH($BI226&amp;CD$3,$DB$1:$DB$200&amp;$DC$1:$DC$200,0))=CD$3,1,"")))</f>
        <v/>
      </c>
      <c r="CE226" s="6" t="str">
        <f t="array" ref="CE226">IF(ISNA(INDEX($DC$1:$DC$770,MATCH($BI226&amp;CE$3,$DB$1:$DB$770&amp;$DC$1:$DC$770,0))),"",IF(ISNA(INDEX($DC$1:$DC$200,MATCH($BI226&amp;CE$3,$DB$1:$DB$200&amp;$DC$1:$DC$200,0))),IF(INDEX($DC$201:$DC$770,MATCH($BI226&amp;CE$3,$DB$201:$DB$770&amp;$DC$201:$DC$770,0))=CE$3,2,""),IF(INDEX($DC$1:$DC$200,MATCH($BI226&amp;CE$3,$DB$1:$DB$200&amp;$DC$1:$DC$200,0))=CE$3,1,"")))</f>
        <v/>
      </c>
      <c r="CF226" s="6" t="str">
        <f t="array" ref="CF226">IF(ISNA(INDEX($DC$1:$DC$770,MATCH($BI226&amp;CF$3,$DB$1:$DB$770&amp;$DC$1:$DC$770,0))),"",IF(ISNA(INDEX($DC$1:$DC$200,MATCH($BI226&amp;CF$3,$DB$1:$DB$200&amp;$DC$1:$DC$200,0))),IF(INDEX($DC$201:$DC$770,MATCH($BI226&amp;CF$3,$DB$201:$DB$770&amp;$DC$201:$DC$770,0))=CF$3,2,""),IF(INDEX($DC$1:$DC$200,MATCH($BI226&amp;CF$3,$DB$1:$DB$200&amp;$DC$1:$DC$200,0))=CF$3,1,"")))</f>
        <v/>
      </c>
      <c r="CG226" s="5" t="str">
        <f t="array" ref="CG226">IF(ISNA(INDEX($DC$1:$DC$770,MATCH($BI226&amp;CG$3,$DB$1:$DB$770&amp;$DC$1:$DC$770,0))),"",IF(ISNA(INDEX($DC$1:$DC$200,MATCH($BI226&amp;CG$3,$DB$1:$DB$200&amp;$DC$1:$DC$200,0))),IF(INDEX($DC$201:$DC$770,MATCH($BI226&amp;CG$3,$DB$201:$DB$770&amp;$DC$201:$DC$770,0))=CG$3,2,""),IF(INDEX($DC$1:$DC$200,MATCH($BI226&amp;CG$3,$DB$1:$DB$200&amp;$DC$1:$DC$200,0))=CG$3,1,"")))</f>
        <v/>
      </c>
      <c r="CH226" s="6" t="str">
        <f t="array" ref="CH226">IF(ISNA(INDEX($DC$1:$DC$770,MATCH($BI226&amp;CH$3,$DB$1:$DB$770&amp;$DC$1:$DC$770,0))),"",IF(ISNA(INDEX($DC$1:$DC$200,MATCH($BI226&amp;CH$3,$DB$1:$DB$200&amp;$DC$1:$DC$200,0))),IF(INDEX($DC$201:$DC$770,MATCH($BI226&amp;CH$3,$DB$201:$DB$770&amp;$DC$201:$DC$770,0))=CH$3,2,""),IF(INDEX($DC$1:$DC$200,MATCH($BI226&amp;CH$3,$DB$1:$DB$200&amp;$DC$1:$DC$200,0))=CH$3,1,"")))</f>
        <v/>
      </c>
      <c r="CI226" s="7" t="str">
        <f t="array" ref="CI226">IF(ISNA(INDEX($DC$1:$DC$770,MATCH($BI226&amp;CI$3,$DB$1:$DB$770&amp;$DC$1:$DC$770,0))),"",IF(ISNA(INDEX($DC$1:$DC$200,MATCH($BI226&amp;CI$3,$DB$1:$DB$200&amp;$DC$1:$DC$200,0))),IF(INDEX($DC$201:$DC$770,MATCH($BI226&amp;CI$3,$DB$201:$DB$770&amp;$DC$201:$DC$770,0))=CI$3,2,""),IF(INDEX($DC$1:$DC$200,MATCH($BI226&amp;CI$3,$DB$1:$DB$200&amp;$DC$1:$DC$200,0))=CI$3,1,"")))</f>
        <v/>
      </c>
      <c r="CJ226" s="6" t="str">
        <f t="array" ref="CJ226">IF(ISNA(INDEX($DC$1:$DC$770,MATCH($BI226&amp;CJ$3,$DB$1:$DB$770&amp;$DC$1:$DC$770,0))),"",IF(ISNA(INDEX($DC$1:$DC$200,MATCH($BI226&amp;CJ$3,$DB$1:$DB$200&amp;$DC$1:$DC$200,0))),IF(INDEX($DC$201:$DC$770,MATCH($BI226&amp;CJ$3,$DB$201:$DB$770&amp;$DC$201:$DC$770,0))=CJ$3,2,""),IF(INDEX($DC$1:$DC$200,MATCH($BI226&amp;CJ$3,$DB$1:$DB$200&amp;$DC$1:$DC$200,0))=CJ$3,1,"")))</f>
        <v/>
      </c>
      <c r="CK226" s="6" t="str">
        <f t="array" ref="CK226">IF(ISNA(INDEX($DC$1:$DC$770,MATCH($BI226&amp;CK$3,$DB$1:$DB$770&amp;$DC$1:$DC$770,0))),"",IF(ISNA(INDEX($DC$1:$DC$200,MATCH($BI226&amp;CK$3,$DB$1:$DB$200&amp;$DC$1:$DC$200,0))),IF(INDEX($DC$201:$DC$770,MATCH($BI226&amp;CK$3,$DB$201:$DB$770&amp;$DC$201:$DC$770,0))=CK$3,2,""),IF(INDEX($DC$1:$DC$200,MATCH($BI226&amp;CK$3,$DB$1:$DB$200&amp;$DC$1:$DC$200,0))=CK$3,1,"")))</f>
        <v/>
      </c>
      <c r="CL226" s="7" t="str">
        <f t="array" ref="CL226">IF(ISNA(INDEX($DC$1:$DC$770,MATCH($BI226&amp;CL$3,$DB$1:$DB$770&amp;$DC$1:$DC$770,0))),"",IF(ISNA(INDEX($DC$1:$DC$200,MATCH($BI226&amp;CL$3,$DB$1:$DB$200&amp;$DC$1:$DC$200,0))),IF(INDEX($DC$201:$DC$770,MATCH($BI226&amp;CL$3,$DB$201:$DB$770&amp;$DC$201:$DC$770,0))=CL$3,2,""),IF(INDEX($DC$1:$DC$200,MATCH($BI226&amp;CL$3,$DB$1:$DB$200&amp;$DC$1:$DC$200,0))=CL$3,1,"")))</f>
        <v/>
      </c>
      <c r="CX226" s="30"/>
      <c r="CY226" s="30"/>
      <c r="CZ226" s="30"/>
      <c r="DA226" s="30"/>
      <c r="DB226" s="30">
        <f>IF($DF$225&gt;1,DB225+1,0)</f>
        <v>0</v>
      </c>
      <c r="DC226" s="30">
        <f>DC225</f>
        <v>3</v>
      </c>
      <c r="DD226" s="30"/>
      <c r="DE226" s="30">
        <v>2</v>
      </c>
      <c r="DF226" s="30"/>
      <c r="DG226" s="30"/>
      <c r="DH226" s="30"/>
      <c r="DI226" s="30"/>
      <c r="DJ226" s="30"/>
      <c r="DK226" s="30"/>
      <c r="DL226" s="49">
        <f t="shared" si="1926"/>
        <v>0</v>
      </c>
      <c r="DM226" s="30"/>
      <c r="DN226" s="30"/>
      <c r="DO226" s="30"/>
      <c r="DP226" s="30"/>
      <c r="DQ226" s="30"/>
    </row>
    <row r="227" spans="1:121">
      <c r="A227" s="13">
        <f t="shared" ref="A227" si="2124">A226+0.5</f>
        <v>285.5</v>
      </c>
      <c r="B227" s="174"/>
      <c r="C227" s="183"/>
      <c r="D227" s="177"/>
      <c r="E227" s="2"/>
      <c r="F227" s="165"/>
      <c r="G227" s="165"/>
      <c r="H227" s="165"/>
      <c r="I227" s="2"/>
      <c r="J227" s="9" t="str">
        <f t="shared" ref="J227" si="2125">IF(ISNA(VLOOKUP(A227,$CP$30:$CQ$56,2,FALSE)),IF(ISNA(VLOOKUP(A227,$DB$1:$DE$200,4,FALSE)),"",VLOOKUP(A227,$DB$1:$DE$200,4,FALSE)),VLOOKUP(A227,$CP$30:$CQ$56,2,FALSE))</f>
        <v/>
      </c>
      <c r="K227" s="10"/>
      <c r="L227" s="10"/>
      <c r="M227" s="10"/>
      <c r="N227" s="10"/>
      <c r="O227" s="8"/>
      <c r="P227" s="9" t="str">
        <f t="array" ref="P227">IF(ISNA(INDEX($DC$201:$DC$770,MATCH($A226&amp;P$3,$DB$201:$DB$770&amp;$DC$201:$DC$770,0))),IF(ISNA(INDEX($DC$1:$DC$200,MATCH($A227&amp;P$3,$DB$1:$DB$200&amp;$DC$1:$DC$200,0))),"",IF(INDEX($DC$1:$DC$200,MATCH($A227&amp;P$3,$DB$1:$DB$200&amp;$DC$1:$DC$200,0))=P$3,1,"")),IF(INDEX($DC$201:$DC$770,MATCH($A226&amp;P$3,$DB$201:$DB$770&amp;$DC$201:$DC$770,0))=P$3,2,""))</f>
        <v/>
      </c>
      <c r="Q227" s="10" t="str">
        <f t="array" ref="Q227">IF(ISNA(INDEX($DC$201:$DC$770,MATCH($A226&amp;Q$3,$DB$201:$DB$770&amp;$DC$201:$DC$770,0))),IF(ISNA(INDEX($DC$1:$DC$200,MATCH($A227&amp;Q$3,$DB$1:$DB$200&amp;$DC$1:$DC$200,0))),"",IF(INDEX($DC$1:$DC$200,MATCH($A227&amp;Q$3,$DB$1:$DB$200&amp;$DC$1:$DC$200,0))=Q$3,1,"")),IF(INDEX($DC$201:$DC$770,MATCH($A226&amp;Q$3,$DB$201:$DB$770&amp;$DC$201:$DC$770,0))=Q$3,2,""))</f>
        <v/>
      </c>
      <c r="R227" s="10" t="str">
        <f t="array" ref="R227">IF(ISNA(INDEX($DC$201:$DC$770,MATCH($A226&amp;R$3,$DB$201:$DB$770&amp;$DC$201:$DC$770,0))),IF(ISNA(INDEX($DC$1:$DC$200,MATCH($A227&amp;R$3,$DB$1:$DB$200&amp;$DC$1:$DC$200,0))),"",IF(INDEX($DC$1:$DC$200,MATCH($A227&amp;R$3,$DB$1:$DB$200&amp;$DC$1:$DC$200,0))=R$3,1,"")),IF(INDEX($DC$201:$DC$770,MATCH($A226&amp;R$3,$DB$201:$DB$770&amp;$DC$201:$DC$770,0))=R$3,2,""))</f>
        <v/>
      </c>
      <c r="S227" s="9" t="str">
        <f t="array" ref="S227">IF(ISNA(INDEX($DC$201:$DC$770,MATCH($A226&amp;S$3,$DB$201:$DB$770&amp;$DC$201:$DC$770,0))),IF(ISNA(INDEX($DC$1:$DC$200,MATCH($A227&amp;S$3,$DB$1:$DB$200&amp;$DC$1:$DC$200,0))),"",IF(INDEX($DC$1:$DC$200,MATCH($A227&amp;S$3,$DB$1:$DB$200&amp;$DC$1:$DC$200,0))=S$3,1,"")),IF(INDEX($DC$201:$DC$770,MATCH($A226&amp;S$3,$DB$201:$DB$770&amp;$DC$201:$DC$770,0))=S$3,2,""))</f>
        <v/>
      </c>
      <c r="T227" s="10" t="str">
        <f t="array" ref="T227">IF(ISNA(INDEX($DC$201:$DC$770,MATCH($A226&amp;T$3,$DB$201:$DB$770&amp;$DC$201:$DC$770,0))),IF(ISNA(INDEX($DC$1:$DC$200,MATCH($A227&amp;T$3,$DB$1:$DB$200&amp;$DC$1:$DC$200,0))),"",IF(INDEX($DC$1:$DC$200,MATCH($A227&amp;T$3,$DB$1:$DB$200&amp;$DC$1:$DC$200,0))=T$3,1,"")),IF(INDEX($DC$201:$DC$770,MATCH($A226&amp;T$3,$DB$201:$DB$770&amp;$DC$201:$DC$770,0))=T$3,2,""))</f>
        <v/>
      </c>
      <c r="U227" s="8" t="str">
        <f t="array" ref="U227">IF(ISNA(INDEX($DC$201:$DC$770,MATCH($A226&amp;U$3,$DB$201:$DB$770&amp;$DC$201:$DC$770,0))),IF(ISNA(INDEX($DC$1:$DC$200,MATCH($A227&amp;U$3,$DB$1:$DB$200&amp;$DC$1:$DC$200,0))),"",IF(INDEX($DC$1:$DC$200,MATCH($A227&amp;U$3,$DB$1:$DB$200&amp;$DC$1:$DC$200,0))=U$3,1,"")),IF(INDEX($DC$201:$DC$770,MATCH($A226&amp;U$3,$DB$201:$DB$770&amp;$DC$201:$DC$770,0))=U$3,2,""))</f>
        <v/>
      </c>
      <c r="V227" s="10" t="str">
        <f t="array" ref="V227">IF(ISNA(INDEX($DC$201:$DC$770,MATCH($A226&amp;V$3,$DB$201:$DB$770&amp;$DC$201:$DC$770,0))),IF(ISNA(INDEX($DC$1:$DC$200,MATCH($A227&amp;V$3,$DB$1:$DB$200&amp;$DC$1:$DC$200,0))),"",IF(INDEX($DC$1:$DC$200,MATCH($A227&amp;V$3,$DB$1:$DB$200&amp;$DC$1:$DC$200,0))=V$3,1,"")),IF(INDEX($DC$201:$DC$770,MATCH($A226&amp;V$3,$DB$201:$DB$770&amp;$DC$201:$DC$770,0))=V$3,2,""))</f>
        <v/>
      </c>
      <c r="W227" s="10" t="str">
        <f t="array" ref="W227">IF(ISNA(INDEX($DC$201:$DC$770,MATCH($A226&amp;W$3,$DB$201:$DB$770&amp;$DC$201:$DC$770,0))),IF(ISNA(INDEX($DC$1:$DC$200,MATCH($A227&amp;W$3,$DB$1:$DB$200&amp;$DC$1:$DC$200,0))),"",IF(INDEX($DC$1:$DC$200,MATCH($A227&amp;W$3,$DB$1:$DB$200&amp;$DC$1:$DC$200,0))=W$3,1,"")),IF(INDEX($DC$201:$DC$770,MATCH($A226&amp;W$3,$DB$201:$DB$770&amp;$DC$201:$DC$770,0))=W$3,2,""))</f>
        <v/>
      </c>
      <c r="X227" s="10" t="str">
        <f t="array" ref="X227">IF(ISNA(INDEX($DC$201:$DC$770,MATCH($A226&amp;X$3,$DB$201:$DB$770&amp;$DC$201:$DC$770,0))),IF(ISNA(INDEX($DC$1:$DC$200,MATCH($A227&amp;X$3,$DB$1:$DB$200&amp;$DC$1:$DC$200,0))),"",IF(INDEX($DC$1:$DC$200,MATCH($A227&amp;X$3,$DB$1:$DB$200&amp;$DC$1:$DC$200,0))=X$3,1,"")),IF(INDEX($DC$201:$DC$770,MATCH($A226&amp;X$3,$DB$201:$DB$770&amp;$DC$201:$DC$770,0))=X$3,2,""))</f>
        <v/>
      </c>
      <c r="Y227" s="9" t="str">
        <f t="array" ref="Y227">IF(ISNA(INDEX($DC$201:$DC$770,MATCH($A226&amp;Y$3,$DB$201:$DB$770&amp;$DC$201:$DC$770,0))),IF(ISNA(INDEX($DC$1:$DC$200,MATCH($A227&amp;Y$3,$DB$1:$DB$200&amp;$DC$1:$DC$200,0))),"",IF(INDEX($DC$1:$DC$200,MATCH($A227&amp;Y$3,$DB$1:$DB$200&amp;$DC$1:$DC$200,0))=Y$3,1,"")),IF(INDEX($DC$201:$DC$770,MATCH($A226&amp;Y$3,$DB$201:$DB$770&amp;$DC$201:$DC$770,0))=Y$3,2,""))</f>
        <v/>
      </c>
      <c r="Z227" s="10">
        <f t="array" ref="Z227">IF(ISNA(INDEX($DC$201:$DC$770,MATCH($A226&amp;Z$3,$DB$201:$DB$770&amp;$DC$201:$DC$770,0))),IF(ISNA(INDEX($DC$1:$DC$200,MATCH($A227&amp;Z$3,$DB$1:$DB$200&amp;$DC$1:$DC$200,0))),"",IF(INDEX($DC$1:$DC$200,MATCH($A227&amp;Z$3,$DB$1:$DB$200&amp;$DC$1:$DC$200,0))=Z$3,1,"")),IF(INDEX($DC$201:$DC$770,MATCH($A226&amp;Z$3,$DB$201:$DB$770&amp;$DC$201:$DC$770,0))=Z$3,2,""))</f>
        <v>2</v>
      </c>
      <c r="AA227" s="8">
        <f t="array" ref="AA227">IF(ISNA(INDEX($DC$201:$DC$770,MATCH($A226&amp;AA$3,$DB$201:$DB$770&amp;$DC$201:$DC$770,0))),IF(ISNA(INDEX($DC$1:$DC$200,MATCH($A227&amp;AA$3,$DB$1:$DB$200&amp;$DC$1:$DC$200,0))),"",IF(INDEX($DC$1:$DC$200,MATCH($A227&amp;AA$3,$DB$1:$DB$200&amp;$DC$1:$DC$200,0))=AA$3,1,"")),IF(INDEX($DC$201:$DC$770,MATCH($A226&amp;AA$3,$DB$201:$DB$770&amp;$DC$201:$DC$770,0))=AA$3,2,""))</f>
        <v>2</v>
      </c>
      <c r="AB227" s="10" t="str">
        <f t="array" ref="AB227">IF(ISNA(INDEX($DC$201:$DC$770,MATCH($A226&amp;AB$3,$DB$201:$DB$770&amp;$DC$201:$DC$770,0))),IF(ISNA(INDEX($DC$1:$DC$200,MATCH($A227&amp;AB$3,$DB$1:$DB$200&amp;$DC$1:$DC$200,0))),"",IF(INDEX($DC$1:$DC$200,MATCH($A227&amp;AB$3,$DB$1:$DB$200&amp;$DC$1:$DC$200,0))=AB$3,1,"")),IF(INDEX($DC$201:$DC$770,MATCH($A226&amp;AB$3,$DB$201:$DB$770&amp;$DC$201:$DC$770,0))=AB$3,2,""))</f>
        <v/>
      </c>
      <c r="AC227" s="10" t="str">
        <f t="array" ref="AC227">IF(ISNA(INDEX($DC$201:$DC$770,MATCH($A226&amp;AC$3,$DB$201:$DB$770&amp;$DC$201:$DC$770,0))),IF(ISNA(INDEX($DC$1:$DC$200,MATCH($A227&amp;AC$3,$DB$1:$DB$200&amp;$DC$1:$DC$200,0))),"",IF(INDEX($DC$1:$DC$200,MATCH($A227&amp;AC$3,$DB$1:$DB$200&amp;$DC$1:$DC$200,0))=AC$3,1,"")),IF(INDEX($DC$201:$DC$770,MATCH($A226&amp;AC$3,$DB$201:$DB$770&amp;$DC$201:$DC$770,0))=AC$3,2,""))</f>
        <v/>
      </c>
      <c r="AD227" s="8" t="str">
        <f t="array" ref="AD227">IF(ISNA(INDEX($DC$201:$DC$770,MATCH($A226&amp;AD$3,$DB$201:$DB$770&amp;$DC$201:$DC$770,0))),IF(ISNA(INDEX($DC$1:$DC$200,MATCH($A227&amp;AD$3,$DB$1:$DB$200&amp;$DC$1:$DC$200,0))),"",IF(INDEX($DC$1:$DC$200,MATCH($A227&amp;AD$3,$DB$1:$DB$200&amp;$DC$1:$DC$200,0))=AD$3,1,"")),IF(INDEX($DC$201:$DC$770,MATCH($A226&amp;AD$3,$DB$201:$DB$770&amp;$DC$201:$DC$770,0))=AD$3,2,""))</f>
        <v/>
      </c>
      <c r="AE227" s="4">
        <f t="shared" ref="AE227" si="2126">AE226+0.5</f>
        <v>316.5</v>
      </c>
      <c r="AF227" s="174"/>
      <c r="AG227" s="183"/>
      <c r="AH227" s="177"/>
      <c r="AI227" s="2"/>
      <c r="AJ227" s="165"/>
      <c r="AK227" s="165"/>
      <c r="AL227" s="165"/>
      <c r="AM227" s="2"/>
      <c r="AN227" s="9" t="str">
        <f t="shared" ref="AN227" si="2127">IF(ISNA(VLOOKUP(AE227,$CP$30:$CQ$56,2,FALSE)),IF(ISNA(VLOOKUP(AE227,$DB$1:$DE$200,4,FALSE)),"",VLOOKUP(AE227,$DB$1:$DE$200,4,FALSE)),VLOOKUP(AE227,$CP$30:$CQ$56,2,FALSE))</f>
        <v/>
      </c>
      <c r="AO227" s="10"/>
      <c r="AP227" s="10"/>
      <c r="AQ227" s="10"/>
      <c r="AR227" s="10"/>
      <c r="AS227" s="8"/>
      <c r="AT227" s="9" t="str">
        <f t="array" ref="AT227">IF(ISNA(INDEX($DC$201:$DC$770,MATCH($AE226&amp;AT$3,$DB$201:$DB$770&amp;$DC$201:$DC$770,0))),IF(ISNA(INDEX($DC$1:$DC$200,MATCH($AE227&amp;AT$3,$DB$1:$DB$200&amp;$DC$1:$DC$200,0))),"",IF(INDEX($DC$1:$DC$200,MATCH($AE227&amp;AT$3,$DB$1:$DB$200&amp;$DC$1:$DC$200,0))=AT$3,1,"")),IF(INDEX($DC$201:$DC$770,MATCH($AE226&amp;AT$3,$DB$201:$DB$770&amp;$DC$201:$DC$770,0))=AT$3,2,""))</f>
        <v/>
      </c>
      <c r="AU227" s="10" t="str">
        <f t="array" ref="AU227">IF(ISNA(INDEX($DC$201:$DC$770,MATCH($AE226&amp;AU$3,$DB$201:$DB$770&amp;$DC$201:$DC$770,0))),IF(ISNA(INDEX($DC$1:$DC$200,MATCH($AE227&amp;AU$3,$DB$1:$DB$200&amp;$DC$1:$DC$200,0))),"",IF(INDEX($DC$1:$DC$200,MATCH($AE227&amp;AU$3,$DB$1:$DB$200&amp;$DC$1:$DC$200,0))=AU$3,1,"")),IF(INDEX($DC$201:$DC$770,MATCH($AE226&amp;AU$3,$DB$201:$DB$770&amp;$DC$201:$DC$770,0))=AU$3,2,""))</f>
        <v/>
      </c>
      <c r="AV227" s="10" t="str">
        <f t="array" ref="AV227">IF(ISNA(INDEX($DC$201:$DC$770,MATCH($AE226&amp;AV$3,$DB$201:$DB$770&amp;$DC$201:$DC$770,0))),IF(ISNA(INDEX($DC$1:$DC$200,MATCH($AE227&amp;AV$3,$DB$1:$DB$200&amp;$DC$1:$DC$200,0))),"",IF(INDEX($DC$1:$DC$200,MATCH($AE227&amp;AV$3,$DB$1:$DB$200&amp;$DC$1:$DC$200,0))=AV$3,1,"")),IF(INDEX($DC$201:$DC$770,MATCH($AE226&amp;AV$3,$DB$201:$DB$770&amp;$DC$201:$DC$770,0))=AV$3,2,""))</f>
        <v/>
      </c>
      <c r="AW227" s="9" t="str">
        <f t="array" ref="AW227">IF(ISNA(INDEX($DC$201:$DC$770,MATCH($AE226&amp;AW$3,$DB$201:$DB$770&amp;$DC$201:$DC$770,0))),IF(ISNA(INDEX($DC$1:$DC$200,MATCH($AE227&amp;AW$3,$DB$1:$DB$200&amp;$DC$1:$DC$200,0))),"",IF(INDEX($DC$1:$DC$200,MATCH($AE227&amp;AW$3,$DB$1:$DB$200&amp;$DC$1:$DC$200,0))=AW$3,1,"")),IF(INDEX($DC$201:$DC$770,MATCH($AE226&amp;AW$3,$DB$201:$DB$770&amp;$DC$201:$DC$770,0))=AW$3,2,""))</f>
        <v/>
      </c>
      <c r="AX227" s="10" t="str">
        <f t="array" ref="AX227">IF(ISNA(INDEX($DC$201:$DC$770,MATCH($AE226&amp;AX$3,$DB$201:$DB$770&amp;$DC$201:$DC$770,0))),IF(ISNA(INDEX($DC$1:$DC$200,MATCH($AE227&amp;AX$3,$DB$1:$DB$200&amp;$DC$1:$DC$200,0))),"",IF(INDEX($DC$1:$DC$200,MATCH($AE227&amp;AX$3,$DB$1:$DB$200&amp;$DC$1:$DC$200,0))=AX$3,1,"")),IF(INDEX($DC$201:$DC$770,MATCH($AE226&amp;AX$3,$DB$201:$DB$770&amp;$DC$201:$DC$770,0))=AX$3,2,""))</f>
        <v/>
      </c>
      <c r="AY227" s="8" t="str">
        <f t="array" ref="AY227">IF(ISNA(INDEX($DC$201:$DC$770,MATCH($AE226&amp;AY$3,$DB$201:$DB$770&amp;$DC$201:$DC$770,0))),IF(ISNA(INDEX($DC$1:$DC$200,MATCH($AE227&amp;AY$3,$DB$1:$DB$200&amp;$DC$1:$DC$200,0))),"",IF(INDEX($DC$1:$DC$200,MATCH($AE227&amp;AY$3,$DB$1:$DB$200&amp;$DC$1:$DC$200,0))=AY$3,1,"")),IF(INDEX($DC$201:$DC$770,MATCH($AE226&amp;AY$3,$DB$201:$DB$770&amp;$DC$201:$DC$770,0))=AY$3,2,""))</f>
        <v/>
      </c>
      <c r="AZ227" s="10" t="str">
        <f t="array" ref="AZ227">IF(ISNA(INDEX($DC$201:$DC$770,MATCH($AE226&amp;AZ$3,$DB$201:$DB$770&amp;$DC$201:$DC$770,0))),IF(ISNA(INDEX($DC$1:$DC$200,MATCH($AE227&amp;AZ$3,$DB$1:$DB$200&amp;$DC$1:$DC$200,0))),"",IF(INDEX($DC$1:$DC$200,MATCH($AE227&amp;AZ$3,$DB$1:$DB$200&amp;$DC$1:$DC$200,0))=AZ$3,1,"")),IF(INDEX($DC$201:$DC$770,MATCH($AE226&amp;AZ$3,$DB$201:$DB$770&amp;$DC$201:$DC$770,0))=AZ$3,2,""))</f>
        <v/>
      </c>
      <c r="BA227" s="10" t="str">
        <f t="array" ref="BA227">IF(ISNA(INDEX($DC$201:$DC$770,MATCH($AE226&amp;BA$3,$DB$201:$DB$770&amp;$DC$201:$DC$770,0))),IF(ISNA(INDEX($DC$1:$DC$200,MATCH($AE227&amp;BA$3,$DB$1:$DB$200&amp;$DC$1:$DC$200,0))),"",IF(INDEX($DC$1:$DC$200,MATCH($AE227&amp;BA$3,$DB$1:$DB$200&amp;$DC$1:$DC$200,0))=BA$3,1,"")),IF(INDEX($DC$201:$DC$770,MATCH($AE226&amp;BA$3,$DB$201:$DB$770&amp;$DC$201:$DC$770,0))=BA$3,2,""))</f>
        <v/>
      </c>
      <c r="BB227" s="10" t="str">
        <f t="array" ref="BB227">IF(ISNA(INDEX($DC$201:$DC$770,MATCH($AE226&amp;BB$3,$DB$201:$DB$770&amp;$DC$201:$DC$770,0))),IF(ISNA(INDEX($DC$1:$DC$200,MATCH($AE227&amp;BB$3,$DB$1:$DB$200&amp;$DC$1:$DC$200,0))),"",IF(INDEX($DC$1:$DC$200,MATCH($AE227&amp;BB$3,$DB$1:$DB$200&amp;$DC$1:$DC$200,0))=BB$3,1,"")),IF(INDEX($DC$201:$DC$770,MATCH($AE226&amp;BB$3,$DB$201:$DB$770&amp;$DC$201:$DC$770,0))=BB$3,2,""))</f>
        <v/>
      </c>
      <c r="BC227" s="9" t="str">
        <f t="array" ref="BC227">IF(ISNA(INDEX($DC$201:$DC$770,MATCH($AE226&amp;BC$3,$DB$201:$DB$770&amp;$DC$201:$DC$770,0))),IF(ISNA(INDEX($DC$1:$DC$200,MATCH($AE227&amp;BC$3,$DB$1:$DB$200&amp;$DC$1:$DC$200,0))),"",IF(INDEX($DC$1:$DC$200,MATCH($AE227&amp;BC$3,$DB$1:$DB$200&amp;$DC$1:$DC$200,0))=BC$3,1,"")),IF(INDEX($DC$201:$DC$770,MATCH($AE226&amp;BC$3,$DB$201:$DB$770&amp;$DC$201:$DC$770,0))=BC$3,2,""))</f>
        <v/>
      </c>
      <c r="BD227" s="10" t="str">
        <f t="array" ref="BD227">IF(ISNA(INDEX($DC$201:$DC$770,MATCH($AE226&amp;BD$3,$DB$201:$DB$770&amp;$DC$201:$DC$770,0))),IF(ISNA(INDEX($DC$1:$DC$200,MATCH($AE227&amp;BD$3,$DB$1:$DB$200&amp;$DC$1:$DC$200,0))),"",IF(INDEX($DC$1:$DC$200,MATCH($AE227&amp;BD$3,$DB$1:$DB$200&amp;$DC$1:$DC$200,0))=BD$3,1,"")),IF(INDEX($DC$201:$DC$770,MATCH($AE226&amp;BD$3,$DB$201:$DB$770&amp;$DC$201:$DC$770,0))=BD$3,2,""))</f>
        <v/>
      </c>
      <c r="BE227" s="8" t="str">
        <f t="array" ref="BE227">IF(ISNA(INDEX($DC$201:$DC$770,MATCH($AE226&amp;BE$3,$DB$201:$DB$770&amp;$DC$201:$DC$770,0))),IF(ISNA(INDEX($DC$1:$DC$200,MATCH($AE227&amp;BE$3,$DB$1:$DB$200&amp;$DC$1:$DC$200,0))),"",IF(INDEX($DC$1:$DC$200,MATCH($AE227&amp;BE$3,$DB$1:$DB$200&amp;$DC$1:$DC$200,0))=BE$3,1,"")),IF(INDEX($DC$201:$DC$770,MATCH($AE226&amp;BE$3,$DB$201:$DB$770&amp;$DC$201:$DC$770,0))=BE$3,2,""))</f>
        <v/>
      </c>
      <c r="BF227" s="10" t="str">
        <f t="array" ref="BF227">IF(ISNA(INDEX($DC$201:$DC$770,MATCH($AE226&amp;BF$3,$DB$201:$DB$770&amp;$DC$201:$DC$770,0))),IF(ISNA(INDEX($DC$1:$DC$200,MATCH($AE227&amp;BF$3,$DB$1:$DB$200&amp;$DC$1:$DC$200,0))),"",IF(INDEX($DC$1:$DC$200,MATCH($AE227&amp;BF$3,$DB$1:$DB$200&amp;$DC$1:$DC$200,0))=BF$3,1,"")),IF(INDEX($DC$201:$DC$770,MATCH($AE226&amp;BF$3,$DB$201:$DB$770&amp;$DC$201:$DC$770,0))=BF$3,2,""))</f>
        <v/>
      </c>
      <c r="BG227" s="10" t="str">
        <f t="array" ref="BG227">IF(ISNA(INDEX($DC$201:$DC$770,MATCH($AE226&amp;BG$3,$DB$201:$DB$770&amp;$DC$201:$DC$770,0))),IF(ISNA(INDEX($DC$1:$DC$200,MATCH($AE227&amp;BG$3,$DB$1:$DB$200&amp;$DC$1:$DC$200,0))),"",IF(INDEX($DC$1:$DC$200,MATCH($AE227&amp;BG$3,$DB$1:$DB$200&amp;$DC$1:$DC$200,0))=BG$3,1,"")),IF(INDEX($DC$201:$DC$770,MATCH($AE226&amp;BG$3,$DB$201:$DB$770&amp;$DC$201:$DC$770,0))=BG$3,2,""))</f>
        <v/>
      </c>
      <c r="BH227" s="8" t="str">
        <f t="array" ref="BH227">IF(ISNA(INDEX($DC$201:$DC$770,MATCH($AE226&amp;BH$3,$DB$201:$DB$770&amp;$DC$201:$DC$770,0))),IF(ISNA(INDEX($DC$1:$DC$200,MATCH($AE227&amp;BH$3,$DB$1:$DB$200&amp;$DC$1:$DC$200,0))),"",IF(INDEX($DC$1:$DC$200,MATCH($AE227&amp;BH$3,$DB$1:$DB$200&amp;$DC$1:$DC$200,0))=BH$3,1,"")),IF(INDEX($DC$201:$DC$770,MATCH($AE226&amp;BH$3,$DB$201:$DB$770&amp;$DC$201:$DC$770,0))=BH$3,2,""))</f>
        <v/>
      </c>
      <c r="BI227" s="4">
        <f t="shared" ref="BI227" si="2128">BI226+0.5</f>
        <v>346.5</v>
      </c>
      <c r="BJ227" s="174"/>
      <c r="BK227" s="183"/>
      <c r="BL227" s="177"/>
      <c r="BM227" s="2"/>
      <c r="BN227" s="165"/>
      <c r="BO227" s="165"/>
      <c r="BP227" s="165"/>
      <c r="BQ227" s="2"/>
      <c r="BR227" s="9" t="str">
        <f t="shared" ref="BR227" si="2129">IF(ISNA(VLOOKUP(BI227,$CP$30:$CQ$56,2,FALSE)),IF(ISNA(VLOOKUP(BI227,$DB$1:$DE$200,4,FALSE)),"",VLOOKUP(BI227,$DB$1:$DE$200,4,FALSE)),VLOOKUP(BI227,$CP$30:$CQ$56,2,FALSE))</f>
        <v>3. Advent</v>
      </c>
      <c r="BS227" s="10"/>
      <c r="BT227" s="10"/>
      <c r="BU227" s="10"/>
      <c r="BV227" s="10"/>
      <c r="BW227" s="8"/>
      <c r="BX227" s="9" t="str">
        <f t="array" ref="BX227">IF(ISNA(INDEX($DC$201:$DC$770,MATCH($BI226&amp;BX$3,$DB$201:$DB$770&amp;$DC$201:$DC$770,0))),IF(ISNA(INDEX($DC$1:$DC$200,MATCH($BI227&amp;BX$3,$DB$1:$DB$200&amp;$DC$1:$DC$200,0))),"",IF(INDEX($DC$1:$DC$200,MATCH($BI227&amp;BX$3,$DB$1:$DB$200&amp;$DC$1:$DC$200,0))=BX$3,1,"")),IF(INDEX($DC$201:$DC$770,MATCH($BI226&amp;BX$3,$DB$201:$DB$770&amp;$DC$201:$DC$770,0))=BX$3,2,""))</f>
        <v/>
      </c>
      <c r="BY227" s="10" t="str">
        <f t="array" ref="BY227">IF(ISNA(INDEX($DC$201:$DC$770,MATCH($BI226&amp;BY$3,$DB$201:$DB$770&amp;$DC$201:$DC$770,0))),IF(ISNA(INDEX($DC$1:$DC$200,MATCH($BI227&amp;BY$3,$DB$1:$DB$200&amp;$DC$1:$DC$200,0))),"",IF(INDEX($DC$1:$DC$200,MATCH($BI227&amp;BY$3,$DB$1:$DB$200&amp;$DC$1:$DC$200,0))=BY$3,1,"")),IF(INDEX($DC$201:$DC$770,MATCH($BI226&amp;BY$3,$DB$201:$DB$770&amp;$DC$201:$DC$770,0))=BY$3,2,""))</f>
        <v/>
      </c>
      <c r="BZ227" s="10" t="str">
        <f t="array" ref="BZ227">IF(ISNA(INDEX($DC$201:$DC$770,MATCH($BI226&amp;BZ$3,$DB$201:$DB$770&amp;$DC$201:$DC$770,0))),IF(ISNA(INDEX($DC$1:$DC$200,MATCH($BI227&amp;BZ$3,$DB$1:$DB$200&amp;$DC$1:$DC$200,0))),"",IF(INDEX($DC$1:$DC$200,MATCH($BI227&amp;BZ$3,$DB$1:$DB$200&amp;$DC$1:$DC$200,0))=BZ$3,1,"")),IF(INDEX($DC$201:$DC$770,MATCH($BI226&amp;BZ$3,$DB$201:$DB$770&amp;$DC$201:$DC$770,0))=BZ$3,2,""))</f>
        <v/>
      </c>
      <c r="CA227" s="9" t="str">
        <f t="array" ref="CA227">IF(ISNA(INDEX($DC$201:$DC$770,MATCH($BI226&amp;CA$3,$DB$201:$DB$770&amp;$DC$201:$DC$770,0))),IF(ISNA(INDEX($DC$1:$DC$200,MATCH($BI227&amp;CA$3,$DB$1:$DB$200&amp;$DC$1:$DC$200,0))),"",IF(INDEX($DC$1:$DC$200,MATCH($BI227&amp;CA$3,$DB$1:$DB$200&amp;$DC$1:$DC$200,0))=CA$3,1,"")),IF(INDEX($DC$201:$DC$770,MATCH($BI226&amp;CA$3,$DB$201:$DB$770&amp;$DC$201:$DC$770,0))=CA$3,2,""))</f>
        <v/>
      </c>
      <c r="CB227" s="10" t="str">
        <f t="array" ref="CB227">IF(ISNA(INDEX($DC$201:$DC$770,MATCH($BI226&amp;CB$3,$DB$201:$DB$770&amp;$DC$201:$DC$770,0))),IF(ISNA(INDEX($DC$1:$DC$200,MATCH($BI227&amp;CB$3,$DB$1:$DB$200&amp;$DC$1:$DC$200,0))),"",IF(INDEX($DC$1:$DC$200,MATCH($BI227&amp;CB$3,$DB$1:$DB$200&amp;$DC$1:$DC$200,0))=CB$3,1,"")),IF(INDEX($DC$201:$DC$770,MATCH($BI226&amp;CB$3,$DB$201:$DB$770&amp;$DC$201:$DC$770,0))=CB$3,2,""))</f>
        <v/>
      </c>
      <c r="CC227" s="8" t="str">
        <f t="array" ref="CC227">IF(ISNA(INDEX($DC$201:$DC$770,MATCH($BI226&amp;CC$3,$DB$201:$DB$770&amp;$DC$201:$DC$770,0))),IF(ISNA(INDEX($DC$1:$DC$200,MATCH($BI227&amp;CC$3,$DB$1:$DB$200&amp;$DC$1:$DC$200,0))),"",IF(INDEX($DC$1:$DC$200,MATCH($BI227&amp;CC$3,$DB$1:$DB$200&amp;$DC$1:$DC$200,0))=CC$3,1,"")),IF(INDEX($DC$201:$DC$770,MATCH($BI226&amp;CC$3,$DB$201:$DB$770&amp;$DC$201:$DC$770,0))=CC$3,2,""))</f>
        <v/>
      </c>
      <c r="CD227" s="10" t="str">
        <f t="array" ref="CD227">IF(ISNA(INDEX($DC$201:$DC$770,MATCH($BI226&amp;CD$3,$DB$201:$DB$770&amp;$DC$201:$DC$770,0))),IF(ISNA(INDEX($DC$1:$DC$200,MATCH($BI227&amp;CD$3,$DB$1:$DB$200&amp;$DC$1:$DC$200,0))),"",IF(INDEX($DC$1:$DC$200,MATCH($BI227&amp;CD$3,$DB$1:$DB$200&amp;$DC$1:$DC$200,0))=CD$3,1,"")),IF(INDEX($DC$201:$DC$770,MATCH($BI226&amp;CD$3,$DB$201:$DB$770&amp;$DC$201:$DC$770,0))=CD$3,2,""))</f>
        <v/>
      </c>
      <c r="CE227" s="10" t="str">
        <f t="array" ref="CE227">IF(ISNA(INDEX($DC$201:$DC$770,MATCH($BI226&amp;CE$3,$DB$201:$DB$770&amp;$DC$201:$DC$770,0))),IF(ISNA(INDEX($DC$1:$DC$200,MATCH($BI227&amp;CE$3,$DB$1:$DB$200&amp;$DC$1:$DC$200,0))),"",IF(INDEX($DC$1:$DC$200,MATCH($BI227&amp;CE$3,$DB$1:$DB$200&amp;$DC$1:$DC$200,0))=CE$3,1,"")),IF(INDEX($DC$201:$DC$770,MATCH($BI226&amp;CE$3,$DB$201:$DB$770&amp;$DC$201:$DC$770,0))=CE$3,2,""))</f>
        <v/>
      </c>
      <c r="CF227" s="10" t="str">
        <f t="array" ref="CF227">IF(ISNA(INDEX($DC$201:$DC$770,MATCH($BI226&amp;CF$3,$DB$201:$DB$770&amp;$DC$201:$DC$770,0))),IF(ISNA(INDEX($DC$1:$DC$200,MATCH($BI227&amp;CF$3,$DB$1:$DB$200&amp;$DC$1:$DC$200,0))),"",IF(INDEX($DC$1:$DC$200,MATCH($BI227&amp;CF$3,$DB$1:$DB$200&amp;$DC$1:$DC$200,0))=CF$3,1,"")),IF(INDEX($DC$201:$DC$770,MATCH($BI226&amp;CF$3,$DB$201:$DB$770&amp;$DC$201:$DC$770,0))=CF$3,2,""))</f>
        <v/>
      </c>
      <c r="CG227" s="9" t="str">
        <f t="array" ref="CG227">IF(ISNA(INDEX($DC$201:$DC$770,MATCH($BI226&amp;CG$3,$DB$201:$DB$770&amp;$DC$201:$DC$770,0))),IF(ISNA(INDEX($DC$1:$DC$200,MATCH($BI227&amp;CG$3,$DB$1:$DB$200&amp;$DC$1:$DC$200,0))),"",IF(INDEX($DC$1:$DC$200,MATCH($BI227&amp;CG$3,$DB$1:$DB$200&amp;$DC$1:$DC$200,0))=CG$3,1,"")),IF(INDEX($DC$201:$DC$770,MATCH($BI226&amp;CG$3,$DB$201:$DB$770&amp;$DC$201:$DC$770,0))=CG$3,2,""))</f>
        <v/>
      </c>
      <c r="CH227" s="10" t="str">
        <f t="array" ref="CH227">IF(ISNA(INDEX($DC$201:$DC$770,MATCH($BI226&amp;CH$3,$DB$201:$DB$770&amp;$DC$201:$DC$770,0))),IF(ISNA(INDEX($DC$1:$DC$200,MATCH($BI227&amp;CH$3,$DB$1:$DB$200&amp;$DC$1:$DC$200,0))),"",IF(INDEX($DC$1:$DC$200,MATCH($BI227&amp;CH$3,$DB$1:$DB$200&amp;$DC$1:$DC$200,0))=CH$3,1,"")),IF(INDEX($DC$201:$DC$770,MATCH($BI226&amp;CH$3,$DB$201:$DB$770&amp;$DC$201:$DC$770,0))=CH$3,2,""))</f>
        <v/>
      </c>
      <c r="CI227" s="8" t="str">
        <f t="array" ref="CI227">IF(ISNA(INDEX($DC$201:$DC$770,MATCH($BI226&amp;CI$3,$DB$201:$DB$770&amp;$DC$201:$DC$770,0))),IF(ISNA(INDEX($DC$1:$DC$200,MATCH($BI227&amp;CI$3,$DB$1:$DB$200&amp;$DC$1:$DC$200,0))),"",IF(INDEX($DC$1:$DC$200,MATCH($BI227&amp;CI$3,$DB$1:$DB$200&amp;$DC$1:$DC$200,0))=CI$3,1,"")),IF(INDEX($DC$201:$DC$770,MATCH($BI226&amp;CI$3,$DB$201:$DB$770&amp;$DC$201:$DC$770,0))=CI$3,2,""))</f>
        <v/>
      </c>
      <c r="CJ227" s="10" t="str">
        <f t="array" ref="CJ227">IF(ISNA(INDEX($DC$201:$DC$770,MATCH($BI226&amp;CJ$3,$DB$201:$DB$770&amp;$DC$201:$DC$770,0))),IF(ISNA(INDEX($DC$1:$DC$200,MATCH($BI227&amp;CJ$3,$DB$1:$DB$200&amp;$DC$1:$DC$200,0))),"",IF(INDEX($DC$1:$DC$200,MATCH($BI227&amp;CJ$3,$DB$1:$DB$200&amp;$DC$1:$DC$200,0))=CJ$3,1,"")),IF(INDEX($DC$201:$DC$770,MATCH($BI226&amp;CJ$3,$DB$201:$DB$770&amp;$DC$201:$DC$770,0))=CJ$3,2,""))</f>
        <v/>
      </c>
      <c r="CK227" s="10" t="str">
        <f t="array" ref="CK227">IF(ISNA(INDEX($DC$201:$DC$770,MATCH($BI226&amp;CK$3,$DB$201:$DB$770&amp;$DC$201:$DC$770,0))),IF(ISNA(INDEX($DC$1:$DC$200,MATCH($BI227&amp;CK$3,$DB$1:$DB$200&amp;$DC$1:$DC$200,0))),"",IF(INDEX($DC$1:$DC$200,MATCH($BI227&amp;CK$3,$DB$1:$DB$200&amp;$DC$1:$DC$200,0))=CK$3,1,"")),IF(INDEX($DC$201:$DC$770,MATCH($BI226&amp;CK$3,$DB$201:$DB$770&amp;$DC$201:$DC$770,0))=CK$3,2,""))</f>
        <v/>
      </c>
      <c r="CL227" s="8" t="str">
        <f t="array" ref="CL227">IF(ISNA(INDEX($DC$201:$DC$770,MATCH($BI226&amp;CL$3,$DB$201:$DB$770&amp;$DC$201:$DC$770,0))),IF(ISNA(INDEX($DC$1:$DC$200,MATCH($BI227&amp;CL$3,$DB$1:$DB$200&amp;$DC$1:$DC$200,0))),"",IF(INDEX($DC$1:$DC$200,MATCH($BI227&amp;CL$3,$DB$1:$DB$200&amp;$DC$1:$DC$200,0))=CL$3,1,"")),IF(INDEX($DC$201:$DC$770,MATCH($BI226&amp;CL$3,$DB$201:$DB$770&amp;$DC$201:$DC$770,0))=CL$3,2,""))</f>
        <v/>
      </c>
      <c r="CX227" s="30"/>
      <c r="CY227" s="30"/>
      <c r="CZ227" s="30"/>
      <c r="DA227" s="30"/>
      <c r="DB227" s="30">
        <f>IF($DF$225&gt;2,DB226+1,0)</f>
        <v>0</v>
      </c>
      <c r="DC227" s="30">
        <f t="shared" ref="DC227:DC232" si="2130">DC226</f>
        <v>3</v>
      </c>
      <c r="DD227" s="30"/>
      <c r="DE227" s="30">
        <v>3</v>
      </c>
      <c r="DF227" s="30"/>
      <c r="DG227" s="30"/>
      <c r="DH227" s="30"/>
      <c r="DI227" s="30"/>
      <c r="DJ227" s="30"/>
      <c r="DK227" s="30"/>
      <c r="DL227" s="49">
        <f t="shared" si="1926"/>
        <v>0</v>
      </c>
      <c r="DM227" s="30"/>
      <c r="DN227" s="30"/>
      <c r="DO227" s="30"/>
      <c r="DP227" s="30"/>
      <c r="DQ227" s="30"/>
    </row>
    <row r="228" spans="1:121">
      <c r="A228" s="13">
        <f t="shared" ref="A228" si="2131">A226+1</f>
        <v>286</v>
      </c>
      <c r="B228" s="174">
        <f>TRUNC((DATE($CR$2,C$205,C228)-WEEKDAY(DATE($CR$2,C$205,C228),2)-DATE(YEAR(DATE($CR$2,C$205,C228)+4-WEEKDAY(DATE($CR$2,C$205,C228),2)),1,-10))/7)</f>
        <v>41</v>
      </c>
      <c r="C228" s="181">
        <v>12</v>
      </c>
      <c r="D228" s="176" t="str">
        <f t="shared" si="1928"/>
        <v>Mi</v>
      </c>
      <c r="E228" s="2"/>
      <c r="F228" s="164">
        <f t="shared" ref="F228" si="2132">IF(OR(OR(B228=$CR$7,B232=$CR$7,B228=$CS$7,B232=$CS$7,B228=$CT$7,B232=$CT$7,B228=$CR$8,B232=$CR$8,B228=$CR$9,B232=$CR$9,B228=$CR$10,B232=$CR$10,B228=$CS$10,B232=$CS$10,B228=$CR$11,B232=$CR$11,B228=$CS$11,B232=$CS$11,B228=$CT$11,B232=$CT$11,B228=$CU$11,B232=$CU$11,B228=$CV$11,B232=$CV$11,B228=$CR$12,B232=$CR$12,B228=$CS$12,B232=$CS$12),OR($A229=$CP$30,$A229=$CP$31,$A229=$CP$32,$A229=$CP$33,$A229=$CP$34,$A229=$CP$35,$A229=$CP$36,$A229=$CP$37,$A229=$CP$38,$A229=$CP$39,$A229=$CP$40,$A229=$CP$41),OR($A229=$CP$44,$A229=$CP$45,$A229=$CP$46,$A229=$CP$47,$A229=$CP$48,$A229=$CP$49,$A229=$CP$50)),1,"")</f>
        <v>1</v>
      </c>
      <c r="G228" s="164">
        <f t="shared" ref="G228" si="2133">IF(OR(OR(B228=$CR$15,B232=$CR$15,B228=$CS$15,B232=$CS$15,B228=$CT$15,B232=$CT$15,B228=$CR$16,B232=$CR$16,B228=$CS$16,B232=$CS$16,B228=$CR$17,B232=$CR$17,B228=$CS$17,B232=$CS$17,B228=$CR$18,B232=$CR$18,B228=$CS$18,B232=$CS$18,B228=$CT$18,B232=$CT$18,B228=$CU$18,B232=$CU$18,B228=$CV$18,B232=$CV$18,B228=$CR$19,B232=$CR$19,B228=$CS$19,B232=$CS$19),OR($A229=$CP$30,$A229=$CP$31,$A229=$CP$32,$A229=$CP$33,$A229=$CP$34,$A229=$CP$35,$A229=$CP$36,$A229=$CP$37,$A229=$CP$38,$A229=$CP$39,$A229=$CP$40,$A229=$CP$41),OR($A229=$CP$44,$A229=$CP$45,$A229=$CP$46,$A229=$CP$47,$A229=$CP$48,$A229=$CP$49,$A229=$CP$50)),1,"")</f>
        <v>1</v>
      </c>
      <c r="H228" s="164">
        <f t="shared" ref="H228" si="2134">IF(OR(OR(B228=$CR$22,B232=$CR$22,B228=$CS$22,B232=$CS$22,B228=$CT$22,B232=$CT$22,B228=$CR$23,B232=$CR$23,B228=$CS$23,B232=$CS$23,B228=$CR$24,B232=$CR$24,B228=$CS$24,B232=$CS$24,B228=$CR$25,B232=$CR$25,B228=$CS$25,B232=$CS$25,B228=$CT$25,B232=$CT$25,B228=$CU$25,B232=$CU$25,B228=$CV$25,B232=$CV$25,B228=$CR$26,B232=$CR$26,B228=$CS$26,B232=$CS$26),OR($A229=$CP$30,$A229=$CP$31,$A229=$CP$32,$A229=$CP$33,$A229=$CP$34,$A229=$CP$35,$A229=$CP$36,$A229=$CP$37,$A229=$CP$38,$A229=$CP$39,$A229=$CP$40,$A229=$CP$41),OR($A229=$CP$44,$A229=$CP$45,$A229=$CP$46,$A229=$CP$47,$A229=$CP$48,$A229=$CP$49,$A229=$CP$50)),1,"")</f>
        <v>1</v>
      </c>
      <c r="I228" s="2"/>
      <c r="J228" s="1" t="str">
        <f t="shared" ref="J228" si="2135">IF(ISNA(VLOOKUP(A228,$DB$1:$DE$200,4,FALSE)),"",VLOOKUP(A228,$DB$1:$DE$200,4,FALSE))</f>
        <v/>
      </c>
      <c r="K228" s="1"/>
      <c r="L228" s="1"/>
      <c r="M228" s="1"/>
      <c r="N228" s="1"/>
      <c r="O228" s="1"/>
      <c r="P228" s="5" t="str">
        <f t="array" ref="P228">IF(ISNA(INDEX($DC$1:$DC$770,MATCH($A228&amp;P$3,$DB$1:$DB$770&amp;$DC$1:$DC$770,0))),"",IF(ISNA(INDEX($DC$1:$DC$200,MATCH($A228&amp;P$3,$DB$1:$DB$200&amp;$DC$1:$DC$200,0))),IF(INDEX($DC$201:$DC$770,MATCH($A228&amp;P$3,$DB$201:$DB$770&amp;$DC$201:$DC$770,0))=P$3,2,""),IF(INDEX($DC$1:$DC$200,MATCH($A228&amp;P$3,$DB$1:$DB$200&amp;$DC$1:$DC$200,0))=P$3,1,"")))</f>
        <v/>
      </c>
      <c r="Q228" s="6" t="str">
        <f t="array" ref="Q228">IF(ISNA(INDEX($DC$1:$DC$770,MATCH($A228&amp;Q$3,$DB$1:$DB$770&amp;$DC$1:$DC$770,0))),"",IF(ISNA(INDEX($DC$1:$DC$200,MATCH($A228&amp;Q$3,$DB$1:$DB$200&amp;$DC$1:$DC$200,0))),IF(INDEX($DC$201:$DC$770,MATCH($A228&amp;Q$3,$DB$201:$DB$770&amp;$DC$201:$DC$770,0))=Q$3,2,""),IF(INDEX($DC$1:$DC$200,MATCH($A228&amp;Q$3,$DB$1:$DB$200&amp;$DC$1:$DC$200,0))=Q$3,1,"")))</f>
        <v/>
      </c>
      <c r="R228" s="6" t="str">
        <f t="array" ref="R228">IF(ISNA(INDEX($DC$1:$DC$770,MATCH($A228&amp;R$3,$DB$1:$DB$770&amp;$DC$1:$DC$770,0))),"",IF(ISNA(INDEX($DC$1:$DC$200,MATCH($A228&amp;R$3,$DB$1:$DB$200&amp;$DC$1:$DC$200,0))),IF(INDEX($DC$201:$DC$770,MATCH($A228&amp;R$3,$DB$201:$DB$770&amp;$DC$201:$DC$770,0))=R$3,2,""),IF(INDEX($DC$1:$DC$200,MATCH($A228&amp;R$3,$DB$1:$DB$200&amp;$DC$1:$DC$200,0))=R$3,1,"")))</f>
        <v/>
      </c>
      <c r="S228" s="5" t="str">
        <f t="array" ref="S228">IF(ISNA(INDEX($DC$1:$DC$770,MATCH($A228&amp;S$3,$DB$1:$DB$770&amp;$DC$1:$DC$770,0))),"",IF(ISNA(INDEX($DC$1:$DC$200,MATCH($A228&amp;S$3,$DB$1:$DB$200&amp;$DC$1:$DC$200,0))),IF(INDEX($DC$201:$DC$770,MATCH($A228&amp;S$3,$DB$201:$DB$770&amp;$DC$201:$DC$770,0))=S$3,2,""),IF(INDEX($DC$1:$DC$200,MATCH($A228&amp;S$3,$DB$1:$DB$200&amp;$DC$1:$DC$200,0))=S$3,1,"")))</f>
        <v/>
      </c>
      <c r="T228" s="6" t="str">
        <f t="array" ref="T228">IF(ISNA(INDEX($DC$1:$DC$770,MATCH($A228&amp;T$3,$DB$1:$DB$770&amp;$DC$1:$DC$770,0))),"",IF(ISNA(INDEX($DC$1:$DC$200,MATCH($A228&amp;T$3,$DB$1:$DB$200&amp;$DC$1:$DC$200,0))),IF(INDEX($DC$201:$DC$770,MATCH($A228&amp;T$3,$DB$201:$DB$770&amp;$DC$201:$DC$770,0))=T$3,2,""),IF(INDEX($DC$1:$DC$200,MATCH($A228&amp;T$3,$DB$1:$DB$200&amp;$DC$1:$DC$200,0))=T$3,1,"")))</f>
        <v/>
      </c>
      <c r="U228" s="7" t="str">
        <f t="array" ref="U228">IF(ISNA(INDEX($DC$1:$DC$770,MATCH($A228&amp;U$3,$DB$1:$DB$770&amp;$DC$1:$DC$770,0))),"",IF(ISNA(INDEX($DC$1:$DC$200,MATCH($A228&amp;U$3,$DB$1:$DB$200&amp;$DC$1:$DC$200,0))),IF(INDEX($DC$201:$DC$770,MATCH($A228&amp;U$3,$DB$201:$DB$770&amp;$DC$201:$DC$770,0))=U$3,2,""),IF(INDEX($DC$1:$DC$200,MATCH($A228&amp;U$3,$DB$1:$DB$200&amp;$DC$1:$DC$200,0))=U$3,1,"")))</f>
        <v/>
      </c>
      <c r="V228" s="6" t="str">
        <f t="array" ref="V228">IF(ISNA(INDEX($DC$1:$DC$770,MATCH($A228&amp;V$3,$DB$1:$DB$770&amp;$DC$1:$DC$770,0))),"",IF(ISNA(INDEX($DC$1:$DC$200,MATCH($A228&amp;V$3,$DB$1:$DB$200&amp;$DC$1:$DC$200,0))),IF(INDEX($DC$201:$DC$770,MATCH($A228&amp;V$3,$DB$201:$DB$770&amp;$DC$201:$DC$770,0))=V$3,2,""),IF(INDEX($DC$1:$DC$200,MATCH($A228&amp;V$3,$DB$1:$DB$200&amp;$DC$1:$DC$200,0))=V$3,1,"")))</f>
        <v/>
      </c>
      <c r="W228" s="6" t="str">
        <f t="array" ref="W228">IF(ISNA(INDEX($DC$1:$DC$770,MATCH($A228&amp;W$3,$DB$1:$DB$770&amp;$DC$1:$DC$770,0))),"",IF(ISNA(INDEX($DC$1:$DC$200,MATCH($A228&amp;W$3,$DB$1:$DB$200&amp;$DC$1:$DC$200,0))),IF(INDEX($DC$201:$DC$770,MATCH($A228&amp;W$3,$DB$201:$DB$770&amp;$DC$201:$DC$770,0))=W$3,2,""),IF(INDEX($DC$1:$DC$200,MATCH($A228&amp;W$3,$DB$1:$DB$200&amp;$DC$1:$DC$200,0))=W$3,1,"")))</f>
        <v/>
      </c>
      <c r="X228" s="6" t="str">
        <f t="array" ref="X228">IF(ISNA(INDEX($DC$1:$DC$770,MATCH($A228&amp;X$3,$DB$1:$DB$770&amp;$DC$1:$DC$770,0))),"",IF(ISNA(INDEX($DC$1:$DC$200,MATCH($A228&amp;X$3,$DB$1:$DB$200&amp;$DC$1:$DC$200,0))),IF(INDEX($DC$201:$DC$770,MATCH($A228&amp;X$3,$DB$201:$DB$770&amp;$DC$201:$DC$770,0))=X$3,2,""),IF(INDEX($DC$1:$DC$200,MATCH($A228&amp;X$3,$DB$1:$DB$200&amp;$DC$1:$DC$200,0))=X$3,1,"")))</f>
        <v/>
      </c>
      <c r="Y228" s="5" t="str">
        <f t="array" ref="Y228">IF(ISNA(INDEX($DC$1:$DC$770,MATCH($A228&amp;Y$3,$DB$1:$DB$770&amp;$DC$1:$DC$770,0))),"",IF(ISNA(INDEX($DC$1:$DC$200,MATCH($A228&amp;Y$3,$DB$1:$DB$200&amp;$DC$1:$DC$200,0))),IF(INDEX($DC$201:$DC$770,MATCH($A228&amp;Y$3,$DB$201:$DB$770&amp;$DC$201:$DC$770,0))=Y$3,2,""),IF(INDEX($DC$1:$DC$200,MATCH($A228&amp;Y$3,$DB$1:$DB$200&amp;$DC$1:$DC$200,0))=Y$3,1,"")))</f>
        <v/>
      </c>
      <c r="Z228" s="6">
        <f t="array" ref="Z228">IF(ISNA(INDEX($DC$1:$DC$770,MATCH($A228&amp;Z$3,$DB$1:$DB$770&amp;$DC$1:$DC$770,0))),"",IF(ISNA(INDEX($DC$1:$DC$200,MATCH($A228&amp;Z$3,$DB$1:$DB$200&amp;$DC$1:$DC$200,0))),IF(INDEX($DC$201:$DC$770,MATCH($A228&amp;Z$3,$DB$201:$DB$770&amp;$DC$201:$DC$770,0))=Z$3,2,""),IF(INDEX($DC$1:$DC$200,MATCH($A228&amp;Z$3,$DB$1:$DB$200&amp;$DC$1:$DC$200,0))=Z$3,1,"")))</f>
        <v>2</v>
      </c>
      <c r="AA228" s="7">
        <f t="array" ref="AA228">IF(ISNA(INDEX($DC$1:$DC$770,MATCH($A228&amp;AA$3,$DB$1:$DB$770&amp;$DC$1:$DC$770,0))),"",IF(ISNA(INDEX($DC$1:$DC$200,MATCH($A228&amp;AA$3,$DB$1:$DB$200&amp;$DC$1:$DC$200,0))),IF(INDEX($DC$201:$DC$770,MATCH($A228&amp;AA$3,$DB$201:$DB$770&amp;$DC$201:$DC$770,0))=AA$3,2,""),IF(INDEX($DC$1:$DC$200,MATCH($A228&amp;AA$3,$DB$1:$DB$200&amp;$DC$1:$DC$200,0))=AA$3,1,"")))</f>
        <v>2</v>
      </c>
      <c r="AB228" s="6" t="str">
        <f t="array" ref="AB228">IF(ISNA(INDEX($DC$1:$DC$770,MATCH($A228&amp;AB$3,$DB$1:$DB$770&amp;$DC$1:$DC$770,0))),"",IF(ISNA(INDEX($DC$1:$DC$200,MATCH($A228&amp;AB$3,$DB$1:$DB$200&amp;$DC$1:$DC$200,0))),IF(INDEX($DC$201:$DC$770,MATCH($A228&amp;AB$3,$DB$201:$DB$770&amp;$DC$201:$DC$770,0))=AB$3,2,""),IF(INDEX($DC$1:$DC$200,MATCH($A228&amp;AB$3,$DB$1:$DB$200&amp;$DC$1:$DC$200,0))=AB$3,1,"")))</f>
        <v/>
      </c>
      <c r="AC228" s="6" t="str">
        <f t="array" ref="AC228">IF(ISNA(INDEX($DC$1:$DC$770,MATCH($A228&amp;AC$3,$DB$1:$DB$770&amp;$DC$1:$DC$770,0))),"",IF(ISNA(INDEX($DC$1:$DC$200,MATCH($A228&amp;AC$3,$DB$1:$DB$200&amp;$DC$1:$DC$200,0))),IF(INDEX($DC$201:$DC$770,MATCH($A228&amp;AC$3,$DB$201:$DB$770&amp;$DC$201:$DC$770,0))=AC$3,2,""),IF(INDEX($DC$1:$DC$200,MATCH($A228&amp;AC$3,$DB$1:$DB$200&amp;$DC$1:$DC$200,0))=AC$3,1,"")))</f>
        <v/>
      </c>
      <c r="AD228" s="7" t="str">
        <f t="array" ref="AD228">IF(ISNA(INDEX($DC$1:$DC$770,MATCH($A228&amp;AD$3,$DB$1:$DB$770&amp;$DC$1:$DC$770,0))),"",IF(ISNA(INDEX($DC$1:$DC$200,MATCH($A228&amp;AD$3,$DB$1:$DB$200&amp;$DC$1:$DC$200,0))),IF(INDEX($DC$201:$DC$770,MATCH($A228&amp;AD$3,$DB$201:$DB$770&amp;$DC$201:$DC$770,0))=AD$3,2,""),IF(INDEX($DC$1:$DC$200,MATCH($A228&amp;AD$3,$DB$1:$DB$200&amp;$DC$1:$DC$200,0))=AD$3,1,"")))</f>
        <v/>
      </c>
      <c r="AE228" s="4">
        <f t="shared" ref="AE228" si="2136">AE226+1</f>
        <v>317</v>
      </c>
      <c r="AF228" s="174">
        <f>TRUNC((DATE($CR$2,AG$205,AG228)-WEEKDAY(DATE($CR$2,AG$205,AG228),2)-DATE(YEAR(DATE($CR$2,AG$205,AG228)+4-WEEKDAY(DATE($CR$2,AG$205,AG228),2)),1,-10))/7)</f>
        <v>45</v>
      </c>
      <c r="AG228" s="181">
        <v>12</v>
      </c>
      <c r="AH228" s="176" t="str">
        <f t="shared" si="1933"/>
        <v>Sa</v>
      </c>
      <c r="AI228" s="2"/>
      <c r="AJ228" s="164" t="str">
        <f t="shared" ref="AJ228" si="2137">IF(OR(OR(AF228=$CR$7,AF232=$CR$7,AF228=$CS$7,AF232=$CS$7,AF228=$CT$7,AF232=$CT$7,AF228=$CR$8,AF232=$CR$8,AF228=$CR$9,AF232=$CR$9,AF228=$CR$10,AF232=$CR$10,AF228=$CS$10,AF232=$CS$10,AF228=$CR$11,AF232=$CR$11,AF228=$CS$11,AF232=$CS$11,AF228=$CT$11,AF232=$CT$11,AF228=$CU$11,AF232=$CU$11,AF228=$CV$11,AF232=$CV$11,AF228=$CR$12,AF232=$CR$12,AF228=$CS$12,AF232=$CS$12),OR($AE229=$CP$30,$AE229=$CP$31,$AE229=$CP$32,$AE229=$CP$33,$AE229=$CP$34,$AE229=$CP$35,$AE229=$CP$36,$AE229=$CP$37,$AE229=$CP$38,$AE229=$CP$39,$AE229=$CP$40,$AE229=$CP$41),OR($AE229=$CP$44,$AE229=$CP$45,$AE229=$CP$46,$AE229=$CP$47,$AE229=$CP$48,$AE229=$CP$49,$AE229=$CP$50)),1,"")</f>
        <v/>
      </c>
      <c r="AK228" s="164" t="str">
        <f t="shared" ref="AK228" si="2138">IF(OR(OR(AF228=$CR$15,AF232=$CR$15,AF228=$CS$15,AF232=$CS$15,AF228=$CT$15,AF232=$CT$15,AF228=$CR$16,AF232=$CR$16,AF228=$CS$16,AF232=$CS$16,AF228=$CR$17,AF232=$CR$17,AF228=$CS$17,AF232=$CS$17,AF228=$CR$18,AF232=$CR$18,AF228=$CS$18,AF232=$CS$18,AF228=$CT$18,AF232=$CT$18,AF228=$CU$18,AF232=$CU$18,AF228=$CV$18,AF232=$CV$18,AF228=$CR$19,AF232=$CR$19,AF228=$CS$19,AF232=$CS$19),OR($AE229=$CP$30,$AE229=$CP$31,$AE229=$CP$32,$AE229=$CP$33,$AE229=$CP$34,$AE229=$CP$35,$AE229=$CP$36,$AE229=$CP$37,$AE229=$CP$38,$AE229=$CP$39,$AE229=$CP$40,$AE229=$CP$41),OR($AE229=$CP$44,$AE229=$CP$45,$AE229=$CP$46,$AE229=$CP$47,$AE229=$CP$48,$AE229=$CP$49,$AE229=$CP$50)),1,"")</f>
        <v/>
      </c>
      <c r="AL228" s="164" t="str">
        <f t="shared" ref="AL228" si="2139">IF(OR(OR(AF228=$CR$22,AF232=$CR$22,AF228=$CS$22,AF232=$CS$22,AF228=$CT$22,AF232=$CT$22,AF228=$CR$23,AF232=$CR$23,AF228=$CS$23,AF232=$CS$23,AF228=$CR$24,AF232=$CR$24,AF228=$CS$24,AF232=$CS$24,AF228=$CR$25,AF232=$CR$25,AF228=$CS$25,AF232=$CS$25,AF228=$CT$25,AF232=$CT$25,AF228=$CU$25,AF232=$CU$25,AF228=$CV$25,AF232=$CV$25,AF228=$CR$26,AF232=$CR$26,AF228=$CS$26,AF232=$CS$26),OR($AE229=$CP$30,$AE229=$CP$31,$AE229=$CP$32,$AE229=$CP$33,$AE229=$CP$34,$AE229=$CP$35,$AE229=$CP$36,$AE229=$CP$37,$AE229=$CP$38,$AE229=$CP$39,$AE229=$CP$40,$AE229=$CP$41),OR($AE229=$CP$44,$AE229=$CP$45,$AE229=$CP$46,$AE229=$CP$47,$AE229=$CP$48,$AE229=$CP$49,$AE229=$CP$50)),1,"")</f>
        <v/>
      </c>
      <c r="AM228" s="2"/>
      <c r="AN228" s="5" t="str">
        <f t="shared" ref="AN228" si="2140">IF(ISNA(VLOOKUP(AE228,$DB$1:$DE$200,4,FALSE)),"",VLOOKUP(AE228,$DB$1:$DE$200,4,FALSE))</f>
        <v/>
      </c>
      <c r="AO228" s="6"/>
      <c r="AP228" s="6"/>
      <c r="AQ228" s="6"/>
      <c r="AR228" s="6"/>
      <c r="AS228" s="7"/>
      <c r="AT228" s="5" t="str">
        <f t="array" ref="AT228">IF(ISNA(INDEX($DC$1:$DC$770,MATCH($AE228&amp;AT$3,$DB$1:$DB$770&amp;$DC$1:$DC$770,0))),"",IF(ISNA(INDEX($DC$1:$DC$200,MATCH($AE228&amp;AT$3,$DB$1:$DB$200&amp;$DC$1:$DC$200,0))),IF(INDEX($DC$201:$DC$770,MATCH($AE228&amp;AT$3,$DB$201:$DB$770&amp;$DC$201:$DC$770,0))=AT$3,2,""),IF(INDEX($DC$1:$DC$200,MATCH($AE228&amp;AT$3,$DB$1:$DB$200&amp;$DC$1:$DC$200,0))=AT$3,1,"")))</f>
        <v/>
      </c>
      <c r="AU228" s="6" t="str">
        <f t="array" ref="AU228">IF(ISNA(INDEX($DC$1:$DC$770,MATCH($AE228&amp;AU$3,$DB$1:$DB$770&amp;$DC$1:$DC$770,0))),"",IF(ISNA(INDEX($DC$1:$DC$200,MATCH($AE228&amp;AU$3,$DB$1:$DB$200&amp;$DC$1:$DC$200,0))),IF(INDEX($DC$201:$DC$770,MATCH($AE228&amp;AU$3,$DB$201:$DB$770&amp;$DC$201:$DC$770,0))=AU$3,2,""),IF(INDEX($DC$1:$DC$200,MATCH($AE228&amp;AU$3,$DB$1:$DB$200&amp;$DC$1:$DC$200,0))=AU$3,1,"")))</f>
        <v/>
      </c>
      <c r="AV228" s="6" t="str">
        <f t="array" ref="AV228">IF(ISNA(INDEX($DC$1:$DC$770,MATCH($AE228&amp;AV$3,$DB$1:$DB$770&amp;$DC$1:$DC$770,0))),"",IF(ISNA(INDEX($DC$1:$DC$200,MATCH($AE228&amp;AV$3,$DB$1:$DB$200&amp;$DC$1:$DC$200,0))),IF(INDEX($DC$201:$DC$770,MATCH($AE228&amp;AV$3,$DB$201:$DB$770&amp;$DC$201:$DC$770,0))=AV$3,2,""),IF(INDEX($DC$1:$DC$200,MATCH($AE228&amp;AV$3,$DB$1:$DB$200&amp;$DC$1:$DC$200,0))=AV$3,1,"")))</f>
        <v/>
      </c>
      <c r="AW228" s="5" t="str">
        <f t="array" ref="AW228">IF(ISNA(INDEX($DC$1:$DC$770,MATCH($AE228&amp;AW$3,$DB$1:$DB$770&amp;$DC$1:$DC$770,0))),"",IF(ISNA(INDEX($DC$1:$DC$200,MATCH($AE228&amp;AW$3,$DB$1:$DB$200&amp;$DC$1:$DC$200,0))),IF(INDEX($DC$201:$DC$770,MATCH($AE228&amp;AW$3,$DB$201:$DB$770&amp;$DC$201:$DC$770,0))=AW$3,2,""),IF(INDEX($DC$1:$DC$200,MATCH($AE228&amp;AW$3,$DB$1:$DB$200&amp;$DC$1:$DC$200,0))=AW$3,1,"")))</f>
        <v/>
      </c>
      <c r="AX228" s="6" t="str">
        <f t="array" ref="AX228">IF(ISNA(INDEX($DC$1:$DC$770,MATCH($AE228&amp;AX$3,$DB$1:$DB$770&amp;$DC$1:$DC$770,0))),"",IF(ISNA(INDEX($DC$1:$DC$200,MATCH($AE228&amp;AX$3,$DB$1:$DB$200&amp;$DC$1:$DC$200,0))),IF(INDEX($DC$201:$DC$770,MATCH($AE228&amp;AX$3,$DB$201:$DB$770&amp;$DC$201:$DC$770,0))=AX$3,2,""),IF(INDEX($DC$1:$DC$200,MATCH($AE228&amp;AX$3,$DB$1:$DB$200&amp;$DC$1:$DC$200,0))=AX$3,1,"")))</f>
        <v/>
      </c>
      <c r="AY228" s="7" t="str">
        <f t="array" ref="AY228">IF(ISNA(INDEX($DC$1:$DC$770,MATCH($AE228&amp;AY$3,$DB$1:$DB$770&amp;$DC$1:$DC$770,0))),"",IF(ISNA(INDEX($DC$1:$DC$200,MATCH($AE228&amp;AY$3,$DB$1:$DB$200&amp;$DC$1:$DC$200,0))),IF(INDEX($DC$201:$DC$770,MATCH($AE228&amp;AY$3,$DB$201:$DB$770&amp;$DC$201:$DC$770,0))=AY$3,2,""),IF(INDEX($DC$1:$DC$200,MATCH($AE228&amp;AY$3,$DB$1:$DB$200&amp;$DC$1:$DC$200,0))=AY$3,1,"")))</f>
        <v/>
      </c>
      <c r="AZ228" s="6" t="str">
        <f t="array" ref="AZ228">IF(ISNA(INDEX($DC$1:$DC$770,MATCH($AE228&amp;AZ$3,$DB$1:$DB$770&amp;$DC$1:$DC$770,0))),"",IF(ISNA(INDEX($DC$1:$DC$200,MATCH($AE228&amp;AZ$3,$DB$1:$DB$200&amp;$DC$1:$DC$200,0))),IF(INDEX($DC$201:$DC$770,MATCH($AE228&amp;AZ$3,$DB$201:$DB$770&amp;$DC$201:$DC$770,0))=AZ$3,2,""),IF(INDEX($DC$1:$DC$200,MATCH($AE228&amp;AZ$3,$DB$1:$DB$200&amp;$DC$1:$DC$200,0))=AZ$3,1,"")))</f>
        <v/>
      </c>
      <c r="BA228" s="6" t="str">
        <f t="array" ref="BA228">IF(ISNA(INDEX($DC$1:$DC$770,MATCH($AE228&amp;BA$3,$DB$1:$DB$770&amp;$DC$1:$DC$770,0))),"",IF(ISNA(INDEX($DC$1:$DC$200,MATCH($AE228&amp;BA$3,$DB$1:$DB$200&amp;$DC$1:$DC$200,0))),IF(INDEX($DC$201:$DC$770,MATCH($AE228&amp;BA$3,$DB$201:$DB$770&amp;$DC$201:$DC$770,0))=BA$3,2,""),IF(INDEX($DC$1:$DC$200,MATCH($AE228&amp;BA$3,$DB$1:$DB$200&amp;$DC$1:$DC$200,0))=BA$3,1,"")))</f>
        <v/>
      </c>
      <c r="BB228" s="6" t="str">
        <f t="array" ref="BB228">IF(ISNA(INDEX($DC$1:$DC$770,MATCH($AE228&amp;BB$3,$DB$1:$DB$770&amp;$DC$1:$DC$770,0))),"",IF(ISNA(INDEX($DC$1:$DC$200,MATCH($AE228&amp;BB$3,$DB$1:$DB$200&amp;$DC$1:$DC$200,0))),IF(INDEX($DC$201:$DC$770,MATCH($AE228&amp;BB$3,$DB$201:$DB$770&amp;$DC$201:$DC$770,0))=BB$3,2,""),IF(INDEX($DC$1:$DC$200,MATCH($AE228&amp;BB$3,$DB$1:$DB$200&amp;$DC$1:$DC$200,0))=BB$3,1,"")))</f>
        <v/>
      </c>
      <c r="BC228" s="5" t="str">
        <f t="array" ref="BC228">IF(ISNA(INDEX($DC$1:$DC$770,MATCH($AE228&amp;BC$3,$DB$1:$DB$770&amp;$DC$1:$DC$770,0))),"",IF(ISNA(INDEX($DC$1:$DC$200,MATCH($AE228&amp;BC$3,$DB$1:$DB$200&amp;$DC$1:$DC$200,0))),IF(INDEX($DC$201:$DC$770,MATCH($AE228&amp;BC$3,$DB$201:$DB$770&amp;$DC$201:$DC$770,0))=BC$3,2,""),IF(INDEX($DC$1:$DC$200,MATCH($AE228&amp;BC$3,$DB$1:$DB$200&amp;$DC$1:$DC$200,0))=BC$3,1,"")))</f>
        <v/>
      </c>
      <c r="BD228" s="6" t="str">
        <f t="array" ref="BD228">IF(ISNA(INDEX($DC$1:$DC$770,MATCH($AE228&amp;BD$3,$DB$1:$DB$770&amp;$DC$1:$DC$770,0))),"",IF(ISNA(INDEX($DC$1:$DC$200,MATCH($AE228&amp;BD$3,$DB$1:$DB$200&amp;$DC$1:$DC$200,0))),IF(INDEX($DC$201:$DC$770,MATCH($AE228&amp;BD$3,$DB$201:$DB$770&amp;$DC$201:$DC$770,0))=BD$3,2,""),IF(INDEX($DC$1:$DC$200,MATCH($AE228&amp;BD$3,$DB$1:$DB$200&amp;$DC$1:$DC$200,0))=BD$3,1,"")))</f>
        <v/>
      </c>
      <c r="BE228" s="7" t="str">
        <f t="array" ref="BE228">IF(ISNA(INDEX($DC$1:$DC$770,MATCH($AE228&amp;BE$3,$DB$1:$DB$770&amp;$DC$1:$DC$770,0))),"",IF(ISNA(INDEX($DC$1:$DC$200,MATCH($AE228&amp;BE$3,$DB$1:$DB$200&amp;$DC$1:$DC$200,0))),IF(INDEX($DC$201:$DC$770,MATCH($AE228&amp;BE$3,$DB$201:$DB$770&amp;$DC$201:$DC$770,0))=BE$3,2,""),IF(INDEX($DC$1:$DC$200,MATCH($AE228&amp;BE$3,$DB$1:$DB$200&amp;$DC$1:$DC$200,0))=BE$3,1,"")))</f>
        <v/>
      </c>
      <c r="BF228" s="6" t="str">
        <f t="array" ref="BF228">IF(ISNA(INDEX($DC$1:$DC$770,MATCH($AE228&amp;BF$3,$DB$1:$DB$770&amp;$DC$1:$DC$770,0))),"",IF(ISNA(INDEX($DC$1:$DC$200,MATCH($AE228&amp;BF$3,$DB$1:$DB$200&amp;$DC$1:$DC$200,0))),IF(INDEX($DC$201:$DC$770,MATCH($AE228&amp;BF$3,$DB$201:$DB$770&amp;$DC$201:$DC$770,0))=BF$3,2,""),IF(INDEX($DC$1:$DC$200,MATCH($AE228&amp;BF$3,$DB$1:$DB$200&amp;$DC$1:$DC$200,0))=BF$3,1,"")))</f>
        <v/>
      </c>
      <c r="BG228" s="6" t="str">
        <f t="array" ref="BG228">IF(ISNA(INDEX($DC$1:$DC$770,MATCH($AE228&amp;BG$3,$DB$1:$DB$770&amp;$DC$1:$DC$770,0))),"",IF(ISNA(INDEX($DC$1:$DC$200,MATCH($AE228&amp;BG$3,$DB$1:$DB$200&amp;$DC$1:$DC$200,0))),IF(INDEX($DC$201:$DC$770,MATCH($AE228&amp;BG$3,$DB$201:$DB$770&amp;$DC$201:$DC$770,0))=BG$3,2,""),IF(INDEX($DC$1:$DC$200,MATCH($AE228&amp;BG$3,$DB$1:$DB$200&amp;$DC$1:$DC$200,0))=BG$3,1,"")))</f>
        <v/>
      </c>
      <c r="BH228" s="7" t="str">
        <f t="array" ref="BH228">IF(ISNA(INDEX($DC$1:$DC$770,MATCH($AE228&amp;BH$3,$DB$1:$DB$770&amp;$DC$1:$DC$770,0))),"",IF(ISNA(INDEX($DC$1:$DC$200,MATCH($AE228&amp;BH$3,$DB$1:$DB$200&amp;$DC$1:$DC$200,0))),IF(INDEX($DC$201:$DC$770,MATCH($AE228&amp;BH$3,$DB$201:$DB$770&amp;$DC$201:$DC$770,0))=BH$3,2,""),IF(INDEX($DC$1:$DC$200,MATCH($AE228&amp;BH$3,$DB$1:$DB$200&amp;$DC$1:$DC$200,0))=BH$3,1,"")))</f>
        <v/>
      </c>
      <c r="BI228" s="4">
        <f t="shared" ref="BI228" si="2141">BI226+1</f>
        <v>347</v>
      </c>
      <c r="BJ228" s="174">
        <f>TRUNC((DATE($CR$2,BK$205,BK228)-WEEKDAY(DATE($CR$2,BK$205,BK228),2)-DATE(YEAR(DATE($CR$2,BK$205,BK228)+4-WEEKDAY(DATE($CR$2,BK$205,BK228),2)),1,-10))/7)</f>
        <v>50</v>
      </c>
      <c r="BK228" s="181">
        <v>12</v>
      </c>
      <c r="BL228" s="176" t="str">
        <f t="shared" si="1938"/>
        <v>Mo</v>
      </c>
      <c r="BM228" s="2"/>
      <c r="BN228" s="164" t="str">
        <f t="shared" ref="BN228" si="2142">IF(OR(OR($BI229=$CP$30,$BI229=$CP$31,$BI229=$CP$32,$BI229=$CP$33,$BI229=$CP$34,$BI229=$CP$35,$BI229=$CP$36,$BI229=$CP$37,$BI229=$CP$38,$BI229=$CP$39,$BI229=$CP$40,$BI229=$CP$41),OR(BJ228=$CR$7,BJ232=$CR$7,BJ228=$CS$7,BJ232=$CS$7,BJ228=$CT$7,BJ232=$CT$7,BJ228=$CR$8,BJ232=$CR$8,BJ228=$CR$9,BJ232=$CR$9,BJ228=$CR$10,BJ232=$CR$10,BJ228=$CS$10,BJ232=$CS$10,BJ228=$CR$11,BJ232=$CR$11,BJ228=$CS$11,BJ232=$CS$11,BJ228=$CT$11,BJ232=$CT$11,BJ228=$CU$11,BJ232=$CU$11,BJ228=$CV$11,BJ232=$CV$11,BJ228=$CR$12,BJ232=$CR$12,BJ228=$CS$12,BJ232=$CS$12),OR($BI229=$CP$44,$BI229=$CP$45,$BI229=$CP$46,$BI229=$CP$47,$BI229=$CP$48,$BI229=$CP$49,$BI229=$CP$50)),1,"")</f>
        <v/>
      </c>
      <c r="BO228" s="164" t="str">
        <f t="shared" ref="BO228" si="2143">IF(OR(OR(BJ228=$CR$15,BJ232=$CR$15,BJ228=$CS$15,BJ232=$CS$15,BJ228=$CT$15,BJ232=$CT$15,BJ228=$CR$16,BJ232=$CR$16,BJ228=$CS$16,BJ232=$CS$16,BJ228=$CR$17,BJ232=$CR$17,BJ228=$CS$17,BJ232=$CS$17,BJ228=$CR$18,BJ232=$CR$18,BJ228=$CS$18,BJ232=$CS$18,BJ228=$CT$18,BJ232=$CT$18,BJ228=$CU$18,BJ232=$CU$18,BJ228=$CV$18,BJ232=$CV$18,BJ228=$CR$19,BJ232=$CR$19,BJ228=$CS$19,BJ232=$CS$19),OR($BI229=$CP$30,$BI229=$CP$31,$BI229=$CP$32,$BI229=$CP$33,$BI229=$CP$34,$BI229=$CP$35,$BI229=$CP$36,$BI229=$CP$37,$BI229=$CP$38,$BI229=$CP$39,$BI229=$CP$40,$BI229=$CP$41),OR($BI229=$CP$44,$BI229=$CP$45,$BI229=$CP$46,$BI229=$CP$47,$BI229=$CP$48,$BI229=$CP$49,$BI229=$CP$50)),1,"")</f>
        <v/>
      </c>
      <c r="BP228" s="164" t="str">
        <f t="shared" ref="BP228" si="2144">IF(OR(OR(BJ228=$CR$22,BJ232=$CR$22,BJ228=$CS$22,BJ232=$CS$22,BJ228=$CT$22,BJ232=$CT$22,BJ228=$CR$23,BJ232=$CR$23,BJ228=$CS$23,BJ232=$CS$23,BJ228=$CR$24,BJ232=$CR$24,BJ228=$CS$24,BJ232=$CS$24,BJ228=$CR$25,BJ232=$CR$25,BJ228=$CS$25,BJ232=$CS$25,BJ228=$CT$25,BJ232=$CT$25,BJ228=$CU$25,BJ232=$CU$25,BJ228=$CV$25,BJ232=$CV$25,BJ228=$CR$26,BJ232=$CR$26,BJ228=$CS$26,BJ232=$CS$26),OR($BI229=$CP$30,$BI229=$CP$31,$BI229=$CP$32,$BI229=$CP$33,$BI229=$CP$34,$BI229=$CP$35,$BI229=$CP$36,$BI229=$CP$37,$BI229=$CP$38,$BI229=$CP$39,$BI229=$CP$40,$BI229=$CP$41),OR($BI229=$CP$44,$BI229=$CP$45,$BI229=$CP$46,$BI229=$CP$47,$BI229=$CP$48,$BI229=$CP$49,$BI229=$CP$50)),1,"")</f>
        <v/>
      </c>
      <c r="BQ228" s="2"/>
      <c r="BR228" s="5" t="str">
        <f t="shared" ref="BR228" si="2145">IF(ISNA(VLOOKUP(BI228,$DB$1:$DE$200,4,FALSE)),"",VLOOKUP(BI228,$DB$1:$DE$200,4,FALSE))</f>
        <v>Cevi-Turnen</v>
      </c>
      <c r="BS228" s="6"/>
      <c r="BT228" s="6"/>
      <c r="BU228" s="6"/>
      <c r="BV228" s="6"/>
      <c r="BW228" s="7"/>
      <c r="BX228" s="5" t="str">
        <f t="array" ref="BX228">IF(ISNA(INDEX($DC$1:$DC$770,MATCH($BI228&amp;BX$3,$DB$1:$DB$770&amp;$DC$1:$DC$770,0))),"",IF(ISNA(INDEX($DC$1:$DC$200,MATCH($BI228&amp;BX$3,$DB$1:$DB$200&amp;$DC$1:$DC$200,0))),IF(INDEX($DC$201:$DC$770,MATCH($BI228&amp;BX$3,$DB$201:$DB$770&amp;$DC$201:$DC$770,0))=BX$3,2,""),IF(INDEX($DC$1:$DC$200,MATCH($BI228&amp;BX$3,$DB$1:$DB$200&amp;$DC$1:$DC$200,0))=BX$3,1,"")))</f>
        <v/>
      </c>
      <c r="BY228" s="6" t="str">
        <f t="array" ref="BY228">IF(ISNA(INDEX($DC$1:$DC$770,MATCH($BI228&amp;BY$3,$DB$1:$DB$770&amp;$DC$1:$DC$770,0))),"",IF(ISNA(INDEX($DC$1:$DC$200,MATCH($BI228&amp;BY$3,$DB$1:$DB$200&amp;$DC$1:$DC$200,0))),IF(INDEX($DC$201:$DC$770,MATCH($BI228&amp;BY$3,$DB$201:$DB$770&amp;$DC$201:$DC$770,0))=BY$3,2,""),IF(INDEX($DC$1:$DC$200,MATCH($BI228&amp;BY$3,$DB$1:$DB$200&amp;$DC$1:$DC$200,0))=BY$3,1,"")))</f>
        <v/>
      </c>
      <c r="BZ228" s="6">
        <f t="array" ref="BZ228">IF(ISNA(INDEX($DC$1:$DC$770,MATCH($BI228&amp;BZ$3,$DB$1:$DB$770&amp;$DC$1:$DC$770,0))),"",IF(ISNA(INDEX($DC$1:$DC$200,MATCH($BI228&amp;BZ$3,$DB$1:$DB$200&amp;$DC$1:$DC$200,0))),IF(INDEX($DC$201:$DC$770,MATCH($BI228&amp;BZ$3,$DB$201:$DB$770&amp;$DC$201:$DC$770,0))=BZ$3,2,""),IF(INDEX($DC$1:$DC$200,MATCH($BI228&amp;BZ$3,$DB$1:$DB$200&amp;$DC$1:$DC$200,0))=BZ$3,1,"")))</f>
        <v>1</v>
      </c>
      <c r="CA228" s="5" t="str">
        <f t="array" ref="CA228">IF(ISNA(INDEX($DC$1:$DC$770,MATCH($BI228&amp;CA$3,$DB$1:$DB$770&amp;$DC$1:$DC$770,0))),"",IF(ISNA(INDEX($DC$1:$DC$200,MATCH($BI228&amp;CA$3,$DB$1:$DB$200&amp;$DC$1:$DC$200,0))),IF(INDEX($DC$201:$DC$770,MATCH($BI228&amp;CA$3,$DB$201:$DB$770&amp;$DC$201:$DC$770,0))=CA$3,2,""),IF(INDEX($DC$1:$DC$200,MATCH($BI228&amp;CA$3,$DB$1:$DB$200&amp;$DC$1:$DC$200,0))=CA$3,1,"")))</f>
        <v/>
      </c>
      <c r="CB228" s="6" t="str">
        <f t="array" ref="CB228">IF(ISNA(INDEX($DC$1:$DC$770,MATCH($BI228&amp;CB$3,$DB$1:$DB$770&amp;$DC$1:$DC$770,0))),"",IF(ISNA(INDEX($DC$1:$DC$200,MATCH($BI228&amp;CB$3,$DB$1:$DB$200&amp;$DC$1:$DC$200,0))),IF(INDEX($DC$201:$DC$770,MATCH($BI228&amp;CB$3,$DB$201:$DB$770&amp;$DC$201:$DC$770,0))=CB$3,2,""),IF(INDEX($DC$1:$DC$200,MATCH($BI228&amp;CB$3,$DB$1:$DB$200&amp;$DC$1:$DC$200,0))=CB$3,1,"")))</f>
        <v/>
      </c>
      <c r="CC228" s="7" t="str">
        <f t="array" ref="CC228">IF(ISNA(INDEX($DC$1:$DC$770,MATCH($BI228&amp;CC$3,$DB$1:$DB$770&amp;$DC$1:$DC$770,0))),"",IF(ISNA(INDEX($DC$1:$DC$200,MATCH($BI228&amp;CC$3,$DB$1:$DB$200&amp;$DC$1:$DC$200,0))),IF(INDEX($DC$201:$DC$770,MATCH($BI228&amp;CC$3,$DB$201:$DB$770&amp;$DC$201:$DC$770,0))=CC$3,2,""),IF(INDEX($DC$1:$DC$200,MATCH($BI228&amp;CC$3,$DB$1:$DB$200&amp;$DC$1:$DC$200,0))=CC$3,1,"")))</f>
        <v/>
      </c>
      <c r="CD228" s="6" t="str">
        <f t="array" ref="CD228">IF(ISNA(INDEX($DC$1:$DC$770,MATCH($BI228&amp;CD$3,$DB$1:$DB$770&amp;$DC$1:$DC$770,0))),"",IF(ISNA(INDEX($DC$1:$DC$200,MATCH($BI228&amp;CD$3,$DB$1:$DB$200&amp;$DC$1:$DC$200,0))),IF(INDEX($DC$201:$DC$770,MATCH($BI228&amp;CD$3,$DB$201:$DB$770&amp;$DC$201:$DC$770,0))=CD$3,2,""),IF(INDEX($DC$1:$DC$200,MATCH($BI228&amp;CD$3,$DB$1:$DB$200&amp;$DC$1:$DC$200,0))=CD$3,1,"")))</f>
        <v/>
      </c>
      <c r="CE228" s="6" t="str">
        <f t="array" ref="CE228">IF(ISNA(INDEX($DC$1:$DC$770,MATCH($BI228&amp;CE$3,$DB$1:$DB$770&amp;$DC$1:$DC$770,0))),"",IF(ISNA(INDEX($DC$1:$DC$200,MATCH($BI228&amp;CE$3,$DB$1:$DB$200&amp;$DC$1:$DC$200,0))),IF(INDEX($DC$201:$DC$770,MATCH($BI228&amp;CE$3,$DB$201:$DB$770&amp;$DC$201:$DC$770,0))=CE$3,2,""),IF(INDEX($DC$1:$DC$200,MATCH($BI228&amp;CE$3,$DB$1:$DB$200&amp;$DC$1:$DC$200,0))=CE$3,1,"")))</f>
        <v/>
      </c>
      <c r="CF228" s="6" t="str">
        <f t="array" ref="CF228">IF(ISNA(INDEX($DC$1:$DC$770,MATCH($BI228&amp;CF$3,$DB$1:$DB$770&amp;$DC$1:$DC$770,0))),"",IF(ISNA(INDEX($DC$1:$DC$200,MATCH($BI228&amp;CF$3,$DB$1:$DB$200&amp;$DC$1:$DC$200,0))),IF(INDEX($DC$201:$DC$770,MATCH($BI228&amp;CF$3,$DB$201:$DB$770&amp;$DC$201:$DC$770,0))=CF$3,2,""),IF(INDEX($DC$1:$DC$200,MATCH($BI228&amp;CF$3,$DB$1:$DB$200&amp;$DC$1:$DC$200,0))=CF$3,1,"")))</f>
        <v/>
      </c>
      <c r="CG228" s="5" t="str">
        <f t="array" ref="CG228">IF(ISNA(INDEX($DC$1:$DC$770,MATCH($BI228&amp;CG$3,$DB$1:$DB$770&amp;$DC$1:$DC$770,0))),"",IF(ISNA(INDEX($DC$1:$DC$200,MATCH($BI228&amp;CG$3,$DB$1:$DB$200&amp;$DC$1:$DC$200,0))),IF(INDEX($DC$201:$DC$770,MATCH($BI228&amp;CG$3,$DB$201:$DB$770&amp;$DC$201:$DC$770,0))=CG$3,2,""),IF(INDEX($DC$1:$DC$200,MATCH($BI228&amp;CG$3,$DB$1:$DB$200&amp;$DC$1:$DC$200,0))=CG$3,1,"")))</f>
        <v/>
      </c>
      <c r="CH228" s="6" t="str">
        <f t="array" ref="CH228">IF(ISNA(INDEX($DC$1:$DC$770,MATCH($BI228&amp;CH$3,$DB$1:$DB$770&amp;$DC$1:$DC$770,0))),"",IF(ISNA(INDEX($DC$1:$DC$200,MATCH($BI228&amp;CH$3,$DB$1:$DB$200&amp;$DC$1:$DC$200,0))),IF(INDEX($DC$201:$DC$770,MATCH($BI228&amp;CH$3,$DB$201:$DB$770&amp;$DC$201:$DC$770,0))=CH$3,2,""),IF(INDEX($DC$1:$DC$200,MATCH($BI228&amp;CH$3,$DB$1:$DB$200&amp;$DC$1:$DC$200,0))=CH$3,1,"")))</f>
        <v/>
      </c>
      <c r="CI228" s="7" t="str">
        <f t="array" ref="CI228">IF(ISNA(INDEX($DC$1:$DC$770,MATCH($BI228&amp;CI$3,$DB$1:$DB$770&amp;$DC$1:$DC$770,0))),"",IF(ISNA(INDEX($DC$1:$DC$200,MATCH($BI228&amp;CI$3,$DB$1:$DB$200&amp;$DC$1:$DC$200,0))),IF(INDEX($DC$201:$DC$770,MATCH($BI228&amp;CI$3,$DB$201:$DB$770&amp;$DC$201:$DC$770,0))=CI$3,2,""),IF(INDEX($DC$1:$DC$200,MATCH($BI228&amp;CI$3,$DB$1:$DB$200&amp;$DC$1:$DC$200,0))=CI$3,1,"")))</f>
        <v/>
      </c>
      <c r="CJ228" s="6" t="str">
        <f t="array" ref="CJ228">IF(ISNA(INDEX($DC$1:$DC$770,MATCH($BI228&amp;CJ$3,$DB$1:$DB$770&amp;$DC$1:$DC$770,0))),"",IF(ISNA(INDEX($DC$1:$DC$200,MATCH($BI228&amp;CJ$3,$DB$1:$DB$200&amp;$DC$1:$DC$200,0))),IF(INDEX($DC$201:$DC$770,MATCH($BI228&amp;CJ$3,$DB$201:$DB$770&amp;$DC$201:$DC$770,0))=CJ$3,2,""),IF(INDEX($DC$1:$DC$200,MATCH($BI228&amp;CJ$3,$DB$1:$DB$200&amp;$DC$1:$DC$200,0))=CJ$3,1,"")))</f>
        <v/>
      </c>
      <c r="CK228" s="6" t="str">
        <f t="array" ref="CK228">IF(ISNA(INDEX($DC$1:$DC$770,MATCH($BI228&amp;CK$3,$DB$1:$DB$770&amp;$DC$1:$DC$770,0))),"",IF(ISNA(INDEX($DC$1:$DC$200,MATCH($BI228&amp;CK$3,$DB$1:$DB$200&amp;$DC$1:$DC$200,0))),IF(INDEX($DC$201:$DC$770,MATCH($BI228&amp;CK$3,$DB$201:$DB$770&amp;$DC$201:$DC$770,0))=CK$3,2,""),IF(INDEX($DC$1:$DC$200,MATCH($BI228&amp;CK$3,$DB$1:$DB$200&amp;$DC$1:$DC$200,0))=CK$3,1,"")))</f>
        <v/>
      </c>
      <c r="CL228" s="7" t="str">
        <f t="array" ref="CL228">IF(ISNA(INDEX($DC$1:$DC$770,MATCH($BI228&amp;CL$3,$DB$1:$DB$770&amp;$DC$1:$DC$770,0))),"",IF(ISNA(INDEX($DC$1:$DC$200,MATCH($BI228&amp;CL$3,$DB$1:$DB$200&amp;$DC$1:$DC$200,0))),IF(INDEX($DC$201:$DC$770,MATCH($BI228&amp;CL$3,$DB$201:$DB$770&amp;$DC$201:$DC$770,0))=CL$3,2,""),IF(INDEX($DC$1:$DC$200,MATCH($BI228&amp;CL$3,$DB$1:$DB$200&amp;$DC$1:$DC$200,0))=CL$3,1,"")))</f>
        <v/>
      </c>
      <c r="CX228" s="30"/>
      <c r="CY228" s="30"/>
      <c r="CZ228" s="30"/>
      <c r="DA228" s="30"/>
      <c r="DB228" s="30">
        <f>IF($DF$225&gt;3,DB227+1,0)</f>
        <v>0</v>
      </c>
      <c r="DC228" s="30">
        <f t="shared" si="2130"/>
        <v>3</v>
      </c>
      <c r="DD228" s="30"/>
      <c r="DE228" s="30">
        <v>4</v>
      </c>
      <c r="DF228" s="30"/>
      <c r="DG228" s="30"/>
      <c r="DH228" s="30"/>
      <c r="DI228" s="30"/>
      <c r="DJ228" s="30"/>
      <c r="DK228" s="30"/>
      <c r="DL228" s="49">
        <f t="shared" si="1926"/>
        <v>0</v>
      </c>
      <c r="DM228" s="30"/>
      <c r="DN228" s="30"/>
      <c r="DO228" s="30"/>
      <c r="DP228" s="30"/>
      <c r="DQ228" s="30"/>
    </row>
    <row r="229" spans="1:121">
      <c r="A229" s="13">
        <f t="shared" ref="A229" si="2146">A228+0.5</f>
        <v>286.5</v>
      </c>
      <c r="B229" s="174"/>
      <c r="C229" s="183"/>
      <c r="D229" s="177"/>
      <c r="E229" s="2"/>
      <c r="F229" s="165"/>
      <c r="G229" s="165"/>
      <c r="H229" s="165"/>
      <c r="I229" s="2"/>
      <c r="J229" s="9" t="str">
        <f t="shared" ref="J229" si="2147">IF(ISNA(VLOOKUP(A229,$CP$30:$CQ$56,2,FALSE)),IF(ISNA(VLOOKUP(A229,$DB$1:$DE$200,4,FALSE)),"",VLOOKUP(A229,$DB$1:$DE$200,4,FALSE)),VLOOKUP(A229,$CP$30:$CQ$56,2,FALSE))</f>
        <v/>
      </c>
      <c r="K229" s="10"/>
      <c r="L229" s="10"/>
      <c r="M229" s="10"/>
      <c r="N229" s="10"/>
      <c r="O229" s="8"/>
      <c r="P229" s="9" t="str">
        <f t="array" ref="P229">IF(ISNA(INDEX($DC$201:$DC$770,MATCH($A228&amp;P$3,$DB$201:$DB$770&amp;$DC$201:$DC$770,0))),IF(ISNA(INDEX($DC$1:$DC$200,MATCH($A229&amp;P$3,$DB$1:$DB$200&amp;$DC$1:$DC$200,0))),"",IF(INDEX($DC$1:$DC$200,MATCH($A229&amp;P$3,$DB$1:$DB$200&amp;$DC$1:$DC$200,0))=P$3,1,"")),IF(INDEX($DC$201:$DC$770,MATCH($A228&amp;P$3,$DB$201:$DB$770&amp;$DC$201:$DC$770,0))=P$3,2,""))</f>
        <v/>
      </c>
      <c r="Q229" s="10" t="str">
        <f t="array" ref="Q229">IF(ISNA(INDEX($DC$201:$DC$770,MATCH($A228&amp;Q$3,$DB$201:$DB$770&amp;$DC$201:$DC$770,0))),IF(ISNA(INDEX($DC$1:$DC$200,MATCH($A229&amp;Q$3,$DB$1:$DB$200&amp;$DC$1:$DC$200,0))),"",IF(INDEX($DC$1:$DC$200,MATCH($A229&amp;Q$3,$DB$1:$DB$200&amp;$DC$1:$DC$200,0))=Q$3,1,"")),IF(INDEX($DC$201:$DC$770,MATCH($A228&amp;Q$3,$DB$201:$DB$770&amp;$DC$201:$DC$770,0))=Q$3,2,""))</f>
        <v/>
      </c>
      <c r="R229" s="10" t="str">
        <f t="array" ref="R229">IF(ISNA(INDEX($DC$201:$DC$770,MATCH($A228&amp;R$3,$DB$201:$DB$770&amp;$DC$201:$DC$770,0))),IF(ISNA(INDEX($DC$1:$DC$200,MATCH($A229&amp;R$3,$DB$1:$DB$200&amp;$DC$1:$DC$200,0))),"",IF(INDEX($DC$1:$DC$200,MATCH($A229&amp;R$3,$DB$1:$DB$200&amp;$DC$1:$DC$200,0))=R$3,1,"")),IF(INDEX($DC$201:$DC$770,MATCH($A228&amp;R$3,$DB$201:$DB$770&amp;$DC$201:$DC$770,0))=R$3,2,""))</f>
        <v/>
      </c>
      <c r="S229" s="9" t="str">
        <f t="array" ref="S229">IF(ISNA(INDEX($DC$201:$DC$770,MATCH($A228&amp;S$3,$DB$201:$DB$770&amp;$DC$201:$DC$770,0))),IF(ISNA(INDEX($DC$1:$DC$200,MATCH($A229&amp;S$3,$DB$1:$DB$200&amp;$DC$1:$DC$200,0))),"",IF(INDEX($DC$1:$DC$200,MATCH($A229&amp;S$3,$DB$1:$DB$200&amp;$DC$1:$DC$200,0))=S$3,1,"")),IF(INDEX($DC$201:$DC$770,MATCH($A228&amp;S$3,$DB$201:$DB$770&amp;$DC$201:$DC$770,0))=S$3,2,""))</f>
        <v/>
      </c>
      <c r="T229" s="10" t="str">
        <f t="array" ref="T229">IF(ISNA(INDEX($DC$201:$DC$770,MATCH($A228&amp;T$3,$DB$201:$DB$770&amp;$DC$201:$DC$770,0))),IF(ISNA(INDEX($DC$1:$DC$200,MATCH($A229&amp;T$3,$DB$1:$DB$200&amp;$DC$1:$DC$200,0))),"",IF(INDEX($DC$1:$DC$200,MATCH($A229&amp;T$3,$DB$1:$DB$200&amp;$DC$1:$DC$200,0))=T$3,1,"")),IF(INDEX($DC$201:$DC$770,MATCH($A228&amp;T$3,$DB$201:$DB$770&amp;$DC$201:$DC$770,0))=T$3,2,""))</f>
        <v/>
      </c>
      <c r="U229" s="8" t="str">
        <f t="array" ref="U229">IF(ISNA(INDEX($DC$201:$DC$770,MATCH($A228&amp;U$3,$DB$201:$DB$770&amp;$DC$201:$DC$770,0))),IF(ISNA(INDEX($DC$1:$DC$200,MATCH($A229&amp;U$3,$DB$1:$DB$200&amp;$DC$1:$DC$200,0))),"",IF(INDEX($DC$1:$DC$200,MATCH($A229&amp;U$3,$DB$1:$DB$200&amp;$DC$1:$DC$200,0))=U$3,1,"")),IF(INDEX($DC$201:$DC$770,MATCH($A228&amp;U$3,$DB$201:$DB$770&amp;$DC$201:$DC$770,0))=U$3,2,""))</f>
        <v/>
      </c>
      <c r="V229" s="10" t="str">
        <f t="array" ref="V229">IF(ISNA(INDEX($DC$201:$DC$770,MATCH($A228&amp;V$3,$DB$201:$DB$770&amp;$DC$201:$DC$770,0))),IF(ISNA(INDEX($DC$1:$DC$200,MATCH($A229&amp;V$3,$DB$1:$DB$200&amp;$DC$1:$DC$200,0))),"",IF(INDEX($DC$1:$DC$200,MATCH($A229&amp;V$3,$DB$1:$DB$200&amp;$DC$1:$DC$200,0))=V$3,1,"")),IF(INDEX($DC$201:$DC$770,MATCH($A228&amp;V$3,$DB$201:$DB$770&amp;$DC$201:$DC$770,0))=V$3,2,""))</f>
        <v/>
      </c>
      <c r="W229" s="10" t="str">
        <f t="array" ref="W229">IF(ISNA(INDEX($DC$201:$DC$770,MATCH($A228&amp;W$3,$DB$201:$DB$770&amp;$DC$201:$DC$770,0))),IF(ISNA(INDEX($DC$1:$DC$200,MATCH($A229&amp;W$3,$DB$1:$DB$200&amp;$DC$1:$DC$200,0))),"",IF(INDEX($DC$1:$DC$200,MATCH($A229&amp;W$3,$DB$1:$DB$200&amp;$DC$1:$DC$200,0))=W$3,1,"")),IF(INDEX($DC$201:$DC$770,MATCH($A228&amp;W$3,$DB$201:$DB$770&amp;$DC$201:$DC$770,0))=W$3,2,""))</f>
        <v/>
      </c>
      <c r="X229" s="10" t="str">
        <f t="array" ref="X229">IF(ISNA(INDEX($DC$201:$DC$770,MATCH($A228&amp;X$3,$DB$201:$DB$770&amp;$DC$201:$DC$770,0))),IF(ISNA(INDEX($DC$1:$DC$200,MATCH($A229&amp;X$3,$DB$1:$DB$200&amp;$DC$1:$DC$200,0))),"",IF(INDEX($DC$1:$DC$200,MATCH($A229&amp;X$3,$DB$1:$DB$200&amp;$DC$1:$DC$200,0))=X$3,1,"")),IF(INDEX($DC$201:$DC$770,MATCH($A228&amp;X$3,$DB$201:$DB$770&amp;$DC$201:$DC$770,0))=X$3,2,""))</f>
        <v/>
      </c>
      <c r="Y229" s="9" t="str">
        <f t="array" ref="Y229">IF(ISNA(INDEX($DC$201:$DC$770,MATCH($A228&amp;Y$3,$DB$201:$DB$770&amp;$DC$201:$DC$770,0))),IF(ISNA(INDEX($DC$1:$DC$200,MATCH($A229&amp;Y$3,$DB$1:$DB$200&amp;$DC$1:$DC$200,0))),"",IF(INDEX($DC$1:$DC$200,MATCH($A229&amp;Y$3,$DB$1:$DB$200&amp;$DC$1:$DC$200,0))=Y$3,1,"")),IF(INDEX($DC$201:$DC$770,MATCH($A228&amp;Y$3,$DB$201:$DB$770&amp;$DC$201:$DC$770,0))=Y$3,2,""))</f>
        <v/>
      </c>
      <c r="Z229" s="10">
        <f t="array" ref="Z229">IF(ISNA(INDEX($DC$201:$DC$770,MATCH($A228&amp;Z$3,$DB$201:$DB$770&amp;$DC$201:$DC$770,0))),IF(ISNA(INDEX($DC$1:$DC$200,MATCH($A229&amp;Z$3,$DB$1:$DB$200&amp;$DC$1:$DC$200,0))),"",IF(INDEX($DC$1:$DC$200,MATCH($A229&amp;Z$3,$DB$1:$DB$200&amp;$DC$1:$DC$200,0))=Z$3,1,"")),IF(INDEX($DC$201:$DC$770,MATCH($A228&amp;Z$3,$DB$201:$DB$770&amp;$DC$201:$DC$770,0))=Z$3,2,""))</f>
        <v>2</v>
      </c>
      <c r="AA229" s="8">
        <f t="array" ref="AA229">IF(ISNA(INDEX($DC$201:$DC$770,MATCH($A228&amp;AA$3,$DB$201:$DB$770&amp;$DC$201:$DC$770,0))),IF(ISNA(INDEX($DC$1:$DC$200,MATCH($A229&amp;AA$3,$DB$1:$DB$200&amp;$DC$1:$DC$200,0))),"",IF(INDEX($DC$1:$DC$200,MATCH($A229&amp;AA$3,$DB$1:$DB$200&amp;$DC$1:$DC$200,0))=AA$3,1,"")),IF(INDEX($DC$201:$DC$770,MATCH($A228&amp;AA$3,$DB$201:$DB$770&amp;$DC$201:$DC$770,0))=AA$3,2,""))</f>
        <v>2</v>
      </c>
      <c r="AB229" s="10" t="str">
        <f t="array" ref="AB229">IF(ISNA(INDEX($DC$201:$DC$770,MATCH($A228&amp;AB$3,$DB$201:$DB$770&amp;$DC$201:$DC$770,0))),IF(ISNA(INDEX($DC$1:$DC$200,MATCH($A229&amp;AB$3,$DB$1:$DB$200&amp;$DC$1:$DC$200,0))),"",IF(INDEX($DC$1:$DC$200,MATCH($A229&amp;AB$3,$DB$1:$DB$200&amp;$DC$1:$DC$200,0))=AB$3,1,"")),IF(INDEX($DC$201:$DC$770,MATCH($A228&amp;AB$3,$DB$201:$DB$770&amp;$DC$201:$DC$770,0))=AB$3,2,""))</f>
        <v/>
      </c>
      <c r="AC229" s="10" t="str">
        <f t="array" ref="AC229">IF(ISNA(INDEX($DC$201:$DC$770,MATCH($A228&amp;AC$3,$DB$201:$DB$770&amp;$DC$201:$DC$770,0))),IF(ISNA(INDEX($DC$1:$DC$200,MATCH($A229&amp;AC$3,$DB$1:$DB$200&amp;$DC$1:$DC$200,0))),"",IF(INDEX($DC$1:$DC$200,MATCH($A229&amp;AC$3,$DB$1:$DB$200&amp;$DC$1:$DC$200,0))=AC$3,1,"")),IF(INDEX($DC$201:$DC$770,MATCH($A228&amp;AC$3,$DB$201:$DB$770&amp;$DC$201:$DC$770,0))=AC$3,2,""))</f>
        <v/>
      </c>
      <c r="AD229" s="8" t="str">
        <f t="array" ref="AD229">IF(ISNA(INDEX($DC$201:$DC$770,MATCH($A228&amp;AD$3,$DB$201:$DB$770&amp;$DC$201:$DC$770,0))),IF(ISNA(INDEX($DC$1:$DC$200,MATCH($A229&amp;AD$3,$DB$1:$DB$200&amp;$DC$1:$DC$200,0))),"",IF(INDEX($DC$1:$DC$200,MATCH($A229&amp;AD$3,$DB$1:$DB$200&amp;$DC$1:$DC$200,0))=AD$3,1,"")),IF(INDEX($DC$201:$DC$770,MATCH($A228&amp;AD$3,$DB$201:$DB$770&amp;$DC$201:$DC$770,0))=AD$3,2,""))</f>
        <v/>
      </c>
      <c r="AE229" s="4">
        <f t="shared" ref="AE229" si="2148">AE228+0.5</f>
        <v>317.5</v>
      </c>
      <c r="AF229" s="174"/>
      <c r="AG229" s="183"/>
      <c r="AH229" s="177"/>
      <c r="AI229" s="2"/>
      <c r="AJ229" s="165"/>
      <c r="AK229" s="165"/>
      <c r="AL229" s="165"/>
      <c r="AM229" s="2"/>
      <c r="AN229" s="9" t="str">
        <f t="shared" ref="AN229" si="2149">IF(ISNA(VLOOKUP(AE229,$CP$30:$CQ$56,2,FALSE)),IF(ISNA(VLOOKUP(AE229,$DB$1:$DE$200,4,FALSE)),"",VLOOKUP(AE229,$DB$1:$DE$200,4,FALSE)),VLOOKUP(AE229,$CP$30:$CQ$56,2,FALSE))</f>
        <v/>
      </c>
      <c r="AO229" s="10"/>
      <c r="AP229" s="10"/>
      <c r="AQ229" s="10"/>
      <c r="AR229" s="10"/>
      <c r="AS229" s="8"/>
      <c r="AT229" s="9" t="str">
        <f t="array" ref="AT229">IF(ISNA(INDEX($DC$201:$DC$770,MATCH($AE228&amp;AT$3,$DB$201:$DB$770&amp;$DC$201:$DC$770,0))),IF(ISNA(INDEX($DC$1:$DC$200,MATCH($AE229&amp;AT$3,$DB$1:$DB$200&amp;$DC$1:$DC$200,0))),"",IF(INDEX($DC$1:$DC$200,MATCH($AE229&amp;AT$3,$DB$1:$DB$200&amp;$DC$1:$DC$200,0))=AT$3,1,"")),IF(INDEX($DC$201:$DC$770,MATCH($AE228&amp;AT$3,$DB$201:$DB$770&amp;$DC$201:$DC$770,0))=AT$3,2,""))</f>
        <v/>
      </c>
      <c r="AU229" s="10" t="str">
        <f t="array" ref="AU229">IF(ISNA(INDEX($DC$201:$DC$770,MATCH($AE228&amp;AU$3,$DB$201:$DB$770&amp;$DC$201:$DC$770,0))),IF(ISNA(INDEX($DC$1:$DC$200,MATCH($AE229&amp;AU$3,$DB$1:$DB$200&amp;$DC$1:$DC$200,0))),"",IF(INDEX($DC$1:$DC$200,MATCH($AE229&amp;AU$3,$DB$1:$DB$200&amp;$DC$1:$DC$200,0))=AU$3,1,"")),IF(INDEX($DC$201:$DC$770,MATCH($AE228&amp;AU$3,$DB$201:$DB$770&amp;$DC$201:$DC$770,0))=AU$3,2,""))</f>
        <v/>
      </c>
      <c r="AV229" s="10" t="str">
        <f t="array" ref="AV229">IF(ISNA(INDEX($DC$201:$DC$770,MATCH($AE228&amp;AV$3,$DB$201:$DB$770&amp;$DC$201:$DC$770,0))),IF(ISNA(INDEX($DC$1:$DC$200,MATCH($AE229&amp;AV$3,$DB$1:$DB$200&amp;$DC$1:$DC$200,0))),"",IF(INDEX($DC$1:$DC$200,MATCH($AE229&amp;AV$3,$DB$1:$DB$200&amp;$DC$1:$DC$200,0))=AV$3,1,"")),IF(INDEX($DC$201:$DC$770,MATCH($AE228&amp;AV$3,$DB$201:$DB$770&amp;$DC$201:$DC$770,0))=AV$3,2,""))</f>
        <v/>
      </c>
      <c r="AW229" s="9" t="str">
        <f t="array" ref="AW229">IF(ISNA(INDEX($DC$201:$DC$770,MATCH($AE228&amp;AW$3,$DB$201:$DB$770&amp;$DC$201:$DC$770,0))),IF(ISNA(INDEX($DC$1:$DC$200,MATCH($AE229&amp;AW$3,$DB$1:$DB$200&amp;$DC$1:$DC$200,0))),"",IF(INDEX($DC$1:$DC$200,MATCH($AE229&amp;AW$3,$DB$1:$DB$200&amp;$DC$1:$DC$200,0))=AW$3,1,"")),IF(INDEX($DC$201:$DC$770,MATCH($AE228&amp;AW$3,$DB$201:$DB$770&amp;$DC$201:$DC$770,0))=AW$3,2,""))</f>
        <v/>
      </c>
      <c r="AX229" s="10" t="str">
        <f t="array" ref="AX229">IF(ISNA(INDEX($DC$201:$DC$770,MATCH($AE228&amp;AX$3,$DB$201:$DB$770&amp;$DC$201:$DC$770,0))),IF(ISNA(INDEX($DC$1:$DC$200,MATCH($AE229&amp;AX$3,$DB$1:$DB$200&amp;$DC$1:$DC$200,0))),"",IF(INDEX($DC$1:$DC$200,MATCH($AE229&amp;AX$3,$DB$1:$DB$200&amp;$DC$1:$DC$200,0))=AX$3,1,"")),IF(INDEX($DC$201:$DC$770,MATCH($AE228&amp;AX$3,$DB$201:$DB$770&amp;$DC$201:$DC$770,0))=AX$3,2,""))</f>
        <v/>
      </c>
      <c r="AY229" s="8" t="str">
        <f t="array" ref="AY229">IF(ISNA(INDEX($DC$201:$DC$770,MATCH($AE228&amp;AY$3,$DB$201:$DB$770&amp;$DC$201:$DC$770,0))),IF(ISNA(INDEX($DC$1:$DC$200,MATCH($AE229&amp;AY$3,$DB$1:$DB$200&amp;$DC$1:$DC$200,0))),"",IF(INDEX($DC$1:$DC$200,MATCH($AE229&amp;AY$3,$DB$1:$DB$200&amp;$DC$1:$DC$200,0))=AY$3,1,"")),IF(INDEX($DC$201:$DC$770,MATCH($AE228&amp;AY$3,$DB$201:$DB$770&amp;$DC$201:$DC$770,0))=AY$3,2,""))</f>
        <v/>
      </c>
      <c r="AZ229" s="10" t="str">
        <f t="array" ref="AZ229">IF(ISNA(INDEX($DC$201:$DC$770,MATCH($AE228&amp;AZ$3,$DB$201:$DB$770&amp;$DC$201:$DC$770,0))),IF(ISNA(INDEX($DC$1:$DC$200,MATCH($AE229&amp;AZ$3,$DB$1:$DB$200&amp;$DC$1:$DC$200,0))),"",IF(INDEX($DC$1:$DC$200,MATCH($AE229&amp;AZ$3,$DB$1:$DB$200&amp;$DC$1:$DC$200,0))=AZ$3,1,"")),IF(INDEX($DC$201:$DC$770,MATCH($AE228&amp;AZ$3,$DB$201:$DB$770&amp;$DC$201:$DC$770,0))=AZ$3,2,""))</f>
        <v/>
      </c>
      <c r="BA229" s="10" t="str">
        <f t="array" ref="BA229">IF(ISNA(INDEX($DC$201:$DC$770,MATCH($AE228&amp;BA$3,$DB$201:$DB$770&amp;$DC$201:$DC$770,0))),IF(ISNA(INDEX($DC$1:$DC$200,MATCH($AE229&amp;BA$3,$DB$1:$DB$200&amp;$DC$1:$DC$200,0))),"",IF(INDEX($DC$1:$DC$200,MATCH($AE229&amp;BA$3,$DB$1:$DB$200&amp;$DC$1:$DC$200,0))=BA$3,1,"")),IF(INDEX($DC$201:$DC$770,MATCH($AE228&amp;BA$3,$DB$201:$DB$770&amp;$DC$201:$DC$770,0))=BA$3,2,""))</f>
        <v/>
      </c>
      <c r="BB229" s="10" t="str">
        <f t="array" ref="BB229">IF(ISNA(INDEX($DC$201:$DC$770,MATCH($AE228&amp;BB$3,$DB$201:$DB$770&amp;$DC$201:$DC$770,0))),IF(ISNA(INDEX($DC$1:$DC$200,MATCH($AE229&amp;BB$3,$DB$1:$DB$200&amp;$DC$1:$DC$200,0))),"",IF(INDEX($DC$1:$DC$200,MATCH($AE229&amp;BB$3,$DB$1:$DB$200&amp;$DC$1:$DC$200,0))=BB$3,1,"")),IF(INDEX($DC$201:$DC$770,MATCH($AE228&amp;BB$3,$DB$201:$DB$770&amp;$DC$201:$DC$770,0))=BB$3,2,""))</f>
        <v/>
      </c>
      <c r="BC229" s="9" t="str">
        <f t="array" ref="BC229">IF(ISNA(INDEX($DC$201:$DC$770,MATCH($AE228&amp;BC$3,$DB$201:$DB$770&amp;$DC$201:$DC$770,0))),IF(ISNA(INDEX($DC$1:$DC$200,MATCH($AE229&amp;BC$3,$DB$1:$DB$200&amp;$DC$1:$DC$200,0))),"",IF(INDEX($DC$1:$DC$200,MATCH($AE229&amp;BC$3,$DB$1:$DB$200&amp;$DC$1:$DC$200,0))=BC$3,1,"")),IF(INDEX($DC$201:$DC$770,MATCH($AE228&amp;BC$3,$DB$201:$DB$770&amp;$DC$201:$DC$770,0))=BC$3,2,""))</f>
        <v/>
      </c>
      <c r="BD229" s="10" t="str">
        <f t="array" ref="BD229">IF(ISNA(INDEX($DC$201:$DC$770,MATCH($AE228&amp;BD$3,$DB$201:$DB$770&amp;$DC$201:$DC$770,0))),IF(ISNA(INDEX($DC$1:$DC$200,MATCH($AE229&amp;BD$3,$DB$1:$DB$200&amp;$DC$1:$DC$200,0))),"",IF(INDEX($DC$1:$DC$200,MATCH($AE229&amp;BD$3,$DB$1:$DB$200&amp;$DC$1:$DC$200,0))=BD$3,1,"")),IF(INDEX($DC$201:$DC$770,MATCH($AE228&amp;BD$3,$DB$201:$DB$770&amp;$DC$201:$DC$770,0))=BD$3,2,""))</f>
        <v/>
      </c>
      <c r="BE229" s="8" t="str">
        <f t="array" ref="BE229">IF(ISNA(INDEX($DC$201:$DC$770,MATCH($AE228&amp;BE$3,$DB$201:$DB$770&amp;$DC$201:$DC$770,0))),IF(ISNA(INDEX($DC$1:$DC$200,MATCH($AE229&amp;BE$3,$DB$1:$DB$200&amp;$DC$1:$DC$200,0))),"",IF(INDEX($DC$1:$DC$200,MATCH($AE229&amp;BE$3,$DB$1:$DB$200&amp;$DC$1:$DC$200,0))=BE$3,1,"")),IF(INDEX($DC$201:$DC$770,MATCH($AE228&amp;BE$3,$DB$201:$DB$770&amp;$DC$201:$DC$770,0))=BE$3,2,""))</f>
        <v/>
      </c>
      <c r="BF229" s="10" t="str">
        <f t="array" ref="BF229">IF(ISNA(INDEX($DC$201:$DC$770,MATCH($AE228&amp;BF$3,$DB$201:$DB$770&amp;$DC$201:$DC$770,0))),IF(ISNA(INDEX($DC$1:$DC$200,MATCH($AE229&amp;BF$3,$DB$1:$DB$200&amp;$DC$1:$DC$200,0))),"",IF(INDEX($DC$1:$DC$200,MATCH($AE229&amp;BF$3,$DB$1:$DB$200&amp;$DC$1:$DC$200,0))=BF$3,1,"")),IF(INDEX($DC$201:$DC$770,MATCH($AE228&amp;BF$3,$DB$201:$DB$770&amp;$DC$201:$DC$770,0))=BF$3,2,""))</f>
        <v/>
      </c>
      <c r="BG229" s="10" t="str">
        <f t="array" ref="BG229">IF(ISNA(INDEX($DC$201:$DC$770,MATCH($AE228&amp;BG$3,$DB$201:$DB$770&amp;$DC$201:$DC$770,0))),IF(ISNA(INDEX($DC$1:$DC$200,MATCH($AE229&amp;BG$3,$DB$1:$DB$200&amp;$DC$1:$DC$200,0))),"",IF(INDEX($DC$1:$DC$200,MATCH($AE229&amp;BG$3,$DB$1:$DB$200&amp;$DC$1:$DC$200,0))=BG$3,1,"")),IF(INDEX($DC$201:$DC$770,MATCH($AE228&amp;BG$3,$DB$201:$DB$770&amp;$DC$201:$DC$770,0))=BG$3,2,""))</f>
        <v/>
      </c>
      <c r="BH229" s="8" t="str">
        <f t="array" ref="BH229">IF(ISNA(INDEX($DC$201:$DC$770,MATCH($AE228&amp;BH$3,$DB$201:$DB$770&amp;$DC$201:$DC$770,0))),IF(ISNA(INDEX($DC$1:$DC$200,MATCH($AE229&amp;BH$3,$DB$1:$DB$200&amp;$DC$1:$DC$200,0))),"",IF(INDEX($DC$1:$DC$200,MATCH($AE229&amp;BH$3,$DB$1:$DB$200&amp;$DC$1:$DC$200,0))=BH$3,1,"")),IF(INDEX($DC$201:$DC$770,MATCH($AE228&amp;BH$3,$DB$201:$DB$770&amp;$DC$201:$DC$770,0))=BH$3,2,""))</f>
        <v/>
      </c>
      <c r="BI229" s="4">
        <f t="shared" ref="BI229" si="2150">BI228+0.5</f>
        <v>347.5</v>
      </c>
      <c r="BJ229" s="174"/>
      <c r="BK229" s="183"/>
      <c r="BL229" s="177"/>
      <c r="BM229" s="2"/>
      <c r="BN229" s="165"/>
      <c r="BO229" s="165"/>
      <c r="BP229" s="165"/>
      <c r="BQ229" s="2"/>
      <c r="BR229" s="9" t="str">
        <f t="shared" ref="BR229" si="2151">IF(ISNA(VLOOKUP(BI229,$CP$30:$CQ$56,2,FALSE)),IF(ISNA(VLOOKUP(BI229,$DB$1:$DE$200,4,FALSE)),"",VLOOKUP(BI229,$DB$1:$DE$200,4,FALSE)),VLOOKUP(BI229,$CP$30:$CQ$56,2,FALSE))</f>
        <v/>
      </c>
      <c r="BS229" s="10"/>
      <c r="BT229" s="10"/>
      <c r="BU229" s="10"/>
      <c r="BV229" s="10"/>
      <c r="BW229" s="8"/>
      <c r="BX229" s="9" t="str">
        <f t="array" ref="BX229">IF(ISNA(INDEX($DC$201:$DC$770,MATCH($BI228&amp;BX$3,$DB$201:$DB$770&amp;$DC$201:$DC$770,0))),IF(ISNA(INDEX($DC$1:$DC$200,MATCH($BI229&amp;BX$3,$DB$1:$DB$200&amp;$DC$1:$DC$200,0))),"",IF(INDEX($DC$1:$DC$200,MATCH($BI229&amp;BX$3,$DB$1:$DB$200&amp;$DC$1:$DC$200,0))=BX$3,1,"")),IF(INDEX($DC$201:$DC$770,MATCH($BI228&amp;BX$3,$DB$201:$DB$770&amp;$DC$201:$DC$770,0))=BX$3,2,""))</f>
        <v/>
      </c>
      <c r="BY229" s="10" t="str">
        <f t="array" ref="BY229">IF(ISNA(INDEX($DC$201:$DC$770,MATCH($BI228&amp;BY$3,$DB$201:$DB$770&amp;$DC$201:$DC$770,0))),IF(ISNA(INDEX($DC$1:$DC$200,MATCH($BI229&amp;BY$3,$DB$1:$DB$200&amp;$DC$1:$DC$200,0))),"",IF(INDEX($DC$1:$DC$200,MATCH($BI229&amp;BY$3,$DB$1:$DB$200&amp;$DC$1:$DC$200,0))=BY$3,1,"")),IF(INDEX($DC$201:$DC$770,MATCH($BI228&amp;BY$3,$DB$201:$DB$770&amp;$DC$201:$DC$770,0))=BY$3,2,""))</f>
        <v/>
      </c>
      <c r="BZ229" s="10" t="str">
        <f t="array" ref="BZ229">IF(ISNA(INDEX($DC$201:$DC$770,MATCH($BI228&amp;BZ$3,$DB$201:$DB$770&amp;$DC$201:$DC$770,0))),IF(ISNA(INDEX($DC$1:$DC$200,MATCH($BI229&amp;BZ$3,$DB$1:$DB$200&amp;$DC$1:$DC$200,0))),"",IF(INDEX($DC$1:$DC$200,MATCH($BI229&amp;BZ$3,$DB$1:$DB$200&amp;$DC$1:$DC$200,0))=BZ$3,1,"")),IF(INDEX($DC$201:$DC$770,MATCH($BI228&amp;BZ$3,$DB$201:$DB$770&amp;$DC$201:$DC$770,0))=BZ$3,2,""))</f>
        <v/>
      </c>
      <c r="CA229" s="9" t="str">
        <f t="array" ref="CA229">IF(ISNA(INDEX($DC$201:$DC$770,MATCH($BI228&amp;CA$3,$DB$201:$DB$770&amp;$DC$201:$DC$770,0))),IF(ISNA(INDEX($DC$1:$DC$200,MATCH($BI229&amp;CA$3,$DB$1:$DB$200&amp;$DC$1:$DC$200,0))),"",IF(INDEX($DC$1:$DC$200,MATCH($BI229&amp;CA$3,$DB$1:$DB$200&amp;$DC$1:$DC$200,0))=CA$3,1,"")),IF(INDEX($DC$201:$DC$770,MATCH($BI228&amp;CA$3,$DB$201:$DB$770&amp;$DC$201:$DC$770,0))=CA$3,2,""))</f>
        <v/>
      </c>
      <c r="CB229" s="10" t="str">
        <f t="array" ref="CB229">IF(ISNA(INDEX($DC$201:$DC$770,MATCH($BI228&amp;CB$3,$DB$201:$DB$770&amp;$DC$201:$DC$770,0))),IF(ISNA(INDEX($DC$1:$DC$200,MATCH($BI229&amp;CB$3,$DB$1:$DB$200&amp;$DC$1:$DC$200,0))),"",IF(INDEX($DC$1:$DC$200,MATCH($BI229&amp;CB$3,$DB$1:$DB$200&amp;$DC$1:$DC$200,0))=CB$3,1,"")),IF(INDEX($DC$201:$DC$770,MATCH($BI228&amp;CB$3,$DB$201:$DB$770&amp;$DC$201:$DC$770,0))=CB$3,2,""))</f>
        <v/>
      </c>
      <c r="CC229" s="8" t="str">
        <f t="array" ref="CC229">IF(ISNA(INDEX($DC$201:$DC$770,MATCH($BI228&amp;CC$3,$DB$201:$DB$770&amp;$DC$201:$DC$770,0))),IF(ISNA(INDEX($DC$1:$DC$200,MATCH($BI229&amp;CC$3,$DB$1:$DB$200&amp;$DC$1:$DC$200,0))),"",IF(INDEX($DC$1:$DC$200,MATCH($BI229&amp;CC$3,$DB$1:$DB$200&amp;$DC$1:$DC$200,0))=CC$3,1,"")),IF(INDEX($DC$201:$DC$770,MATCH($BI228&amp;CC$3,$DB$201:$DB$770&amp;$DC$201:$DC$770,0))=CC$3,2,""))</f>
        <v/>
      </c>
      <c r="CD229" s="10" t="str">
        <f t="array" ref="CD229">IF(ISNA(INDEX($DC$201:$DC$770,MATCH($BI228&amp;CD$3,$DB$201:$DB$770&amp;$DC$201:$DC$770,0))),IF(ISNA(INDEX($DC$1:$DC$200,MATCH($BI229&amp;CD$3,$DB$1:$DB$200&amp;$DC$1:$DC$200,0))),"",IF(INDEX($DC$1:$DC$200,MATCH($BI229&amp;CD$3,$DB$1:$DB$200&amp;$DC$1:$DC$200,0))=CD$3,1,"")),IF(INDEX($DC$201:$DC$770,MATCH($BI228&amp;CD$3,$DB$201:$DB$770&amp;$DC$201:$DC$770,0))=CD$3,2,""))</f>
        <v/>
      </c>
      <c r="CE229" s="10" t="str">
        <f t="array" ref="CE229">IF(ISNA(INDEX($DC$201:$DC$770,MATCH($BI228&amp;CE$3,$DB$201:$DB$770&amp;$DC$201:$DC$770,0))),IF(ISNA(INDEX($DC$1:$DC$200,MATCH($BI229&amp;CE$3,$DB$1:$DB$200&amp;$DC$1:$DC$200,0))),"",IF(INDEX($DC$1:$DC$200,MATCH($BI229&amp;CE$3,$DB$1:$DB$200&amp;$DC$1:$DC$200,0))=CE$3,1,"")),IF(INDEX($DC$201:$DC$770,MATCH($BI228&amp;CE$3,$DB$201:$DB$770&amp;$DC$201:$DC$770,0))=CE$3,2,""))</f>
        <v/>
      </c>
      <c r="CF229" s="10" t="str">
        <f t="array" ref="CF229">IF(ISNA(INDEX($DC$201:$DC$770,MATCH($BI228&amp;CF$3,$DB$201:$DB$770&amp;$DC$201:$DC$770,0))),IF(ISNA(INDEX($DC$1:$DC$200,MATCH($BI229&amp;CF$3,$DB$1:$DB$200&amp;$DC$1:$DC$200,0))),"",IF(INDEX($DC$1:$DC$200,MATCH($BI229&amp;CF$3,$DB$1:$DB$200&amp;$DC$1:$DC$200,0))=CF$3,1,"")),IF(INDEX($DC$201:$DC$770,MATCH($BI228&amp;CF$3,$DB$201:$DB$770&amp;$DC$201:$DC$770,0))=CF$3,2,""))</f>
        <v/>
      </c>
      <c r="CG229" s="9" t="str">
        <f t="array" ref="CG229">IF(ISNA(INDEX($DC$201:$DC$770,MATCH($BI228&amp;CG$3,$DB$201:$DB$770&amp;$DC$201:$DC$770,0))),IF(ISNA(INDEX($DC$1:$DC$200,MATCH($BI229&amp;CG$3,$DB$1:$DB$200&amp;$DC$1:$DC$200,0))),"",IF(INDEX($DC$1:$DC$200,MATCH($BI229&amp;CG$3,$DB$1:$DB$200&amp;$DC$1:$DC$200,0))=CG$3,1,"")),IF(INDEX($DC$201:$DC$770,MATCH($BI228&amp;CG$3,$DB$201:$DB$770&amp;$DC$201:$DC$770,0))=CG$3,2,""))</f>
        <v/>
      </c>
      <c r="CH229" s="10" t="str">
        <f t="array" ref="CH229">IF(ISNA(INDEX($DC$201:$DC$770,MATCH($BI228&amp;CH$3,$DB$201:$DB$770&amp;$DC$201:$DC$770,0))),IF(ISNA(INDEX($DC$1:$DC$200,MATCH($BI229&amp;CH$3,$DB$1:$DB$200&amp;$DC$1:$DC$200,0))),"",IF(INDEX($DC$1:$DC$200,MATCH($BI229&amp;CH$3,$DB$1:$DB$200&amp;$DC$1:$DC$200,0))=CH$3,1,"")),IF(INDEX($DC$201:$DC$770,MATCH($BI228&amp;CH$3,$DB$201:$DB$770&amp;$DC$201:$DC$770,0))=CH$3,2,""))</f>
        <v/>
      </c>
      <c r="CI229" s="8" t="str">
        <f t="array" ref="CI229">IF(ISNA(INDEX($DC$201:$DC$770,MATCH($BI228&amp;CI$3,$DB$201:$DB$770&amp;$DC$201:$DC$770,0))),IF(ISNA(INDEX($DC$1:$DC$200,MATCH($BI229&amp;CI$3,$DB$1:$DB$200&amp;$DC$1:$DC$200,0))),"",IF(INDEX($DC$1:$DC$200,MATCH($BI229&amp;CI$3,$DB$1:$DB$200&amp;$DC$1:$DC$200,0))=CI$3,1,"")),IF(INDEX($DC$201:$DC$770,MATCH($BI228&amp;CI$3,$DB$201:$DB$770&amp;$DC$201:$DC$770,0))=CI$3,2,""))</f>
        <v/>
      </c>
      <c r="CJ229" s="10" t="str">
        <f t="array" ref="CJ229">IF(ISNA(INDEX($DC$201:$DC$770,MATCH($BI228&amp;CJ$3,$DB$201:$DB$770&amp;$DC$201:$DC$770,0))),IF(ISNA(INDEX($DC$1:$DC$200,MATCH($BI229&amp;CJ$3,$DB$1:$DB$200&amp;$DC$1:$DC$200,0))),"",IF(INDEX($DC$1:$DC$200,MATCH($BI229&amp;CJ$3,$DB$1:$DB$200&amp;$DC$1:$DC$200,0))=CJ$3,1,"")),IF(INDEX($DC$201:$DC$770,MATCH($BI228&amp;CJ$3,$DB$201:$DB$770&amp;$DC$201:$DC$770,0))=CJ$3,2,""))</f>
        <v/>
      </c>
      <c r="CK229" s="10" t="str">
        <f t="array" ref="CK229">IF(ISNA(INDEX($DC$201:$DC$770,MATCH($BI228&amp;CK$3,$DB$201:$DB$770&amp;$DC$201:$DC$770,0))),IF(ISNA(INDEX($DC$1:$DC$200,MATCH($BI229&amp;CK$3,$DB$1:$DB$200&amp;$DC$1:$DC$200,0))),"",IF(INDEX($DC$1:$DC$200,MATCH($BI229&amp;CK$3,$DB$1:$DB$200&amp;$DC$1:$DC$200,0))=CK$3,1,"")),IF(INDEX($DC$201:$DC$770,MATCH($BI228&amp;CK$3,$DB$201:$DB$770&amp;$DC$201:$DC$770,0))=CK$3,2,""))</f>
        <v/>
      </c>
      <c r="CL229" s="8" t="str">
        <f t="array" ref="CL229">IF(ISNA(INDEX($DC$201:$DC$770,MATCH($BI228&amp;CL$3,$DB$201:$DB$770&amp;$DC$201:$DC$770,0))),IF(ISNA(INDEX($DC$1:$DC$200,MATCH($BI229&amp;CL$3,$DB$1:$DB$200&amp;$DC$1:$DC$200,0))),"",IF(INDEX($DC$1:$DC$200,MATCH($BI229&amp;CL$3,$DB$1:$DB$200&amp;$DC$1:$DC$200,0))=CL$3,1,"")),IF(INDEX($DC$201:$DC$770,MATCH($BI228&amp;CL$3,$DB$201:$DB$770&amp;$DC$201:$DC$770,0))=CL$3,2,""))</f>
        <v/>
      </c>
      <c r="CX229" s="30"/>
      <c r="CY229" s="30"/>
      <c r="CZ229" s="30"/>
      <c r="DA229" s="30"/>
      <c r="DB229" s="30">
        <f>IF($DF$225&gt;4,DB228+1,0)</f>
        <v>0</v>
      </c>
      <c r="DC229" s="30">
        <f t="shared" si="2130"/>
        <v>3</v>
      </c>
      <c r="DD229" s="30"/>
      <c r="DE229" s="30">
        <v>5</v>
      </c>
      <c r="DF229" s="30"/>
      <c r="DG229" s="30"/>
      <c r="DH229" s="30"/>
      <c r="DI229" s="30"/>
      <c r="DJ229" s="30"/>
      <c r="DK229" s="30"/>
      <c r="DL229" s="49">
        <f t="shared" si="1926"/>
        <v>0</v>
      </c>
      <c r="DM229" s="30"/>
      <c r="DN229" s="30"/>
      <c r="DO229" s="30"/>
      <c r="DP229" s="30"/>
      <c r="DQ229" s="30"/>
    </row>
    <row r="230" spans="1:121">
      <c r="A230" s="13">
        <f t="shared" ref="A230" si="2152">A228+1</f>
        <v>287</v>
      </c>
      <c r="B230" s="174">
        <f>TRUNC((DATE($CR$2,C$205,C230)-WEEKDAY(DATE($CR$2,C$205,C230),2)-DATE(YEAR(DATE($CR$2,C$205,C230)+4-WEEKDAY(DATE($CR$2,C$205,C230),2)),1,-10))/7)</f>
        <v>41</v>
      </c>
      <c r="C230" s="181">
        <v>13</v>
      </c>
      <c r="D230" s="176" t="str">
        <f t="shared" si="1928"/>
        <v>Do</v>
      </c>
      <c r="E230" s="2"/>
      <c r="F230" s="164">
        <f t="shared" ref="F230" si="2153">IF(OR(OR(B230=$CR$7,B234=$CR$7,B230=$CS$7,B234=$CS$7,B230=$CT$7,B234=$CT$7,B230=$CR$8,B234=$CR$8,B230=$CR$9,B234=$CR$9,B230=$CR$10,B234=$CR$10,B230=$CS$10,B234=$CS$10,B230=$CR$11,B234=$CR$11,B230=$CS$11,B234=$CS$11,B230=$CT$11,B234=$CT$11,B230=$CU$11,B234=$CU$11,B230=$CV$11,B234=$CV$11,B230=$CR$12,B234=$CR$12,B230=$CS$12,B234=$CS$12),OR($A231=$CP$30,$A231=$CP$31,$A231=$CP$32,$A231=$CP$33,$A231=$CP$34,$A231=$CP$35,$A231=$CP$36,$A231=$CP$37,$A231=$CP$38,$A231=$CP$39,$A231=$CP$40,$A231=$CP$41),OR($A231=$CP$44,$A231=$CP$45,$A231=$CP$46,$A231=$CP$47,$A231=$CP$48,$A231=$CP$49,$A231=$CP$50)),1,"")</f>
        <v>1</v>
      </c>
      <c r="G230" s="164">
        <f t="shared" ref="G230" si="2154">IF(OR(OR(B230=$CR$15,B234=$CR$15,B230=$CS$15,B234=$CS$15,B230=$CT$15,B234=$CT$15,B230=$CR$16,B234=$CR$16,B230=$CS$16,B234=$CS$16,B230=$CR$17,B234=$CR$17,B230=$CS$17,B234=$CS$17,B230=$CR$18,B234=$CR$18,B230=$CS$18,B234=$CS$18,B230=$CT$18,B234=$CT$18,B230=$CU$18,B234=$CU$18,B230=$CV$18,B234=$CV$18,B230=$CR$19,B234=$CR$19,B230=$CS$19,B234=$CS$19),OR($A231=$CP$30,$A231=$CP$31,$A231=$CP$32,$A231=$CP$33,$A231=$CP$34,$A231=$CP$35,$A231=$CP$36,$A231=$CP$37,$A231=$CP$38,$A231=$CP$39,$A231=$CP$40,$A231=$CP$41),OR($A231=$CP$44,$A231=$CP$45,$A231=$CP$46,$A231=$CP$47,$A231=$CP$48,$A231=$CP$49,$A231=$CP$50)),1,"")</f>
        <v>1</v>
      </c>
      <c r="H230" s="164">
        <f t="shared" ref="H230" si="2155">IF(OR(OR(B230=$CR$22,B234=$CR$22,B230=$CS$22,B234=$CS$22,B230=$CT$22,B234=$CT$22,B230=$CR$23,B234=$CR$23,B230=$CS$23,B234=$CS$23,B230=$CR$24,B234=$CR$24,B230=$CS$24,B234=$CS$24,B230=$CR$25,B234=$CR$25,B230=$CS$25,B234=$CS$25,B230=$CT$25,B234=$CT$25,B230=$CU$25,B234=$CU$25,B230=$CV$25,B234=$CV$25,B230=$CR$26,B234=$CR$26,B230=$CS$26,B234=$CS$26),OR($A231=$CP$30,$A231=$CP$31,$A231=$CP$32,$A231=$CP$33,$A231=$CP$34,$A231=$CP$35,$A231=$CP$36,$A231=$CP$37,$A231=$CP$38,$A231=$CP$39,$A231=$CP$40,$A231=$CP$41),OR($A231=$CP$44,$A231=$CP$45,$A231=$CP$46,$A231=$CP$47,$A231=$CP$48,$A231=$CP$49,$A231=$CP$50)),1,"")</f>
        <v>1</v>
      </c>
      <c r="I230" s="2"/>
      <c r="J230" s="1" t="str">
        <f t="shared" ref="J230" si="2156">IF(ISNA(VLOOKUP(A230,$DB$1:$DE$200,4,FALSE)),"",VLOOKUP(A230,$DB$1:$DE$200,4,FALSE))</f>
        <v/>
      </c>
      <c r="K230" s="1"/>
      <c r="L230" s="1"/>
      <c r="M230" s="1"/>
      <c r="N230" s="1"/>
      <c r="O230" s="1"/>
      <c r="P230" s="5" t="str">
        <f t="array" ref="P230">IF(ISNA(INDEX($DC$1:$DC$770,MATCH($A230&amp;P$3,$DB$1:$DB$770&amp;$DC$1:$DC$770,0))),"",IF(ISNA(INDEX($DC$1:$DC$200,MATCH($A230&amp;P$3,$DB$1:$DB$200&amp;$DC$1:$DC$200,0))),IF(INDEX($DC$201:$DC$770,MATCH($A230&amp;P$3,$DB$201:$DB$770&amp;$DC$201:$DC$770,0))=P$3,2,""),IF(INDEX($DC$1:$DC$200,MATCH($A230&amp;P$3,$DB$1:$DB$200&amp;$DC$1:$DC$200,0))=P$3,1,"")))</f>
        <v/>
      </c>
      <c r="Q230" s="6" t="str">
        <f t="array" ref="Q230">IF(ISNA(INDEX($DC$1:$DC$770,MATCH($A230&amp;Q$3,$DB$1:$DB$770&amp;$DC$1:$DC$770,0))),"",IF(ISNA(INDEX($DC$1:$DC$200,MATCH($A230&amp;Q$3,$DB$1:$DB$200&amp;$DC$1:$DC$200,0))),IF(INDEX($DC$201:$DC$770,MATCH($A230&amp;Q$3,$DB$201:$DB$770&amp;$DC$201:$DC$770,0))=Q$3,2,""),IF(INDEX($DC$1:$DC$200,MATCH($A230&amp;Q$3,$DB$1:$DB$200&amp;$DC$1:$DC$200,0))=Q$3,1,"")))</f>
        <v/>
      </c>
      <c r="R230" s="6" t="str">
        <f t="array" ref="R230">IF(ISNA(INDEX($DC$1:$DC$770,MATCH($A230&amp;R$3,$DB$1:$DB$770&amp;$DC$1:$DC$770,0))),"",IF(ISNA(INDEX($DC$1:$DC$200,MATCH($A230&amp;R$3,$DB$1:$DB$200&amp;$DC$1:$DC$200,0))),IF(INDEX($DC$201:$DC$770,MATCH($A230&amp;R$3,$DB$201:$DB$770&amp;$DC$201:$DC$770,0))=R$3,2,""),IF(INDEX($DC$1:$DC$200,MATCH($A230&amp;R$3,$DB$1:$DB$200&amp;$DC$1:$DC$200,0))=R$3,1,"")))</f>
        <v/>
      </c>
      <c r="S230" s="5" t="str">
        <f t="array" ref="S230">IF(ISNA(INDEX($DC$1:$DC$770,MATCH($A230&amp;S$3,$DB$1:$DB$770&amp;$DC$1:$DC$770,0))),"",IF(ISNA(INDEX($DC$1:$DC$200,MATCH($A230&amp;S$3,$DB$1:$DB$200&amp;$DC$1:$DC$200,0))),IF(INDEX($DC$201:$DC$770,MATCH($A230&amp;S$3,$DB$201:$DB$770&amp;$DC$201:$DC$770,0))=S$3,2,""),IF(INDEX($DC$1:$DC$200,MATCH($A230&amp;S$3,$DB$1:$DB$200&amp;$DC$1:$DC$200,0))=S$3,1,"")))</f>
        <v/>
      </c>
      <c r="T230" s="6" t="str">
        <f t="array" ref="T230">IF(ISNA(INDEX($DC$1:$DC$770,MATCH($A230&amp;T$3,$DB$1:$DB$770&amp;$DC$1:$DC$770,0))),"",IF(ISNA(INDEX($DC$1:$DC$200,MATCH($A230&amp;T$3,$DB$1:$DB$200&amp;$DC$1:$DC$200,0))),IF(INDEX($DC$201:$DC$770,MATCH($A230&amp;T$3,$DB$201:$DB$770&amp;$DC$201:$DC$770,0))=T$3,2,""),IF(INDEX($DC$1:$DC$200,MATCH($A230&amp;T$3,$DB$1:$DB$200&amp;$DC$1:$DC$200,0))=T$3,1,"")))</f>
        <v/>
      </c>
      <c r="U230" s="7" t="str">
        <f t="array" ref="U230">IF(ISNA(INDEX($DC$1:$DC$770,MATCH($A230&amp;U$3,$DB$1:$DB$770&amp;$DC$1:$DC$770,0))),"",IF(ISNA(INDEX($DC$1:$DC$200,MATCH($A230&amp;U$3,$DB$1:$DB$200&amp;$DC$1:$DC$200,0))),IF(INDEX($DC$201:$DC$770,MATCH($A230&amp;U$3,$DB$201:$DB$770&amp;$DC$201:$DC$770,0))=U$3,2,""),IF(INDEX($DC$1:$DC$200,MATCH($A230&amp;U$3,$DB$1:$DB$200&amp;$DC$1:$DC$200,0))=U$3,1,"")))</f>
        <v/>
      </c>
      <c r="V230" s="6" t="str">
        <f t="array" ref="V230">IF(ISNA(INDEX($DC$1:$DC$770,MATCH($A230&amp;V$3,$DB$1:$DB$770&amp;$DC$1:$DC$770,0))),"",IF(ISNA(INDEX($DC$1:$DC$200,MATCH($A230&amp;V$3,$DB$1:$DB$200&amp;$DC$1:$DC$200,0))),IF(INDEX($DC$201:$DC$770,MATCH($A230&amp;V$3,$DB$201:$DB$770&amp;$DC$201:$DC$770,0))=V$3,2,""),IF(INDEX($DC$1:$DC$200,MATCH($A230&amp;V$3,$DB$1:$DB$200&amp;$DC$1:$DC$200,0))=V$3,1,"")))</f>
        <v/>
      </c>
      <c r="W230" s="6" t="str">
        <f t="array" ref="W230">IF(ISNA(INDEX($DC$1:$DC$770,MATCH($A230&amp;W$3,$DB$1:$DB$770&amp;$DC$1:$DC$770,0))),"",IF(ISNA(INDEX($DC$1:$DC$200,MATCH($A230&amp;W$3,$DB$1:$DB$200&amp;$DC$1:$DC$200,0))),IF(INDEX($DC$201:$DC$770,MATCH($A230&amp;W$3,$DB$201:$DB$770&amp;$DC$201:$DC$770,0))=W$3,2,""),IF(INDEX($DC$1:$DC$200,MATCH($A230&amp;W$3,$DB$1:$DB$200&amp;$DC$1:$DC$200,0))=W$3,1,"")))</f>
        <v/>
      </c>
      <c r="X230" s="6" t="str">
        <f t="array" ref="X230">IF(ISNA(INDEX($DC$1:$DC$770,MATCH($A230&amp;X$3,$DB$1:$DB$770&amp;$DC$1:$DC$770,0))),"",IF(ISNA(INDEX($DC$1:$DC$200,MATCH($A230&amp;X$3,$DB$1:$DB$200&amp;$DC$1:$DC$200,0))),IF(INDEX($DC$201:$DC$770,MATCH($A230&amp;X$3,$DB$201:$DB$770&amp;$DC$201:$DC$770,0))=X$3,2,""),IF(INDEX($DC$1:$DC$200,MATCH($A230&amp;X$3,$DB$1:$DB$200&amp;$DC$1:$DC$200,0))=X$3,1,"")))</f>
        <v/>
      </c>
      <c r="Y230" s="5" t="str">
        <f t="array" ref="Y230">IF(ISNA(INDEX($DC$1:$DC$770,MATCH($A230&amp;Y$3,$DB$1:$DB$770&amp;$DC$1:$DC$770,0))),"",IF(ISNA(INDEX($DC$1:$DC$200,MATCH($A230&amp;Y$3,$DB$1:$DB$200&amp;$DC$1:$DC$200,0))),IF(INDEX($DC$201:$DC$770,MATCH($A230&amp;Y$3,$DB$201:$DB$770&amp;$DC$201:$DC$770,0))=Y$3,2,""),IF(INDEX($DC$1:$DC$200,MATCH($A230&amp;Y$3,$DB$1:$DB$200&amp;$DC$1:$DC$200,0))=Y$3,1,"")))</f>
        <v/>
      </c>
      <c r="Z230" s="6">
        <f t="array" ref="Z230">IF(ISNA(INDEX($DC$1:$DC$770,MATCH($A230&amp;Z$3,$DB$1:$DB$770&amp;$DC$1:$DC$770,0))),"",IF(ISNA(INDEX($DC$1:$DC$200,MATCH($A230&amp;Z$3,$DB$1:$DB$200&amp;$DC$1:$DC$200,0))),IF(INDEX($DC$201:$DC$770,MATCH($A230&amp;Z$3,$DB$201:$DB$770&amp;$DC$201:$DC$770,0))=Z$3,2,""),IF(INDEX($DC$1:$DC$200,MATCH($A230&amp;Z$3,$DB$1:$DB$200&amp;$DC$1:$DC$200,0))=Z$3,1,"")))</f>
        <v>2</v>
      </c>
      <c r="AA230" s="7">
        <f t="array" ref="AA230">IF(ISNA(INDEX($DC$1:$DC$770,MATCH($A230&amp;AA$3,$DB$1:$DB$770&amp;$DC$1:$DC$770,0))),"",IF(ISNA(INDEX($DC$1:$DC$200,MATCH($A230&amp;AA$3,$DB$1:$DB$200&amp;$DC$1:$DC$200,0))),IF(INDEX($DC$201:$DC$770,MATCH($A230&amp;AA$3,$DB$201:$DB$770&amp;$DC$201:$DC$770,0))=AA$3,2,""),IF(INDEX($DC$1:$DC$200,MATCH($A230&amp;AA$3,$DB$1:$DB$200&amp;$DC$1:$DC$200,0))=AA$3,1,"")))</f>
        <v>2</v>
      </c>
      <c r="AB230" s="6" t="str">
        <f t="array" ref="AB230">IF(ISNA(INDEX($DC$1:$DC$770,MATCH($A230&amp;AB$3,$DB$1:$DB$770&amp;$DC$1:$DC$770,0))),"",IF(ISNA(INDEX($DC$1:$DC$200,MATCH($A230&amp;AB$3,$DB$1:$DB$200&amp;$DC$1:$DC$200,0))),IF(INDEX($DC$201:$DC$770,MATCH($A230&amp;AB$3,$DB$201:$DB$770&amp;$DC$201:$DC$770,0))=AB$3,2,""),IF(INDEX($DC$1:$DC$200,MATCH($A230&amp;AB$3,$DB$1:$DB$200&amp;$DC$1:$DC$200,0))=AB$3,1,"")))</f>
        <v/>
      </c>
      <c r="AC230" s="6" t="str">
        <f t="array" ref="AC230">IF(ISNA(INDEX($DC$1:$DC$770,MATCH($A230&amp;AC$3,$DB$1:$DB$770&amp;$DC$1:$DC$770,0))),"",IF(ISNA(INDEX($DC$1:$DC$200,MATCH($A230&amp;AC$3,$DB$1:$DB$200&amp;$DC$1:$DC$200,0))),IF(INDEX($DC$201:$DC$770,MATCH($A230&amp;AC$3,$DB$201:$DB$770&amp;$DC$201:$DC$770,0))=AC$3,2,""),IF(INDEX($DC$1:$DC$200,MATCH($A230&amp;AC$3,$DB$1:$DB$200&amp;$DC$1:$DC$200,0))=AC$3,1,"")))</f>
        <v/>
      </c>
      <c r="AD230" s="7" t="str">
        <f t="array" ref="AD230">IF(ISNA(INDEX($DC$1:$DC$770,MATCH($A230&amp;AD$3,$DB$1:$DB$770&amp;$DC$1:$DC$770,0))),"",IF(ISNA(INDEX($DC$1:$DC$200,MATCH($A230&amp;AD$3,$DB$1:$DB$200&amp;$DC$1:$DC$200,0))),IF(INDEX($DC$201:$DC$770,MATCH($A230&amp;AD$3,$DB$201:$DB$770&amp;$DC$201:$DC$770,0))=AD$3,2,""),IF(INDEX($DC$1:$DC$200,MATCH($A230&amp;AD$3,$DB$1:$DB$200&amp;$DC$1:$DC$200,0))=AD$3,1,"")))</f>
        <v/>
      </c>
      <c r="AE230" s="4">
        <f t="shared" ref="AE230" si="2157">AE228+1</f>
        <v>318</v>
      </c>
      <c r="AF230" s="174">
        <f>TRUNC((DATE($CR$2,AG$205,AG230)-WEEKDAY(DATE($CR$2,AG$205,AG230),2)-DATE(YEAR(DATE($CR$2,AG$205,AG230)+4-WEEKDAY(DATE($CR$2,AG$205,AG230),2)),1,-10))/7)</f>
        <v>45</v>
      </c>
      <c r="AG230" s="181">
        <v>13</v>
      </c>
      <c r="AH230" s="176" t="str">
        <f t="shared" si="1933"/>
        <v>So</v>
      </c>
      <c r="AI230" s="2"/>
      <c r="AJ230" s="164" t="str">
        <f t="shared" ref="AJ230" si="2158">IF(OR(OR(AF230=$CR$7,AF234=$CR$7,AF230=$CS$7,AF234=$CS$7,AF230=$CT$7,AF234=$CT$7,AF230=$CR$8,AF234=$CR$8,AF230=$CR$9,AF234=$CR$9,AF230=$CR$10,AF234=$CR$10,AF230=$CS$10,AF234=$CS$10,AF230=$CR$11,AF234=$CR$11,AF230=$CS$11,AF234=$CS$11,AF230=$CT$11,AF234=$CT$11,AF230=$CU$11,AF234=$CU$11,AF230=$CV$11,AF234=$CV$11,AF230=$CR$12,AF234=$CR$12,AF230=$CS$12,AF234=$CS$12),OR($AE231=$CP$30,$AE231=$CP$31,$AE231=$CP$32,$AE231=$CP$33,$AE231=$CP$34,$AE231=$CP$35,$AE231=$CP$36,$AE231=$CP$37,$AE231=$CP$38,$AE231=$CP$39,$AE231=$CP$40,$AE231=$CP$41),OR($AE231=$CP$44,$AE231=$CP$45,$AE231=$CP$46,$AE231=$CP$47,$AE231=$CP$48,$AE231=$CP$49,$AE231=$CP$50)),1,"")</f>
        <v/>
      </c>
      <c r="AK230" s="164" t="str">
        <f t="shared" ref="AK230" si="2159">IF(OR(OR(AF230=$CR$15,AF234=$CR$15,AF230=$CS$15,AF234=$CS$15,AF230=$CT$15,AF234=$CT$15,AF230=$CR$16,AF234=$CR$16,AF230=$CS$16,AF234=$CS$16,AF230=$CR$17,AF234=$CR$17,AF230=$CS$17,AF234=$CS$17,AF230=$CR$18,AF234=$CR$18,AF230=$CS$18,AF234=$CS$18,AF230=$CT$18,AF234=$CT$18,AF230=$CU$18,AF234=$CU$18,AF230=$CV$18,AF234=$CV$18,AF230=$CR$19,AF234=$CR$19,AF230=$CS$19,AF234=$CS$19),OR($AE231=$CP$30,$AE231=$CP$31,$AE231=$CP$32,$AE231=$CP$33,$AE231=$CP$34,$AE231=$CP$35,$AE231=$CP$36,$AE231=$CP$37,$AE231=$CP$38,$AE231=$CP$39,$AE231=$CP$40,$AE231=$CP$41),OR($AE231=$CP$44,$AE231=$CP$45,$AE231=$CP$46,$AE231=$CP$47,$AE231=$CP$48,$AE231=$CP$49,$AE231=$CP$50)),1,"")</f>
        <v/>
      </c>
      <c r="AL230" s="164" t="str">
        <f t="shared" ref="AL230" si="2160">IF(OR(OR(AF230=$CR$22,AF234=$CR$22,AF230=$CS$22,AF234=$CS$22,AF230=$CT$22,AF234=$CT$22,AF230=$CR$23,AF234=$CR$23,AF230=$CS$23,AF234=$CS$23,AF230=$CR$24,AF234=$CR$24,AF230=$CS$24,AF234=$CS$24,AF230=$CR$25,AF234=$CR$25,AF230=$CS$25,AF234=$CS$25,AF230=$CT$25,AF234=$CT$25,AF230=$CU$25,AF234=$CU$25,AF230=$CV$25,AF234=$CV$25,AF230=$CR$26,AF234=$CR$26,AF230=$CS$26,AF234=$CS$26),OR($AE231=$CP$30,$AE231=$CP$31,$AE231=$CP$32,$AE231=$CP$33,$AE231=$CP$34,$AE231=$CP$35,$AE231=$CP$36,$AE231=$CP$37,$AE231=$CP$38,$AE231=$CP$39,$AE231=$CP$40,$AE231=$CP$41),OR($AE231=$CP$44,$AE231=$CP$45,$AE231=$CP$46,$AE231=$CP$47,$AE231=$CP$48,$AE231=$CP$49,$AE231=$CP$50)),1,"")</f>
        <v/>
      </c>
      <c r="AM230" s="2"/>
      <c r="AN230" s="5" t="str">
        <f t="shared" ref="AN230" si="2161">IF(ISNA(VLOOKUP(AE230,$DB$1:$DE$200,4,FALSE)),"",VLOOKUP(AE230,$DB$1:$DE$200,4,FALSE))</f>
        <v/>
      </c>
      <c r="AO230" s="6"/>
      <c r="AP230" s="6"/>
      <c r="AQ230" s="6"/>
      <c r="AR230" s="6"/>
      <c r="AS230" s="7"/>
      <c r="AT230" s="5" t="str">
        <f t="array" ref="AT230">IF(ISNA(INDEX($DC$1:$DC$770,MATCH($AE230&amp;AT$3,$DB$1:$DB$770&amp;$DC$1:$DC$770,0))),"",IF(ISNA(INDEX($DC$1:$DC$200,MATCH($AE230&amp;AT$3,$DB$1:$DB$200&amp;$DC$1:$DC$200,0))),IF(INDEX($DC$201:$DC$770,MATCH($AE230&amp;AT$3,$DB$201:$DB$770&amp;$DC$201:$DC$770,0))=AT$3,2,""),IF(INDEX($DC$1:$DC$200,MATCH($AE230&amp;AT$3,$DB$1:$DB$200&amp;$DC$1:$DC$200,0))=AT$3,1,"")))</f>
        <v/>
      </c>
      <c r="AU230" s="6" t="str">
        <f t="array" ref="AU230">IF(ISNA(INDEX($DC$1:$DC$770,MATCH($AE230&amp;AU$3,$DB$1:$DB$770&amp;$DC$1:$DC$770,0))),"",IF(ISNA(INDEX($DC$1:$DC$200,MATCH($AE230&amp;AU$3,$DB$1:$DB$200&amp;$DC$1:$DC$200,0))),IF(INDEX($DC$201:$DC$770,MATCH($AE230&amp;AU$3,$DB$201:$DB$770&amp;$DC$201:$DC$770,0))=AU$3,2,""),IF(INDEX($DC$1:$DC$200,MATCH($AE230&amp;AU$3,$DB$1:$DB$200&amp;$DC$1:$DC$200,0))=AU$3,1,"")))</f>
        <v/>
      </c>
      <c r="AV230" s="6" t="str">
        <f t="array" ref="AV230">IF(ISNA(INDEX($DC$1:$DC$770,MATCH($AE230&amp;AV$3,$DB$1:$DB$770&amp;$DC$1:$DC$770,0))),"",IF(ISNA(INDEX($DC$1:$DC$200,MATCH($AE230&amp;AV$3,$DB$1:$DB$200&amp;$DC$1:$DC$200,0))),IF(INDEX($DC$201:$DC$770,MATCH($AE230&amp;AV$3,$DB$201:$DB$770&amp;$DC$201:$DC$770,0))=AV$3,2,""),IF(INDEX($DC$1:$DC$200,MATCH($AE230&amp;AV$3,$DB$1:$DB$200&amp;$DC$1:$DC$200,0))=AV$3,1,"")))</f>
        <v/>
      </c>
      <c r="AW230" s="5" t="str">
        <f t="array" ref="AW230">IF(ISNA(INDEX($DC$1:$DC$770,MATCH($AE230&amp;AW$3,$DB$1:$DB$770&amp;$DC$1:$DC$770,0))),"",IF(ISNA(INDEX($DC$1:$DC$200,MATCH($AE230&amp;AW$3,$DB$1:$DB$200&amp;$DC$1:$DC$200,0))),IF(INDEX($DC$201:$DC$770,MATCH($AE230&amp;AW$3,$DB$201:$DB$770&amp;$DC$201:$DC$770,0))=AW$3,2,""),IF(INDEX($DC$1:$DC$200,MATCH($AE230&amp;AW$3,$DB$1:$DB$200&amp;$DC$1:$DC$200,0))=AW$3,1,"")))</f>
        <v/>
      </c>
      <c r="AX230" s="6" t="str">
        <f t="array" ref="AX230">IF(ISNA(INDEX($DC$1:$DC$770,MATCH($AE230&amp;AX$3,$DB$1:$DB$770&amp;$DC$1:$DC$770,0))),"",IF(ISNA(INDEX($DC$1:$DC$200,MATCH($AE230&amp;AX$3,$DB$1:$DB$200&amp;$DC$1:$DC$200,0))),IF(INDEX($DC$201:$DC$770,MATCH($AE230&amp;AX$3,$DB$201:$DB$770&amp;$DC$201:$DC$770,0))=AX$3,2,""),IF(INDEX($DC$1:$DC$200,MATCH($AE230&amp;AX$3,$DB$1:$DB$200&amp;$DC$1:$DC$200,0))=AX$3,1,"")))</f>
        <v/>
      </c>
      <c r="AY230" s="7" t="str">
        <f t="array" ref="AY230">IF(ISNA(INDEX($DC$1:$DC$770,MATCH($AE230&amp;AY$3,$DB$1:$DB$770&amp;$DC$1:$DC$770,0))),"",IF(ISNA(INDEX($DC$1:$DC$200,MATCH($AE230&amp;AY$3,$DB$1:$DB$200&amp;$DC$1:$DC$200,0))),IF(INDEX($DC$201:$DC$770,MATCH($AE230&amp;AY$3,$DB$201:$DB$770&amp;$DC$201:$DC$770,0))=AY$3,2,""),IF(INDEX($DC$1:$DC$200,MATCH($AE230&amp;AY$3,$DB$1:$DB$200&amp;$DC$1:$DC$200,0))=AY$3,1,"")))</f>
        <v/>
      </c>
      <c r="AZ230" s="6" t="str">
        <f t="array" ref="AZ230">IF(ISNA(INDEX($DC$1:$DC$770,MATCH($AE230&amp;AZ$3,$DB$1:$DB$770&amp;$DC$1:$DC$770,0))),"",IF(ISNA(INDEX($DC$1:$DC$200,MATCH($AE230&amp;AZ$3,$DB$1:$DB$200&amp;$DC$1:$DC$200,0))),IF(INDEX($DC$201:$DC$770,MATCH($AE230&amp;AZ$3,$DB$201:$DB$770&amp;$DC$201:$DC$770,0))=AZ$3,2,""),IF(INDEX($DC$1:$DC$200,MATCH($AE230&amp;AZ$3,$DB$1:$DB$200&amp;$DC$1:$DC$200,0))=AZ$3,1,"")))</f>
        <v/>
      </c>
      <c r="BA230" s="6" t="str">
        <f t="array" ref="BA230">IF(ISNA(INDEX($DC$1:$DC$770,MATCH($AE230&amp;BA$3,$DB$1:$DB$770&amp;$DC$1:$DC$770,0))),"",IF(ISNA(INDEX($DC$1:$DC$200,MATCH($AE230&amp;BA$3,$DB$1:$DB$200&amp;$DC$1:$DC$200,0))),IF(INDEX($DC$201:$DC$770,MATCH($AE230&amp;BA$3,$DB$201:$DB$770&amp;$DC$201:$DC$770,0))=BA$3,2,""),IF(INDEX($DC$1:$DC$200,MATCH($AE230&amp;BA$3,$DB$1:$DB$200&amp;$DC$1:$DC$200,0))=BA$3,1,"")))</f>
        <v/>
      </c>
      <c r="BB230" s="6" t="str">
        <f t="array" ref="BB230">IF(ISNA(INDEX($DC$1:$DC$770,MATCH($AE230&amp;BB$3,$DB$1:$DB$770&amp;$DC$1:$DC$770,0))),"",IF(ISNA(INDEX($DC$1:$DC$200,MATCH($AE230&amp;BB$3,$DB$1:$DB$200&amp;$DC$1:$DC$200,0))),IF(INDEX($DC$201:$DC$770,MATCH($AE230&amp;BB$3,$DB$201:$DB$770&amp;$DC$201:$DC$770,0))=BB$3,2,""),IF(INDEX($DC$1:$DC$200,MATCH($AE230&amp;BB$3,$DB$1:$DB$200&amp;$DC$1:$DC$200,0))=BB$3,1,"")))</f>
        <v/>
      </c>
      <c r="BC230" s="5" t="str">
        <f t="array" ref="BC230">IF(ISNA(INDEX($DC$1:$DC$770,MATCH($AE230&amp;BC$3,$DB$1:$DB$770&amp;$DC$1:$DC$770,0))),"",IF(ISNA(INDEX($DC$1:$DC$200,MATCH($AE230&amp;BC$3,$DB$1:$DB$200&amp;$DC$1:$DC$200,0))),IF(INDEX($DC$201:$DC$770,MATCH($AE230&amp;BC$3,$DB$201:$DB$770&amp;$DC$201:$DC$770,0))=BC$3,2,""),IF(INDEX($DC$1:$DC$200,MATCH($AE230&amp;BC$3,$DB$1:$DB$200&amp;$DC$1:$DC$200,0))=BC$3,1,"")))</f>
        <v/>
      </c>
      <c r="BD230" s="6" t="str">
        <f t="array" ref="BD230">IF(ISNA(INDEX($DC$1:$DC$770,MATCH($AE230&amp;BD$3,$DB$1:$DB$770&amp;$DC$1:$DC$770,0))),"",IF(ISNA(INDEX($DC$1:$DC$200,MATCH($AE230&amp;BD$3,$DB$1:$DB$200&amp;$DC$1:$DC$200,0))),IF(INDEX($DC$201:$DC$770,MATCH($AE230&amp;BD$3,$DB$201:$DB$770&amp;$DC$201:$DC$770,0))=BD$3,2,""),IF(INDEX($DC$1:$DC$200,MATCH($AE230&amp;BD$3,$DB$1:$DB$200&amp;$DC$1:$DC$200,0))=BD$3,1,"")))</f>
        <v/>
      </c>
      <c r="BE230" s="7" t="str">
        <f t="array" ref="BE230">IF(ISNA(INDEX($DC$1:$DC$770,MATCH($AE230&amp;BE$3,$DB$1:$DB$770&amp;$DC$1:$DC$770,0))),"",IF(ISNA(INDEX($DC$1:$DC$200,MATCH($AE230&amp;BE$3,$DB$1:$DB$200&amp;$DC$1:$DC$200,0))),IF(INDEX($DC$201:$DC$770,MATCH($AE230&amp;BE$3,$DB$201:$DB$770&amp;$DC$201:$DC$770,0))=BE$3,2,""),IF(INDEX($DC$1:$DC$200,MATCH($AE230&amp;BE$3,$DB$1:$DB$200&amp;$DC$1:$DC$200,0))=BE$3,1,"")))</f>
        <v/>
      </c>
      <c r="BF230" s="6" t="str">
        <f t="array" ref="BF230">IF(ISNA(INDEX($DC$1:$DC$770,MATCH($AE230&amp;BF$3,$DB$1:$DB$770&amp;$DC$1:$DC$770,0))),"",IF(ISNA(INDEX($DC$1:$DC$200,MATCH($AE230&amp;BF$3,$DB$1:$DB$200&amp;$DC$1:$DC$200,0))),IF(INDEX($DC$201:$DC$770,MATCH($AE230&amp;BF$3,$DB$201:$DB$770&amp;$DC$201:$DC$770,0))=BF$3,2,""),IF(INDEX($DC$1:$DC$200,MATCH($AE230&amp;BF$3,$DB$1:$DB$200&amp;$DC$1:$DC$200,0))=BF$3,1,"")))</f>
        <v/>
      </c>
      <c r="BG230" s="6" t="str">
        <f t="array" ref="BG230">IF(ISNA(INDEX($DC$1:$DC$770,MATCH($AE230&amp;BG$3,$DB$1:$DB$770&amp;$DC$1:$DC$770,0))),"",IF(ISNA(INDEX($DC$1:$DC$200,MATCH($AE230&amp;BG$3,$DB$1:$DB$200&amp;$DC$1:$DC$200,0))),IF(INDEX($DC$201:$DC$770,MATCH($AE230&amp;BG$3,$DB$201:$DB$770&amp;$DC$201:$DC$770,0))=BG$3,2,""),IF(INDEX($DC$1:$DC$200,MATCH($AE230&amp;BG$3,$DB$1:$DB$200&amp;$DC$1:$DC$200,0))=BG$3,1,"")))</f>
        <v/>
      </c>
      <c r="BH230" s="7" t="str">
        <f t="array" ref="BH230">IF(ISNA(INDEX($DC$1:$DC$770,MATCH($AE230&amp;BH$3,$DB$1:$DB$770&amp;$DC$1:$DC$770,0))),"",IF(ISNA(INDEX($DC$1:$DC$200,MATCH($AE230&amp;BH$3,$DB$1:$DB$200&amp;$DC$1:$DC$200,0))),IF(INDEX($DC$201:$DC$770,MATCH($AE230&amp;BH$3,$DB$201:$DB$770&amp;$DC$201:$DC$770,0))=BH$3,2,""),IF(INDEX($DC$1:$DC$200,MATCH($AE230&amp;BH$3,$DB$1:$DB$200&amp;$DC$1:$DC$200,0))=BH$3,1,"")))</f>
        <v/>
      </c>
      <c r="BI230" s="4">
        <f t="shared" ref="BI230" si="2162">BI228+1</f>
        <v>348</v>
      </c>
      <c r="BJ230" s="174">
        <f>TRUNC((DATE($CR$2,BK$205,BK230)-WEEKDAY(DATE($CR$2,BK$205,BK230),2)-DATE(YEAR(DATE($CR$2,BK$205,BK230)+4-WEEKDAY(DATE($CR$2,BK$205,BK230),2)),1,-10))/7)</f>
        <v>50</v>
      </c>
      <c r="BK230" s="181">
        <v>13</v>
      </c>
      <c r="BL230" s="176" t="str">
        <f t="shared" si="1938"/>
        <v>Di</v>
      </c>
      <c r="BM230" s="2"/>
      <c r="BN230" s="164" t="str">
        <f t="shared" ref="BN230" si="2163">IF(OR(OR($BI231=$CP$30,$BI231=$CP$31,$BI231=$CP$32,$BI231=$CP$33,$BI231=$CP$34,$BI231=$CP$35,$BI231=$CP$36,$BI231=$CP$37,$BI231=$CP$38,$BI231=$CP$39,$BI231=$CP$40,$BI231=$CP$41),OR(BJ230=$CR$7,BJ234=$CR$7,BJ230=$CS$7,BJ234=$CS$7,BJ230=$CT$7,BJ234=$CT$7,BJ230=$CR$8,BJ234=$CR$8,BJ230=$CR$9,BJ234=$CR$9,BJ230=$CR$10,BJ234=$CR$10,BJ230=$CS$10,BJ234=$CS$10,BJ230=$CR$11,BJ234=$CR$11,BJ230=$CS$11,BJ234=$CS$11,BJ230=$CT$11,BJ234=$CT$11,BJ230=$CU$11,BJ234=$CU$11,BJ230=$CV$11,BJ234=$CV$11,BJ230=$CR$12,BJ234=$CR$12,BJ230=$CS$12,BJ234=$CS$12),OR($BI231=$CP$44,$BI231=$CP$45,$BI231=$CP$46,$BI231=$CP$47,$BI231=$CP$48,$BI231=$CP$49,$BI231=$CP$50)),1,"")</f>
        <v/>
      </c>
      <c r="BO230" s="164" t="str">
        <f t="shared" ref="BO230" si="2164">IF(OR(OR(BJ230=$CR$15,BJ234=$CR$15,BJ230=$CS$15,BJ234=$CS$15,BJ230=$CT$15,BJ234=$CT$15,BJ230=$CR$16,BJ234=$CR$16,BJ230=$CS$16,BJ234=$CS$16,BJ230=$CR$17,BJ234=$CR$17,BJ230=$CS$17,BJ234=$CS$17,BJ230=$CR$18,BJ234=$CR$18,BJ230=$CS$18,BJ234=$CS$18,BJ230=$CT$18,BJ234=$CT$18,BJ230=$CU$18,BJ234=$CU$18,BJ230=$CV$18,BJ234=$CV$18,BJ230=$CR$19,BJ234=$CR$19,BJ230=$CS$19,BJ234=$CS$19),OR($BI231=$CP$30,$BI231=$CP$31,$BI231=$CP$32,$BI231=$CP$33,$BI231=$CP$34,$BI231=$CP$35,$BI231=$CP$36,$BI231=$CP$37,$BI231=$CP$38,$BI231=$CP$39,$BI231=$CP$40,$BI231=$CP$41),OR($BI231=$CP$44,$BI231=$CP$45,$BI231=$CP$46,$BI231=$CP$47,$BI231=$CP$48,$BI231=$CP$49,$BI231=$CP$50)),1,"")</f>
        <v/>
      </c>
      <c r="BP230" s="164" t="str">
        <f t="shared" ref="BP230" si="2165">IF(OR(OR(BJ230=$CR$22,BJ234=$CR$22,BJ230=$CS$22,BJ234=$CS$22,BJ230=$CT$22,BJ234=$CT$22,BJ230=$CR$23,BJ234=$CR$23,BJ230=$CS$23,BJ234=$CS$23,BJ230=$CR$24,BJ234=$CR$24,BJ230=$CS$24,BJ234=$CS$24,BJ230=$CR$25,BJ234=$CR$25,BJ230=$CS$25,BJ234=$CS$25,BJ230=$CT$25,BJ234=$CT$25,BJ230=$CU$25,BJ234=$CU$25,BJ230=$CV$25,BJ234=$CV$25,BJ230=$CR$26,BJ234=$CR$26,BJ230=$CS$26,BJ234=$CS$26),OR($BI231=$CP$30,$BI231=$CP$31,$BI231=$CP$32,$BI231=$CP$33,$BI231=$CP$34,$BI231=$CP$35,$BI231=$CP$36,$BI231=$CP$37,$BI231=$CP$38,$BI231=$CP$39,$BI231=$CP$40,$BI231=$CP$41),OR($BI231=$CP$44,$BI231=$CP$45,$BI231=$CP$46,$BI231=$CP$47,$BI231=$CP$48,$BI231=$CP$49,$BI231=$CP$50)),1,"")</f>
        <v/>
      </c>
      <c r="BQ230" s="2"/>
      <c r="BR230" s="5" t="str">
        <f t="shared" ref="BR230" si="2166">IF(ISNA(VLOOKUP(BI230,$DB$1:$DE$200,4,FALSE)),"",VLOOKUP(BI230,$DB$1:$DE$200,4,FALSE))</f>
        <v/>
      </c>
      <c r="BS230" s="6"/>
      <c r="BT230" s="6"/>
      <c r="BU230" s="6"/>
      <c r="BV230" s="6"/>
      <c r="BW230" s="7"/>
      <c r="BX230" s="5" t="str">
        <f t="array" ref="BX230">IF(ISNA(INDEX($DC$1:$DC$770,MATCH($BI230&amp;BX$3,$DB$1:$DB$770&amp;$DC$1:$DC$770,0))),"",IF(ISNA(INDEX($DC$1:$DC$200,MATCH($BI230&amp;BX$3,$DB$1:$DB$200&amp;$DC$1:$DC$200,0))),IF(INDEX($DC$201:$DC$770,MATCH($BI230&amp;BX$3,$DB$201:$DB$770&amp;$DC$201:$DC$770,0))=BX$3,2,""),IF(INDEX($DC$1:$DC$200,MATCH($BI230&amp;BX$3,$DB$1:$DB$200&amp;$DC$1:$DC$200,0))=BX$3,1,"")))</f>
        <v/>
      </c>
      <c r="BY230" s="6" t="str">
        <f t="array" ref="BY230">IF(ISNA(INDEX($DC$1:$DC$770,MATCH($BI230&amp;BY$3,$DB$1:$DB$770&amp;$DC$1:$DC$770,0))),"",IF(ISNA(INDEX($DC$1:$DC$200,MATCH($BI230&amp;BY$3,$DB$1:$DB$200&amp;$DC$1:$DC$200,0))),IF(INDEX($DC$201:$DC$770,MATCH($BI230&amp;BY$3,$DB$201:$DB$770&amp;$DC$201:$DC$770,0))=BY$3,2,""),IF(INDEX($DC$1:$DC$200,MATCH($BI230&amp;BY$3,$DB$1:$DB$200&amp;$DC$1:$DC$200,0))=BY$3,1,"")))</f>
        <v/>
      </c>
      <c r="BZ230" s="6" t="str">
        <f t="array" ref="BZ230">IF(ISNA(INDEX($DC$1:$DC$770,MATCH($BI230&amp;BZ$3,$DB$1:$DB$770&amp;$DC$1:$DC$770,0))),"",IF(ISNA(INDEX($DC$1:$DC$200,MATCH($BI230&amp;BZ$3,$DB$1:$DB$200&amp;$DC$1:$DC$200,0))),IF(INDEX($DC$201:$DC$770,MATCH($BI230&amp;BZ$3,$DB$201:$DB$770&amp;$DC$201:$DC$770,0))=BZ$3,2,""),IF(INDEX($DC$1:$DC$200,MATCH($BI230&amp;BZ$3,$DB$1:$DB$200&amp;$DC$1:$DC$200,0))=BZ$3,1,"")))</f>
        <v/>
      </c>
      <c r="CA230" s="5" t="str">
        <f t="array" ref="CA230">IF(ISNA(INDEX($DC$1:$DC$770,MATCH($BI230&amp;CA$3,$DB$1:$DB$770&amp;$DC$1:$DC$770,0))),"",IF(ISNA(INDEX($DC$1:$DC$200,MATCH($BI230&amp;CA$3,$DB$1:$DB$200&amp;$DC$1:$DC$200,0))),IF(INDEX($DC$201:$DC$770,MATCH($BI230&amp;CA$3,$DB$201:$DB$770&amp;$DC$201:$DC$770,0))=CA$3,2,""),IF(INDEX($DC$1:$DC$200,MATCH($BI230&amp;CA$3,$DB$1:$DB$200&amp;$DC$1:$DC$200,0))=CA$3,1,"")))</f>
        <v/>
      </c>
      <c r="CB230" s="6" t="str">
        <f t="array" ref="CB230">IF(ISNA(INDEX($DC$1:$DC$770,MATCH($BI230&amp;CB$3,$DB$1:$DB$770&amp;$DC$1:$DC$770,0))),"",IF(ISNA(INDEX($DC$1:$DC$200,MATCH($BI230&amp;CB$3,$DB$1:$DB$200&amp;$DC$1:$DC$200,0))),IF(INDEX($DC$201:$DC$770,MATCH($BI230&amp;CB$3,$DB$201:$DB$770&amp;$DC$201:$DC$770,0))=CB$3,2,""),IF(INDEX($DC$1:$DC$200,MATCH($BI230&amp;CB$3,$DB$1:$DB$200&amp;$DC$1:$DC$200,0))=CB$3,1,"")))</f>
        <v/>
      </c>
      <c r="CC230" s="7" t="str">
        <f t="array" ref="CC230">IF(ISNA(INDEX($DC$1:$DC$770,MATCH($BI230&amp;CC$3,$DB$1:$DB$770&amp;$DC$1:$DC$770,0))),"",IF(ISNA(INDEX($DC$1:$DC$200,MATCH($BI230&amp;CC$3,$DB$1:$DB$200&amp;$DC$1:$DC$200,0))),IF(INDEX($DC$201:$DC$770,MATCH($BI230&amp;CC$3,$DB$201:$DB$770&amp;$DC$201:$DC$770,0))=CC$3,2,""),IF(INDEX($DC$1:$DC$200,MATCH($BI230&amp;CC$3,$DB$1:$DB$200&amp;$DC$1:$DC$200,0))=CC$3,1,"")))</f>
        <v/>
      </c>
      <c r="CD230" s="6" t="str">
        <f t="array" ref="CD230">IF(ISNA(INDEX($DC$1:$DC$770,MATCH($BI230&amp;CD$3,$DB$1:$DB$770&amp;$DC$1:$DC$770,0))),"",IF(ISNA(INDEX($DC$1:$DC$200,MATCH($BI230&amp;CD$3,$DB$1:$DB$200&amp;$DC$1:$DC$200,0))),IF(INDEX($DC$201:$DC$770,MATCH($BI230&amp;CD$3,$DB$201:$DB$770&amp;$DC$201:$DC$770,0))=CD$3,2,""),IF(INDEX($DC$1:$DC$200,MATCH($BI230&amp;CD$3,$DB$1:$DB$200&amp;$DC$1:$DC$200,0))=CD$3,1,"")))</f>
        <v/>
      </c>
      <c r="CE230" s="6" t="str">
        <f t="array" ref="CE230">IF(ISNA(INDEX($DC$1:$DC$770,MATCH($BI230&amp;CE$3,$DB$1:$DB$770&amp;$DC$1:$DC$770,0))),"",IF(ISNA(INDEX($DC$1:$DC$200,MATCH($BI230&amp;CE$3,$DB$1:$DB$200&amp;$DC$1:$DC$200,0))),IF(INDEX($DC$201:$DC$770,MATCH($BI230&amp;CE$3,$DB$201:$DB$770&amp;$DC$201:$DC$770,0))=CE$3,2,""),IF(INDEX($DC$1:$DC$200,MATCH($BI230&amp;CE$3,$DB$1:$DB$200&amp;$DC$1:$DC$200,0))=CE$3,1,"")))</f>
        <v/>
      </c>
      <c r="CF230" s="6" t="str">
        <f t="array" ref="CF230">IF(ISNA(INDEX($DC$1:$DC$770,MATCH($BI230&amp;CF$3,$DB$1:$DB$770&amp;$DC$1:$DC$770,0))),"",IF(ISNA(INDEX($DC$1:$DC$200,MATCH($BI230&amp;CF$3,$DB$1:$DB$200&amp;$DC$1:$DC$200,0))),IF(INDEX($DC$201:$DC$770,MATCH($BI230&amp;CF$3,$DB$201:$DB$770&amp;$DC$201:$DC$770,0))=CF$3,2,""),IF(INDEX($DC$1:$DC$200,MATCH($BI230&amp;CF$3,$DB$1:$DB$200&amp;$DC$1:$DC$200,0))=CF$3,1,"")))</f>
        <v/>
      </c>
      <c r="CG230" s="5" t="str">
        <f t="array" ref="CG230">IF(ISNA(INDEX($DC$1:$DC$770,MATCH($BI230&amp;CG$3,$DB$1:$DB$770&amp;$DC$1:$DC$770,0))),"",IF(ISNA(INDEX($DC$1:$DC$200,MATCH($BI230&amp;CG$3,$DB$1:$DB$200&amp;$DC$1:$DC$200,0))),IF(INDEX($DC$201:$DC$770,MATCH($BI230&amp;CG$3,$DB$201:$DB$770&amp;$DC$201:$DC$770,0))=CG$3,2,""),IF(INDEX($DC$1:$DC$200,MATCH($BI230&amp;CG$3,$DB$1:$DB$200&amp;$DC$1:$DC$200,0))=CG$3,1,"")))</f>
        <v/>
      </c>
      <c r="CH230" s="6" t="str">
        <f t="array" ref="CH230">IF(ISNA(INDEX($DC$1:$DC$770,MATCH($BI230&amp;CH$3,$DB$1:$DB$770&amp;$DC$1:$DC$770,0))),"",IF(ISNA(INDEX($DC$1:$DC$200,MATCH($BI230&amp;CH$3,$DB$1:$DB$200&amp;$DC$1:$DC$200,0))),IF(INDEX($DC$201:$DC$770,MATCH($BI230&amp;CH$3,$DB$201:$DB$770&amp;$DC$201:$DC$770,0))=CH$3,2,""),IF(INDEX($DC$1:$DC$200,MATCH($BI230&amp;CH$3,$DB$1:$DB$200&amp;$DC$1:$DC$200,0))=CH$3,1,"")))</f>
        <v/>
      </c>
      <c r="CI230" s="7" t="str">
        <f t="array" ref="CI230">IF(ISNA(INDEX($DC$1:$DC$770,MATCH($BI230&amp;CI$3,$DB$1:$DB$770&amp;$DC$1:$DC$770,0))),"",IF(ISNA(INDEX($DC$1:$DC$200,MATCH($BI230&amp;CI$3,$DB$1:$DB$200&amp;$DC$1:$DC$200,0))),IF(INDEX($DC$201:$DC$770,MATCH($BI230&amp;CI$3,$DB$201:$DB$770&amp;$DC$201:$DC$770,0))=CI$3,2,""),IF(INDEX($DC$1:$DC$200,MATCH($BI230&amp;CI$3,$DB$1:$DB$200&amp;$DC$1:$DC$200,0))=CI$3,1,"")))</f>
        <v/>
      </c>
      <c r="CJ230" s="6" t="str">
        <f t="array" ref="CJ230">IF(ISNA(INDEX($DC$1:$DC$770,MATCH($BI230&amp;CJ$3,$DB$1:$DB$770&amp;$DC$1:$DC$770,0))),"",IF(ISNA(INDEX($DC$1:$DC$200,MATCH($BI230&amp;CJ$3,$DB$1:$DB$200&amp;$DC$1:$DC$200,0))),IF(INDEX($DC$201:$DC$770,MATCH($BI230&amp;CJ$3,$DB$201:$DB$770&amp;$DC$201:$DC$770,0))=CJ$3,2,""),IF(INDEX($DC$1:$DC$200,MATCH($BI230&amp;CJ$3,$DB$1:$DB$200&amp;$DC$1:$DC$200,0))=CJ$3,1,"")))</f>
        <v/>
      </c>
      <c r="CK230" s="6" t="str">
        <f t="array" ref="CK230">IF(ISNA(INDEX($DC$1:$DC$770,MATCH($BI230&amp;CK$3,$DB$1:$DB$770&amp;$DC$1:$DC$770,0))),"",IF(ISNA(INDEX($DC$1:$DC$200,MATCH($BI230&amp;CK$3,$DB$1:$DB$200&amp;$DC$1:$DC$200,0))),IF(INDEX($DC$201:$DC$770,MATCH($BI230&amp;CK$3,$DB$201:$DB$770&amp;$DC$201:$DC$770,0))=CK$3,2,""),IF(INDEX($DC$1:$DC$200,MATCH($BI230&amp;CK$3,$DB$1:$DB$200&amp;$DC$1:$DC$200,0))=CK$3,1,"")))</f>
        <v/>
      </c>
      <c r="CL230" s="7" t="str">
        <f t="array" ref="CL230">IF(ISNA(INDEX($DC$1:$DC$770,MATCH($BI230&amp;CL$3,$DB$1:$DB$770&amp;$DC$1:$DC$770,0))),"",IF(ISNA(INDEX($DC$1:$DC$200,MATCH($BI230&amp;CL$3,$DB$1:$DB$200&amp;$DC$1:$DC$200,0))),IF(INDEX($DC$201:$DC$770,MATCH($BI230&amp;CL$3,$DB$201:$DB$770&amp;$DC$201:$DC$770,0))=CL$3,2,""),IF(INDEX($DC$1:$DC$200,MATCH($BI230&amp;CL$3,$DB$1:$DB$200&amp;$DC$1:$DC$200,0))=CL$3,1,"")))</f>
        <v/>
      </c>
      <c r="CX230" s="30"/>
      <c r="CY230" s="30"/>
      <c r="CZ230" s="30"/>
      <c r="DA230" s="30"/>
      <c r="DB230" s="30">
        <f>IF($DF$225&gt;5,DB229+1,0)</f>
        <v>0</v>
      </c>
      <c r="DC230" s="30">
        <f t="shared" si="2130"/>
        <v>3</v>
      </c>
      <c r="DD230" s="30"/>
      <c r="DE230" s="30">
        <v>6</v>
      </c>
      <c r="DF230" s="30"/>
      <c r="DG230" s="30"/>
      <c r="DH230" s="30"/>
      <c r="DI230" s="30"/>
      <c r="DJ230" s="30"/>
      <c r="DK230" s="30"/>
      <c r="DL230" s="49">
        <f t="shared" si="1926"/>
        <v>0</v>
      </c>
      <c r="DM230" s="30"/>
      <c r="DN230" s="30"/>
      <c r="DO230" s="30"/>
      <c r="DP230" s="30"/>
      <c r="DQ230" s="30"/>
    </row>
    <row r="231" spans="1:121">
      <c r="A231" s="13">
        <f t="shared" ref="A231" si="2167">A230+0.5</f>
        <v>287.5</v>
      </c>
      <c r="B231" s="174"/>
      <c r="C231" s="183"/>
      <c r="D231" s="177"/>
      <c r="E231" s="2"/>
      <c r="F231" s="165"/>
      <c r="G231" s="165"/>
      <c r="H231" s="165"/>
      <c r="I231" s="2"/>
      <c r="J231" s="9" t="str">
        <f t="shared" ref="J231" si="2168">IF(ISNA(VLOOKUP(A231,$CP$30:$CQ$56,2,FALSE)),IF(ISNA(VLOOKUP(A231,$DB$1:$DE$200,4,FALSE)),"",VLOOKUP(A231,$DB$1:$DE$200,4,FALSE)),VLOOKUP(A231,$CP$30:$CQ$56,2,FALSE))</f>
        <v/>
      </c>
      <c r="K231" s="10"/>
      <c r="L231" s="10"/>
      <c r="M231" s="10"/>
      <c r="N231" s="10"/>
      <c r="O231" s="8"/>
      <c r="P231" s="9" t="str">
        <f t="array" ref="P231">IF(ISNA(INDEX($DC$201:$DC$770,MATCH($A230&amp;P$3,$DB$201:$DB$770&amp;$DC$201:$DC$770,0))),IF(ISNA(INDEX($DC$1:$DC$200,MATCH($A231&amp;P$3,$DB$1:$DB$200&amp;$DC$1:$DC$200,0))),"",IF(INDEX($DC$1:$DC$200,MATCH($A231&amp;P$3,$DB$1:$DB$200&amp;$DC$1:$DC$200,0))=P$3,1,"")),IF(INDEX($DC$201:$DC$770,MATCH($A230&amp;P$3,$DB$201:$DB$770&amp;$DC$201:$DC$770,0))=P$3,2,""))</f>
        <v/>
      </c>
      <c r="Q231" s="10" t="str">
        <f t="array" ref="Q231">IF(ISNA(INDEX($DC$201:$DC$770,MATCH($A230&amp;Q$3,$DB$201:$DB$770&amp;$DC$201:$DC$770,0))),IF(ISNA(INDEX($DC$1:$DC$200,MATCH($A231&amp;Q$3,$DB$1:$DB$200&amp;$DC$1:$DC$200,0))),"",IF(INDEX($DC$1:$DC$200,MATCH($A231&amp;Q$3,$DB$1:$DB$200&amp;$DC$1:$DC$200,0))=Q$3,1,"")),IF(INDEX($DC$201:$DC$770,MATCH($A230&amp;Q$3,$DB$201:$DB$770&amp;$DC$201:$DC$770,0))=Q$3,2,""))</f>
        <v/>
      </c>
      <c r="R231" s="10" t="str">
        <f t="array" ref="R231">IF(ISNA(INDEX($DC$201:$DC$770,MATCH($A230&amp;R$3,$DB$201:$DB$770&amp;$DC$201:$DC$770,0))),IF(ISNA(INDEX($DC$1:$DC$200,MATCH($A231&amp;R$3,$DB$1:$DB$200&amp;$DC$1:$DC$200,0))),"",IF(INDEX($DC$1:$DC$200,MATCH($A231&amp;R$3,$DB$1:$DB$200&amp;$DC$1:$DC$200,0))=R$3,1,"")),IF(INDEX($DC$201:$DC$770,MATCH($A230&amp;R$3,$DB$201:$DB$770&amp;$DC$201:$DC$770,0))=R$3,2,""))</f>
        <v/>
      </c>
      <c r="S231" s="9" t="str">
        <f t="array" ref="S231">IF(ISNA(INDEX($DC$201:$DC$770,MATCH($A230&amp;S$3,$DB$201:$DB$770&amp;$DC$201:$DC$770,0))),IF(ISNA(INDEX($DC$1:$DC$200,MATCH($A231&amp;S$3,$DB$1:$DB$200&amp;$DC$1:$DC$200,0))),"",IF(INDEX($DC$1:$DC$200,MATCH($A231&amp;S$3,$DB$1:$DB$200&amp;$DC$1:$DC$200,0))=S$3,1,"")),IF(INDEX($DC$201:$DC$770,MATCH($A230&amp;S$3,$DB$201:$DB$770&amp;$DC$201:$DC$770,0))=S$3,2,""))</f>
        <v/>
      </c>
      <c r="T231" s="10" t="str">
        <f t="array" ref="T231">IF(ISNA(INDEX($DC$201:$DC$770,MATCH($A230&amp;T$3,$DB$201:$DB$770&amp;$DC$201:$DC$770,0))),IF(ISNA(INDEX($DC$1:$DC$200,MATCH($A231&amp;T$3,$DB$1:$DB$200&amp;$DC$1:$DC$200,0))),"",IF(INDEX($DC$1:$DC$200,MATCH($A231&amp;T$3,$DB$1:$DB$200&amp;$DC$1:$DC$200,0))=T$3,1,"")),IF(INDEX($DC$201:$DC$770,MATCH($A230&amp;T$3,$DB$201:$DB$770&amp;$DC$201:$DC$770,0))=T$3,2,""))</f>
        <v/>
      </c>
      <c r="U231" s="8" t="str">
        <f t="array" ref="U231">IF(ISNA(INDEX($DC$201:$DC$770,MATCH($A230&amp;U$3,$DB$201:$DB$770&amp;$DC$201:$DC$770,0))),IF(ISNA(INDEX($DC$1:$DC$200,MATCH($A231&amp;U$3,$DB$1:$DB$200&amp;$DC$1:$DC$200,0))),"",IF(INDEX($DC$1:$DC$200,MATCH($A231&amp;U$3,$DB$1:$DB$200&amp;$DC$1:$DC$200,0))=U$3,1,"")),IF(INDEX($DC$201:$DC$770,MATCH($A230&amp;U$3,$DB$201:$DB$770&amp;$DC$201:$DC$770,0))=U$3,2,""))</f>
        <v/>
      </c>
      <c r="V231" s="10" t="str">
        <f t="array" ref="V231">IF(ISNA(INDEX($DC$201:$DC$770,MATCH($A230&amp;V$3,$DB$201:$DB$770&amp;$DC$201:$DC$770,0))),IF(ISNA(INDEX($DC$1:$DC$200,MATCH($A231&amp;V$3,$DB$1:$DB$200&amp;$DC$1:$DC$200,0))),"",IF(INDEX($DC$1:$DC$200,MATCH($A231&amp;V$3,$DB$1:$DB$200&amp;$DC$1:$DC$200,0))=V$3,1,"")),IF(INDEX($DC$201:$DC$770,MATCH($A230&amp;V$3,$DB$201:$DB$770&amp;$DC$201:$DC$770,0))=V$3,2,""))</f>
        <v/>
      </c>
      <c r="W231" s="10" t="str">
        <f t="array" ref="W231">IF(ISNA(INDEX($DC$201:$DC$770,MATCH($A230&amp;W$3,$DB$201:$DB$770&amp;$DC$201:$DC$770,0))),IF(ISNA(INDEX($DC$1:$DC$200,MATCH($A231&amp;W$3,$DB$1:$DB$200&amp;$DC$1:$DC$200,0))),"",IF(INDEX($DC$1:$DC$200,MATCH($A231&amp;W$3,$DB$1:$DB$200&amp;$DC$1:$DC$200,0))=W$3,1,"")),IF(INDEX($DC$201:$DC$770,MATCH($A230&amp;W$3,$DB$201:$DB$770&amp;$DC$201:$DC$770,0))=W$3,2,""))</f>
        <v/>
      </c>
      <c r="X231" s="10" t="str">
        <f t="array" ref="X231">IF(ISNA(INDEX($DC$201:$DC$770,MATCH($A230&amp;X$3,$DB$201:$DB$770&amp;$DC$201:$DC$770,0))),IF(ISNA(INDEX($DC$1:$DC$200,MATCH($A231&amp;X$3,$DB$1:$DB$200&amp;$DC$1:$DC$200,0))),"",IF(INDEX($DC$1:$DC$200,MATCH($A231&amp;X$3,$DB$1:$DB$200&amp;$DC$1:$DC$200,0))=X$3,1,"")),IF(INDEX($DC$201:$DC$770,MATCH($A230&amp;X$3,$DB$201:$DB$770&amp;$DC$201:$DC$770,0))=X$3,2,""))</f>
        <v/>
      </c>
      <c r="Y231" s="9" t="str">
        <f t="array" ref="Y231">IF(ISNA(INDEX($DC$201:$DC$770,MATCH($A230&amp;Y$3,$DB$201:$DB$770&amp;$DC$201:$DC$770,0))),IF(ISNA(INDEX($DC$1:$DC$200,MATCH($A231&amp;Y$3,$DB$1:$DB$200&amp;$DC$1:$DC$200,0))),"",IF(INDEX($DC$1:$DC$200,MATCH($A231&amp;Y$3,$DB$1:$DB$200&amp;$DC$1:$DC$200,0))=Y$3,1,"")),IF(INDEX($DC$201:$DC$770,MATCH($A230&amp;Y$3,$DB$201:$DB$770&amp;$DC$201:$DC$770,0))=Y$3,2,""))</f>
        <v/>
      </c>
      <c r="Z231" s="10">
        <f t="array" ref="Z231">IF(ISNA(INDEX($DC$201:$DC$770,MATCH($A230&amp;Z$3,$DB$201:$DB$770&amp;$DC$201:$DC$770,0))),IF(ISNA(INDEX($DC$1:$DC$200,MATCH($A231&amp;Z$3,$DB$1:$DB$200&amp;$DC$1:$DC$200,0))),"",IF(INDEX($DC$1:$DC$200,MATCH($A231&amp;Z$3,$DB$1:$DB$200&amp;$DC$1:$DC$200,0))=Z$3,1,"")),IF(INDEX($DC$201:$DC$770,MATCH($A230&amp;Z$3,$DB$201:$DB$770&amp;$DC$201:$DC$770,0))=Z$3,2,""))</f>
        <v>2</v>
      </c>
      <c r="AA231" s="8">
        <f t="array" ref="AA231">IF(ISNA(INDEX($DC$201:$DC$770,MATCH($A230&amp;AA$3,$DB$201:$DB$770&amp;$DC$201:$DC$770,0))),IF(ISNA(INDEX($DC$1:$DC$200,MATCH($A231&amp;AA$3,$DB$1:$DB$200&amp;$DC$1:$DC$200,0))),"",IF(INDEX($DC$1:$DC$200,MATCH($A231&amp;AA$3,$DB$1:$DB$200&amp;$DC$1:$DC$200,0))=AA$3,1,"")),IF(INDEX($DC$201:$DC$770,MATCH($A230&amp;AA$3,$DB$201:$DB$770&amp;$DC$201:$DC$770,0))=AA$3,2,""))</f>
        <v>2</v>
      </c>
      <c r="AB231" s="10" t="str">
        <f t="array" ref="AB231">IF(ISNA(INDEX($DC$201:$DC$770,MATCH($A230&amp;AB$3,$DB$201:$DB$770&amp;$DC$201:$DC$770,0))),IF(ISNA(INDEX($DC$1:$DC$200,MATCH($A231&amp;AB$3,$DB$1:$DB$200&amp;$DC$1:$DC$200,0))),"",IF(INDEX($DC$1:$DC$200,MATCH($A231&amp;AB$3,$DB$1:$DB$200&amp;$DC$1:$DC$200,0))=AB$3,1,"")),IF(INDEX($DC$201:$DC$770,MATCH($A230&amp;AB$3,$DB$201:$DB$770&amp;$DC$201:$DC$770,0))=AB$3,2,""))</f>
        <v/>
      </c>
      <c r="AC231" s="10" t="str">
        <f t="array" ref="AC231">IF(ISNA(INDEX($DC$201:$DC$770,MATCH($A230&amp;AC$3,$DB$201:$DB$770&amp;$DC$201:$DC$770,0))),IF(ISNA(INDEX($DC$1:$DC$200,MATCH($A231&amp;AC$3,$DB$1:$DB$200&amp;$DC$1:$DC$200,0))),"",IF(INDEX($DC$1:$DC$200,MATCH($A231&amp;AC$3,$DB$1:$DB$200&amp;$DC$1:$DC$200,0))=AC$3,1,"")),IF(INDEX($DC$201:$DC$770,MATCH($A230&amp;AC$3,$DB$201:$DB$770&amp;$DC$201:$DC$770,0))=AC$3,2,""))</f>
        <v/>
      </c>
      <c r="AD231" s="8" t="str">
        <f t="array" ref="AD231">IF(ISNA(INDEX($DC$201:$DC$770,MATCH($A230&amp;AD$3,$DB$201:$DB$770&amp;$DC$201:$DC$770,0))),IF(ISNA(INDEX($DC$1:$DC$200,MATCH($A231&amp;AD$3,$DB$1:$DB$200&amp;$DC$1:$DC$200,0))),"",IF(INDEX($DC$1:$DC$200,MATCH($A231&amp;AD$3,$DB$1:$DB$200&amp;$DC$1:$DC$200,0))=AD$3,1,"")),IF(INDEX($DC$201:$DC$770,MATCH($A230&amp;AD$3,$DB$201:$DB$770&amp;$DC$201:$DC$770,0))=AD$3,2,""))</f>
        <v/>
      </c>
      <c r="AE231" s="4">
        <f t="shared" ref="AE231" si="2169">AE230+0.5</f>
        <v>318.5</v>
      </c>
      <c r="AF231" s="174"/>
      <c r="AG231" s="183"/>
      <c r="AH231" s="177"/>
      <c r="AI231" s="2"/>
      <c r="AJ231" s="165"/>
      <c r="AK231" s="165"/>
      <c r="AL231" s="165"/>
      <c r="AM231" s="2"/>
      <c r="AN231" s="9" t="str">
        <f t="shared" ref="AN231" si="2170">IF(ISNA(VLOOKUP(AE231,$CP$30:$CQ$56,2,FALSE)),IF(ISNA(VLOOKUP(AE231,$DB$1:$DE$200,4,FALSE)),"",VLOOKUP(AE231,$DB$1:$DE$200,4,FALSE)),VLOOKUP(AE231,$CP$30:$CQ$56,2,FALSE))</f>
        <v/>
      </c>
      <c r="AO231" s="10"/>
      <c r="AP231" s="10"/>
      <c r="AQ231" s="10"/>
      <c r="AR231" s="10"/>
      <c r="AS231" s="8"/>
      <c r="AT231" s="9" t="str">
        <f t="array" ref="AT231">IF(ISNA(INDEX($DC$201:$DC$770,MATCH($AE230&amp;AT$3,$DB$201:$DB$770&amp;$DC$201:$DC$770,0))),IF(ISNA(INDEX($DC$1:$DC$200,MATCH($AE231&amp;AT$3,$DB$1:$DB$200&amp;$DC$1:$DC$200,0))),"",IF(INDEX($DC$1:$DC$200,MATCH($AE231&amp;AT$3,$DB$1:$DB$200&amp;$DC$1:$DC$200,0))=AT$3,1,"")),IF(INDEX($DC$201:$DC$770,MATCH($AE230&amp;AT$3,$DB$201:$DB$770&amp;$DC$201:$DC$770,0))=AT$3,2,""))</f>
        <v/>
      </c>
      <c r="AU231" s="10" t="str">
        <f t="array" ref="AU231">IF(ISNA(INDEX($DC$201:$DC$770,MATCH($AE230&amp;AU$3,$DB$201:$DB$770&amp;$DC$201:$DC$770,0))),IF(ISNA(INDEX($DC$1:$DC$200,MATCH($AE231&amp;AU$3,$DB$1:$DB$200&amp;$DC$1:$DC$200,0))),"",IF(INDEX($DC$1:$DC$200,MATCH($AE231&amp;AU$3,$DB$1:$DB$200&amp;$DC$1:$DC$200,0))=AU$3,1,"")),IF(INDEX($DC$201:$DC$770,MATCH($AE230&amp;AU$3,$DB$201:$DB$770&amp;$DC$201:$DC$770,0))=AU$3,2,""))</f>
        <v/>
      </c>
      <c r="AV231" s="10" t="str">
        <f t="array" ref="AV231">IF(ISNA(INDEX($DC$201:$DC$770,MATCH($AE230&amp;AV$3,$DB$201:$DB$770&amp;$DC$201:$DC$770,0))),IF(ISNA(INDEX($DC$1:$DC$200,MATCH($AE231&amp;AV$3,$DB$1:$DB$200&amp;$DC$1:$DC$200,0))),"",IF(INDEX($DC$1:$DC$200,MATCH($AE231&amp;AV$3,$DB$1:$DB$200&amp;$DC$1:$DC$200,0))=AV$3,1,"")),IF(INDEX($DC$201:$DC$770,MATCH($AE230&amp;AV$3,$DB$201:$DB$770&amp;$DC$201:$DC$770,0))=AV$3,2,""))</f>
        <v/>
      </c>
      <c r="AW231" s="9" t="str">
        <f t="array" ref="AW231">IF(ISNA(INDEX($DC$201:$DC$770,MATCH($AE230&amp;AW$3,$DB$201:$DB$770&amp;$DC$201:$DC$770,0))),IF(ISNA(INDEX($DC$1:$DC$200,MATCH($AE231&amp;AW$3,$DB$1:$DB$200&amp;$DC$1:$DC$200,0))),"",IF(INDEX($DC$1:$DC$200,MATCH($AE231&amp;AW$3,$DB$1:$DB$200&amp;$DC$1:$DC$200,0))=AW$3,1,"")),IF(INDEX($DC$201:$DC$770,MATCH($AE230&amp;AW$3,$DB$201:$DB$770&amp;$DC$201:$DC$770,0))=AW$3,2,""))</f>
        <v/>
      </c>
      <c r="AX231" s="10" t="str">
        <f t="array" ref="AX231">IF(ISNA(INDEX($DC$201:$DC$770,MATCH($AE230&amp;AX$3,$DB$201:$DB$770&amp;$DC$201:$DC$770,0))),IF(ISNA(INDEX($DC$1:$DC$200,MATCH($AE231&amp;AX$3,$DB$1:$DB$200&amp;$DC$1:$DC$200,0))),"",IF(INDEX($DC$1:$DC$200,MATCH($AE231&amp;AX$3,$DB$1:$DB$200&amp;$DC$1:$DC$200,0))=AX$3,1,"")),IF(INDEX($DC$201:$DC$770,MATCH($AE230&amp;AX$3,$DB$201:$DB$770&amp;$DC$201:$DC$770,0))=AX$3,2,""))</f>
        <v/>
      </c>
      <c r="AY231" s="8" t="str">
        <f t="array" ref="AY231">IF(ISNA(INDEX($DC$201:$DC$770,MATCH($AE230&amp;AY$3,$DB$201:$DB$770&amp;$DC$201:$DC$770,0))),IF(ISNA(INDEX($DC$1:$DC$200,MATCH($AE231&amp;AY$3,$DB$1:$DB$200&amp;$DC$1:$DC$200,0))),"",IF(INDEX($DC$1:$DC$200,MATCH($AE231&amp;AY$3,$DB$1:$DB$200&amp;$DC$1:$DC$200,0))=AY$3,1,"")),IF(INDEX($DC$201:$DC$770,MATCH($AE230&amp;AY$3,$DB$201:$DB$770&amp;$DC$201:$DC$770,0))=AY$3,2,""))</f>
        <v/>
      </c>
      <c r="AZ231" s="10" t="str">
        <f t="array" ref="AZ231">IF(ISNA(INDEX($DC$201:$DC$770,MATCH($AE230&amp;AZ$3,$DB$201:$DB$770&amp;$DC$201:$DC$770,0))),IF(ISNA(INDEX($DC$1:$DC$200,MATCH($AE231&amp;AZ$3,$DB$1:$DB$200&amp;$DC$1:$DC$200,0))),"",IF(INDEX($DC$1:$DC$200,MATCH($AE231&amp;AZ$3,$DB$1:$DB$200&amp;$DC$1:$DC$200,0))=AZ$3,1,"")),IF(INDEX($DC$201:$DC$770,MATCH($AE230&amp;AZ$3,$DB$201:$DB$770&amp;$DC$201:$DC$770,0))=AZ$3,2,""))</f>
        <v/>
      </c>
      <c r="BA231" s="10" t="str">
        <f t="array" ref="BA231">IF(ISNA(INDEX($DC$201:$DC$770,MATCH($AE230&amp;BA$3,$DB$201:$DB$770&amp;$DC$201:$DC$770,0))),IF(ISNA(INDEX($DC$1:$DC$200,MATCH($AE231&amp;BA$3,$DB$1:$DB$200&amp;$DC$1:$DC$200,0))),"",IF(INDEX($DC$1:$DC$200,MATCH($AE231&amp;BA$3,$DB$1:$DB$200&amp;$DC$1:$DC$200,0))=BA$3,1,"")),IF(INDEX($DC$201:$DC$770,MATCH($AE230&amp;BA$3,$DB$201:$DB$770&amp;$DC$201:$DC$770,0))=BA$3,2,""))</f>
        <v/>
      </c>
      <c r="BB231" s="10" t="str">
        <f t="array" ref="BB231">IF(ISNA(INDEX($DC$201:$DC$770,MATCH($AE230&amp;BB$3,$DB$201:$DB$770&amp;$DC$201:$DC$770,0))),IF(ISNA(INDEX($DC$1:$DC$200,MATCH($AE231&amp;BB$3,$DB$1:$DB$200&amp;$DC$1:$DC$200,0))),"",IF(INDEX($DC$1:$DC$200,MATCH($AE231&amp;BB$3,$DB$1:$DB$200&amp;$DC$1:$DC$200,0))=BB$3,1,"")),IF(INDEX($DC$201:$DC$770,MATCH($AE230&amp;BB$3,$DB$201:$DB$770&amp;$DC$201:$DC$770,0))=BB$3,2,""))</f>
        <v/>
      </c>
      <c r="BC231" s="9" t="str">
        <f t="array" ref="BC231">IF(ISNA(INDEX($DC$201:$DC$770,MATCH($AE230&amp;BC$3,$DB$201:$DB$770&amp;$DC$201:$DC$770,0))),IF(ISNA(INDEX($DC$1:$DC$200,MATCH($AE231&amp;BC$3,$DB$1:$DB$200&amp;$DC$1:$DC$200,0))),"",IF(INDEX($DC$1:$DC$200,MATCH($AE231&amp;BC$3,$DB$1:$DB$200&amp;$DC$1:$DC$200,0))=BC$3,1,"")),IF(INDEX($DC$201:$DC$770,MATCH($AE230&amp;BC$3,$DB$201:$DB$770&amp;$DC$201:$DC$770,0))=BC$3,2,""))</f>
        <v/>
      </c>
      <c r="BD231" s="10" t="str">
        <f t="array" ref="BD231">IF(ISNA(INDEX($DC$201:$DC$770,MATCH($AE230&amp;BD$3,$DB$201:$DB$770&amp;$DC$201:$DC$770,0))),IF(ISNA(INDEX($DC$1:$DC$200,MATCH($AE231&amp;BD$3,$DB$1:$DB$200&amp;$DC$1:$DC$200,0))),"",IF(INDEX($DC$1:$DC$200,MATCH($AE231&amp;BD$3,$DB$1:$DB$200&amp;$DC$1:$DC$200,0))=BD$3,1,"")),IF(INDEX($DC$201:$DC$770,MATCH($AE230&amp;BD$3,$DB$201:$DB$770&amp;$DC$201:$DC$770,0))=BD$3,2,""))</f>
        <v/>
      </c>
      <c r="BE231" s="8" t="str">
        <f t="array" ref="BE231">IF(ISNA(INDEX($DC$201:$DC$770,MATCH($AE230&amp;BE$3,$DB$201:$DB$770&amp;$DC$201:$DC$770,0))),IF(ISNA(INDEX($DC$1:$DC$200,MATCH($AE231&amp;BE$3,$DB$1:$DB$200&amp;$DC$1:$DC$200,0))),"",IF(INDEX($DC$1:$DC$200,MATCH($AE231&amp;BE$3,$DB$1:$DB$200&amp;$DC$1:$DC$200,0))=BE$3,1,"")),IF(INDEX($DC$201:$DC$770,MATCH($AE230&amp;BE$3,$DB$201:$DB$770&amp;$DC$201:$DC$770,0))=BE$3,2,""))</f>
        <v/>
      </c>
      <c r="BF231" s="10" t="str">
        <f t="array" ref="BF231">IF(ISNA(INDEX($DC$201:$DC$770,MATCH($AE230&amp;BF$3,$DB$201:$DB$770&amp;$DC$201:$DC$770,0))),IF(ISNA(INDEX($DC$1:$DC$200,MATCH($AE231&amp;BF$3,$DB$1:$DB$200&amp;$DC$1:$DC$200,0))),"",IF(INDEX($DC$1:$DC$200,MATCH($AE231&amp;BF$3,$DB$1:$DB$200&amp;$DC$1:$DC$200,0))=BF$3,1,"")),IF(INDEX($DC$201:$DC$770,MATCH($AE230&amp;BF$3,$DB$201:$DB$770&amp;$DC$201:$DC$770,0))=BF$3,2,""))</f>
        <v/>
      </c>
      <c r="BG231" s="10" t="str">
        <f t="array" ref="BG231">IF(ISNA(INDEX($DC$201:$DC$770,MATCH($AE230&amp;BG$3,$DB$201:$DB$770&amp;$DC$201:$DC$770,0))),IF(ISNA(INDEX($DC$1:$DC$200,MATCH($AE231&amp;BG$3,$DB$1:$DB$200&amp;$DC$1:$DC$200,0))),"",IF(INDEX($DC$1:$DC$200,MATCH($AE231&amp;BG$3,$DB$1:$DB$200&amp;$DC$1:$DC$200,0))=BG$3,1,"")),IF(INDEX($DC$201:$DC$770,MATCH($AE230&amp;BG$3,$DB$201:$DB$770&amp;$DC$201:$DC$770,0))=BG$3,2,""))</f>
        <v/>
      </c>
      <c r="BH231" s="8" t="str">
        <f t="array" ref="BH231">IF(ISNA(INDEX($DC$201:$DC$770,MATCH($AE230&amp;BH$3,$DB$201:$DB$770&amp;$DC$201:$DC$770,0))),IF(ISNA(INDEX($DC$1:$DC$200,MATCH($AE231&amp;BH$3,$DB$1:$DB$200&amp;$DC$1:$DC$200,0))),"",IF(INDEX($DC$1:$DC$200,MATCH($AE231&amp;BH$3,$DB$1:$DB$200&amp;$DC$1:$DC$200,0))=BH$3,1,"")),IF(INDEX($DC$201:$DC$770,MATCH($AE230&amp;BH$3,$DB$201:$DB$770&amp;$DC$201:$DC$770,0))=BH$3,2,""))</f>
        <v/>
      </c>
      <c r="BI231" s="4">
        <f t="shared" ref="BI231" si="2171">BI230+0.5</f>
        <v>348.5</v>
      </c>
      <c r="BJ231" s="174"/>
      <c r="BK231" s="183"/>
      <c r="BL231" s="177"/>
      <c r="BM231" s="2"/>
      <c r="BN231" s="165"/>
      <c r="BO231" s="165"/>
      <c r="BP231" s="165"/>
      <c r="BQ231" s="2"/>
      <c r="BR231" s="9" t="str">
        <f t="shared" ref="BR231" si="2172">IF(ISNA(VLOOKUP(BI231,$CP$30:$CQ$56,2,FALSE)),IF(ISNA(VLOOKUP(BI231,$DB$1:$DE$200,4,FALSE)),"",VLOOKUP(BI231,$DB$1:$DE$200,4,FALSE)),VLOOKUP(BI231,$CP$30:$CQ$56,2,FALSE))</f>
        <v/>
      </c>
      <c r="BS231" s="10"/>
      <c r="BT231" s="10"/>
      <c r="BU231" s="10"/>
      <c r="BV231" s="10"/>
      <c r="BW231" s="8"/>
      <c r="BX231" s="9" t="str">
        <f t="array" ref="BX231">IF(ISNA(INDEX($DC$201:$DC$770,MATCH($BI230&amp;BX$3,$DB$201:$DB$770&amp;$DC$201:$DC$770,0))),IF(ISNA(INDEX($DC$1:$DC$200,MATCH($BI231&amp;BX$3,$DB$1:$DB$200&amp;$DC$1:$DC$200,0))),"",IF(INDEX($DC$1:$DC$200,MATCH($BI231&amp;BX$3,$DB$1:$DB$200&amp;$DC$1:$DC$200,0))=BX$3,1,"")),IF(INDEX($DC$201:$DC$770,MATCH($BI230&amp;BX$3,$DB$201:$DB$770&amp;$DC$201:$DC$770,0))=BX$3,2,""))</f>
        <v/>
      </c>
      <c r="BY231" s="10" t="str">
        <f t="array" ref="BY231">IF(ISNA(INDEX($DC$201:$DC$770,MATCH($BI230&amp;BY$3,$DB$201:$DB$770&amp;$DC$201:$DC$770,0))),IF(ISNA(INDEX($DC$1:$DC$200,MATCH($BI231&amp;BY$3,$DB$1:$DB$200&amp;$DC$1:$DC$200,0))),"",IF(INDEX($DC$1:$DC$200,MATCH($BI231&amp;BY$3,$DB$1:$DB$200&amp;$DC$1:$DC$200,0))=BY$3,1,"")),IF(INDEX($DC$201:$DC$770,MATCH($BI230&amp;BY$3,$DB$201:$DB$770&amp;$DC$201:$DC$770,0))=BY$3,2,""))</f>
        <v/>
      </c>
      <c r="BZ231" s="10" t="str">
        <f t="array" ref="BZ231">IF(ISNA(INDEX($DC$201:$DC$770,MATCH($BI230&amp;BZ$3,$DB$201:$DB$770&amp;$DC$201:$DC$770,0))),IF(ISNA(INDEX($DC$1:$DC$200,MATCH($BI231&amp;BZ$3,$DB$1:$DB$200&amp;$DC$1:$DC$200,0))),"",IF(INDEX($DC$1:$DC$200,MATCH($BI231&amp;BZ$3,$DB$1:$DB$200&amp;$DC$1:$DC$200,0))=BZ$3,1,"")),IF(INDEX($DC$201:$DC$770,MATCH($BI230&amp;BZ$3,$DB$201:$DB$770&amp;$DC$201:$DC$770,0))=BZ$3,2,""))</f>
        <v/>
      </c>
      <c r="CA231" s="9" t="str">
        <f t="array" ref="CA231">IF(ISNA(INDEX($DC$201:$DC$770,MATCH($BI230&amp;CA$3,$DB$201:$DB$770&amp;$DC$201:$DC$770,0))),IF(ISNA(INDEX($DC$1:$DC$200,MATCH($BI231&amp;CA$3,$DB$1:$DB$200&amp;$DC$1:$DC$200,0))),"",IF(INDEX($DC$1:$DC$200,MATCH($BI231&amp;CA$3,$DB$1:$DB$200&amp;$DC$1:$DC$200,0))=CA$3,1,"")),IF(INDEX($DC$201:$DC$770,MATCH($BI230&amp;CA$3,$DB$201:$DB$770&amp;$DC$201:$DC$770,0))=CA$3,2,""))</f>
        <v/>
      </c>
      <c r="CB231" s="10" t="str">
        <f t="array" ref="CB231">IF(ISNA(INDEX($DC$201:$DC$770,MATCH($BI230&amp;CB$3,$DB$201:$DB$770&amp;$DC$201:$DC$770,0))),IF(ISNA(INDEX($DC$1:$DC$200,MATCH($BI231&amp;CB$3,$DB$1:$DB$200&amp;$DC$1:$DC$200,0))),"",IF(INDEX($DC$1:$DC$200,MATCH($BI231&amp;CB$3,$DB$1:$DB$200&amp;$DC$1:$DC$200,0))=CB$3,1,"")),IF(INDEX($DC$201:$DC$770,MATCH($BI230&amp;CB$3,$DB$201:$DB$770&amp;$DC$201:$DC$770,0))=CB$3,2,""))</f>
        <v/>
      </c>
      <c r="CC231" s="8" t="str">
        <f t="array" ref="CC231">IF(ISNA(INDEX($DC$201:$DC$770,MATCH($BI230&amp;CC$3,$DB$201:$DB$770&amp;$DC$201:$DC$770,0))),IF(ISNA(INDEX($DC$1:$DC$200,MATCH($BI231&amp;CC$3,$DB$1:$DB$200&amp;$DC$1:$DC$200,0))),"",IF(INDEX($DC$1:$DC$200,MATCH($BI231&amp;CC$3,$DB$1:$DB$200&amp;$DC$1:$DC$200,0))=CC$3,1,"")),IF(INDEX($DC$201:$DC$770,MATCH($BI230&amp;CC$3,$DB$201:$DB$770&amp;$DC$201:$DC$770,0))=CC$3,2,""))</f>
        <v/>
      </c>
      <c r="CD231" s="10" t="str">
        <f t="array" ref="CD231">IF(ISNA(INDEX($DC$201:$DC$770,MATCH($BI230&amp;CD$3,$DB$201:$DB$770&amp;$DC$201:$DC$770,0))),IF(ISNA(INDEX($DC$1:$DC$200,MATCH($BI231&amp;CD$3,$DB$1:$DB$200&amp;$DC$1:$DC$200,0))),"",IF(INDEX($DC$1:$DC$200,MATCH($BI231&amp;CD$3,$DB$1:$DB$200&amp;$DC$1:$DC$200,0))=CD$3,1,"")),IF(INDEX($DC$201:$DC$770,MATCH($BI230&amp;CD$3,$DB$201:$DB$770&amp;$DC$201:$DC$770,0))=CD$3,2,""))</f>
        <v/>
      </c>
      <c r="CE231" s="10" t="str">
        <f t="array" ref="CE231">IF(ISNA(INDEX($DC$201:$DC$770,MATCH($BI230&amp;CE$3,$DB$201:$DB$770&amp;$DC$201:$DC$770,0))),IF(ISNA(INDEX($DC$1:$DC$200,MATCH($BI231&amp;CE$3,$DB$1:$DB$200&amp;$DC$1:$DC$200,0))),"",IF(INDEX($DC$1:$DC$200,MATCH($BI231&amp;CE$3,$DB$1:$DB$200&amp;$DC$1:$DC$200,0))=CE$3,1,"")),IF(INDEX($DC$201:$DC$770,MATCH($BI230&amp;CE$3,$DB$201:$DB$770&amp;$DC$201:$DC$770,0))=CE$3,2,""))</f>
        <v/>
      </c>
      <c r="CF231" s="10" t="str">
        <f t="array" ref="CF231">IF(ISNA(INDEX($DC$201:$DC$770,MATCH($BI230&amp;CF$3,$DB$201:$DB$770&amp;$DC$201:$DC$770,0))),IF(ISNA(INDEX($DC$1:$DC$200,MATCH($BI231&amp;CF$3,$DB$1:$DB$200&amp;$DC$1:$DC$200,0))),"",IF(INDEX($DC$1:$DC$200,MATCH($BI231&amp;CF$3,$DB$1:$DB$200&amp;$DC$1:$DC$200,0))=CF$3,1,"")),IF(INDEX($DC$201:$DC$770,MATCH($BI230&amp;CF$3,$DB$201:$DB$770&amp;$DC$201:$DC$770,0))=CF$3,2,""))</f>
        <v/>
      </c>
      <c r="CG231" s="9" t="str">
        <f t="array" ref="CG231">IF(ISNA(INDEX($DC$201:$DC$770,MATCH($BI230&amp;CG$3,$DB$201:$DB$770&amp;$DC$201:$DC$770,0))),IF(ISNA(INDEX($DC$1:$DC$200,MATCH($BI231&amp;CG$3,$DB$1:$DB$200&amp;$DC$1:$DC$200,0))),"",IF(INDEX($DC$1:$DC$200,MATCH($BI231&amp;CG$3,$DB$1:$DB$200&amp;$DC$1:$DC$200,0))=CG$3,1,"")),IF(INDEX($DC$201:$DC$770,MATCH($BI230&amp;CG$3,$DB$201:$DB$770&amp;$DC$201:$DC$770,0))=CG$3,2,""))</f>
        <v/>
      </c>
      <c r="CH231" s="10" t="str">
        <f t="array" ref="CH231">IF(ISNA(INDEX($DC$201:$DC$770,MATCH($BI230&amp;CH$3,$DB$201:$DB$770&amp;$DC$201:$DC$770,0))),IF(ISNA(INDEX($DC$1:$DC$200,MATCH($BI231&amp;CH$3,$DB$1:$DB$200&amp;$DC$1:$DC$200,0))),"",IF(INDEX($DC$1:$DC$200,MATCH($BI231&amp;CH$3,$DB$1:$DB$200&amp;$DC$1:$DC$200,0))=CH$3,1,"")),IF(INDEX($DC$201:$DC$770,MATCH($BI230&amp;CH$3,$DB$201:$DB$770&amp;$DC$201:$DC$770,0))=CH$3,2,""))</f>
        <v/>
      </c>
      <c r="CI231" s="8" t="str">
        <f t="array" ref="CI231">IF(ISNA(INDEX($DC$201:$DC$770,MATCH($BI230&amp;CI$3,$DB$201:$DB$770&amp;$DC$201:$DC$770,0))),IF(ISNA(INDEX($DC$1:$DC$200,MATCH($BI231&amp;CI$3,$DB$1:$DB$200&amp;$DC$1:$DC$200,0))),"",IF(INDEX($DC$1:$DC$200,MATCH($BI231&amp;CI$3,$DB$1:$DB$200&amp;$DC$1:$DC$200,0))=CI$3,1,"")),IF(INDEX($DC$201:$DC$770,MATCH($BI230&amp;CI$3,$DB$201:$DB$770&amp;$DC$201:$DC$770,0))=CI$3,2,""))</f>
        <v/>
      </c>
      <c r="CJ231" s="10" t="str">
        <f t="array" ref="CJ231">IF(ISNA(INDEX($DC$201:$DC$770,MATCH($BI230&amp;CJ$3,$DB$201:$DB$770&amp;$DC$201:$DC$770,0))),IF(ISNA(INDEX($DC$1:$DC$200,MATCH($BI231&amp;CJ$3,$DB$1:$DB$200&amp;$DC$1:$DC$200,0))),"",IF(INDEX($DC$1:$DC$200,MATCH($BI231&amp;CJ$3,$DB$1:$DB$200&amp;$DC$1:$DC$200,0))=CJ$3,1,"")),IF(INDEX($DC$201:$DC$770,MATCH($BI230&amp;CJ$3,$DB$201:$DB$770&amp;$DC$201:$DC$770,0))=CJ$3,2,""))</f>
        <v/>
      </c>
      <c r="CK231" s="10" t="str">
        <f t="array" ref="CK231">IF(ISNA(INDEX($DC$201:$DC$770,MATCH($BI230&amp;CK$3,$DB$201:$DB$770&amp;$DC$201:$DC$770,0))),IF(ISNA(INDEX($DC$1:$DC$200,MATCH($BI231&amp;CK$3,$DB$1:$DB$200&amp;$DC$1:$DC$200,0))),"",IF(INDEX($DC$1:$DC$200,MATCH($BI231&amp;CK$3,$DB$1:$DB$200&amp;$DC$1:$DC$200,0))=CK$3,1,"")),IF(INDEX($DC$201:$DC$770,MATCH($BI230&amp;CK$3,$DB$201:$DB$770&amp;$DC$201:$DC$770,0))=CK$3,2,""))</f>
        <v/>
      </c>
      <c r="CL231" s="8" t="str">
        <f t="array" ref="CL231">IF(ISNA(INDEX($DC$201:$DC$770,MATCH($BI230&amp;CL$3,$DB$201:$DB$770&amp;$DC$201:$DC$770,0))),IF(ISNA(INDEX($DC$1:$DC$200,MATCH($BI231&amp;CL$3,$DB$1:$DB$200&amp;$DC$1:$DC$200,0))),"",IF(INDEX($DC$1:$DC$200,MATCH($BI231&amp;CL$3,$DB$1:$DB$200&amp;$DC$1:$DC$200,0))=CL$3,1,"")),IF(INDEX($DC$201:$DC$770,MATCH($BI230&amp;CL$3,$DB$201:$DB$770&amp;$DC$201:$DC$770,0))=CL$3,2,""))</f>
        <v/>
      </c>
      <c r="CX231" s="30"/>
      <c r="CY231" s="30"/>
      <c r="CZ231" s="30"/>
      <c r="DA231" s="30"/>
      <c r="DB231" s="30">
        <f>IF($DF$225&gt;6,DB230+1,0)</f>
        <v>0</v>
      </c>
      <c r="DC231" s="30">
        <f t="shared" si="2130"/>
        <v>3</v>
      </c>
      <c r="DD231" s="30"/>
      <c r="DE231" s="30">
        <v>7</v>
      </c>
      <c r="DF231" s="30"/>
      <c r="DG231" s="30"/>
      <c r="DH231" s="30"/>
      <c r="DI231" s="30"/>
      <c r="DJ231" s="30"/>
      <c r="DK231" s="30"/>
      <c r="DL231" s="49">
        <f t="shared" si="1926"/>
        <v>0</v>
      </c>
      <c r="DM231" s="30"/>
      <c r="DN231" s="30"/>
      <c r="DO231" s="30"/>
      <c r="DP231" s="30"/>
      <c r="DQ231" s="30"/>
    </row>
    <row r="232" spans="1:121" ht="12.75" customHeight="1">
      <c r="A232" s="13">
        <f t="shared" ref="A232" si="2173">A230+1</f>
        <v>288</v>
      </c>
      <c r="B232" s="174">
        <f>TRUNC((DATE($CR$2,C$205,C232)-WEEKDAY(DATE($CR$2,C$205,C232),2)-DATE(YEAR(DATE($CR$2,C$205,C232)+4-WEEKDAY(DATE($CR$2,C$205,C232),2)),1,-10))/7)</f>
        <v>41</v>
      </c>
      <c r="C232" s="181">
        <v>14</v>
      </c>
      <c r="D232" s="176" t="str">
        <f t="shared" si="1928"/>
        <v>Fr</v>
      </c>
      <c r="E232" s="2"/>
      <c r="F232" s="164">
        <f t="shared" ref="F232" si="2174">IF(OR(OR(B232=$CR$7,B236=$CR$7,B232=$CS$7,B236=$CS$7,B232=$CT$7,B236=$CT$7,B232=$CR$8,B236=$CR$8,B232=$CR$9,B236=$CR$9,B232=$CR$10,B236=$CR$10,B232=$CS$10,B236=$CS$10,B232=$CR$11,B236=$CR$11,B232=$CS$11,B236=$CS$11,B232=$CT$11,B236=$CT$11,B232=$CU$11,B236=$CU$11,B232=$CV$11,B236=$CV$11,B232=$CR$12,B236=$CR$12,B232=$CS$12,B236=$CS$12),OR($A233=$CP$30,$A233=$CP$31,$A233=$CP$32,$A233=$CP$33,$A233=$CP$34,$A233=$CP$35,$A233=$CP$36,$A233=$CP$37,$A233=$CP$38,$A233=$CP$39,$A233=$CP$40,$A233=$CP$41),OR($A233=$CP$44,$A233=$CP$45,$A233=$CP$46,$A233=$CP$47,$A233=$CP$48,$A233=$CP$49,$A233=$CP$50)),1,"")</f>
        <v>1</v>
      </c>
      <c r="G232" s="164">
        <f t="shared" ref="G232" si="2175">IF(OR(OR(B232=$CR$15,B236=$CR$15,B232=$CS$15,B236=$CS$15,B232=$CT$15,B236=$CT$15,B232=$CR$16,B236=$CR$16,B232=$CS$16,B236=$CS$16,B232=$CR$17,B236=$CR$17,B232=$CS$17,B236=$CS$17,B232=$CR$18,B236=$CR$18,B232=$CS$18,B236=$CS$18,B232=$CT$18,B236=$CT$18,B232=$CU$18,B236=$CU$18,B232=$CV$18,B236=$CV$18,B232=$CR$19,B236=$CR$19,B232=$CS$19,B236=$CS$19),OR($A233=$CP$30,$A233=$CP$31,$A233=$CP$32,$A233=$CP$33,$A233=$CP$34,$A233=$CP$35,$A233=$CP$36,$A233=$CP$37,$A233=$CP$38,$A233=$CP$39,$A233=$CP$40,$A233=$CP$41),OR($A233=$CP$44,$A233=$CP$45,$A233=$CP$46,$A233=$CP$47,$A233=$CP$48,$A233=$CP$49,$A233=$CP$50)),1,"")</f>
        <v>1</v>
      </c>
      <c r="H232" s="164">
        <f t="shared" ref="H232" si="2176">IF(OR(OR(B232=$CR$22,B236=$CR$22,B232=$CS$22,B236=$CS$22,B232=$CT$22,B236=$CT$22,B232=$CR$23,B236=$CR$23,B232=$CS$23,B236=$CS$23,B232=$CR$24,B236=$CR$24,B232=$CS$24,B236=$CS$24,B232=$CR$25,B236=$CR$25,B232=$CS$25,B236=$CS$25,B232=$CT$25,B236=$CT$25,B232=$CU$25,B236=$CU$25,B232=$CV$25,B236=$CV$25,B232=$CR$26,B236=$CR$26,B232=$CS$26,B236=$CS$26),OR($A233=$CP$30,$A233=$CP$31,$A233=$CP$32,$A233=$CP$33,$A233=$CP$34,$A233=$CP$35,$A233=$CP$36,$A233=$CP$37,$A233=$CP$38,$A233=$CP$39,$A233=$CP$40,$A233=$CP$41),OR($A233=$CP$44,$A233=$CP$45,$A233=$CP$46,$A233=$CP$47,$A233=$CP$48,$A233=$CP$49,$A233=$CP$50)),1,"")</f>
        <v>1</v>
      </c>
      <c r="I232" s="2"/>
      <c r="J232" s="1" t="str">
        <f t="shared" ref="J232" si="2177">IF(ISNA(VLOOKUP(A232,$DB$1:$DE$200,4,FALSE)),"",VLOOKUP(A232,$DB$1:$DE$200,4,FALSE))</f>
        <v/>
      </c>
      <c r="K232" s="1"/>
      <c r="L232" s="1"/>
      <c r="M232" s="1"/>
      <c r="N232" s="1"/>
      <c r="O232" s="1"/>
      <c r="P232" s="5" t="str">
        <f t="array" ref="P232">IF(ISNA(INDEX($DC$1:$DC$770,MATCH($A232&amp;P$3,$DB$1:$DB$770&amp;$DC$1:$DC$770,0))),"",IF(ISNA(INDEX($DC$1:$DC$200,MATCH($A232&amp;P$3,$DB$1:$DB$200&amp;$DC$1:$DC$200,0))),IF(INDEX($DC$201:$DC$770,MATCH($A232&amp;P$3,$DB$201:$DB$770&amp;$DC$201:$DC$770,0))=P$3,2,""),IF(INDEX($DC$1:$DC$200,MATCH($A232&amp;P$3,$DB$1:$DB$200&amp;$DC$1:$DC$200,0))=P$3,1,"")))</f>
        <v/>
      </c>
      <c r="Q232" s="6" t="str">
        <f t="array" ref="Q232">IF(ISNA(INDEX($DC$1:$DC$770,MATCH($A232&amp;Q$3,$DB$1:$DB$770&amp;$DC$1:$DC$770,0))),"",IF(ISNA(INDEX($DC$1:$DC$200,MATCH($A232&amp;Q$3,$DB$1:$DB$200&amp;$DC$1:$DC$200,0))),IF(INDEX($DC$201:$DC$770,MATCH($A232&amp;Q$3,$DB$201:$DB$770&amp;$DC$201:$DC$770,0))=Q$3,2,""),IF(INDEX($DC$1:$DC$200,MATCH($A232&amp;Q$3,$DB$1:$DB$200&amp;$DC$1:$DC$200,0))=Q$3,1,"")))</f>
        <v/>
      </c>
      <c r="R232" s="6" t="str">
        <f t="array" ref="R232">IF(ISNA(INDEX($DC$1:$DC$770,MATCH($A232&amp;R$3,$DB$1:$DB$770&amp;$DC$1:$DC$770,0))),"",IF(ISNA(INDEX($DC$1:$DC$200,MATCH($A232&amp;R$3,$DB$1:$DB$200&amp;$DC$1:$DC$200,0))),IF(INDEX($DC$201:$DC$770,MATCH($A232&amp;R$3,$DB$201:$DB$770&amp;$DC$201:$DC$770,0))=R$3,2,""),IF(INDEX($DC$1:$DC$200,MATCH($A232&amp;R$3,$DB$1:$DB$200&amp;$DC$1:$DC$200,0))=R$3,1,"")))</f>
        <v/>
      </c>
      <c r="S232" s="5" t="str">
        <f t="array" ref="S232">IF(ISNA(INDEX($DC$1:$DC$770,MATCH($A232&amp;S$3,$DB$1:$DB$770&amp;$DC$1:$DC$770,0))),"",IF(ISNA(INDEX($DC$1:$DC$200,MATCH($A232&amp;S$3,$DB$1:$DB$200&amp;$DC$1:$DC$200,0))),IF(INDEX($DC$201:$DC$770,MATCH($A232&amp;S$3,$DB$201:$DB$770&amp;$DC$201:$DC$770,0))=S$3,2,""),IF(INDEX($DC$1:$DC$200,MATCH($A232&amp;S$3,$DB$1:$DB$200&amp;$DC$1:$DC$200,0))=S$3,1,"")))</f>
        <v/>
      </c>
      <c r="T232" s="6" t="str">
        <f t="array" ref="T232">IF(ISNA(INDEX($DC$1:$DC$770,MATCH($A232&amp;T$3,$DB$1:$DB$770&amp;$DC$1:$DC$770,0))),"",IF(ISNA(INDEX($DC$1:$DC$200,MATCH($A232&amp;T$3,$DB$1:$DB$200&amp;$DC$1:$DC$200,0))),IF(INDEX($DC$201:$DC$770,MATCH($A232&amp;T$3,$DB$201:$DB$770&amp;$DC$201:$DC$770,0))=T$3,2,""),IF(INDEX($DC$1:$DC$200,MATCH($A232&amp;T$3,$DB$1:$DB$200&amp;$DC$1:$DC$200,0))=T$3,1,"")))</f>
        <v/>
      </c>
      <c r="U232" s="7" t="str">
        <f t="array" ref="U232">IF(ISNA(INDEX($DC$1:$DC$770,MATCH($A232&amp;U$3,$DB$1:$DB$770&amp;$DC$1:$DC$770,0))),"",IF(ISNA(INDEX($DC$1:$DC$200,MATCH($A232&amp;U$3,$DB$1:$DB$200&amp;$DC$1:$DC$200,0))),IF(INDEX($DC$201:$DC$770,MATCH($A232&amp;U$3,$DB$201:$DB$770&amp;$DC$201:$DC$770,0))=U$3,2,""),IF(INDEX($DC$1:$DC$200,MATCH($A232&amp;U$3,$DB$1:$DB$200&amp;$DC$1:$DC$200,0))=U$3,1,"")))</f>
        <v/>
      </c>
      <c r="V232" s="6" t="str">
        <f t="array" ref="V232">IF(ISNA(INDEX($DC$1:$DC$770,MATCH($A232&amp;V$3,$DB$1:$DB$770&amp;$DC$1:$DC$770,0))),"",IF(ISNA(INDEX($DC$1:$DC$200,MATCH($A232&amp;V$3,$DB$1:$DB$200&amp;$DC$1:$DC$200,0))),IF(INDEX($DC$201:$DC$770,MATCH($A232&amp;V$3,$DB$201:$DB$770&amp;$DC$201:$DC$770,0))=V$3,2,""),IF(INDEX($DC$1:$DC$200,MATCH($A232&amp;V$3,$DB$1:$DB$200&amp;$DC$1:$DC$200,0))=V$3,1,"")))</f>
        <v/>
      </c>
      <c r="W232" s="6" t="str">
        <f t="array" ref="W232">IF(ISNA(INDEX($DC$1:$DC$770,MATCH($A232&amp;W$3,$DB$1:$DB$770&amp;$DC$1:$DC$770,0))),"",IF(ISNA(INDEX($DC$1:$DC$200,MATCH($A232&amp;W$3,$DB$1:$DB$200&amp;$DC$1:$DC$200,0))),IF(INDEX($DC$201:$DC$770,MATCH($A232&amp;W$3,$DB$201:$DB$770&amp;$DC$201:$DC$770,0))=W$3,2,""),IF(INDEX($DC$1:$DC$200,MATCH($A232&amp;W$3,$DB$1:$DB$200&amp;$DC$1:$DC$200,0))=W$3,1,"")))</f>
        <v/>
      </c>
      <c r="X232" s="6" t="str">
        <f t="array" ref="X232">IF(ISNA(INDEX($DC$1:$DC$770,MATCH($A232&amp;X$3,$DB$1:$DB$770&amp;$DC$1:$DC$770,0))),"",IF(ISNA(INDEX($DC$1:$DC$200,MATCH($A232&amp;X$3,$DB$1:$DB$200&amp;$DC$1:$DC$200,0))),IF(INDEX($DC$201:$DC$770,MATCH($A232&amp;X$3,$DB$201:$DB$770&amp;$DC$201:$DC$770,0))=X$3,2,""),IF(INDEX($DC$1:$DC$200,MATCH($A232&amp;X$3,$DB$1:$DB$200&amp;$DC$1:$DC$200,0))=X$3,1,"")))</f>
        <v/>
      </c>
      <c r="Y232" s="5" t="str">
        <f t="array" ref="Y232">IF(ISNA(INDEX($DC$1:$DC$770,MATCH($A232&amp;Y$3,$DB$1:$DB$770&amp;$DC$1:$DC$770,0))),"",IF(ISNA(INDEX($DC$1:$DC$200,MATCH($A232&amp;Y$3,$DB$1:$DB$200&amp;$DC$1:$DC$200,0))),IF(INDEX($DC$201:$DC$770,MATCH($A232&amp;Y$3,$DB$201:$DB$770&amp;$DC$201:$DC$770,0))=Y$3,2,""),IF(INDEX($DC$1:$DC$200,MATCH($A232&amp;Y$3,$DB$1:$DB$200&amp;$DC$1:$DC$200,0))=Y$3,1,"")))</f>
        <v/>
      </c>
      <c r="Z232" s="6">
        <f t="array" ref="Z232">IF(ISNA(INDEX($DC$1:$DC$770,MATCH($A232&amp;Z$3,$DB$1:$DB$770&amp;$DC$1:$DC$770,0))),"",IF(ISNA(INDEX($DC$1:$DC$200,MATCH($A232&amp;Z$3,$DB$1:$DB$200&amp;$DC$1:$DC$200,0))),IF(INDEX($DC$201:$DC$770,MATCH($A232&amp;Z$3,$DB$201:$DB$770&amp;$DC$201:$DC$770,0))=Z$3,2,""),IF(INDEX($DC$1:$DC$200,MATCH($A232&amp;Z$3,$DB$1:$DB$200&amp;$DC$1:$DC$200,0))=Z$3,1,"")))</f>
        <v>2</v>
      </c>
      <c r="AA232" s="7">
        <f t="array" ref="AA232">IF(ISNA(INDEX($DC$1:$DC$770,MATCH($A232&amp;AA$3,$DB$1:$DB$770&amp;$DC$1:$DC$770,0))),"",IF(ISNA(INDEX($DC$1:$DC$200,MATCH($A232&amp;AA$3,$DB$1:$DB$200&amp;$DC$1:$DC$200,0))),IF(INDEX($DC$201:$DC$770,MATCH($A232&amp;AA$3,$DB$201:$DB$770&amp;$DC$201:$DC$770,0))=AA$3,2,""),IF(INDEX($DC$1:$DC$200,MATCH($A232&amp;AA$3,$DB$1:$DB$200&amp;$DC$1:$DC$200,0))=AA$3,1,"")))</f>
        <v>2</v>
      </c>
      <c r="AB232" s="6" t="str">
        <f t="array" ref="AB232">IF(ISNA(INDEX($DC$1:$DC$770,MATCH($A232&amp;AB$3,$DB$1:$DB$770&amp;$DC$1:$DC$770,0))),"",IF(ISNA(INDEX($DC$1:$DC$200,MATCH($A232&amp;AB$3,$DB$1:$DB$200&amp;$DC$1:$DC$200,0))),IF(INDEX($DC$201:$DC$770,MATCH($A232&amp;AB$3,$DB$201:$DB$770&amp;$DC$201:$DC$770,0))=AB$3,2,""),IF(INDEX($DC$1:$DC$200,MATCH($A232&amp;AB$3,$DB$1:$DB$200&amp;$DC$1:$DC$200,0))=AB$3,1,"")))</f>
        <v/>
      </c>
      <c r="AC232" s="6" t="str">
        <f t="array" ref="AC232">IF(ISNA(INDEX($DC$1:$DC$770,MATCH($A232&amp;AC$3,$DB$1:$DB$770&amp;$DC$1:$DC$770,0))),"",IF(ISNA(INDEX($DC$1:$DC$200,MATCH($A232&amp;AC$3,$DB$1:$DB$200&amp;$DC$1:$DC$200,0))),IF(INDEX($DC$201:$DC$770,MATCH($A232&amp;AC$3,$DB$201:$DB$770&amp;$DC$201:$DC$770,0))=AC$3,2,""),IF(INDEX($DC$1:$DC$200,MATCH($A232&amp;AC$3,$DB$1:$DB$200&amp;$DC$1:$DC$200,0))=AC$3,1,"")))</f>
        <v/>
      </c>
      <c r="AD232" s="7" t="str">
        <f t="array" ref="AD232">IF(ISNA(INDEX($DC$1:$DC$770,MATCH($A232&amp;AD$3,$DB$1:$DB$770&amp;$DC$1:$DC$770,0))),"",IF(ISNA(INDEX($DC$1:$DC$200,MATCH($A232&amp;AD$3,$DB$1:$DB$200&amp;$DC$1:$DC$200,0))),IF(INDEX($DC$201:$DC$770,MATCH($A232&amp;AD$3,$DB$201:$DB$770&amp;$DC$201:$DC$770,0))=AD$3,2,""),IF(INDEX($DC$1:$DC$200,MATCH($A232&amp;AD$3,$DB$1:$DB$200&amp;$DC$1:$DC$200,0))=AD$3,1,"")))</f>
        <v/>
      </c>
      <c r="AE232" s="4">
        <f t="shared" ref="AE232" si="2178">AE230+1</f>
        <v>319</v>
      </c>
      <c r="AF232" s="174">
        <f>TRUNC((DATE($CR$2,AG$205,AG232)-WEEKDAY(DATE($CR$2,AG$205,AG232),2)-DATE(YEAR(DATE($CR$2,AG$205,AG232)+4-WEEKDAY(DATE($CR$2,AG$205,AG232),2)),1,-10))/7)</f>
        <v>46</v>
      </c>
      <c r="AG232" s="181">
        <v>14</v>
      </c>
      <c r="AH232" s="176" t="str">
        <f t="shared" si="1933"/>
        <v>Mo</v>
      </c>
      <c r="AI232" s="2"/>
      <c r="AJ232" s="164" t="str">
        <f t="shared" ref="AJ232" si="2179">IF(OR(OR(AF232=$CR$7,AF236=$CR$7,AF232=$CS$7,AF236=$CS$7,AF232=$CT$7,AF236=$CT$7,AF232=$CR$8,AF236=$CR$8,AF232=$CR$9,AF236=$CR$9,AF232=$CR$10,AF236=$CR$10,AF232=$CS$10,AF236=$CS$10,AF232=$CR$11,AF236=$CR$11,AF232=$CS$11,AF236=$CS$11,AF232=$CT$11,AF236=$CT$11,AF232=$CU$11,AF236=$CU$11,AF232=$CV$11,AF236=$CV$11,AF232=$CR$12,AF236=$CR$12,AF232=$CS$12,AF236=$CS$12),OR($AE233=$CP$30,$AE233=$CP$31,$AE233=$CP$32,$AE233=$CP$33,$AE233=$CP$34,$AE233=$CP$35,$AE233=$CP$36,$AE233=$CP$37,$AE233=$CP$38,$AE233=$CP$39,$AE233=$CP$40,$AE233=$CP$41),OR($AE233=$CP$44,$AE233=$CP$45,$AE233=$CP$46,$AE233=$CP$47,$AE233=$CP$48,$AE233=$CP$49,$AE233=$CP$50)),1,"")</f>
        <v/>
      </c>
      <c r="AK232" s="164" t="str">
        <f t="shared" ref="AK232" si="2180">IF(OR(OR(AF232=$CR$15,AF236=$CR$15,AF232=$CS$15,AF236=$CS$15,AF232=$CT$15,AF236=$CT$15,AF232=$CR$16,AF236=$CR$16,AF232=$CS$16,AF236=$CS$16,AF232=$CR$17,AF236=$CR$17,AF232=$CS$17,AF236=$CS$17,AF232=$CR$18,AF236=$CR$18,AF232=$CS$18,AF236=$CS$18,AF232=$CT$18,AF236=$CT$18,AF232=$CU$18,AF236=$CU$18,AF232=$CV$18,AF236=$CV$18,AF232=$CR$19,AF236=$CR$19,AF232=$CS$19,AF236=$CS$19),OR($AE233=$CP$30,$AE233=$CP$31,$AE233=$CP$32,$AE233=$CP$33,$AE233=$CP$34,$AE233=$CP$35,$AE233=$CP$36,$AE233=$CP$37,$AE233=$CP$38,$AE233=$CP$39,$AE233=$CP$40,$AE233=$CP$41),OR($AE233=$CP$44,$AE233=$CP$45,$AE233=$CP$46,$AE233=$CP$47,$AE233=$CP$48,$AE233=$CP$49,$AE233=$CP$50)),1,"")</f>
        <v/>
      </c>
      <c r="AL232" s="164" t="str">
        <f t="shared" ref="AL232" si="2181">IF(OR(OR(AF232=$CR$22,AF236=$CR$22,AF232=$CS$22,AF236=$CS$22,AF232=$CT$22,AF236=$CT$22,AF232=$CR$23,AF236=$CR$23,AF232=$CS$23,AF236=$CS$23,AF232=$CR$24,AF236=$CR$24,AF232=$CS$24,AF236=$CS$24,AF232=$CR$25,AF236=$CR$25,AF232=$CS$25,AF236=$CS$25,AF232=$CT$25,AF236=$CT$25,AF232=$CU$25,AF236=$CU$25,AF232=$CV$25,AF236=$CV$25,AF232=$CR$26,AF236=$CR$26,AF232=$CS$26,AF236=$CS$26),OR($AE233=$CP$30,$AE233=$CP$31,$AE233=$CP$32,$AE233=$CP$33,$AE233=$CP$34,$AE233=$CP$35,$AE233=$CP$36,$AE233=$CP$37,$AE233=$CP$38,$AE233=$CP$39,$AE233=$CP$40,$AE233=$CP$41),OR($AE233=$CP$44,$AE233=$CP$45,$AE233=$CP$46,$AE233=$CP$47,$AE233=$CP$48,$AE233=$CP$49,$AE233=$CP$50)),1,"")</f>
        <v/>
      </c>
      <c r="AM232" s="2"/>
      <c r="AN232" s="5" t="str">
        <f t="shared" ref="AN232" si="2182">IF(ISNA(VLOOKUP(AE232,$DB$1:$DE$200,4,FALSE)),"",VLOOKUP(AE232,$DB$1:$DE$200,4,FALSE))</f>
        <v>Cevi-Turnen</v>
      </c>
      <c r="AO232" s="6"/>
      <c r="AP232" s="6"/>
      <c r="AQ232" s="6"/>
      <c r="AR232" s="6"/>
      <c r="AS232" s="7"/>
      <c r="AT232" s="5" t="str">
        <f t="array" ref="AT232">IF(ISNA(INDEX($DC$1:$DC$770,MATCH($AE232&amp;AT$3,$DB$1:$DB$770&amp;$DC$1:$DC$770,0))),"",IF(ISNA(INDEX($DC$1:$DC$200,MATCH($AE232&amp;AT$3,$DB$1:$DB$200&amp;$DC$1:$DC$200,0))),IF(INDEX($DC$201:$DC$770,MATCH($AE232&amp;AT$3,$DB$201:$DB$770&amp;$DC$201:$DC$770,0))=AT$3,2,""),IF(INDEX($DC$1:$DC$200,MATCH($AE232&amp;AT$3,$DB$1:$DB$200&amp;$DC$1:$DC$200,0))=AT$3,1,"")))</f>
        <v/>
      </c>
      <c r="AU232" s="6" t="str">
        <f t="array" ref="AU232">IF(ISNA(INDEX($DC$1:$DC$770,MATCH($AE232&amp;AU$3,$DB$1:$DB$770&amp;$DC$1:$DC$770,0))),"",IF(ISNA(INDEX($DC$1:$DC$200,MATCH($AE232&amp;AU$3,$DB$1:$DB$200&amp;$DC$1:$DC$200,0))),IF(INDEX($DC$201:$DC$770,MATCH($AE232&amp;AU$3,$DB$201:$DB$770&amp;$DC$201:$DC$770,0))=AU$3,2,""),IF(INDEX($DC$1:$DC$200,MATCH($AE232&amp;AU$3,$DB$1:$DB$200&amp;$DC$1:$DC$200,0))=AU$3,1,"")))</f>
        <v/>
      </c>
      <c r="AV232" s="6">
        <f t="array" ref="AV232">IF(ISNA(INDEX($DC$1:$DC$770,MATCH($AE232&amp;AV$3,$DB$1:$DB$770&amp;$DC$1:$DC$770,0))),"",IF(ISNA(INDEX($DC$1:$DC$200,MATCH($AE232&amp;AV$3,$DB$1:$DB$200&amp;$DC$1:$DC$200,0))),IF(INDEX($DC$201:$DC$770,MATCH($AE232&amp;AV$3,$DB$201:$DB$770&amp;$DC$201:$DC$770,0))=AV$3,2,""),IF(INDEX($DC$1:$DC$200,MATCH($AE232&amp;AV$3,$DB$1:$DB$200&amp;$DC$1:$DC$200,0))=AV$3,1,"")))</f>
        <v>1</v>
      </c>
      <c r="AW232" s="5" t="str">
        <f t="array" ref="AW232">IF(ISNA(INDEX($DC$1:$DC$770,MATCH($AE232&amp;AW$3,$DB$1:$DB$770&amp;$DC$1:$DC$770,0))),"",IF(ISNA(INDEX($DC$1:$DC$200,MATCH($AE232&amp;AW$3,$DB$1:$DB$200&amp;$DC$1:$DC$200,0))),IF(INDEX($DC$201:$DC$770,MATCH($AE232&amp;AW$3,$DB$201:$DB$770&amp;$DC$201:$DC$770,0))=AW$3,2,""),IF(INDEX($DC$1:$DC$200,MATCH($AE232&amp;AW$3,$DB$1:$DB$200&amp;$DC$1:$DC$200,0))=AW$3,1,"")))</f>
        <v/>
      </c>
      <c r="AX232" s="6" t="str">
        <f t="array" ref="AX232">IF(ISNA(INDEX($DC$1:$DC$770,MATCH($AE232&amp;AX$3,$DB$1:$DB$770&amp;$DC$1:$DC$770,0))),"",IF(ISNA(INDEX($DC$1:$DC$200,MATCH($AE232&amp;AX$3,$DB$1:$DB$200&amp;$DC$1:$DC$200,0))),IF(INDEX($DC$201:$DC$770,MATCH($AE232&amp;AX$3,$DB$201:$DB$770&amp;$DC$201:$DC$770,0))=AX$3,2,""),IF(INDEX($DC$1:$DC$200,MATCH($AE232&amp;AX$3,$DB$1:$DB$200&amp;$DC$1:$DC$200,0))=AX$3,1,"")))</f>
        <v/>
      </c>
      <c r="AY232" s="7" t="str">
        <f t="array" ref="AY232">IF(ISNA(INDEX($DC$1:$DC$770,MATCH($AE232&amp;AY$3,$DB$1:$DB$770&amp;$DC$1:$DC$770,0))),"",IF(ISNA(INDEX($DC$1:$DC$200,MATCH($AE232&amp;AY$3,$DB$1:$DB$200&amp;$DC$1:$DC$200,0))),IF(INDEX($DC$201:$DC$770,MATCH($AE232&amp;AY$3,$DB$201:$DB$770&amp;$DC$201:$DC$770,0))=AY$3,2,""),IF(INDEX($DC$1:$DC$200,MATCH($AE232&amp;AY$3,$DB$1:$DB$200&amp;$DC$1:$DC$200,0))=AY$3,1,"")))</f>
        <v/>
      </c>
      <c r="AZ232" s="6" t="str">
        <f t="array" ref="AZ232">IF(ISNA(INDEX($DC$1:$DC$770,MATCH($AE232&amp;AZ$3,$DB$1:$DB$770&amp;$DC$1:$DC$770,0))),"",IF(ISNA(INDEX($DC$1:$DC$200,MATCH($AE232&amp;AZ$3,$DB$1:$DB$200&amp;$DC$1:$DC$200,0))),IF(INDEX($DC$201:$DC$770,MATCH($AE232&amp;AZ$3,$DB$201:$DB$770&amp;$DC$201:$DC$770,0))=AZ$3,2,""),IF(INDEX($DC$1:$DC$200,MATCH($AE232&amp;AZ$3,$DB$1:$DB$200&amp;$DC$1:$DC$200,0))=AZ$3,1,"")))</f>
        <v/>
      </c>
      <c r="BA232" s="6" t="str">
        <f t="array" ref="BA232">IF(ISNA(INDEX($DC$1:$DC$770,MATCH($AE232&amp;BA$3,$DB$1:$DB$770&amp;$DC$1:$DC$770,0))),"",IF(ISNA(INDEX($DC$1:$DC$200,MATCH($AE232&amp;BA$3,$DB$1:$DB$200&amp;$DC$1:$DC$200,0))),IF(INDEX($DC$201:$DC$770,MATCH($AE232&amp;BA$3,$DB$201:$DB$770&amp;$DC$201:$DC$770,0))=BA$3,2,""),IF(INDEX($DC$1:$DC$200,MATCH($AE232&amp;BA$3,$DB$1:$DB$200&amp;$DC$1:$DC$200,0))=BA$3,1,"")))</f>
        <v/>
      </c>
      <c r="BB232" s="6" t="str">
        <f t="array" ref="BB232">IF(ISNA(INDEX($DC$1:$DC$770,MATCH($AE232&amp;BB$3,$DB$1:$DB$770&amp;$DC$1:$DC$770,0))),"",IF(ISNA(INDEX($DC$1:$DC$200,MATCH($AE232&amp;BB$3,$DB$1:$DB$200&amp;$DC$1:$DC$200,0))),IF(INDEX($DC$201:$DC$770,MATCH($AE232&amp;BB$3,$DB$201:$DB$770&amp;$DC$201:$DC$770,0))=BB$3,2,""),IF(INDEX($DC$1:$DC$200,MATCH($AE232&amp;BB$3,$DB$1:$DB$200&amp;$DC$1:$DC$200,0))=BB$3,1,"")))</f>
        <v/>
      </c>
      <c r="BC232" s="5" t="str">
        <f t="array" ref="BC232">IF(ISNA(INDEX($DC$1:$DC$770,MATCH($AE232&amp;BC$3,$DB$1:$DB$770&amp;$DC$1:$DC$770,0))),"",IF(ISNA(INDEX($DC$1:$DC$200,MATCH($AE232&amp;BC$3,$DB$1:$DB$200&amp;$DC$1:$DC$200,0))),IF(INDEX($DC$201:$DC$770,MATCH($AE232&amp;BC$3,$DB$201:$DB$770&amp;$DC$201:$DC$770,0))=BC$3,2,""),IF(INDEX($DC$1:$DC$200,MATCH($AE232&amp;BC$3,$DB$1:$DB$200&amp;$DC$1:$DC$200,0))=BC$3,1,"")))</f>
        <v/>
      </c>
      <c r="BD232" s="6" t="str">
        <f t="array" ref="BD232">IF(ISNA(INDEX($DC$1:$DC$770,MATCH($AE232&amp;BD$3,$DB$1:$DB$770&amp;$DC$1:$DC$770,0))),"",IF(ISNA(INDEX($DC$1:$DC$200,MATCH($AE232&amp;BD$3,$DB$1:$DB$200&amp;$DC$1:$DC$200,0))),IF(INDEX($DC$201:$DC$770,MATCH($AE232&amp;BD$3,$DB$201:$DB$770&amp;$DC$201:$DC$770,0))=BD$3,2,""),IF(INDEX($DC$1:$DC$200,MATCH($AE232&amp;BD$3,$DB$1:$DB$200&amp;$DC$1:$DC$200,0))=BD$3,1,"")))</f>
        <v/>
      </c>
      <c r="BE232" s="7" t="str">
        <f t="array" ref="BE232">IF(ISNA(INDEX($DC$1:$DC$770,MATCH($AE232&amp;BE$3,$DB$1:$DB$770&amp;$DC$1:$DC$770,0))),"",IF(ISNA(INDEX($DC$1:$DC$200,MATCH($AE232&amp;BE$3,$DB$1:$DB$200&amp;$DC$1:$DC$200,0))),IF(INDEX($DC$201:$DC$770,MATCH($AE232&amp;BE$3,$DB$201:$DB$770&amp;$DC$201:$DC$770,0))=BE$3,2,""),IF(INDEX($DC$1:$DC$200,MATCH($AE232&amp;BE$3,$DB$1:$DB$200&amp;$DC$1:$DC$200,0))=BE$3,1,"")))</f>
        <v/>
      </c>
      <c r="BF232" s="6" t="str">
        <f t="array" ref="BF232">IF(ISNA(INDEX($DC$1:$DC$770,MATCH($AE232&amp;BF$3,$DB$1:$DB$770&amp;$DC$1:$DC$770,0))),"",IF(ISNA(INDEX($DC$1:$DC$200,MATCH($AE232&amp;BF$3,$DB$1:$DB$200&amp;$DC$1:$DC$200,0))),IF(INDEX($DC$201:$DC$770,MATCH($AE232&amp;BF$3,$DB$201:$DB$770&amp;$DC$201:$DC$770,0))=BF$3,2,""),IF(INDEX($DC$1:$DC$200,MATCH($AE232&amp;BF$3,$DB$1:$DB$200&amp;$DC$1:$DC$200,0))=BF$3,1,"")))</f>
        <v/>
      </c>
      <c r="BG232" s="6" t="str">
        <f t="array" ref="BG232">IF(ISNA(INDEX($DC$1:$DC$770,MATCH($AE232&amp;BG$3,$DB$1:$DB$770&amp;$DC$1:$DC$770,0))),"",IF(ISNA(INDEX($DC$1:$DC$200,MATCH($AE232&amp;BG$3,$DB$1:$DB$200&amp;$DC$1:$DC$200,0))),IF(INDEX($DC$201:$DC$770,MATCH($AE232&amp;BG$3,$DB$201:$DB$770&amp;$DC$201:$DC$770,0))=BG$3,2,""),IF(INDEX($DC$1:$DC$200,MATCH($AE232&amp;BG$3,$DB$1:$DB$200&amp;$DC$1:$DC$200,0))=BG$3,1,"")))</f>
        <v/>
      </c>
      <c r="BH232" s="7" t="str">
        <f t="array" ref="BH232">IF(ISNA(INDEX($DC$1:$DC$770,MATCH($AE232&amp;BH$3,$DB$1:$DB$770&amp;$DC$1:$DC$770,0))),"",IF(ISNA(INDEX($DC$1:$DC$200,MATCH($AE232&amp;BH$3,$DB$1:$DB$200&amp;$DC$1:$DC$200,0))),IF(INDEX($DC$201:$DC$770,MATCH($AE232&amp;BH$3,$DB$201:$DB$770&amp;$DC$201:$DC$770,0))=BH$3,2,""),IF(INDEX($DC$1:$DC$200,MATCH($AE232&amp;BH$3,$DB$1:$DB$200&amp;$DC$1:$DC$200,0))=BH$3,1,"")))</f>
        <v/>
      </c>
      <c r="BI232" s="4">
        <f t="shared" ref="BI232" si="2183">BI230+1</f>
        <v>349</v>
      </c>
      <c r="BJ232" s="174">
        <f>TRUNC((DATE($CR$2,BK$205,BK232)-WEEKDAY(DATE($CR$2,BK$205,BK232),2)-DATE(YEAR(DATE($CR$2,BK$205,BK232)+4-WEEKDAY(DATE($CR$2,BK$205,BK232),2)),1,-10))/7)</f>
        <v>50</v>
      </c>
      <c r="BK232" s="181">
        <v>14</v>
      </c>
      <c r="BL232" s="176" t="str">
        <f t="shared" si="1938"/>
        <v>Mi</v>
      </c>
      <c r="BM232" s="2"/>
      <c r="BN232" s="164" t="str">
        <f t="shared" ref="BN232" si="2184">IF(OR(OR($BI233=$CP$30,$BI233=$CP$31,$BI233=$CP$32,$BI233=$CP$33,$BI233=$CP$34,$BI233=$CP$35,$BI233=$CP$36,$BI233=$CP$37,$BI233=$CP$38,$BI233=$CP$39,$BI233=$CP$40,$BI233=$CP$41),OR(BJ232=$CR$7,BJ236=$CR$7,BJ232=$CS$7,BJ236=$CS$7,BJ232=$CT$7,BJ236=$CT$7,BJ232=$CR$8,BJ236=$CR$8,BJ232=$CR$9,BJ236=$CR$9,BJ232=$CR$10,BJ236=$CR$10,BJ232=$CS$10,BJ236=$CS$10,BJ232=$CR$11,BJ236=$CR$11,BJ232=$CS$11,BJ236=$CS$11,BJ232=$CT$11,BJ236=$CT$11,BJ232=$CU$11,BJ236=$CU$11,BJ232=$CV$11,BJ236=$CV$11,BJ232=$CR$12,BJ236=$CR$12,BJ232=$CS$12,BJ236=$CS$12),OR($BI233=$CP$44,$BI233=$CP$45,$BI233=$CP$46,$BI233=$CP$47,$BI233=$CP$48,$BI233=$CP$49,$BI233=$CP$50)),1,"")</f>
        <v/>
      </c>
      <c r="BO232" s="164" t="str">
        <f t="shared" ref="BO232" si="2185">IF(OR(OR(BJ232=$CR$15,BJ236=$CR$15,BJ232=$CS$15,BJ236=$CS$15,BJ232=$CT$15,BJ236=$CT$15,BJ232=$CR$16,BJ236=$CR$16,BJ232=$CS$16,BJ236=$CS$16,BJ232=$CR$17,BJ236=$CR$17,BJ232=$CS$17,BJ236=$CS$17,BJ232=$CR$18,BJ236=$CR$18,BJ232=$CS$18,BJ236=$CS$18,BJ232=$CT$18,BJ236=$CT$18,BJ232=$CU$18,BJ236=$CU$18,BJ232=$CV$18,BJ236=$CV$18,BJ232=$CR$19,BJ236=$CR$19,BJ232=$CS$19,BJ236=$CS$19),OR($BI233=$CP$30,$BI233=$CP$31,$BI233=$CP$32,$BI233=$CP$33,$BI233=$CP$34,$BI233=$CP$35,$BI233=$CP$36,$BI233=$CP$37,$BI233=$CP$38,$BI233=$CP$39,$BI233=$CP$40,$BI233=$CP$41),OR($BI233=$CP$44,$BI233=$CP$45,$BI233=$CP$46,$BI233=$CP$47,$BI233=$CP$48,$BI233=$CP$49,$BI233=$CP$50)),1,"")</f>
        <v/>
      </c>
      <c r="BP232" s="164" t="str">
        <f t="shared" ref="BP232" si="2186">IF(OR(OR(BJ232=$CR$22,BJ236=$CR$22,BJ232=$CS$22,BJ236=$CS$22,BJ232=$CT$22,BJ236=$CT$22,BJ232=$CR$23,BJ236=$CR$23,BJ232=$CS$23,BJ236=$CS$23,BJ232=$CR$24,BJ236=$CR$24,BJ232=$CS$24,BJ236=$CS$24,BJ232=$CR$25,BJ236=$CR$25,BJ232=$CS$25,BJ236=$CS$25,BJ232=$CT$25,BJ236=$CT$25,BJ232=$CU$25,BJ236=$CU$25,BJ232=$CV$25,BJ236=$CV$25,BJ232=$CR$26,BJ236=$CR$26,BJ232=$CS$26,BJ236=$CS$26),OR($BI233=$CP$30,$BI233=$CP$31,$BI233=$CP$32,$BI233=$CP$33,$BI233=$CP$34,$BI233=$CP$35,$BI233=$CP$36,$BI233=$CP$37,$BI233=$CP$38,$BI233=$CP$39,$BI233=$CP$40,$BI233=$CP$41),OR($BI233=$CP$44,$BI233=$CP$45,$BI233=$CP$46,$BI233=$CP$47,$BI233=$CP$48,$BI233=$CP$49,$BI233=$CP$50)),1,"")</f>
        <v/>
      </c>
      <c r="BQ232" s="2"/>
      <c r="BR232" s="5" t="str">
        <f t="shared" ref="BR232" si="2187">IF(ISNA(VLOOKUP(BI232,$DB$1:$DE$200,4,FALSE)),"",VLOOKUP(BI232,$DB$1:$DE$200,4,FALSE))</f>
        <v/>
      </c>
      <c r="BS232" s="6"/>
      <c r="BT232" s="6"/>
      <c r="BU232" s="6"/>
      <c r="BV232" s="6"/>
      <c r="BW232" s="7"/>
      <c r="BX232" s="5" t="str">
        <f t="array" ref="BX232">IF(ISNA(INDEX($DC$1:$DC$770,MATCH($BI232&amp;BX$3,$DB$1:$DB$770&amp;$DC$1:$DC$770,0))),"",IF(ISNA(INDEX($DC$1:$DC$200,MATCH($BI232&amp;BX$3,$DB$1:$DB$200&amp;$DC$1:$DC$200,0))),IF(INDEX($DC$201:$DC$770,MATCH($BI232&amp;BX$3,$DB$201:$DB$770&amp;$DC$201:$DC$770,0))=BX$3,2,""),IF(INDEX($DC$1:$DC$200,MATCH($BI232&amp;BX$3,$DB$1:$DB$200&amp;$DC$1:$DC$200,0))=BX$3,1,"")))</f>
        <v/>
      </c>
      <c r="BY232" s="6" t="str">
        <f t="array" ref="BY232">IF(ISNA(INDEX($DC$1:$DC$770,MATCH($BI232&amp;BY$3,$DB$1:$DB$770&amp;$DC$1:$DC$770,0))),"",IF(ISNA(INDEX($DC$1:$DC$200,MATCH($BI232&amp;BY$3,$DB$1:$DB$200&amp;$DC$1:$DC$200,0))),IF(INDEX($DC$201:$DC$770,MATCH($BI232&amp;BY$3,$DB$201:$DB$770&amp;$DC$201:$DC$770,0))=BY$3,2,""),IF(INDEX($DC$1:$DC$200,MATCH($BI232&amp;BY$3,$DB$1:$DB$200&amp;$DC$1:$DC$200,0))=BY$3,1,"")))</f>
        <v/>
      </c>
      <c r="BZ232" s="6" t="str">
        <f t="array" ref="BZ232">IF(ISNA(INDEX($DC$1:$DC$770,MATCH($BI232&amp;BZ$3,$DB$1:$DB$770&amp;$DC$1:$DC$770,0))),"",IF(ISNA(INDEX($DC$1:$DC$200,MATCH($BI232&amp;BZ$3,$DB$1:$DB$200&amp;$DC$1:$DC$200,0))),IF(INDEX($DC$201:$DC$770,MATCH($BI232&amp;BZ$3,$DB$201:$DB$770&amp;$DC$201:$DC$770,0))=BZ$3,2,""),IF(INDEX($DC$1:$DC$200,MATCH($BI232&amp;BZ$3,$DB$1:$DB$200&amp;$DC$1:$DC$200,0))=BZ$3,1,"")))</f>
        <v/>
      </c>
      <c r="CA232" s="5" t="str">
        <f t="array" ref="CA232">IF(ISNA(INDEX($DC$1:$DC$770,MATCH($BI232&amp;CA$3,$DB$1:$DB$770&amp;$DC$1:$DC$770,0))),"",IF(ISNA(INDEX($DC$1:$DC$200,MATCH($BI232&amp;CA$3,$DB$1:$DB$200&amp;$DC$1:$DC$200,0))),IF(INDEX($DC$201:$DC$770,MATCH($BI232&amp;CA$3,$DB$201:$DB$770&amp;$DC$201:$DC$770,0))=CA$3,2,""),IF(INDEX($DC$1:$DC$200,MATCH($BI232&amp;CA$3,$DB$1:$DB$200&amp;$DC$1:$DC$200,0))=CA$3,1,"")))</f>
        <v/>
      </c>
      <c r="CB232" s="6" t="str">
        <f t="array" ref="CB232">IF(ISNA(INDEX($DC$1:$DC$770,MATCH($BI232&amp;CB$3,$DB$1:$DB$770&amp;$DC$1:$DC$770,0))),"",IF(ISNA(INDEX($DC$1:$DC$200,MATCH($BI232&amp;CB$3,$DB$1:$DB$200&amp;$DC$1:$DC$200,0))),IF(INDEX($DC$201:$DC$770,MATCH($BI232&amp;CB$3,$DB$201:$DB$770&amp;$DC$201:$DC$770,0))=CB$3,2,""),IF(INDEX($DC$1:$DC$200,MATCH($BI232&amp;CB$3,$DB$1:$DB$200&amp;$DC$1:$DC$200,0))=CB$3,1,"")))</f>
        <v/>
      </c>
      <c r="CC232" s="7" t="str">
        <f t="array" ref="CC232">IF(ISNA(INDEX($DC$1:$DC$770,MATCH($BI232&amp;CC$3,$DB$1:$DB$770&amp;$DC$1:$DC$770,0))),"",IF(ISNA(INDEX($DC$1:$DC$200,MATCH($BI232&amp;CC$3,$DB$1:$DB$200&amp;$DC$1:$DC$200,0))),IF(INDEX($DC$201:$DC$770,MATCH($BI232&amp;CC$3,$DB$201:$DB$770&amp;$DC$201:$DC$770,0))=CC$3,2,""),IF(INDEX($DC$1:$DC$200,MATCH($BI232&amp;CC$3,$DB$1:$DB$200&amp;$DC$1:$DC$200,0))=CC$3,1,"")))</f>
        <v/>
      </c>
      <c r="CD232" s="6" t="str">
        <f t="array" ref="CD232">IF(ISNA(INDEX($DC$1:$DC$770,MATCH($BI232&amp;CD$3,$DB$1:$DB$770&amp;$DC$1:$DC$770,0))),"",IF(ISNA(INDEX($DC$1:$DC$200,MATCH($BI232&amp;CD$3,$DB$1:$DB$200&amp;$DC$1:$DC$200,0))),IF(INDEX($DC$201:$DC$770,MATCH($BI232&amp;CD$3,$DB$201:$DB$770&amp;$DC$201:$DC$770,0))=CD$3,2,""),IF(INDEX($DC$1:$DC$200,MATCH($BI232&amp;CD$3,$DB$1:$DB$200&amp;$DC$1:$DC$200,0))=CD$3,1,"")))</f>
        <v/>
      </c>
      <c r="CE232" s="6" t="str">
        <f t="array" ref="CE232">IF(ISNA(INDEX($DC$1:$DC$770,MATCH($BI232&amp;CE$3,$DB$1:$DB$770&amp;$DC$1:$DC$770,0))),"",IF(ISNA(INDEX($DC$1:$DC$200,MATCH($BI232&amp;CE$3,$DB$1:$DB$200&amp;$DC$1:$DC$200,0))),IF(INDEX($DC$201:$DC$770,MATCH($BI232&amp;CE$3,$DB$201:$DB$770&amp;$DC$201:$DC$770,0))=CE$3,2,""),IF(INDEX($DC$1:$DC$200,MATCH($BI232&amp;CE$3,$DB$1:$DB$200&amp;$DC$1:$DC$200,0))=CE$3,1,"")))</f>
        <v/>
      </c>
      <c r="CF232" s="6" t="str">
        <f t="array" ref="CF232">IF(ISNA(INDEX($DC$1:$DC$770,MATCH($BI232&amp;CF$3,$DB$1:$DB$770&amp;$DC$1:$DC$770,0))),"",IF(ISNA(INDEX($DC$1:$DC$200,MATCH($BI232&amp;CF$3,$DB$1:$DB$200&amp;$DC$1:$DC$200,0))),IF(INDEX($DC$201:$DC$770,MATCH($BI232&amp;CF$3,$DB$201:$DB$770&amp;$DC$201:$DC$770,0))=CF$3,2,""),IF(INDEX($DC$1:$DC$200,MATCH($BI232&amp;CF$3,$DB$1:$DB$200&amp;$DC$1:$DC$200,0))=CF$3,1,"")))</f>
        <v/>
      </c>
      <c r="CG232" s="5" t="str">
        <f t="array" ref="CG232">IF(ISNA(INDEX($DC$1:$DC$770,MATCH($BI232&amp;CG$3,$DB$1:$DB$770&amp;$DC$1:$DC$770,0))),"",IF(ISNA(INDEX($DC$1:$DC$200,MATCH($BI232&amp;CG$3,$DB$1:$DB$200&amp;$DC$1:$DC$200,0))),IF(INDEX($DC$201:$DC$770,MATCH($BI232&amp;CG$3,$DB$201:$DB$770&amp;$DC$201:$DC$770,0))=CG$3,2,""),IF(INDEX($DC$1:$DC$200,MATCH($BI232&amp;CG$3,$DB$1:$DB$200&amp;$DC$1:$DC$200,0))=CG$3,1,"")))</f>
        <v/>
      </c>
      <c r="CH232" s="6" t="str">
        <f t="array" ref="CH232">IF(ISNA(INDEX($DC$1:$DC$770,MATCH($BI232&amp;CH$3,$DB$1:$DB$770&amp;$DC$1:$DC$770,0))),"",IF(ISNA(INDEX($DC$1:$DC$200,MATCH($BI232&amp;CH$3,$DB$1:$DB$200&amp;$DC$1:$DC$200,0))),IF(INDEX($DC$201:$DC$770,MATCH($BI232&amp;CH$3,$DB$201:$DB$770&amp;$DC$201:$DC$770,0))=CH$3,2,""),IF(INDEX($DC$1:$DC$200,MATCH($BI232&amp;CH$3,$DB$1:$DB$200&amp;$DC$1:$DC$200,0))=CH$3,1,"")))</f>
        <v/>
      </c>
      <c r="CI232" s="7" t="str">
        <f t="array" ref="CI232">IF(ISNA(INDEX($DC$1:$DC$770,MATCH($BI232&amp;CI$3,$DB$1:$DB$770&amp;$DC$1:$DC$770,0))),"",IF(ISNA(INDEX($DC$1:$DC$200,MATCH($BI232&amp;CI$3,$DB$1:$DB$200&amp;$DC$1:$DC$200,0))),IF(INDEX($DC$201:$DC$770,MATCH($BI232&amp;CI$3,$DB$201:$DB$770&amp;$DC$201:$DC$770,0))=CI$3,2,""),IF(INDEX($DC$1:$DC$200,MATCH($BI232&amp;CI$3,$DB$1:$DB$200&amp;$DC$1:$DC$200,0))=CI$3,1,"")))</f>
        <v/>
      </c>
      <c r="CJ232" s="6" t="str">
        <f t="array" ref="CJ232">IF(ISNA(INDEX($DC$1:$DC$770,MATCH($BI232&amp;CJ$3,$DB$1:$DB$770&amp;$DC$1:$DC$770,0))),"",IF(ISNA(INDEX($DC$1:$DC$200,MATCH($BI232&amp;CJ$3,$DB$1:$DB$200&amp;$DC$1:$DC$200,0))),IF(INDEX($DC$201:$DC$770,MATCH($BI232&amp;CJ$3,$DB$201:$DB$770&amp;$DC$201:$DC$770,0))=CJ$3,2,""),IF(INDEX($DC$1:$DC$200,MATCH($BI232&amp;CJ$3,$DB$1:$DB$200&amp;$DC$1:$DC$200,0))=CJ$3,1,"")))</f>
        <v/>
      </c>
      <c r="CK232" s="6" t="str">
        <f t="array" ref="CK232">IF(ISNA(INDEX($DC$1:$DC$770,MATCH($BI232&amp;CK$3,$DB$1:$DB$770&amp;$DC$1:$DC$770,0))),"",IF(ISNA(INDEX($DC$1:$DC$200,MATCH($BI232&amp;CK$3,$DB$1:$DB$200&amp;$DC$1:$DC$200,0))),IF(INDEX($DC$201:$DC$770,MATCH($BI232&amp;CK$3,$DB$201:$DB$770&amp;$DC$201:$DC$770,0))=CK$3,2,""),IF(INDEX($DC$1:$DC$200,MATCH($BI232&amp;CK$3,$DB$1:$DB$200&amp;$DC$1:$DC$200,0))=CK$3,1,"")))</f>
        <v/>
      </c>
      <c r="CL232" s="7" t="str">
        <f t="array" ref="CL232">IF(ISNA(INDEX($DC$1:$DC$770,MATCH($BI232&amp;CL$3,$DB$1:$DB$770&amp;$DC$1:$DC$770,0))),"",IF(ISNA(INDEX($DC$1:$DC$200,MATCH($BI232&amp;CL$3,$DB$1:$DB$200&amp;$DC$1:$DC$200,0))),IF(INDEX($DC$201:$DC$770,MATCH($BI232&amp;CL$3,$DB$201:$DB$770&amp;$DC$201:$DC$770,0))=CL$3,2,""),IF(INDEX($DC$1:$DC$200,MATCH($BI232&amp;CL$3,$DB$1:$DB$200&amp;$DC$1:$DC$200,0))=CL$3,1,"")))</f>
        <v/>
      </c>
      <c r="CX232" s="30"/>
      <c r="CY232" s="30"/>
      <c r="CZ232" s="30"/>
      <c r="DA232" s="30"/>
      <c r="DB232" s="30">
        <f>IF($DF$225&gt;7,DB231+1,0)</f>
        <v>0</v>
      </c>
      <c r="DC232" s="30">
        <f t="shared" si="2130"/>
        <v>3</v>
      </c>
      <c r="DD232" s="30"/>
      <c r="DE232" s="30">
        <v>8</v>
      </c>
      <c r="DF232" s="30"/>
      <c r="DG232" s="30"/>
      <c r="DH232" s="30"/>
      <c r="DI232" s="30"/>
      <c r="DJ232" s="30"/>
      <c r="DK232" s="30"/>
      <c r="DL232" s="49">
        <f t="shared" si="1926"/>
        <v>0</v>
      </c>
      <c r="DM232" s="30"/>
      <c r="DN232" s="30"/>
      <c r="DO232" s="30"/>
      <c r="DP232" s="30"/>
      <c r="DQ232" s="30"/>
    </row>
    <row r="233" spans="1:121">
      <c r="A233" s="13">
        <f t="shared" ref="A233" si="2188">A232+0.5</f>
        <v>288.5</v>
      </c>
      <c r="B233" s="174"/>
      <c r="C233" s="183"/>
      <c r="D233" s="177"/>
      <c r="E233" s="2"/>
      <c r="F233" s="165"/>
      <c r="G233" s="165"/>
      <c r="H233" s="165"/>
      <c r="I233" s="2"/>
      <c r="J233" s="9" t="str">
        <f t="shared" ref="J233" si="2189">IF(ISNA(VLOOKUP(A233,$CP$30:$CQ$56,2,FALSE)),IF(ISNA(VLOOKUP(A233,$DB$1:$DE$200,4,FALSE)),"",VLOOKUP(A233,$DB$1:$DE$200,4,FALSE)),VLOOKUP(A233,$CP$30:$CQ$56,2,FALSE))</f>
        <v/>
      </c>
      <c r="K233" s="10"/>
      <c r="L233" s="10"/>
      <c r="M233" s="10"/>
      <c r="N233" s="10"/>
      <c r="O233" s="8"/>
      <c r="P233" s="9" t="str">
        <f t="array" ref="P233">IF(ISNA(INDEX($DC$201:$DC$770,MATCH($A232&amp;P$3,$DB$201:$DB$770&amp;$DC$201:$DC$770,0))),IF(ISNA(INDEX($DC$1:$DC$200,MATCH($A233&amp;P$3,$DB$1:$DB$200&amp;$DC$1:$DC$200,0))),"",IF(INDEX($DC$1:$DC$200,MATCH($A233&amp;P$3,$DB$1:$DB$200&amp;$DC$1:$DC$200,0))=P$3,1,"")),IF(INDEX($DC$201:$DC$770,MATCH($A232&amp;P$3,$DB$201:$DB$770&amp;$DC$201:$DC$770,0))=P$3,2,""))</f>
        <v/>
      </c>
      <c r="Q233" s="10" t="str">
        <f t="array" ref="Q233">IF(ISNA(INDEX($DC$201:$DC$770,MATCH($A232&amp;Q$3,$DB$201:$DB$770&amp;$DC$201:$DC$770,0))),IF(ISNA(INDEX($DC$1:$DC$200,MATCH($A233&amp;Q$3,$DB$1:$DB$200&amp;$DC$1:$DC$200,0))),"",IF(INDEX($DC$1:$DC$200,MATCH($A233&amp;Q$3,$DB$1:$DB$200&amp;$DC$1:$DC$200,0))=Q$3,1,"")),IF(INDEX($DC$201:$DC$770,MATCH($A232&amp;Q$3,$DB$201:$DB$770&amp;$DC$201:$DC$770,0))=Q$3,2,""))</f>
        <v/>
      </c>
      <c r="R233" s="10" t="str">
        <f t="array" ref="R233">IF(ISNA(INDEX($DC$201:$DC$770,MATCH($A232&amp;R$3,$DB$201:$DB$770&amp;$DC$201:$DC$770,0))),IF(ISNA(INDEX($DC$1:$DC$200,MATCH($A233&amp;R$3,$DB$1:$DB$200&amp;$DC$1:$DC$200,0))),"",IF(INDEX($DC$1:$DC$200,MATCH($A233&amp;R$3,$DB$1:$DB$200&amp;$DC$1:$DC$200,0))=R$3,1,"")),IF(INDEX($DC$201:$DC$770,MATCH($A232&amp;R$3,$DB$201:$DB$770&amp;$DC$201:$DC$770,0))=R$3,2,""))</f>
        <v/>
      </c>
      <c r="S233" s="9" t="str">
        <f t="array" ref="S233">IF(ISNA(INDEX($DC$201:$DC$770,MATCH($A232&amp;S$3,$DB$201:$DB$770&amp;$DC$201:$DC$770,0))),IF(ISNA(INDEX($DC$1:$DC$200,MATCH($A233&amp;S$3,$DB$1:$DB$200&amp;$DC$1:$DC$200,0))),"",IF(INDEX($DC$1:$DC$200,MATCH($A233&amp;S$3,$DB$1:$DB$200&amp;$DC$1:$DC$200,0))=S$3,1,"")),IF(INDEX($DC$201:$DC$770,MATCH($A232&amp;S$3,$DB$201:$DB$770&amp;$DC$201:$DC$770,0))=S$3,2,""))</f>
        <v/>
      </c>
      <c r="T233" s="10" t="str">
        <f t="array" ref="T233">IF(ISNA(INDEX($DC$201:$DC$770,MATCH($A232&amp;T$3,$DB$201:$DB$770&amp;$DC$201:$DC$770,0))),IF(ISNA(INDEX($DC$1:$DC$200,MATCH($A233&amp;T$3,$DB$1:$DB$200&amp;$DC$1:$DC$200,0))),"",IF(INDEX($DC$1:$DC$200,MATCH($A233&amp;T$3,$DB$1:$DB$200&amp;$DC$1:$DC$200,0))=T$3,1,"")),IF(INDEX($DC$201:$DC$770,MATCH($A232&amp;T$3,$DB$201:$DB$770&amp;$DC$201:$DC$770,0))=T$3,2,""))</f>
        <v/>
      </c>
      <c r="U233" s="8" t="str">
        <f t="array" ref="U233">IF(ISNA(INDEX($DC$201:$DC$770,MATCH($A232&amp;U$3,$DB$201:$DB$770&amp;$DC$201:$DC$770,0))),IF(ISNA(INDEX($DC$1:$DC$200,MATCH($A233&amp;U$3,$DB$1:$DB$200&amp;$DC$1:$DC$200,0))),"",IF(INDEX($DC$1:$DC$200,MATCH($A233&amp;U$3,$DB$1:$DB$200&amp;$DC$1:$DC$200,0))=U$3,1,"")),IF(INDEX($DC$201:$DC$770,MATCH($A232&amp;U$3,$DB$201:$DB$770&amp;$DC$201:$DC$770,0))=U$3,2,""))</f>
        <v/>
      </c>
      <c r="V233" s="10" t="str">
        <f t="array" ref="V233">IF(ISNA(INDEX($DC$201:$DC$770,MATCH($A232&amp;V$3,$DB$201:$DB$770&amp;$DC$201:$DC$770,0))),IF(ISNA(INDEX($DC$1:$DC$200,MATCH($A233&amp;V$3,$DB$1:$DB$200&amp;$DC$1:$DC$200,0))),"",IF(INDEX($DC$1:$DC$200,MATCH($A233&amp;V$3,$DB$1:$DB$200&amp;$DC$1:$DC$200,0))=V$3,1,"")),IF(INDEX($DC$201:$DC$770,MATCH($A232&amp;V$3,$DB$201:$DB$770&amp;$DC$201:$DC$770,0))=V$3,2,""))</f>
        <v/>
      </c>
      <c r="W233" s="10" t="str">
        <f t="array" ref="W233">IF(ISNA(INDEX($DC$201:$DC$770,MATCH($A232&amp;W$3,$DB$201:$DB$770&amp;$DC$201:$DC$770,0))),IF(ISNA(INDEX($DC$1:$DC$200,MATCH($A233&amp;W$3,$DB$1:$DB$200&amp;$DC$1:$DC$200,0))),"",IF(INDEX($DC$1:$DC$200,MATCH($A233&amp;W$3,$DB$1:$DB$200&amp;$DC$1:$DC$200,0))=W$3,1,"")),IF(INDEX($DC$201:$DC$770,MATCH($A232&amp;W$3,$DB$201:$DB$770&amp;$DC$201:$DC$770,0))=W$3,2,""))</f>
        <v/>
      </c>
      <c r="X233" s="10" t="str">
        <f t="array" ref="X233">IF(ISNA(INDEX($DC$201:$DC$770,MATCH($A232&amp;X$3,$DB$201:$DB$770&amp;$DC$201:$DC$770,0))),IF(ISNA(INDEX($DC$1:$DC$200,MATCH($A233&amp;X$3,$DB$1:$DB$200&amp;$DC$1:$DC$200,0))),"",IF(INDEX($DC$1:$DC$200,MATCH($A233&amp;X$3,$DB$1:$DB$200&amp;$DC$1:$DC$200,0))=X$3,1,"")),IF(INDEX($DC$201:$DC$770,MATCH($A232&amp;X$3,$DB$201:$DB$770&amp;$DC$201:$DC$770,0))=X$3,2,""))</f>
        <v/>
      </c>
      <c r="Y233" s="9" t="str">
        <f t="array" ref="Y233">IF(ISNA(INDEX($DC$201:$DC$770,MATCH($A232&amp;Y$3,$DB$201:$DB$770&amp;$DC$201:$DC$770,0))),IF(ISNA(INDEX($DC$1:$DC$200,MATCH($A233&amp;Y$3,$DB$1:$DB$200&amp;$DC$1:$DC$200,0))),"",IF(INDEX($DC$1:$DC$200,MATCH($A233&amp;Y$3,$DB$1:$DB$200&amp;$DC$1:$DC$200,0))=Y$3,1,"")),IF(INDEX($DC$201:$DC$770,MATCH($A232&amp;Y$3,$DB$201:$DB$770&amp;$DC$201:$DC$770,0))=Y$3,2,""))</f>
        <v/>
      </c>
      <c r="Z233" s="10">
        <f t="array" ref="Z233">IF(ISNA(INDEX($DC$201:$DC$770,MATCH($A232&amp;Z$3,$DB$201:$DB$770&amp;$DC$201:$DC$770,0))),IF(ISNA(INDEX($DC$1:$DC$200,MATCH($A233&amp;Z$3,$DB$1:$DB$200&amp;$DC$1:$DC$200,0))),"",IF(INDEX($DC$1:$DC$200,MATCH($A233&amp;Z$3,$DB$1:$DB$200&amp;$DC$1:$DC$200,0))=Z$3,1,"")),IF(INDEX($DC$201:$DC$770,MATCH($A232&amp;Z$3,$DB$201:$DB$770&amp;$DC$201:$DC$770,0))=Z$3,2,""))</f>
        <v>2</v>
      </c>
      <c r="AA233" s="8">
        <f t="array" ref="AA233">IF(ISNA(INDEX($DC$201:$DC$770,MATCH($A232&amp;AA$3,$DB$201:$DB$770&amp;$DC$201:$DC$770,0))),IF(ISNA(INDEX($DC$1:$DC$200,MATCH($A233&amp;AA$3,$DB$1:$DB$200&amp;$DC$1:$DC$200,0))),"",IF(INDEX($DC$1:$DC$200,MATCH($A233&amp;AA$3,$DB$1:$DB$200&amp;$DC$1:$DC$200,0))=AA$3,1,"")),IF(INDEX($DC$201:$DC$770,MATCH($A232&amp;AA$3,$DB$201:$DB$770&amp;$DC$201:$DC$770,0))=AA$3,2,""))</f>
        <v>2</v>
      </c>
      <c r="AB233" s="10" t="str">
        <f t="array" ref="AB233">IF(ISNA(INDEX($DC$201:$DC$770,MATCH($A232&amp;AB$3,$DB$201:$DB$770&amp;$DC$201:$DC$770,0))),IF(ISNA(INDEX($DC$1:$DC$200,MATCH($A233&amp;AB$3,$DB$1:$DB$200&amp;$DC$1:$DC$200,0))),"",IF(INDEX($DC$1:$DC$200,MATCH($A233&amp;AB$3,$DB$1:$DB$200&amp;$DC$1:$DC$200,0))=AB$3,1,"")),IF(INDEX($DC$201:$DC$770,MATCH($A232&amp;AB$3,$DB$201:$DB$770&amp;$DC$201:$DC$770,0))=AB$3,2,""))</f>
        <v/>
      </c>
      <c r="AC233" s="10" t="str">
        <f t="array" ref="AC233">IF(ISNA(INDEX($DC$201:$DC$770,MATCH($A232&amp;AC$3,$DB$201:$DB$770&amp;$DC$201:$DC$770,0))),IF(ISNA(INDEX($DC$1:$DC$200,MATCH($A233&amp;AC$3,$DB$1:$DB$200&amp;$DC$1:$DC$200,0))),"",IF(INDEX($DC$1:$DC$200,MATCH($A233&amp;AC$3,$DB$1:$DB$200&amp;$DC$1:$DC$200,0))=AC$3,1,"")),IF(INDEX($DC$201:$DC$770,MATCH($A232&amp;AC$3,$DB$201:$DB$770&amp;$DC$201:$DC$770,0))=AC$3,2,""))</f>
        <v/>
      </c>
      <c r="AD233" s="8" t="str">
        <f t="array" ref="AD233">IF(ISNA(INDEX($DC$201:$DC$770,MATCH($A232&amp;AD$3,$DB$201:$DB$770&amp;$DC$201:$DC$770,0))),IF(ISNA(INDEX($DC$1:$DC$200,MATCH($A233&amp;AD$3,$DB$1:$DB$200&amp;$DC$1:$DC$200,0))),"",IF(INDEX($DC$1:$DC$200,MATCH($A233&amp;AD$3,$DB$1:$DB$200&amp;$DC$1:$DC$200,0))=AD$3,1,"")),IF(INDEX($DC$201:$DC$770,MATCH($A232&amp;AD$3,$DB$201:$DB$770&amp;$DC$201:$DC$770,0))=AD$3,2,""))</f>
        <v/>
      </c>
      <c r="AE233" s="4">
        <f t="shared" ref="AE233" si="2190">AE232+0.5</f>
        <v>319.5</v>
      </c>
      <c r="AF233" s="174"/>
      <c r="AG233" s="183"/>
      <c r="AH233" s="177"/>
      <c r="AI233" s="2"/>
      <c r="AJ233" s="165"/>
      <c r="AK233" s="165"/>
      <c r="AL233" s="165"/>
      <c r="AM233" s="2"/>
      <c r="AN233" s="9" t="str">
        <f t="shared" ref="AN233" si="2191">IF(ISNA(VLOOKUP(AE233,$CP$30:$CQ$56,2,FALSE)),IF(ISNA(VLOOKUP(AE233,$DB$1:$DE$200,4,FALSE)),"",VLOOKUP(AE233,$DB$1:$DE$200,4,FALSE)),VLOOKUP(AE233,$CP$30:$CQ$56,2,FALSE))</f>
        <v/>
      </c>
      <c r="AO233" s="10"/>
      <c r="AP233" s="10"/>
      <c r="AQ233" s="10"/>
      <c r="AR233" s="10"/>
      <c r="AS233" s="8"/>
      <c r="AT233" s="9" t="str">
        <f t="array" ref="AT233">IF(ISNA(INDEX($DC$201:$DC$770,MATCH($AE232&amp;AT$3,$DB$201:$DB$770&amp;$DC$201:$DC$770,0))),IF(ISNA(INDEX($DC$1:$DC$200,MATCH($AE233&amp;AT$3,$DB$1:$DB$200&amp;$DC$1:$DC$200,0))),"",IF(INDEX($DC$1:$DC$200,MATCH($AE233&amp;AT$3,$DB$1:$DB$200&amp;$DC$1:$DC$200,0))=AT$3,1,"")),IF(INDEX($DC$201:$DC$770,MATCH($AE232&amp;AT$3,$DB$201:$DB$770&amp;$DC$201:$DC$770,0))=AT$3,2,""))</f>
        <v/>
      </c>
      <c r="AU233" s="10" t="str">
        <f t="array" ref="AU233">IF(ISNA(INDEX($DC$201:$DC$770,MATCH($AE232&amp;AU$3,$DB$201:$DB$770&amp;$DC$201:$DC$770,0))),IF(ISNA(INDEX($DC$1:$DC$200,MATCH($AE233&amp;AU$3,$DB$1:$DB$200&amp;$DC$1:$DC$200,0))),"",IF(INDEX($DC$1:$DC$200,MATCH($AE233&amp;AU$3,$DB$1:$DB$200&amp;$DC$1:$DC$200,0))=AU$3,1,"")),IF(INDEX($DC$201:$DC$770,MATCH($AE232&amp;AU$3,$DB$201:$DB$770&amp;$DC$201:$DC$770,0))=AU$3,2,""))</f>
        <v/>
      </c>
      <c r="AV233" s="10" t="str">
        <f t="array" ref="AV233">IF(ISNA(INDEX($DC$201:$DC$770,MATCH($AE232&amp;AV$3,$DB$201:$DB$770&amp;$DC$201:$DC$770,0))),IF(ISNA(INDEX($DC$1:$DC$200,MATCH($AE233&amp;AV$3,$DB$1:$DB$200&amp;$DC$1:$DC$200,0))),"",IF(INDEX($DC$1:$DC$200,MATCH($AE233&amp;AV$3,$DB$1:$DB$200&amp;$DC$1:$DC$200,0))=AV$3,1,"")),IF(INDEX($DC$201:$DC$770,MATCH($AE232&amp;AV$3,$DB$201:$DB$770&amp;$DC$201:$DC$770,0))=AV$3,2,""))</f>
        <v/>
      </c>
      <c r="AW233" s="9" t="str">
        <f t="array" ref="AW233">IF(ISNA(INDEX($DC$201:$DC$770,MATCH($AE232&amp;AW$3,$DB$201:$DB$770&amp;$DC$201:$DC$770,0))),IF(ISNA(INDEX($DC$1:$DC$200,MATCH($AE233&amp;AW$3,$DB$1:$DB$200&amp;$DC$1:$DC$200,0))),"",IF(INDEX($DC$1:$DC$200,MATCH($AE233&amp;AW$3,$DB$1:$DB$200&amp;$DC$1:$DC$200,0))=AW$3,1,"")),IF(INDEX($DC$201:$DC$770,MATCH($AE232&amp;AW$3,$DB$201:$DB$770&amp;$DC$201:$DC$770,0))=AW$3,2,""))</f>
        <v/>
      </c>
      <c r="AX233" s="10" t="str">
        <f t="array" ref="AX233">IF(ISNA(INDEX($DC$201:$DC$770,MATCH($AE232&amp;AX$3,$DB$201:$DB$770&amp;$DC$201:$DC$770,0))),IF(ISNA(INDEX($DC$1:$DC$200,MATCH($AE233&amp;AX$3,$DB$1:$DB$200&amp;$DC$1:$DC$200,0))),"",IF(INDEX($DC$1:$DC$200,MATCH($AE233&amp;AX$3,$DB$1:$DB$200&amp;$DC$1:$DC$200,0))=AX$3,1,"")),IF(INDEX($DC$201:$DC$770,MATCH($AE232&amp;AX$3,$DB$201:$DB$770&amp;$DC$201:$DC$770,0))=AX$3,2,""))</f>
        <v/>
      </c>
      <c r="AY233" s="8" t="str">
        <f t="array" ref="AY233">IF(ISNA(INDEX($DC$201:$DC$770,MATCH($AE232&amp;AY$3,$DB$201:$DB$770&amp;$DC$201:$DC$770,0))),IF(ISNA(INDEX($DC$1:$DC$200,MATCH($AE233&amp;AY$3,$DB$1:$DB$200&amp;$DC$1:$DC$200,0))),"",IF(INDEX($DC$1:$DC$200,MATCH($AE233&amp;AY$3,$DB$1:$DB$200&amp;$DC$1:$DC$200,0))=AY$3,1,"")),IF(INDEX($DC$201:$DC$770,MATCH($AE232&amp;AY$3,$DB$201:$DB$770&amp;$DC$201:$DC$770,0))=AY$3,2,""))</f>
        <v/>
      </c>
      <c r="AZ233" s="10" t="str">
        <f t="array" ref="AZ233">IF(ISNA(INDEX($DC$201:$DC$770,MATCH($AE232&amp;AZ$3,$DB$201:$DB$770&amp;$DC$201:$DC$770,0))),IF(ISNA(INDEX($DC$1:$DC$200,MATCH($AE233&amp;AZ$3,$DB$1:$DB$200&amp;$DC$1:$DC$200,0))),"",IF(INDEX($DC$1:$DC$200,MATCH($AE233&amp;AZ$3,$DB$1:$DB$200&amp;$DC$1:$DC$200,0))=AZ$3,1,"")),IF(INDEX($DC$201:$DC$770,MATCH($AE232&amp;AZ$3,$DB$201:$DB$770&amp;$DC$201:$DC$770,0))=AZ$3,2,""))</f>
        <v/>
      </c>
      <c r="BA233" s="10" t="str">
        <f t="array" ref="BA233">IF(ISNA(INDEX($DC$201:$DC$770,MATCH($AE232&amp;BA$3,$DB$201:$DB$770&amp;$DC$201:$DC$770,0))),IF(ISNA(INDEX($DC$1:$DC$200,MATCH($AE233&amp;BA$3,$DB$1:$DB$200&amp;$DC$1:$DC$200,0))),"",IF(INDEX($DC$1:$DC$200,MATCH($AE233&amp;BA$3,$DB$1:$DB$200&amp;$DC$1:$DC$200,0))=BA$3,1,"")),IF(INDEX($DC$201:$DC$770,MATCH($AE232&amp;BA$3,$DB$201:$DB$770&amp;$DC$201:$DC$770,0))=BA$3,2,""))</f>
        <v/>
      </c>
      <c r="BB233" s="10" t="str">
        <f t="array" ref="BB233">IF(ISNA(INDEX($DC$201:$DC$770,MATCH($AE232&amp;BB$3,$DB$201:$DB$770&amp;$DC$201:$DC$770,0))),IF(ISNA(INDEX($DC$1:$DC$200,MATCH($AE233&amp;BB$3,$DB$1:$DB$200&amp;$DC$1:$DC$200,0))),"",IF(INDEX($DC$1:$DC$200,MATCH($AE233&amp;BB$3,$DB$1:$DB$200&amp;$DC$1:$DC$200,0))=BB$3,1,"")),IF(INDEX($DC$201:$DC$770,MATCH($AE232&amp;BB$3,$DB$201:$DB$770&amp;$DC$201:$DC$770,0))=BB$3,2,""))</f>
        <v/>
      </c>
      <c r="BC233" s="9" t="str">
        <f t="array" ref="BC233">IF(ISNA(INDEX($DC$201:$DC$770,MATCH($AE232&amp;BC$3,$DB$201:$DB$770&amp;$DC$201:$DC$770,0))),IF(ISNA(INDEX($DC$1:$DC$200,MATCH($AE233&amp;BC$3,$DB$1:$DB$200&amp;$DC$1:$DC$200,0))),"",IF(INDEX($DC$1:$DC$200,MATCH($AE233&amp;BC$3,$DB$1:$DB$200&amp;$DC$1:$DC$200,0))=BC$3,1,"")),IF(INDEX($DC$201:$DC$770,MATCH($AE232&amp;BC$3,$DB$201:$DB$770&amp;$DC$201:$DC$770,0))=BC$3,2,""))</f>
        <v/>
      </c>
      <c r="BD233" s="10" t="str">
        <f t="array" ref="BD233">IF(ISNA(INDEX($DC$201:$DC$770,MATCH($AE232&amp;BD$3,$DB$201:$DB$770&amp;$DC$201:$DC$770,0))),IF(ISNA(INDEX($DC$1:$DC$200,MATCH($AE233&amp;BD$3,$DB$1:$DB$200&amp;$DC$1:$DC$200,0))),"",IF(INDEX($DC$1:$DC$200,MATCH($AE233&amp;BD$3,$DB$1:$DB$200&amp;$DC$1:$DC$200,0))=BD$3,1,"")),IF(INDEX($DC$201:$DC$770,MATCH($AE232&amp;BD$3,$DB$201:$DB$770&amp;$DC$201:$DC$770,0))=BD$3,2,""))</f>
        <v/>
      </c>
      <c r="BE233" s="8" t="str">
        <f t="array" ref="BE233">IF(ISNA(INDEX($DC$201:$DC$770,MATCH($AE232&amp;BE$3,$DB$201:$DB$770&amp;$DC$201:$DC$770,0))),IF(ISNA(INDEX($DC$1:$DC$200,MATCH($AE233&amp;BE$3,$DB$1:$DB$200&amp;$DC$1:$DC$200,0))),"",IF(INDEX($DC$1:$DC$200,MATCH($AE233&amp;BE$3,$DB$1:$DB$200&amp;$DC$1:$DC$200,0))=BE$3,1,"")),IF(INDEX($DC$201:$DC$770,MATCH($AE232&amp;BE$3,$DB$201:$DB$770&amp;$DC$201:$DC$770,0))=BE$3,2,""))</f>
        <v/>
      </c>
      <c r="BF233" s="10" t="str">
        <f t="array" ref="BF233">IF(ISNA(INDEX($DC$201:$DC$770,MATCH($AE232&amp;BF$3,$DB$201:$DB$770&amp;$DC$201:$DC$770,0))),IF(ISNA(INDEX($DC$1:$DC$200,MATCH($AE233&amp;BF$3,$DB$1:$DB$200&amp;$DC$1:$DC$200,0))),"",IF(INDEX($DC$1:$DC$200,MATCH($AE233&amp;BF$3,$DB$1:$DB$200&amp;$DC$1:$DC$200,0))=BF$3,1,"")),IF(INDEX($DC$201:$DC$770,MATCH($AE232&amp;BF$3,$DB$201:$DB$770&amp;$DC$201:$DC$770,0))=BF$3,2,""))</f>
        <v/>
      </c>
      <c r="BG233" s="10" t="str">
        <f t="array" ref="BG233">IF(ISNA(INDEX($DC$201:$DC$770,MATCH($AE232&amp;BG$3,$DB$201:$DB$770&amp;$DC$201:$DC$770,0))),IF(ISNA(INDEX($DC$1:$DC$200,MATCH($AE233&amp;BG$3,$DB$1:$DB$200&amp;$DC$1:$DC$200,0))),"",IF(INDEX($DC$1:$DC$200,MATCH($AE233&amp;BG$3,$DB$1:$DB$200&amp;$DC$1:$DC$200,0))=BG$3,1,"")),IF(INDEX($DC$201:$DC$770,MATCH($AE232&amp;BG$3,$DB$201:$DB$770&amp;$DC$201:$DC$770,0))=BG$3,2,""))</f>
        <v/>
      </c>
      <c r="BH233" s="8" t="str">
        <f t="array" ref="BH233">IF(ISNA(INDEX($DC$201:$DC$770,MATCH($AE232&amp;BH$3,$DB$201:$DB$770&amp;$DC$201:$DC$770,0))),IF(ISNA(INDEX($DC$1:$DC$200,MATCH($AE233&amp;BH$3,$DB$1:$DB$200&amp;$DC$1:$DC$200,0))),"",IF(INDEX($DC$1:$DC$200,MATCH($AE233&amp;BH$3,$DB$1:$DB$200&amp;$DC$1:$DC$200,0))=BH$3,1,"")),IF(INDEX($DC$201:$DC$770,MATCH($AE232&amp;BH$3,$DB$201:$DB$770&amp;$DC$201:$DC$770,0))=BH$3,2,""))</f>
        <v/>
      </c>
      <c r="BI233" s="4">
        <f t="shared" ref="BI233" si="2192">BI232+0.5</f>
        <v>349.5</v>
      </c>
      <c r="BJ233" s="174"/>
      <c r="BK233" s="183"/>
      <c r="BL233" s="177"/>
      <c r="BM233" s="2"/>
      <c r="BN233" s="165"/>
      <c r="BO233" s="165"/>
      <c r="BP233" s="165"/>
      <c r="BQ233" s="2"/>
      <c r="BR233" s="9" t="str">
        <f t="shared" ref="BR233" si="2193">IF(ISNA(VLOOKUP(BI233,$CP$30:$CQ$56,2,FALSE)),IF(ISNA(VLOOKUP(BI233,$DB$1:$DE$200,4,FALSE)),"",VLOOKUP(BI233,$DB$1:$DE$200,4,FALSE)),VLOOKUP(BI233,$CP$30:$CQ$56,2,FALSE))</f>
        <v/>
      </c>
      <c r="BS233" s="10"/>
      <c r="BT233" s="10"/>
      <c r="BU233" s="10"/>
      <c r="BV233" s="10"/>
      <c r="BW233" s="8"/>
      <c r="BX233" s="9" t="str">
        <f t="array" ref="BX233">IF(ISNA(INDEX($DC$201:$DC$770,MATCH($BI232&amp;BX$3,$DB$201:$DB$770&amp;$DC$201:$DC$770,0))),IF(ISNA(INDEX($DC$1:$DC$200,MATCH($BI233&amp;BX$3,$DB$1:$DB$200&amp;$DC$1:$DC$200,0))),"",IF(INDEX($DC$1:$DC$200,MATCH($BI233&amp;BX$3,$DB$1:$DB$200&amp;$DC$1:$DC$200,0))=BX$3,1,"")),IF(INDEX($DC$201:$DC$770,MATCH($BI232&amp;BX$3,$DB$201:$DB$770&amp;$DC$201:$DC$770,0))=BX$3,2,""))</f>
        <v/>
      </c>
      <c r="BY233" s="10" t="str">
        <f t="array" ref="BY233">IF(ISNA(INDEX($DC$201:$DC$770,MATCH($BI232&amp;BY$3,$DB$201:$DB$770&amp;$DC$201:$DC$770,0))),IF(ISNA(INDEX($DC$1:$DC$200,MATCH($BI233&amp;BY$3,$DB$1:$DB$200&amp;$DC$1:$DC$200,0))),"",IF(INDEX($DC$1:$DC$200,MATCH($BI233&amp;BY$3,$DB$1:$DB$200&amp;$DC$1:$DC$200,0))=BY$3,1,"")),IF(INDEX($DC$201:$DC$770,MATCH($BI232&amp;BY$3,$DB$201:$DB$770&amp;$DC$201:$DC$770,0))=BY$3,2,""))</f>
        <v/>
      </c>
      <c r="BZ233" s="10" t="str">
        <f t="array" ref="BZ233">IF(ISNA(INDEX($DC$201:$DC$770,MATCH($BI232&amp;BZ$3,$DB$201:$DB$770&amp;$DC$201:$DC$770,0))),IF(ISNA(INDEX($DC$1:$DC$200,MATCH($BI233&amp;BZ$3,$DB$1:$DB$200&amp;$DC$1:$DC$200,0))),"",IF(INDEX($DC$1:$DC$200,MATCH($BI233&amp;BZ$3,$DB$1:$DB$200&amp;$DC$1:$DC$200,0))=BZ$3,1,"")),IF(INDEX($DC$201:$DC$770,MATCH($BI232&amp;BZ$3,$DB$201:$DB$770&amp;$DC$201:$DC$770,0))=BZ$3,2,""))</f>
        <v/>
      </c>
      <c r="CA233" s="9" t="str">
        <f t="array" ref="CA233">IF(ISNA(INDEX($DC$201:$DC$770,MATCH($BI232&amp;CA$3,$DB$201:$DB$770&amp;$DC$201:$DC$770,0))),IF(ISNA(INDEX($DC$1:$DC$200,MATCH($BI233&amp;CA$3,$DB$1:$DB$200&amp;$DC$1:$DC$200,0))),"",IF(INDEX($DC$1:$DC$200,MATCH($BI233&amp;CA$3,$DB$1:$DB$200&amp;$DC$1:$DC$200,0))=CA$3,1,"")),IF(INDEX($DC$201:$DC$770,MATCH($BI232&amp;CA$3,$DB$201:$DB$770&amp;$DC$201:$DC$770,0))=CA$3,2,""))</f>
        <v/>
      </c>
      <c r="CB233" s="10" t="str">
        <f t="array" ref="CB233">IF(ISNA(INDEX($DC$201:$DC$770,MATCH($BI232&amp;CB$3,$DB$201:$DB$770&amp;$DC$201:$DC$770,0))),IF(ISNA(INDEX($DC$1:$DC$200,MATCH($BI233&amp;CB$3,$DB$1:$DB$200&amp;$DC$1:$DC$200,0))),"",IF(INDEX($DC$1:$DC$200,MATCH($BI233&amp;CB$3,$DB$1:$DB$200&amp;$DC$1:$DC$200,0))=CB$3,1,"")),IF(INDEX($DC$201:$DC$770,MATCH($BI232&amp;CB$3,$DB$201:$DB$770&amp;$DC$201:$DC$770,0))=CB$3,2,""))</f>
        <v/>
      </c>
      <c r="CC233" s="8" t="str">
        <f t="array" ref="CC233">IF(ISNA(INDEX($DC$201:$DC$770,MATCH($BI232&amp;CC$3,$DB$201:$DB$770&amp;$DC$201:$DC$770,0))),IF(ISNA(INDEX($DC$1:$DC$200,MATCH($BI233&amp;CC$3,$DB$1:$DB$200&amp;$DC$1:$DC$200,0))),"",IF(INDEX($DC$1:$DC$200,MATCH($BI233&amp;CC$3,$DB$1:$DB$200&amp;$DC$1:$DC$200,0))=CC$3,1,"")),IF(INDEX($DC$201:$DC$770,MATCH($BI232&amp;CC$3,$DB$201:$DB$770&amp;$DC$201:$DC$770,0))=CC$3,2,""))</f>
        <v/>
      </c>
      <c r="CD233" s="10" t="str">
        <f t="array" ref="CD233">IF(ISNA(INDEX($DC$201:$DC$770,MATCH($BI232&amp;CD$3,$DB$201:$DB$770&amp;$DC$201:$DC$770,0))),IF(ISNA(INDEX($DC$1:$DC$200,MATCH($BI233&amp;CD$3,$DB$1:$DB$200&amp;$DC$1:$DC$200,0))),"",IF(INDEX($DC$1:$DC$200,MATCH($BI233&amp;CD$3,$DB$1:$DB$200&amp;$DC$1:$DC$200,0))=CD$3,1,"")),IF(INDEX($DC$201:$DC$770,MATCH($BI232&amp;CD$3,$DB$201:$DB$770&amp;$DC$201:$DC$770,0))=CD$3,2,""))</f>
        <v/>
      </c>
      <c r="CE233" s="10" t="str">
        <f t="array" ref="CE233">IF(ISNA(INDEX($DC$201:$DC$770,MATCH($BI232&amp;CE$3,$DB$201:$DB$770&amp;$DC$201:$DC$770,0))),IF(ISNA(INDEX($DC$1:$DC$200,MATCH($BI233&amp;CE$3,$DB$1:$DB$200&amp;$DC$1:$DC$200,0))),"",IF(INDEX($DC$1:$DC$200,MATCH($BI233&amp;CE$3,$DB$1:$DB$200&amp;$DC$1:$DC$200,0))=CE$3,1,"")),IF(INDEX($DC$201:$DC$770,MATCH($BI232&amp;CE$3,$DB$201:$DB$770&amp;$DC$201:$DC$770,0))=CE$3,2,""))</f>
        <v/>
      </c>
      <c r="CF233" s="10" t="str">
        <f t="array" ref="CF233">IF(ISNA(INDEX($DC$201:$DC$770,MATCH($BI232&amp;CF$3,$DB$201:$DB$770&amp;$DC$201:$DC$770,0))),IF(ISNA(INDEX($DC$1:$DC$200,MATCH($BI233&amp;CF$3,$DB$1:$DB$200&amp;$DC$1:$DC$200,0))),"",IF(INDEX($DC$1:$DC$200,MATCH($BI233&amp;CF$3,$DB$1:$DB$200&amp;$DC$1:$DC$200,0))=CF$3,1,"")),IF(INDEX($DC$201:$DC$770,MATCH($BI232&amp;CF$3,$DB$201:$DB$770&amp;$DC$201:$DC$770,0))=CF$3,2,""))</f>
        <v/>
      </c>
      <c r="CG233" s="9" t="str">
        <f t="array" ref="CG233">IF(ISNA(INDEX($DC$201:$DC$770,MATCH($BI232&amp;CG$3,$DB$201:$DB$770&amp;$DC$201:$DC$770,0))),IF(ISNA(INDEX($DC$1:$DC$200,MATCH($BI233&amp;CG$3,$DB$1:$DB$200&amp;$DC$1:$DC$200,0))),"",IF(INDEX($DC$1:$DC$200,MATCH($BI233&amp;CG$3,$DB$1:$DB$200&amp;$DC$1:$DC$200,0))=CG$3,1,"")),IF(INDEX($DC$201:$DC$770,MATCH($BI232&amp;CG$3,$DB$201:$DB$770&amp;$DC$201:$DC$770,0))=CG$3,2,""))</f>
        <v/>
      </c>
      <c r="CH233" s="10" t="str">
        <f t="array" ref="CH233">IF(ISNA(INDEX($DC$201:$DC$770,MATCH($BI232&amp;CH$3,$DB$201:$DB$770&amp;$DC$201:$DC$770,0))),IF(ISNA(INDEX($DC$1:$DC$200,MATCH($BI233&amp;CH$3,$DB$1:$DB$200&amp;$DC$1:$DC$200,0))),"",IF(INDEX($DC$1:$DC$200,MATCH($BI233&amp;CH$3,$DB$1:$DB$200&amp;$DC$1:$DC$200,0))=CH$3,1,"")),IF(INDEX($DC$201:$DC$770,MATCH($BI232&amp;CH$3,$DB$201:$DB$770&amp;$DC$201:$DC$770,0))=CH$3,2,""))</f>
        <v/>
      </c>
      <c r="CI233" s="8" t="str">
        <f t="array" ref="CI233">IF(ISNA(INDEX($DC$201:$DC$770,MATCH($BI232&amp;CI$3,$DB$201:$DB$770&amp;$DC$201:$DC$770,0))),IF(ISNA(INDEX($DC$1:$DC$200,MATCH($BI233&amp;CI$3,$DB$1:$DB$200&amp;$DC$1:$DC$200,0))),"",IF(INDEX($DC$1:$DC$200,MATCH($BI233&amp;CI$3,$DB$1:$DB$200&amp;$DC$1:$DC$200,0))=CI$3,1,"")),IF(INDEX($DC$201:$DC$770,MATCH($BI232&amp;CI$3,$DB$201:$DB$770&amp;$DC$201:$DC$770,0))=CI$3,2,""))</f>
        <v/>
      </c>
      <c r="CJ233" s="10" t="str">
        <f t="array" ref="CJ233">IF(ISNA(INDEX($DC$201:$DC$770,MATCH($BI232&amp;CJ$3,$DB$201:$DB$770&amp;$DC$201:$DC$770,0))),IF(ISNA(INDEX($DC$1:$DC$200,MATCH($BI233&amp;CJ$3,$DB$1:$DB$200&amp;$DC$1:$DC$200,0))),"",IF(INDEX($DC$1:$DC$200,MATCH($BI233&amp;CJ$3,$DB$1:$DB$200&amp;$DC$1:$DC$200,0))=CJ$3,1,"")),IF(INDEX($DC$201:$DC$770,MATCH($BI232&amp;CJ$3,$DB$201:$DB$770&amp;$DC$201:$DC$770,0))=CJ$3,2,""))</f>
        <v/>
      </c>
      <c r="CK233" s="10" t="str">
        <f t="array" ref="CK233">IF(ISNA(INDEX($DC$201:$DC$770,MATCH($BI232&amp;CK$3,$DB$201:$DB$770&amp;$DC$201:$DC$770,0))),IF(ISNA(INDEX($DC$1:$DC$200,MATCH($BI233&amp;CK$3,$DB$1:$DB$200&amp;$DC$1:$DC$200,0))),"",IF(INDEX($DC$1:$DC$200,MATCH($BI233&amp;CK$3,$DB$1:$DB$200&amp;$DC$1:$DC$200,0))=CK$3,1,"")),IF(INDEX($DC$201:$DC$770,MATCH($BI232&amp;CK$3,$DB$201:$DB$770&amp;$DC$201:$DC$770,0))=CK$3,2,""))</f>
        <v/>
      </c>
      <c r="CL233" s="8" t="str">
        <f t="array" ref="CL233">IF(ISNA(INDEX($DC$201:$DC$770,MATCH($BI232&amp;CL$3,$DB$201:$DB$770&amp;$DC$201:$DC$770,0))),IF(ISNA(INDEX($DC$1:$DC$200,MATCH($BI233&amp;CL$3,$DB$1:$DB$200&amp;$DC$1:$DC$200,0))),"",IF(INDEX($DC$1:$DC$200,MATCH($BI233&amp;CL$3,$DB$1:$DB$200&amp;$DC$1:$DC$200,0))=CL$3,1,"")),IF(INDEX($DC$201:$DC$770,MATCH($BI232&amp;CL$3,$DB$201:$DB$770&amp;$DC$201:$DC$770,0))=CL$3,2,""))</f>
        <v/>
      </c>
      <c r="CX233" s="30"/>
      <c r="CY233" s="30"/>
      <c r="CZ233" s="30"/>
      <c r="DA233" s="30"/>
      <c r="DB233" s="30"/>
      <c r="DC233" s="30"/>
      <c r="DD233" s="30"/>
      <c r="DE233" s="30"/>
      <c r="DF233" s="30"/>
      <c r="DG233" s="30"/>
      <c r="DH233" s="30"/>
      <c r="DI233" s="30"/>
      <c r="DJ233" s="30"/>
      <c r="DK233" s="30"/>
      <c r="DL233" s="49">
        <f t="shared" si="1926"/>
        <v>0</v>
      </c>
      <c r="DM233" s="30"/>
      <c r="DN233" s="30"/>
      <c r="DO233" s="30"/>
      <c r="DP233" s="30"/>
      <c r="DQ233" s="30"/>
    </row>
    <row r="234" spans="1:121" ht="12.75" customHeight="1">
      <c r="A234" s="13">
        <f t="shared" ref="A234" si="2194">A232+1</f>
        <v>289</v>
      </c>
      <c r="B234" s="174">
        <f>TRUNC((DATE($CR$2,C$205,C234)-WEEKDAY(DATE($CR$2,C$205,C234),2)-DATE(YEAR(DATE($CR$2,C$205,C234)+4-WEEKDAY(DATE($CR$2,C$205,C234),2)),1,-10))/7)</f>
        <v>41</v>
      </c>
      <c r="C234" s="181">
        <v>15</v>
      </c>
      <c r="D234" s="176" t="str">
        <f t="shared" si="1928"/>
        <v>Sa</v>
      </c>
      <c r="E234" s="2"/>
      <c r="F234" s="164">
        <f t="shared" ref="F234" si="2195">IF(OR(OR(B234=$CR$7,B238=$CR$7,B234=$CS$7,B238=$CS$7,B234=$CT$7,B238=$CT$7,B234=$CR$8,B238=$CR$8,B234=$CR$9,B238=$CR$9,B234=$CR$10,B238=$CR$10,B234=$CS$10,B238=$CS$10,B234=$CR$11,B238=$CR$11,B234=$CS$11,B238=$CS$11,B234=$CT$11,B238=$CT$11,B234=$CU$11,B238=$CU$11,B234=$CV$11,B238=$CV$11,B234=$CR$12,B238=$CR$12,B234=$CS$12,B238=$CS$12),OR($A235=$CP$30,$A235=$CP$31,$A235=$CP$32,$A235=$CP$33,$A235=$CP$34,$A235=$CP$35,$A235=$CP$36,$A235=$CP$37,$A235=$CP$38,$A235=$CP$39,$A235=$CP$40,$A235=$CP$41),OR($A235=$CP$44,$A235=$CP$45,$A235=$CP$46,$A235=$CP$47,$A235=$CP$48,$A235=$CP$49,$A235=$CP$50)),1,"")</f>
        <v>1</v>
      </c>
      <c r="G234" s="164">
        <f t="shared" ref="G234" si="2196">IF(OR(OR(B234=$CR$15,B238=$CR$15,B234=$CS$15,B238=$CS$15,B234=$CT$15,B238=$CT$15,B234=$CR$16,B238=$CR$16,B234=$CS$16,B238=$CS$16,B234=$CR$17,B238=$CR$17,B234=$CS$17,B238=$CS$17,B234=$CR$18,B238=$CR$18,B234=$CS$18,B238=$CS$18,B234=$CT$18,B238=$CT$18,B234=$CU$18,B238=$CU$18,B234=$CV$18,B238=$CV$18,B234=$CR$19,B238=$CR$19,B234=$CS$19,B238=$CS$19),OR($A235=$CP$30,$A235=$CP$31,$A235=$CP$32,$A235=$CP$33,$A235=$CP$34,$A235=$CP$35,$A235=$CP$36,$A235=$CP$37,$A235=$CP$38,$A235=$CP$39,$A235=$CP$40,$A235=$CP$41),OR($A235=$CP$44,$A235=$CP$45,$A235=$CP$46,$A235=$CP$47,$A235=$CP$48,$A235=$CP$49,$A235=$CP$50)),1,"")</f>
        <v>1</v>
      </c>
      <c r="H234" s="164">
        <f t="shared" ref="H234" si="2197">IF(OR(OR(B234=$CR$22,B238=$CR$22,B234=$CS$22,B238=$CS$22,B234=$CT$22,B238=$CT$22,B234=$CR$23,B238=$CR$23,B234=$CS$23,B238=$CS$23,B234=$CR$24,B238=$CR$24,B234=$CS$24,B238=$CS$24,B234=$CR$25,B238=$CR$25,B234=$CS$25,B238=$CS$25,B234=$CT$25,B238=$CT$25,B234=$CU$25,B238=$CU$25,B234=$CV$25,B238=$CV$25,B234=$CR$26,B238=$CR$26,B234=$CS$26,B238=$CS$26),OR($A235=$CP$30,$A235=$CP$31,$A235=$CP$32,$A235=$CP$33,$A235=$CP$34,$A235=$CP$35,$A235=$CP$36,$A235=$CP$37,$A235=$CP$38,$A235=$CP$39,$A235=$CP$40,$A235=$CP$41),OR($A235=$CP$44,$A235=$CP$45,$A235=$CP$46,$A235=$CP$47,$A235=$CP$48,$A235=$CP$49,$A235=$CP$50)),1,"")</f>
        <v>1</v>
      </c>
      <c r="I234" s="2"/>
      <c r="J234" s="1" t="str">
        <f t="shared" ref="J234" si="2198">IF(ISNA(VLOOKUP(A234,$DB$1:$DE$200,4,FALSE)),"",VLOOKUP(A234,$DB$1:$DE$200,4,FALSE))</f>
        <v/>
      </c>
      <c r="K234" s="1"/>
      <c r="L234" s="1"/>
      <c r="M234" s="1"/>
      <c r="N234" s="1"/>
      <c r="O234" s="1"/>
      <c r="P234" s="5" t="str">
        <f t="array" ref="P234">IF(ISNA(INDEX($DC$1:$DC$770,MATCH($A234&amp;P$3,$DB$1:$DB$770&amp;$DC$1:$DC$770,0))),"",IF(ISNA(INDEX($DC$1:$DC$200,MATCH($A234&amp;P$3,$DB$1:$DB$200&amp;$DC$1:$DC$200,0))),IF(INDEX($DC$201:$DC$770,MATCH($A234&amp;P$3,$DB$201:$DB$770&amp;$DC$201:$DC$770,0))=P$3,2,""),IF(INDEX($DC$1:$DC$200,MATCH($A234&amp;P$3,$DB$1:$DB$200&amp;$DC$1:$DC$200,0))=P$3,1,"")))</f>
        <v/>
      </c>
      <c r="Q234" s="6" t="str">
        <f t="array" ref="Q234">IF(ISNA(INDEX($DC$1:$DC$770,MATCH($A234&amp;Q$3,$DB$1:$DB$770&amp;$DC$1:$DC$770,0))),"",IF(ISNA(INDEX($DC$1:$DC$200,MATCH($A234&amp;Q$3,$DB$1:$DB$200&amp;$DC$1:$DC$200,0))),IF(INDEX($DC$201:$DC$770,MATCH($A234&amp;Q$3,$DB$201:$DB$770&amp;$DC$201:$DC$770,0))=Q$3,2,""),IF(INDEX($DC$1:$DC$200,MATCH($A234&amp;Q$3,$DB$1:$DB$200&amp;$DC$1:$DC$200,0))=Q$3,1,"")))</f>
        <v/>
      </c>
      <c r="R234" s="6" t="str">
        <f t="array" ref="R234">IF(ISNA(INDEX($DC$1:$DC$770,MATCH($A234&amp;R$3,$DB$1:$DB$770&amp;$DC$1:$DC$770,0))),"",IF(ISNA(INDEX($DC$1:$DC$200,MATCH($A234&amp;R$3,$DB$1:$DB$200&amp;$DC$1:$DC$200,0))),IF(INDEX($DC$201:$DC$770,MATCH($A234&amp;R$3,$DB$201:$DB$770&amp;$DC$201:$DC$770,0))=R$3,2,""),IF(INDEX($DC$1:$DC$200,MATCH($A234&amp;R$3,$DB$1:$DB$200&amp;$DC$1:$DC$200,0))=R$3,1,"")))</f>
        <v/>
      </c>
      <c r="S234" s="5" t="str">
        <f t="array" ref="S234">IF(ISNA(INDEX($DC$1:$DC$770,MATCH($A234&amp;S$3,$DB$1:$DB$770&amp;$DC$1:$DC$770,0))),"",IF(ISNA(INDEX($DC$1:$DC$200,MATCH($A234&amp;S$3,$DB$1:$DB$200&amp;$DC$1:$DC$200,0))),IF(INDEX($DC$201:$DC$770,MATCH($A234&amp;S$3,$DB$201:$DB$770&amp;$DC$201:$DC$770,0))=S$3,2,""),IF(INDEX($DC$1:$DC$200,MATCH($A234&amp;S$3,$DB$1:$DB$200&amp;$DC$1:$DC$200,0))=S$3,1,"")))</f>
        <v/>
      </c>
      <c r="T234" s="6" t="str">
        <f t="array" ref="T234">IF(ISNA(INDEX($DC$1:$DC$770,MATCH($A234&amp;T$3,$DB$1:$DB$770&amp;$DC$1:$DC$770,0))),"",IF(ISNA(INDEX($DC$1:$DC$200,MATCH($A234&amp;T$3,$DB$1:$DB$200&amp;$DC$1:$DC$200,0))),IF(INDEX($DC$201:$DC$770,MATCH($A234&amp;T$3,$DB$201:$DB$770&amp;$DC$201:$DC$770,0))=T$3,2,""),IF(INDEX($DC$1:$DC$200,MATCH($A234&amp;T$3,$DB$1:$DB$200&amp;$DC$1:$DC$200,0))=T$3,1,"")))</f>
        <v/>
      </c>
      <c r="U234" s="7" t="str">
        <f t="array" ref="U234">IF(ISNA(INDEX($DC$1:$DC$770,MATCH($A234&amp;U$3,$DB$1:$DB$770&amp;$DC$1:$DC$770,0))),"",IF(ISNA(INDEX($DC$1:$DC$200,MATCH($A234&amp;U$3,$DB$1:$DB$200&amp;$DC$1:$DC$200,0))),IF(INDEX($DC$201:$DC$770,MATCH($A234&amp;U$3,$DB$201:$DB$770&amp;$DC$201:$DC$770,0))=U$3,2,""),IF(INDEX($DC$1:$DC$200,MATCH($A234&amp;U$3,$DB$1:$DB$200&amp;$DC$1:$DC$200,0))=U$3,1,"")))</f>
        <v/>
      </c>
      <c r="V234" s="6" t="str">
        <f t="array" ref="V234">IF(ISNA(INDEX($DC$1:$DC$770,MATCH($A234&amp;V$3,$DB$1:$DB$770&amp;$DC$1:$DC$770,0))),"",IF(ISNA(INDEX($DC$1:$DC$200,MATCH($A234&amp;V$3,$DB$1:$DB$200&amp;$DC$1:$DC$200,0))),IF(INDEX($DC$201:$DC$770,MATCH($A234&amp;V$3,$DB$201:$DB$770&amp;$DC$201:$DC$770,0))=V$3,2,""),IF(INDEX($DC$1:$DC$200,MATCH($A234&amp;V$3,$DB$1:$DB$200&amp;$DC$1:$DC$200,0))=V$3,1,"")))</f>
        <v/>
      </c>
      <c r="W234" s="6" t="str">
        <f t="array" ref="W234">IF(ISNA(INDEX($DC$1:$DC$770,MATCH($A234&amp;W$3,$DB$1:$DB$770&amp;$DC$1:$DC$770,0))),"",IF(ISNA(INDEX($DC$1:$DC$200,MATCH($A234&amp;W$3,$DB$1:$DB$200&amp;$DC$1:$DC$200,0))),IF(INDEX($DC$201:$DC$770,MATCH($A234&amp;W$3,$DB$201:$DB$770&amp;$DC$201:$DC$770,0))=W$3,2,""),IF(INDEX($DC$1:$DC$200,MATCH($A234&amp;W$3,$DB$1:$DB$200&amp;$DC$1:$DC$200,0))=W$3,1,"")))</f>
        <v/>
      </c>
      <c r="X234" s="6" t="str">
        <f t="array" ref="X234">IF(ISNA(INDEX($DC$1:$DC$770,MATCH($A234&amp;X$3,$DB$1:$DB$770&amp;$DC$1:$DC$770,0))),"",IF(ISNA(INDEX($DC$1:$DC$200,MATCH($A234&amp;X$3,$DB$1:$DB$200&amp;$DC$1:$DC$200,0))),IF(INDEX($DC$201:$DC$770,MATCH($A234&amp;X$3,$DB$201:$DB$770&amp;$DC$201:$DC$770,0))=X$3,2,""),IF(INDEX($DC$1:$DC$200,MATCH($A234&amp;X$3,$DB$1:$DB$200&amp;$DC$1:$DC$200,0))=X$3,1,"")))</f>
        <v/>
      </c>
      <c r="Y234" s="5" t="str">
        <f t="array" ref="Y234">IF(ISNA(INDEX($DC$1:$DC$770,MATCH($A234&amp;Y$3,$DB$1:$DB$770&amp;$DC$1:$DC$770,0))),"",IF(ISNA(INDEX($DC$1:$DC$200,MATCH($A234&amp;Y$3,$DB$1:$DB$200&amp;$DC$1:$DC$200,0))),IF(INDEX($DC$201:$DC$770,MATCH($A234&amp;Y$3,$DB$201:$DB$770&amp;$DC$201:$DC$770,0))=Y$3,2,""),IF(INDEX($DC$1:$DC$200,MATCH($A234&amp;Y$3,$DB$1:$DB$200&amp;$DC$1:$DC$200,0))=Y$3,1,"")))</f>
        <v/>
      </c>
      <c r="Z234" s="6">
        <f t="array" ref="Z234">IF(ISNA(INDEX($DC$1:$DC$770,MATCH($A234&amp;Z$3,$DB$1:$DB$770&amp;$DC$1:$DC$770,0))),"",IF(ISNA(INDEX($DC$1:$DC$200,MATCH($A234&amp;Z$3,$DB$1:$DB$200&amp;$DC$1:$DC$200,0))),IF(INDEX($DC$201:$DC$770,MATCH($A234&amp;Z$3,$DB$201:$DB$770&amp;$DC$201:$DC$770,0))=Z$3,2,""),IF(INDEX($DC$1:$DC$200,MATCH($A234&amp;Z$3,$DB$1:$DB$200&amp;$DC$1:$DC$200,0))=Z$3,1,"")))</f>
        <v>2</v>
      </c>
      <c r="AA234" s="7">
        <f t="array" ref="AA234">IF(ISNA(INDEX($DC$1:$DC$770,MATCH($A234&amp;AA$3,$DB$1:$DB$770&amp;$DC$1:$DC$770,0))),"",IF(ISNA(INDEX($DC$1:$DC$200,MATCH($A234&amp;AA$3,$DB$1:$DB$200&amp;$DC$1:$DC$200,0))),IF(INDEX($DC$201:$DC$770,MATCH($A234&amp;AA$3,$DB$201:$DB$770&amp;$DC$201:$DC$770,0))=AA$3,2,""),IF(INDEX($DC$1:$DC$200,MATCH($A234&amp;AA$3,$DB$1:$DB$200&amp;$DC$1:$DC$200,0))=AA$3,1,"")))</f>
        <v>2</v>
      </c>
      <c r="AB234" s="6" t="str">
        <f t="array" ref="AB234">IF(ISNA(INDEX($DC$1:$DC$770,MATCH($A234&amp;AB$3,$DB$1:$DB$770&amp;$DC$1:$DC$770,0))),"",IF(ISNA(INDEX($DC$1:$DC$200,MATCH($A234&amp;AB$3,$DB$1:$DB$200&amp;$DC$1:$DC$200,0))),IF(INDEX($DC$201:$DC$770,MATCH($A234&amp;AB$3,$DB$201:$DB$770&amp;$DC$201:$DC$770,0))=AB$3,2,""),IF(INDEX($DC$1:$DC$200,MATCH($A234&amp;AB$3,$DB$1:$DB$200&amp;$DC$1:$DC$200,0))=AB$3,1,"")))</f>
        <v/>
      </c>
      <c r="AC234" s="6" t="str">
        <f t="array" ref="AC234">IF(ISNA(INDEX($DC$1:$DC$770,MATCH($A234&amp;AC$3,$DB$1:$DB$770&amp;$DC$1:$DC$770,0))),"",IF(ISNA(INDEX($DC$1:$DC$200,MATCH($A234&amp;AC$3,$DB$1:$DB$200&amp;$DC$1:$DC$200,0))),IF(INDEX($DC$201:$DC$770,MATCH($A234&amp;AC$3,$DB$201:$DB$770&amp;$DC$201:$DC$770,0))=AC$3,2,""),IF(INDEX($DC$1:$DC$200,MATCH($A234&amp;AC$3,$DB$1:$DB$200&amp;$DC$1:$DC$200,0))=AC$3,1,"")))</f>
        <v/>
      </c>
      <c r="AD234" s="7" t="str">
        <f t="array" ref="AD234">IF(ISNA(INDEX($DC$1:$DC$770,MATCH($A234&amp;AD$3,$DB$1:$DB$770&amp;$DC$1:$DC$770,0))),"",IF(ISNA(INDEX($DC$1:$DC$200,MATCH($A234&amp;AD$3,$DB$1:$DB$200&amp;$DC$1:$DC$200,0))),IF(INDEX($DC$201:$DC$770,MATCH($A234&amp;AD$3,$DB$201:$DB$770&amp;$DC$201:$DC$770,0))=AD$3,2,""),IF(INDEX($DC$1:$DC$200,MATCH($A234&amp;AD$3,$DB$1:$DB$200&amp;$DC$1:$DC$200,0))=AD$3,1,"")))</f>
        <v/>
      </c>
      <c r="AE234" s="4">
        <f t="shared" ref="AE234" si="2199">AE232+1</f>
        <v>320</v>
      </c>
      <c r="AF234" s="174">
        <f>TRUNC((DATE($CR$2,AG$205,AG234)-WEEKDAY(DATE($CR$2,AG$205,AG234),2)-DATE(YEAR(DATE($CR$2,AG$205,AG234)+4-WEEKDAY(DATE($CR$2,AG$205,AG234),2)),1,-10))/7)</f>
        <v>46</v>
      </c>
      <c r="AG234" s="181">
        <v>15</v>
      </c>
      <c r="AH234" s="176" t="str">
        <f t="shared" si="1933"/>
        <v>Di</v>
      </c>
      <c r="AI234" s="2"/>
      <c r="AJ234" s="164" t="str">
        <f t="shared" ref="AJ234" si="2200">IF(OR(OR(AF234=$CR$7,AF238=$CR$7,AF234=$CS$7,AF238=$CS$7,AF234=$CT$7,AF238=$CT$7,AF234=$CR$8,AF238=$CR$8,AF234=$CR$9,AF238=$CR$9,AF234=$CR$10,AF238=$CR$10,AF234=$CS$10,AF238=$CS$10,AF234=$CR$11,AF238=$CR$11,AF234=$CS$11,AF238=$CS$11,AF234=$CT$11,AF238=$CT$11,AF234=$CU$11,AF238=$CU$11,AF234=$CV$11,AF238=$CV$11,AF234=$CR$12,AF238=$CR$12,AF234=$CS$12,AF238=$CS$12),OR($AE235=$CP$30,$AE235=$CP$31,$AE235=$CP$32,$AE235=$CP$33,$AE235=$CP$34,$AE235=$CP$35,$AE235=$CP$36,$AE235=$CP$37,$AE235=$CP$38,$AE235=$CP$39,$AE235=$CP$40,$AE235=$CP$41),OR($AE235=$CP$44,$AE235=$CP$45,$AE235=$CP$46,$AE235=$CP$47,$AE235=$CP$48,$AE235=$CP$49,$AE235=$CP$50)),1,"")</f>
        <v/>
      </c>
      <c r="AK234" s="164" t="str">
        <f t="shared" ref="AK234" si="2201">IF(OR(OR(AF234=$CR$15,AF238=$CR$15,AF234=$CS$15,AF238=$CS$15,AF234=$CT$15,AF238=$CT$15,AF234=$CR$16,AF238=$CR$16,AF234=$CS$16,AF238=$CS$16,AF234=$CR$17,AF238=$CR$17,AF234=$CS$17,AF238=$CS$17,AF234=$CR$18,AF238=$CR$18,AF234=$CS$18,AF238=$CS$18,AF234=$CT$18,AF238=$CT$18,AF234=$CU$18,AF238=$CU$18,AF234=$CV$18,AF238=$CV$18,AF234=$CR$19,AF238=$CR$19,AF234=$CS$19,AF238=$CS$19),OR($AE235=$CP$30,$AE235=$CP$31,$AE235=$CP$32,$AE235=$CP$33,$AE235=$CP$34,$AE235=$CP$35,$AE235=$CP$36,$AE235=$CP$37,$AE235=$CP$38,$AE235=$CP$39,$AE235=$CP$40,$AE235=$CP$41),OR($AE235=$CP$44,$AE235=$CP$45,$AE235=$CP$46,$AE235=$CP$47,$AE235=$CP$48,$AE235=$CP$49,$AE235=$CP$50)),1,"")</f>
        <v/>
      </c>
      <c r="AL234" s="164" t="str">
        <f t="shared" ref="AL234" si="2202">IF(OR(OR(AF234=$CR$22,AF238=$CR$22,AF234=$CS$22,AF238=$CS$22,AF234=$CT$22,AF238=$CT$22,AF234=$CR$23,AF238=$CR$23,AF234=$CS$23,AF238=$CS$23,AF234=$CR$24,AF238=$CR$24,AF234=$CS$24,AF238=$CS$24,AF234=$CR$25,AF238=$CR$25,AF234=$CS$25,AF238=$CS$25,AF234=$CT$25,AF238=$CT$25,AF234=$CU$25,AF238=$CU$25,AF234=$CV$25,AF238=$CV$25,AF234=$CR$26,AF238=$CR$26,AF234=$CS$26,AF238=$CS$26),OR($AE235=$CP$30,$AE235=$CP$31,$AE235=$CP$32,$AE235=$CP$33,$AE235=$CP$34,$AE235=$CP$35,$AE235=$CP$36,$AE235=$CP$37,$AE235=$CP$38,$AE235=$CP$39,$AE235=$CP$40,$AE235=$CP$41),OR($AE235=$CP$44,$AE235=$CP$45,$AE235=$CP$46,$AE235=$CP$47,$AE235=$CP$48,$AE235=$CP$49,$AE235=$CP$50)),1,"")</f>
        <v/>
      </c>
      <c r="AM234" s="2"/>
      <c r="AN234" s="5" t="str">
        <f t="shared" ref="AN234" si="2203">IF(ISNA(VLOOKUP(AE234,$DB$1:$DE$200,4,FALSE)),"",VLOOKUP(AE234,$DB$1:$DE$200,4,FALSE))</f>
        <v/>
      </c>
      <c r="AO234" s="6"/>
      <c r="AP234" s="6"/>
      <c r="AQ234" s="6"/>
      <c r="AR234" s="6"/>
      <c r="AS234" s="7"/>
      <c r="AT234" s="5" t="str">
        <f t="array" ref="AT234">IF(ISNA(INDEX($DC$1:$DC$770,MATCH($AE234&amp;AT$3,$DB$1:$DB$770&amp;$DC$1:$DC$770,0))),"",IF(ISNA(INDEX($DC$1:$DC$200,MATCH($AE234&amp;AT$3,$DB$1:$DB$200&amp;$DC$1:$DC$200,0))),IF(INDEX($DC$201:$DC$770,MATCH($AE234&amp;AT$3,$DB$201:$DB$770&amp;$DC$201:$DC$770,0))=AT$3,2,""),IF(INDEX($DC$1:$DC$200,MATCH($AE234&amp;AT$3,$DB$1:$DB$200&amp;$DC$1:$DC$200,0))=AT$3,1,"")))</f>
        <v/>
      </c>
      <c r="AU234" s="6" t="str">
        <f t="array" ref="AU234">IF(ISNA(INDEX($DC$1:$DC$770,MATCH($AE234&amp;AU$3,$DB$1:$DB$770&amp;$DC$1:$DC$770,0))),"",IF(ISNA(INDEX($DC$1:$DC$200,MATCH($AE234&amp;AU$3,$DB$1:$DB$200&amp;$DC$1:$DC$200,0))),IF(INDEX($DC$201:$DC$770,MATCH($AE234&amp;AU$3,$DB$201:$DB$770&amp;$DC$201:$DC$770,0))=AU$3,2,""),IF(INDEX($DC$1:$DC$200,MATCH($AE234&amp;AU$3,$DB$1:$DB$200&amp;$DC$1:$DC$200,0))=AU$3,1,"")))</f>
        <v/>
      </c>
      <c r="AV234" s="6" t="str">
        <f t="array" ref="AV234">IF(ISNA(INDEX($DC$1:$DC$770,MATCH($AE234&amp;AV$3,$DB$1:$DB$770&amp;$DC$1:$DC$770,0))),"",IF(ISNA(INDEX($DC$1:$DC$200,MATCH($AE234&amp;AV$3,$DB$1:$DB$200&amp;$DC$1:$DC$200,0))),IF(INDEX($DC$201:$DC$770,MATCH($AE234&amp;AV$3,$DB$201:$DB$770&amp;$DC$201:$DC$770,0))=AV$3,2,""),IF(INDEX($DC$1:$DC$200,MATCH($AE234&amp;AV$3,$DB$1:$DB$200&amp;$DC$1:$DC$200,0))=AV$3,1,"")))</f>
        <v/>
      </c>
      <c r="AW234" s="5" t="str">
        <f t="array" ref="AW234">IF(ISNA(INDEX($DC$1:$DC$770,MATCH($AE234&amp;AW$3,$DB$1:$DB$770&amp;$DC$1:$DC$770,0))),"",IF(ISNA(INDEX($DC$1:$DC$200,MATCH($AE234&amp;AW$3,$DB$1:$DB$200&amp;$DC$1:$DC$200,0))),IF(INDEX($DC$201:$DC$770,MATCH($AE234&amp;AW$3,$DB$201:$DB$770&amp;$DC$201:$DC$770,0))=AW$3,2,""),IF(INDEX($DC$1:$DC$200,MATCH($AE234&amp;AW$3,$DB$1:$DB$200&amp;$DC$1:$DC$200,0))=AW$3,1,"")))</f>
        <v/>
      </c>
      <c r="AX234" s="6" t="str">
        <f t="array" ref="AX234">IF(ISNA(INDEX($DC$1:$DC$770,MATCH($AE234&amp;AX$3,$DB$1:$DB$770&amp;$DC$1:$DC$770,0))),"",IF(ISNA(INDEX($DC$1:$DC$200,MATCH($AE234&amp;AX$3,$DB$1:$DB$200&amp;$DC$1:$DC$200,0))),IF(INDEX($DC$201:$DC$770,MATCH($AE234&amp;AX$3,$DB$201:$DB$770&amp;$DC$201:$DC$770,0))=AX$3,2,""),IF(INDEX($DC$1:$DC$200,MATCH($AE234&amp;AX$3,$DB$1:$DB$200&amp;$DC$1:$DC$200,0))=AX$3,1,"")))</f>
        <v/>
      </c>
      <c r="AY234" s="7" t="str">
        <f t="array" ref="AY234">IF(ISNA(INDEX($DC$1:$DC$770,MATCH($AE234&amp;AY$3,$DB$1:$DB$770&amp;$DC$1:$DC$770,0))),"",IF(ISNA(INDEX($DC$1:$DC$200,MATCH($AE234&amp;AY$3,$DB$1:$DB$200&amp;$DC$1:$DC$200,0))),IF(INDEX($DC$201:$DC$770,MATCH($AE234&amp;AY$3,$DB$201:$DB$770&amp;$DC$201:$DC$770,0))=AY$3,2,""),IF(INDEX($DC$1:$DC$200,MATCH($AE234&amp;AY$3,$DB$1:$DB$200&amp;$DC$1:$DC$200,0))=AY$3,1,"")))</f>
        <v/>
      </c>
      <c r="AZ234" s="6" t="str">
        <f t="array" ref="AZ234">IF(ISNA(INDEX($DC$1:$DC$770,MATCH($AE234&amp;AZ$3,$DB$1:$DB$770&amp;$DC$1:$DC$770,0))),"",IF(ISNA(INDEX($DC$1:$DC$200,MATCH($AE234&amp;AZ$3,$DB$1:$DB$200&amp;$DC$1:$DC$200,0))),IF(INDEX($DC$201:$DC$770,MATCH($AE234&amp;AZ$3,$DB$201:$DB$770&amp;$DC$201:$DC$770,0))=AZ$3,2,""),IF(INDEX($DC$1:$DC$200,MATCH($AE234&amp;AZ$3,$DB$1:$DB$200&amp;$DC$1:$DC$200,0))=AZ$3,1,"")))</f>
        <v/>
      </c>
      <c r="BA234" s="6" t="str">
        <f t="array" ref="BA234">IF(ISNA(INDEX($DC$1:$DC$770,MATCH($AE234&amp;BA$3,$DB$1:$DB$770&amp;$DC$1:$DC$770,0))),"",IF(ISNA(INDEX($DC$1:$DC$200,MATCH($AE234&amp;BA$3,$DB$1:$DB$200&amp;$DC$1:$DC$200,0))),IF(INDEX($DC$201:$DC$770,MATCH($AE234&amp;BA$3,$DB$201:$DB$770&amp;$DC$201:$DC$770,0))=BA$3,2,""),IF(INDEX($DC$1:$DC$200,MATCH($AE234&amp;BA$3,$DB$1:$DB$200&amp;$DC$1:$DC$200,0))=BA$3,1,"")))</f>
        <v/>
      </c>
      <c r="BB234" s="6" t="str">
        <f t="array" ref="BB234">IF(ISNA(INDEX($DC$1:$DC$770,MATCH($AE234&amp;BB$3,$DB$1:$DB$770&amp;$DC$1:$DC$770,0))),"",IF(ISNA(INDEX($DC$1:$DC$200,MATCH($AE234&amp;BB$3,$DB$1:$DB$200&amp;$DC$1:$DC$200,0))),IF(INDEX($DC$201:$DC$770,MATCH($AE234&amp;BB$3,$DB$201:$DB$770&amp;$DC$201:$DC$770,0))=BB$3,2,""),IF(INDEX($DC$1:$DC$200,MATCH($AE234&amp;BB$3,$DB$1:$DB$200&amp;$DC$1:$DC$200,0))=BB$3,1,"")))</f>
        <v/>
      </c>
      <c r="BC234" s="5" t="str">
        <f t="array" ref="BC234">IF(ISNA(INDEX($DC$1:$DC$770,MATCH($AE234&amp;BC$3,$DB$1:$DB$770&amp;$DC$1:$DC$770,0))),"",IF(ISNA(INDEX($DC$1:$DC$200,MATCH($AE234&amp;BC$3,$DB$1:$DB$200&amp;$DC$1:$DC$200,0))),IF(INDEX($DC$201:$DC$770,MATCH($AE234&amp;BC$3,$DB$201:$DB$770&amp;$DC$201:$DC$770,0))=BC$3,2,""),IF(INDEX($DC$1:$DC$200,MATCH($AE234&amp;BC$3,$DB$1:$DB$200&amp;$DC$1:$DC$200,0))=BC$3,1,"")))</f>
        <v/>
      </c>
      <c r="BD234" s="6" t="str">
        <f t="array" ref="BD234">IF(ISNA(INDEX($DC$1:$DC$770,MATCH($AE234&amp;BD$3,$DB$1:$DB$770&amp;$DC$1:$DC$770,0))),"",IF(ISNA(INDEX($DC$1:$DC$200,MATCH($AE234&amp;BD$3,$DB$1:$DB$200&amp;$DC$1:$DC$200,0))),IF(INDEX($DC$201:$DC$770,MATCH($AE234&amp;BD$3,$DB$201:$DB$770&amp;$DC$201:$DC$770,0))=BD$3,2,""),IF(INDEX($DC$1:$DC$200,MATCH($AE234&amp;BD$3,$DB$1:$DB$200&amp;$DC$1:$DC$200,0))=BD$3,1,"")))</f>
        <v/>
      </c>
      <c r="BE234" s="7" t="str">
        <f t="array" ref="BE234">IF(ISNA(INDEX($DC$1:$DC$770,MATCH($AE234&amp;BE$3,$DB$1:$DB$770&amp;$DC$1:$DC$770,0))),"",IF(ISNA(INDEX($DC$1:$DC$200,MATCH($AE234&amp;BE$3,$DB$1:$DB$200&amp;$DC$1:$DC$200,0))),IF(INDEX($DC$201:$DC$770,MATCH($AE234&amp;BE$3,$DB$201:$DB$770&amp;$DC$201:$DC$770,0))=BE$3,2,""),IF(INDEX($DC$1:$DC$200,MATCH($AE234&amp;BE$3,$DB$1:$DB$200&amp;$DC$1:$DC$200,0))=BE$3,1,"")))</f>
        <v/>
      </c>
      <c r="BF234" s="6" t="str">
        <f t="array" ref="BF234">IF(ISNA(INDEX($DC$1:$DC$770,MATCH($AE234&amp;BF$3,$DB$1:$DB$770&amp;$DC$1:$DC$770,0))),"",IF(ISNA(INDEX($DC$1:$DC$200,MATCH($AE234&amp;BF$3,$DB$1:$DB$200&amp;$DC$1:$DC$200,0))),IF(INDEX($DC$201:$DC$770,MATCH($AE234&amp;BF$3,$DB$201:$DB$770&amp;$DC$201:$DC$770,0))=BF$3,2,""),IF(INDEX($DC$1:$DC$200,MATCH($AE234&amp;BF$3,$DB$1:$DB$200&amp;$DC$1:$DC$200,0))=BF$3,1,"")))</f>
        <v/>
      </c>
      <c r="BG234" s="6" t="str">
        <f t="array" ref="BG234">IF(ISNA(INDEX($DC$1:$DC$770,MATCH($AE234&amp;BG$3,$DB$1:$DB$770&amp;$DC$1:$DC$770,0))),"",IF(ISNA(INDEX($DC$1:$DC$200,MATCH($AE234&amp;BG$3,$DB$1:$DB$200&amp;$DC$1:$DC$200,0))),IF(INDEX($DC$201:$DC$770,MATCH($AE234&amp;BG$3,$DB$201:$DB$770&amp;$DC$201:$DC$770,0))=BG$3,2,""),IF(INDEX($DC$1:$DC$200,MATCH($AE234&amp;BG$3,$DB$1:$DB$200&amp;$DC$1:$DC$200,0))=BG$3,1,"")))</f>
        <v/>
      </c>
      <c r="BH234" s="7" t="str">
        <f t="array" ref="BH234">IF(ISNA(INDEX($DC$1:$DC$770,MATCH($AE234&amp;BH$3,$DB$1:$DB$770&amp;$DC$1:$DC$770,0))),"",IF(ISNA(INDEX($DC$1:$DC$200,MATCH($AE234&amp;BH$3,$DB$1:$DB$200&amp;$DC$1:$DC$200,0))),IF(INDEX($DC$201:$DC$770,MATCH($AE234&amp;BH$3,$DB$201:$DB$770&amp;$DC$201:$DC$770,0))=BH$3,2,""),IF(INDEX($DC$1:$DC$200,MATCH($AE234&amp;BH$3,$DB$1:$DB$200&amp;$DC$1:$DC$200,0))=BH$3,1,"")))</f>
        <v/>
      </c>
      <c r="BI234" s="4">
        <f t="shared" ref="BI234" si="2204">BI232+1</f>
        <v>350</v>
      </c>
      <c r="BJ234" s="174">
        <f>TRUNC((DATE($CR$2,BK$205,BK234)-WEEKDAY(DATE($CR$2,BK$205,BK234),2)-DATE(YEAR(DATE($CR$2,BK$205,BK234)+4-WEEKDAY(DATE($CR$2,BK$205,BK234),2)),1,-10))/7)</f>
        <v>50</v>
      </c>
      <c r="BK234" s="181">
        <v>15</v>
      </c>
      <c r="BL234" s="176" t="str">
        <f t="shared" si="1938"/>
        <v>Do</v>
      </c>
      <c r="BM234" s="2"/>
      <c r="BN234" s="164" t="str">
        <f t="shared" ref="BN234" si="2205">IF(OR(OR($BI235=$CP$30,$BI235=$CP$31,$BI235=$CP$32,$BI235=$CP$33,$BI235=$CP$34,$BI235=$CP$35,$BI235=$CP$36,$BI235=$CP$37,$BI235=$CP$38,$BI235=$CP$39,$BI235=$CP$40,$BI235=$CP$41),OR(BJ234=$CR$7,BJ238=$CR$7,BJ234=$CS$7,BJ238=$CS$7,BJ234=$CT$7,BJ238=$CT$7,BJ234=$CR$8,BJ238=$CR$8,BJ234=$CR$9,BJ238=$CR$9,BJ234=$CR$10,BJ238=$CR$10,BJ234=$CS$10,BJ238=$CS$10,BJ234=$CR$11,BJ238=$CR$11,BJ234=$CS$11,BJ238=$CS$11,BJ234=$CT$11,BJ238=$CT$11,BJ234=$CU$11,BJ238=$CU$11,BJ234=$CV$11,BJ238=$CV$11,BJ234=$CR$12,BJ238=$CR$12,BJ234=$CS$12,BJ238=$CS$12),OR($BI235=$CP$44,$BI235=$CP$45,$BI235=$CP$46,$BI235=$CP$47,$BI235=$CP$48,$BI235=$CP$49,$BI235=$CP$50)),1,"")</f>
        <v/>
      </c>
      <c r="BO234" s="164" t="str">
        <f t="shared" ref="BO234" si="2206">IF(OR(OR(BJ234=$CR$15,BJ238=$CR$15,BJ234=$CS$15,BJ238=$CS$15,BJ234=$CT$15,BJ238=$CT$15,BJ234=$CR$16,BJ238=$CR$16,BJ234=$CS$16,BJ238=$CS$16,BJ234=$CR$17,BJ238=$CR$17,BJ234=$CS$17,BJ238=$CS$17,BJ234=$CR$18,BJ238=$CR$18,BJ234=$CS$18,BJ238=$CS$18,BJ234=$CT$18,BJ238=$CT$18,BJ234=$CU$18,BJ238=$CU$18,BJ234=$CV$18,BJ238=$CV$18,BJ234=$CR$19,BJ238=$CR$19,BJ234=$CS$19,BJ238=$CS$19),OR($BI235=$CP$30,$BI235=$CP$31,$BI235=$CP$32,$BI235=$CP$33,$BI235=$CP$34,$BI235=$CP$35,$BI235=$CP$36,$BI235=$CP$37,$BI235=$CP$38,$BI235=$CP$39,$BI235=$CP$40,$BI235=$CP$41),OR($BI235=$CP$44,$BI235=$CP$45,$BI235=$CP$46,$BI235=$CP$47,$BI235=$CP$48,$BI235=$CP$49,$BI235=$CP$50)),1,"")</f>
        <v/>
      </c>
      <c r="BP234" s="164" t="str">
        <f t="shared" ref="BP234" si="2207">IF(OR(OR(BJ234=$CR$22,BJ238=$CR$22,BJ234=$CS$22,BJ238=$CS$22,BJ234=$CT$22,BJ238=$CT$22,BJ234=$CR$23,BJ238=$CR$23,BJ234=$CS$23,BJ238=$CS$23,BJ234=$CR$24,BJ238=$CR$24,BJ234=$CS$24,BJ238=$CS$24,BJ234=$CR$25,BJ238=$CR$25,BJ234=$CS$25,BJ238=$CS$25,BJ234=$CT$25,BJ238=$CT$25,BJ234=$CU$25,BJ238=$CU$25,BJ234=$CV$25,BJ238=$CV$25,BJ234=$CR$26,BJ238=$CR$26,BJ234=$CS$26,BJ238=$CS$26),OR($BI235=$CP$30,$BI235=$CP$31,$BI235=$CP$32,$BI235=$CP$33,$BI235=$CP$34,$BI235=$CP$35,$BI235=$CP$36,$BI235=$CP$37,$BI235=$CP$38,$BI235=$CP$39,$BI235=$CP$40,$BI235=$CP$41),OR($BI235=$CP$44,$BI235=$CP$45,$BI235=$CP$46,$BI235=$CP$47,$BI235=$CP$48,$BI235=$CP$49,$BI235=$CP$50)),1,"")</f>
        <v/>
      </c>
      <c r="BQ234" s="2"/>
      <c r="BR234" s="5" t="str">
        <f t="shared" ref="BR234" si="2208">IF(ISNA(VLOOKUP(BI234,$DB$1:$DE$200,4,FALSE)),"",VLOOKUP(BI234,$DB$1:$DE$200,4,FALSE))</f>
        <v/>
      </c>
      <c r="BS234" s="6"/>
      <c r="BT234" s="6"/>
      <c r="BU234" s="6"/>
      <c r="BV234" s="6"/>
      <c r="BW234" s="7"/>
      <c r="BX234" s="5" t="str">
        <f t="array" ref="BX234">IF(ISNA(INDEX($DC$1:$DC$770,MATCH($BI234&amp;BX$3,$DB$1:$DB$770&amp;$DC$1:$DC$770,0))),"",IF(ISNA(INDEX($DC$1:$DC$200,MATCH($BI234&amp;BX$3,$DB$1:$DB$200&amp;$DC$1:$DC$200,0))),IF(INDEX($DC$201:$DC$770,MATCH($BI234&amp;BX$3,$DB$201:$DB$770&amp;$DC$201:$DC$770,0))=BX$3,2,""),IF(INDEX($DC$1:$DC$200,MATCH($BI234&amp;BX$3,$DB$1:$DB$200&amp;$DC$1:$DC$200,0))=BX$3,1,"")))</f>
        <v/>
      </c>
      <c r="BY234" s="6" t="str">
        <f t="array" ref="BY234">IF(ISNA(INDEX($DC$1:$DC$770,MATCH($BI234&amp;BY$3,$DB$1:$DB$770&amp;$DC$1:$DC$770,0))),"",IF(ISNA(INDEX($DC$1:$DC$200,MATCH($BI234&amp;BY$3,$DB$1:$DB$200&amp;$DC$1:$DC$200,0))),IF(INDEX($DC$201:$DC$770,MATCH($BI234&amp;BY$3,$DB$201:$DB$770&amp;$DC$201:$DC$770,0))=BY$3,2,""),IF(INDEX($DC$1:$DC$200,MATCH($BI234&amp;BY$3,$DB$1:$DB$200&amp;$DC$1:$DC$200,0))=BY$3,1,"")))</f>
        <v/>
      </c>
      <c r="BZ234" s="6" t="str">
        <f t="array" ref="BZ234">IF(ISNA(INDEX($DC$1:$DC$770,MATCH($BI234&amp;BZ$3,$DB$1:$DB$770&amp;$DC$1:$DC$770,0))),"",IF(ISNA(INDEX($DC$1:$DC$200,MATCH($BI234&amp;BZ$3,$DB$1:$DB$200&amp;$DC$1:$DC$200,0))),IF(INDEX($DC$201:$DC$770,MATCH($BI234&amp;BZ$3,$DB$201:$DB$770&amp;$DC$201:$DC$770,0))=BZ$3,2,""),IF(INDEX($DC$1:$DC$200,MATCH($BI234&amp;BZ$3,$DB$1:$DB$200&amp;$DC$1:$DC$200,0))=BZ$3,1,"")))</f>
        <v/>
      </c>
      <c r="CA234" s="5" t="str">
        <f t="array" ref="CA234">IF(ISNA(INDEX($DC$1:$DC$770,MATCH($BI234&amp;CA$3,$DB$1:$DB$770&amp;$DC$1:$DC$770,0))),"",IF(ISNA(INDEX($DC$1:$DC$200,MATCH($BI234&amp;CA$3,$DB$1:$DB$200&amp;$DC$1:$DC$200,0))),IF(INDEX($DC$201:$DC$770,MATCH($BI234&amp;CA$3,$DB$201:$DB$770&amp;$DC$201:$DC$770,0))=CA$3,2,""),IF(INDEX($DC$1:$DC$200,MATCH($BI234&amp;CA$3,$DB$1:$DB$200&amp;$DC$1:$DC$200,0))=CA$3,1,"")))</f>
        <v/>
      </c>
      <c r="CB234" s="6" t="str">
        <f t="array" ref="CB234">IF(ISNA(INDEX($DC$1:$DC$770,MATCH($BI234&amp;CB$3,$DB$1:$DB$770&amp;$DC$1:$DC$770,0))),"",IF(ISNA(INDEX($DC$1:$DC$200,MATCH($BI234&amp;CB$3,$DB$1:$DB$200&amp;$DC$1:$DC$200,0))),IF(INDEX($DC$201:$DC$770,MATCH($BI234&amp;CB$3,$DB$201:$DB$770&amp;$DC$201:$DC$770,0))=CB$3,2,""),IF(INDEX($DC$1:$DC$200,MATCH($BI234&amp;CB$3,$DB$1:$DB$200&amp;$DC$1:$DC$200,0))=CB$3,1,"")))</f>
        <v/>
      </c>
      <c r="CC234" s="7" t="str">
        <f t="array" ref="CC234">IF(ISNA(INDEX($DC$1:$DC$770,MATCH($BI234&amp;CC$3,$DB$1:$DB$770&amp;$DC$1:$DC$770,0))),"",IF(ISNA(INDEX($DC$1:$DC$200,MATCH($BI234&amp;CC$3,$DB$1:$DB$200&amp;$DC$1:$DC$200,0))),IF(INDEX($DC$201:$DC$770,MATCH($BI234&amp;CC$3,$DB$201:$DB$770&amp;$DC$201:$DC$770,0))=CC$3,2,""),IF(INDEX($DC$1:$DC$200,MATCH($BI234&amp;CC$3,$DB$1:$DB$200&amp;$DC$1:$DC$200,0))=CC$3,1,"")))</f>
        <v/>
      </c>
      <c r="CD234" s="6" t="str">
        <f t="array" ref="CD234">IF(ISNA(INDEX($DC$1:$DC$770,MATCH($BI234&amp;CD$3,$DB$1:$DB$770&amp;$DC$1:$DC$770,0))),"",IF(ISNA(INDEX($DC$1:$DC$200,MATCH($BI234&amp;CD$3,$DB$1:$DB$200&amp;$DC$1:$DC$200,0))),IF(INDEX($DC$201:$DC$770,MATCH($BI234&amp;CD$3,$DB$201:$DB$770&amp;$DC$201:$DC$770,0))=CD$3,2,""),IF(INDEX($DC$1:$DC$200,MATCH($BI234&amp;CD$3,$DB$1:$DB$200&amp;$DC$1:$DC$200,0))=CD$3,1,"")))</f>
        <v/>
      </c>
      <c r="CE234" s="6" t="str">
        <f t="array" ref="CE234">IF(ISNA(INDEX($DC$1:$DC$770,MATCH($BI234&amp;CE$3,$DB$1:$DB$770&amp;$DC$1:$DC$770,0))),"",IF(ISNA(INDEX($DC$1:$DC$200,MATCH($BI234&amp;CE$3,$DB$1:$DB$200&amp;$DC$1:$DC$200,0))),IF(INDEX($DC$201:$DC$770,MATCH($BI234&amp;CE$3,$DB$201:$DB$770&amp;$DC$201:$DC$770,0))=CE$3,2,""),IF(INDEX($DC$1:$DC$200,MATCH($BI234&amp;CE$3,$DB$1:$DB$200&amp;$DC$1:$DC$200,0))=CE$3,1,"")))</f>
        <v/>
      </c>
      <c r="CF234" s="6" t="str">
        <f t="array" ref="CF234">IF(ISNA(INDEX($DC$1:$DC$770,MATCH($BI234&amp;CF$3,$DB$1:$DB$770&amp;$DC$1:$DC$770,0))),"",IF(ISNA(INDEX($DC$1:$DC$200,MATCH($BI234&amp;CF$3,$DB$1:$DB$200&amp;$DC$1:$DC$200,0))),IF(INDEX($DC$201:$DC$770,MATCH($BI234&amp;CF$3,$DB$201:$DB$770&amp;$DC$201:$DC$770,0))=CF$3,2,""),IF(INDEX($DC$1:$DC$200,MATCH($BI234&amp;CF$3,$DB$1:$DB$200&amp;$DC$1:$DC$200,0))=CF$3,1,"")))</f>
        <v/>
      </c>
      <c r="CG234" s="5" t="str">
        <f t="array" ref="CG234">IF(ISNA(INDEX($DC$1:$DC$770,MATCH($BI234&amp;CG$3,$DB$1:$DB$770&amp;$DC$1:$DC$770,0))),"",IF(ISNA(INDEX($DC$1:$DC$200,MATCH($BI234&amp;CG$3,$DB$1:$DB$200&amp;$DC$1:$DC$200,0))),IF(INDEX($DC$201:$DC$770,MATCH($BI234&amp;CG$3,$DB$201:$DB$770&amp;$DC$201:$DC$770,0))=CG$3,2,""),IF(INDEX($DC$1:$DC$200,MATCH($BI234&amp;CG$3,$DB$1:$DB$200&amp;$DC$1:$DC$200,0))=CG$3,1,"")))</f>
        <v/>
      </c>
      <c r="CH234" s="6" t="str">
        <f t="array" ref="CH234">IF(ISNA(INDEX($DC$1:$DC$770,MATCH($BI234&amp;CH$3,$DB$1:$DB$770&amp;$DC$1:$DC$770,0))),"",IF(ISNA(INDEX($DC$1:$DC$200,MATCH($BI234&amp;CH$3,$DB$1:$DB$200&amp;$DC$1:$DC$200,0))),IF(INDEX($DC$201:$DC$770,MATCH($BI234&amp;CH$3,$DB$201:$DB$770&amp;$DC$201:$DC$770,0))=CH$3,2,""),IF(INDEX($DC$1:$DC$200,MATCH($BI234&amp;CH$3,$DB$1:$DB$200&amp;$DC$1:$DC$200,0))=CH$3,1,"")))</f>
        <v/>
      </c>
      <c r="CI234" s="7" t="str">
        <f t="array" ref="CI234">IF(ISNA(INDEX($DC$1:$DC$770,MATCH($BI234&amp;CI$3,$DB$1:$DB$770&amp;$DC$1:$DC$770,0))),"",IF(ISNA(INDEX($DC$1:$DC$200,MATCH($BI234&amp;CI$3,$DB$1:$DB$200&amp;$DC$1:$DC$200,0))),IF(INDEX($DC$201:$DC$770,MATCH($BI234&amp;CI$3,$DB$201:$DB$770&amp;$DC$201:$DC$770,0))=CI$3,2,""),IF(INDEX($DC$1:$DC$200,MATCH($BI234&amp;CI$3,$DB$1:$DB$200&amp;$DC$1:$DC$200,0))=CI$3,1,"")))</f>
        <v/>
      </c>
      <c r="CJ234" s="6" t="str">
        <f t="array" ref="CJ234">IF(ISNA(INDEX($DC$1:$DC$770,MATCH($BI234&amp;CJ$3,$DB$1:$DB$770&amp;$DC$1:$DC$770,0))),"",IF(ISNA(INDEX($DC$1:$DC$200,MATCH($BI234&amp;CJ$3,$DB$1:$DB$200&amp;$DC$1:$DC$200,0))),IF(INDEX($DC$201:$DC$770,MATCH($BI234&amp;CJ$3,$DB$201:$DB$770&amp;$DC$201:$DC$770,0))=CJ$3,2,""),IF(INDEX($DC$1:$DC$200,MATCH($BI234&amp;CJ$3,$DB$1:$DB$200&amp;$DC$1:$DC$200,0))=CJ$3,1,"")))</f>
        <v/>
      </c>
      <c r="CK234" s="6" t="str">
        <f t="array" ref="CK234">IF(ISNA(INDEX($DC$1:$DC$770,MATCH($BI234&amp;CK$3,$DB$1:$DB$770&amp;$DC$1:$DC$770,0))),"",IF(ISNA(INDEX($DC$1:$DC$200,MATCH($BI234&amp;CK$3,$DB$1:$DB$200&amp;$DC$1:$DC$200,0))),IF(INDEX($DC$201:$DC$770,MATCH($BI234&amp;CK$3,$DB$201:$DB$770&amp;$DC$201:$DC$770,0))=CK$3,2,""),IF(INDEX($DC$1:$DC$200,MATCH($BI234&amp;CK$3,$DB$1:$DB$200&amp;$DC$1:$DC$200,0))=CK$3,1,"")))</f>
        <v/>
      </c>
      <c r="CL234" s="7" t="str">
        <f t="array" ref="CL234">IF(ISNA(INDEX($DC$1:$DC$770,MATCH($BI234&amp;CL$3,$DB$1:$DB$770&amp;$DC$1:$DC$770,0))),"",IF(ISNA(INDEX($DC$1:$DC$200,MATCH($BI234&amp;CL$3,$DB$1:$DB$200&amp;$DC$1:$DC$200,0))),IF(INDEX($DC$201:$DC$770,MATCH($BI234&amp;CL$3,$DB$201:$DB$770&amp;$DC$201:$DC$770,0))=CL$3,2,""),IF(INDEX($DC$1:$DC$200,MATCH($BI234&amp;CL$3,$DB$1:$DB$200&amp;$DC$1:$DC$200,0))=CL$3,1,"")))</f>
        <v/>
      </c>
      <c r="CX234" s="30"/>
      <c r="CY234" s="30"/>
      <c r="CZ234" s="30"/>
      <c r="DA234" s="30"/>
      <c r="DB234" s="30"/>
      <c r="DC234" s="30" t="str">
        <f>CR79</f>
        <v>SoLa</v>
      </c>
      <c r="DD234" s="30"/>
      <c r="DE234" s="30"/>
      <c r="DF234" s="30"/>
      <c r="DG234" s="30"/>
      <c r="DH234" s="30"/>
      <c r="DI234" s="30"/>
      <c r="DJ234" s="30"/>
      <c r="DK234" s="30"/>
      <c r="DL234" s="49">
        <f t="shared" si="1926"/>
        <v>0</v>
      </c>
      <c r="DM234" s="30"/>
      <c r="DN234" s="30"/>
      <c r="DO234" s="30"/>
      <c r="DP234" s="30"/>
      <c r="DQ234" s="30"/>
    </row>
    <row r="235" spans="1:121">
      <c r="A235" s="13">
        <f t="shared" ref="A235" si="2209">A234+0.5</f>
        <v>289.5</v>
      </c>
      <c r="B235" s="174"/>
      <c r="C235" s="183"/>
      <c r="D235" s="177"/>
      <c r="E235" s="2"/>
      <c r="F235" s="165"/>
      <c r="G235" s="165"/>
      <c r="H235" s="165"/>
      <c r="I235" s="2"/>
      <c r="J235" s="9" t="str">
        <f t="shared" ref="J235" si="2210">IF(ISNA(VLOOKUP(A235,$CP$30:$CQ$56,2,FALSE)),IF(ISNA(VLOOKUP(A235,$DB$1:$DE$200,4,FALSE)),"",VLOOKUP(A235,$DB$1:$DE$200,4,FALSE)),VLOOKUP(A235,$CP$30:$CQ$56,2,FALSE))</f>
        <v/>
      </c>
      <c r="K235" s="10"/>
      <c r="L235" s="10"/>
      <c r="M235" s="10"/>
      <c r="N235" s="10"/>
      <c r="O235" s="8"/>
      <c r="P235" s="9" t="str">
        <f t="array" ref="P235">IF(ISNA(INDEX($DC$201:$DC$770,MATCH($A234&amp;P$3,$DB$201:$DB$770&amp;$DC$201:$DC$770,0))),IF(ISNA(INDEX($DC$1:$DC$200,MATCH($A235&amp;P$3,$DB$1:$DB$200&amp;$DC$1:$DC$200,0))),"",IF(INDEX($DC$1:$DC$200,MATCH($A235&amp;P$3,$DB$1:$DB$200&amp;$DC$1:$DC$200,0))=P$3,1,"")),IF(INDEX($DC$201:$DC$770,MATCH($A234&amp;P$3,$DB$201:$DB$770&amp;$DC$201:$DC$770,0))=P$3,2,""))</f>
        <v/>
      </c>
      <c r="Q235" s="10" t="str">
        <f t="array" ref="Q235">IF(ISNA(INDEX($DC$201:$DC$770,MATCH($A234&amp;Q$3,$DB$201:$DB$770&amp;$DC$201:$DC$770,0))),IF(ISNA(INDEX($DC$1:$DC$200,MATCH($A235&amp;Q$3,$DB$1:$DB$200&amp;$DC$1:$DC$200,0))),"",IF(INDEX($DC$1:$DC$200,MATCH($A235&amp;Q$3,$DB$1:$DB$200&amp;$DC$1:$DC$200,0))=Q$3,1,"")),IF(INDEX($DC$201:$DC$770,MATCH($A234&amp;Q$3,$DB$201:$DB$770&amp;$DC$201:$DC$770,0))=Q$3,2,""))</f>
        <v/>
      </c>
      <c r="R235" s="10" t="str">
        <f t="array" ref="R235">IF(ISNA(INDEX($DC$201:$DC$770,MATCH($A234&amp;R$3,$DB$201:$DB$770&amp;$DC$201:$DC$770,0))),IF(ISNA(INDEX($DC$1:$DC$200,MATCH($A235&amp;R$3,$DB$1:$DB$200&amp;$DC$1:$DC$200,0))),"",IF(INDEX($DC$1:$DC$200,MATCH($A235&amp;R$3,$DB$1:$DB$200&amp;$DC$1:$DC$200,0))=R$3,1,"")),IF(INDEX($DC$201:$DC$770,MATCH($A234&amp;R$3,$DB$201:$DB$770&amp;$DC$201:$DC$770,0))=R$3,2,""))</f>
        <v/>
      </c>
      <c r="S235" s="9" t="str">
        <f t="array" ref="S235">IF(ISNA(INDEX($DC$201:$DC$770,MATCH($A234&amp;S$3,$DB$201:$DB$770&amp;$DC$201:$DC$770,0))),IF(ISNA(INDEX($DC$1:$DC$200,MATCH($A235&amp;S$3,$DB$1:$DB$200&amp;$DC$1:$DC$200,0))),"",IF(INDEX($DC$1:$DC$200,MATCH($A235&amp;S$3,$DB$1:$DB$200&amp;$DC$1:$DC$200,0))=S$3,1,"")),IF(INDEX($DC$201:$DC$770,MATCH($A234&amp;S$3,$DB$201:$DB$770&amp;$DC$201:$DC$770,0))=S$3,2,""))</f>
        <v/>
      </c>
      <c r="T235" s="10" t="str">
        <f t="array" ref="T235">IF(ISNA(INDEX($DC$201:$DC$770,MATCH($A234&amp;T$3,$DB$201:$DB$770&amp;$DC$201:$DC$770,0))),IF(ISNA(INDEX($DC$1:$DC$200,MATCH($A235&amp;T$3,$DB$1:$DB$200&amp;$DC$1:$DC$200,0))),"",IF(INDEX($DC$1:$DC$200,MATCH($A235&amp;T$3,$DB$1:$DB$200&amp;$DC$1:$DC$200,0))=T$3,1,"")),IF(INDEX($DC$201:$DC$770,MATCH($A234&amp;T$3,$DB$201:$DB$770&amp;$DC$201:$DC$770,0))=T$3,2,""))</f>
        <v/>
      </c>
      <c r="U235" s="8" t="str">
        <f t="array" ref="U235">IF(ISNA(INDEX($DC$201:$DC$770,MATCH($A234&amp;U$3,$DB$201:$DB$770&amp;$DC$201:$DC$770,0))),IF(ISNA(INDEX($DC$1:$DC$200,MATCH($A235&amp;U$3,$DB$1:$DB$200&amp;$DC$1:$DC$200,0))),"",IF(INDEX($DC$1:$DC$200,MATCH($A235&amp;U$3,$DB$1:$DB$200&amp;$DC$1:$DC$200,0))=U$3,1,"")),IF(INDEX($DC$201:$DC$770,MATCH($A234&amp;U$3,$DB$201:$DB$770&amp;$DC$201:$DC$770,0))=U$3,2,""))</f>
        <v/>
      </c>
      <c r="V235" s="10" t="str">
        <f t="array" ref="V235">IF(ISNA(INDEX($DC$201:$DC$770,MATCH($A234&amp;V$3,$DB$201:$DB$770&amp;$DC$201:$DC$770,0))),IF(ISNA(INDEX($DC$1:$DC$200,MATCH($A235&amp;V$3,$DB$1:$DB$200&amp;$DC$1:$DC$200,0))),"",IF(INDEX($DC$1:$DC$200,MATCH($A235&amp;V$3,$DB$1:$DB$200&amp;$DC$1:$DC$200,0))=V$3,1,"")),IF(INDEX($DC$201:$DC$770,MATCH($A234&amp;V$3,$DB$201:$DB$770&amp;$DC$201:$DC$770,0))=V$3,2,""))</f>
        <v/>
      </c>
      <c r="W235" s="10" t="str">
        <f t="array" ref="W235">IF(ISNA(INDEX($DC$201:$DC$770,MATCH($A234&amp;W$3,$DB$201:$DB$770&amp;$DC$201:$DC$770,0))),IF(ISNA(INDEX($DC$1:$DC$200,MATCH($A235&amp;W$3,$DB$1:$DB$200&amp;$DC$1:$DC$200,0))),"",IF(INDEX($DC$1:$DC$200,MATCH($A235&amp;W$3,$DB$1:$DB$200&amp;$DC$1:$DC$200,0))=W$3,1,"")),IF(INDEX($DC$201:$DC$770,MATCH($A234&amp;W$3,$DB$201:$DB$770&amp;$DC$201:$DC$770,0))=W$3,2,""))</f>
        <v/>
      </c>
      <c r="X235" s="10" t="str">
        <f t="array" ref="X235">IF(ISNA(INDEX($DC$201:$DC$770,MATCH($A234&amp;X$3,$DB$201:$DB$770&amp;$DC$201:$DC$770,0))),IF(ISNA(INDEX($DC$1:$DC$200,MATCH($A235&amp;X$3,$DB$1:$DB$200&amp;$DC$1:$DC$200,0))),"",IF(INDEX($DC$1:$DC$200,MATCH($A235&amp;X$3,$DB$1:$DB$200&amp;$DC$1:$DC$200,0))=X$3,1,"")),IF(INDEX($DC$201:$DC$770,MATCH($A234&amp;X$3,$DB$201:$DB$770&amp;$DC$201:$DC$770,0))=X$3,2,""))</f>
        <v/>
      </c>
      <c r="Y235" s="9" t="str">
        <f t="array" ref="Y235">IF(ISNA(INDEX($DC$201:$DC$770,MATCH($A234&amp;Y$3,$DB$201:$DB$770&amp;$DC$201:$DC$770,0))),IF(ISNA(INDEX($DC$1:$DC$200,MATCH($A235&amp;Y$3,$DB$1:$DB$200&amp;$DC$1:$DC$200,0))),"",IF(INDEX($DC$1:$DC$200,MATCH($A235&amp;Y$3,$DB$1:$DB$200&amp;$DC$1:$DC$200,0))=Y$3,1,"")),IF(INDEX($DC$201:$DC$770,MATCH($A234&amp;Y$3,$DB$201:$DB$770&amp;$DC$201:$DC$770,0))=Y$3,2,""))</f>
        <v/>
      </c>
      <c r="Z235" s="10">
        <f t="array" ref="Z235">IF(ISNA(INDEX($DC$201:$DC$770,MATCH($A234&amp;Z$3,$DB$201:$DB$770&amp;$DC$201:$DC$770,0))),IF(ISNA(INDEX($DC$1:$DC$200,MATCH($A235&amp;Z$3,$DB$1:$DB$200&amp;$DC$1:$DC$200,0))),"",IF(INDEX($DC$1:$DC$200,MATCH($A235&amp;Z$3,$DB$1:$DB$200&amp;$DC$1:$DC$200,0))=Z$3,1,"")),IF(INDEX($DC$201:$DC$770,MATCH($A234&amp;Z$3,$DB$201:$DB$770&amp;$DC$201:$DC$770,0))=Z$3,2,""))</f>
        <v>2</v>
      </c>
      <c r="AA235" s="8">
        <f t="array" ref="AA235">IF(ISNA(INDEX($DC$201:$DC$770,MATCH($A234&amp;AA$3,$DB$201:$DB$770&amp;$DC$201:$DC$770,0))),IF(ISNA(INDEX($DC$1:$DC$200,MATCH($A235&amp;AA$3,$DB$1:$DB$200&amp;$DC$1:$DC$200,0))),"",IF(INDEX($DC$1:$DC$200,MATCH($A235&amp;AA$3,$DB$1:$DB$200&amp;$DC$1:$DC$200,0))=AA$3,1,"")),IF(INDEX($DC$201:$DC$770,MATCH($A234&amp;AA$3,$DB$201:$DB$770&amp;$DC$201:$DC$770,0))=AA$3,2,""))</f>
        <v>2</v>
      </c>
      <c r="AB235" s="10" t="str">
        <f t="array" ref="AB235">IF(ISNA(INDEX($DC$201:$DC$770,MATCH($A234&amp;AB$3,$DB$201:$DB$770&amp;$DC$201:$DC$770,0))),IF(ISNA(INDEX($DC$1:$DC$200,MATCH($A235&amp;AB$3,$DB$1:$DB$200&amp;$DC$1:$DC$200,0))),"",IF(INDEX($DC$1:$DC$200,MATCH($A235&amp;AB$3,$DB$1:$DB$200&amp;$DC$1:$DC$200,0))=AB$3,1,"")),IF(INDEX($DC$201:$DC$770,MATCH($A234&amp;AB$3,$DB$201:$DB$770&amp;$DC$201:$DC$770,0))=AB$3,2,""))</f>
        <v/>
      </c>
      <c r="AC235" s="10" t="str">
        <f t="array" ref="AC235">IF(ISNA(INDEX($DC$201:$DC$770,MATCH($A234&amp;AC$3,$DB$201:$DB$770&amp;$DC$201:$DC$770,0))),IF(ISNA(INDEX($DC$1:$DC$200,MATCH($A235&amp;AC$3,$DB$1:$DB$200&amp;$DC$1:$DC$200,0))),"",IF(INDEX($DC$1:$DC$200,MATCH($A235&amp;AC$3,$DB$1:$DB$200&amp;$DC$1:$DC$200,0))=AC$3,1,"")),IF(INDEX($DC$201:$DC$770,MATCH($A234&amp;AC$3,$DB$201:$DB$770&amp;$DC$201:$DC$770,0))=AC$3,2,""))</f>
        <v/>
      </c>
      <c r="AD235" s="8" t="str">
        <f t="array" ref="AD235">IF(ISNA(INDEX($DC$201:$DC$770,MATCH($A234&amp;AD$3,$DB$201:$DB$770&amp;$DC$201:$DC$770,0))),IF(ISNA(INDEX($DC$1:$DC$200,MATCH($A235&amp;AD$3,$DB$1:$DB$200&amp;$DC$1:$DC$200,0))),"",IF(INDEX($DC$1:$DC$200,MATCH($A235&amp;AD$3,$DB$1:$DB$200&amp;$DC$1:$DC$200,0))=AD$3,1,"")),IF(INDEX($DC$201:$DC$770,MATCH($A234&amp;AD$3,$DB$201:$DB$770&amp;$DC$201:$DC$770,0))=AD$3,2,""))</f>
        <v/>
      </c>
      <c r="AE235" s="4">
        <f t="shared" ref="AE235" si="2211">AE234+0.5</f>
        <v>320.5</v>
      </c>
      <c r="AF235" s="174"/>
      <c r="AG235" s="183"/>
      <c r="AH235" s="177"/>
      <c r="AI235" s="2"/>
      <c r="AJ235" s="165"/>
      <c r="AK235" s="165"/>
      <c r="AL235" s="165"/>
      <c r="AM235" s="2"/>
      <c r="AN235" s="9" t="str">
        <f t="shared" ref="AN235" si="2212">IF(ISNA(VLOOKUP(AE235,$CP$30:$CQ$56,2,FALSE)),IF(ISNA(VLOOKUP(AE235,$DB$1:$DE$200,4,FALSE)),"",VLOOKUP(AE235,$DB$1:$DE$200,4,FALSE)),VLOOKUP(AE235,$CP$30:$CQ$56,2,FALSE))</f>
        <v/>
      </c>
      <c r="AO235" s="10"/>
      <c r="AP235" s="10"/>
      <c r="AQ235" s="10"/>
      <c r="AR235" s="10"/>
      <c r="AS235" s="8"/>
      <c r="AT235" s="9" t="str">
        <f t="array" ref="AT235">IF(ISNA(INDEX($DC$201:$DC$770,MATCH($AE234&amp;AT$3,$DB$201:$DB$770&amp;$DC$201:$DC$770,0))),IF(ISNA(INDEX($DC$1:$DC$200,MATCH($AE235&amp;AT$3,$DB$1:$DB$200&amp;$DC$1:$DC$200,0))),"",IF(INDEX($DC$1:$DC$200,MATCH($AE235&amp;AT$3,$DB$1:$DB$200&amp;$DC$1:$DC$200,0))=AT$3,1,"")),IF(INDEX($DC$201:$DC$770,MATCH($AE234&amp;AT$3,$DB$201:$DB$770&amp;$DC$201:$DC$770,0))=AT$3,2,""))</f>
        <v/>
      </c>
      <c r="AU235" s="10" t="str">
        <f t="array" ref="AU235">IF(ISNA(INDEX($DC$201:$DC$770,MATCH($AE234&amp;AU$3,$DB$201:$DB$770&amp;$DC$201:$DC$770,0))),IF(ISNA(INDEX($DC$1:$DC$200,MATCH($AE235&amp;AU$3,$DB$1:$DB$200&amp;$DC$1:$DC$200,0))),"",IF(INDEX($DC$1:$DC$200,MATCH($AE235&amp;AU$3,$DB$1:$DB$200&amp;$DC$1:$DC$200,0))=AU$3,1,"")),IF(INDEX($DC$201:$DC$770,MATCH($AE234&amp;AU$3,$DB$201:$DB$770&amp;$DC$201:$DC$770,0))=AU$3,2,""))</f>
        <v/>
      </c>
      <c r="AV235" s="10" t="str">
        <f t="array" ref="AV235">IF(ISNA(INDEX($DC$201:$DC$770,MATCH($AE234&amp;AV$3,$DB$201:$DB$770&amp;$DC$201:$DC$770,0))),IF(ISNA(INDEX($DC$1:$DC$200,MATCH($AE235&amp;AV$3,$DB$1:$DB$200&amp;$DC$1:$DC$200,0))),"",IF(INDEX($DC$1:$DC$200,MATCH($AE235&amp;AV$3,$DB$1:$DB$200&amp;$DC$1:$DC$200,0))=AV$3,1,"")),IF(INDEX($DC$201:$DC$770,MATCH($AE234&amp;AV$3,$DB$201:$DB$770&amp;$DC$201:$DC$770,0))=AV$3,2,""))</f>
        <v/>
      </c>
      <c r="AW235" s="9" t="str">
        <f t="array" ref="AW235">IF(ISNA(INDEX($DC$201:$DC$770,MATCH($AE234&amp;AW$3,$DB$201:$DB$770&amp;$DC$201:$DC$770,0))),IF(ISNA(INDEX($DC$1:$DC$200,MATCH($AE235&amp;AW$3,$DB$1:$DB$200&amp;$DC$1:$DC$200,0))),"",IF(INDEX($DC$1:$DC$200,MATCH($AE235&amp;AW$3,$DB$1:$DB$200&amp;$DC$1:$DC$200,0))=AW$3,1,"")),IF(INDEX($DC$201:$DC$770,MATCH($AE234&amp;AW$3,$DB$201:$DB$770&amp;$DC$201:$DC$770,0))=AW$3,2,""))</f>
        <v/>
      </c>
      <c r="AX235" s="10" t="str">
        <f t="array" ref="AX235">IF(ISNA(INDEX($DC$201:$DC$770,MATCH($AE234&amp;AX$3,$DB$201:$DB$770&amp;$DC$201:$DC$770,0))),IF(ISNA(INDEX($DC$1:$DC$200,MATCH($AE235&amp;AX$3,$DB$1:$DB$200&amp;$DC$1:$DC$200,0))),"",IF(INDEX($DC$1:$DC$200,MATCH($AE235&amp;AX$3,$DB$1:$DB$200&amp;$DC$1:$DC$200,0))=AX$3,1,"")),IF(INDEX($DC$201:$DC$770,MATCH($AE234&amp;AX$3,$DB$201:$DB$770&amp;$DC$201:$DC$770,0))=AX$3,2,""))</f>
        <v/>
      </c>
      <c r="AY235" s="8" t="str">
        <f t="array" ref="AY235">IF(ISNA(INDEX($DC$201:$DC$770,MATCH($AE234&amp;AY$3,$DB$201:$DB$770&amp;$DC$201:$DC$770,0))),IF(ISNA(INDEX($DC$1:$DC$200,MATCH($AE235&amp;AY$3,$DB$1:$DB$200&amp;$DC$1:$DC$200,0))),"",IF(INDEX($DC$1:$DC$200,MATCH($AE235&amp;AY$3,$DB$1:$DB$200&amp;$DC$1:$DC$200,0))=AY$3,1,"")),IF(INDEX($DC$201:$DC$770,MATCH($AE234&amp;AY$3,$DB$201:$DB$770&amp;$DC$201:$DC$770,0))=AY$3,2,""))</f>
        <v/>
      </c>
      <c r="AZ235" s="10" t="str">
        <f t="array" ref="AZ235">IF(ISNA(INDEX($DC$201:$DC$770,MATCH($AE234&amp;AZ$3,$DB$201:$DB$770&amp;$DC$201:$DC$770,0))),IF(ISNA(INDEX($DC$1:$DC$200,MATCH($AE235&amp;AZ$3,$DB$1:$DB$200&amp;$DC$1:$DC$200,0))),"",IF(INDEX($DC$1:$DC$200,MATCH($AE235&amp;AZ$3,$DB$1:$DB$200&amp;$DC$1:$DC$200,0))=AZ$3,1,"")),IF(INDEX($DC$201:$DC$770,MATCH($AE234&amp;AZ$3,$DB$201:$DB$770&amp;$DC$201:$DC$770,0))=AZ$3,2,""))</f>
        <v/>
      </c>
      <c r="BA235" s="10" t="str">
        <f t="array" ref="BA235">IF(ISNA(INDEX($DC$201:$DC$770,MATCH($AE234&amp;BA$3,$DB$201:$DB$770&amp;$DC$201:$DC$770,0))),IF(ISNA(INDEX($DC$1:$DC$200,MATCH($AE235&amp;BA$3,$DB$1:$DB$200&amp;$DC$1:$DC$200,0))),"",IF(INDEX($DC$1:$DC$200,MATCH($AE235&amp;BA$3,$DB$1:$DB$200&amp;$DC$1:$DC$200,0))=BA$3,1,"")),IF(INDEX($DC$201:$DC$770,MATCH($AE234&amp;BA$3,$DB$201:$DB$770&amp;$DC$201:$DC$770,0))=BA$3,2,""))</f>
        <v/>
      </c>
      <c r="BB235" s="10" t="str">
        <f t="array" ref="BB235">IF(ISNA(INDEX($DC$201:$DC$770,MATCH($AE234&amp;BB$3,$DB$201:$DB$770&amp;$DC$201:$DC$770,0))),IF(ISNA(INDEX($DC$1:$DC$200,MATCH($AE235&amp;BB$3,$DB$1:$DB$200&amp;$DC$1:$DC$200,0))),"",IF(INDEX($DC$1:$DC$200,MATCH($AE235&amp;BB$3,$DB$1:$DB$200&amp;$DC$1:$DC$200,0))=BB$3,1,"")),IF(INDEX($DC$201:$DC$770,MATCH($AE234&amp;BB$3,$DB$201:$DB$770&amp;$DC$201:$DC$770,0))=BB$3,2,""))</f>
        <v/>
      </c>
      <c r="BC235" s="9" t="str">
        <f t="array" ref="BC235">IF(ISNA(INDEX($DC$201:$DC$770,MATCH($AE234&amp;BC$3,$DB$201:$DB$770&amp;$DC$201:$DC$770,0))),IF(ISNA(INDEX($DC$1:$DC$200,MATCH($AE235&amp;BC$3,$DB$1:$DB$200&amp;$DC$1:$DC$200,0))),"",IF(INDEX($DC$1:$DC$200,MATCH($AE235&amp;BC$3,$DB$1:$DB$200&amp;$DC$1:$DC$200,0))=BC$3,1,"")),IF(INDEX($DC$201:$DC$770,MATCH($AE234&amp;BC$3,$DB$201:$DB$770&amp;$DC$201:$DC$770,0))=BC$3,2,""))</f>
        <v/>
      </c>
      <c r="BD235" s="10" t="str">
        <f t="array" ref="BD235">IF(ISNA(INDEX($DC$201:$DC$770,MATCH($AE234&amp;BD$3,$DB$201:$DB$770&amp;$DC$201:$DC$770,0))),IF(ISNA(INDEX($DC$1:$DC$200,MATCH($AE235&amp;BD$3,$DB$1:$DB$200&amp;$DC$1:$DC$200,0))),"",IF(INDEX($DC$1:$DC$200,MATCH($AE235&amp;BD$3,$DB$1:$DB$200&amp;$DC$1:$DC$200,0))=BD$3,1,"")),IF(INDEX($DC$201:$DC$770,MATCH($AE234&amp;BD$3,$DB$201:$DB$770&amp;$DC$201:$DC$770,0))=BD$3,2,""))</f>
        <v/>
      </c>
      <c r="BE235" s="8" t="str">
        <f t="array" ref="BE235">IF(ISNA(INDEX($DC$201:$DC$770,MATCH($AE234&amp;BE$3,$DB$201:$DB$770&amp;$DC$201:$DC$770,0))),IF(ISNA(INDEX($DC$1:$DC$200,MATCH($AE235&amp;BE$3,$DB$1:$DB$200&amp;$DC$1:$DC$200,0))),"",IF(INDEX($DC$1:$DC$200,MATCH($AE235&amp;BE$3,$DB$1:$DB$200&amp;$DC$1:$DC$200,0))=BE$3,1,"")),IF(INDEX($DC$201:$DC$770,MATCH($AE234&amp;BE$3,$DB$201:$DB$770&amp;$DC$201:$DC$770,0))=BE$3,2,""))</f>
        <v/>
      </c>
      <c r="BF235" s="10" t="str">
        <f t="array" ref="BF235">IF(ISNA(INDEX($DC$201:$DC$770,MATCH($AE234&amp;BF$3,$DB$201:$DB$770&amp;$DC$201:$DC$770,0))),IF(ISNA(INDEX($DC$1:$DC$200,MATCH($AE235&amp;BF$3,$DB$1:$DB$200&amp;$DC$1:$DC$200,0))),"",IF(INDEX($DC$1:$DC$200,MATCH($AE235&amp;BF$3,$DB$1:$DB$200&amp;$DC$1:$DC$200,0))=BF$3,1,"")),IF(INDEX($DC$201:$DC$770,MATCH($AE234&amp;BF$3,$DB$201:$DB$770&amp;$DC$201:$DC$770,0))=BF$3,2,""))</f>
        <v/>
      </c>
      <c r="BG235" s="10" t="str">
        <f t="array" ref="BG235">IF(ISNA(INDEX($DC$201:$DC$770,MATCH($AE234&amp;BG$3,$DB$201:$DB$770&amp;$DC$201:$DC$770,0))),IF(ISNA(INDEX($DC$1:$DC$200,MATCH($AE235&amp;BG$3,$DB$1:$DB$200&amp;$DC$1:$DC$200,0))),"",IF(INDEX($DC$1:$DC$200,MATCH($AE235&amp;BG$3,$DB$1:$DB$200&amp;$DC$1:$DC$200,0))=BG$3,1,"")),IF(INDEX($DC$201:$DC$770,MATCH($AE234&amp;BG$3,$DB$201:$DB$770&amp;$DC$201:$DC$770,0))=BG$3,2,""))</f>
        <v/>
      </c>
      <c r="BH235" s="8" t="str">
        <f t="array" ref="BH235">IF(ISNA(INDEX($DC$201:$DC$770,MATCH($AE234&amp;BH$3,$DB$201:$DB$770&amp;$DC$201:$DC$770,0))),IF(ISNA(INDEX($DC$1:$DC$200,MATCH($AE235&amp;BH$3,$DB$1:$DB$200&amp;$DC$1:$DC$200,0))),"",IF(INDEX($DC$1:$DC$200,MATCH($AE235&amp;BH$3,$DB$1:$DB$200&amp;$DC$1:$DC$200,0))=BH$3,1,"")),IF(INDEX($DC$201:$DC$770,MATCH($AE234&amp;BH$3,$DB$201:$DB$770&amp;$DC$201:$DC$770,0))=BH$3,2,""))</f>
        <v/>
      </c>
      <c r="BI235" s="4">
        <f t="shared" ref="BI235" si="2213">BI234+0.5</f>
        <v>350.5</v>
      </c>
      <c r="BJ235" s="174"/>
      <c r="BK235" s="183"/>
      <c r="BL235" s="177"/>
      <c r="BM235" s="2"/>
      <c r="BN235" s="165"/>
      <c r="BO235" s="165"/>
      <c r="BP235" s="165"/>
      <c r="BQ235" s="2"/>
      <c r="BR235" s="9" t="str">
        <f t="shared" ref="BR235" si="2214">IF(ISNA(VLOOKUP(BI235,$CP$30:$CQ$56,2,FALSE)),IF(ISNA(VLOOKUP(BI235,$DB$1:$DE$200,4,FALSE)),"",VLOOKUP(BI235,$DB$1:$DE$200,4,FALSE)),VLOOKUP(BI235,$CP$30:$CQ$56,2,FALSE))</f>
        <v/>
      </c>
      <c r="BS235" s="10"/>
      <c r="BT235" s="10"/>
      <c r="BU235" s="10"/>
      <c r="BV235" s="10"/>
      <c r="BW235" s="8"/>
      <c r="BX235" s="9" t="str">
        <f t="array" ref="BX235">IF(ISNA(INDEX($DC$201:$DC$770,MATCH($BI234&amp;BX$3,$DB$201:$DB$770&amp;$DC$201:$DC$770,0))),IF(ISNA(INDEX($DC$1:$DC$200,MATCH($BI235&amp;BX$3,$DB$1:$DB$200&amp;$DC$1:$DC$200,0))),"",IF(INDEX($DC$1:$DC$200,MATCH($BI235&amp;BX$3,$DB$1:$DB$200&amp;$DC$1:$DC$200,0))=BX$3,1,"")),IF(INDEX($DC$201:$DC$770,MATCH($BI234&amp;BX$3,$DB$201:$DB$770&amp;$DC$201:$DC$770,0))=BX$3,2,""))</f>
        <v/>
      </c>
      <c r="BY235" s="10" t="str">
        <f t="array" ref="BY235">IF(ISNA(INDEX($DC$201:$DC$770,MATCH($BI234&amp;BY$3,$DB$201:$DB$770&amp;$DC$201:$DC$770,0))),IF(ISNA(INDEX($DC$1:$DC$200,MATCH($BI235&amp;BY$3,$DB$1:$DB$200&amp;$DC$1:$DC$200,0))),"",IF(INDEX($DC$1:$DC$200,MATCH($BI235&amp;BY$3,$DB$1:$DB$200&amp;$DC$1:$DC$200,0))=BY$3,1,"")),IF(INDEX($DC$201:$DC$770,MATCH($BI234&amp;BY$3,$DB$201:$DB$770&amp;$DC$201:$DC$770,0))=BY$3,2,""))</f>
        <v/>
      </c>
      <c r="BZ235" s="10" t="str">
        <f t="array" ref="BZ235">IF(ISNA(INDEX($DC$201:$DC$770,MATCH($BI234&amp;BZ$3,$DB$201:$DB$770&amp;$DC$201:$DC$770,0))),IF(ISNA(INDEX($DC$1:$DC$200,MATCH($BI235&amp;BZ$3,$DB$1:$DB$200&amp;$DC$1:$DC$200,0))),"",IF(INDEX($DC$1:$DC$200,MATCH($BI235&amp;BZ$3,$DB$1:$DB$200&amp;$DC$1:$DC$200,0))=BZ$3,1,"")),IF(INDEX($DC$201:$DC$770,MATCH($BI234&amp;BZ$3,$DB$201:$DB$770&amp;$DC$201:$DC$770,0))=BZ$3,2,""))</f>
        <v/>
      </c>
      <c r="CA235" s="9" t="str">
        <f t="array" ref="CA235">IF(ISNA(INDEX($DC$201:$DC$770,MATCH($BI234&amp;CA$3,$DB$201:$DB$770&amp;$DC$201:$DC$770,0))),IF(ISNA(INDEX($DC$1:$DC$200,MATCH($BI235&amp;CA$3,$DB$1:$DB$200&amp;$DC$1:$DC$200,0))),"",IF(INDEX($DC$1:$DC$200,MATCH($BI235&amp;CA$3,$DB$1:$DB$200&amp;$DC$1:$DC$200,0))=CA$3,1,"")),IF(INDEX($DC$201:$DC$770,MATCH($BI234&amp;CA$3,$DB$201:$DB$770&amp;$DC$201:$DC$770,0))=CA$3,2,""))</f>
        <v/>
      </c>
      <c r="CB235" s="10" t="str">
        <f t="array" ref="CB235">IF(ISNA(INDEX($DC$201:$DC$770,MATCH($BI234&amp;CB$3,$DB$201:$DB$770&amp;$DC$201:$DC$770,0))),IF(ISNA(INDEX($DC$1:$DC$200,MATCH($BI235&amp;CB$3,$DB$1:$DB$200&amp;$DC$1:$DC$200,0))),"",IF(INDEX($DC$1:$DC$200,MATCH($BI235&amp;CB$3,$DB$1:$DB$200&amp;$DC$1:$DC$200,0))=CB$3,1,"")),IF(INDEX($DC$201:$DC$770,MATCH($BI234&amp;CB$3,$DB$201:$DB$770&amp;$DC$201:$DC$770,0))=CB$3,2,""))</f>
        <v/>
      </c>
      <c r="CC235" s="8" t="str">
        <f t="array" ref="CC235">IF(ISNA(INDEX($DC$201:$DC$770,MATCH($BI234&amp;CC$3,$DB$201:$DB$770&amp;$DC$201:$DC$770,0))),IF(ISNA(INDEX($DC$1:$DC$200,MATCH($BI235&amp;CC$3,$DB$1:$DB$200&amp;$DC$1:$DC$200,0))),"",IF(INDEX($DC$1:$DC$200,MATCH($BI235&amp;CC$3,$DB$1:$DB$200&amp;$DC$1:$DC$200,0))=CC$3,1,"")),IF(INDEX($DC$201:$DC$770,MATCH($BI234&amp;CC$3,$DB$201:$DB$770&amp;$DC$201:$DC$770,0))=CC$3,2,""))</f>
        <v/>
      </c>
      <c r="CD235" s="10" t="str">
        <f t="array" ref="CD235">IF(ISNA(INDEX($DC$201:$DC$770,MATCH($BI234&amp;CD$3,$DB$201:$DB$770&amp;$DC$201:$DC$770,0))),IF(ISNA(INDEX($DC$1:$DC$200,MATCH($BI235&amp;CD$3,$DB$1:$DB$200&amp;$DC$1:$DC$200,0))),"",IF(INDEX($DC$1:$DC$200,MATCH($BI235&amp;CD$3,$DB$1:$DB$200&amp;$DC$1:$DC$200,0))=CD$3,1,"")),IF(INDEX($DC$201:$DC$770,MATCH($BI234&amp;CD$3,$DB$201:$DB$770&amp;$DC$201:$DC$770,0))=CD$3,2,""))</f>
        <v/>
      </c>
      <c r="CE235" s="10" t="str">
        <f t="array" ref="CE235">IF(ISNA(INDEX($DC$201:$DC$770,MATCH($BI234&amp;CE$3,$DB$201:$DB$770&amp;$DC$201:$DC$770,0))),IF(ISNA(INDEX($DC$1:$DC$200,MATCH($BI235&amp;CE$3,$DB$1:$DB$200&amp;$DC$1:$DC$200,0))),"",IF(INDEX($DC$1:$DC$200,MATCH($BI235&amp;CE$3,$DB$1:$DB$200&amp;$DC$1:$DC$200,0))=CE$3,1,"")),IF(INDEX($DC$201:$DC$770,MATCH($BI234&amp;CE$3,$DB$201:$DB$770&amp;$DC$201:$DC$770,0))=CE$3,2,""))</f>
        <v/>
      </c>
      <c r="CF235" s="10" t="str">
        <f t="array" ref="CF235">IF(ISNA(INDEX($DC$201:$DC$770,MATCH($BI234&amp;CF$3,$DB$201:$DB$770&amp;$DC$201:$DC$770,0))),IF(ISNA(INDEX($DC$1:$DC$200,MATCH($BI235&amp;CF$3,$DB$1:$DB$200&amp;$DC$1:$DC$200,0))),"",IF(INDEX($DC$1:$DC$200,MATCH($BI235&amp;CF$3,$DB$1:$DB$200&amp;$DC$1:$DC$200,0))=CF$3,1,"")),IF(INDEX($DC$201:$DC$770,MATCH($BI234&amp;CF$3,$DB$201:$DB$770&amp;$DC$201:$DC$770,0))=CF$3,2,""))</f>
        <v/>
      </c>
      <c r="CG235" s="9" t="str">
        <f t="array" ref="CG235">IF(ISNA(INDEX($DC$201:$DC$770,MATCH($BI234&amp;CG$3,$DB$201:$DB$770&amp;$DC$201:$DC$770,0))),IF(ISNA(INDEX($DC$1:$DC$200,MATCH($BI235&amp;CG$3,$DB$1:$DB$200&amp;$DC$1:$DC$200,0))),"",IF(INDEX($DC$1:$DC$200,MATCH($BI235&amp;CG$3,$DB$1:$DB$200&amp;$DC$1:$DC$200,0))=CG$3,1,"")),IF(INDEX($DC$201:$DC$770,MATCH($BI234&amp;CG$3,$DB$201:$DB$770&amp;$DC$201:$DC$770,0))=CG$3,2,""))</f>
        <v/>
      </c>
      <c r="CH235" s="10" t="str">
        <f t="array" ref="CH235">IF(ISNA(INDEX($DC$201:$DC$770,MATCH($BI234&amp;CH$3,$DB$201:$DB$770&amp;$DC$201:$DC$770,0))),IF(ISNA(INDEX($DC$1:$DC$200,MATCH($BI235&amp;CH$3,$DB$1:$DB$200&amp;$DC$1:$DC$200,0))),"",IF(INDEX($DC$1:$DC$200,MATCH($BI235&amp;CH$3,$DB$1:$DB$200&amp;$DC$1:$DC$200,0))=CH$3,1,"")),IF(INDEX($DC$201:$DC$770,MATCH($BI234&amp;CH$3,$DB$201:$DB$770&amp;$DC$201:$DC$770,0))=CH$3,2,""))</f>
        <v/>
      </c>
      <c r="CI235" s="8" t="str">
        <f t="array" ref="CI235">IF(ISNA(INDEX($DC$201:$DC$770,MATCH($BI234&amp;CI$3,$DB$201:$DB$770&amp;$DC$201:$DC$770,0))),IF(ISNA(INDEX($DC$1:$DC$200,MATCH($BI235&amp;CI$3,$DB$1:$DB$200&amp;$DC$1:$DC$200,0))),"",IF(INDEX($DC$1:$DC$200,MATCH($BI235&amp;CI$3,$DB$1:$DB$200&amp;$DC$1:$DC$200,0))=CI$3,1,"")),IF(INDEX($DC$201:$DC$770,MATCH($BI234&amp;CI$3,$DB$201:$DB$770&amp;$DC$201:$DC$770,0))=CI$3,2,""))</f>
        <v/>
      </c>
      <c r="CJ235" s="10" t="str">
        <f t="array" ref="CJ235">IF(ISNA(INDEX($DC$201:$DC$770,MATCH($BI234&amp;CJ$3,$DB$201:$DB$770&amp;$DC$201:$DC$770,0))),IF(ISNA(INDEX($DC$1:$DC$200,MATCH($BI235&amp;CJ$3,$DB$1:$DB$200&amp;$DC$1:$DC$200,0))),"",IF(INDEX($DC$1:$DC$200,MATCH($BI235&amp;CJ$3,$DB$1:$DB$200&amp;$DC$1:$DC$200,0))=CJ$3,1,"")),IF(INDEX($DC$201:$DC$770,MATCH($BI234&amp;CJ$3,$DB$201:$DB$770&amp;$DC$201:$DC$770,0))=CJ$3,2,""))</f>
        <v/>
      </c>
      <c r="CK235" s="10" t="str">
        <f t="array" ref="CK235">IF(ISNA(INDEX($DC$201:$DC$770,MATCH($BI234&amp;CK$3,$DB$201:$DB$770&amp;$DC$201:$DC$770,0))),IF(ISNA(INDEX($DC$1:$DC$200,MATCH($BI235&amp;CK$3,$DB$1:$DB$200&amp;$DC$1:$DC$200,0))),"",IF(INDEX($DC$1:$DC$200,MATCH($BI235&amp;CK$3,$DB$1:$DB$200&amp;$DC$1:$DC$200,0))=CK$3,1,"")),IF(INDEX($DC$201:$DC$770,MATCH($BI234&amp;CK$3,$DB$201:$DB$770&amp;$DC$201:$DC$770,0))=CK$3,2,""))</f>
        <v/>
      </c>
      <c r="CL235" s="8" t="str">
        <f t="array" ref="CL235">IF(ISNA(INDEX($DC$201:$DC$770,MATCH($BI234&amp;CL$3,$DB$201:$DB$770&amp;$DC$201:$DC$770,0))),IF(ISNA(INDEX($DC$1:$DC$200,MATCH($BI235&amp;CL$3,$DB$1:$DB$200&amp;$DC$1:$DC$200,0))),"",IF(INDEX($DC$1:$DC$200,MATCH($BI235&amp;CL$3,$DB$1:$DB$200&amp;$DC$1:$DC$200,0))=CL$3,1,"")),IF(INDEX($DC$201:$DC$770,MATCH($BI234&amp;CL$3,$DB$201:$DB$770&amp;$DC$201:$DC$770,0))=CL$3,2,""))</f>
        <v/>
      </c>
      <c r="CX235" s="30"/>
      <c r="CY235" s="30"/>
      <c r="CZ235" s="30"/>
      <c r="DA235" s="30"/>
      <c r="DB235" s="30">
        <f>$CP$79</f>
        <v>0</v>
      </c>
      <c r="DC235" s="30">
        <f>CO79</f>
        <v>3</v>
      </c>
      <c r="DD235" s="30"/>
      <c r="DE235" s="30">
        <v>1</v>
      </c>
      <c r="DF235" s="30">
        <f>CY80-CY79+1</f>
        <v>1</v>
      </c>
      <c r="DG235" s="30"/>
      <c r="DH235" s="30"/>
      <c r="DI235" s="30"/>
      <c r="DJ235" s="30"/>
      <c r="DK235" s="30"/>
      <c r="DL235" s="49">
        <f t="shared" si="1926"/>
        <v>0</v>
      </c>
      <c r="DM235" s="30"/>
      <c r="DN235" s="30"/>
      <c r="DO235" s="30"/>
      <c r="DP235" s="30"/>
      <c r="DQ235" s="30"/>
    </row>
    <row r="236" spans="1:121">
      <c r="A236" s="13">
        <f t="shared" ref="A236" si="2215">A234+1</f>
        <v>290</v>
      </c>
      <c r="B236" s="174">
        <f>TRUNC((DATE($CR$2,C$205,C236)-WEEKDAY(DATE($CR$2,C$205,C236),2)-DATE(YEAR(DATE($CR$2,C$205,C236)+4-WEEKDAY(DATE($CR$2,C$205,C236),2)),1,-10))/7)</f>
        <v>41</v>
      </c>
      <c r="C236" s="181">
        <v>16</v>
      </c>
      <c r="D236" s="176" t="str">
        <f t="shared" si="1928"/>
        <v>So</v>
      </c>
      <c r="E236" s="2"/>
      <c r="F236" s="164">
        <f t="shared" ref="F236" si="2216">IF(OR(OR(B236=$CR$7,B240=$CR$7,B236=$CS$7,B240=$CS$7,B236=$CT$7,B240=$CT$7,B236=$CR$8,B240=$CR$8,B236=$CR$9,B240=$CR$9,B236=$CR$10,B240=$CR$10,B236=$CS$10,B240=$CS$10,B236=$CR$11,B240=$CR$11,B236=$CS$11,B240=$CS$11,B236=$CT$11,B240=$CT$11,B236=$CU$11,B240=$CU$11,B236=$CV$11,B240=$CV$11,B236=$CR$12,B240=$CR$12,B236=$CS$12,B240=$CS$12),OR($A237=$CP$30,$A237=$CP$31,$A237=$CP$32,$A237=$CP$33,$A237=$CP$34,$A237=$CP$35,$A237=$CP$36,$A237=$CP$37,$A237=$CP$38,$A237=$CP$39,$A237=$CP$40,$A237=$CP$41),OR($A237=$CP$44,$A237=$CP$45,$A237=$CP$46,$A237=$CP$47,$A237=$CP$48,$A237=$CP$49,$A237=$CP$50)),1,"")</f>
        <v>1</v>
      </c>
      <c r="G236" s="164">
        <f t="shared" ref="G236" si="2217">IF(OR(OR(B236=$CR$15,B240=$CR$15,B236=$CS$15,B240=$CS$15,B236=$CT$15,B240=$CT$15,B236=$CR$16,B240=$CR$16,B236=$CS$16,B240=$CS$16,B236=$CR$17,B240=$CR$17,B236=$CS$17,B240=$CS$17,B236=$CR$18,B240=$CR$18,B236=$CS$18,B240=$CS$18,B236=$CT$18,B240=$CT$18,B236=$CU$18,B240=$CU$18,B236=$CV$18,B240=$CV$18,B236=$CR$19,B240=$CR$19,B236=$CS$19,B240=$CS$19),OR($A237=$CP$30,$A237=$CP$31,$A237=$CP$32,$A237=$CP$33,$A237=$CP$34,$A237=$CP$35,$A237=$CP$36,$A237=$CP$37,$A237=$CP$38,$A237=$CP$39,$A237=$CP$40,$A237=$CP$41),OR($A237=$CP$44,$A237=$CP$45,$A237=$CP$46,$A237=$CP$47,$A237=$CP$48,$A237=$CP$49,$A237=$CP$50)),1,"")</f>
        <v>1</v>
      </c>
      <c r="H236" s="164">
        <f t="shared" ref="H236" si="2218">IF(OR(OR(B236=$CR$22,B240=$CR$22,B236=$CS$22,B240=$CS$22,B236=$CT$22,B240=$CT$22,B236=$CR$23,B240=$CR$23,B236=$CS$23,B240=$CS$23,B236=$CR$24,B240=$CR$24,B236=$CS$24,B240=$CS$24,B236=$CR$25,B240=$CR$25,B236=$CS$25,B240=$CS$25,B236=$CT$25,B240=$CT$25,B236=$CU$25,B240=$CU$25,B236=$CV$25,B240=$CV$25,B236=$CR$26,B240=$CR$26,B236=$CS$26,B240=$CS$26),OR($A237=$CP$30,$A237=$CP$31,$A237=$CP$32,$A237=$CP$33,$A237=$CP$34,$A237=$CP$35,$A237=$CP$36,$A237=$CP$37,$A237=$CP$38,$A237=$CP$39,$A237=$CP$40,$A237=$CP$41),OR($A237=$CP$44,$A237=$CP$45,$A237=$CP$46,$A237=$CP$47,$A237=$CP$48,$A237=$CP$49,$A237=$CP$50)),1,"")</f>
        <v>1</v>
      </c>
      <c r="I236" s="2"/>
      <c r="J236" s="1" t="str">
        <f t="shared" ref="J236" si="2219">IF(ISNA(VLOOKUP(A236,$DB$1:$DE$200,4,FALSE)),"",VLOOKUP(A236,$DB$1:$DE$200,4,FALSE))</f>
        <v/>
      </c>
      <c r="K236" s="1"/>
      <c r="L236" s="1"/>
      <c r="M236" s="1"/>
      <c r="N236" s="1"/>
      <c r="O236" s="1"/>
      <c r="P236" s="5" t="str">
        <f t="array" ref="P236">IF(ISNA(INDEX($DC$1:$DC$770,MATCH($A236&amp;P$3,$DB$1:$DB$770&amp;$DC$1:$DC$770,0))),"",IF(ISNA(INDEX($DC$1:$DC$200,MATCH($A236&amp;P$3,$DB$1:$DB$200&amp;$DC$1:$DC$200,0))),IF(INDEX($DC$201:$DC$770,MATCH($A236&amp;P$3,$DB$201:$DB$770&amp;$DC$201:$DC$770,0))=P$3,2,""),IF(INDEX($DC$1:$DC$200,MATCH($A236&amp;P$3,$DB$1:$DB$200&amp;$DC$1:$DC$200,0))=P$3,1,"")))</f>
        <v/>
      </c>
      <c r="Q236" s="6" t="str">
        <f t="array" ref="Q236">IF(ISNA(INDEX($DC$1:$DC$770,MATCH($A236&amp;Q$3,$DB$1:$DB$770&amp;$DC$1:$DC$770,0))),"",IF(ISNA(INDEX($DC$1:$DC$200,MATCH($A236&amp;Q$3,$DB$1:$DB$200&amp;$DC$1:$DC$200,0))),IF(INDEX($DC$201:$DC$770,MATCH($A236&amp;Q$3,$DB$201:$DB$770&amp;$DC$201:$DC$770,0))=Q$3,2,""),IF(INDEX($DC$1:$DC$200,MATCH($A236&amp;Q$3,$DB$1:$DB$200&amp;$DC$1:$DC$200,0))=Q$3,1,"")))</f>
        <v/>
      </c>
      <c r="R236" s="6" t="str">
        <f t="array" ref="R236">IF(ISNA(INDEX($DC$1:$DC$770,MATCH($A236&amp;R$3,$DB$1:$DB$770&amp;$DC$1:$DC$770,0))),"",IF(ISNA(INDEX($DC$1:$DC$200,MATCH($A236&amp;R$3,$DB$1:$DB$200&amp;$DC$1:$DC$200,0))),IF(INDEX($DC$201:$DC$770,MATCH($A236&amp;R$3,$DB$201:$DB$770&amp;$DC$201:$DC$770,0))=R$3,2,""),IF(INDEX($DC$1:$DC$200,MATCH($A236&amp;R$3,$DB$1:$DB$200&amp;$DC$1:$DC$200,0))=R$3,1,"")))</f>
        <v/>
      </c>
      <c r="S236" s="5" t="str">
        <f t="array" ref="S236">IF(ISNA(INDEX($DC$1:$DC$770,MATCH($A236&amp;S$3,$DB$1:$DB$770&amp;$DC$1:$DC$770,0))),"",IF(ISNA(INDEX($DC$1:$DC$200,MATCH($A236&amp;S$3,$DB$1:$DB$200&amp;$DC$1:$DC$200,0))),IF(INDEX($DC$201:$DC$770,MATCH($A236&amp;S$3,$DB$201:$DB$770&amp;$DC$201:$DC$770,0))=S$3,2,""),IF(INDEX($DC$1:$DC$200,MATCH($A236&amp;S$3,$DB$1:$DB$200&amp;$DC$1:$DC$200,0))=S$3,1,"")))</f>
        <v/>
      </c>
      <c r="T236" s="6" t="str">
        <f t="array" ref="T236">IF(ISNA(INDEX($DC$1:$DC$770,MATCH($A236&amp;T$3,$DB$1:$DB$770&amp;$DC$1:$DC$770,0))),"",IF(ISNA(INDEX($DC$1:$DC$200,MATCH($A236&amp;T$3,$DB$1:$DB$200&amp;$DC$1:$DC$200,0))),IF(INDEX($DC$201:$DC$770,MATCH($A236&amp;T$3,$DB$201:$DB$770&amp;$DC$201:$DC$770,0))=T$3,2,""),IF(INDEX($DC$1:$DC$200,MATCH($A236&amp;T$3,$DB$1:$DB$200&amp;$DC$1:$DC$200,0))=T$3,1,"")))</f>
        <v/>
      </c>
      <c r="U236" s="7" t="str">
        <f t="array" ref="U236">IF(ISNA(INDEX($DC$1:$DC$770,MATCH($A236&amp;U$3,$DB$1:$DB$770&amp;$DC$1:$DC$770,0))),"",IF(ISNA(INDEX($DC$1:$DC$200,MATCH($A236&amp;U$3,$DB$1:$DB$200&amp;$DC$1:$DC$200,0))),IF(INDEX($DC$201:$DC$770,MATCH($A236&amp;U$3,$DB$201:$DB$770&amp;$DC$201:$DC$770,0))=U$3,2,""),IF(INDEX($DC$1:$DC$200,MATCH($A236&amp;U$3,$DB$1:$DB$200&amp;$DC$1:$DC$200,0))=U$3,1,"")))</f>
        <v/>
      </c>
      <c r="V236" s="6" t="str">
        <f t="array" ref="V236">IF(ISNA(INDEX($DC$1:$DC$770,MATCH($A236&amp;V$3,$DB$1:$DB$770&amp;$DC$1:$DC$770,0))),"",IF(ISNA(INDEX($DC$1:$DC$200,MATCH($A236&amp;V$3,$DB$1:$DB$200&amp;$DC$1:$DC$200,0))),IF(INDEX($DC$201:$DC$770,MATCH($A236&amp;V$3,$DB$201:$DB$770&amp;$DC$201:$DC$770,0))=V$3,2,""),IF(INDEX($DC$1:$DC$200,MATCH($A236&amp;V$3,$DB$1:$DB$200&amp;$DC$1:$DC$200,0))=V$3,1,"")))</f>
        <v/>
      </c>
      <c r="W236" s="6" t="str">
        <f t="array" ref="W236">IF(ISNA(INDEX($DC$1:$DC$770,MATCH($A236&amp;W$3,$DB$1:$DB$770&amp;$DC$1:$DC$770,0))),"",IF(ISNA(INDEX($DC$1:$DC$200,MATCH($A236&amp;W$3,$DB$1:$DB$200&amp;$DC$1:$DC$200,0))),IF(INDEX($DC$201:$DC$770,MATCH($A236&amp;W$3,$DB$201:$DB$770&amp;$DC$201:$DC$770,0))=W$3,2,""),IF(INDEX($DC$1:$DC$200,MATCH($A236&amp;W$3,$DB$1:$DB$200&amp;$DC$1:$DC$200,0))=W$3,1,"")))</f>
        <v/>
      </c>
      <c r="X236" s="6" t="str">
        <f t="array" ref="X236">IF(ISNA(INDEX($DC$1:$DC$770,MATCH($A236&amp;X$3,$DB$1:$DB$770&amp;$DC$1:$DC$770,0))),"",IF(ISNA(INDEX($DC$1:$DC$200,MATCH($A236&amp;X$3,$DB$1:$DB$200&amp;$DC$1:$DC$200,0))),IF(INDEX($DC$201:$DC$770,MATCH($A236&amp;X$3,$DB$201:$DB$770&amp;$DC$201:$DC$770,0))=X$3,2,""),IF(INDEX($DC$1:$DC$200,MATCH($A236&amp;X$3,$DB$1:$DB$200&amp;$DC$1:$DC$200,0))=X$3,1,"")))</f>
        <v/>
      </c>
      <c r="Y236" s="5" t="str">
        <f t="array" ref="Y236">IF(ISNA(INDEX($DC$1:$DC$770,MATCH($A236&amp;Y$3,$DB$1:$DB$770&amp;$DC$1:$DC$770,0))),"",IF(ISNA(INDEX($DC$1:$DC$200,MATCH($A236&amp;Y$3,$DB$1:$DB$200&amp;$DC$1:$DC$200,0))),IF(INDEX($DC$201:$DC$770,MATCH($A236&amp;Y$3,$DB$201:$DB$770&amp;$DC$201:$DC$770,0))=Y$3,2,""),IF(INDEX($DC$1:$DC$200,MATCH($A236&amp;Y$3,$DB$1:$DB$200&amp;$DC$1:$DC$200,0))=Y$3,1,"")))</f>
        <v/>
      </c>
      <c r="Z236" s="6" t="str">
        <f t="array" ref="Z236">IF(ISNA(INDEX($DC$1:$DC$770,MATCH($A236&amp;Z$3,$DB$1:$DB$770&amp;$DC$1:$DC$770,0))),"",IF(ISNA(INDEX($DC$1:$DC$200,MATCH($A236&amp;Z$3,$DB$1:$DB$200&amp;$DC$1:$DC$200,0))),IF(INDEX($DC$201:$DC$770,MATCH($A236&amp;Z$3,$DB$201:$DB$770&amp;$DC$201:$DC$770,0))=Z$3,2,""),IF(INDEX($DC$1:$DC$200,MATCH($A236&amp;Z$3,$DB$1:$DB$200&amp;$DC$1:$DC$200,0))=Z$3,1,"")))</f>
        <v/>
      </c>
      <c r="AA236" s="7" t="str">
        <f t="array" ref="AA236">IF(ISNA(INDEX($DC$1:$DC$770,MATCH($A236&amp;AA$3,$DB$1:$DB$770&amp;$DC$1:$DC$770,0))),"",IF(ISNA(INDEX($DC$1:$DC$200,MATCH($A236&amp;AA$3,$DB$1:$DB$200&amp;$DC$1:$DC$200,0))),IF(INDEX($DC$201:$DC$770,MATCH($A236&amp;AA$3,$DB$201:$DB$770&amp;$DC$201:$DC$770,0))=AA$3,2,""),IF(INDEX($DC$1:$DC$200,MATCH($A236&amp;AA$3,$DB$1:$DB$200&amp;$DC$1:$DC$200,0))=AA$3,1,"")))</f>
        <v/>
      </c>
      <c r="AB236" s="6" t="str">
        <f t="array" ref="AB236">IF(ISNA(INDEX($DC$1:$DC$770,MATCH($A236&amp;AB$3,$DB$1:$DB$770&amp;$DC$1:$DC$770,0))),"",IF(ISNA(INDEX($DC$1:$DC$200,MATCH($A236&amp;AB$3,$DB$1:$DB$200&amp;$DC$1:$DC$200,0))),IF(INDEX($DC$201:$DC$770,MATCH($A236&amp;AB$3,$DB$201:$DB$770&amp;$DC$201:$DC$770,0))=AB$3,2,""),IF(INDEX($DC$1:$DC$200,MATCH($A236&amp;AB$3,$DB$1:$DB$200&amp;$DC$1:$DC$200,0))=AB$3,1,"")))</f>
        <v/>
      </c>
      <c r="AC236" s="6" t="str">
        <f t="array" ref="AC236">IF(ISNA(INDEX($DC$1:$DC$770,MATCH($A236&amp;AC$3,$DB$1:$DB$770&amp;$DC$1:$DC$770,0))),"",IF(ISNA(INDEX($DC$1:$DC$200,MATCH($A236&amp;AC$3,$DB$1:$DB$200&amp;$DC$1:$DC$200,0))),IF(INDEX($DC$201:$DC$770,MATCH($A236&amp;AC$3,$DB$201:$DB$770&amp;$DC$201:$DC$770,0))=AC$3,2,""),IF(INDEX($DC$1:$DC$200,MATCH($A236&amp;AC$3,$DB$1:$DB$200&amp;$DC$1:$DC$200,0))=AC$3,1,"")))</f>
        <v/>
      </c>
      <c r="AD236" s="7" t="str">
        <f t="array" ref="AD236">IF(ISNA(INDEX($DC$1:$DC$770,MATCH($A236&amp;AD$3,$DB$1:$DB$770&amp;$DC$1:$DC$770,0))),"",IF(ISNA(INDEX($DC$1:$DC$200,MATCH($A236&amp;AD$3,$DB$1:$DB$200&amp;$DC$1:$DC$200,0))),IF(INDEX($DC$201:$DC$770,MATCH($A236&amp;AD$3,$DB$201:$DB$770&amp;$DC$201:$DC$770,0))=AD$3,2,""),IF(INDEX($DC$1:$DC$200,MATCH($A236&amp;AD$3,$DB$1:$DB$200&amp;$DC$1:$DC$200,0))=AD$3,1,"")))</f>
        <v/>
      </c>
      <c r="AE236" s="4">
        <f t="shared" ref="AE236" si="2220">AE234+1</f>
        <v>321</v>
      </c>
      <c r="AF236" s="174">
        <f>TRUNC((DATE($CR$2,AG$205,AG236)-WEEKDAY(DATE($CR$2,AG$205,AG236),2)-DATE(YEAR(DATE($CR$2,AG$205,AG236)+4-WEEKDAY(DATE($CR$2,AG$205,AG236),2)),1,-10))/7)</f>
        <v>46</v>
      </c>
      <c r="AG236" s="181">
        <v>16</v>
      </c>
      <c r="AH236" s="176" t="str">
        <f t="shared" si="1933"/>
        <v>Mi</v>
      </c>
      <c r="AI236" s="2"/>
      <c r="AJ236" s="164" t="str">
        <f t="shared" ref="AJ236" si="2221">IF(OR(OR(AF236=$CR$7,AF240=$CR$7,AF236=$CS$7,AF240=$CS$7,AF236=$CT$7,AF240=$CT$7,AF236=$CR$8,AF240=$CR$8,AF236=$CR$9,AF240=$CR$9,AF236=$CR$10,AF240=$CR$10,AF236=$CS$10,AF240=$CS$10,AF236=$CR$11,AF240=$CR$11,AF236=$CS$11,AF240=$CS$11,AF236=$CT$11,AF240=$CT$11,AF236=$CU$11,AF240=$CU$11,AF236=$CV$11,AF240=$CV$11,AF236=$CR$12,AF240=$CR$12,AF236=$CS$12,AF240=$CS$12),OR($AE237=$CP$30,$AE237=$CP$31,$AE237=$CP$32,$AE237=$CP$33,$AE237=$CP$34,$AE237=$CP$35,$AE237=$CP$36,$AE237=$CP$37,$AE237=$CP$38,$AE237=$CP$39,$AE237=$CP$40,$AE237=$CP$41),OR($AE237=$CP$44,$AE237=$CP$45,$AE237=$CP$46,$AE237=$CP$47,$AE237=$CP$48,$AE237=$CP$49,$AE237=$CP$50)),1,"")</f>
        <v/>
      </c>
      <c r="AK236" s="164" t="str">
        <f t="shared" ref="AK236" si="2222">IF(OR(OR(AF236=$CR$15,AF240=$CR$15,AF236=$CS$15,AF240=$CS$15,AF236=$CT$15,AF240=$CT$15,AF236=$CR$16,AF240=$CR$16,AF236=$CS$16,AF240=$CS$16,AF236=$CR$17,AF240=$CR$17,AF236=$CS$17,AF240=$CS$17,AF236=$CR$18,AF240=$CR$18,AF236=$CS$18,AF240=$CS$18,AF236=$CT$18,AF240=$CT$18,AF236=$CU$18,AF240=$CU$18,AF236=$CV$18,AF240=$CV$18,AF236=$CR$19,AF240=$CR$19,AF236=$CS$19,AF240=$CS$19),OR($AE237=$CP$30,$AE237=$CP$31,$AE237=$CP$32,$AE237=$CP$33,$AE237=$CP$34,$AE237=$CP$35,$AE237=$CP$36,$AE237=$CP$37,$AE237=$CP$38,$AE237=$CP$39,$AE237=$CP$40,$AE237=$CP$41),OR($AE237=$CP$44,$AE237=$CP$45,$AE237=$CP$46,$AE237=$CP$47,$AE237=$CP$48,$AE237=$CP$49,$AE237=$CP$50)),1,"")</f>
        <v/>
      </c>
      <c r="AL236" s="164" t="str">
        <f t="shared" ref="AL236" si="2223">IF(OR(OR(AF236=$CR$22,AF240=$CR$22,AF236=$CS$22,AF240=$CS$22,AF236=$CT$22,AF240=$CT$22,AF236=$CR$23,AF240=$CR$23,AF236=$CS$23,AF240=$CS$23,AF236=$CR$24,AF240=$CR$24,AF236=$CS$24,AF240=$CS$24,AF236=$CR$25,AF240=$CR$25,AF236=$CS$25,AF240=$CS$25,AF236=$CT$25,AF240=$CT$25,AF236=$CU$25,AF240=$CU$25,AF236=$CV$25,AF240=$CV$25,AF236=$CR$26,AF240=$CR$26,AF236=$CS$26,AF240=$CS$26),OR($AE237=$CP$30,$AE237=$CP$31,$AE237=$CP$32,$AE237=$CP$33,$AE237=$CP$34,$AE237=$CP$35,$AE237=$CP$36,$AE237=$CP$37,$AE237=$CP$38,$AE237=$CP$39,$AE237=$CP$40,$AE237=$CP$41),OR($AE237=$CP$44,$AE237=$CP$45,$AE237=$CP$46,$AE237=$CP$47,$AE237=$CP$48,$AE237=$CP$49,$AE237=$CP$50)),1,"")</f>
        <v/>
      </c>
      <c r="AM236" s="2"/>
      <c r="AN236" s="5" t="str">
        <f t="shared" ref="AN236" si="2224">IF(ISNA(VLOOKUP(AE236,$DB$1:$DE$200,4,FALSE)),"",VLOOKUP(AE236,$DB$1:$DE$200,4,FALSE))</f>
        <v/>
      </c>
      <c r="AO236" s="6"/>
      <c r="AP236" s="6"/>
      <c r="AQ236" s="6"/>
      <c r="AR236" s="6"/>
      <c r="AS236" s="7"/>
      <c r="AT236" s="5" t="str">
        <f t="array" ref="AT236">IF(ISNA(INDEX($DC$1:$DC$770,MATCH($AE236&amp;AT$3,$DB$1:$DB$770&amp;$DC$1:$DC$770,0))),"",IF(ISNA(INDEX($DC$1:$DC$200,MATCH($AE236&amp;AT$3,$DB$1:$DB$200&amp;$DC$1:$DC$200,0))),IF(INDEX($DC$201:$DC$770,MATCH($AE236&amp;AT$3,$DB$201:$DB$770&amp;$DC$201:$DC$770,0))=AT$3,2,""),IF(INDEX($DC$1:$DC$200,MATCH($AE236&amp;AT$3,$DB$1:$DB$200&amp;$DC$1:$DC$200,0))=AT$3,1,"")))</f>
        <v/>
      </c>
      <c r="AU236" s="6" t="str">
        <f t="array" ref="AU236">IF(ISNA(INDEX($DC$1:$DC$770,MATCH($AE236&amp;AU$3,$DB$1:$DB$770&amp;$DC$1:$DC$770,0))),"",IF(ISNA(INDEX($DC$1:$DC$200,MATCH($AE236&amp;AU$3,$DB$1:$DB$200&amp;$DC$1:$DC$200,0))),IF(INDEX($DC$201:$DC$770,MATCH($AE236&amp;AU$3,$DB$201:$DB$770&amp;$DC$201:$DC$770,0))=AU$3,2,""),IF(INDEX($DC$1:$DC$200,MATCH($AE236&amp;AU$3,$DB$1:$DB$200&amp;$DC$1:$DC$200,0))=AU$3,1,"")))</f>
        <v/>
      </c>
      <c r="AV236" s="6" t="str">
        <f t="array" ref="AV236">IF(ISNA(INDEX($DC$1:$DC$770,MATCH($AE236&amp;AV$3,$DB$1:$DB$770&amp;$DC$1:$DC$770,0))),"",IF(ISNA(INDEX($DC$1:$DC$200,MATCH($AE236&amp;AV$3,$DB$1:$DB$200&amp;$DC$1:$DC$200,0))),IF(INDEX($DC$201:$DC$770,MATCH($AE236&amp;AV$3,$DB$201:$DB$770&amp;$DC$201:$DC$770,0))=AV$3,2,""),IF(INDEX($DC$1:$DC$200,MATCH($AE236&amp;AV$3,$DB$1:$DB$200&amp;$DC$1:$DC$200,0))=AV$3,1,"")))</f>
        <v/>
      </c>
      <c r="AW236" s="5" t="str">
        <f t="array" ref="AW236">IF(ISNA(INDEX($DC$1:$DC$770,MATCH($AE236&amp;AW$3,$DB$1:$DB$770&amp;$DC$1:$DC$770,0))),"",IF(ISNA(INDEX($DC$1:$DC$200,MATCH($AE236&amp;AW$3,$DB$1:$DB$200&amp;$DC$1:$DC$200,0))),IF(INDEX($DC$201:$DC$770,MATCH($AE236&amp;AW$3,$DB$201:$DB$770&amp;$DC$201:$DC$770,0))=AW$3,2,""),IF(INDEX($DC$1:$DC$200,MATCH($AE236&amp;AW$3,$DB$1:$DB$200&amp;$DC$1:$DC$200,0))=AW$3,1,"")))</f>
        <v/>
      </c>
      <c r="AX236" s="6" t="str">
        <f t="array" ref="AX236">IF(ISNA(INDEX($DC$1:$DC$770,MATCH($AE236&amp;AX$3,$DB$1:$DB$770&amp;$DC$1:$DC$770,0))),"",IF(ISNA(INDEX($DC$1:$DC$200,MATCH($AE236&amp;AX$3,$DB$1:$DB$200&amp;$DC$1:$DC$200,0))),IF(INDEX($DC$201:$DC$770,MATCH($AE236&amp;AX$3,$DB$201:$DB$770&amp;$DC$201:$DC$770,0))=AX$3,2,""),IF(INDEX($DC$1:$DC$200,MATCH($AE236&amp;AX$3,$DB$1:$DB$200&amp;$DC$1:$DC$200,0))=AX$3,1,"")))</f>
        <v/>
      </c>
      <c r="AY236" s="7" t="str">
        <f t="array" ref="AY236">IF(ISNA(INDEX($DC$1:$DC$770,MATCH($AE236&amp;AY$3,$DB$1:$DB$770&amp;$DC$1:$DC$770,0))),"",IF(ISNA(INDEX($DC$1:$DC$200,MATCH($AE236&amp;AY$3,$DB$1:$DB$200&amp;$DC$1:$DC$200,0))),IF(INDEX($DC$201:$DC$770,MATCH($AE236&amp;AY$3,$DB$201:$DB$770&amp;$DC$201:$DC$770,0))=AY$3,2,""),IF(INDEX($DC$1:$DC$200,MATCH($AE236&amp;AY$3,$DB$1:$DB$200&amp;$DC$1:$DC$200,0))=AY$3,1,"")))</f>
        <v/>
      </c>
      <c r="AZ236" s="6" t="str">
        <f t="array" ref="AZ236">IF(ISNA(INDEX($DC$1:$DC$770,MATCH($AE236&amp;AZ$3,$DB$1:$DB$770&amp;$DC$1:$DC$770,0))),"",IF(ISNA(INDEX($DC$1:$DC$200,MATCH($AE236&amp;AZ$3,$DB$1:$DB$200&amp;$DC$1:$DC$200,0))),IF(INDEX($DC$201:$DC$770,MATCH($AE236&amp;AZ$3,$DB$201:$DB$770&amp;$DC$201:$DC$770,0))=AZ$3,2,""),IF(INDEX($DC$1:$DC$200,MATCH($AE236&amp;AZ$3,$DB$1:$DB$200&amp;$DC$1:$DC$200,0))=AZ$3,1,"")))</f>
        <v/>
      </c>
      <c r="BA236" s="6" t="str">
        <f t="array" ref="BA236">IF(ISNA(INDEX($DC$1:$DC$770,MATCH($AE236&amp;BA$3,$DB$1:$DB$770&amp;$DC$1:$DC$770,0))),"",IF(ISNA(INDEX($DC$1:$DC$200,MATCH($AE236&amp;BA$3,$DB$1:$DB$200&amp;$DC$1:$DC$200,0))),IF(INDEX($DC$201:$DC$770,MATCH($AE236&amp;BA$3,$DB$201:$DB$770&amp;$DC$201:$DC$770,0))=BA$3,2,""),IF(INDEX($DC$1:$DC$200,MATCH($AE236&amp;BA$3,$DB$1:$DB$200&amp;$DC$1:$DC$200,0))=BA$3,1,"")))</f>
        <v/>
      </c>
      <c r="BB236" s="6" t="str">
        <f t="array" ref="BB236">IF(ISNA(INDEX($DC$1:$DC$770,MATCH($AE236&amp;BB$3,$DB$1:$DB$770&amp;$DC$1:$DC$770,0))),"",IF(ISNA(INDEX($DC$1:$DC$200,MATCH($AE236&amp;BB$3,$DB$1:$DB$200&amp;$DC$1:$DC$200,0))),IF(INDEX($DC$201:$DC$770,MATCH($AE236&amp;BB$3,$DB$201:$DB$770&amp;$DC$201:$DC$770,0))=BB$3,2,""),IF(INDEX($DC$1:$DC$200,MATCH($AE236&amp;BB$3,$DB$1:$DB$200&amp;$DC$1:$DC$200,0))=BB$3,1,"")))</f>
        <v/>
      </c>
      <c r="BC236" s="5" t="str">
        <f t="array" ref="BC236">IF(ISNA(INDEX($DC$1:$DC$770,MATCH($AE236&amp;BC$3,$DB$1:$DB$770&amp;$DC$1:$DC$770,0))),"",IF(ISNA(INDEX($DC$1:$DC$200,MATCH($AE236&amp;BC$3,$DB$1:$DB$200&amp;$DC$1:$DC$200,0))),IF(INDEX($DC$201:$DC$770,MATCH($AE236&amp;BC$3,$DB$201:$DB$770&amp;$DC$201:$DC$770,0))=BC$3,2,""),IF(INDEX($DC$1:$DC$200,MATCH($AE236&amp;BC$3,$DB$1:$DB$200&amp;$DC$1:$DC$200,0))=BC$3,1,"")))</f>
        <v/>
      </c>
      <c r="BD236" s="6" t="str">
        <f t="array" ref="BD236">IF(ISNA(INDEX($DC$1:$DC$770,MATCH($AE236&amp;BD$3,$DB$1:$DB$770&amp;$DC$1:$DC$770,0))),"",IF(ISNA(INDEX($DC$1:$DC$200,MATCH($AE236&amp;BD$3,$DB$1:$DB$200&amp;$DC$1:$DC$200,0))),IF(INDEX($DC$201:$DC$770,MATCH($AE236&amp;BD$3,$DB$201:$DB$770&amp;$DC$201:$DC$770,0))=BD$3,2,""),IF(INDEX($DC$1:$DC$200,MATCH($AE236&amp;BD$3,$DB$1:$DB$200&amp;$DC$1:$DC$200,0))=BD$3,1,"")))</f>
        <v/>
      </c>
      <c r="BE236" s="7" t="str">
        <f t="array" ref="BE236">IF(ISNA(INDEX($DC$1:$DC$770,MATCH($AE236&amp;BE$3,$DB$1:$DB$770&amp;$DC$1:$DC$770,0))),"",IF(ISNA(INDEX($DC$1:$DC$200,MATCH($AE236&amp;BE$3,$DB$1:$DB$200&amp;$DC$1:$DC$200,0))),IF(INDEX($DC$201:$DC$770,MATCH($AE236&amp;BE$3,$DB$201:$DB$770&amp;$DC$201:$DC$770,0))=BE$3,2,""),IF(INDEX($DC$1:$DC$200,MATCH($AE236&amp;BE$3,$DB$1:$DB$200&amp;$DC$1:$DC$200,0))=BE$3,1,"")))</f>
        <v/>
      </c>
      <c r="BF236" s="6" t="str">
        <f t="array" ref="BF236">IF(ISNA(INDEX($DC$1:$DC$770,MATCH($AE236&amp;BF$3,$DB$1:$DB$770&amp;$DC$1:$DC$770,0))),"",IF(ISNA(INDEX($DC$1:$DC$200,MATCH($AE236&amp;BF$3,$DB$1:$DB$200&amp;$DC$1:$DC$200,0))),IF(INDEX($DC$201:$DC$770,MATCH($AE236&amp;BF$3,$DB$201:$DB$770&amp;$DC$201:$DC$770,0))=BF$3,2,""),IF(INDEX($DC$1:$DC$200,MATCH($AE236&amp;BF$3,$DB$1:$DB$200&amp;$DC$1:$DC$200,0))=BF$3,1,"")))</f>
        <v/>
      </c>
      <c r="BG236" s="6" t="str">
        <f t="array" ref="BG236">IF(ISNA(INDEX($DC$1:$DC$770,MATCH($AE236&amp;BG$3,$DB$1:$DB$770&amp;$DC$1:$DC$770,0))),"",IF(ISNA(INDEX($DC$1:$DC$200,MATCH($AE236&amp;BG$3,$DB$1:$DB$200&amp;$DC$1:$DC$200,0))),IF(INDEX($DC$201:$DC$770,MATCH($AE236&amp;BG$3,$DB$201:$DB$770&amp;$DC$201:$DC$770,0))=BG$3,2,""),IF(INDEX($DC$1:$DC$200,MATCH($AE236&amp;BG$3,$DB$1:$DB$200&amp;$DC$1:$DC$200,0))=BG$3,1,"")))</f>
        <v/>
      </c>
      <c r="BH236" s="7" t="str">
        <f t="array" ref="BH236">IF(ISNA(INDEX($DC$1:$DC$770,MATCH($AE236&amp;BH$3,$DB$1:$DB$770&amp;$DC$1:$DC$770,0))),"",IF(ISNA(INDEX($DC$1:$DC$200,MATCH($AE236&amp;BH$3,$DB$1:$DB$200&amp;$DC$1:$DC$200,0))),IF(INDEX($DC$201:$DC$770,MATCH($AE236&amp;BH$3,$DB$201:$DB$770&amp;$DC$201:$DC$770,0))=BH$3,2,""),IF(INDEX($DC$1:$DC$200,MATCH($AE236&amp;BH$3,$DB$1:$DB$200&amp;$DC$1:$DC$200,0))=BH$3,1,"")))</f>
        <v/>
      </c>
      <c r="BI236" s="4">
        <f t="shared" ref="BI236" si="2225">BI234+1</f>
        <v>351</v>
      </c>
      <c r="BJ236" s="174">
        <f>TRUNC((DATE($CR$2,BK$205,BK236)-WEEKDAY(DATE($CR$2,BK$205,BK236),2)-DATE(YEAR(DATE($CR$2,BK$205,BK236)+4-WEEKDAY(DATE($CR$2,BK$205,BK236),2)),1,-10))/7)</f>
        <v>50</v>
      </c>
      <c r="BK236" s="181">
        <v>16</v>
      </c>
      <c r="BL236" s="176" t="str">
        <f t="shared" si="1938"/>
        <v>Fr</v>
      </c>
      <c r="BM236" s="2"/>
      <c r="BN236" s="164" t="str">
        <f t="shared" ref="BN236" si="2226">IF(OR(OR($BI237=$CP$30,$BI237=$CP$31,$BI237=$CP$32,$BI237=$CP$33,$BI237=$CP$34,$BI237=$CP$35,$BI237=$CP$36,$BI237=$CP$37,$BI237=$CP$38,$BI237=$CP$39,$BI237=$CP$40,$BI237=$CP$41),OR(BJ236=$CR$7,BJ240=$CR$7,BJ236=$CS$7,BJ240=$CS$7,BJ236=$CT$7,BJ240=$CT$7,BJ236=$CR$8,BJ240=$CR$8,BJ236=$CR$9,BJ240=$CR$9,BJ236=$CR$10,BJ240=$CR$10,BJ236=$CS$10,BJ240=$CS$10,BJ236=$CR$11,BJ240=$CR$11,BJ236=$CS$11,BJ240=$CS$11,BJ236=$CT$11,BJ240=$CT$11,BJ236=$CU$11,BJ240=$CU$11,BJ236=$CV$11,BJ240=$CV$11,BJ236=$CR$12,BJ240=$CR$12,BJ236=$CS$12,BJ240=$CS$12),OR($BI237=$CP$44,$BI237=$CP$45,$BI237=$CP$46,$BI237=$CP$47,$BI237=$CP$48,$BI237=$CP$49,$BI237=$CP$50)),1,"")</f>
        <v/>
      </c>
      <c r="BO236" s="164" t="str">
        <f t="shared" ref="BO236" si="2227">IF(OR(OR(BJ236=$CR$15,BJ240=$CR$15,BJ236=$CS$15,BJ240=$CS$15,BJ236=$CT$15,BJ240=$CT$15,BJ236=$CR$16,BJ240=$CR$16,BJ236=$CS$16,BJ240=$CS$16,BJ236=$CR$17,BJ240=$CR$17,BJ236=$CS$17,BJ240=$CS$17,BJ236=$CR$18,BJ240=$CR$18,BJ236=$CS$18,BJ240=$CS$18,BJ236=$CT$18,BJ240=$CT$18,BJ236=$CU$18,BJ240=$CU$18,BJ236=$CV$18,BJ240=$CV$18,BJ236=$CR$19,BJ240=$CR$19,BJ236=$CS$19,BJ240=$CS$19),OR($BI237=$CP$30,$BI237=$CP$31,$BI237=$CP$32,$BI237=$CP$33,$BI237=$CP$34,$BI237=$CP$35,$BI237=$CP$36,$BI237=$CP$37,$BI237=$CP$38,$BI237=$CP$39,$BI237=$CP$40,$BI237=$CP$41),OR($BI237=$CP$44,$BI237=$CP$45,$BI237=$CP$46,$BI237=$CP$47,$BI237=$CP$48,$BI237=$CP$49,$BI237=$CP$50)),1,"")</f>
        <v/>
      </c>
      <c r="BP236" s="164" t="str">
        <f t="shared" ref="BP236" si="2228">IF(OR(OR(BJ236=$CR$22,BJ240=$CR$22,BJ236=$CS$22,BJ240=$CS$22,BJ236=$CT$22,BJ240=$CT$22,BJ236=$CR$23,BJ240=$CR$23,BJ236=$CS$23,BJ240=$CS$23,BJ236=$CR$24,BJ240=$CR$24,BJ236=$CS$24,BJ240=$CS$24,BJ236=$CR$25,BJ240=$CR$25,BJ236=$CS$25,BJ240=$CS$25,BJ236=$CT$25,BJ240=$CT$25,BJ236=$CU$25,BJ240=$CU$25,BJ236=$CV$25,BJ240=$CV$25,BJ236=$CR$26,BJ240=$CR$26,BJ236=$CS$26,BJ240=$CS$26),OR($BI237=$CP$30,$BI237=$CP$31,$BI237=$CP$32,$BI237=$CP$33,$BI237=$CP$34,$BI237=$CP$35,$BI237=$CP$36,$BI237=$CP$37,$BI237=$CP$38,$BI237=$CP$39,$BI237=$CP$40,$BI237=$CP$41),OR($BI237=$CP$44,$BI237=$CP$45,$BI237=$CP$46,$BI237=$CP$47,$BI237=$CP$48,$BI237=$CP$49,$BI237=$CP$50)),1,"")</f>
        <v/>
      </c>
      <c r="BQ236" s="2"/>
      <c r="BR236" s="5" t="str">
        <f t="shared" ref="BR236" si="2229">IF(ISNA(VLOOKUP(BI236,$DB$1:$DE$200,4,FALSE)),"",VLOOKUP(BI236,$DB$1:$DE$200,4,FALSE))</f>
        <v/>
      </c>
      <c r="BS236" s="6"/>
      <c r="BT236" s="6"/>
      <c r="BU236" s="6"/>
      <c r="BV236" s="6"/>
      <c r="BW236" s="7"/>
      <c r="BX236" s="5" t="str">
        <f t="array" ref="BX236">IF(ISNA(INDEX($DC$1:$DC$770,MATCH($BI236&amp;BX$3,$DB$1:$DB$770&amp;$DC$1:$DC$770,0))),"",IF(ISNA(INDEX($DC$1:$DC$200,MATCH($BI236&amp;BX$3,$DB$1:$DB$200&amp;$DC$1:$DC$200,0))),IF(INDEX($DC$201:$DC$770,MATCH($BI236&amp;BX$3,$DB$201:$DB$770&amp;$DC$201:$DC$770,0))=BX$3,2,""),IF(INDEX($DC$1:$DC$200,MATCH($BI236&amp;BX$3,$DB$1:$DB$200&amp;$DC$1:$DC$200,0))=BX$3,1,"")))</f>
        <v/>
      </c>
      <c r="BY236" s="6" t="str">
        <f t="array" ref="BY236">IF(ISNA(INDEX($DC$1:$DC$770,MATCH($BI236&amp;BY$3,$DB$1:$DB$770&amp;$DC$1:$DC$770,0))),"",IF(ISNA(INDEX($DC$1:$DC$200,MATCH($BI236&amp;BY$3,$DB$1:$DB$200&amp;$DC$1:$DC$200,0))),IF(INDEX($DC$201:$DC$770,MATCH($BI236&amp;BY$3,$DB$201:$DB$770&amp;$DC$201:$DC$770,0))=BY$3,2,""),IF(INDEX($DC$1:$DC$200,MATCH($BI236&amp;BY$3,$DB$1:$DB$200&amp;$DC$1:$DC$200,0))=BY$3,1,"")))</f>
        <v/>
      </c>
      <c r="BZ236" s="6" t="str">
        <f t="array" ref="BZ236">IF(ISNA(INDEX($DC$1:$DC$770,MATCH($BI236&amp;BZ$3,$DB$1:$DB$770&amp;$DC$1:$DC$770,0))),"",IF(ISNA(INDEX($DC$1:$DC$200,MATCH($BI236&amp;BZ$3,$DB$1:$DB$200&amp;$DC$1:$DC$200,0))),IF(INDEX($DC$201:$DC$770,MATCH($BI236&amp;BZ$3,$DB$201:$DB$770&amp;$DC$201:$DC$770,0))=BZ$3,2,""),IF(INDEX($DC$1:$DC$200,MATCH($BI236&amp;BZ$3,$DB$1:$DB$200&amp;$DC$1:$DC$200,0))=BZ$3,1,"")))</f>
        <v/>
      </c>
      <c r="CA236" s="5" t="str">
        <f t="array" ref="CA236">IF(ISNA(INDEX($DC$1:$DC$770,MATCH($BI236&amp;CA$3,$DB$1:$DB$770&amp;$DC$1:$DC$770,0))),"",IF(ISNA(INDEX($DC$1:$DC$200,MATCH($BI236&amp;CA$3,$DB$1:$DB$200&amp;$DC$1:$DC$200,0))),IF(INDEX($DC$201:$DC$770,MATCH($BI236&amp;CA$3,$DB$201:$DB$770&amp;$DC$201:$DC$770,0))=CA$3,2,""),IF(INDEX($DC$1:$DC$200,MATCH($BI236&amp;CA$3,$DB$1:$DB$200&amp;$DC$1:$DC$200,0))=CA$3,1,"")))</f>
        <v/>
      </c>
      <c r="CB236" s="6" t="str">
        <f t="array" ref="CB236">IF(ISNA(INDEX($DC$1:$DC$770,MATCH($BI236&amp;CB$3,$DB$1:$DB$770&amp;$DC$1:$DC$770,0))),"",IF(ISNA(INDEX($DC$1:$DC$200,MATCH($BI236&amp;CB$3,$DB$1:$DB$200&amp;$DC$1:$DC$200,0))),IF(INDEX($DC$201:$DC$770,MATCH($BI236&amp;CB$3,$DB$201:$DB$770&amp;$DC$201:$DC$770,0))=CB$3,2,""),IF(INDEX($DC$1:$DC$200,MATCH($BI236&amp;CB$3,$DB$1:$DB$200&amp;$DC$1:$DC$200,0))=CB$3,1,"")))</f>
        <v/>
      </c>
      <c r="CC236" s="7" t="str">
        <f t="array" ref="CC236">IF(ISNA(INDEX($DC$1:$DC$770,MATCH($BI236&amp;CC$3,$DB$1:$DB$770&amp;$DC$1:$DC$770,0))),"",IF(ISNA(INDEX($DC$1:$DC$200,MATCH($BI236&amp;CC$3,$DB$1:$DB$200&amp;$DC$1:$DC$200,0))),IF(INDEX($DC$201:$DC$770,MATCH($BI236&amp;CC$3,$DB$201:$DB$770&amp;$DC$201:$DC$770,0))=CC$3,2,""),IF(INDEX($DC$1:$DC$200,MATCH($BI236&amp;CC$3,$DB$1:$DB$200&amp;$DC$1:$DC$200,0))=CC$3,1,"")))</f>
        <v/>
      </c>
      <c r="CD236" s="6" t="str">
        <f t="array" ref="CD236">IF(ISNA(INDEX($DC$1:$DC$770,MATCH($BI236&amp;CD$3,$DB$1:$DB$770&amp;$DC$1:$DC$770,0))),"",IF(ISNA(INDEX($DC$1:$DC$200,MATCH($BI236&amp;CD$3,$DB$1:$DB$200&amp;$DC$1:$DC$200,0))),IF(INDEX($DC$201:$DC$770,MATCH($BI236&amp;CD$3,$DB$201:$DB$770&amp;$DC$201:$DC$770,0))=CD$3,2,""),IF(INDEX($DC$1:$DC$200,MATCH($BI236&amp;CD$3,$DB$1:$DB$200&amp;$DC$1:$DC$200,0))=CD$3,1,"")))</f>
        <v/>
      </c>
      <c r="CE236" s="6" t="str">
        <f t="array" ref="CE236">IF(ISNA(INDEX($DC$1:$DC$770,MATCH($BI236&amp;CE$3,$DB$1:$DB$770&amp;$DC$1:$DC$770,0))),"",IF(ISNA(INDEX($DC$1:$DC$200,MATCH($BI236&amp;CE$3,$DB$1:$DB$200&amp;$DC$1:$DC$200,0))),IF(INDEX($DC$201:$DC$770,MATCH($BI236&amp;CE$3,$DB$201:$DB$770&amp;$DC$201:$DC$770,0))=CE$3,2,""),IF(INDEX($DC$1:$DC$200,MATCH($BI236&amp;CE$3,$DB$1:$DB$200&amp;$DC$1:$DC$200,0))=CE$3,1,"")))</f>
        <v/>
      </c>
      <c r="CF236" s="6" t="str">
        <f t="array" ref="CF236">IF(ISNA(INDEX($DC$1:$DC$770,MATCH($BI236&amp;CF$3,$DB$1:$DB$770&amp;$DC$1:$DC$770,0))),"",IF(ISNA(INDEX($DC$1:$DC$200,MATCH($BI236&amp;CF$3,$DB$1:$DB$200&amp;$DC$1:$DC$200,0))),IF(INDEX($DC$201:$DC$770,MATCH($BI236&amp;CF$3,$DB$201:$DB$770&amp;$DC$201:$DC$770,0))=CF$3,2,""),IF(INDEX($DC$1:$DC$200,MATCH($BI236&amp;CF$3,$DB$1:$DB$200&amp;$DC$1:$DC$200,0))=CF$3,1,"")))</f>
        <v/>
      </c>
      <c r="CG236" s="5" t="str">
        <f t="array" ref="CG236">IF(ISNA(INDEX($DC$1:$DC$770,MATCH($BI236&amp;CG$3,$DB$1:$DB$770&amp;$DC$1:$DC$770,0))),"",IF(ISNA(INDEX($DC$1:$DC$200,MATCH($BI236&amp;CG$3,$DB$1:$DB$200&amp;$DC$1:$DC$200,0))),IF(INDEX($DC$201:$DC$770,MATCH($BI236&amp;CG$3,$DB$201:$DB$770&amp;$DC$201:$DC$770,0))=CG$3,2,""),IF(INDEX($DC$1:$DC$200,MATCH($BI236&amp;CG$3,$DB$1:$DB$200&amp;$DC$1:$DC$200,0))=CG$3,1,"")))</f>
        <v/>
      </c>
      <c r="CH236" s="6" t="str">
        <f t="array" ref="CH236">IF(ISNA(INDEX($DC$1:$DC$770,MATCH($BI236&amp;CH$3,$DB$1:$DB$770&amp;$DC$1:$DC$770,0))),"",IF(ISNA(INDEX($DC$1:$DC$200,MATCH($BI236&amp;CH$3,$DB$1:$DB$200&amp;$DC$1:$DC$200,0))),IF(INDEX($DC$201:$DC$770,MATCH($BI236&amp;CH$3,$DB$201:$DB$770&amp;$DC$201:$DC$770,0))=CH$3,2,""),IF(INDEX($DC$1:$DC$200,MATCH($BI236&amp;CH$3,$DB$1:$DB$200&amp;$DC$1:$DC$200,0))=CH$3,1,"")))</f>
        <v/>
      </c>
      <c r="CI236" s="7" t="str">
        <f t="array" ref="CI236">IF(ISNA(INDEX($DC$1:$DC$770,MATCH($BI236&amp;CI$3,$DB$1:$DB$770&amp;$DC$1:$DC$770,0))),"",IF(ISNA(INDEX($DC$1:$DC$200,MATCH($BI236&amp;CI$3,$DB$1:$DB$200&amp;$DC$1:$DC$200,0))),IF(INDEX($DC$201:$DC$770,MATCH($BI236&amp;CI$3,$DB$201:$DB$770&amp;$DC$201:$DC$770,0))=CI$3,2,""),IF(INDEX($DC$1:$DC$200,MATCH($BI236&amp;CI$3,$DB$1:$DB$200&amp;$DC$1:$DC$200,0))=CI$3,1,"")))</f>
        <v/>
      </c>
      <c r="CJ236" s="6" t="str">
        <f t="array" ref="CJ236">IF(ISNA(INDEX($DC$1:$DC$770,MATCH($BI236&amp;CJ$3,$DB$1:$DB$770&amp;$DC$1:$DC$770,0))),"",IF(ISNA(INDEX($DC$1:$DC$200,MATCH($BI236&amp;CJ$3,$DB$1:$DB$200&amp;$DC$1:$DC$200,0))),IF(INDEX($DC$201:$DC$770,MATCH($BI236&amp;CJ$3,$DB$201:$DB$770&amp;$DC$201:$DC$770,0))=CJ$3,2,""),IF(INDEX($DC$1:$DC$200,MATCH($BI236&amp;CJ$3,$DB$1:$DB$200&amp;$DC$1:$DC$200,0))=CJ$3,1,"")))</f>
        <v/>
      </c>
      <c r="CK236" s="6" t="str">
        <f t="array" ref="CK236">IF(ISNA(INDEX($DC$1:$DC$770,MATCH($BI236&amp;CK$3,$DB$1:$DB$770&amp;$DC$1:$DC$770,0))),"",IF(ISNA(INDEX($DC$1:$DC$200,MATCH($BI236&amp;CK$3,$DB$1:$DB$200&amp;$DC$1:$DC$200,0))),IF(INDEX($DC$201:$DC$770,MATCH($BI236&amp;CK$3,$DB$201:$DB$770&amp;$DC$201:$DC$770,0))=CK$3,2,""),IF(INDEX($DC$1:$DC$200,MATCH($BI236&amp;CK$3,$DB$1:$DB$200&amp;$DC$1:$DC$200,0))=CK$3,1,"")))</f>
        <v/>
      </c>
      <c r="CL236" s="7" t="str">
        <f t="array" ref="CL236">IF(ISNA(INDEX($DC$1:$DC$770,MATCH($BI236&amp;CL$3,$DB$1:$DB$770&amp;$DC$1:$DC$770,0))),"",IF(ISNA(INDEX($DC$1:$DC$200,MATCH($BI236&amp;CL$3,$DB$1:$DB$200&amp;$DC$1:$DC$200,0))),IF(INDEX($DC$201:$DC$770,MATCH($BI236&amp;CL$3,$DB$201:$DB$770&amp;$DC$201:$DC$770,0))=CL$3,2,""),IF(INDEX($DC$1:$DC$200,MATCH($BI236&amp;CL$3,$DB$1:$DB$200&amp;$DC$1:$DC$200,0))=CL$3,1,"")))</f>
        <v/>
      </c>
      <c r="CX236" s="30"/>
      <c r="CY236" s="30"/>
      <c r="CZ236" s="30"/>
      <c r="DA236" s="30"/>
      <c r="DB236" s="30">
        <f>IF($DF$235&gt;1,DB235+1,0)</f>
        <v>0</v>
      </c>
      <c r="DC236" s="30">
        <f>DC235</f>
        <v>3</v>
      </c>
      <c r="DD236" s="30"/>
      <c r="DE236" s="30">
        <v>2</v>
      </c>
      <c r="DF236" s="30"/>
      <c r="DG236" s="30"/>
      <c r="DH236" s="30"/>
      <c r="DI236" s="30"/>
      <c r="DJ236" s="30"/>
      <c r="DK236" s="30"/>
      <c r="DL236" s="49">
        <f t="shared" si="1926"/>
        <v>0</v>
      </c>
      <c r="DM236" s="30"/>
      <c r="DN236" s="30"/>
      <c r="DO236" s="30"/>
      <c r="DP236" s="30"/>
      <c r="DQ236" s="30"/>
    </row>
    <row r="237" spans="1:121">
      <c r="A237" s="13">
        <f t="shared" ref="A237" si="2230">A236+0.5</f>
        <v>290.5</v>
      </c>
      <c r="B237" s="174"/>
      <c r="C237" s="183"/>
      <c r="D237" s="177"/>
      <c r="E237" s="2"/>
      <c r="F237" s="165"/>
      <c r="G237" s="165"/>
      <c r="H237" s="165"/>
      <c r="I237" s="2"/>
      <c r="J237" s="9" t="str">
        <f t="shared" ref="J237" si="2231">IF(ISNA(VLOOKUP(A237,$CP$30:$CQ$56,2,FALSE)),IF(ISNA(VLOOKUP(A237,$DB$1:$DE$200,4,FALSE)),"",VLOOKUP(A237,$DB$1:$DE$200,4,FALSE)),VLOOKUP(A237,$CP$30:$CQ$56,2,FALSE))</f>
        <v/>
      </c>
      <c r="K237" s="10"/>
      <c r="L237" s="10"/>
      <c r="M237" s="10"/>
      <c r="N237" s="10"/>
      <c r="O237" s="8"/>
      <c r="P237" s="9" t="str">
        <f t="array" ref="P237">IF(ISNA(INDEX($DC$201:$DC$770,MATCH($A236&amp;P$3,$DB$201:$DB$770&amp;$DC$201:$DC$770,0))),IF(ISNA(INDEX($DC$1:$DC$200,MATCH($A237&amp;P$3,$DB$1:$DB$200&amp;$DC$1:$DC$200,0))),"",IF(INDEX($DC$1:$DC$200,MATCH($A237&amp;P$3,$DB$1:$DB$200&amp;$DC$1:$DC$200,0))=P$3,1,"")),IF(INDEX($DC$201:$DC$770,MATCH($A236&amp;P$3,$DB$201:$DB$770&amp;$DC$201:$DC$770,0))=P$3,2,""))</f>
        <v/>
      </c>
      <c r="Q237" s="10" t="str">
        <f t="array" ref="Q237">IF(ISNA(INDEX($DC$201:$DC$770,MATCH($A236&amp;Q$3,$DB$201:$DB$770&amp;$DC$201:$DC$770,0))),IF(ISNA(INDEX($DC$1:$DC$200,MATCH($A237&amp;Q$3,$DB$1:$DB$200&amp;$DC$1:$DC$200,0))),"",IF(INDEX($DC$1:$DC$200,MATCH($A237&amp;Q$3,$DB$1:$DB$200&amp;$DC$1:$DC$200,0))=Q$3,1,"")),IF(INDEX($DC$201:$DC$770,MATCH($A236&amp;Q$3,$DB$201:$DB$770&amp;$DC$201:$DC$770,0))=Q$3,2,""))</f>
        <v/>
      </c>
      <c r="R237" s="10" t="str">
        <f t="array" ref="R237">IF(ISNA(INDEX($DC$201:$DC$770,MATCH($A236&amp;R$3,$DB$201:$DB$770&amp;$DC$201:$DC$770,0))),IF(ISNA(INDEX($DC$1:$DC$200,MATCH($A237&amp;R$3,$DB$1:$DB$200&amp;$DC$1:$DC$200,0))),"",IF(INDEX($DC$1:$DC$200,MATCH($A237&amp;R$3,$DB$1:$DB$200&amp;$DC$1:$DC$200,0))=R$3,1,"")),IF(INDEX($DC$201:$DC$770,MATCH($A236&amp;R$3,$DB$201:$DB$770&amp;$DC$201:$DC$770,0))=R$3,2,""))</f>
        <v/>
      </c>
      <c r="S237" s="9" t="str">
        <f t="array" ref="S237">IF(ISNA(INDEX($DC$201:$DC$770,MATCH($A236&amp;S$3,$DB$201:$DB$770&amp;$DC$201:$DC$770,0))),IF(ISNA(INDEX($DC$1:$DC$200,MATCH($A237&amp;S$3,$DB$1:$DB$200&amp;$DC$1:$DC$200,0))),"",IF(INDEX($DC$1:$DC$200,MATCH($A237&amp;S$3,$DB$1:$DB$200&amp;$DC$1:$DC$200,0))=S$3,1,"")),IF(INDEX($DC$201:$DC$770,MATCH($A236&amp;S$3,$DB$201:$DB$770&amp;$DC$201:$DC$770,0))=S$3,2,""))</f>
        <v/>
      </c>
      <c r="T237" s="10" t="str">
        <f t="array" ref="T237">IF(ISNA(INDEX($DC$201:$DC$770,MATCH($A236&amp;T$3,$DB$201:$DB$770&amp;$DC$201:$DC$770,0))),IF(ISNA(INDEX($DC$1:$DC$200,MATCH($A237&amp;T$3,$DB$1:$DB$200&amp;$DC$1:$DC$200,0))),"",IF(INDEX($DC$1:$DC$200,MATCH($A237&amp;T$3,$DB$1:$DB$200&amp;$DC$1:$DC$200,0))=T$3,1,"")),IF(INDEX($DC$201:$DC$770,MATCH($A236&amp;T$3,$DB$201:$DB$770&amp;$DC$201:$DC$770,0))=T$3,2,""))</f>
        <v/>
      </c>
      <c r="U237" s="8" t="str">
        <f t="array" ref="U237">IF(ISNA(INDEX($DC$201:$DC$770,MATCH($A236&amp;U$3,$DB$201:$DB$770&amp;$DC$201:$DC$770,0))),IF(ISNA(INDEX($DC$1:$DC$200,MATCH($A237&amp;U$3,$DB$1:$DB$200&amp;$DC$1:$DC$200,0))),"",IF(INDEX($DC$1:$DC$200,MATCH($A237&amp;U$3,$DB$1:$DB$200&amp;$DC$1:$DC$200,0))=U$3,1,"")),IF(INDEX($DC$201:$DC$770,MATCH($A236&amp;U$3,$DB$201:$DB$770&amp;$DC$201:$DC$770,0))=U$3,2,""))</f>
        <v/>
      </c>
      <c r="V237" s="10" t="str">
        <f t="array" ref="V237">IF(ISNA(INDEX($DC$201:$DC$770,MATCH($A236&amp;V$3,$DB$201:$DB$770&amp;$DC$201:$DC$770,0))),IF(ISNA(INDEX($DC$1:$DC$200,MATCH($A237&amp;V$3,$DB$1:$DB$200&amp;$DC$1:$DC$200,0))),"",IF(INDEX($DC$1:$DC$200,MATCH($A237&amp;V$3,$DB$1:$DB$200&amp;$DC$1:$DC$200,0))=V$3,1,"")),IF(INDEX($DC$201:$DC$770,MATCH($A236&amp;V$3,$DB$201:$DB$770&amp;$DC$201:$DC$770,0))=V$3,2,""))</f>
        <v/>
      </c>
      <c r="W237" s="10" t="str">
        <f t="array" ref="W237">IF(ISNA(INDEX($DC$201:$DC$770,MATCH($A236&amp;W$3,$DB$201:$DB$770&amp;$DC$201:$DC$770,0))),IF(ISNA(INDEX($DC$1:$DC$200,MATCH($A237&amp;W$3,$DB$1:$DB$200&amp;$DC$1:$DC$200,0))),"",IF(INDEX($DC$1:$DC$200,MATCH($A237&amp;W$3,$DB$1:$DB$200&amp;$DC$1:$DC$200,0))=W$3,1,"")),IF(INDEX($DC$201:$DC$770,MATCH($A236&amp;W$3,$DB$201:$DB$770&amp;$DC$201:$DC$770,0))=W$3,2,""))</f>
        <v/>
      </c>
      <c r="X237" s="10" t="str">
        <f t="array" ref="X237">IF(ISNA(INDEX($DC$201:$DC$770,MATCH($A236&amp;X$3,$DB$201:$DB$770&amp;$DC$201:$DC$770,0))),IF(ISNA(INDEX($DC$1:$DC$200,MATCH($A237&amp;X$3,$DB$1:$DB$200&amp;$DC$1:$DC$200,0))),"",IF(INDEX($DC$1:$DC$200,MATCH($A237&amp;X$3,$DB$1:$DB$200&amp;$DC$1:$DC$200,0))=X$3,1,"")),IF(INDEX($DC$201:$DC$770,MATCH($A236&amp;X$3,$DB$201:$DB$770&amp;$DC$201:$DC$770,0))=X$3,2,""))</f>
        <v/>
      </c>
      <c r="Y237" s="9" t="str">
        <f t="array" ref="Y237">IF(ISNA(INDEX($DC$201:$DC$770,MATCH($A236&amp;Y$3,$DB$201:$DB$770&amp;$DC$201:$DC$770,0))),IF(ISNA(INDEX($DC$1:$DC$200,MATCH($A237&amp;Y$3,$DB$1:$DB$200&amp;$DC$1:$DC$200,0))),"",IF(INDEX($DC$1:$DC$200,MATCH($A237&amp;Y$3,$DB$1:$DB$200&amp;$DC$1:$DC$200,0))=Y$3,1,"")),IF(INDEX($DC$201:$DC$770,MATCH($A236&amp;Y$3,$DB$201:$DB$770&amp;$DC$201:$DC$770,0))=Y$3,2,""))</f>
        <v/>
      </c>
      <c r="Z237" s="10" t="str">
        <f t="array" ref="Z237">IF(ISNA(INDEX($DC$201:$DC$770,MATCH($A236&amp;Z$3,$DB$201:$DB$770&amp;$DC$201:$DC$770,0))),IF(ISNA(INDEX($DC$1:$DC$200,MATCH($A237&amp;Z$3,$DB$1:$DB$200&amp;$DC$1:$DC$200,0))),"",IF(INDEX($DC$1:$DC$200,MATCH($A237&amp;Z$3,$DB$1:$DB$200&amp;$DC$1:$DC$200,0))=Z$3,1,"")),IF(INDEX($DC$201:$DC$770,MATCH($A236&amp;Z$3,$DB$201:$DB$770&amp;$DC$201:$DC$770,0))=Z$3,2,""))</f>
        <v/>
      </c>
      <c r="AA237" s="8" t="str">
        <f t="array" ref="AA237">IF(ISNA(INDEX($DC$201:$DC$770,MATCH($A236&amp;AA$3,$DB$201:$DB$770&amp;$DC$201:$DC$770,0))),IF(ISNA(INDEX($DC$1:$DC$200,MATCH($A237&amp;AA$3,$DB$1:$DB$200&amp;$DC$1:$DC$200,0))),"",IF(INDEX($DC$1:$DC$200,MATCH($A237&amp;AA$3,$DB$1:$DB$200&amp;$DC$1:$DC$200,0))=AA$3,1,"")),IF(INDEX($DC$201:$DC$770,MATCH($A236&amp;AA$3,$DB$201:$DB$770&amp;$DC$201:$DC$770,0))=AA$3,2,""))</f>
        <v/>
      </c>
      <c r="AB237" s="10" t="str">
        <f t="array" ref="AB237">IF(ISNA(INDEX($DC$201:$DC$770,MATCH($A236&amp;AB$3,$DB$201:$DB$770&amp;$DC$201:$DC$770,0))),IF(ISNA(INDEX($DC$1:$DC$200,MATCH($A237&amp;AB$3,$DB$1:$DB$200&amp;$DC$1:$DC$200,0))),"",IF(INDEX($DC$1:$DC$200,MATCH($A237&amp;AB$3,$DB$1:$DB$200&amp;$DC$1:$DC$200,0))=AB$3,1,"")),IF(INDEX($DC$201:$DC$770,MATCH($A236&amp;AB$3,$DB$201:$DB$770&amp;$DC$201:$DC$770,0))=AB$3,2,""))</f>
        <v/>
      </c>
      <c r="AC237" s="10" t="str">
        <f t="array" ref="AC237">IF(ISNA(INDEX($DC$201:$DC$770,MATCH($A236&amp;AC$3,$DB$201:$DB$770&amp;$DC$201:$DC$770,0))),IF(ISNA(INDEX($DC$1:$DC$200,MATCH($A237&amp;AC$3,$DB$1:$DB$200&amp;$DC$1:$DC$200,0))),"",IF(INDEX($DC$1:$DC$200,MATCH($A237&amp;AC$3,$DB$1:$DB$200&amp;$DC$1:$DC$200,0))=AC$3,1,"")),IF(INDEX($DC$201:$DC$770,MATCH($A236&amp;AC$3,$DB$201:$DB$770&amp;$DC$201:$DC$770,0))=AC$3,2,""))</f>
        <v/>
      </c>
      <c r="AD237" s="8" t="str">
        <f t="array" ref="AD237">IF(ISNA(INDEX($DC$201:$DC$770,MATCH($A236&amp;AD$3,$DB$201:$DB$770&amp;$DC$201:$DC$770,0))),IF(ISNA(INDEX($DC$1:$DC$200,MATCH($A237&amp;AD$3,$DB$1:$DB$200&amp;$DC$1:$DC$200,0))),"",IF(INDEX($DC$1:$DC$200,MATCH($A237&amp;AD$3,$DB$1:$DB$200&amp;$DC$1:$DC$200,0))=AD$3,1,"")),IF(INDEX($DC$201:$DC$770,MATCH($A236&amp;AD$3,$DB$201:$DB$770&amp;$DC$201:$DC$770,0))=AD$3,2,""))</f>
        <v/>
      </c>
      <c r="AE237" s="4">
        <f t="shared" ref="AE237" si="2232">AE236+0.5</f>
        <v>321.5</v>
      </c>
      <c r="AF237" s="174"/>
      <c r="AG237" s="183"/>
      <c r="AH237" s="177"/>
      <c r="AI237" s="2"/>
      <c r="AJ237" s="165"/>
      <c r="AK237" s="165"/>
      <c r="AL237" s="165"/>
      <c r="AM237" s="2"/>
      <c r="AN237" s="9" t="str">
        <f t="shared" ref="AN237" si="2233">IF(ISNA(VLOOKUP(AE237,$CP$30:$CQ$56,2,FALSE)),IF(ISNA(VLOOKUP(AE237,$DB$1:$DE$200,4,FALSE)),"",VLOOKUP(AE237,$DB$1:$DE$200,4,FALSE)),VLOOKUP(AE237,$CP$30:$CQ$56,2,FALSE))</f>
        <v/>
      </c>
      <c r="AO237" s="10"/>
      <c r="AP237" s="10"/>
      <c r="AQ237" s="10"/>
      <c r="AR237" s="10"/>
      <c r="AS237" s="8"/>
      <c r="AT237" s="9" t="str">
        <f t="array" ref="AT237">IF(ISNA(INDEX($DC$201:$DC$770,MATCH($AE236&amp;AT$3,$DB$201:$DB$770&amp;$DC$201:$DC$770,0))),IF(ISNA(INDEX($DC$1:$DC$200,MATCH($AE237&amp;AT$3,$DB$1:$DB$200&amp;$DC$1:$DC$200,0))),"",IF(INDEX($DC$1:$DC$200,MATCH($AE237&amp;AT$3,$DB$1:$DB$200&amp;$DC$1:$DC$200,0))=AT$3,1,"")),IF(INDEX($DC$201:$DC$770,MATCH($AE236&amp;AT$3,$DB$201:$DB$770&amp;$DC$201:$DC$770,0))=AT$3,2,""))</f>
        <v/>
      </c>
      <c r="AU237" s="10" t="str">
        <f t="array" ref="AU237">IF(ISNA(INDEX($DC$201:$DC$770,MATCH($AE236&amp;AU$3,$DB$201:$DB$770&amp;$DC$201:$DC$770,0))),IF(ISNA(INDEX($DC$1:$DC$200,MATCH($AE237&amp;AU$3,$DB$1:$DB$200&amp;$DC$1:$DC$200,0))),"",IF(INDEX($DC$1:$DC$200,MATCH($AE237&amp;AU$3,$DB$1:$DB$200&amp;$DC$1:$DC$200,0))=AU$3,1,"")),IF(INDEX($DC$201:$DC$770,MATCH($AE236&amp;AU$3,$DB$201:$DB$770&amp;$DC$201:$DC$770,0))=AU$3,2,""))</f>
        <v/>
      </c>
      <c r="AV237" s="10" t="str">
        <f t="array" ref="AV237">IF(ISNA(INDEX($DC$201:$DC$770,MATCH($AE236&amp;AV$3,$DB$201:$DB$770&amp;$DC$201:$DC$770,0))),IF(ISNA(INDEX($DC$1:$DC$200,MATCH($AE237&amp;AV$3,$DB$1:$DB$200&amp;$DC$1:$DC$200,0))),"",IF(INDEX($DC$1:$DC$200,MATCH($AE237&amp;AV$3,$DB$1:$DB$200&amp;$DC$1:$DC$200,0))=AV$3,1,"")),IF(INDEX($DC$201:$DC$770,MATCH($AE236&amp;AV$3,$DB$201:$DB$770&amp;$DC$201:$DC$770,0))=AV$3,2,""))</f>
        <v/>
      </c>
      <c r="AW237" s="9" t="str">
        <f t="array" ref="AW237">IF(ISNA(INDEX($DC$201:$DC$770,MATCH($AE236&amp;AW$3,$DB$201:$DB$770&amp;$DC$201:$DC$770,0))),IF(ISNA(INDEX($DC$1:$DC$200,MATCH($AE237&amp;AW$3,$DB$1:$DB$200&amp;$DC$1:$DC$200,0))),"",IF(INDEX($DC$1:$DC$200,MATCH($AE237&amp;AW$3,$DB$1:$DB$200&amp;$DC$1:$DC$200,0))=AW$3,1,"")),IF(INDEX($DC$201:$DC$770,MATCH($AE236&amp;AW$3,$DB$201:$DB$770&amp;$DC$201:$DC$770,0))=AW$3,2,""))</f>
        <v/>
      </c>
      <c r="AX237" s="10" t="str">
        <f t="array" ref="AX237">IF(ISNA(INDEX($DC$201:$DC$770,MATCH($AE236&amp;AX$3,$DB$201:$DB$770&amp;$DC$201:$DC$770,0))),IF(ISNA(INDEX($DC$1:$DC$200,MATCH($AE237&amp;AX$3,$DB$1:$DB$200&amp;$DC$1:$DC$200,0))),"",IF(INDEX($DC$1:$DC$200,MATCH($AE237&amp;AX$3,$DB$1:$DB$200&amp;$DC$1:$DC$200,0))=AX$3,1,"")),IF(INDEX($DC$201:$DC$770,MATCH($AE236&amp;AX$3,$DB$201:$DB$770&amp;$DC$201:$DC$770,0))=AX$3,2,""))</f>
        <v/>
      </c>
      <c r="AY237" s="8" t="str">
        <f t="array" ref="AY237">IF(ISNA(INDEX($DC$201:$DC$770,MATCH($AE236&amp;AY$3,$DB$201:$DB$770&amp;$DC$201:$DC$770,0))),IF(ISNA(INDEX($DC$1:$DC$200,MATCH($AE237&amp;AY$3,$DB$1:$DB$200&amp;$DC$1:$DC$200,0))),"",IF(INDEX($DC$1:$DC$200,MATCH($AE237&amp;AY$3,$DB$1:$DB$200&amp;$DC$1:$DC$200,0))=AY$3,1,"")),IF(INDEX($DC$201:$DC$770,MATCH($AE236&amp;AY$3,$DB$201:$DB$770&amp;$DC$201:$DC$770,0))=AY$3,2,""))</f>
        <v/>
      </c>
      <c r="AZ237" s="10" t="str">
        <f t="array" ref="AZ237">IF(ISNA(INDEX($DC$201:$DC$770,MATCH($AE236&amp;AZ$3,$DB$201:$DB$770&amp;$DC$201:$DC$770,0))),IF(ISNA(INDEX($DC$1:$DC$200,MATCH($AE237&amp;AZ$3,$DB$1:$DB$200&amp;$DC$1:$DC$200,0))),"",IF(INDEX($DC$1:$DC$200,MATCH($AE237&amp;AZ$3,$DB$1:$DB$200&amp;$DC$1:$DC$200,0))=AZ$3,1,"")),IF(INDEX($DC$201:$DC$770,MATCH($AE236&amp;AZ$3,$DB$201:$DB$770&amp;$DC$201:$DC$770,0))=AZ$3,2,""))</f>
        <v/>
      </c>
      <c r="BA237" s="10" t="str">
        <f t="array" ref="BA237">IF(ISNA(INDEX($DC$201:$DC$770,MATCH($AE236&amp;BA$3,$DB$201:$DB$770&amp;$DC$201:$DC$770,0))),IF(ISNA(INDEX($DC$1:$DC$200,MATCH($AE237&amp;BA$3,$DB$1:$DB$200&amp;$DC$1:$DC$200,0))),"",IF(INDEX($DC$1:$DC$200,MATCH($AE237&amp;BA$3,$DB$1:$DB$200&amp;$DC$1:$DC$200,0))=BA$3,1,"")),IF(INDEX($DC$201:$DC$770,MATCH($AE236&amp;BA$3,$DB$201:$DB$770&amp;$DC$201:$DC$770,0))=BA$3,2,""))</f>
        <v/>
      </c>
      <c r="BB237" s="10" t="str">
        <f t="array" ref="BB237">IF(ISNA(INDEX($DC$201:$DC$770,MATCH($AE236&amp;BB$3,$DB$201:$DB$770&amp;$DC$201:$DC$770,0))),IF(ISNA(INDEX($DC$1:$DC$200,MATCH($AE237&amp;BB$3,$DB$1:$DB$200&amp;$DC$1:$DC$200,0))),"",IF(INDEX($DC$1:$DC$200,MATCH($AE237&amp;BB$3,$DB$1:$DB$200&amp;$DC$1:$DC$200,0))=BB$3,1,"")),IF(INDEX($DC$201:$DC$770,MATCH($AE236&amp;BB$3,$DB$201:$DB$770&amp;$DC$201:$DC$770,0))=BB$3,2,""))</f>
        <v/>
      </c>
      <c r="BC237" s="9" t="str">
        <f t="array" ref="BC237">IF(ISNA(INDEX($DC$201:$DC$770,MATCH($AE236&amp;BC$3,$DB$201:$DB$770&amp;$DC$201:$DC$770,0))),IF(ISNA(INDEX($DC$1:$DC$200,MATCH($AE237&amp;BC$3,$DB$1:$DB$200&amp;$DC$1:$DC$200,0))),"",IF(INDEX($DC$1:$DC$200,MATCH($AE237&amp;BC$3,$DB$1:$DB$200&amp;$DC$1:$DC$200,0))=BC$3,1,"")),IF(INDEX($DC$201:$DC$770,MATCH($AE236&amp;BC$3,$DB$201:$DB$770&amp;$DC$201:$DC$770,0))=BC$3,2,""))</f>
        <v/>
      </c>
      <c r="BD237" s="10" t="str">
        <f t="array" ref="BD237">IF(ISNA(INDEX($DC$201:$DC$770,MATCH($AE236&amp;BD$3,$DB$201:$DB$770&amp;$DC$201:$DC$770,0))),IF(ISNA(INDEX($DC$1:$DC$200,MATCH($AE237&amp;BD$3,$DB$1:$DB$200&amp;$DC$1:$DC$200,0))),"",IF(INDEX($DC$1:$DC$200,MATCH($AE237&amp;BD$3,$DB$1:$DB$200&amp;$DC$1:$DC$200,0))=BD$3,1,"")),IF(INDEX($DC$201:$DC$770,MATCH($AE236&amp;BD$3,$DB$201:$DB$770&amp;$DC$201:$DC$770,0))=BD$3,2,""))</f>
        <v/>
      </c>
      <c r="BE237" s="8" t="str">
        <f t="array" ref="BE237">IF(ISNA(INDEX($DC$201:$DC$770,MATCH($AE236&amp;BE$3,$DB$201:$DB$770&amp;$DC$201:$DC$770,0))),IF(ISNA(INDEX($DC$1:$DC$200,MATCH($AE237&amp;BE$3,$DB$1:$DB$200&amp;$DC$1:$DC$200,0))),"",IF(INDEX($DC$1:$DC$200,MATCH($AE237&amp;BE$3,$DB$1:$DB$200&amp;$DC$1:$DC$200,0))=BE$3,1,"")),IF(INDEX($DC$201:$DC$770,MATCH($AE236&amp;BE$3,$DB$201:$DB$770&amp;$DC$201:$DC$770,0))=BE$3,2,""))</f>
        <v/>
      </c>
      <c r="BF237" s="10" t="str">
        <f t="array" ref="BF237">IF(ISNA(INDEX($DC$201:$DC$770,MATCH($AE236&amp;BF$3,$DB$201:$DB$770&amp;$DC$201:$DC$770,0))),IF(ISNA(INDEX($DC$1:$DC$200,MATCH($AE237&amp;BF$3,$DB$1:$DB$200&amp;$DC$1:$DC$200,0))),"",IF(INDEX($DC$1:$DC$200,MATCH($AE237&amp;BF$3,$DB$1:$DB$200&amp;$DC$1:$DC$200,0))=BF$3,1,"")),IF(INDEX($DC$201:$DC$770,MATCH($AE236&amp;BF$3,$DB$201:$DB$770&amp;$DC$201:$DC$770,0))=BF$3,2,""))</f>
        <v/>
      </c>
      <c r="BG237" s="10" t="str">
        <f t="array" ref="BG237">IF(ISNA(INDEX($DC$201:$DC$770,MATCH($AE236&amp;BG$3,$DB$201:$DB$770&amp;$DC$201:$DC$770,0))),IF(ISNA(INDEX($DC$1:$DC$200,MATCH($AE237&amp;BG$3,$DB$1:$DB$200&amp;$DC$1:$DC$200,0))),"",IF(INDEX($DC$1:$DC$200,MATCH($AE237&amp;BG$3,$DB$1:$DB$200&amp;$DC$1:$DC$200,0))=BG$3,1,"")),IF(INDEX($DC$201:$DC$770,MATCH($AE236&amp;BG$3,$DB$201:$DB$770&amp;$DC$201:$DC$770,0))=BG$3,2,""))</f>
        <v/>
      </c>
      <c r="BH237" s="8" t="str">
        <f t="array" ref="BH237">IF(ISNA(INDEX($DC$201:$DC$770,MATCH($AE236&amp;BH$3,$DB$201:$DB$770&amp;$DC$201:$DC$770,0))),IF(ISNA(INDEX($DC$1:$DC$200,MATCH($AE237&amp;BH$3,$DB$1:$DB$200&amp;$DC$1:$DC$200,0))),"",IF(INDEX($DC$1:$DC$200,MATCH($AE237&amp;BH$3,$DB$1:$DB$200&amp;$DC$1:$DC$200,0))=BH$3,1,"")),IF(INDEX($DC$201:$DC$770,MATCH($AE236&amp;BH$3,$DB$201:$DB$770&amp;$DC$201:$DC$770,0))=BH$3,2,""))</f>
        <v/>
      </c>
      <c r="BI237" s="4">
        <f t="shared" ref="BI237" si="2234">BI236+0.5</f>
        <v>351.5</v>
      </c>
      <c r="BJ237" s="174"/>
      <c r="BK237" s="183"/>
      <c r="BL237" s="177"/>
      <c r="BM237" s="2"/>
      <c r="BN237" s="165"/>
      <c r="BO237" s="165"/>
      <c r="BP237" s="165"/>
      <c r="BQ237" s="2"/>
      <c r="BR237" s="9" t="str">
        <f t="shared" ref="BR237" si="2235">IF(ISNA(VLOOKUP(BI237,$CP$30:$CQ$56,2,FALSE)),IF(ISNA(VLOOKUP(BI237,$DB$1:$DE$200,4,FALSE)),"",VLOOKUP(BI237,$DB$1:$DE$200,4,FALSE)),VLOOKUP(BI237,$CP$30:$CQ$56,2,FALSE))</f>
        <v/>
      </c>
      <c r="BS237" s="10"/>
      <c r="BT237" s="10"/>
      <c r="BU237" s="10"/>
      <c r="BV237" s="10"/>
      <c r="BW237" s="8"/>
      <c r="BX237" s="9" t="str">
        <f t="array" ref="BX237">IF(ISNA(INDEX($DC$201:$DC$770,MATCH($BI236&amp;BX$3,$DB$201:$DB$770&amp;$DC$201:$DC$770,0))),IF(ISNA(INDEX($DC$1:$DC$200,MATCH($BI237&amp;BX$3,$DB$1:$DB$200&amp;$DC$1:$DC$200,0))),"",IF(INDEX($DC$1:$DC$200,MATCH($BI237&amp;BX$3,$DB$1:$DB$200&amp;$DC$1:$DC$200,0))=BX$3,1,"")),IF(INDEX($DC$201:$DC$770,MATCH($BI236&amp;BX$3,$DB$201:$DB$770&amp;$DC$201:$DC$770,0))=BX$3,2,""))</f>
        <v/>
      </c>
      <c r="BY237" s="10" t="str">
        <f t="array" ref="BY237">IF(ISNA(INDEX($DC$201:$DC$770,MATCH($BI236&amp;BY$3,$DB$201:$DB$770&amp;$DC$201:$DC$770,0))),IF(ISNA(INDEX($DC$1:$DC$200,MATCH($BI237&amp;BY$3,$DB$1:$DB$200&amp;$DC$1:$DC$200,0))),"",IF(INDEX($DC$1:$DC$200,MATCH($BI237&amp;BY$3,$DB$1:$DB$200&amp;$DC$1:$DC$200,0))=BY$3,1,"")),IF(INDEX($DC$201:$DC$770,MATCH($BI236&amp;BY$3,$DB$201:$DB$770&amp;$DC$201:$DC$770,0))=BY$3,2,""))</f>
        <v/>
      </c>
      <c r="BZ237" s="10" t="str">
        <f t="array" ref="BZ237">IF(ISNA(INDEX($DC$201:$DC$770,MATCH($BI236&amp;BZ$3,$DB$201:$DB$770&amp;$DC$201:$DC$770,0))),IF(ISNA(INDEX($DC$1:$DC$200,MATCH($BI237&amp;BZ$3,$DB$1:$DB$200&amp;$DC$1:$DC$200,0))),"",IF(INDEX($DC$1:$DC$200,MATCH($BI237&amp;BZ$3,$DB$1:$DB$200&amp;$DC$1:$DC$200,0))=BZ$3,1,"")),IF(INDEX($DC$201:$DC$770,MATCH($BI236&amp;BZ$3,$DB$201:$DB$770&amp;$DC$201:$DC$770,0))=BZ$3,2,""))</f>
        <v/>
      </c>
      <c r="CA237" s="9" t="str">
        <f t="array" ref="CA237">IF(ISNA(INDEX($DC$201:$DC$770,MATCH($BI236&amp;CA$3,$DB$201:$DB$770&amp;$DC$201:$DC$770,0))),IF(ISNA(INDEX($DC$1:$DC$200,MATCH($BI237&amp;CA$3,$DB$1:$DB$200&amp;$DC$1:$DC$200,0))),"",IF(INDEX($DC$1:$DC$200,MATCH($BI237&amp;CA$3,$DB$1:$DB$200&amp;$DC$1:$DC$200,0))=CA$3,1,"")),IF(INDEX($DC$201:$DC$770,MATCH($BI236&amp;CA$3,$DB$201:$DB$770&amp;$DC$201:$DC$770,0))=CA$3,2,""))</f>
        <v/>
      </c>
      <c r="CB237" s="10" t="str">
        <f t="array" ref="CB237">IF(ISNA(INDEX($DC$201:$DC$770,MATCH($BI236&amp;CB$3,$DB$201:$DB$770&amp;$DC$201:$DC$770,0))),IF(ISNA(INDEX($DC$1:$DC$200,MATCH($BI237&amp;CB$3,$DB$1:$DB$200&amp;$DC$1:$DC$200,0))),"",IF(INDEX($DC$1:$DC$200,MATCH($BI237&amp;CB$3,$DB$1:$DB$200&amp;$DC$1:$DC$200,0))=CB$3,1,"")),IF(INDEX($DC$201:$DC$770,MATCH($BI236&amp;CB$3,$DB$201:$DB$770&amp;$DC$201:$DC$770,0))=CB$3,2,""))</f>
        <v/>
      </c>
      <c r="CC237" s="8" t="str">
        <f t="array" ref="CC237">IF(ISNA(INDEX($DC$201:$DC$770,MATCH($BI236&amp;CC$3,$DB$201:$DB$770&amp;$DC$201:$DC$770,0))),IF(ISNA(INDEX($DC$1:$DC$200,MATCH($BI237&amp;CC$3,$DB$1:$DB$200&amp;$DC$1:$DC$200,0))),"",IF(INDEX($DC$1:$DC$200,MATCH($BI237&amp;CC$3,$DB$1:$DB$200&amp;$DC$1:$DC$200,0))=CC$3,1,"")),IF(INDEX($DC$201:$DC$770,MATCH($BI236&amp;CC$3,$DB$201:$DB$770&amp;$DC$201:$DC$770,0))=CC$3,2,""))</f>
        <v/>
      </c>
      <c r="CD237" s="10" t="str">
        <f t="array" ref="CD237">IF(ISNA(INDEX($DC$201:$DC$770,MATCH($BI236&amp;CD$3,$DB$201:$DB$770&amp;$DC$201:$DC$770,0))),IF(ISNA(INDEX($DC$1:$DC$200,MATCH($BI237&amp;CD$3,$DB$1:$DB$200&amp;$DC$1:$DC$200,0))),"",IF(INDEX($DC$1:$DC$200,MATCH($BI237&amp;CD$3,$DB$1:$DB$200&amp;$DC$1:$DC$200,0))=CD$3,1,"")),IF(INDEX($DC$201:$DC$770,MATCH($BI236&amp;CD$3,$DB$201:$DB$770&amp;$DC$201:$DC$770,0))=CD$3,2,""))</f>
        <v/>
      </c>
      <c r="CE237" s="10" t="str">
        <f t="array" ref="CE237">IF(ISNA(INDEX($DC$201:$DC$770,MATCH($BI236&amp;CE$3,$DB$201:$DB$770&amp;$DC$201:$DC$770,0))),IF(ISNA(INDEX($DC$1:$DC$200,MATCH($BI237&amp;CE$3,$DB$1:$DB$200&amp;$DC$1:$DC$200,0))),"",IF(INDEX($DC$1:$DC$200,MATCH($BI237&amp;CE$3,$DB$1:$DB$200&amp;$DC$1:$DC$200,0))=CE$3,1,"")),IF(INDEX($DC$201:$DC$770,MATCH($BI236&amp;CE$3,$DB$201:$DB$770&amp;$DC$201:$DC$770,0))=CE$3,2,""))</f>
        <v/>
      </c>
      <c r="CF237" s="10" t="str">
        <f t="array" ref="CF237">IF(ISNA(INDEX($DC$201:$DC$770,MATCH($BI236&amp;CF$3,$DB$201:$DB$770&amp;$DC$201:$DC$770,0))),IF(ISNA(INDEX($DC$1:$DC$200,MATCH($BI237&amp;CF$3,$DB$1:$DB$200&amp;$DC$1:$DC$200,0))),"",IF(INDEX($DC$1:$DC$200,MATCH($BI237&amp;CF$3,$DB$1:$DB$200&amp;$DC$1:$DC$200,0))=CF$3,1,"")),IF(INDEX($DC$201:$DC$770,MATCH($BI236&amp;CF$3,$DB$201:$DB$770&amp;$DC$201:$DC$770,0))=CF$3,2,""))</f>
        <v/>
      </c>
      <c r="CG237" s="9" t="str">
        <f t="array" ref="CG237">IF(ISNA(INDEX($DC$201:$DC$770,MATCH($BI236&amp;CG$3,$DB$201:$DB$770&amp;$DC$201:$DC$770,0))),IF(ISNA(INDEX($DC$1:$DC$200,MATCH($BI237&amp;CG$3,$DB$1:$DB$200&amp;$DC$1:$DC$200,0))),"",IF(INDEX($DC$1:$DC$200,MATCH($BI237&amp;CG$3,$DB$1:$DB$200&amp;$DC$1:$DC$200,0))=CG$3,1,"")),IF(INDEX($DC$201:$DC$770,MATCH($BI236&amp;CG$3,$DB$201:$DB$770&amp;$DC$201:$DC$770,0))=CG$3,2,""))</f>
        <v/>
      </c>
      <c r="CH237" s="10" t="str">
        <f t="array" ref="CH237">IF(ISNA(INDEX($DC$201:$DC$770,MATCH($BI236&amp;CH$3,$DB$201:$DB$770&amp;$DC$201:$DC$770,0))),IF(ISNA(INDEX($DC$1:$DC$200,MATCH($BI237&amp;CH$3,$DB$1:$DB$200&amp;$DC$1:$DC$200,0))),"",IF(INDEX($DC$1:$DC$200,MATCH($BI237&amp;CH$3,$DB$1:$DB$200&amp;$DC$1:$DC$200,0))=CH$3,1,"")),IF(INDEX($DC$201:$DC$770,MATCH($BI236&amp;CH$3,$DB$201:$DB$770&amp;$DC$201:$DC$770,0))=CH$3,2,""))</f>
        <v/>
      </c>
      <c r="CI237" s="8" t="str">
        <f t="array" ref="CI237">IF(ISNA(INDEX($DC$201:$DC$770,MATCH($BI236&amp;CI$3,$DB$201:$DB$770&amp;$DC$201:$DC$770,0))),IF(ISNA(INDEX($DC$1:$DC$200,MATCH($BI237&amp;CI$3,$DB$1:$DB$200&amp;$DC$1:$DC$200,0))),"",IF(INDEX($DC$1:$DC$200,MATCH($BI237&amp;CI$3,$DB$1:$DB$200&amp;$DC$1:$DC$200,0))=CI$3,1,"")),IF(INDEX($DC$201:$DC$770,MATCH($BI236&amp;CI$3,$DB$201:$DB$770&amp;$DC$201:$DC$770,0))=CI$3,2,""))</f>
        <v/>
      </c>
      <c r="CJ237" s="10" t="str">
        <f t="array" ref="CJ237">IF(ISNA(INDEX($DC$201:$DC$770,MATCH($BI236&amp;CJ$3,$DB$201:$DB$770&amp;$DC$201:$DC$770,0))),IF(ISNA(INDEX($DC$1:$DC$200,MATCH($BI237&amp;CJ$3,$DB$1:$DB$200&amp;$DC$1:$DC$200,0))),"",IF(INDEX($DC$1:$DC$200,MATCH($BI237&amp;CJ$3,$DB$1:$DB$200&amp;$DC$1:$DC$200,0))=CJ$3,1,"")),IF(INDEX($DC$201:$DC$770,MATCH($BI236&amp;CJ$3,$DB$201:$DB$770&amp;$DC$201:$DC$770,0))=CJ$3,2,""))</f>
        <v/>
      </c>
      <c r="CK237" s="10" t="str">
        <f t="array" ref="CK237">IF(ISNA(INDEX($DC$201:$DC$770,MATCH($BI236&amp;CK$3,$DB$201:$DB$770&amp;$DC$201:$DC$770,0))),IF(ISNA(INDEX($DC$1:$DC$200,MATCH($BI237&amp;CK$3,$DB$1:$DB$200&amp;$DC$1:$DC$200,0))),"",IF(INDEX($DC$1:$DC$200,MATCH($BI237&amp;CK$3,$DB$1:$DB$200&amp;$DC$1:$DC$200,0))=CK$3,1,"")),IF(INDEX($DC$201:$DC$770,MATCH($BI236&amp;CK$3,$DB$201:$DB$770&amp;$DC$201:$DC$770,0))=CK$3,2,""))</f>
        <v/>
      </c>
      <c r="CL237" s="8" t="str">
        <f t="array" ref="CL237">IF(ISNA(INDEX($DC$201:$DC$770,MATCH($BI236&amp;CL$3,$DB$201:$DB$770&amp;$DC$201:$DC$770,0))),IF(ISNA(INDEX($DC$1:$DC$200,MATCH($BI237&amp;CL$3,$DB$1:$DB$200&amp;$DC$1:$DC$200,0))),"",IF(INDEX($DC$1:$DC$200,MATCH($BI237&amp;CL$3,$DB$1:$DB$200&amp;$DC$1:$DC$200,0))=CL$3,1,"")),IF(INDEX($DC$201:$DC$770,MATCH($BI236&amp;CL$3,$DB$201:$DB$770&amp;$DC$201:$DC$770,0))=CL$3,2,""))</f>
        <v/>
      </c>
      <c r="CX237" s="30"/>
      <c r="CY237" s="30"/>
      <c r="CZ237" s="30"/>
      <c r="DA237" s="30"/>
      <c r="DB237" s="30">
        <f>IF($DF$235&gt;2,DB236+1,0)</f>
        <v>0</v>
      </c>
      <c r="DC237" s="30">
        <f t="shared" ref="DC237:DC242" si="2236">DC236</f>
        <v>3</v>
      </c>
      <c r="DD237" s="30"/>
      <c r="DE237" s="30">
        <v>3</v>
      </c>
      <c r="DF237" s="30"/>
      <c r="DG237" s="30"/>
      <c r="DH237" s="30"/>
      <c r="DI237" s="30"/>
      <c r="DJ237" s="30"/>
      <c r="DK237" s="30"/>
      <c r="DL237" s="49">
        <f t="shared" si="1926"/>
        <v>0</v>
      </c>
      <c r="DM237" s="30"/>
      <c r="DN237" s="30"/>
      <c r="DO237" s="30"/>
      <c r="DP237" s="30"/>
      <c r="DQ237" s="30"/>
    </row>
    <row r="238" spans="1:121">
      <c r="A238" s="13">
        <f t="shared" ref="A238" si="2237">A236+1</f>
        <v>291</v>
      </c>
      <c r="B238" s="174">
        <f>TRUNC((DATE($CR$2,C$205,C238)-WEEKDAY(DATE($CR$2,C$205,C238),2)-DATE(YEAR(DATE($CR$2,C$205,C238)+4-WEEKDAY(DATE($CR$2,C$205,C238),2)),1,-10))/7)</f>
        <v>42</v>
      </c>
      <c r="C238" s="181">
        <v>17</v>
      </c>
      <c r="D238" s="176" t="str">
        <f t="shared" si="1928"/>
        <v>Mo</v>
      </c>
      <c r="E238" s="2"/>
      <c r="F238" s="164">
        <f t="shared" ref="F238" si="2238">IF(OR(OR(B238=$CR$7,B242=$CR$7,B238=$CS$7,B242=$CS$7,B238=$CT$7,B242=$CT$7,B238=$CR$8,B242=$CR$8,B238=$CR$9,B242=$CR$9,B238=$CR$10,B242=$CR$10,B238=$CS$10,B242=$CS$10,B238=$CR$11,B242=$CR$11,B238=$CS$11,B242=$CS$11,B238=$CT$11,B242=$CT$11,B238=$CU$11,B242=$CU$11,B238=$CV$11,B242=$CV$11,B238=$CR$12,B242=$CR$12,B238=$CS$12,B242=$CS$12),OR($A239=$CP$30,$A239=$CP$31,$A239=$CP$32,$A239=$CP$33,$A239=$CP$34,$A239=$CP$35,$A239=$CP$36,$A239=$CP$37,$A239=$CP$38,$A239=$CP$39,$A239=$CP$40,$A239=$CP$41),OR($A239=$CP$44,$A239=$CP$45,$A239=$CP$46,$A239=$CP$47,$A239=$CP$48,$A239=$CP$49,$A239=$CP$50)),1,"")</f>
        <v>1</v>
      </c>
      <c r="G238" s="164">
        <f t="shared" ref="G238" si="2239">IF(OR(OR(B238=$CR$15,B242=$CR$15,B238=$CS$15,B242=$CS$15,B238=$CT$15,B242=$CT$15,B238=$CR$16,B242=$CR$16,B238=$CS$16,B242=$CS$16,B238=$CR$17,B242=$CR$17,B238=$CS$17,B242=$CS$17,B238=$CR$18,B242=$CR$18,B238=$CS$18,B242=$CS$18,B238=$CT$18,B242=$CT$18,B238=$CU$18,B242=$CU$18,B238=$CV$18,B242=$CV$18,B238=$CR$19,B242=$CR$19,B238=$CS$19,B242=$CS$19),OR($A239=$CP$30,$A239=$CP$31,$A239=$CP$32,$A239=$CP$33,$A239=$CP$34,$A239=$CP$35,$A239=$CP$36,$A239=$CP$37,$A239=$CP$38,$A239=$CP$39,$A239=$CP$40,$A239=$CP$41),OR($A239=$CP$44,$A239=$CP$45,$A239=$CP$46,$A239=$CP$47,$A239=$CP$48,$A239=$CP$49,$A239=$CP$50)),1,"")</f>
        <v>1</v>
      </c>
      <c r="H238" s="164">
        <f t="shared" ref="H238" si="2240">IF(OR(OR(B238=$CR$22,B242=$CR$22,B238=$CS$22,B242=$CS$22,B238=$CT$22,B242=$CT$22,B238=$CR$23,B242=$CR$23,B238=$CS$23,B242=$CS$23,B238=$CR$24,B242=$CR$24,B238=$CS$24,B242=$CS$24,B238=$CR$25,B242=$CR$25,B238=$CS$25,B242=$CS$25,B238=$CT$25,B242=$CT$25,B238=$CU$25,B242=$CU$25,B238=$CV$25,B242=$CV$25,B238=$CR$26,B242=$CR$26,B238=$CS$26,B242=$CS$26),OR($A239=$CP$30,$A239=$CP$31,$A239=$CP$32,$A239=$CP$33,$A239=$CP$34,$A239=$CP$35,$A239=$CP$36,$A239=$CP$37,$A239=$CP$38,$A239=$CP$39,$A239=$CP$40,$A239=$CP$41),OR($A239=$CP$44,$A239=$CP$45,$A239=$CP$46,$A239=$CP$47,$A239=$CP$48,$A239=$CP$49,$A239=$CP$50)),1,"")</f>
        <v>1</v>
      </c>
      <c r="I238" s="2"/>
      <c r="J238" s="1" t="str">
        <f t="shared" ref="J238" si="2241">IF(ISNA(VLOOKUP(A238,$DB$1:$DE$200,4,FALSE)),"",VLOOKUP(A238,$DB$1:$DE$200,4,FALSE))</f>
        <v/>
      </c>
      <c r="K238" s="1"/>
      <c r="L238" s="1"/>
      <c r="M238" s="1"/>
      <c r="N238" s="1"/>
      <c r="O238" s="1"/>
      <c r="P238" s="5" t="str">
        <f t="array" ref="P238">IF(ISNA(INDEX($DC$1:$DC$770,MATCH($A238&amp;P$3,$DB$1:$DB$770&amp;$DC$1:$DC$770,0))),"",IF(ISNA(INDEX($DC$1:$DC$200,MATCH($A238&amp;P$3,$DB$1:$DB$200&amp;$DC$1:$DC$200,0))),IF(INDEX($DC$201:$DC$770,MATCH($A238&amp;P$3,$DB$201:$DB$770&amp;$DC$201:$DC$770,0))=P$3,2,""),IF(INDEX($DC$1:$DC$200,MATCH($A238&amp;P$3,$DB$1:$DB$200&amp;$DC$1:$DC$200,0))=P$3,1,"")))</f>
        <v/>
      </c>
      <c r="Q238" s="6" t="str">
        <f t="array" ref="Q238">IF(ISNA(INDEX($DC$1:$DC$770,MATCH($A238&amp;Q$3,$DB$1:$DB$770&amp;$DC$1:$DC$770,0))),"",IF(ISNA(INDEX($DC$1:$DC$200,MATCH($A238&amp;Q$3,$DB$1:$DB$200&amp;$DC$1:$DC$200,0))),IF(INDEX($DC$201:$DC$770,MATCH($A238&amp;Q$3,$DB$201:$DB$770&amp;$DC$201:$DC$770,0))=Q$3,2,""),IF(INDEX($DC$1:$DC$200,MATCH($A238&amp;Q$3,$DB$1:$DB$200&amp;$DC$1:$DC$200,0))=Q$3,1,"")))</f>
        <v/>
      </c>
      <c r="R238" s="6" t="str">
        <f t="array" ref="R238">IF(ISNA(INDEX($DC$1:$DC$770,MATCH($A238&amp;R$3,$DB$1:$DB$770&amp;$DC$1:$DC$770,0))),"",IF(ISNA(INDEX($DC$1:$DC$200,MATCH($A238&amp;R$3,$DB$1:$DB$200&amp;$DC$1:$DC$200,0))),IF(INDEX($DC$201:$DC$770,MATCH($A238&amp;R$3,$DB$201:$DB$770&amp;$DC$201:$DC$770,0))=R$3,2,""),IF(INDEX($DC$1:$DC$200,MATCH($A238&amp;R$3,$DB$1:$DB$200&amp;$DC$1:$DC$200,0))=R$3,1,"")))</f>
        <v/>
      </c>
      <c r="S238" s="5" t="str">
        <f t="array" ref="S238">IF(ISNA(INDEX($DC$1:$DC$770,MATCH($A238&amp;S$3,$DB$1:$DB$770&amp;$DC$1:$DC$770,0))),"",IF(ISNA(INDEX($DC$1:$DC$200,MATCH($A238&amp;S$3,$DB$1:$DB$200&amp;$DC$1:$DC$200,0))),IF(INDEX($DC$201:$DC$770,MATCH($A238&amp;S$3,$DB$201:$DB$770&amp;$DC$201:$DC$770,0))=S$3,2,""),IF(INDEX($DC$1:$DC$200,MATCH($A238&amp;S$3,$DB$1:$DB$200&amp;$DC$1:$DC$200,0))=S$3,1,"")))</f>
        <v/>
      </c>
      <c r="T238" s="6" t="str">
        <f t="array" ref="T238">IF(ISNA(INDEX($DC$1:$DC$770,MATCH($A238&amp;T$3,$DB$1:$DB$770&amp;$DC$1:$DC$770,0))),"",IF(ISNA(INDEX($DC$1:$DC$200,MATCH($A238&amp;T$3,$DB$1:$DB$200&amp;$DC$1:$DC$200,0))),IF(INDEX($DC$201:$DC$770,MATCH($A238&amp;T$3,$DB$201:$DB$770&amp;$DC$201:$DC$770,0))=T$3,2,""),IF(INDEX($DC$1:$DC$200,MATCH($A238&amp;T$3,$DB$1:$DB$200&amp;$DC$1:$DC$200,0))=T$3,1,"")))</f>
        <v/>
      </c>
      <c r="U238" s="7" t="str">
        <f t="array" ref="U238">IF(ISNA(INDEX($DC$1:$DC$770,MATCH($A238&amp;U$3,$DB$1:$DB$770&amp;$DC$1:$DC$770,0))),"",IF(ISNA(INDEX($DC$1:$DC$200,MATCH($A238&amp;U$3,$DB$1:$DB$200&amp;$DC$1:$DC$200,0))),IF(INDEX($DC$201:$DC$770,MATCH($A238&amp;U$3,$DB$201:$DB$770&amp;$DC$201:$DC$770,0))=U$3,2,""),IF(INDEX($DC$1:$DC$200,MATCH($A238&amp;U$3,$DB$1:$DB$200&amp;$DC$1:$DC$200,0))=U$3,1,"")))</f>
        <v/>
      </c>
      <c r="V238" s="6" t="str">
        <f t="array" ref="V238">IF(ISNA(INDEX($DC$1:$DC$770,MATCH($A238&amp;V$3,$DB$1:$DB$770&amp;$DC$1:$DC$770,0))),"",IF(ISNA(INDEX($DC$1:$DC$200,MATCH($A238&amp;V$3,$DB$1:$DB$200&amp;$DC$1:$DC$200,0))),IF(INDEX($DC$201:$DC$770,MATCH($A238&amp;V$3,$DB$201:$DB$770&amp;$DC$201:$DC$770,0))=V$3,2,""),IF(INDEX($DC$1:$DC$200,MATCH($A238&amp;V$3,$DB$1:$DB$200&amp;$DC$1:$DC$200,0))=V$3,1,"")))</f>
        <v/>
      </c>
      <c r="W238" s="6" t="str">
        <f t="array" ref="W238">IF(ISNA(INDEX($DC$1:$DC$770,MATCH($A238&amp;W$3,$DB$1:$DB$770&amp;$DC$1:$DC$770,0))),"",IF(ISNA(INDEX($DC$1:$DC$200,MATCH($A238&amp;W$3,$DB$1:$DB$200&amp;$DC$1:$DC$200,0))),IF(INDEX($DC$201:$DC$770,MATCH($A238&amp;W$3,$DB$201:$DB$770&amp;$DC$201:$DC$770,0))=W$3,2,""),IF(INDEX($DC$1:$DC$200,MATCH($A238&amp;W$3,$DB$1:$DB$200&amp;$DC$1:$DC$200,0))=W$3,1,"")))</f>
        <v/>
      </c>
      <c r="X238" s="6" t="str">
        <f t="array" ref="X238">IF(ISNA(INDEX($DC$1:$DC$770,MATCH($A238&amp;X$3,$DB$1:$DB$770&amp;$DC$1:$DC$770,0))),"",IF(ISNA(INDEX($DC$1:$DC$200,MATCH($A238&amp;X$3,$DB$1:$DB$200&amp;$DC$1:$DC$200,0))),IF(INDEX($DC$201:$DC$770,MATCH($A238&amp;X$3,$DB$201:$DB$770&amp;$DC$201:$DC$770,0))=X$3,2,""),IF(INDEX($DC$1:$DC$200,MATCH($A238&amp;X$3,$DB$1:$DB$200&amp;$DC$1:$DC$200,0))=X$3,1,"")))</f>
        <v/>
      </c>
      <c r="Y238" s="5" t="str">
        <f t="array" ref="Y238">IF(ISNA(INDEX($DC$1:$DC$770,MATCH($A238&amp;Y$3,$DB$1:$DB$770&amp;$DC$1:$DC$770,0))),"",IF(ISNA(INDEX($DC$1:$DC$200,MATCH($A238&amp;Y$3,$DB$1:$DB$200&amp;$DC$1:$DC$200,0))),IF(INDEX($DC$201:$DC$770,MATCH($A238&amp;Y$3,$DB$201:$DB$770&amp;$DC$201:$DC$770,0))=Y$3,2,""),IF(INDEX($DC$1:$DC$200,MATCH($A238&amp;Y$3,$DB$1:$DB$200&amp;$DC$1:$DC$200,0))=Y$3,1,"")))</f>
        <v/>
      </c>
      <c r="Z238" s="6" t="str">
        <f t="array" ref="Z238">IF(ISNA(INDEX($DC$1:$DC$770,MATCH($A238&amp;Z$3,$DB$1:$DB$770&amp;$DC$1:$DC$770,0))),"",IF(ISNA(INDEX($DC$1:$DC$200,MATCH($A238&amp;Z$3,$DB$1:$DB$200&amp;$DC$1:$DC$200,0))),IF(INDEX($DC$201:$DC$770,MATCH($A238&amp;Z$3,$DB$201:$DB$770&amp;$DC$201:$DC$770,0))=Z$3,2,""),IF(INDEX($DC$1:$DC$200,MATCH($A238&amp;Z$3,$DB$1:$DB$200&amp;$DC$1:$DC$200,0))=Z$3,1,"")))</f>
        <v/>
      </c>
      <c r="AA238" s="7" t="str">
        <f t="array" ref="AA238">IF(ISNA(INDEX($DC$1:$DC$770,MATCH($A238&amp;AA$3,$DB$1:$DB$770&amp;$DC$1:$DC$770,0))),"",IF(ISNA(INDEX($DC$1:$DC$200,MATCH($A238&amp;AA$3,$DB$1:$DB$200&amp;$DC$1:$DC$200,0))),IF(INDEX($DC$201:$DC$770,MATCH($A238&amp;AA$3,$DB$201:$DB$770&amp;$DC$201:$DC$770,0))=AA$3,2,""),IF(INDEX($DC$1:$DC$200,MATCH($A238&amp;AA$3,$DB$1:$DB$200&amp;$DC$1:$DC$200,0))=AA$3,1,"")))</f>
        <v/>
      </c>
      <c r="AB238" s="6" t="str">
        <f t="array" ref="AB238">IF(ISNA(INDEX($DC$1:$DC$770,MATCH($A238&amp;AB$3,$DB$1:$DB$770&amp;$DC$1:$DC$770,0))),"",IF(ISNA(INDEX($DC$1:$DC$200,MATCH($A238&amp;AB$3,$DB$1:$DB$200&amp;$DC$1:$DC$200,0))),IF(INDEX($DC$201:$DC$770,MATCH($A238&amp;AB$3,$DB$201:$DB$770&amp;$DC$201:$DC$770,0))=AB$3,2,""),IF(INDEX($DC$1:$DC$200,MATCH($A238&amp;AB$3,$DB$1:$DB$200&amp;$DC$1:$DC$200,0))=AB$3,1,"")))</f>
        <v/>
      </c>
      <c r="AC238" s="6" t="str">
        <f t="array" ref="AC238">IF(ISNA(INDEX($DC$1:$DC$770,MATCH($A238&amp;AC$3,$DB$1:$DB$770&amp;$DC$1:$DC$770,0))),"",IF(ISNA(INDEX($DC$1:$DC$200,MATCH($A238&amp;AC$3,$DB$1:$DB$200&amp;$DC$1:$DC$200,0))),IF(INDEX($DC$201:$DC$770,MATCH($A238&amp;AC$3,$DB$201:$DB$770&amp;$DC$201:$DC$770,0))=AC$3,2,""),IF(INDEX($DC$1:$DC$200,MATCH($A238&amp;AC$3,$DB$1:$DB$200&amp;$DC$1:$DC$200,0))=AC$3,1,"")))</f>
        <v/>
      </c>
      <c r="AD238" s="7" t="str">
        <f t="array" ref="AD238">IF(ISNA(INDEX($DC$1:$DC$770,MATCH($A238&amp;AD$3,$DB$1:$DB$770&amp;$DC$1:$DC$770,0))),"",IF(ISNA(INDEX($DC$1:$DC$200,MATCH($A238&amp;AD$3,$DB$1:$DB$200&amp;$DC$1:$DC$200,0))),IF(INDEX($DC$201:$DC$770,MATCH($A238&amp;AD$3,$DB$201:$DB$770&amp;$DC$201:$DC$770,0))=AD$3,2,""),IF(INDEX($DC$1:$DC$200,MATCH($A238&amp;AD$3,$DB$1:$DB$200&amp;$DC$1:$DC$200,0))=AD$3,1,"")))</f>
        <v/>
      </c>
      <c r="AE238" s="4">
        <f t="shared" ref="AE238" si="2242">AE236+1</f>
        <v>322</v>
      </c>
      <c r="AF238" s="174">
        <f>TRUNC((DATE($CR$2,AG$205,AG238)-WEEKDAY(DATE($CR$2,AG$205,AG238),2)-DATE(YEAR(DATE($CR$2,AG$205,AG238)+4-WEEKDAY(DATE($CR$2,AG$205,AG238),2)),1,-10))/7)</f>
        <v>46</v>
      </c>
      <c r="AG238" s="181">
        <v>17</v>
      </c>
      <c r="AH238" s="176" t="str">
        <f t="shared" si="1933"/>
        <v>Do</v>
      </c>
      <c r="AI238" s="2"/>
      <c r="AJ238" s="164" t="str">
        <f t="shared" ref="AJ238" si="2243">IF(OR(OR(AF238=$CR$7,AF242=$CR$7,AF238=$CS$7,AF242=$CS$7,AF238=$CT$7,AF242=$CT$7,AF238=$CR$8,AF242=$CR$8,AF238=$CR$9,AF242=$CR$9,AF238=$CR$10,AF242=$CR$10,AF238=$CS$10,AF242=$CS$10,AF238=$CR$11,AF242=$CR$11,AF238=$CS$11,AF242=$CS$11,AF238=$CT$11,AF242=$CT$11,AF238=$CU$11,AF242=$CU$11,AF238=$CV$11,AF242=$CV$11,AF238=$CR$12,AF242=$CR$12,AF238=$CS$12,AF242=$CS$12),OR($AE239=$CP$30,$AE239=$CP$31,$AE239=$CP$32,$AE239=$CP$33,$AE239=$CP$34,$AE239=$CP$35,$AE239=$CP$36,$AE239=$CP$37,$AE239=$CP$38,$AE239=$CP$39,$AE239=$CP$40,$AE239=$CP$41),OR($AE239=$CP$44,$AE239=$CP$45,$AE239=$CP$46,$AE239=$CP$47,$AE239=$CP$48,$AE239=$CP$49,$AE239=$CP$50)),1,"")</f>
        <v/>
      </c>
      <c r="AK238" s="164" t="str">
        <f t="shared" ref="AK238" si="2244">IF(OR(OR(AF238=$CR$15,AF242=$CR$15,AF238=$CS$15,AF242=$CS$15,AF238=$CT$15,AF242=$CT$15,AF238=$CR$16,AF242=$CR$16,AF238=$CS$16,AF242=$CS$16,AF238=$CR$17,AF242=$CR$17,AF238=$CS$17,AF242=$CS$17,AF238=$CR$18,AF242=$CR$18,AF238=$CS$18,AF242=$CS$18,AF238=$CT$18,AF242=$CT$18,AF238=$CU$18,AF242=$CU$18,AF238=$CV$18,AF242=$CV$18,AF238=$CR$19,AF242=$CR$19,AF238=$CS$19,AF242=$CS$19),OR($AE239=$CP$30,$AE239=$CP$31,$AE239=$CP$32,$AE239=$CP$33,$AE239=$CP$34,$AE239=$CP$35,$AE239=$CP$36,$AE239=$CP$37,$AE239=$CP$38,$AE239=$CP$39,$AE239=$CP$40,$AE239=$CP$41),OR($AE239=$CP$44,$AE239=$CP$45,$AE239=$CP$46,$AE239=$CP$47,$AE239=$CP$48,$AE239=$CP$49,$AE239=$CP$50)),1,"")</f>
        <v/>
      </c>
      <c r="AL238" s="164" t="str">
        <f t="shared" ref="AL238" si="2245">IF(OR(OR(AF238=$CR$22,AF242=$CR$22,AF238=$CS$22,AF242=$CS$22,AF238=$CT$22,AF242=$CT$22,AF238=$CR$23,AF242=$CR$23,AF238=$CS$23,AF242=$CS$23,AF238=$CR$24,AF242=$CR$24,AF238=$CS$24,AF242=$CS$24,AF238=$CR$25,AF242=$CR$25,AF238=$CS$25,AF242=$CS$25,AF238=$CT$25,AF242=$CT$25,AF238=$CU$25,AF242=$CU$25,AF238=$CV$25,AF242=$CV$25,AF238=$CR$26,AF242=$CR$26,AF238=$CS$26,AF242=$CS$26),OR($AE239=$CP$30,$AE239=$CP$31,$AE239=$CP$32,$AE239=$CP$33,$AE239=$CP$34,$AE239=$CP$35,$AE239=$CP$36,$AE239=$CP$37,$AE239=$CP$38,$AE239=$CP$39,$AE239=$CP$40,$AE239=$CP$41),OR($AE239=$CP$44,$AE239=$CP$45,$AE239=$CP$46,$AE239=$CP$47,$AE239=$CP$48,$AE239=$CP$49,$AE239=$CP$50)),1,"")</f>
        <v/>
      </c>
      <c r="AM238" s="2"/>
      <c r="AN238" s="5" t="str">
        <f t="shared" ref="AN238" si="2246">IF(ISNA(VLOOKUP(AE238,$DB$1:$DE$200,4,FALSE)),"",VLOOKUP(AE238,$DB$1:$DE$200,4,FALSE))</f>
        <v/>
      </c>
      <c r="AO238" s="6"/>
      <c r="AP238" s="6"/>
      <c r="AQ238" s="6"/>
      <c r="AR238" s="6"/>
      <c r="AS238" s="7"/>
      <c r="AT238" s="5" t="str">
        <f t="array" ref="AT238">IF(ISNA(INDEX($DC$1:$DC$770,MATCH($AE238&amp;AT$3,$DB$1:$DB$770&amp;$DC$1:$DC$770,0))),"",IF(ISNA(INDEX($DC$1:$DC$200,MATCH($AE238&amp;AT$3,$DB$1:$DB$200&amp;$DC$1:$DC$200,0))),IF(INDEX($DC$201:$DC$770,MATCH($AE238&amp;AT$3,$DB$201:$DB$770&amp;$DC$201:$DC$770,0))=AT$3,2,""),IF(INDEX($DC$1:$DC$200,MATCH($AE238&amp;AT$3,$DB$1:$DB$200&amp;$DC$1:$DC$200,0))=AT$3,1,"")))</f>
        <v/>
      </c>
      <c r="AU238" s="6" t="str">
        <f t="array" ref="AU238">IF(ISNA(INDEX($DC$1:$DC$770,MATCH($AE238&amp;AU$3,$DB$1:$DB$770&amp;$DC$1:$DC$770,0))),"",IF(ISNA(INDEX($DC$1:$DC$200,MATCH($AE238&amp;AU$3,$DB$1:$DB$200&amp;$DC$1:$DC$200,0))),IF(INDEX($DC$201:$DC$770,MATCH($AE238&amp;AU$3,$DB$201:$DB$770&amp;$DC$201:$DC$770,0))=AU$3,2,""),IF(INDEX($DC$1:$DC$200,MATCH($AE238&amp;AU$3,$DB$1:$DB$200&amp;$DC$1:$DC$200,0))=AU$3,1,"")))</f>
        <v/>
      </c>
      <c r="AV238" s="6" t="str">
        <f t="array" ref="AV238">IF(ISNA(INDEX($DC$1:$DC$770,MATCH($AE238&amp;AV$3,$DB$1:$DB$770&amp;$DC$1:$DC$770,0))),"",IF(ISNA(INDEX($DC$1:$DC$200,MATCH($AE238&amp;AV$3,$DB$1:$DB$200&amp;$DC$1:$DC$200,0))),IF(INDEX($DC$201:$DC$770,MATCH($AE238&amp;AV$3,$DB$201:$DB$770&amp;$DC$201:$DC$770,0))=AV$3,2,""),IF(INDEX($DC$1:$DC$200,MATCH($AE238&amp;AV$3,$DB$1:$DB$200&amp;$DC$1:$DC$200,0))=AV$3,1,"")))</f>
        <v/>
      </c>
      <c r="AW238" s="5" t="str">
        <f t="array" ref="AW238">IF(ISNA(INDEX($DC$1:$DC$770,MATCH($AE238&amp;AW$3,$DB$1:$DB$770&amp;$DC$1:$DC$770,0))),"",IF(ISNA(INDEX($DC$1:$DC$200,MATCH($AE238&amp;AW$3,$DB$1:$DB$200&amp;$DC$1:$DC$200,0))),IF(INDEX($DC$201:$DC$770,MATCH($AE238&amp;AW$3,$DB$201:$DB$770&amp;$DC$201:$DC$770,0))=AW$3,2,""),IF(INDEX($DC$1:$DC$200,MATCH($AE238&amp;AW$3,$DB$1:$DB$200&amp;$DC$1:$DC$200,0))=AW$3,1,"")))</f>
        <v/>
      </c>
      <c r="AX238" s="6" t="str">
        <f t="array" ref="AX238">IF(ISNA(INDEX($DC$1:$DC$770,MATCH($AE238&amp;AX$3,$DB$1:$DB$770&amp;$DC$1:$DC$770,0))),"",IF(ISNA(INDEX($DC$1:$DC$200,MATCH($AE238&amp;AX$3,$DB$1:$DB$200&amp;$DC$1:$DC$200,0))),IF(INDEX($DC$201:$DC$770,MATCH($AE238&amp;AX$3,$DB$201:$DB$770&amp;$DC$201:$DC$770,0))=AX$3,2,""),IF(INDEX($DC$1:$DC$200,MATCH($AE238&amp;AX$3,$DB$1:$DB$200&amp;$DC$1:$DC$200,0))=AX$3,1,"")))</f>
        <v/>
      </c>
      <c r="AY238" s="7" t="str">
        <f t="array" ref="AY238">IF(ISNA(INDEX($DC$1:$DC$770,MATCH($AE238&amp;AY$3,$DB$1:$DB$770&amp;$DC$1:$DC$770,0))),"",IF(ISNA(INDEX($DC$1:$DC$200,MATCH($AE238&amp;AY$3,$DB$1:$DB$200&amp;$DC$1:$DC$200,0))),IF(INDEX($DC$201:$DC$770,MATCH($AE238&amp;AY$3,$DB$201:$DB$770&amp;$DC$201:$DC$770,0))=AY$3,2,""),IF(INDEX($DC$1:$DC$200,MATCH($AE238&amp;AY$3,$DB$1:$DB$200&amp;$DC$1:$DC$200,0))=AY$3,1,"")))</f>
        <v/>
      </c>
      <c r="AZ238" s="6" t="str">
        <f t="array" ref="AZ238">IF(ISNA(INDEX($DC$1:$DC$770,MATCH($AE238&amp;AZ$3,$DB$1:$DB$770&amp;$DC$1:$DC$770,0))),"",IF(ISNA(INDEX($DC$1:$DC$200,MATCH($AE238&amp;AZ$3,$DB$1:$DB$200&amp;$DC$1:$DC$200,0))),IF(INDEX($DC$201:$DC$770,MATCH($AE238&amp;AZ$3,$DB$201:$DB$770&amp;$DC$201:$DC$770,0))=AZ$3,2,""),IF(INDEX($DC$1:$DC$200,MATCH($AE238&amp;AZ$3,$DB$1:$DB$200&amp;$DC$1:$DC$200,0))=AZ$3,1,"")))</f>
        <v/>
      </c>
      <c r="BA238" s="6" t="str">
        <f t="array" ref="BA238">IF(ISNA(INDEX($DC$1:$DC$770,MATCH($AE238&amp;BA$3,$DB$1:$DB$770&amp;$DC$1:$DC$770,0))),"",IF(ISNA(INDEX($DC$1:$DC$200,MATCH($AE238&amp;BA$3,$DB$1:$DB$200&amp;$DC$1:$DC$200,0))),IF(INDEX($DC$201:$DC$770,MATCH($AE238&amp;BA$3,$DB$201:$DB$770&amp;$DC$201:$DC$770,0))=BA$3,2,""),IF(INDEX($DC$1:$DC$200,MATCH($AE238&amp;BA$3,$DB$1:$DB$200&amp;$DC$1:$DC$200,0))=BA$3,1,"")))</f>
        <v/>
      </c>
      <c r="BB238" s="6" t="str">
        <f t="array" ref="BB238">IF(ISNA(INDEX($DC$1:$DC$770,MATCH($AE238&amp;BB$3,$DB$1:$DB$770&amp;$DC$1:$DC$770,0))),"",IF(ISNA(INDEX($DC$1:$DC$200,MATCH($AE238&amp;BB$3,$DB$1:$DB$200&amp;$DC$1:$DC$200,0))),IF(INDEX($DC$201:$DC$770,MATCH($AE238&amp;BB$3,$DB$201:$DB$770&amp;$DC$201:$DC$770,0))=BB$3,2,""),IF(INDEX($DC$1:$DC$200,MATCH($AE238&amp;BB$3,$DB$1:$DB$200&amp;$DC$1:$DC$200,0))=BB$3,1,"")))</f>
        <v/>
      </c>
      <c r="BC238" s="5" t="str">
        <f t="array" ref="BC238">IF(ISNA(INDEX($DC$1:$DC$770,MATCH($AE238&amp;BC$3,$DB$1:$DB$770&amp;$DC$1:$DC$770,0))),"",IF(ISNA(INDEX($DC$1:$DC$200,MATCH($AE238&amp;BC$3,$DB$1:$DB$200&amp;$DC$1:$DC$200,0))),IF(INDEX($DC$201:$DC$770,MATCH($AE238&amp;BC$3,$DB$201:$DB$770&amp;$DC$201:$DC$770,0))=BC$3,2,""),IF(INDEX($DC$1:$DC$200,MATCH($AE238&amp;BC$3,$DB$1:$DB$200&amp;$DC$1:$DC$200,0))=BC$3,1,"")))</f>
        <v/>
      </c>
      <c r="BD238" s="6" t="str">
        <f t="array" ref="BD238">IF(ISNA(INDEX($DC$1:$DC$770,MATCH($AE238&amp;BD$3,$DB$1:$DB$770&amp;$DC$1:$DC$770,0))),"",IF(ISNA(INDEX($DC$1:$DC$200,MATCH($AE238&amp;BD$3,$DB$1:$DB$200&amp;$DC$1:$DC$200,0))),IF(INDEX($DC$201:$DC$770,MATCH($AE238&amp;BD$3,$DB$201:$DB$770&amp;$DC$201:$DC$770,0))=BD$3,2,""),IF(INDEX($DC$1:$DC$200,MATCH($AE238&amp;BD$3,$DB$1:$DB$200&amp;$DC$1:$DC$200,0))=BD$3,1,"")))</f>
        <v/>
      </c>
      <c r="BE238" s="7" t="str">
        <f t="array" ref="BE238">IF(ISNA(INDEX($DC$1:$DC$770,MATCH($AE238&amp;BE$3,$DB$1:$DB$770&amp;$DC$1:$DC$770,0))),"",IF(ISNA(INDEX($DC$1:$DC$200,MATCH($AE238&amp;BE$3,$DB$1:$DB$200&amp;$DC$1:$DC$200,0))),IF(INDEX($DC$201:$DC$770,MATCH($AE238&amp;BE$3,$DB$201:$DB$770&amp;$DC$201:$DC$770,0))=BE$3,2,""),IF(INDEX($DC$1:$DC$200,MATCH($AE238&amp;BE$3,$DB$1:$DB$200&amp;$DC$1:$DC$200,0))=BE$3,1,"")))</f>
        <v/>
      </c>
      <c r="BF238" s="6" t="str">
        <f t="array" ref="BF238">IF(ISNA(INDEX($DC$1:$DC$770,MATCH($AE238&amp;BF$3,$DB$1:$DB$770&amp;$DC$1:$DC$770,0))),"",IF(ISNA(INDEX($DC$1:$DC$200,MATCH($AE238&amp;BF$3,$DB$1:$DB$200&amp;$DC$1:$DC$200,0))),IF(INDEX($DC$201:$DC$770,MATCH($AE238&amp;BF$3,$DB$201:$DB$770&amp;$DC$201:$DC$770,0))=BF$3,2,""),IF(INDEX($DC$1:$DC$200,MATCH($AE238&amp;BF$3,$DB$1:$DB$200&amp;$DC$1:$DC$200,0))=BF$3,1,"")))</f>
        <v/>
      </c>
      <c r="BG238" s="6" t="str">
        <f t="array" ref="BG238">IF(ISNA(INDEX($DC$1:$DC$770,MATCH($AE238&amp;BG$3,$DB$1:$DB$770&amp;$DC$1:$DC$770,0))),"",IF(ISNA(INDEX($DC$1:$DC$200,MATCH($AE238&amp;BG$3,$DB$1:$DB$200&amp;$DC$1:$DC$200,0))),IF(INDEX($DC$201:$DC$770,MATCH($AE238&amp;BG$3,$DB$201:$DB$770&amp;$DC$201:$DC$770,0))=BG$3,2,""),IF(INDEX($DC$1:$DC$200,MATCH($AE238&amp;BG$3,$DB$1:$DB$200&amp;$DC$1:$DC$200,0))=BG$3,1,"")))</f>
        <v/>
      </c>
      <c r="BH238" s="7" t="str">
        <f t="array" ref="BH238">IF(ISNA(INDEX($DC$1:$DC$770,MATCH($AE238&amp;BH$3,$DB$1:$DB$770&amp;$DC$1:$DC$770,0))),"",IF(ISNA(INDEX($DC$1:$DC$200,MATCH($AE238&amp;BH$3,$DB$1:$DB$200&amp;$DC$1:$DC$200,0))),IF(INDEX($DC$201:$DC$770,MATCH($AE238&amp;BH$3,$DB$201:$DB$770&amp;$DC$201:$DC$770,0))=BH$3,2,""),IF(INDEX($DC$1:$DC$200,MATCH($AE238&amp;BH$3,$DB$1:$DB$200&amp;$DC$1:$DC$200,0))=BH$3,1,"")))</f>
        <v/>
      </c>
      <c r="BI238" s="4">
        <f t="shared" ref="BI238" si="2247">BI236+1</f>
        <v>352</v>
      </c>
      <c r="BJ238" s="174">
        <f>TRUNC((DATE($CR$2,BK$205,BK238)-WEEKDAY(DATE($CR$2,BK$205,BK238),2)-DATE(YEAR(DATE($CR$2,BK$205,BK238)+4-WEEKDAY(DATE($CR$2,BK$205,BK238),2)),1,-10))/7)</f>
        <v>50</v>
      </c>
      <c r="BK238" s="181">
        <v>17</v>
      </c>
      <c r="BL238" s="176" t="str">
        <f t="shared" si="1938"/>
        <v>Sa</v>
      </c>
      <c r="BM238" s="2"/>
      <c r="BN238" s="164" t="str">
        <f t="shared" ref="BN238" si="2248">IF(OR(OR($BI239=$CP$30,$BI239=$CP$31,$BI239=$CP$32,$BI239=$CP$33,$BI239=$CP$34,$BI239=$CP$35,$BI239=$CP$36,$BI239=$CP$37,$BI239=$CP$38,$BI239=$CP$39,$BI239=$CP$40,$BI239=$CP$41),OR(BJ238=$CR$7,BJ242=$CR$7,BJ238=$CS$7,BJ242=$CS$7,BJ238=$CT$7,BJ242=$CT$7,BJ238=$CR$8,BJ242=$CR$8,BJ238=$CR$9,BJ242=$CR$9,BJ238=$CR$10,BJ242=$CR$10,BJ238=$CS$10,BJ242=$CS$10,BJ238=$CR$11,BJ242=$CR$11,BJ238=$CS$11,BJ242=$CS$11,BJ238=$CT$11,BJ242=$CT$11,BJ238=$CU$11,BJ242=$CU$11,BJ238=$CV$11,BJ242=$CV$11,BJ238=$CR$12,BJ242=$CR$12,BJ238=$CS$12,BJ242=$CS$12),OR($BI239=$CP$44,$BI239=$CP$45,$BI239=$CP$46,$BI239=$CP$47,$BI239=$CP$48,$BI239=$CP$49,$BI239=$CP$50)),1,"")</f>
        <v/>
      </c>
      <c r="BO238" s="164" t="str">
        <f t="shared" ref="BO238" si="2249">IF(OR(OR(BJ238=$CR$15,BJ242=$CR$15,BJ238=$CS$15,BJ242=$CS$15,BJ238=$CT$15,BJ242=$CT$15,BJ238=$CR$16,BJ242=$CR$16,BJ238=$CS$16,BJ242=$CS$16,BJ238=$CR$17,BJ242=$CR$17,BJ238=$CS$17,BJ242=$CS$17,BJ238=$CR$18,BJ242=$CR$18,BJ238=$CS$18,BJ242=$CS$18,BJ238=$CT$18,BJ242=$CT$18,BJ238=$CU$18,BJ242=$CU$18,BJ238=$CV$18,BJ242=$CV$18,BJ238=$CR$19,BJ242=$CR$19,BJ238=$CS$19,BJ242=$CS$19),OR($BI239=$CP$30,$BI239=$CP$31,$BI239=$CP$32,$BI239=$CP$33,$BI239=$CP$34,$BI239=$CP$35,$BI239=$CP$36,$BI239=$CP$37,$BI239=$CP$38,$BI239=$CP$39,$BI239=$CP$40,$BI239=$CP$41),OR($BI239=$CP$44,$BI239=$CP$45,$BI239=$CP$46,$BI239=$CP$47,$BI239=$CP$48,$BI239=$CP$49,$BI239=$CP$50)),1,"")</f>
        <v/>
      </c>
      <c r="BP238" s="164" t="str">
        <f t="shared" ref="BP238" si="2250">IF(OR(OR(BJ238=$CR$22,BJ242=$CR$22,BJ238=$CS$22,BJ242=$CS$22,BJ238=$CT$22,BJ242=$CT$22,BJ238=$CR$23,BJ242=$CR$23,BJ238=$CS$23,BJ242=$CS$23,BJ238=$CR$24,BJ242=$CR$24,BJ238=$CS$24,BJ242=$CS$24,BJ238=$CR$25,BJ242=$CR$25,BJ238=$CS$25,BJ242=$CS$25,BJ238=$CT$25,BJ242=$CT$25,BJ238=$CU$25,BJ242=$CU$25,BJ238=$CV$25,BJ242=$CV$25,BJ238=$CR$26,BJ242=$CR$26,BJ238=$CS$26,BJ242=$CS$26),OR($BI239=$CP$30,$BI239=$CP$31,$BI239=$CP$32,$BI239=$CP$33,$BI239=$CP$34,$BI239=$CP$35,$BI239=$CP$36,$BI239=$CP$37,$BI239=$CP$38,$BI239=$CP$39,$BI239=$CP$40,$BI239=$CP$41),OR($BI239=$CP$44,$BI239=$CP$45,$BI239=$CP$46,$BI239=$CP$47,$BI239=$CP$48,$BI239=$CP$49,$BI239=$CP$50)),1,"")</f>
        <v/>
      </c>
      <c r="BQ238" s="2"/>
      <c r="BR238" s="5" t="str">
        <f t="shared" ref="BR238" si="2251">IF(ISNA(VLOOKUP(BI238,$DB$1:$DE$200,4,FALSE)),"",VLOOKUP(BI238,$DB$1:$DE$200,4,FALSE))</f>
        <v/>
      </c>
      <c r="BS238" s="6"/>
      <c r="BT238" s="6"/>
      <c r="BU238" s="6"/>
      <c r="BV238" s="6"/>
      <c r="BW238" s="7"/>
      <c r="BX238" s="5" t="str">
        <f t="array" ref="BX238">IF(ISNA(INDEX($DC$1:$DC$770,MATCH($BI238&amp;BX$3,$DB$1:$DB$770&amp;$DC$1:$DC$770,0))),"",IF(ISNA(INDEX($DC$1:$DC$200,MATCH($BI238&amp;BX$3,$DB$1:$DB$200&amp;$DC$1:$DC$200,0))),IF(INDEX($DC$201:$DC$770,MATCH($BI238&amp;BX$3,$DB$201:$DB$770&amp;$DC$201:$DC$770,0))=BX$3,2,""),IF(INDEX($DC$1:$DC$200,MATCH($BI238&amp;BX$3,$DB$1:$DB$200&amp;$DC$1:$DC$200,0))=BX$3,1,"")))</f>
        <v/>
      </c>
      <c r="BY238" s="6" t="str">
        <f t="array" ref="BY238">IF(ISNA(INDEX($DC$1:$DC$770,MATCH($BI238&amp;BY$3,$DB$1:$DB$770&amp;$DC$1:$DC$770,0))),"",IF(ISNA(INDEX($DC$1:$DC$200,MATCH($BI238&amp;BY$3,$DB$1:$DB$200&amp;$DC$1:$DC$200,0))),IF(INDEX($DC$201:$DC$770,MATCH($BI238&amp;BY$3,$DB$201:$DB$770&amp;$DC$201:$DC$770,0))=BY$3,2,""),IF(INDEX($DC$1:$DC$200,MATCH($BI238&amp;BY$3,$DB$1:$DB$200&amp;$DC$1:$DC$200,0))=BY$3,1,"")))</f>
        <v/>
      </c>
      <c r="BZ238" s="6" t="str">
        <f t="array" ref="BZ238">IF(ISNA(INDEX($DC$1:$DC$770,MATCH($BI238&amp;BZ$3,$DB$1:$DB$770&amp;$DC$1:$DC$770,0))),"",IF(ISNA(INDEX($DC$1:$DC$200,MATCH($BI238&amp;BZ$3,$DB$1:$DB$200&amp;$DC$1:$DC$200,0))),IF(INDEX($DC$201:$DC$770,MATCH($BI238&amp;BZ$3,$DB$201:$DB$770&amp;$DC$201:$DC$770,0))=BZ$3,2,""),IF(INDEX($DC$1:$DC$200,MATCH($BI238&amp;BZ$3,$DB$1:$DB$200&amp;$DC$1:$DC$200,0))=BZ$3,1,"")))</f>
        <v/>
      </c>
      <c r="CA238" s="5" t="str">
        <f t="array" ref="CA238">IF(ISNA(INDEX($DC$1:$DC$770,MATCH($BI238&amp;CA$3,$DB$1:$DB$770&amp;$DC$1:$DC$770,0))),"",IF(ISNA(INDEX($DC$1:$DC$200,MATCH($BI238&amp;CA$3,$DB$1:$DB$200&amp;$DC$1:$DC$200,0))),IF(INDEX($DC$201:$DC$770,MATCH($BI238&amp;CA$3,$DB$201:$DB$770&amp;$DC$201:$DC$770,0))=CA$3,2,""),IF(INDEX($DC$1:$DC$200,MATCH($BI238&amp;CA$3,$DB$1:$DB$200&amp;$DC$1:$DC$200,0))=CA$3,1,"")))</f>
        <v/>
      </c>
      <c r="CB238" s="6" t="str">
        <f t="array" ref="CB238">IF(ISNA(INDEX($DC$1:$DC$770,MATCH($BI238&amp;CB$3,$DB$1:$DB$770&amp;$DC$1:$DC$770,0))),"",IF(ISNA(INDEX($DC$1:$DC$200,MATCH($BI238&amp;CB$3,$DB$1:$DB$200&amp;$DC$1:$DC$200,0))),IF(INDEX($DC$201:$DC$770,MATCH($BI238&amp;CB$3,$DB$201:$DB$770&amp;$DC$201:$DC$770,0))=CB$3,2,""),IF(INDEX($DC$1:$DC$200,MATCH($BI238&amp;CB$3,$DB$1:$DB$200&amp;$DC$1:$DC$200,0))=CB$3,1,"")))</f>
        <v/>
      </c>
      <c r="CC238" s="7" t="str">
        <f t="array" ref="CC238">IF(ISNA(INDEX($DC$1:$DC$770,MATCH($BI238&amp;CC$3,$DB$1:$DB$770&amp;$DC$1:$DC$770,0))),"",IF(ISNA(INDEX($DC$1:$DC$200,MATCH($BI238&amp;CC$3,$DB$1:$DB$200&amp;$DC$1:$DC$200,0))),IF(INDEX($DC$201:$DC$770,MATCH($BI238&amp;CC$3,$DB$201:$DB$770&amp;$DC$201:$DC$770,0))=CC$3,2,""),IF(INDEX($DC$1:$DC$200,MATCH($BI238&amp;CC$3,$DB$1:$DB$200&amp;$DC$1:$DC$200,0))=CC$3,1,"")))</f>
        <v/>
      </c>
      <c r="CD238" s="6" t="str">
        <f t="array" ref="CD238">IF(ISNA(INDEX($DC$1:$DC$770,MATCH($BI238&amp;CD$3,$DB$1:$DB$770&amp;$DC$1:$DC$770,0))),"",IF(ISNA(INDEX($DC$1:$DC$200,MATCH($BI238&amp;CD$3,$DB$1:$DB$200&amp;$DC$1:$DC$200,0))),IF(INDEX($DC$201:$DC$770,MATCH($BI238&amp;CD$3,$DB$201:$DB$770&amp;$DC$201:$DC$770,0))=CD$3,2,""),IF(INDEX($DC$1:$DC$200,MATCH($BI238&amp;CD$3,$DB$1:$DB$200&amp;$DC$1:$DC$200,0))=CD$3,1,"")))</f>
        <v/>
      </c>
      <c r="CE238" s="6" t="str">
        <f t="array" ref="CE238">IF(ISNA(INDEX($DC$1:$DC$770,MATCH($BI238&amp;CE$3,$DB$1:$DB$770&amp;$DC$1:$DC$770,0))),"",IF(ISNA(INDEX($DC$1:$DC$200,MATCH($BI238&amp;CE$3,$DB$1:$DB$200&amp;$DC$1:$DC$200,0))),IF(INDEX($DC$201:$DC$770,MATCH($BI238&amp;CE$3,$DB$201:$DB$770&amp;$DC$201:$DC$770,0))=CE$3,2,""),IF(INDEX($DC$1:$DC$200,MATCH($BI238&amp;CE$3,$DB$1:$DB$200&amp;$DC$1:$DC$200,0))=CE$3,1,"")))</f>
        <v/>
      </c>
      <c r="CF238" s="6" t="str">
        <f t="array" ref="CF238">IF(ISNA(INDEX($DC$1:$DC$770,MATCH($BI238&amp;CF$3,$DB$1:$DB$770&amp;$DC$1:$DC$770,0))),"",IF(ISNA(INDEX($DC$1:$DC$200,MATCH($BI238&amp;CF$3,$DB$1:$DB$200&amp;$DC$1:$DC$200,0))),IF(INDEX($DC$201:$DC$770,MATCH($BI238&amp;CF$3,$DB$201:$DB$770&amp;$DC$201:$DC$770,0))=CF$3,2,""),IF(INDEX($DC$1:$DC$200,MATCH($BI238&amp;CF$3,$DB$1:$DB$200&amp;$DC$1:$DC$200,0))=CF$3,1,"")))</f>
        <v/>
      </c>
      <c r="CG238" s="5" t="str">
        <f t="array" ref="CG238">IF(ISNA(INDEX($DC$1:$DC$770,MATCH($BI238&amp;CG$3,$DB$1:$DB$770&amp;$DC$1:$DC$770,0))),"",IF(ISNA(INDEX($DC$1:$DC$200,MATCH($BI238&amp;CG$3,$DB$1:$DB$200&amp;$DC$1:$DC$200,0))),IF(INDEX($DC$201:$DC$770,MATCH($BI238&amp;CG$3,$DB$201:$DB$770&amp;$DC$201:$DC$770,0))=CG$3,2,""),IF(INDEX($DC$1:$DC$200,MATCH($BI238&amp;CG$3,$DB$1:$DB$200&amp;$DC$1:$DC$200,0))=CG$3,1,"")))</f>
        <v/>
      </c>
      <c r="CH238" s="6" t="str">
        <f t="array" ref="CH238">IF(ISNA(INDEX($DC$1:$DC$770,MATCH($BI238&amp;CH$3,$DB$1:$DB$770&amp;$DC$1:$DC$770,0))),"",IF(ISNA(INDEX($DC$1:$DC$200,MATCH($BI238&amp;CH$3,$DB$1:$DB$200&amp;$DC$1:$DC$200,0))),IF(INDEX($DC$201:$DC$770,MATCH($BI238&amp;CH$3,$DB$201:$DB$770&amp;$DC$201:$DC$770,0))=CH$3,2,""),IF(INDEX($DC$1:$DC$200,MATCH($BI238&amp;CH$3,$DB$1:$DB$200&amp;$DC$1:$DC$200,0))=CH$3,1,"")))</f>
        <v/>
      </c>
      <c r="CI238" s="7" t="str">
        <f t="array" ref="CI238">IF(ISNA(INDEX($DC$1:$DC$770,MATCH($BI238&amp;CI$3,$DB$1:$DB$770&amp;$DC$1:$DC$770,0))),"",IF(ISNA(INDEX($DC$1:$DC$200,MATCH($BI238&amp;CI$3,$DB$1:$DB$200&amp;$DC$1:$DC$200,0))),IF(INDEX($DC$201:$DC$770,MATCH($BI238&amp;CI$3,$DB$201:$DB$770&amp;$DC$201:$DC$770,0))=CI$3,2,""),IF(INDEX($DC$1:$DC$200,MATCH($BI238&amp;CI$3,$DB$1:$DB$200&amp;$DC$1:$DC$200,0))=CI$3,1,"")))</f>
        <v/>
      </c>
      <c r="CJ238" s="6" t="str">
        <f t="array" ref="CJ238">IF(ISNA(INDEX($DC$1:$DC$770,MATCH($BI238&amp;CJ$3,$DB$1:$DB$770&amp;$DC$1:$DC$770,0))),"",IF(ISNA(INDEX($DC$1:$DC$200,MATCH($BI238&amp;CJ$3,$DB$1:$DB$200&amp;$DC$1:$DC$200,0))),IF(INDEX($DC$201:$DC$770,MATCH($BI238&amp;CJ$3,$DB$201:$DB$770&amp;$DC$201:$DC$770,0))=CJ$3,2,""),IF(INDEX($DC$1:$DC$200,MATCH($BI238&amp;CJ$3,$DB$1:$DB$200&amp;$DC$1:$DC$200,0))=CJ$3,1,"")))</f>
        <v/>
      </c>
      <c r="CK238" s="6" t="str">
        <f t="array" ref="CK238">IF(ISNA(INDEX($DC$1:$DC$770,MATCH($BI238&amp;CK$3,$DB$1:$DB$770&amp;$DC$1:$DC$770,0))),"",IF(ISNA(INDEX($DC$1:$DC$200,MATCH($BI238&amp;CK$3,$DB$1:$DB$200&amp;$DC$1:$DC$200,0))),IF(INDEX($DC$201:$DC$770,MATCH($BI238&amp;CK$3,$DB$201:$DB$770&amp;$DC$201:$DC$770,0))=CK$3,2,""),IF(INDEX($DC$1:$DC$200,MATCH($BI238&amp;CK$3,$DB$1:$DB$200&amp;$DC$1:$DC$200,0))=CK$3,1,"")))</f>
        <v/>
      </c>
      <c r="CL238" s="7" t="str">
        <f t="array" ref="CL238">IF(ISNA(INDEX($DC$1:$DC$770,MATCH($BI238&amp;CL$3,$DB$1:$DB$770&amp;$DC$1:$DC$770,0))),"",IF(ISNA(INDEX($DC$1:$DC$200,MATCH($BI238&amp;CL$3,$DB$1:$DB$200&amp;$DC$1:$DC$200,0))),IF(INDEX($DC$201:$DC$770,MATCH($BI238&amp;CL$3,$DB$201:$DB$770&amp;$DC$201:$DC$770,0))=CL$3,2,""),IF(INDEX($DC$1:$DC$200,MATCH($BI238&amp;CL$3,$DB$1:$DB$200&amp;$DC$1:$DC$200,0))=CL$3,1,"")))</f>
        <v/>
      </c>
      <c r="CX238" s="30"/>
      <c r="CY238" s="30"/>
      <c r="CZ238" s="30"/>
      <c r="DA238" s="30"/>
      <c r="DB238" s="30">
        <f>IF($DF$235&gt;3,DB237+1,0)</f>
        <v>0</v>
      </c>
      <c r="DC238" s="30">
        <f t="shared" si="2236"/>
        <v>3</v>
      </c>
      <c r="DD238" s="30"/>
      <c r="DE238" s="30">
        <v>4</v>
      </c>
      <c r="DF238" s="30"/>
      <c r="DG238" s="30"/>
      <c r="DH238" s="30"/>
      <c r="DI238" s="30"/>
      <c r="DJ238" s="30"/>
      <c r="DK238" s="30"/>
      <c r="DL238" s="49">
        <f t="shared" si="1926"/>
        <v>0</v>
      </c>
      <c r="DM238" s="30"/>
      <c r="DN238" s="30"/>
      <c r="DO238" s="30"/>
      <c r="DP238" s="30"/>
      <c r="DQ238" s="30"/>
    </row>
    <row r="239" spans="1:121">
      <c r="A239" s="13">
        <f t="shared" ref="A239" si="2252">A238+0.5</f>
        <v>291.5</v>
      </c>
      <c r="B239" s="174"/>
      <c r="C239" s="183"/>
      <c r="D239" s="177"/>
      <c r="E239" s="2"/>
      <c r="F239" s="165"/>
      <c r="G239" s="165"/>
      <c r="H239" s="165"/>
      <c r="I239" s="2"/>
      <c r="J239" s="9" t="str">
        <f t="shared" ref="J239" si="2253">IF(ISNA(VLOOKUP(A239,$CP$30:$CQ$56,2,FALSE)),IF(ISNA(VLOOKUP(A239,$DB$1:$DE$200,4,FALSE)),"",VLOOKUP(A239,$DB$1:$DE$200,4,FALSE)),VLOOKUP(A239,$CP$30:$CQ$56,2,FALSE))</f>
        <v/>
      </c>
      <c r="K239" s="10"/>
      <c r="L239" s="10"/>
      <c r="M239" s="10"/>
      <c r="N239" s="10"/>
      <c r="O239" s="8"/>
      <c r="P239" s="9" t="str">
        <f t="array" ref="P239">IF(ISNA(INDEX($DC$201:$DC$770,MATCH($A238&amp;P$3,$DB$201:$DB$770&amp;$DC$201:$DC$770,0))),IF(ISNA(INDEX($DC$1:$DC$200,MATCH($A239&amp;P$3,$DB$1:$DB$200&amp;$DC$1:$DC$200,0))),"",IF(INDEX($DC$1:$DC$200,MATCH($A239&amp;P$3,$DB$1:$DB$200&amp;$DC$1:$DC$200,0))=P$3,1,"")),IF(INDEX($DC$201:$DC$770,MATCH($A238&amp;P$3,$DB$201:$DB$770&amp;$DC$201:$DC$770,0))=P$3,2,""))</f>
        <v/>
      </c>
      <c r="Q239" s="10" t="str">
        <f t="array" ref="Q239">IF(ISNA(INDEX($DC$201:$DC$770,MATCH($A238&amp;Q$3,$DB$201:$DB$770&amp;$DC$201:$DC$770,0))),IF(ISNA(INDEX($DC$1:$DC$200,MATCH($A239&amp;Q$3,$DB$1:$DB$200&amp;$DC$1:$DC$200,0))),"",IF(INDEX($DC$1:$DC$200,MATCH($A239&amp;Q$3,$DB$1:$DB$200&amp;$DC$1:$DC$200,0))=Q$3,1,"")),IF(INDEX($DC$201:$DC$770,MATCH($A238&amp;Q$3,$DB$201:$DB$770&amp;$DC$201:$DC$770,0))=Q$3,2,""))</f>
        <v/>
      </c>
      <c r="R239" s="10" t="str">
        <f t="array" ref="R239">IF(ISNA(INDEX($DC$201:$DC$770,MATCH($A238&amp;R$3,$DB$201:$DB$770&amp;$DC$201:$DC$770,0))),IF(ISNA(INDEX($DC$1:$DC$200,MATCH($A239&amp;R$3,$DB$1:$DB$200&amp;$DC$1:$DC$200,0))),"",IF(INDEX($DC$1:$DC$200,MATCH($A239&amp;R$3,$DB$1:$DB$200&amp;$DC$1:$DC$200,0))=R$3,1,"")),IF(INDEX($DC$201:$DC$770,MATCH($A238&amp;R$3,$DB$201:$DB$770&amp;$DC$201:$DC$770,0))=R$3,2,""))</f>
        <v/>
      </c>
      <c r="S239" s="9" t="str">
        <f t="array" ref="S239">IF(ISNA(INDEX($DC$201:$DC$770,MATCH($A238&amp;S$3,$DB$201:$DB$770&amp;$DC$201:$DC$770,0))),IF(ISNA(INDEX($DC$1:$DC$200,MATCH($A239&amp;S$3,$DB$1:$DB$200&amp;$DC$1:$DC$200,0))),"",IF(INDEX($DC$1:$DC$200,MATCH($A239&amp;S$3,$DB$1:$DB$200&amp;$DC$1:$DC$200,0))=S$3,1,"")),IF(INDEX($DC$201:$DC$770,MATCH($A238&amp;S$3,$DB$201:$DB$770&amp;$DC$201:$DC$770,0))=S$3,2,""))</f>
        <v/>
      </c>
      <c r="T239" s="10" t="str">
        <f t="array" ref="T239">IF(ISNA(INDEX($DC$201:$DC$770,MATCH($A238&amp;T$3,$DB$201:$DB$770&amp;$DC$201:$DC$770,0))),IF(ISNA(INDEX($DC$1:$DC$200,MATCH($A239&amp;T$3,$DB$1:$DB$200&amp;$DC$1:$DC$200,0))),"",IF(INDEX($DC$1:$DC$200,MATCH($A239&amp;T$3,$DB$1:$DB$200&amp;$DC$1:$DC$200,0))=T$3,1,"")),IF(INDEX($DC$201:$DC$770,MATCH($A238&amp;T$3,$DB$201:$DB$770&amp;$DC$201:$DC$770,0))=T$3,2,""))</f>
        <v/>
      </c>
      <c r="U239" s="8" t="str">
        <f t="array" ref="U239">IF(ISNA(INDEX($DC$201:$DC$770,MATCH($A238&amp;U$3,$DB$201:$DB$770&amp;$DC$201:$DC$770,0))),IF(ISNA(INDEX($DC$1:$DC$200,MATCH($A239&amp;U$3,$DB$1:$DB$200&amp;$DC$1:$DC$200,0))),"",IF(INDEX($DC$1:$DC$200,MATCH($A239&amp;U$3,$DB$1:$DB$200&amp;$DC$1:$DC$200,0))=U$3,1,"")),IF(INDEX($DC$201:$DC$770,MATCH($A238&amp;U$3,$DB$201:$DB$770&amp;$DC$201:$DC$770,0))=U$3,2,""))</f>
        <v/>
      </c>
      <c r="V239" s="10" t="str">
        <f t="array" ref="V239">IF(ISNA(INDEX($DC$201:$DC$770,MATCH($A238&amp;V$3,$DB$201:$DB$770&amp;$DC$201:$DC$770,0))),IF(ISNA(INDEX($DC$1:$DC$200,MATCH($A239&amp;V$3,$DB$1:$DB$200&amp;$DC$1:$DC$200,0))),"",IF(INDEX($DC$1:$DC$200,MATCH($A239&amp;V$3,$DB$1:$DB$200&amp;$DC$1:$DC$200,0))=V$3,1,"")),IF(INDEX($DC$201:$DC$770,MATCH($A238&amp;V$3,$DB$201:$DB$770&amp;$DC$201:$DC$770,0))=V$3,2,""))</f>
        <v/>
      </c>
      <c r="W239" s="10" t="str">
        <f t="array" ref="W239">IF(ISNA(INDEX($DC$201:$DC$770,MATCH($A238&amp;W$3,$DB$201:$DB$770&amp;$DC$201:$DC$770,0))),IF(ISNA(INDEX($DC$1:$DC$200,MATCH($A239&amp;W$3,$DB$1:$DB$200&amp;$DC$1:$DC$200,0))),"",IF(INDEX($DC$1:$DC$200,MATCH($A239&amp;W$3,$DB$1:$DB$200&amp;$DC$1:$DC$200,0))=W$3,1,"")),IF(INDEX($DC$201:$DC$770,MATCH($A238&amp;W$3,$DB$201:$DB$770&amp;$DC$201:$DC$770,0))=W$3,2,""))</f>
        <v/>
      </c>
      <c r="X239" s="10" t="str">
        <f t="array" ref="X239">IF(ISNA(INDEX($DC$201:$DC$770,MATCH($A238&amp;X$3,$DB$201:$DB$770&amp;$DC$201:$DC$770,0))),IF(ISNA(INDEX($DC$1:$DC$200,MATCH($A239&amp;X$3,$DB$1:$DB$200&amp;$DC$1:$DC$200,0))),"",IF(INDEX($DC$1:$DC$200,MATCH($A239&amp;X$3,$DB$1:$DB$200&amp;$DC$1:$DC$200,0))=X$3,1,"")),IF(INDEX($DC$201:$DC$770,MATCH($A238&amp;X$3,$DB$201:$DB$770&amp;$DC$201:$DC$770,0))=X$3,2,""))</f>
        <v/>
      </c>
      <c r="Y239" s="9" t="str">
        <f t="array" ref="Y239">IF(ISNA(INDEX($DC$201:$DC$770,MATCH($A238&amp;Y$3,$DB$201:$DB$770&amp;$DC$201:$DC$770,0))),IF(ISNA(INDEX($DC$1:$DC$200,MATCH($A239&amp;Y$3,$DB$1:$DB$200&amp;$DC$1:$DC$200,0))),"",IF(INDEX($DC$1:$DC$200,MATCH($A239&amp;Y$3,$DB$1:$DB$200&amp;$DC$1:$DC$200,0))=Y$3,1,"")),IF(INDEX($DC$201:$DC$770,MATCH($A238&amp;Y$3,$DB$201:$DB$770&amp;$DC$201:$DC$770,0))=Y$3,2,""))</f>
        <v/>
      </c>
      <c r="Z239" s="10" t="str">
        <f t="array" ref="Z239">IF(ISNA(INDEX($DC$201:$DC$770,MATCH($A238&amp;Z$3,$DB$201:$DB$770&amp;$DC$201:$DC$770,0))),IF(ISNA(INDEX($DC$1:$DC$200,MATCH($A239&amp;Z$3,$DB$1:$DB$200&amp;$DC$1:$DC$200,0))),"",IF(INDEX($DC$1:$DC$200,MATCH($A239&amp;Z$3,$DB$1:$DB$200&amp;$DC$1:$DC$200,0))=Z$3,1,"")),IF(INDEX($DC$201:$DC$770,MATCH($A238&amp;Z$3,$DB$201:$DB$770&amp;$DC$201:$DC$770,0))=Z$3,2,""))</f>
        <v/>
      </c>
      <c r="AA239" s="8" t="str">
        <f t="array" ref="AA239">IF(ISNA(INDEX($DC$201:$DC$770,MATCH($A238&amp;AA$3,$DB$201:$DB$770&amp;$DC$201:$DC$770,0))),IF(ISNA(INDEX($DC$1:$DC$200,MATCH($A239&amp;AA$3,$DB$1:$DB$200&amp;$DC$1:$DC$200,0))),"",IF(INDEX($DC$1:$DC$200,MATCH($A239&amp;AA$3,$DB$1:$DB$200&amp;$DC$1:$DC$200,0))=AA$3,1,"")),IF(INDEX($DC$201:$DC$770,MATCH($A238&amp;AA$3,$DB$201:$DB$770&amp;$DC$201:$DC$770,0))=AA$3,2,""))</f>
        <v/>
      </c>
      <c r="AB239" s="10" t="str">
        <f t="array" ref="AB239">IF(ISNA(INDEX($DC$201:$DC$770,MATCH($A238&amp;AB$3,$DB$201:$DB$770&amp;$DC$201:$DC$770,0))),IF(ISNA(INDEX($DC$1:$DC$200,MATCH($A239&amp;AB$3,$DB$1:$DB$200&amp;$DC$1:$DC$200,0))),"",IF(INDEX($DC$1:$DC$200,MATCH($A239&amp;AB$3,$DB$1:$DB$200&amp;$DC$1:$DC$200,0))=AB$3,1,"")),IF(INDEX($DC$201:$DC$770,MATCH($A238&amp;AB$3,$DB$201:$DB$770&amp;$DC$201:$DC$770,0))=AB$3,2,""))</f>
        <v/>
      </c>
      <c r="AC239" s="10" t="str">
        <f t="array" ref="AC239">IF(ISNA(INDEX($DC$201:$DC$770,MATCH($A238&amp;AC$3,$DB$201:$DB$770&amp;$DC$201:$DC$770,0))),IF(ISNA(INDEX($DC$1:$DC$200,MATCH($A239&amp;AC$3,$DB$1:$DB$200&amp;$DC$1:$DC$200,0))),"",IF(INDEX($DC$1:$DC$200,MATCH($A239&amp;AC$3,$DB$1:$DB$200&amp;$DC$1:$DC$200,0))=AC$3,1,"")),IF(INDEX($DC$201:$DC$770,MATCH($A238&amp;AC$3,$DB$201:$DB$770&amp;$DC$201:$DC$770,0))=AC$3,2,""))</f>
        <v/>
      </c>
      <c r="AD239" s="8" t="str">
        <f t="array" ref="AD239">IF(ISNA(INDEX($DC$201:$DC$770,MATCH($A238&amp;AD$3,$DB$201:$DB$770&amp;$DC$201:$DC$770,0))),IF(ISNA(INDEX($DC$1:$DC$200,MATCH($A239&amp;AD$3,$DB$1:$DB$200&amp;$DC$1:$DC$200,0))),"",IF(INDEX($DC$1:$DC$200,MATCH($A239&amp;AD$3,$DB$1:$DB$200&amp;$DC$1:$DC$200,0))=AD$3,1,"")),IF(INDEX($DC$201:$DC$770,MATCH($A238&amp;AD$3,$DB$201:$DB$770&amp;$DC$201:$DC$770,0))=AD$3,2,""))</f>
        <v/>
      </c>
      <c r="AE239" s="4">
        <f t="shared" ref="AE239" si="2254">AE238+0.5</f>
        <v>322.5</v>
      </c>
      <c r="AF239" s="174"/>
      <c r="AG239" s="183"/>
      <c r="AH239" s="177"/>
      <c r="AI239" s="2"/>
      <c r="AJ239" s="165"/>
      <c r="AK239" s="165"/>
      <c r="AL239" s="165"/>
      <c r="AM239" s="2"/>
      <c r="AN239" s="9" t="str">
        <f t="shared" ref="AN239" si="2255">IF(ISNA(VLOOKUP(AE239,$CP$30:$CQ$56,2,FALSE)),IF(ISNA(VLOOKUP(AE239,$DB$1:$DE$200,4,FALSE)),"",VLOOKUP(AE239,$DB$1:$DE$200,4,FALSE)),VLOOKUP(AE239,$CP$30:$CQ$56,2,FALSE))</f>
        <v/>
      </c>
      <c r="AO239" s="10"/>
      <c r="AP239" s="10"/>
      <c r="AQ239" s="10"/>
      <c r="AR239" s="10"/>
      <c r="AS239" s="8"/>
      <c r="AT239" s="9" t="str">
        <f t="array" ref="AT239">IF(ISNA(INDEX($DC$201:$DC$770,MATCH($AE238&amp;AT$3,$DB$201:$DB$770&amp;$DC$201:$DC$770,0))),IF(ISNA(INDEX($DC$1:$DC$200,MATCH($AE239&amp;AT$3,$DB$1:$DB$200&amp;$DC$1:$DC$200,0))),"",IF(INDEX($DC$1:$DC$200,MATCH($AE239&amp;AT$3,$DB$1:$DB$200&amp;$DC$1:$DC$200,0))=AT$3,1,"")),IF(INDEX($DC$201:$DC$770,MATCH($AE238&amp;AT$3,$DB$201:$DB$770&amp;$DC$201:$DC$770,0))=AT$3,2,""))</f>
        <v/>
      </c>
      <c r="AU239" s="10" t="str">
        <f t="array" ref="AU239">IF(ISNA(INDEX($DC$201:$DC$770,MATCH($AE238&amp;AU$3,$DB$201:$DB$770&amp;$DC$201:$DC$770,0))),IF(ISNA(INDEX($DC$1:$DC$200,MATCH($AE239&amp;AU$3,$DB$1:$DB$200&amp;$DC$1:$DC$200,0))),"",IF(INDEX($DC$1:$DC$200,MATCH($AE239&amp;AU$3,$DB$1:$DB$200&amp;$DC$1:$DC$200,0))=AU$3,1,"")),IF(INDEX($DC$201:$DC$770,MATCH($AE238&amp;AU$3,$DB$201:$DB$770&amp;$DC$201:$DC$770,0))=AU$3,2,""))</f>
        <v/>
      </c>
      <c r="AV239" s="10" t="str">
        <f t="array" ref="AV239">IF(ISNA(INDEX($DC$201:$DC$770,MATCH($AE238&amp;AV$3,$DB$201:$DB$770&amp;$DC$201:$DC$770,0))),IF(ISNA(INDEX($DC$1:$DC$200,MATCH($AE239&amp;AV$3,$DB$1:$DB$200&amp;$DC$1:$DC$200,0))),"",IF(INDEX($DC$1:$DC$200,MATCH($AE239&amp;AV$3,$DB$1:$DB$200&amp;$DC$1:$DC$200,0))=AV$3,1,"")),IF(INDEX($DC$201:$DC$770,MATCH($AE238&amp;AV$3,$DB$201:$DB$770&amp;$DC$201:$DC$770,0))=AV$3,2,""))</f>
        <v/>
      </c>
      <c r="AW239" s="9" t="str">
        <f t="array" ref="AW239">IF(ISNA(INDEX($DC$201:$DC$770,MATCH($AE238&amp;AW$3,$DB$201:$DB$770&amp;$DC$201:$DC$770,0))),IF(ISNA(INDEX($DC$1:$DC$200,MATCH($AE239&amp;AW$3,$DB$1:$DB$200&amp;$DC$1:$DC$200,0))),"",IF(INDEX($DC$1:$DC$200,MATCH($AE239&amp;AW$3,$DB$1:$DB$200&amp;$DC$1:$DC$200,0))=AW$3,1,"")),IF(INDEX($DC$201:$DC$770,MATCH($AE238&amp;AW$3,$DB$201:$DB$770&amp;$DC$201:$DC$770,0))=AW$3,2,""))</f>
        <v/>
      </c>
      <c r="AX239" s="10" t="str">
        <f t="array" ref="AX239">IF(ISNA(INDEX($DC$201:$DC$770,MATCH($AE238&amp;AX$3,$DB$201:$DB$770&amp;$DC$201:$DC$770,0))),IF(ISNA(INDEX($DC$1:$DC$200,MATCH($AE239&amp;AX$3,$DB$1:$DB$200&amp;$DC$1:$DC$200,0))),"",IF(INDEX($DC$1:$DC$200,MATCH($AE239&amp;AX$3,$DB$1:$DB$200&amp;$DC$1:$DC$200,0))=AX$3,1,"")),IF(INDEX($DC$201:$DC$770,MATCH($AE238&amp;AX$3,$DB$201:$DB$770&amp;$DC$201:$DC$770,0))=AX$3,2,""))</f>
        <v/>
      </c>
      <c r="AY239" s="8" t="str">
        <f t="array" ref="AY239">IF(ISNA(INDEX($DC$201:$DC$770,MATCH($AE238&amp;AY$3,$DB$201:$DB$770&amp;$DC$201:$DC$770,0))),IF(ISNA(INDEX($DC$1:$DC$200,MATCH($AE239&amp;AY$3,$DB$1:$DB$200&amp;$DC$1:$DC$200,0))),"",IF(INDEX($DC$1:$DC$200,MATCH($AE239&amp;AY$3,$DB$1:$DB$200&amp;$DC$1:$DC$200,0))=AY$3,1,"")),IF(INDEX($DC$201:$DC$770,MATCH($AE238&amp;AY$3,$DB$201:$DB$770&amp;$DC$201:$DC$770,0))=AY$3,2,""))</f>
        <v/>
      </c>
      <c r="AZ239" s="10" t="str">
        <f t="array" ref="AZ239">IF(ISNA(INDEX($DC$201:$DC$770,MATCH($AE238&amp;AZ$3,$DB$201:$DB$770&amp;$DC$201:$DC$770,0))),IF(ISNA(INDEX($DC$1:$DC$200,MATCH($AE239&amp;AZ$3,$DB$1:$DB$200&amp;$DC$1:$DC$200,0))),"",IF(INDEX($DC$1:$DC$200,MATCH($AE239&amp;AZ$3,$DB$1:$DB$200&amp;$DC$1:$DC$200,0))=AZ$3,1,"")),IF(INDEX($DC$201:$DC$770,MATCH($AE238&amp;AZ$3,$DB$201:$DB$770&amp;$DC$201:$DC$770,0))=AZ$3,2,""))</f>
        <v/>
      </c>
      <c r="BA239" s="10" t="str">
        <f t="array" ref="BA239">IF(ISNA(INDEX($DC$201:$DC$770,MATCH($AE238&amp;BA$3,$DB$201:$DB$770&amp;$DC$201:$DC$770,0))),IF(ISNA(INDEX($DC$1:$DC$200,MATCH($AE239&amp;BA$3,$DB$1:$DB$200&amp;$DC$1:$DC$200,0))),"",IF(INDEX($DC$1:$DC$200,MATCH($AE239&amp;BA$3,$DB$1:$DB$200&amp;$DC$1:$DC$200,0))=BA$3,1,"")),IF(INDEX($DC$201:$DC$770,MATCH($AE238&amp;BA$3,$DB$201:$DB$770&amp;$DC$201:$DC$770,0))=BA$3,2,""))</f>
        <v/>
      </c>
      <c r="BB239" s="10" t="str">
        <f t="array" ref="BB239">IF(ISNA(INDEX($DC$201:$DC$770,MATCH($AE238&amp;BB$3,$DB$201:$DB$770&amp;$DC$201:$DC$770,0))),IF(ISNA(INDEX($DC$1:$DC$200,MATCH($AE239&amp;BB$3,$DB$1:$DB$200&amp;$DC$1:$DC$200,0))),"",IF(INDEX($DC$1:$DC$200,MATCH($AE239&amp;BB$3,$DB$1:$DB$200&amp;$DC$1:$DC$200,0))=BB$3,1,"")),IF(INDEX($DC$201:$DC$770,MATCH($AE238&amp;BB$3,$DB$201:$DB$770&amp;$DC$201:$DC$770,0))=BB$3,2,""))</f>
        <v/>
      </c>
      <c r="BC239" s="9" t="str">
        <f t="array" ref="BC239">IF(ISNA(INDEX($DC$201:$DC$770,MATCH($AE238&amp;BC$3,$DB$201:$DB$770&amp;$DC$201:$DC$770,0))),IF(ISNA(INDEX($DC$1:$DC$200,MATCH($AE239&amp;BC$3,$DB$1:$DB$200&amp;$DC$1:$DC$200,0))),"",IF(INDEX($DC$1:$DC$200,MATCH($AE239&amp;BC$3,$DB$1:$DB$200&amp;$DC$1:$DC$200,0))=BC$3,1,"")),IF(INDEX($DC$201:$DC$770,MATCH($AE238&amp;BC$3,$DB$201:$DB$770&amp;$DC$201:$DC$770,0))=BC$3,2,""))</f>
        <v/>
      </c>
      <c r="BD239" s="10" t="str">
        <f t="array" ref="BD239">IF(ISNA(INDEX($DC$201:$DC$770,MATCH($AE238&amp;BD$3,$DB$201:$DB$770&amp;$DC$201:$DC$770,0))),IF(ISNA(INDEX($DC$1:$DC$200,MATCH($AE239&amp;BD$3,$DB$1:$DB$200&amp;$DC$1:$DC$200,0))),"",IF(INDEX($DC$1:$DC$200,MATCH($AE239&amp;BD$3,$DB$1:$DB$200&amp;$DC$1:$DC$200,0))=BD$3,1,"")),IF(INDEX($DC$201:$DC$770,MATCH($AE238&amp;BD$3,$DB$201:$DB$770&amp;$DC$201:$DC$770,0))=BD$3,2,""))</f>
        <v/>
      </c>
      <c r="BE239" s="8" t="str">
        <f t="array" ref="BE239">IF(ISNA(INDEX($DC$201:$DC$770,MATCH($AE238&amp;BE$3,$DB$201:$DB$770&amp;$DC$201:$DC$770,0))),IF(ISNA(INDEX($DC$1:$DC$200,MATCH($AE239&amp;BE$3,$DB$1:$DB$200&amp;$DC$1:$DC$200,0))),"",IF(INDEX($DC$1:$DC$200,MATCH($AE239&amp;BE$3,$DB$1:$DB$200&amp;$DC$1:$DC$200,0))=BE$3,1,"")),IF(INDEX($DC$201:$DC$770,MATCH($AE238&amp;BE$3,$DB$201:$DB$770&amp;$DC$201:$DC$770,0))=BE$3,2,""))</f>
        <v/>
      </c>
      <c r="BF239" s="10" t="str">
        <f t="array" ref="BF239">IF(ISNA(INDEX($DC$201:$DC$770,MATCH($AE238&amp;BF$3,$DB$201:$DB$770&amp;$DC$201:$DC$770,0))),IF(ISNA(INDEX($DC$1:$DC$200,MATCH($AE239&amp;BF$3,$DB$1:$DB$200&amp;$DC$1:$DC$200,0))),"",IF(INDEX($DC$1:$DC$200,MATCH($AE239&amp;BF$3,$DB$1:$DB$200&amp;$DC$1:$DC$200,0))=BF$3,1,"")),IF(INDEX($DC$201:$DC$770,MATCH($AE238&amp;BF$3,$DB$201:$DB$770&amp;$DC$201:$DC$770,0))=BF$3,2,""))</f>
        <v/>
      </c>
      <c r="BG239" s="10" t="str">
        <f t="array" ref="BG239">IF(ISNA(INDEX($DC$201:$DC$770,MATCH($AE238&amp;BG$3,$DB$201:$DB$770&amp;$DC$201:$DC$770,0))),IF(ISNA(INDEX($DC$1:$DC$200,MATCH($AE239&amp;BG$3,$DB$1:$DB$200&amp;$DC$1:$DC$200,0))),"",IF(INDEX($DC$1:$DC$200,MATCH($AE239&amp;BG$3,$DB$1:$DB$200&amp;$DC$1:$DC$200,0))=BG$3,1,"")),IF(INDEX($DC$201:$DC$770,MATCH($AE238&amp;BG$3,$DB$201:$DB$770&amp;$DC$201:$DC$770,0))=BG$3,2,""))</f>
        <v/>
      </c>
      <c r="BH239" s="8" t="str">
        <f t="array" ref="BH239">IF(ISNA(INDEX($DC$201:$DC$770,MATCH($AE238&amp;BH$3,$DB$201:$DB$770&amp;$DC$201:$DC$770,0))),IF(ISNA(INDEX($DC$1:$DC$200,MATCH($AE239&amp;BH$3,$DB$1:$DB$200&amp;$DC$1:$DC$200,0))),"",IF(INDEX($DC$1:$DC$200,MATCH($AE239&amp;BH$3,$DB$1:$DB$200&amp;$DC$1:$DC$200,0))=BH$3,1,"")),IF(INDEX($DC$201:$DC$770,MATCH($AE238&amp;BH$3,$DB$201:$DB$770&amp;$DC$201:$DC$770,0))=BH$3,2,""))</f>
        <v/>
      </c>
      <c r="BI239" s="4">
        <f t="shared" ref="BI239" si="2256">BI238+0.5</f>
        <v>352.5</v>
      </c>
      <c r="BJ239" s="174"/>
      <c r="BK239" s="183"/>
      <c r="BL239" s="177"/>
      <c r="BM239" s="2"/>
      <c r="BN239" s="165"/>
      <c r="BO239" s="165"/>
      <c r="BP239" s="165"/>
      <c r="BQ239" s="2"/>
      <c r="BR239" s="9" t="str">
        <f t="shared" ref="BR239" si="2257">IF(ISNA(VLOOKUP(BI239,$CP$30:$CQ$56,2,FALSE)),IF(ISNA(VLOOKUP(BI239,$DB$1:$DE$200,4,FALSE)),"",VLOOKUP(BI239,$DB$1:$DE$200,4,FALSE)),VLOOKUP(BI239,$CP$30:$CQ$56,2,FALSE))</f>
        <v/>
      </c>
      <c r="BS239" s="10"/>
      <c r="BT239" s="10"/>
      <c r="BU239" s="10"/>
      <c r="BV239" s="10"/>
      <c r="BW239" s="8"/>
      <c r="BX239" s="9" t="str">
        <f t="array" ref="BX239">IF(ISNA(INDEX($DC$201:$DC$770,MATCH($BI238&amp;BX$3,$DB$201:$DB$770&amp;$DC$201:$DC$770,0))),IF(ISNA(INDEX($DC$1:$DC$200,MATCH($BI239&amp;BX$3,$DB$1:$DB$200&amp;$DC$1:$DC$200,0))),"",IF(INDEX($DC$1:$DC$200,MATCH($BI239&amp;BX$3,$DB$1:$DB$200&amp;$DC$1:$DC$200,0))=BX$3,1,"")),IF(INDEX($DC$201:$DC$770,MATCH($BI238&amp;BX$3,$DB$201:$DB$770&amp;$DC$201:$DC$770,0))=BX$3,2,""))</f>
        <v/>
      </c>
      <c r="BY239" s="10" t="str">
        <f t="array" ref="BY239">IF(ISNA(INDEX($DC$201:$DC$770,MATCH($BI238&amp;BY$3,$DB$201:$DB$770&amp;$DC$201:$DC$770,0))),IF(ISNA(INDEX($DC$1:$DC$200,MATCH($BI239&amp;BY$3,$DB$1:$DB$200&amp;$DC$1:$DC$200,0))),"",IF(INDEX($DC$1:$DC$200,MATCH($BI239&amp;BY$3,$DB$1:$DB$200&amp;$DC$1:$DC$200,0))=BY$3,1,"")),IF(INDEX($DC$201:$DC$770,MATCH($BI238&amp;BY$3,$DB$201:$DB$770&amp;$DC$201:$DC$770,0))=BY$3,2,""))</f>
        <v/>
      </c>
      <c r="BZ239" s="10" t="str">
        <f t="array" ref="BZ239">IF(ISNA(INDEX($DC$201:$DC$770,MATCH($BI238&amp;BZ$3,$DB$201:$DB$770&amp;$DC$201:$DC$770,0))),IF(ISNA(INDEX($DC$1:$DC$200,MATCH($BI239&amp;BZ$3,$DB$1:$DB$200&amp;$DC$1:$DC$200,0))),"",IF(INDEX($DC$1:$DC$200,MATCH($BI239&amp;BZ$3,$DB$1:$DB$200&amp;$DC$1:$DC$200,0))=BZ$3,1,"")),IF(INDEX($DC$201:$DC$770,MATCH($BI238&amp;BZ$3,$DB$201:$DB$770&amp;$DC$201:$DC$770,0))=BZ$3,2,""))</f>
        <v/>
      </c>
      <c r="CA239" s="9" t="str">
        <f t="array" ref="CA239">IF(ISNA(INDEX($DC$201:$DC$770,MATCH($BI238&amp;CA$3,$DB$201:$DB$770&amp;$DC$201:$DC$770,0))),IF(ISNA(INDEX($DC$1:$DC$200,MATCH($BI239&amp;CA$3,$DB$1:$DB$200&amp;$DC$1:$DC$200,0))),"",IF(INDEX($DC$1:$DC$200,MATCH($BI239&amp;CA$3,$DB$1:$DB$200&amp;$DC$1:$DC$200,0))=CA$3,1,"")),IF(INDEX($DC$201:$DC$770,MATCH($BI238&amp;CA$3,$DB$201:$DB$770&amp;$DC$201:$DC$770,0))=CA$3,2,""))</f>
        <v/>
      </c>
      <c r="CB239" s="10" t="str">
        <f t="array" ref="CB239">IF(ISNA(INDEX($DC$201:$DC$770,MATCH($BI238&amp;CB$3,$DB$201:$DB$770&amp;$DC$201:$DC$770,0))),IF(ISNA(INDEX($DC$1:$DC$200,MATCH($BI239&amp;CB$3,$DB$1:$DB$200&amp;$DC$1:$DC$200,0))),"",IF(INDEX($DC$1:$DC$200,MATCH($BI239&amp;CB$3,$DB$1:$DB$200&amp;$DC$1:$DC$200,0))=CB$3,1,"")),IF(INDEX($DC$201:$DC$770,MATCH($BI238&amp;CB$3,$DB$201:$DB$770&amp;$DC$201:$DC$770,0))=CB$3,2,""))</f>
        <v/>
      </c>
      <c r="CC239" s="8" t="str">
        <f t="array" ref="CC239">IF(ISNA(INDEX($DC$201:$DC$770,MATCH($BI238&amp;CC$3,$DB$201:$DB$770&amp;$DC$201:$DC$770,0))),IF(ISNA(INDEX($DC$1:$DC$200,MATCH($BI239&amp;CC$3,$DB$1:$DB$200&amp;$DC$1:$DC$200,0))),"",IF(INDEX($DC$1:$DC$200,MATCH($BI239&amp;CC$3,$DB$1:$DB$200&amp;$DC$1:$DC$200,0))=CC$3,1,"")),IF(INDEX($DC$201:$DC$770,MATCH($BI238&amp;CC$3,$DB$201:$DB$770&amp;$DC$201:$DC$770,0))=CC$3,2,""))</f>
        <v/>
      </c>
      <c r="CD239" s="10" t="str">
        <f t="array" ref="CD239">IF(ISNA(INDEX($DC$201:$DC$770,MATCH($BI238&amp;CD$3,$DB$201:$DB$770&amp;$DC$201:$DC$770,0))),IF(ISNA(INDEX($DC$1:$DC$200,MATCH($BI239&amp;CD$3,$DB$1:$DB$200&amp;$DC$1:$DC$200,0))),"",IF(INDEX($DC$1:$DC$200,MATCH($BI239&amp;CD$3,$DB$1:$DB$200&amp;$DC$1:$DC$200,0))=CD$3,1,"")),IF(INDEX($DC$201:$DC$770,MATCH($BI238&amp;CD$3,$DB$201:$DB$770&amp;$DC$201:$DC$770,0))=CD$3,2,""))</f>
        <v/>
      </c>
      <c r="CE239" s="10" t="str">
        <f t="array" ref="CE239">IF(ISNA(INDEX($DC$201:$DC$770,MATCH($BI238&amp;CE$3,$DB$201:$DB$770&amp;$DC$201:$DC$770,0))),IF(ISNA(INDEX($DC$1:$DC$200,MATCH($BI239&amp;CE$3,$DB$1:$DB$200&amp;$DC$1:$DC$200,0))),"",IF(INDEX($DC$1:$DC$200,MATCH($BI239&amp;CE$3,$DB$1:$DB$200&amp;$DC$1:$DC$200,0))=CE$3,1,"")),IF(INDEX($DC$201:$DC$770,MATCH($BI238&amp;CE$3,$DB$201:$DB$770&amp;$DC$201:$DC$770,0))=CE$3,2,""))</f>
        <v/>
      </c>
      <c r="CF239" s="10" t="str">
        <f t="array" ref="CF239">IF(ISNA(INDEX($DC$201:$DC$770,MATCH($BI238&amp;CF$3,$DB$201:$DB$770&amp;$DC$201:$DC$770,0))),IF(ISNA(INDEX($DC$1:$DC$200,MATCH($BI239&amp;CF$3,$DB$1:$DB$200&amp;$DC$1:$DC$200,0))),"",IF(INDEX($DC$1:$DC$200,MATCH($BI239&amp;CF$3,$DB$1:$DB$200&amp;$DC$1:$DC$200,0))=CF$3,1,"")),IF(INDEX($DC$201:$DC$770,MATCH($BI238&amp;CF$3,$DB$201:$DB$770&amp;$DC$201:$DC$770,0))=CF$3,2,""))</f>
        <v/>
      </c>
      <c r="CG239" s="9" t="str">
        <f t="array" ref="CG239">IF(ISNA(INDEX($DC$201:$DC$770,MATCH($BI238&amp;CG$3,$DB$201:$DB$770&amp;$DC$201:$DC$770,0))),IF(ISNA(INDEX($DC$1:$DC$200,MATCH($BI239&amp;CG$3,$DB$1:$DB$200&amp;$DC$1:$DC$200,0))),"",IF(INDEX($DC$1:$DC$200,MATCH($BI239&amp;CG$3,$DB$1:$DB$200&amp;$DC$1:$DC$200,0))=CG$3,1,"")),IF(INDEX($DC$201:$DC$770,MATCH($BI238&amp;CG$3,$DB$201:$DB$770&amp;$DC$201:$DC$770,0))=CG$3,2,""))</f>
        <v/>
      </c>
      <c r="CH239" s="10" t="str">
        <f t="array" ref="CH239">IF(ISNA(INDEX($DC$201:$DC$770,MATCH($BI238&amp;CH$3,$DB$201:$DB$770&amp;$DC$201:$DC$770,0))),IF(ISNA(INDEX($DC$1:$DC$200,MATCH($BI239&amp;CH$3,$DB$1:$DB$200&amp;$DC$1:$DC$200,0))),"",IF(INDEX($DC$1:$DC$200,MATCH($BI239&amp;CH$3,$DB$1:$DB$200&amp;$DC$1:$DC$200,0))=CH$3,1,"")),IF(INDEX($DC$201:$DC$770,MATCH($BI238&amp;CH$3,$DB$201:$DB$770&amp;$DC$201:$DC$770,0))=CH$3,2,""))</f>
        <v/>
      </c>
      <c r="CI239" s="8" t="str">
        <f t="array" ref="CI239">IF(ISNA(INDEX($DC$201:$DC$770,MATCH($BI238&amp;CI$3,$DB$201:$DB$770&amp;$DC$201:$DC$770,0))),IF(ISNA(INDEX($DC$1:$DC$200,MATCH($BI239&amp;CI$3,$DB$1:$DB$200&amp;$DC$1:$DC$200,0))),"",IF(INDEX($DC$1:$DC$200,MATCH($BI239&amp;CI$3,$DB$1:$DB$200&amp;$DC$1:$DC$200,0))=CI$3,1,"")),IF(INDEX($DC$201:$DC$770,MATCH($BI238&amp;CI$3,$DB$201:$DB$770&amp;$DC$201:$DC$770,0))=CI$3,2,""))</f>
        <v/>
      </c>
      <c r="CJ239" s="10" t="str">
        <f t="array" ref="CJ239">IF(ISNA(INDEX($DC$201:$DC$770,MATCH($BI238&amp;CJ$3,$DB$201:$DB$770&amp;$DC$201:$DC$770,0))),IF(ISNA(INDEX($DC$1:$DC$200,MATCH($BI239&amp;CJ$3,$DB$1:$DB$200&amp;$DC$1:$DC$200,0))),"",IF(INDEX($DC$1:$DC$200,MATCH($BI239&amp;CJ$3,$DB$1:$DB$200&amp;$DC$1:$DC$200,0))=CJ$3,1,"")),IF(INDEX($DC$201:$DC$770,MATCH($BI238&amp;CJ$3,$DB$201:$DB$770&amp;$DC$201:$DC$770,0))=CJ$3,2,""))</f>
        <v/>
      </c>
      <c r="CK239" s="10" t="str">
        <f t="array" ref="CK239">IF(ISNA(INDEX($DC$201:$DC$770,MATCH($BI238&amp;CK$3,$DB$201:$DB$770&amp;$DC$201:$DC$770,0))),IF(ISNA(INDEX($DC$1:$DC$200,MATCH($BI239&amp;CK$3,$DB$1:$DB$200&amp;$DC$1:$DC$200,0))),"",IF(INDEX($DC$1:$DC$200,MATCH($BI239&amp;CK$3,$DB$1:$DB$200&amp;$DC$1:$DC$200,0))=CK$3,1,"")),IF(INDEX($DC$201:$DC$770,MATCH($BI238&amp;CK$3,$DB$201:$DB$770&amp;$DC$201:$DC$770,0))=CK$3,2,""))</f>
        <v/>
      </c>
      <c r="CL239" s="8" t="str">
        <f t="array" ref="CL239">IF(ISNA(INDEX($DC$201:$DC$770,MATCH($BI238&amp;CL$3,$DB$201:$DB$770&amp;$DC$201:$DC$770,0))),IF(ISNA(INDEX($DC$1:$DC$200,MATCH($BI239&amp;CL$3,$DB$1:$DB$200&amp;$DC$1:$DC$200,0))),"",IF(INDEX($DC$1:$DC$200,MATCH($BI239&amp;CL$3,$DB$1:$DB$200&amp;$DC$1:$DC$200,0))=CL$3,1,"")),IF(INDEX($DC$201:$DC$770,MATCH($BI238&amp;CL$3,$DB$201:$DB$770&amp;$DC$201:$DC$770,0))=CL$3,2,""))</f>
        <v/>
      </c>
      <c r="CX239" s="30"/>
      <c r="CY239" s="30"/>
      <c r="CZ239" s="30"/>
      <c r="DA239" s="30"/>
      <c r="DB239" s="30">
        <f>IF($DF$235&gt;4,DB238+1,0)</f>
        <v>0</v>
      </c>
      <c r="DC239" s="30">
        <f t="shared" si="2236"/>
        <v>3</v>
      </c>
      <c r="DD239" s="30"/>
      <c r="DE239" s="30">
        <v>5</v>
      </c>
      <c r="DF239" s="30"/>
      <c r="DG239" s="30"/>
      <c r="DH239" s="30"/>
      <c r="DI239" s="30"/>
      <c r="DJ239" s="30"/>
      <c r="DK239" s="30"/>
      <c r="DL239" s="49">
        <f t="shared" si="1926"/>
        <v>0</v>
      </c>
      <c r="DM239" s="30"/>
      <c r="DN239" s="30"/>
      <c r="DO239" s="30"/>
      <c r="DP239" s="30"/>
      <c r="DQ239" s="30"/>
    </row>
    <row r="240" spans="1:121">
      <c r="A240" s="13">
        <f t="shared" ref="A240" si="2258">A238+1</f>
        <v>292</v>
      </c>
      <c r="B240" s="174">
        <f>TRUNC((DATE($CR$2,C$205,C240)-WEEKDAY(DATE($CR$2,C$205,C240),2)-DATE(YEAR(DATE($CR$2,C$205,C240)+4-WEEKDAY(DATE($CR$2,C$205,C240),2)),1,-10))/7)</f>
        <v>42</v>
      </c>
      <c r="C240" s="181">
        <v>18</v>
      </c>
      <c r="D240" s="176" t="str">
        <f t="shared" si="1928"/>
        <v>Di</v>
      </c>
      <c r="E240" s="2"/>
      <c r="F240" s="164">
        <f t="shared" ref="F240" si="2259">IF(OR(OR(B240=$CR$7,B244=$CR$7,B240=$CS$7,B244=$CS$7,B240=$CT$7,B244=$CT$7,B240=$CR$8,B244=$CR$8,B240=$CR$9,B244=$CR$9,B240=$CR$10,B244=$CR$10,B240=$CS$10,B244=$CS$10,B240=$CR$11,B244=$CR$11,B240=$CS$11,B244=$CS$11,B240=$CT$11,B244=$CT$11,B240=$CU$11,B244=$CU$11,B240=$CV$11,B244=$CV$11,B240=$CR$12,B244=$CR$12,B240=$CS$12,B244=$CS$12),OR($A241=$CP$30,$A241=$CP$31,$A241=$CP$32,$A241=$CP$33,$A241=$CP$34,$A241=$CP$35,$A241=$CP$36,$A241=$CP$37,$A241=$CP$38,$A241=$CP$39,$A241=$CP$40,$A241=$CP$41),OR($A241=$CP$44,$A241=$CP$45,$A241=$CP$46,$A241=$CP$47,$A241=$CP$48,$A241=$CP$49,$A241=$CP$50)),1,"")</f>
        <v>1</v>
      </c>
      <c r="G240" s="164">
        <f t="shared" ref="G240" si="2260">IF(OR(OR(B240=$CR$15,B244=$CR$15,B240=$CS$15,B244=$CS$15,B240=$CT$15,B244=$CT$15,B240=$CR$16,B244=$CR$16,B240=$CS$16,B244=$CS$16,B240=$CR$17,B244=$CR$17,B240=$CS$17,B244=$CS$17,B240=$CR$18,B244=$CR$18,B240=$CS$18,B244=$CS$18,B240=$CT$18,B244=$CT$18,B240=$CU$18,B244=$CU$18,B240=$CV$18,B244=$CV$18,B240=$CR$19,B244=$CR$19,B240=$CS$19,B244=$CS$19),OR($A241=$CP$30,$A241=$CP$31,$A241=$CP$32,$A241=$CP$33,$A241=$CP$34,$A241=$CP$35,$A241=$CP$36,$A241=$CP$37,$A241=$CP$38,$A241=$CP$39,$A241=$CP$40,$A241=$CP$41),OR($A241=$CP$44,$A241=$CP$45,$A241=$CP$46,$A241=$CP$47,$A241=$CP$48,$A241=$CP$49,$A241=$CP$50)),1,"")</f>
        <v>1</v>
      </c>
      <c r="H240" s="164">
        <f t="shared" ref="H240" si="2261">IF(OR(OR(B240=$CR$22,B244=$CR$22,B240=$CS$22,B244=$CS$22,B240=$CT$22,B244=$CT$22,B240=$CR$23,B244=$CR$23,B240=$CS$23,B244=$CS$23,B240=$CR$24,B244=$CR$24,B240=$CS$24,B244=$CS$24,B240=$CR$25,B244=$CR$25,B240=$CS$25,B244=$CS$25,B240=$CT$25,B244=$CT$25,B240=$CU$25,B244=$CU$25,B240=$CV$25,B244=$CV$25,B240=$CR$26,B244=$CR$26,B240=$CS$26,B244=$CS$26),OR($A241=$CP$30,$A241=$CP$31,$A241=$CP$32,$A241=$CP$33,$A241=$CP$34,$A241=$CP$35,$A241=$CP$36,$A241=$CP$37,$A241=$CP$38,$A241=$CP$39,$A241=$CP$40,$A241=$CP$41),OR($A241=$CP$44,$A241=$CP$45,$A241=$CP$46,$A241=$CP$47,$A241=$CP$48,$A241=$CP$49,$A241=$CP$50)),1,"")</f>
        <v>1</v>
      </c>
      <c r="I240" s="2"/>
      <c r="J240" s="1" t="str">
        <f t="shared" ref="J240" si="2262">IF(ISNA(VLOOKUP(A240,$DB$1:$DE$200,4,FALSE)),"",VLOOKUP(A240,$DB$1:$DE$200,4,FALSE))</f>
        <v/>
      </c>
      <c r="K240" s="1"/>
      <c r="L240" s="1"/>
      <c r="M240" s="1"/>
      <c r="N240" s="1"/>
      <c r="O240" s="1"/>
      <c r="P240" s="5" t="str">
        <f t="array" ref="P240">IF(ISNA(INDEX($DC$1:$DC$770,MATCH($A240&amp;P$3,$DB$1:$DB$770&amp;$DC$1:$DC$770,0))),"",IF(ISNA(INDEX($DC$1:$DC$200,MATCH($A240&amp;P$3,$DB$1:$DB$200&amp;$DC$1:$DC$200,0))),IF(INDEX($DC$201:$DC$770,MATCH($A240&amp;P$3,$DB$201:$DB$770&amp;$DC$201:$DC$770,0))=P$3,2,""),IF(INDEX($DC$1:$DC$200,MATCH($A240&amp;P$3,$DB$1:$DB$200&amp;$DC$1:$DC$200,0))=P$3,1,"")))</f>
        <v/>
      </c>
      <c r="Q240" s="6" t="str">
        <f t="array" ref="Q240">IF(ISNA(INDEX($DC$1:$DC$770,MATCH($A240&amp;Q$3,$DB$1:$DB$770&amp;$DC$1:$DC$770,0))),"",IF(ISNA(INDEX($DC$1:$DC$200,MATCH($A240&amp;Q$3,$DB$1:$DB$200&amp;$DC$1:$DC$200,0))),IF(INDEX($DC$201:$DC$770,MATCH($A240&amp;Q$3,$DB$201:$DB$770&amp;$DC$201:$DC$770,0))=Q$3,2,""),IF(INDEX($DC$1:$DC$200,MATCH($A240&amp;Q$3,$DB$1:$DB$200&amp;$DC$1:$DC$200,0))=Q$3,1,"")))</f>
        <v/>
      </c>
      <c r="R240" s="6" t="str">
        <f t="array" ref="R240">IF(ISNA(INDEX($DC$1:$DC$770,MATCH($A240&amp;R$3,$DB$1:$DB$770&amp;$DC$1:$DC$770,0))),"",IF(ISNA(INDEX($DC$1:$DC$200,MATCH($A240&amp;R$3,$DB$1:$DB$200&amp;$DC$1:$DC$200,0))),IF(INDEX($DC$201:$DC$770,MATCH($A240&amp;R$3,$DB$201:$DB$770&amp;$DC$201:$DC$770,0))=R$3,2,""),IF(INDEX($DC$1:$DC$200,MATCH($A240&amp;R$3,$DB$1:$DB$200&amp;$DC$1:$DC$200,0))=R$3,1,"")))</f>
        <v/>
      </c>
      <c r="S240" s="5" t="str">
        <f t="array" ref="S240">IF(ISNA(INDEX($DC$1:$DC$770,MATCH($A240&amp;S$3,$DB$1:$DB$770&amp;$DC$1:$DC$770,0))),"",IF(ISNA(INDEX($DC$1:$DC$200,MATCH($A240&amp;S$3,$DB$1:$DB$200&amp;$DC$1:$DC$200,0))),IF(INDEX($DC$201:$DC$770,MATCH($A240&amp;S$3,$DB$201:$DB$770&amp;$DC$201:$DC$770,0))=S$3,2,""),IF(INDEX($DC$1:$DC$200,MATCH($A240&amp;S$3,$DB$1:$DB$200&amp;$DC$1:$DC$200,0))=S$3,1,"")))</f>
        <v/>
      </c>
      <c r="T240" s="6" t="str">
        <f t="array" ref="T240">IF(ISNA(INDEX($DC$1:$DC$770,MATCH($A240&amp;T$3,$DB$1:$DB$770&amp;$DC$1:$DC$770,0))),"",IF(ISNA(INDEX($DC$1:$DC$200,MATCH($A240&amp;T$3,$DB$1:$DB$200&amp;$DC$1:$DC$200,0))),IF(INDEX($DC$201:$DC$770,MATCH($A240&amp;T$3,$DB$201:$DB$770&amp;$DC$201:$DC$770,0))=T$3,2,""),IF(INDEX($DC$1:$DC$200,MATCH($A240&amp;T$3,$DB$1:$DB$200&amp;$DC$1:$DC$200,0))=T$3,1,"")))</f>
        <v/>
      </c>
      <c r="U240" s="7" t="str">
        <f t="array" ref="U240">IF(ISNA(INDEX($DC$1:$DC$770,MATCH($A240&amp;U$3,$DB$1:$DB$770&amp;$DC$1:$DC$770,0))),"",IF(ISNA(INDEX($DC$1:$DC$200,MATCH($A240&amp;U$3,$DB$1:$DB$200&amp;$DC$1:$DC$200,0))),IF(INDEX($DC$201:$DC$770,MATCH($A240&amp;U$3,$DB$201:$DB$770&amp;$DC$201:$DC$770,0))=U$3,2,""),IF(INDEX($DC$1:$DC$200,MATCH($A240&amp;U$3,$DB$1:$DB$200&amp;$DC$1:$DC$200,0))=U$3,1,"")))</f>
        <v/>
      </c>
      <c r="V240" s="6" t="str">
        <f t="array" ref="V240">IF(ISNA(INDEX($DC$1:$DC$770,MATCH($A240&amp;V$3,$DB$1:$DB$770&amp;$DC$1:$DC$770,0))),"",IF(ISNA(INDEX($DC$1:$DC$200,MATCH($A240&amp;V$3,$DB$1:$DB$200&amp;$DC$1:$DC$200,0))),IF(INDEX($DC$201:$DC$770,MATCH($A240&amp;V$3,$DB$201:$DB$770&amp;$DC$201:$DC$770,0))=V$3,2,""),IF(INDEX($DC$1:$DC$200,MATCH($A240&amp;V$3,$DB$1:$DB$200&amp;$DC$1:$DC$200,0))=V$3,1,"")))</f>
        <v/>
      </c>
      <c r="W240" s="6" t="str">
        <f t="array" ref="W240">IF(ISNA(INDEX($DC$1:$DC$770,MATCH($A240&amp;W$3,$DB$1:$DB$770&amp;$DC$1:$DC$770,0))),"",IF(ISNA(INDEX($DC$1:$DC$200,MATCH($A240&amp;W$3,$DB$1:$DB$200&amp;$DC$1:$DC$200,0))),IF(INDEX($DC$201:$DC$770,MATCH($A240&amp;W$3,$DB$201:$DB$770&amp;$DC$201:$DC$770,0))=W$3,2,""),IF(INDEX($DC$1:$DC$200,MATCH($A240&amp;W$3,$DB$1:$DB$200&amp;$DC$1:$DC$200,0))=W$3,1,"")))</f>
        <v/>
      </c>
      <c r="X240" s="6" t="str">
        <f t="array" ref="X240">IF(ISNA(INDEX($DC$1:$DC$770,MATCH($A240&amp;X$3,$DB$1:$DB$770&amp;$DC$1:$DC$770,0))),"",IF(ISNA(INDEX($DC$1:$DC$200,MATCH($A240&amp;X$3,$DB$1:$DB$200&amp;$DC$1:$DC$200,0))),IF(INDEX($DC$201:$DC$770,MATCH($A240&amp;X$3,$DB$201:$DB$770&amp;$DC$201:$DC$770,0))=X$3,2,""),IF(INDEX($DC$1:$DC$200,MATCH($A240&amp;X$3,$DB$1:$DB$200&amp;$DC$1:$DC$200,0))=X$3,1,"")))</f>
        <v/>
      </c>
      <c r="Y240" s="5" t="str">
        <f t="array" ref="Y240">IF(ISNA(INDEX($DC$1:$DC$770,MATCH($A240&amp;Y$3,$DB$1:$DB$770&amp;$DC$1:$DC$770,0))),"",IF(ISNA(INDEX($DC$1:$DC$200,MATCH($A240&amp;Y$3,$DB$1:$DB$200&amp;$DC$1:$DC$200,0))),IF(INDEX($DC$201:$DC$770,MATCH($A240&amp;Y$3,$DB$201:$DB$770&amp;$DC$201:$DC$770,0))=Y$3,2,""),IF(INDEX($DC$1:$DC$200,MATCH($A240&amp;Y$3,$DB$1:$DB$200&amp;$DC$1:$DC$200,0))=Y$3,1,"")))</f>
        <v/>
      </c>
      <c r="Z240" s="6" t="str">
        <f t="array" ref="Z240">IF(ISNA(INDEX($DC$1:$DC$770,MATCH($A240&amp;Z$3,$DB$1:$DB$770&amp;$DC$1:$DC$770,0))),"",IF(ISNA(INDEX($DC$1:$DC$200,MATCH($A240&amp;Z$3,$DB$1:$DB$200&amp;$DC$1:$DC$200,0))),IF(INDEX($DC$201:$DC$770,MATCH($A240&amp;Z$3,$DB$201:$DB$770&amp;$DC$201:$DC$770,0))=Z$3,2,""),IF(INDEX($DC$1:$DC$200,MATCH($A240&amp;Z$3,$DB$1:$DB$200&amp;$DC$1:$DC$200,0))=Z$3,1,"")))</f>
        <v/>
      </c>
      <c r="AA240" s="7" t="str">
        <f t="array" ref="AA240">IF(ISNA(INDEX($DC$1:$DC$770,MATCH($A240&amp;AA$3,$DB$1:$DB$770&amp;$DC$1:$DC$770,0))),"",IF(ISNA(INDEX($DC$1:$DC$200,MATCH($A240&amp;AA$3,$DB$1:$DB$200&amp;$DC$1:$DC$200,0))),IF(INDEX($DC$201:$DC$770,MATCH($A240&amp;AA$3,$DB$201:$DB$770&amp;$DC$201:$DC$770,0))=AA$3,2,""),IF(INDEX($DC$1:$DC$200,MATCH($A240&amp;AA$3,$DB$1:$DB$200&amp;$DC$1:$DC$200,0))=AA$3,1,"")))</f>
        <v/>
      </c>
      <c r="AB240" s="6" t="str">
        <f t="array" ref="AB240">IF(ISNA(INDEX($DC$1:$DC$770,MATCH($A240&amp;AB$3,$DB$1:$DB$770&amp;$DC$1:$DC$770,0))),"",IF(ISNA(INDEX($DC$1:$DC$200,MATCH($A240&amp;AB$3,$DB$1:$DB$200&amp;$DC$1:$DC$200,0))),IF(INDEX($DC$201:$DC$770,MATCH($A240&amp;AB$3,$DB$201:$DB$770&amp;$DC$201:$DC$770,0))=AB$3,2,""),IF(INDEX($DC$1:$DC$200,MATCH($A240&amp;AB$3,$DB$1:$DB$200&amp;$DC$1:$DC$200,0))=AB$3,1,"")))</f>
        <v/>
      </c>
      <c r="AC240" s="6" t="str">
        <f t="array" ref="AC240">IF(ISNA(INDEX($DC$1:$DC$770,MATCH($A240&amp;AC$3,$DB$1:$DB$770&amp;$DC$1:$DC$770,0))),"",IF(ISNA(INDEX($DC$1:$DC$200,MATCH($A240&amp;AC$3,$DB$1:$DB$200&amp;$DC$1:$DC$200,0))),IF(INDEX($DC$201:$DC$770,MATCH($A240&amp;AC$3,$DB$201:$DB$770&amp;$DC$201:$DC$770,0))=AC$3,2,""),IF(INDEX($DC$1:$DC$200,MATCH($A240&amp;AC$3,$DB$1:$DB$200&amp;$DC$1:$DC$200,0))=AC$3,1,"")))</f>
        <v/>
      </c>
      <c r="AD240" s="7" t="str">
        <f t="array" ref="AD240">IF(ISNA(INDEX($DC$1:$DC$770,MATCH($A240&amp;AD$3,$DB$1:$DB$770&amp;$DC$1:$DC$770,0))),"",IF(ISNA(INDEX($DC$1:$DC$200,MATCH($A240&amp;AD$3,$DB$1:$DB$200&amp;$DC$1:$DC$200,0))),IF(INDEX($DC$201:$DC$770,MATCH($A240&amp;AD$3,$DB$201:$DB$770&amp;$DC$201:$DC$770,0))=AD$3,2,""),IF(INDEX($DC$1:$DC$200,MATCH($A240&amp;AD$3,$DB$1:$DB$200&amp;$DC$1:$DC$200,0))=AD$3,1,"")))</f>
        <v/>
      </c>
      <c r="AE240" s="4">
        <f t="shared" ref="AE240" si="2263">AE238+1</f>
        <v>323</v>
      </c>
      <c r="AF240" s="174">
        <f>TRUNC((DATE($CR$2,AG$205,AG240)-WEEKDAY(DATE($CR$2,AG$205,AG240),2)-DATE(YEAR(DATE($CR$2,AG$205,AG240)+4-WEEKDAY(DATE($CR$2,AG$205,AG240),2)),1,-10))/7)</f>
        <v>46</v>
      </c>
      <c r="AG240" s="181">
        <v>18</v>
      </c>
      <c r="AH240" s="176" t="str">
        <f t="shared" si="1933"/>
        <v>Fr</v>
      </c>
      <c r="AI240" s="2"/>
      <c r="AJ240" s="164" t="str">
        <f t="shared" ref="AJ240" si="2264">IF(OR(OR(AF240=$CR$7,AF244=$CR$7,AF240=$CS$7,AF244=$CS$7,AF240=$CT$7,AF244=$CT$7,AF240=$CR$8,AF244=$CR$8,AF240=$CR$9,AF244=$CR$9,AF240=$CR$10,AF244=$CR$10,AF240=$CS$10,AF244=$CS$10,AF240=$CR$11,AF244=$CR$11,AF240=$CS$11,AF244=$CS$11,AF240=$CT$11,AF244=$CT$11,AF240=$CU$11,AF244=$CU$11,AF240=$CV$11,AF244=$CV$11,AF240=$CR$12,AF244=$CR$12,AF240=$CS$12,AF244=$CS$12),OR($AE241=$CP$30,$AE241=$CP$31,$AE241=$CP$32,$AE241=$CP$33,$AE241=$CP$34,$AE241=$CP$35,$AE241=$CP$36,$AE241=$CP$37,$AE241=$CP$38,$AE241=$CP$39,$AE241=$CP$40,$AE241=$CP$41),OR($AE241=$CP$44,$AE241=$CP$45,$AE241=$CP$46,$AE241=$CP$47,$AE241=$CP$48,$AE241=$CP$49,$AE241=$CP$50)),1,"")</f>
        <v/>
      </c>
      <c r="AK240" s="164" t="str">
        <f t="shared" ref="AK240" si="2265">IF(OR(OR(AF240=$CR$15,AF244=$CR$15,AF240=$CS$15,AF244=$CS$15,AF240=$CT$15,AF244=$CT$15,AF240=$CR$16,AF244=$CR$16,AF240=$CS$16,AF244=$CS$16,AF240=$CR$17,AF244=$CR$17,AF240=$CS$17,AF244=$CS$17,AF240=$CR$18,AF244=$CR$18,AF240=$CS$18,AF244=$CS$18,AF240=$CT$18,AF244=$CT$18,AF240=$CU$18,AF244=$CU$18,AF240=$CV$18,AF244=$CV$18,AF240=$CR$19,AF244=$CR$19,AF240=$CS$19,AF244=$CS$19),OR($AE241=$CP$30,$AE241=$CP$31,$AE241=$CP$32,$AE241=$CP$33,$AE241=$CP$34,$AE241=$CP$35,$AE241=$CP$36,$AE241=$CP$37,$AE241=$CP$38,$AE241=$CP$39,$AE241=$CP$40,$AE241=$CP$41),OR($AE241=$CP$44,$AE241=$CP$45,$AE241=$CP$46,$AE241=$CP$47,$AE241=$CP$48,$AE241=$CP$49,$AE241=$CP$50)),1,"")</f>
        <v/>
      </c>
      <c r="AL240" s="164" t="str">
        <f t="shared" ref="AL240" si="2266">IF(OR(OR(AF240=$CR$22,AF244=$CR$22,AF240=$CS$22,AF244=$CS$22,AF240=$CT$22,AF244=$CT$22,AF240=$CR$23,AF244=$CR$23,AF240=$CS$23,AF244=$CS$23,AF240=$CR$24,AF244=$CR$24,AF240=$CS$24,AF244=$CS$24,AF240=$CR$25,AF244=$CR$25,AF240=$CS$25,AF244=$CS$25,AF240=$CT$25,AF244=$CT$25,AF240=$CU$25,AF244=$CU$25,AF240=$CV$25,AF244=$CV$25,AF240=$CR$26,AF244=$CR$26,AF240=$CS$26,AF244=$CS$26),OR($AE241=$CP$30,$AE241=$CP$31,$AE241=$CP$32,$AE241=$CP$33,$AE241=$CP$34,$AE241=$CP$35,$AE241=$CP$36,$AE241=$CP$37,$AE241=$CP$38,$AE241=$CP$39,$AE241=$CP$40,$AE241=$CP$41),OR($AE241=$CP$44,$AE241=$CP$45,$AE241=$CP$46,$AE241=$CP$47,$AE241=$CP$48,$AE241=$CP$49,$AE241=$CP$50)),1,"")</f>
        <v/>
      </c>
      <c r="AM240" s="2"/>
      <c r="AN240" s="5" t="str">
        <f t="shared" ref="AN240" si="2267">IF(ISNA(VLOOKUP(AE240,$DB$1:$DE$200,4,FALSE)),"",VLOOKUP(AE240,$DB$1:$DE$200,4,FALSE))</f>
        <v/>
      </c>
      <c r="AO240" s="6"/>
      <c r="AP240" s="6"/>
      <c r="AQ240" s="6"/>
      <c r="AR240" s="6"/>
      <c r="AS240" s="7"/>
      <c r="AT240" s="5" t="str">
        <f t="array" ref="AT240">IF(ISNA(INDEX($DC$1:$DC$770,MATCH($AE240&amp;AT$3,$DB$1:$DB$770&amp;$DC$1:$DC$770,0))),"",IF(ISNA(INDEX($DC$1:$DC$200,MATCH($AE240&amp;AT$3,$DB$1:$DB$200&amp;$DC$1:$DC$200,0))),IF(INDEX($DC$201:$DC$770,MATCH($AE240&amp;AT$3,$DB$201:$DB$770&amp;$DC$201:$DC$770,0))=AT$3,2,""),IF(INDEX($DC$1:$DC$200,MATCH($AE240&amp;AT$3,$DB$1:$DB$200&amp;$DC$1:$DC$200,0))=AT$3,1,"")))</f>
        <v/>
      </c>
      <c r="AU240" s="6" t="str">
        <f t="array" ref="AU240">IF(ISNA(INDEX($DC$1:$DC$770,MATCH($AE240&amp;AU$3,$DB$1:$DB$770&amp;$DC$1:$DC$770,0))),"",IF(ISNA(INDEX($DC$1:$DC$200,MATCH($AE240&amp;AU$3,$DB$1:$DB$200&amp;$DC$1:$DC$200,0))),IF(INDEX($DC$201:$DC$770,MATCH($AE240&amp;AU$3,$DB$201:$DB$770&amp;$DC$201:$DC$770,0))=AU$3,2,""),IF(INDEX($DC$1:$DC$200,MATCH($AE240&amp;AU$3,$DB$1:$DB$200&amp;$DC$1:$DC$200,0))=AU$3,1,"")))</f>
        <v/>
      </c>
      <c r="AV240" s="6" t="str">
        <f t="array" ref="AV240">IF(ISNA(INDEX($DC$1:$DC$770,MATCH($AE240&amp;AV$3,$DB$1:$DB$770&amp;$DC$1:$DC$770,0))),"",IF(ISNA(INDEX($DC$1:$DC$200,MATCH($AE240&amp;AV$3,$DB$1:$DB$200&amp;$DC$1:$DC$200,0))),IF(INDEX($DC$201:$DC$770,MATCH($AE240&amp;AV$3,$DB$201:$DB$770&amp;$DC$201:$DC$770,0))=AV$3,2,""),IF(INDEX($DC$1:$DC$200,MATCH($AE240&amp;AV$3,$DB$1:$DB$200&amp;$DC$1:$DC$200,0))=AV$3,1,"")))</f>
        <v/>
      </c>
      <c r="AW240" s="5" t="str">
        <f t="array" ref="AW240">IF(ISNA(INDEX($DC$1:$DC$770,MATCH($AE240&amp;AW$3,$DB$1:$DB$770&amp;$DC$1:$DC$770,0))),"",IF(ISNA(INDEX($DC$1:$DC$200,MATCH($AE240&amp;AW$3,$DB$1:$DB$200&amp;$DC$1:$DC$200,0))),IF(INDEX($DC$201:$DC$770,MATCH($AE240&amp;AW$3,$DB$201:$DB$770&amp;$DC$201:$DC$770,0))=AW$3,2,""),IF(INDEX($DC$1:$DC$200,MATCH($AE240&amp;AW$3,$DB$1:$DB$200&amp;$DC$1:$DC$200,0))=AW$3,1,"")))</f>
        <v/>
      </c>
      <c r="AX240" s="6" t="str">
        <f t="array" ref="AX240">IF(ISNA(INDEX($DC$1:$DC$770,MATCH($AE240&amp;AX$3,$DB$1:$DB$770&amp;$DC$1:$DC$770,0))),"",IF(ISNA(INDEX($DC$1:$DC$200,MATCH($AE240&amp;AX$3,$DB$1:$DB$200&amp;$DC$1:$DC$200,0))),IF(INDEX($DC$201:$DC$770,MATCH($AE240&amp;AX$3,$DB$201:$DB$770&amp;$DC$201:$DC$770,0))=AX$3,2,""),IF(INDEX($DC$1:$DC$200,MATCH($AE240&amp;AX$3,$DB$1:$DB$200&amp;$DC$1:$DC$200,0))=AX$3,1,"")))</f>
        <v/>
      </c>
      <c r="AY240" s="7" t="str">
        <f t="array" ref="AY240">IF(ISNA(INDEX($DC$1:$DC$770,MATCH($AE240&amp;AY$3,$DB$1:$DB$770&amp;$DC$1:$DC$770,0))),"",IF(ISNA(INDEX($DC$1:$DC$200,MATCH($AE240&amp;AY$3,$DB$1:$DB$200&amp;$DC$1:$DC$200,0))),IF(INDEX($DC$201:$DC$770,MATCH($AE240&amp;AY$3,$DB$201:$DB$770&amp;$DC$201:$DC$770,0))=AY$3,2,""),IF(INDEX($DC$1:$DC$200,MATCH($AE240&amp;AY$3,$DB$1:$DB$200&amp;$DC$1:$DC$200,0))=AY$3,1,"")))</f>
        <v/>
      </c>
      <c r="AZ240" s="6" t="str">
        <f t="array" ref="AZ240">IF(ISNA(INDEX($DC$1:$DC$770,MATCH($AE240&amp;AZ$3,$DB$1:$DB$770&amp;$DC$1:$DC$770,0))),"",IF(ISNA(INDEX($DC$1:$DC$200,MATCH($AE240&amp;AZ$3,$DB$1:$DB$200&amp;$DC$1:$DC$200,0))),IF(INDEX($DC$201:$DC$770,MATCH($AE240&amp;AZ$3,$DB$201:$DB$770&amp;$DC$201:$DC$770,0))=AZ$3,2,""),IF(INDEX($DC$1:$DC$200,MATCH($AE240&amp;AZ$3,$DB$1:$DB$200&amp;$DC$1:$DC$200,0))=AZ$3,1,"")))</f>
        <v/>
      </c>
      <c r="BA240" s="6" t="str">
        <f t="array" ref="BA240">IF(ISNA(INDEX($DC$1:$DC$770,MATCH($AE240&amp;BA$3,$DB$1:$DB$770&amp;$DC$1:$DC$770,0))),"",IF(ISNA(INDEX($DC$1:$DC$200,MATCH($AE240&amp;BA$3,$DB$1:$DB$200&amp;$DC$1:$DC$200,0))),IF(INDEX($DC$201:$DC$770,MATCH($AE240&amp;BA$3,$DB$201:$DB$770&amp;$DC$201:$DC$770,0))=BA$3,2,""),IF(INDEX($DC$1:$DC$200,MATCH($AE240&amp;BA$3,$DB$1:$DB$200&amp;$DC$1:$DC$200,0))=BA$3,1,"")))</f>
        <v/>
      </c>
      <c r="BB240" s="6" t="str">
        <f t="array" ref="BB240">IF(ISNA(INDEX($DC$1:$DC$770,MATCH($AE240&amp;BB$3,$DB$1:$DB$770&amp;$DC$1:$DC$770,0))),"",IF(ISNA(INDEX($DC$1:$DC$200,MATCH($AE240&amp;BB$3,$DB$1:$DB$200&amp;$DC$1:$DC$200,0))),IF(INDEX($DC$201:$DC$770,MATCH($AE240&amp;BB$3,$DB$201:$DB$770&amp;$DC$201:$DC$770,0))=BB$3,2,""),IF(INDEX($DC$1:$DC$200,MATCH($AE240&amp;BB$3,$DB$1:$DB$200&amp;$DC$1:$DC$200,0))=BB$3,1,"")))</f>
        <v/>
      </c>
      <c r="BC240" s="5" t="str">
        <f t="array" ref="BC240">IF(ISNA(INDEX($DC$1:$DC$770,MATCH($AE240&amp;BC$3,$DB$1:$DB$770&amp;$DC$1:$DC$770,0))),"",IF(ISNA(INDEX($DC$1:$DC$200,MATCH($AE240&amp;BC$3,$DB$1:$DB$200&amp;$DC$1:$DC$200,0))),IF(INDEX($DC$201:$DC$770,MATCH($AE240&amp;BC$3,$DB$201:$DB$770&amp;$DC$201:$DC$770,0))=BC$3,2,""),IF(INDEX($DC$1:$DC$200,MATCH($AE240&amp;BC$3,$DB$1:$DB$200&amp;$DC$1:$DC$200,0))=BC$3,1,"")))</f>
        <v/>
      </c>
      <c r="BD240" s="6" t="str">
        <f t="array" ref="BD240">IF(ISNA(INDEX($DC$1:$DC$770,MATCH($AE240&amp;BD$3,$DB$1:$DB$770&amp;$DC$1:$DC$770,0))),"",IF(ISNA(INDEX($DC$1:$DC$200,MATCH($AE240&amp;BD$3,$DB$1:$DB$200&amp;$DC$1:$DC$200,0))),IF(INDEX($DC$201:$DC$770,MATCH($AE240&amp;BD$3,$DB$201:$DB$770&amp;$DC$201:$DC$770,0))=BD$3,2,""),IF(INDEX($DC$1:$DC$200,MATCH($AE240&amp;BD$3,$DB$1:$DB$200&amp;$DC$1:$DC$200,0))=BD$3,1,"")))</f>
        <v/>
      </c>
      <c r="BE240" s="7" t="str">
        <f t="array" ref="BE240">IF(ISNA(INDEX($DC$1:$DC$770,MATCH($AE240&amp;BE$3,$DB$1:$DB$770&amp;$DC$1:$DC$770,0))),"",IF(ISNA(INDEX($DC$1:$DC$200,MATCH($AE240&amp;BE$3,$DB$1:$DB$200&amp;$DC$1:$DC$200,0))),IF(INDEX($DC$201:$DC$770,MATCH($AE240&amp;BE$3,$DB$201:$DB$770&amp;$DC$201:$DC$770,0))=BE$3,2,""),IF(INDEX($DC$1:$DC$200,MATCH($AE240&amp;BE$3,$DB$1:$DB$200&amp;$DC$1:$DC$200,0))=BE$3,1,"")))</f>
        <v/>
      </c>
      <c r="BF240" s="6" t="str">
        <f t="array" ref="BF240">IF(ISNA(INDEX($DC$1:$DC$770,MATCH($AE240&amp;BF$3,$DB$1:$DB$770&amp;$DC$1:$DC$770,0))),"",IF(ISNA(INDEX($DC$1:$DC$200,MATCH($AE240&amp;BF$3,$DB$1:$DB$200&amp;$DC$1:$DC$200,0))),IF(INDEX($DC$201:$DC$770,MATCH($AE240&amp;BF$3,$DB$201:$DB$770&amp;$DC$201:$DC$770,0))=BF$3,2,""),IF(INDEX($DC$1:$DC$200,MATCH($AE240&amp;BF$3,$DB$1:$DB$200&amp;$DC$1:$DC$200,0))=BF$3,1,"")))</f>
        <v/>
      </c>
      <c r="BG240" s="6" t="str">
        <f t="array" ref="BG240">IF(ISNA(INDEX($DC$1:$DC$770,MATCH($AE240&amp;BG$3,$DB$1:$DB$770&amp;$DC$1:$DC$770,0))),"",IF(ISNA(INDEX($DC$1:$DC$200,MATCH($AE240&amp;BG$3,$DB$1:$DB$200&amp;$DC$1:$DC$200,0))),IF(INDEX($DC$201:$DC$770,MATCH($AE240&amp;BG$3,$DB$201:$DB$770&amp;$DC$201:$DC$770,0))=BG$3,2,""),IF(INDEX($DC$1:$DC$200,MATCH($AE240&amp;BG$3,$DB$1:$DB$200&amp;$DC$1:$DC$200,0))=BG$3,1,"")))</f>
        <v/>
      </c>
      <c r="BH240" s="7" t="str">
        <f t="array" ref="BH240">IF(ISNA(INDEX($DC$1:$DC$770,MATCH($AE240&amp;BH$3,$DB$1:$DB$770&amp;$DC$1:$DC$770,0))),"",IF(ISNA(INDEX($DC$1:$DC$200,MATCH($AE240&amp;BH$3,$DB$1:$DB$200&amp;$DC$1:$DC$200,0))),IF(INDEX($DC$201:$DC$770,MATCH($AE240&amp;BH$3,$DB$201:$DB$770&amp;$DC$201:$DC$770,0))=BH$3,2,""),IF(INDEX($DC$1:$DC$200,MATCH($AE240&amp;BH$3,$DB$1:$DB$200&amp;$DC$1:$DC$200,0))=BH$3,1,"")))</f>
        <v/>
      </c>
      <c r="BI240" s="4">
        <f t="shared" ref="BI240" si="2268">BI238+1</f>
        <v>353</v>
      </c>
      <c r="BJ240" s="174">
        <f>TRUNC((DATE($CR$2,BK$205,BK240)-WEEKDAY(DATE($CR$2,BK$205,BK240),2)-DATE(YEAR(DATE($CR$2,BK$205,BK240)+4-WEEKDAY(DATE($CR$2,BK$205,BK240),2)),1,-10))/7)</f>
        <v>50</v>
      </c>
      <c r="BK240" s="181">
        <v>18</v>
      </c>
      <c r="BL240" s="176" t="str">
        <f t="shared" si="1938"/>
        <v>So</v>
      </c>
      <c r="BM240" s="2"/>
      <c r="BN240" s="164">
        <f t="shared" ref="BN240" si="2269">IF(OR(OR($BI241=$CP$30,$BI241=$CP$31,$BI241=$CP$32,$BI241=$CP$33,$BI241=$CP$34,$BI241=$CP$35,$BI241=$CP$36,$BI241=$CP$37,$BI241=$CP$38,$BI241=$CP$39,$BI241=$CP$40,$BI241=$CP$41),OR(BJ240=$CR$7,BJ244=$CR$7,BJ240=$CS$7,BJ244=$CS$7,BJ240=$CT$7,BJ244=$CT$7,BJ240=$CR$8,BJ244=$CR$8,BJ240=$CR$9,BJ244=$CR$9,BJ240=$CR$10,BJ244=$CR$10,BJ240=$CS$10,BJ244=$CS$10,BJ240=$CR$11,BJ244=$CR$11,BJ240=$CS$11,BJ244=$CS$11,BJ240=$CT$11,BJ244=$CT$11,BJ240=$CU$11,BJ244=$CU$11,BJ240=$CV$11,BJ244=$CV$11,BJ240=$CR$12,BJ244=$CR$12,BJ240=$CS$12,BJ244=$CS$12),OR($BI241=$CP$44,$BI241=$CP$45,$BI241=$CP$46,$BI241=$CP$47,$BI241=$CP$48,$BI241=$CP$49,$BI241=$CP$50)),1,"")</f>
        <v>1</v>
      </c>
      <c r="BO240" s="164">
        <f t="shared" ref="BO240" si="2270">IF(OR(OR(BJ240=$CR$15,BJ244=$CR$15,BJ240=$CS$15,BJ244=$CS$15,BJ240=$CT$15,BJ244=$CT$15,BJ240=$CR$16,BJ244=$CR$16,BJ240=$CS$16,BJ244=$CS$16,BJ240=$CR$17,BJ244=$CR$17,BJ240=$CS$17,BJ244=$CS$17,BJ240=$CR$18,BJ244=$CR$18,BJ240=$CS$18,BJ244=$CS$18,BJ240=$CT$18,BJ244=$CT$18,BJ240=$CU$18,BJ244=$CU$18,BJ240=$CV$18,BJ244=$CV$18,BJ240=$CR$19,BJ244=$CR$19,BJ240=$CS$19,BJ244=$CS$19),OR($BI241=$CP$30,$BI241=$CP$31,$BI241=$CP$32,$BI241=$CP$33,$BI241=$CP$34,$BI241=$CP$35,$BI241=$CP$36,$BI241=$CP$37,$BI241=$CP$38,$BI241=$CP$39,$BI241=$CP$40,$BI241=$CP$41),OR($BI241=$CP$44,$BI241=$CP$45,$BI241=$CP$46,$BI241=$CP$47,$BI241=$CP$48,$BI241=$CP$49,$BI241=$CP$50)),1,"")</f>
        <v>1</v>
      </c>
      <c r="BP240" s="164">
        <f t="shared" ref="BP240" si="2271">IF(OR(OR(BJ240=$CR$22,BJ244=$CR$22,BJ240=$CS$22,BJ244=$CS$22,BJ240=$CT$22,BJ244=$CT$22,BJ240=$CR$23,BJ244=$CR$23,BJ240=$CS$23,BJ244=$CS$23,BJ240=$CR$24,BJ244=$CR$24,BJ240=$CS$24,BJ244=$CS$24,BJ240=$CR$25,BJ244=$CR$25,BJ240=$CS$25,BJ244=$CS$25,BJ240=$CT$25,BJ244=$CT$25,BJ240=$CU$25,BJ244=$CU$25,BJ240=$CV$25,BJ244=$CV$25,BJ240=$CR$26,BJ244=$CR$26,BJ240=$CS$26,BJ244=$CS$26),OR($BI241=$CP$30,$BI241=$CP$31,$BI241=$CP$32,$BI241=$CP$33,$BI241=$CP$34,$BI241=$CP$35,$BI241=$CP$36,$BI241=$CP$37,$BI241=$CP$38,$BI241=$CP$39,$BI241=$CP$40,$BI241=$CP$41),OR($BI241=$CP$44,$BI241=$CP$45,$BI241=$CP$46,$BI241=$CP$47,$BI241=$CP$48,$BI241=$CP$49,$BI241=$CP$50)),1,"")</f>
        <v>1</v>
      </c>
      <c r="BQ240" s="2"/>
      <c r="BR240" s="5" t="str">
        <f t="shared" ref="BR240" si="2272">IF(ISNA(VLOOKUP(BI240,$DB$1:$DE$200,4,FALSE)),"",VLOOKUP(BI240,$DB$1:$DE$200,4,FALSE))</f>
        <v/>
      </c>
      <c r="BS240" s="6"/>
      <c r="BT240" s="6"/>
      <c r="BU240" s="6"/>
      <c r="BV240" s="6"/>
      <c r="BW240" s="7"/>
      <c r="BX240" s="5" t="str">
        <f t="array" ref="BX240">IF(ISNA(INDEX($DC$1:$DC$770,MATCH($BI240&amp;BX$3,$DB$1:$DB$770&amp;$DC$1:$DC$770,0))),"",IF(ISNA(INDEX($DC$1:$DC$200,MATCH($BI240&amp;BX$3,$DB$1:$DB$200&amp;$DC$1:$DC$200,0))),IF(INDEX($DC$201:$DC$770,MATCH($BI240&amp;BX$3,$DB$201:$DB$770&amp;$DC$201:$DC$770,0))=BX$3,2,""),IF(INDEX($DC$1:$DC$200,MATCH($BI240&amp;BX$3,$DB$1:$DB$200&amp;$DC$1:$DC$200,0))=BX$3,1,"")))</f>
        <v/>
      </c>
      <c r="BY240" s="6" t="str">
        <f t="array" ref="BY240">IF(ISNA(INDEX($DC$1:$DC$770,MATCH($BI240&amp;BY$3,$DB$1:$DB$770&amp;$DC$1:$DC$770,0))),"",IF(ISNA(INDEX($DC$1:$DC$200,MATCH($BI240&amp;BY$3,$DB$1:$DB$200&amp;$DC$1:$DC$200,0))),IF(INDEX($DC$201:$DC$770,MATCH($BI240&amp;BY$3,$DB$201:$DB$770&amp;$DC$201:$DC$770,0))=BY$3,2,""),IF(INDEX($DC$1:$DC$200,MATCH($BI240&amp;BY$3,$DB$1:$DB$200&amp;$DC$1:$DC$200,0))=BY$3,1,"")))</f>
        <v/>
      </c>
      <c r="BZ240" s="6" t="str">
        <f t="array" ref="BZ240">IF(ISNA(INDEX($DC$1:$DC$770,MATCH($BI240&amp;BZ$3,$DB$1:$DB$770&amp;$DC$1:$DC$770,0))),"",IF(ISNA(INDEX($DC$1:$DC$200,MATCH($BI240&amp;BZ$3,$DB$1:$DB$200&amp;$DC$1:$DC$200,0))),IF(INDEX($DC$201:$DC$770,MATCH($BI240&amp;BZ$3,$DB$201:$DB$770&amp;$DC$201:$DC$770,0))=BZ$3,2,""),IF(INDEX($DC$1:$DC$200,MATCH($BI240&amp;BZ$3,$DB$1:$DB$200&amp;$DC$1:$DC$200,0))=BZ$3,1,"")))</f>
        <v/>
      </c>
      <c r="CA240" s="5" t="str">
        <f t="array" ref="CA240">IF(ISNA(INDEX($DC$1:$DC$770,MATCH($BI240&amp;CA$3,$DB$1:$DB$770&amp;$DC$1:$DC$770,0))),"",IF(ISNA(INDEX($DC$1:$DC$200,MATCH($BI240&amp;CA$3,$DB$1:$DB$200&amp;$DC$1:$DC$200,0))),IF(INDEX($DC$201:$DC$770,MATCH($BI240&amp;CA$3,$DB$201:$DB$770&amp;$DC$201:$DC$770,0))=CA$3,2,""),IF(INDEX($DC$1:$DC$200,MATCH($BI240&amp;CA$3,$DB$1:$DB$200&amp;$DC$1:$DC$200,0))=CA$3,1,"")))</f>
        <v/>
      </c>
      <c r="CB240" s="6" t="str">
        <f t="array" ref="CB240">IF(ISNA(INDEX($DC$1:$DC$770,MATCH($BI240&amp;CB$3,$DB$1:$DB$770&amp;$DC$1:$DC$770,0))),"",IF(ISNA(INDEX($DC$1:$DC$200,MATCH($BI240&amp;CB$3,$DB$1:$DB$200&amp;$DC$1:$DC$200,0))),IF(INDEX($DC$201:$DC$770,MATCH($BI240&amp;CB$3,$DB$201:$DB$770&amp;$DC$201:$DC$770,0))=CB$3,2,""),IF(INDEX($DC$1:$DC$200,MATCH($BI240&amp;CB$3,$DB$1:$DB$200&amp;$DC$1:$DC$200,0))=CB$3,1,"")))</f>
        <v/>
      </c>
      <c r="CC240" s="7" t="str">
        <f t="array" ref="CC240">IF(ISNA(INDEX($DC$1:$DC$770,MATCH($BI240&amp;CC$3,$DB$1:$DB$770&amp;$DC$1:$DC$770,0))),"",IF(ISNA(INDEX($DC$1:$DC$200,MATCH($BI240&amp;CC$3,$DB$1:$DB$200&amp;$DC$1:$DC$200,0))),IF(INDEX($DC$201:$DC$770,MATCH($BI240&amp;CC$3,$DB$201:$DB$770&amp;$DC$201:$DC$770,0))=CC$3,2,""),IF(INDEX($DC$1:$DC$200,MATCH($BI240&amp;CC$3,$DB$1:$DB$200&amp;$DC$1:$DC$200,0))=CC$3,1,"")))</f>
        <v/>
      </c>
      <c r="CD240" s="6" t="str">
        <f t="array" ref="CD240">IF(ISNA(INDEX($DC$1:$DC$770,MATCH($BI240&amp;CD$3,$DB$1:$DB$770&amp;$DC$1:$DC$770,0))),"",IF(ISNA(INDEX($DC$1:$DC$200,MATCH($BI240&amp;CD$3,$DB$1:$DB$200&amp;$DC$1:$DC$200,0))),IF(INDEX($DC$201:$DC$770,MATCH($BI240&amp;CD$3,$DB$201:$DB$770&amp;$DC$201:$DC$770,0))=CD$3,2,""),IF(INDEX($DC$1:$DC$200,MATCH($BI240&amp;CD$3,$DB$1:$DB$200&amp;$DC$1:$DC$200,0))=CD$3,1,"")))</f>
        <v/>
      </c>
      <c r="CE240" s="6" t="str">
        <f t="array" ref="CE240">IF(ISNA(INDEX($DC$1:$DC$770,MATCH($BI240&amp;CE$3,$DB$1:$DB$770&amp;$DC$1:$DC$770,0))),"",IF(ISNA(INDEX($DC$1:$DC$200,MATCH($BI240&amp;CE$3,$DB$1:$DB$200&amp;$DC$1:$DC$200,0))),IF(INDEX($DC$201:$DC$770,MATCH($BI240&amp;CE$3,$DB$201:$DB$770&amp;$DC$201:$DC$770,0))=CE$3,2,""),IF(INDEX($DC$1:$DC$200,MATCH($BI240&amp;CE$3,$DB$1:$DB$200&amp;$DC$1:$DC$200,0))=CE$3,1,"")))</f>
        <v/>
      </c>
      <c r="CF240" s="6" t="str">
        <f t="array" ref="CF240">IF(ISNA(INDEX($DC$1:$DC$770,MATCH($BI240&amp;CF$3,$DB$1:$DB$770&amp;$DC$1:$DC$770,0))),"",IF(ISNA(INDEX($DC$1:$DC$200,MATCH($BI240&amp;CF$3,$DB$1:$DB$200&amp;$DC$1:$DC$200,0))),IF(INDEX($DC$201:$DC$770,MATCH($BI240&amp;CF$3,$DB$201:$DB$770&amp;$DC$201:$DC$770,0))=CF$3,2,""),IF(INDEX($DC$1:$DC$200,MATCH($BI240&amp;CF$3,$DB$1:$DB$200&amp;$DC$1:$DC$200,0))=CF$3,1,"")))</f>
        <v/>
      </c>
      <c r="CG240" s="5" t="str">
        <f t="array" ref="CG240">IF(ISNA(INDEX($DC$1:$DC$770,MATCH($BI240&amp;CG$3,$DB$1:$DB$770&amp;$DC$1:$DC$770,0))),"",IF(ISNA(INDEX($DC$1:$DC$200,MATCH($BI240&amp;CG$3,$DB$1:$DB$200&amp;$DC$1:$DC$200,0))),IF(INDEX($DC$201:$DC$770,MATCH($BI240&amp;CG$3,$DB$201:$DB$770&amp;$DC$201:$DC$770,0))=CG$3,2,""),IF(INDEX($DC$1:$DC$200,MATCH($BI240&amp;CG$3,$DB$1:$DB$200&amp;$DC$1:$DC$200,0))=CG$3,1,"")))</f>
        <v/>
      </c>
      <c r="CH240" s="6" t="str">
        <f t="array" ref="CH240">IF(ISNA(INDEX($DC$1:$DC$770,MATCH($BI240&amp;CH$3,$DB$1:$DB$770&amp;$DC$1:$DC$770,0))),"",IF(ISNA(INDEX($DC$1:$DC$200,MATCH($BI240&amp;CH$3,$DB$1:$DB$200&amp;$DC$1:$DC$200,0))),IF(INDEX($DC$201:$DC$770,MATCH($BI240&amp;CH$3,$DB$201:$DB$770&amp;$DC$201:$DC$770,0))=CH$3,2,""),IF(INDEX($DC$1:$DC$200,MATCH($BI240&amp;CH$3,$DB$1:$DB$200&amp;$DC$1:$DC$200,0))=CH$3,1,"")))</f>
        <v/>
      </c>
      <c r="CI240" s="7" t="str">
        <f t="array" ref="CI240">IF(ISNA(INDEX($DC$1:$DC$770,MATCH($BI240&amp;CI$3,$DB$1:$DB$770&amp;$DC$1:$DC$770,0))),"",IF(ISNA(INDEX($DC$1:$DC$200,MATCH($BI240&amp;CI$3,$DB$1:$DB$200&amp;$DC$1:$DC$200,0))),IF(INDEX($DC$201:$DC$770,MATCH($BI240&amp;CI$3,$DB$201:$DB$770&amp;$DC$201:$DC$770,0))=CI$3,2,""),IF(INDEX($DC$1:$DC$200,MATCH($BI240&amp;CI$3,$DB$1:$DB$200&amp;$DC$1:$DC$200,0))=CI$3,1,"")))</f>
        <v/>
      </c>
      <c r="CJ240" s="6" t="str">
        <f t="array" ref="CJ240">IF(ISNA(INDEX($DC$1:$DC$770,MATCH($BI240&amp;CJ$3,$DB$1:$DB$770&amp;$DC$1:$DC$770,0))),"",IF(ISNA(INDEX($DC$1:$DC$200,MATCH($BI240&amp;CJ$3,$DB$1:$DB$200&amp;$DC$1:$DC$200,0))),IF(INDEX($DC$201:$DC$770,MATCH($BI240&amp;CJ$3,$DB$201:$DB$770&amp;$DC$201:$DC$770,0))=CJ$3,2,""),IF(INDEX($DC$1:$DC$200,MATCH($BI240&amp;CJ$3,$DB$1:$DB$200&amp;$DC$1:$DC$200,0))=CJ$3,1,"")))</f>
        <v/>
      </c>
      <c r="CK240" s="6" t="str">
        <f t="array" ref="CK240">IF(ISNA(INDEX($DC$1:$DC$770,MATCH($BI240&amp;CK$3,$DB$1:$DB$770&amp;$DC$1:$DC$770,0))),"",IF(ISNA(INDEX($DC$1:$DC$200,MATCH($BI240&amp;CK$3,$DB$1:$DB$200&amp;$DC$1:$DC$200,0))),IF(INDEX($DC$201:$DC$770,MATCH($BI240&amp;CK$3,$DB$201:$DB$770&amp;$DC$201:$DC$770,0))=CK$3,2,""),IF(INDEX($DC$1:$DC$200,MATCH($BI240&amp;CK$3,$DB$1:$DB$200&amp;$DC$1:$DC$200,0))=CK$3,1,"")))</f>
        <v/>
      </c>
      <c r="CL240" s="7" t="str">
        <f t="array" ref="CL240">IF(ISNA(INDEX($DC$1:$DC$770,MATCH($BI240&amp;CL$3,$DB$1:$DB$770&amp;$DC$1:$DC$770,0))),"",IF(ISNA(INDEX($DC$1:$DC$200,MATCH($BI240&amp;CL$3,$DB$1:$DB$200&amp;$DC$1:$DC$200,0))),IF(INDEX($DC$201:$DC$770,MATCH($BI240&amp;CL$3,$DB$201:$DB$770&amp;$DC$201:$DC$770,0))=CL$3,2,""),IF(INDEX($DC$1:$DC$200,MATCH($BI240&amp;CL$3,$DB$1:$DB$200&amp;$DC$1:$DC$200,0))=CL$3,1,"")))</f>
        <v/>
      </c>
      <c r="CX240" s="30"/>
      <c r="CY240" s="30"/>
      <c r="CZ240" s="30"/>
      <c r="DA240" s="30"/>
      <c r="DB240" s="30">
        <f>IF($DF$235&gt;5,DB239+1,0)</f>
        <v>0</v>
      </c>
      <c r="DC240" s="30">
        <f t="shared" si="2236"/>
        <v>3</v>
      </c>
      <c r="DD240" s="30"/>
      <c r="DE240" s="30">
        <v>6</v>
      </c>
      <c r="DF240" s="30"/>
      <c r="DG240" s="30"/>
      <c r="DH240" s="30"/>
      <c r="DI240" s="30"/>
      <c r="DJ240" s="30"/>
      <c r="DK240" s="30"/>
      <c r="DL240" s="49">
        <f t="shared" si="1926"/>
        <v>0</v>
      </c>
      <c r="DM240" s="30"/>
      <c r="DN240" s="30"/>
      <c r="DO240" s="30"/>
      <c r="DP240" s="30"/>
      <c r="DQ240" s="30"/>
    </row>
    <row r="241" spans="1:121">
      <c r="A241" s="13">
        <f t="shared" ref="A241" si="2273">A240+0.5</f>
        <v>292.5</v>
      </c>
      <c r="B241" s="174"/>
      <c r="C241" s="183"/>
      <c r="D241" s="177"/>
      <c r="E241" s="2"/>
      <c r="F241" s="165"/>
      <c r="G241" s="165"/>
      <c r="H241" s="165"/>
      <c r="I241" s="2"/>
      <c r="J241" s="9" t="str">
        <f t="shared" ref="J241" si="2274">IF(ISNA(VLOOKUP(A241,$CP$30:$CQ$56,2,FALSE)),IF(ISNA(VLOOKUP(A241,$DB$1:$DE$200,4,FALSE)),"",VLOOKUP(A241,$DB$1:$DE$200,4,FALSE)),VLOOKUP(A241,$CP$30:$CQ$56,2,FALSE))</f>
        <v/>
      </c>
      <c r="K241" s="10"/>
      <c r="L241" s="10"/>
      <c r="M241" s="10"/>
      <c r="N241" s="10"/>
      <c r="O241" s="8"/>
      <c r="P241" s="9" t="str">
        <f t="array" ref="P241">IF(ISNA(INDEX($DC$201:$DC$770,MATCH($A240&amp;P$3,$DB$201:$DB$770&amp;$DC$201:$DC$770,0))),IF(ISNA(INDEX($DC$1:$DC$200,MATCH($A241&amp;P$3,$DB$1:$DB$200&amp;$DC$1:$DC$200,0))),"",IF(INDEX($DC$1:$DC$200,MATCH($A241&amp;P$3,$DB$1:$DB$200&amp;$DC$1:$DC$200,0))=P$3,1,"")),IF(INDEX($DC$201:$DC$770,MATCH($A240&amp;P$3,$DB$201:$DB$770&amp;$DC$201:$DC$770,0))=P$3,2,""))</f>
        <v/>
      </c>
      <c r="Q241" s="10" t="str">
        <f t="array" ref="Q241">IF(ISNA(INDEX($DC$201:$DC$770,MATCH($A240&amp;Q$3,$DB$201:$DB$770&amp;$DC$201:$DC$770,0))),IF(ISNA(INDEX($DC$1:$DC$200,MATCH($A241&amp;Q$3,$DB$1:$DB$200&amp;$DC$1:$DC$200,0))),"",IF(INDEX($DC$1:$DC$200,MATCH($A241&amp;Q$3,$DB$1:$DB$200&amp;$DC$1:$DC$200,0))=Q$3,1,"")),IF(INDEX($DC$201:$DC$770,MATCH($A240&amp;Q$3,$DB$201:$DB$770&amp;$DC$201:$DC$770,0))=Q$3,2,""))</f>
        <v/>
      </c>
      <c r="R241" s="10" t="str">
        <f t="array" ref="R241">IF(ISNA(INDEX($DC$201:$DC$770,MATCH($A240&amp;R$3,$DB$201:$DB$770&amp;$DC$201:$DC$770,0))),IF(ISNA(INDEX($DC$1:$DC$200,MATCH($A241&amp;R$3,$DB$1:$DB$200&amp;$DC$1:$DC$200,0))),"",IF(INDEX($DC$1:$DC$200,MATCH($A241&amp;R$3,$DB$1:$DB$200&amp;$DC$1:$DC$200,0))=R$3,1,"")),IF(INDEX($DC$201:$DC$770,MATCH($A240&amp;R$3,$DB$201:$DB$770&amp;$DC$201:$DC$770,0))=R$3,2,""))</f>
        <v/>
      </c>
      <c r="S241" s="9" t="str">
        <f t="array" ref="S241">IF(ISNA(INDEX($DC$201:$DC$770,MATCH($A240&amp;S$3,$DB$201:$DB$770&amp;$DC$201:$DC$770,0))),IF(ISNA(INDEX($DC$1:$DC$200,MATCH($A241&amp;S$3,$DB$1:$DB$200&amp;$DC$1:$DC$200,0))),"",IF(INDEX($DC$1:$DC$200,MATCH($A241&amp;S$3,$DB$1:$DB$200&amp;$DC$1:$DC$200,0))=S$3,1,"")),IF(INDEX($DC$201:$DC$770,MATCH($A240&amp;S$3,$DB$201:$DB$770&amp;$DC$201:$DC$770,0))=S$3,2,""))</f>
        <v/>
      </c>
      <c r="T241" s="10" t="str">
        <f t="array" ref="T241">IF(ISNA(INDEX($DC$201:$DC$770,MATCH($A240&amp;T$3,$DB$201:$DB$770&amp;$DC$201:$DC$770,0))),IF(ISNA(INDEX($DC$1:$DC$200,MATCH($A241&amp;T$3,$DB$1:$DB$200&amp;$DC$1:$DC$200,0))),"",IF(INDEX($DC$1:$DC$200,MATCH($A241&amp;T$3,$DB$1:$DB$200&amp;$DC$1:$DC$200,0))=T$3,1,"")),IF(INDEX($DC$201:$DC$770,MATCH($A240&amp;T$3,$DB$201:$DB$770&amp;$DC$201:$DC$770,0))=T$3,2,""))</f>
        <v/>
      </c>
      <c r="U241" s="8" t="str">
        <f t="array" ref="U241">IF(ISNA(INDEX($DC$201:$DC$770,MATCH($A240&amp;U$3,$DB$201:$DB$770&amp;$DC$201:$DC$770,0))),IF(ISNA(INDEX($DC$1:$DC$200,MATCH($A241&amp;U$3,$DB$1:$DB$200&amp;$DC$1:$DC$200,0))),"",IF(INDEX($DC$1:$DC$200,MATCH($A241&amp;U$3,$DB$1:$DB$200&amp;$DC$1:$DC$200,0))=U$3,1,"")),IF(INDEX($DC$201:$DC$770,MATCH($A240&amp;U$3,$DB$201:$DB$770&amp;$DC$201:$DC$770,0))=U$3,2,""))</f>
        <v/>
      </c>
      <c r="V241" s="10" t="str">
        <f t="array" ref="V241">IF(ISNA(INDEX($DC$201:$DC$770,MATCH($A240&amp;V$3,$DB$201:$DB$770&amp;$DC$201:$DC$770,0))),IF(ISNA(INDEX($DC$1:$DC$200,MATCH($A241&amp;V$3,$DB$1:$DB$200&amp;$DC$1:$DC$200,0))),"",IF(INDEX($DC$1:$DC$200,MATCH($A241&amp;V$3,$DB$1:$DB$200&amp;$DC$1:$DC$200,0))=V$3,1,"")),IF(INDEX($DC$201:$DC$770,MATCH($A240&amp;V$3,$DB$201:$DB$770&amp;$DC$201:$DC$770,0))=V$3,2,""))</f>
        <v/>
      </c>
      <c r="W241" s="10" t="str">
        <f t="array" ref="W241">IF(ISNA(INDEX($DC$201:$DC$770,MATCH($A240&amp;W$3,$DB$201:$DB$770&amp;$DC$201:$DC$770,0))),IF(ISNA(INDEX($DC$1:$DC$200,MATCH($A241&amp;W$3,$DB$1:$DB$200&amp;$DC$1:$DC$200,0))),"",IF(INDEX($DC$1:$DC$200,MATCH($A241&amp;W$3,$DB$1:$DB$200&amp;$DC$1:$DC$200,0))=W$3,1,"")),IF(INDEX($DC$201:$DC$770,MATCH($A240&amp;W$3,$DB$201:$DB$770&amp;$DC$201:$DC$770,0))=W$3,2,""))</f>
        <v/>
      </c>
      <c r="X241" s="10" t="str">
        <f t="array" ref="X241">IF(ISNA(INDEX($DC$201:$DC$770,MATCH($A240&amp;X$3,$DB$201:$DB$770&amp;$DC$201:$DC$770,0))),IF(ISNA(INDEX($DC$1:$DC$200,MATCH($A241&amp;X$3,$DB$1:$DB$200&amp;$DC$1:$DC$200,0))),"",IF(INDEX($DC$1:$DC$200,MATCH($A241&amp;X$3,$DB$1:$DB$200&amp;$DC$1:$DC$200,0))=X$3,1,"")),IF(INDEX($DC$201:$DC$770,MATCH($A240&amp;X$3,$DB$201:$DB$770&amp;$DC$201:$DC$770,0))=X$3,2,""))</f>
        <v/>
      </c>
      <c r="Y241" s="9" t="str">
        <f t="array" ref="Y241">IF(ISNA(INDEX($DC$201:$DC$770,MATCH($A240&amp;Y$3,$DB$201:$DB$770&amp;$DC$201:$DC$770,0))),IF(ISNA(INDEX($DC$1:$DC$200,MATCH($A241&amp;Y$3,$DB$1:$DB$200&amp;$DC$1:$DC$200,0))),"",IF(INDEX($DC$1:$DC$200,MATCH($A241&amp;Y$3,$DB$1:$DB$200&amp;$DC$1:$DC$200,0))=Y$3,1,"")),IF(INDEX($DC$201:$DC$770,MATCH($A240&amp;Y$3,$DB$201:$DB$770&amp;$DC$201:$DC$770,0))=Y$3,2,""))</f>
        <v/>
      </c>
      <c r="Z241" s="10" t="str">
        <f t="array" ref="Z241">IF(ISNA(INDEX($DC$201:$DC$770,MATCH($A240&amp;Z$3,$DB$201:$DB$770&amp;$DC$201:$DC$770,0))),IF(ISNA(INDEX($DC$1:$DC$200,MATCH($A241&amp;Z$3,$DB$1:$DB$200&amp;$DC$1:$DC$200,0))),"",IF(INDEX($DC$1:$DC$200,MATCH($A241&amp;Z$3,$DB$1:$DB$200&amp;$DC$1:$DC$200,0))=Z$3,1,"")),IF(INDEX($DC$201:$DC$770,MATCH($A240&amp;Z$3,$DB$201:$DB$770&amp;$DC$201:$DC$770,0))=Z$3,2,""))</f>
        <v/>
      </c>
      <c r="AA241" s="8" t="str">
        <f t="array" ref="AA241">IF(ISNA(INDEX($DC$201:$DC$770,MATCH($A240&amp;AA$3,$DB$201:$DB$770&amp;$DC$201:$DC$770,0))),IF(ISNA(INDEX($DC$1:$DC$200,MATCH($A241&amp;AA$3,$DB$1:$DB$200&amp;$DC$1:$DC$200,0))),"",IF(INDEX($DC$1:$DC$200,MATCH($A241&amp;AA$3,$DB$1:$DB$200&amp;$DC$1:$DC$200,0))=AA$3,1,"")),IF(INDEX($DC$201:$DC$770,MATCH($A240&amp;AA$3,$DB$201:$DB$770&amp;$DC$201:$DC$770,0))=AA$3,2,""))</f>
        <v/>
      </c>
      <c r="AB241" s="10" t="str">
        <f t="array" ref="AB241">IF(ISNA(INDEX($DC$201:$DC$770,MATCH($A240&amp;AB$3,$DB$201:$DB$770&amp;$DC$201:$DC$770,0))),IF(ISNA(INDEX($DC$1:$DC$200,MATCH($A241&amp;AB$3,$DB$1:$DB$200&amp;$DC$1:$DC$200,0))),"",IF(INDEX($DC$1:$DC$200,MATCH($A241&amp;AB$3,$DB$1:$DB$200&amp;$DC$1:$DC$200,0))=AB$3,1,"")),IF(INDEX($DC$201:$DC$770,MATCH($A240&amp;AB$3,$DB$201:$DB$770&amp;$DC$201:$DC$770,0))=AB$3,2,""))</f>
        <v/>
      </c>
      <c r="AC241" s="10" t="str">
        <f t="array" ref="AC241">IF(ISNA(INDEX($DC$201:$DC$770,MATCH($A240&amp;AC$3,$DB$201:$DB$770&amp;$DC$201:$DC$770,0))),IF(ISNA(INDEX($DC$1:$DC$200,MATCH($A241&amp;AC$3,$DB$1:$DB$200&amp;$DC$1:$DC$200,0))),"",IF(INDEX($DC$1:$DC$200,MATCH($A241&amp;AC$3,$DB$1:$DB$200&amp;$DC$1:$DC$200,0))=AC$3,1,"")),IF(INDEX($DC$201:$DC$770,MATCH($A240&amp;AC$3,$DB$201:$DB$770&amp;$DC$201:$DC$770,0))=AC$3,2,""))</f>
        <v/>
      </c>
      <c r="AD241" s="8" t="str">
        <f t="array" ref="AD241">IF(ISNA(INDEX($DC$201:$DC$770,MATCH($A240&amp;AD$3,$DB$201:$DB$770&amp;$DC$201:$DC$770,0))),IF(ISNA(INDEX($DC$1:$DC$200,MATCH($A241&amp;AD$3,$DB$1:$DB$200&amp;$DC$1:$DC$200,0))),"",IF(INDEX($DC$1:$DC$200,MATCH($A241&amp;AD$3,$DB$1:$DB$200&amp;$DC$1:$DC$200,0))=AD$3,1,"")),IF(INDEX($DC$201:$DC$770,MATCH($A240&amp;AD$3,$DB$201:$DB$770&amp;$DC$201:$DC$770,0))=AD$3,2,""))</f>
        <v/>
      </c>
      <c r="AE241" s="4">
        <f t="shared" ref="AE241" si="2275">AE240+0.5</f>
        <v>323.5</v>
      </c>
      <c r="AF241" s="174"/>
      <c r="AG241" s="183"/>
      <c r="AH241" s="177"/>
      <c r="AI241" s="2"/>
      <c r="AJ241" s="165"/>
      <c r="AK241" s="165"/>
      <c r="AL241" s="165"/>
      <c r="AM241" s="2"/>
      <c r="AN241" s="9" t="str">
        <f t="shared" ref="AN241" si="2276">IF(ISNA(VLOOKUP(AE241,$CP$30:$CQ$56,2,FALSE)),IF(ISNA(VLOOKUP(AE241,$DB$1:$DE$200,4,FALSE)),"",VLOOKUP(AE241,$DB$1:$DE$200,4,FALSE)),VLOOKUP(AE241,$CP$30:$CQ$56,2,FALSE))</f>
        <v/>
      </c>
      <c r="AO241" s="10"/>
      <c r="AP241" s="10"/>
      <c r="AQ241" s="10"/>
      <c r="AR241" s="10"/>
      <c r="AS241" s="8"/>
      <c r="AT241" s="9" t="str">
        <f t="array" ref="AT241">IF(ISNA(INDEX($DC$201:$DC$770,MATCH($AE240&amp;AT$3,$DB$201:$DB$770&amp;$DC$201:$DC$770,0))),IF(ISNA(INDEX($DC$1:$DC$200,MATCH($AE241&amp;AT$3,$DB$1:$DB$200&amp;$DC$1:$DC$200,0))),"",IF(INDEX($DC$1:$DC$200,MATCH($AE241&amp;AT$3,$DB$1:$DB$200&amp;$DC$1:$DC$200,0))=AT$3,1,"")),IF(INDEX($DC$201:$DC$770,MATCH($AE240&amp;AT$3,$DB$201:$DB$770&amp;$DC$201:$DC$770,0))=AT$3,2,""))</f>
        <v/>
      </c>
      <c r="AU241" s="10" t="str">
        <f t="array" ref="AU241">IF(ISNA(INDEX($DC$201:$DC$770,MATCH($AE240&amp;AU$3,$DB$201:$DB$770&amp;$DC$201:$DC$770,0))),IF(ISNA(INDEX($DC$1:$DC$200,MATCH($AE241&amp;AU$3,$DB$1:$DB$200&amp;$DC$1:$DC$200,0))),"",IF(INDEX($DC$1:$DC$200,MATCH($AE241&amp;AU$3,$DB$1:$DB$200&amp;$DC$1:$DC$200,0))=AU$3,1,"")),IF(INDEX($DC$201:$DC$770,MATCH($AE240&amp;AU$3,$DB$201:$DB$770&amp;$DC$201:$DC$770,0))=AU$3,2,""))</f>
        <v/>
      </c>
      <c r="AV241" s="10" t="str">
        <f t="array" ref="AV241">IF(ISNA(INDEX($DC$201:$DC$770,MATCH($AE240&amp;AV$3,$DB$201:$DB$770&amp;$DC$201:$DC$770,0))),IF(ISNA(INDEX($DC$1:$DC$200,MATCH($AE241&amp;AV$3,$DB$1:$DB$200&amp;$DC$1:$DC$200,0))),"",IF(INDEX($DC$1:$DC$200,MATCH($AE241&amp;AV$3,$DB$1:$DB$200&amp;$DC$1:$DC$200,0))=AV$3,1,"")),IF(INDEX($DC$201:$DC$770,MATCH($AE240&amp;AV$3,$DB$201:$DB$770&amp;$DC$201:$DC$770,0))=AV$3,2,""))</f>
        <v/>
      </c>
      <c r="AW241" s="9" t="str">
        <f t="array" ref="AW241">IF(ISNA(INDEX($DC$201:$DC$770,MATCH($AE240&amp;AW$3,$DB$201:$DB$770&amp;$DC$201:$DC$770,0))),IF(ISNA(INDEX($DC$1:$DC$200,MATCH($AE241&amp;AW$3,$DB$1:$DB$200&amp;$DC$1:$DC$200,0))),"",IF(INDEX($DC$1:$DC$200,MATCH($AE241&amp;AW$3,$DB$1:$DB$200&amp;$DC$1:$DC$200,0))=AW$3,1,"")),IF(INDEX($DC$201:$DC$770,MATCH($AE240&amp;AW$3,$DB$201:$DB$770&amp;$DC$201:$DC$770,0))=AW$3,2,""))</f>
        <v/>
      </c>
      <c r="AX241" s="10" t="str">
        <f t="array" ref="AX241">IF(ISNA(INDEX($DC$201:$DC$770,MATCH($AE240&amp;AX$3,$DB$201:$DB$770&amp;$DC$201:$DC$770,0))),IF(ISNA(INDEX($DC$1:$DC$200,MATCH($AE241&amp;AX$3,$DB$1:$DB$200&amp;$DC$1:$DC$200,0))),"",IF(INDEX($DC$1:$DC$200,MATCH($AE241&amp;AX$3,$DB$1:$DB$200&amp;$DC$1:$DC$200,0))=AX$3,1,"")),IF(INDEX($DC$201:$DC$770,MATCH($AE240&amp;AX$3,$DB$201:$DB$770&amp;$DC$201:$DC$770,0))=AX$3,2,""))</f>
        <v/>
      </c>
      <c r="AY241" s="8" t="str">
        <f t="array" ref="AY241">IF(ISNA(INDEX($DC$201:$DC$770,MATCH($AE240&amp;AY$3,$DB$201:$DB$770&amp;$DC$201:$DC$770,0))),IF(ISNA(INDEX($DC$1:$DC$200,MATCH($AE241&amp;AY$3,$DB$1:$DB$200&amp;$DC$1:$DC$200,0))),"",IF(INDEX($DC$1:$DC$200,MATCH($AE241&amp;AY$3,$DB$1:$DB$200&amp;$DC$1:$DC$200,0))=AY$3,1,"")),IF(INDEX($DC$201:$DC$770,MATCH($AE240&amp;AY$3,$DB$201:$DB$770&amp;$DC$201:$DC$770,0))=AY$3,2,""))</f>
        <v/>
      </c>
      <c r="AZ241" s="10" t="str">
        <f t="array" ref="AZ241">IF(ISNA(INDEX($DC$201:$DC$770,MATCH($AE240&amp;AZ$3,$DB$201:$DB$770&amp;$DC$201:$DC$770,0))),IF(ISNA(INDEX($DC$1:$DC$200,MATCH($AE241&amp;AZ$3,$DB$1:$DB$200&amp;$DC$1:$DC$200,0))),"",IF(INDEX($DC$1:$DC$200,MATCH($AE241&amp;AZ$3,$DB$1:$DB$200&amp;$DC$1:$DC$200,0))=AZ$3,1,"")),IF(INDEX($DC$201:$DC$770,MATCH($AE240&amp;AZ$3,$DB$201:$DB$770&amp;$DC$201:$DC$770,0))=AZ$3,2,""))</f>
        <v/>
      </c>
      <c r="BA241" s="10" t="str">
        <f t="array" ref="BA241">IF(ISNA(INDEX($DC$201:$DC$770,MATCH($AE240&amp;BA$3,$DB$201:$DB$770&amp;$DC$201:$DC$770,0))),IF(ISNA(INDEX($DC$1:$DC$200,MATCH($AE241&amp;BA$3,$DB$1:$DB$200&amp;$DC$1:$DC$200,0))),"",IF(INDEX($DC$1:$DC$200,MATCH($AE241&amp;BA$3,$DB$1:$DB$200&amp;$DC$1:$DC$200,0))=BA$3,1,"")),IF(INDEX($DC$201:$DC$770,MATCH($AE240&amp;BA$3,$DB$201:$DB$770&amp;$DC$201:$DC$770,0))=BA$3,2,""))</f>
        <v/>
      </c>
      <c r="BB241" s="10" t="str">
        <f t="array" ref="BB241">IF(ISNA(INDEX($DC$201:$DC$770,MATCH($AE240&amp;BB$3,$DB$201:$DB$770&amp;$DC$201:$DC$770,0))),IF(ISNA(INDEX($DC$1:$DC$200,MATCH($AE241&amp;BB$3,$DB$1:$DB$200&amp;$DC$1:$DC$200,0))),"",IF(INDEX($DC$1:$DC$200,MATCH($AE241&amp;BB$3,$DB$1:$DB$200&amp;$DC$1:$DC$200,0))=BB$3,1,"")),IF(INDEX($DC$201:$DC$770,MATCH($AE240&amp;BB$3,$DB$201:$DB$770&amp;$DC$201:$DC$770,0))=BB$3,2,""))</f>
        <v/>
      </c>
      <c r="BC241" s="9" t="str">
        <f t="array" ref="BC241">IF(ISNA(INDEX($DC$201:$DC$770,MATCH($AE240&amp;BC$3,$DB$201:$DB$770&amp;$DC$201:$DC$770,0))),IF(ISNA(INDEX($DC$1:$DC$200,MATCH($AE241&amp;BC$3,$DB$1:$DB$200&amp;$DC$1:$DC$200,0))),"",IF(INDEX($DC$1:$DC$200,MATCH($AE241&amp;BC$3,$DB$1:$DB$200&amp;$DC$1:$DC$200,0))=BC$3,1,"")),IF(INDEX($DC$201:$DC$770,MATCH($AE240&amp;BC$3,$DB$201:$DB$770&amp;$DC$201:$DC$770,0))=BC$3,2,""))</f>
        <v/>
      </c>
      <c r="BD241" s="10" t="str">
        <f t="array" ref="BD241">IF(ISNA(INDEX($DC$201:$DC$770,MATCH($AE240&amp;BD$3,$DB$201:$DB$770&amp;$DC$201:$DC$770,0))),IF(ISNA(INDEX($DC$1:$DC$200,MATCH($AE241&amp;BD$3,$DB$1:$DB$200&amp;$DC$1:$DC$200,0))),"",IF(INDEX($DC$1:$DC$200,MATCH($AE241&amp;BD$3,$DB$1:$DB$200&amp;$DC$1:$DC$200,0))=BD$3,1,"")),IF(INDEX($DC$201:$DC$770,MATCH($AE240&amp;BD$3,$DB$201:$DB$770&amp;$DC$201:$DC$770,0))=BD$3,2,""))</f>
        <v/>
      </c>
      <c r="BE241" s="8" t="str">
        <f t="array" ref="BE241">IF(ISNA(INDEX($DC$201:$DC$770,MATCH($AE240&amp;BE$3,$DB$201:$DB$770&amp;$DC$201:$DC$770,0))),IF(ISNA(INDEX($DC$1:$DC$200,MATCH($AE241&amp;BE$3,$DB$1:$DB$200&amp;$DC$1:$DC$200,0))),"",IF(INDEX($DC$1:$DC$200,MATCH($AE241&amp;BE$3,$DB$1:$DB$200&amp;$DC$1:$DC$200,0))=BE$3,1,"")),IF(INDEX($DC$201:$DC$770,MATCH($AE240&amp;BE$3,$DB$201:$DB$770&amp;$DC$201:$DC$770,0))=BE$3,2,""))</f>
        <v/>
      </c>
      <c r="BF241" s="10" t="str">
        <f t="array" ref="BF241">IF(ISNA(INDEX($DC$201:$DC$770,MATCH($AE240&amp;BF$3,$DB$201:$DB$770&amp;$DC$201:$DC$770,0))),IF(ISNA(INDEX($DC$1:$DC$200,MATCH($AE241&amp;BF$3,$DB$1:$DB$200&amp;$DC$1:$DC$200,0))),"",IF(INDEX($DC$1:$DC$200,MATCH($AE241&amp;BF$3,$DB$1:$DB$200&amp;$DC$1:$DC$200,0))=BF$3,1,"")),IF(INDEX($DC$201:$DC$770,MATCH($AE240&amp;BF$3,$DB$201:$DB$770&amp;$DC$201:$DC$770,0))=BF$3,2,""))</f>
        <v/>
      </c>
      <c r="BG241" s="10" t="str">
        <f t="array" ref="BG241">IF(ISNA(INDEX($DC$201:$DC$770,MATCH($AE240&amp;BG$3,$DB$201:$DB$770&amp;$DC$201:$DC$770,0))),IF(ISNA(INDEX($DC$1:$DC$200,MATCH($AE241&amp;BG$3,$DB$1:$DB$200&amp;$DC$1:$DC$200,0))),"",IF(INDEX($DC$1:$DC$200,MATCH($AE241&amp;BG$3,$DB$1:$DB$200&amp;$DC$1:$DC$200,0))=BG$3,1,"")),IF(INDEX($DC$201:$DC$770,MATCH($AE240&amp;BG$3,$DB$201:$DB$770&amp;$DC$201:$DC$770,0))=BG$3,2,""))</f>
        <v/>
      </c>
      <c r="BH241" s="8" t="str">
        <f t="array" ref="BH241">IF(ISNA(INDEX($DC$201:$DC$770,MATCH($AE240&amp;BH$3,$DB$201:$DB$770&amp;$DC$201:$DC$770,0))),IF(ISNA(INDEX($DC$1:$DC$200,MATCH($AE241&amp;BH$3,$DB$1:$DB$200&amp;$DC$1:$DC$200,0))),"",IF(INDEX($DC$1:$DC$200,MATCH($AE241&amp;BH$3,$DB$1:$DB$200&amp;$DC$1:$DC$200,0))=BH$3,1,"")),IF(INDEX($DC$201:$DC$770,MATCH($AE240&amp;BH$3,$DB$201:$DB$770&amp;$DC$201:$DC$770,0))=BH$3,2,""))</f>
        <v/>
      </c>
      <c r="BI241" s="4">
        <f t="shared" ref="BI241" si="2277">BI240+0.5</f>
        <v>353.5</v>
      </c>
      <c r="BJ241" s="174"/>
      <c r="BK241" s="183"/>
      <c r="BL241" s="177"/>
      <c r="BM241" s="2"/>
      <c r="BN241" s="165"/>
      <c r="BO241" s="165"/>
      <c r="BP241" s="165"/>
      <c r="BQ241" s="2"/>
      <c r="BR241" s="9" t="str">
        <f t="shared" ref="BR241" si="2278">IF(ISNA(VLOOKUP(BI241,$CP$30:$CQ$56,2,FALSE)),IF(ISNA(VLOOKUP(BI241,$DB$1:$DE$200,4,FALSE)),"",VLOOKUP(BI241,$DB$1:$DE$200,4,FALSE)),VLOOKUP(BI241,$CP$30:$CQ$56,2,FALSE))</f>
        <v>4. Advent</v>
      </c>
      <c r="BS241" s="10"/>
      <c r="BT241" s="10"/>
      <c r="BU241" s="10"/>
      <c r="BV241" s="10"/>
      <c r="BW241" s="8"/>
      <c r="BX241" s="9" t="str">
        <f t="array" ref="BX241">IF(ISNA(INDEX($DC$201:$DC$770,MATCH($BI240&amp;BX$3,$DB$201:$DB$770&amp;$DC$201:$DC$770,0))),IF(ISNA(INDEX($DC$1:$DC$200,MATCH($BI241&amp;BX$3,$DB$1:$DB$200&amp;$DC$1:$DC$200,0))),"",IF(INDEX($DC$1:$DC$200,MATCH($BI241&amp;BX$3,$DB$1:$DB$200&amp;$DC$1:$DC$200,0))=BX$3,1,"")),IF(INDEX($DC$201:$DC$770,MATCH($BI240&amp;BX$3,$DB$201:$DB$770&amp;$DC$201:$DC$770,0))=BX$3,2,""))</f>
        <v/>
      </c>
      <c r="BY241" s="10" t="str">
        <f t="array" ref="BY241">IF(ISNA(INDEX($DC$201:$DC$770,MATCH($BI240&amp;BY$3,$DB$201:$DB$770&amp;$DC$201:$DC$770,0))),IF(ISNA(INDEX($DC$1:$DC$200,MATCH($BI241&amp;BY$3,$DB$1:$DB$200&amp;$DC$1:$DC$200,0))),"",IF(INDEX($DC$1:$DC$200,MATCH($BI241&amp;BY$3,$DB$1:$DB$200&amp;$DC$1:$DC$200,0))=BY$3,1,"")),IF(INDEX($DC$201:$DC$770,MATCH($BI240&amp;BY$3,$DB$201:$DB$770&amp;$DC$201:$DC$770,0))=BY$3,2,""))</f>
        <v/>
      </c>
      <c r="BZ241" s="10" t="str">
        <f t="array" ref="BZ241">IF(ISNA(INDEX($DC$201:$DC$770,MATCH($BI240&amp;BZ$3,$DB$201:$DB$770&amp;$DC$201:$DC$770,0))),IF(ISNA(INDEX($DC$1:$DC$200,MATCH($BI241&amp;BZ$3,$DB$1:$DB$200&amp;$DC$1:$DC$200,0))),"",IF(INDEX($DC$1:$DC$200,MATCH($BI241&amp;BZ$3,$DB$1:$DB$200&amp;$DC$1:$DC$200,0))=BZ$3,1,"")),IF(INDEX($DC$201:$DC$770,MATCH($BI240&amp;BZ$3,$DB$201:$DB$770&amp;$DC$201:$DC$770,0))=BZ$3,2,""))</f>
        <v/>
      </c>
      <c r="CA241" s="9" t="str">
        <f t="array" ref="CA241">IF(ISNA(INDEX($DC$201:$DC$770,MATCH($BI240&amp;CA$3,$DB$201:$DB$770&amp;$DC$201:$DC$770,0))),IF(ISNA(INDEX($DC$1:$DC$200,MATCH($BI241&amp;CA$3,$DB$1:$DB$200&amp;$DC$1:$DC$200,0))),"",IF(INDEX($DC$1:$DC$200,MATCH($BI241&amp;CA$3,$DB$1:$DB$200&amp;$DC$1:$DC$200,0))=CA$3,1,"")),IF(INDEX($DC$201:$DC$770,MATCH($BI240&amp;CA$3,$DB$201:$DB$770&amp;$DC$201:$DC$770,0))=CA$3,2,""))</f>
        <v/>
      </c>
      <c r="CB241" s="10" t="str">
        <f t="array" ref="CB241">IF(ISNA(INDEX($DC$201:$DC$770,MATCH($BI240&amp;CB$3,$DB$201:$DB$770&amp;$DC$201:$DC$770,0))),IF(ISNA(INDEX($DC$1:$DC$200,MATCH($BI241&amp;CB$3,$DB$1:$DB$200&amp;$DC$1:$DC$200,0))),"",IF(INDEX($DC$1:$DC$200,MATCH($BI241&amp;CB$3,$DB$1:$DB$200&amp;$DC$1:$DC$200,0))=CB$3,1,"")),IF(INDEX($DC$201:$DC$770,MATCH($BI240&amp;CB$3,$DB$201:$DB$770&amp;$DC$201:$DC$770,0))=CB$3,2,""))</f>
        <v/>
      </c>
      <c r="CC241" s="8" t="str">
        <f t="array" ref="CC241">IF(ISNA(INDEX($DC$201:$DC$770,MATCH($BI240&amp;CC$3,$DB$201:$DB$770&amp;$DC$201:$DC$770,0))),IF(ISNA(INDEX($DC$1:$DC$200,MATCH($BI241&amp;CC$3,$DB$1:$DB$200&amp;$DC$1:$DC$200,0))),"",IF(INDEX($DC$1:$DC$200,MATCH($BI241&amp;CC$3,$DB$1:$DB$200&amp;$DC$1:$DC$200,0))=CC$3,1,"")),IF(INDEX($DC$201:$DC$770,MATCH($BI240&amp;CC$3,$DB$201:$DB$770&amp;$DC$201:$DC$770,0))=CC$3,2,""))</f>
        <v/>
      </c>
      <c r="CD241" s="10" t="str">
        <f t="array" ref="CD241">IF(ISNA(INDEX($DC$201:$DC$770,MATCH($BI240&amp;CD$3,$DB$201:$DB$770&amp;$DC$201:$DC$770,0))),IF(ISNA(INDEX($DC$1:$DC$200,MATCH($BI241&amp;CD$3,$DB$1:$DB$200&amp;$DC$1:$DC$200,0))),"",IF(INDEX($DC$1:$DC$200,MATCH($BI241&amp;CD$3,$DB$1:$DB$200&amp;$DC$1:$DC$200,0))=CD$3,1,"")),IF(INDEX($DC$201:$DC$770,MATCH($BI240&amp;CD$3,$DB$201:$DB$770&amp;$DC$201:$DC$770,0))=CD$3,2,""))</f>
        <v/>
      </c>
      <c r="CE241" s="10" t="str">
        <f t="array" ref="CE241">IF(ISNA(INDEX($DC$201:$DC$770,MATCH($BI240&amp;CE$3,$DB$201:$DB$770&amp;$DC$201:$DC$770,0))),IF(ISNA(INDEX($DC$1:$DC$200,MATCH($BI241&amp;CE$3,$DB$1:$DB$200&amp;$DC$1:$DC$200,0))),"",IF(INDEX($DC$1:$DC$200,MATCH($BI241&amp;CE$3,$DB$1:$DB$200&amp;$DC$1:$DC$200,0))=CE$3,1,"")),IF(INDEX($DC$201:$DC$770,MATCH($BI240&amp;CE$3,$DB$201:$DB$770&amp;$DC$201:$DC$770,0))=CE$3,2,""))</f>
        <v/>
      </c>
      <c r="CF241" s="10" t="str">
        <f t="array" ref="CF241">IF(ISNA(INDEX($DC$201:$DC$770,MATCH($BI240&amp;CF$3,$DB$201:$DB$770&amp;$DC$201:$DC$770,0))),IF(ISNA(INDEX($DC$1:$DC$200,MATCH($BI241&amp;CF$3,$DB$1:$DB$200&amp;$DC$1:$DC$200,0))),"",IF(INDEX($DC$1:$DC$200,MATCH($BI241&amp;CF$3,$DB$1:$DB$200&amp;$DC$1:$DC$200,0))=CF$3,1,"")),IF(INDEX($DC$201:$DC$770,MATCH($BI240&amp;CF$3,$DB$201:$DB$770&amp;$DC$201:$DC$770,0))=CF$3,2,""))</f>
        <v/>
      </c>
      <c r="CG241" s="9" t="str">
        <f t="array" ref="CG241">IF(ISNA(INDEX($DC$201:$DC$770,MATCH($BI240&amp;CG$3,$DB$201:$DB$770&amp;$DC$201:$DC$770,0))),IF(ISNA(INDEX($DC$1:$DC$200,MATCH($BI241&amp;CG$3,$DB$1:$DB$200&amp;$DC$1:$DC$200,0))),"",IF(INDEX($DC$1:$DC$200,MATCH($BI241&amp;CG$3,$DB$1:$DB$200&amp;$DC$1:$DC$200,0))=CG$3,1,"")),IF(INDEX($DC$201:$DC$770,MATCH($BI240&amp;CG$3,$DB$201:$DB$770&amp;$DC$201:$DC$770,0))=CG$3,2,""))</f>
        <v/>
      </c>
      <c r="CH241" s="10" t="str">
        <f t="array" ref="CH241">IF(ISNA(INDEX($DC$201:$DC$770,MATCH($BI240&amp;CH$3,$DB$201:$DB$770&amp;$DC$201:$DC$770,0))),IF(ISNA(INDEX($DC$1:$DC$200,MATCH($BI241&amp;CH$3,$DB$1:$DB$200&amp;$DC$1:$DC$200,0))),"",IF(INDEX($DC$1:$DC$200,MATCH($BI241&amp;CH$3,$DB$1:$DB$200&amp;$DC$1:$DC$200,0))=CH$3,1,"")),IF(INDEX($DC$201:$DC$770,MATCH($BI240&amp;CH$3,$DB$201:$DB$770&amp;$DC$201:$DC$770,0))=CH$3,2,""))</f>
        <v/>
      </c>
      <c r="CI241" s="8" t="str">
        <f t="array" ref="CI241">IF(ISNA(INDEX($DC$201:$DC$770,MATCH($BI240&amp;CI$3,$DB$201:$DB$770&amp;$DC$201:$DC$770,0))),IF(ISNA(INDEX($DC$1:$DC$200,MATCH($BI241&amp;CI$3,$DB$1:$DB$200&amp;$DC$1:$DC$200,0))),"",IF(INDEX($DC$1:$DC$200,MATCH($BI241&amp;CI$3,$DB$1:$DB$200&amp;$DC$1:$DC$200,0))=CI$3,1,"")),IF(INDEX($DC$201:$DC$770,MATCH($BI240&amp;CI$3,$DB$201:$DB$770&amp;$DC$201:$DC$770,0))=CI$3,2,""))</f>
        <v/>
      </c>
      <c r="CJ241" s="10" t="str">
        <f t="array" ref="CJ241">IF(ISNA(INDEX($DC$201:$DC$770,MATCH($BI240&amp;CJ$3,$DB$201:$DB$770&amp;$DC$201:$DC$770,0))),IF(ISNA(INDEX($DC$1:$DC$200,MATCH($BI241&amp;CJ$3,$DB$1:$DB$200&amp;$DC$1:$DC$200,0))),"",IF(INDEX($DC$1:$DC$200,MATCH($BI241&amp;CJ$3,$DB$1:$DB$200&amp;$DC$1:$DC$200,0))=CJ$3,1,"")),IF(INDEX($DC$201:$DC$770,MATCH($BI240&amp;CJ$3,$DB$201:$DB$770&amp;$DC$201:$DC$770,0))=CJ$3,2,""))</f>
        <v/>
      </c>
      <c r="CK241" s="10" t="str">
        <f t="array" ref="CK241">IF(ISNA(INDEX($DC$201:$DC$770,MATCH($BI240&amp;CK$3,$DB$201:$DB$770&amp;$DC$201:$DC$770,0))),IF(ISNA(INDEX($DC$1:$DC$200,MATCH($BI241&amp;CK$3,$DB$1:$DB$200&amp;$DC$1:$DC$200,0))),"",IF(INDEX($DC$1:$DC$200,MATCH($BI241&amp;CK$3,$DB$1:$DB$200&amp;$DC$1:$DC$200,0))=CK$3,1,"")),IF(INDEX($DC$201:$DC$770,MATCH($BI240&amp;CK$3,$DB$201:$DB$770&amp;$DC$201:$DC$770,0))=CK$3,2,""))</f>
        <v/>
      </c>
      <c r="CL241" s="8" t="str">
        <f t="array" ref="CL241">IF(ISNA(INDEX($DC$201:$DC$770,MATCH($BI240&amp;CL$3,$DB$201:$DB$770&amp;$DC$201:$DC$770,0))),IF(ISNA(INDEX($DC$1:$DC$200,MATCH($BI241&amp;CL$3,$DB$1:$DB$200&amp;$DC$1:$DC$200,0))),"",IF(INDEX($DC$1:$DC$200,MATCH($BI241&amp;CL$3,$DB$1:$DB$200&amp;$DC$1:$DC$200,0))=CL$3,1,"")),IF(INDEX($DC$201:$DC$770,MATCH($BI240&amp;CL$3,$DB$201:$DB$770&amp;$DC$201:$DC$770,0))=CL$3,2,""))</f>
        <v/>
      </c>
      <c r="CX241" s="30"/>
      <c r="CY241" s="30"/>
      <c r="CZ241" s="30"/>
      <c r="DA241" s="30"/>
      <c r="DB241" s="30">
        <f>IF($DF$235&gt;6,DB240+1,0)</f>
        <v>0</v>
      </c>
      <c r="DC241" s="30">
        <f t="shared" si="2236"/>
        <v>3</v>
      </c>
      <c r="DD241" s="30"/>
      <c r="DE241" s="30">
        <v>7</v>
      </c>
      <c r="DF241" s="30"/>
      <c r="DG241" s="30"/>
      <c r="DH241" s="30"/>
      <c r="DI241" s="30"/>
      <c r="DJ241" s="30"/>
      <c r="DK241" s="30"/>
      <c r="DL241" s="49">
        <f t="shared" si="1926"/>
        <v>0</v>
      </c>
      <c r="DM241" s="30"/>
      <c r="DN241" s="30"/>
      <c r="DO241" s="30"/>
      <c r="DP241" s="30"/>
      <c r="DQ241" s="30"/>
    </row>
    <row r="242" spans="1:121">
      <c r="A242" s="13">
        <f t="shared" ref="A242" si="2279">A240+1</f>
        <v>293</v>
      </c>
      <c r="B242" s="174">
        <f>TRUNC((DATE($CR$2,C$205,C242)-WEEKDAY(DATE($CR$2,C$205,C242),2)-DATE(YEAR(DATE($CR$2,C$205,C242)+4-WEEKDAY(DATE($CR$2,C$205,C242),2)),1,-10))/7)</f>
        <v>42</v>
      </c>
      <c r="C242" s="181">
        <v>19</v>
      </c>
      <c r="D242" s="176" t="str">
        <f t="shared" si="1928"/>
        <v>Mi</v>
      </c>
      <c r="E242" s="2"/>
      <c r="F242" s="164">
        <f t="shared" ref="F242" si="2280">IF(OR(OR(B242=$CR$7,B246=$CR$7,B242=$CS$7,B246=$CS$7,B242=$CT$7,B246=$CT$7,B242=$CR$8,B246=$CR$8,B242=$CR$9,B246=$CR$9,B242=$CR$10,B246=$CR$10,B242=$CS$10,B246=$CS$10,B242=$CR$11,B246=$CR$11,B242=$CS$11,B246=$CS$11,B242=$CT$11,B246=$CT$11,B242=$CU$11,B246=$CU$11,B242=$CV$11,B246=$CV$11,B242=$CR$12,B246=$CR$12,B242=$CS$12,B246=$CS$12),OR($A243=$CP$30,$A243=$CP$31,$A243=$CP$32,$A243=$CP$33,$A243=$CP$34,$A243=$CP$35,$A243=$CP$36,$A243=$CP$37,$A243=$CP$38,$A243=$CP$39,$A243=$CP$40,$A243=$CP$41),OR($A243=$CP$44,$A243=$CP$45,$A243=$CP$46,$A243=$CP$47,$A243=$CP$48,$A243=$CP$49,$A243=$CP$50)),1,"")</f>
        <v>1</v>
      </c>
      <c r="G242" s="164">
        <f t="shared" ref="G242" si="2281">IF(OR(OR(B242=$CR$15,B246=$CR$15,B242=$CS$15,B246=$CS$15,B242=$CT$15,B246=$CT$15,B242=$CR$16,B246=$CR$16,B242=$CS$16,B246=$CS$16,B242=$CR$17,B246=$CR$17,B242=$CS$17,B246=$CS$17,B242=$CR$18,B246=$CR$18,B242=$CS$18,B246=$CS$18,B242=$CT$18,B246=$CT$18,B242=$CU$18,B246=$CU$18,B242=$CV$18,B246=$CV$18,B242=$CR$19,B246=$CR$19,B242=$CS$19,B246=$CS$19),OR($A243=$CP$30,$A243=$CP$31,$A243=$CP$32,$A243=$CP$33,$A243=$CP$34,$A243=$CP$35,$A243=$CP$36,$A243=$CP$37,$A243=$CP$38,$A243=$CP$39,$A243=$CP$40,$A243=$CP$41),OR($A243=$CP$44,$A243=$CP$45,$A243=$CP$46,$A243=$CP$47,$A243=$CP$48,$A243=$CP$49,$A243=$CP$50)),1,"")</f>
        <v>1</v>
      </c>
      <c r="H242" s="164">
        <f t="shared" ref="H242" si="2282">IF(OR(OR(B242=$CR$22,B246=$CR$22,B242=$CS$22,B246=$CS$22,B242=$CT$22,B246=$CT$22,B242=$CR$23,B246=$CR$23,B242=$CS$23,B246=$CS$23,B242=$CR$24,B246=$CR$24,B242=$CS$24,B246=$CS$24,B242=$CR$25,B246=$CR$25,B242=$CS$25,B246=$CS$25,B242=$CT$25,B246=$CT$25,B242=$CU$25,B246=$CU$25,B242=$CV$25,B246=$CV$25,B242=$CR$26,B246=$CR$26,B242=$CS$26,B246=$CS$26),OR($A243=$CP$30,$A243=$CP$31,$A243=$CP$32,$A243=$CP$33,$A243=$CP$34,$A243=$CP$35,$A243=$CP$36,$A243=$CP$37,$A243=$CP$38,$A243=$CP$39,$A243=$CP$40,$A243=$CP$41),OR($A243=$CP$44,$A243=$CP$45,$A243=$CP$46,$A243=$CP$47,$A243=$CP$48,$A243=$CP$49,$A243=$CP$50)),1,"")</f>
        <v>1</v>
      </c>
      <c r="I242" s="2"/>
      <c r="J242" s="1" t="str">
        <f t="shared" ref="J242" si="2283">IF(ISNA(VLOOKUP(A242,$DB$1:$DE$200,4,FALSE)),"",VLOOKUP(A242,$DB$1:$DE$200,4,FALSE))</f>
        <v/>
      </c>
      <c r="K242" s="1"/>
      <c r="L242" s="1"/>
      <c r="M242" s="1"/>
      <c r="N242" s="1"/>
      <c r="O242" s="1"/>
      <c r="P242" s="5" t="str">
        <f t="array" ref="P242">IF(ISNA(INDEX($DC$1:$DC$770,MATCH($A242&amp;P$3,$DB$1:$DB$770&amp;$DC$1:$DC$770,0))),"",IF(ISNA(INDEX($DC$1:$DC$200,MATCH($A242&amp;P$3,$DB$1:$DB$200&amp;$DC$1:$DC$200,0))),IF(INDEX($DC$201:$DC$770,MATCH($A242&amp;P$3,$DB$201:$DB$770&amp;$DC$201:$DC$770,0))=P$3,2,""),IF(INDEX($DC$1:$DC$200,MATCH($A242&amp;P$3,$DB$1:$DB$200&amp;$DC$1:$DC$200,0))=P$3,1,"")))</f>
        <v/>
      </c>
      <c r="Q242" s="6" t="str">
        <f t="array" ref="Q242">IF(ISNA(INDEX($DC$1:$DC$770,MATCH($A242&amp;Q$3,$DB$1:$DB$770&amp;$DC$1:$DC$770,0))),"",IF(ISNA(INDEX($DC$1:$DC$200,MATCH($A242&amp;Q$3,$DB$1:$DB$200&amp;$DC$1:$DC$200,0))),IF(INDEX($DC$201:$DC$770,MATCH($A242&amp;Q$3,$DB$201:$DB$770&amp;$DC$201:$DC$770,0))=Q$3,2,""),IF(INDEX($DC$1:$DC$200,MATCH($A242&amp;Q$3,$DB$1:$DB$200&amp;$DC$1:$DC$200,0))=Q$3,1,"")))</f>
        <v/>
      </c>
      <c r="R242" s="6" t="str">
        <f t="array" ref="R242">IF(ISNA(INDEX($DC$1:$DC$770,MATCH($A242&amp;R$3,$DB$1:$DB$770&amp;$DC$1:$DC$770,0))),"",IF(ISNA(INDEX($DC$1:$DC$200,MATCH($A242&amp;R$3,$DB$1:$DB$200&amp;$DC$1:$DC$200,0))),IF(INDEX($DC$201:$DC$770,MATCH($A242&amp;R$3,$DB$201:$DB$770&amp;$DC$201:$DC$770,0))=R$3,2,""),IF(INDEX($DC$1:$DC$200,MATCH($A242&amp;R$3,$DB$1:$DB$200&amp;$DC$1:$DC$200,0))=R$3,1,"")))</f>
        <v/>
      </c>
      <c r="S242" s="5" t="str">
        <f t="array" ref="S242">IF(ISNA(INDEX($DC$1:$DC$770,MATCH($A242&amp;S$3,$DB$1:$DB$770&amp;$DC$1:$DC$770,0))),"",IF(ISNA(INDEX($DC$1:$DC$200,MATCH($A242&amp;S$3,$DB$1:$DB$200&amp;$DC$1:$DC$200,0))),IF(INDEX($DC$201:$DC$770,MATCH($A242&amp;S$3,$DB$201:$DB$770&amp;$DC$201:$DC$770,0))=S$3,2,""),IF(INDEX($DC$1:$DC$200,MATCH($A242&amp;S$3,$DB$1:$DB$200&amp;$DC$1:$DC$200,0))=S$3,1,"")))</f>
        <v/>
      </c>
      <c r="T242" s="6" t="str">
        <f t="array" ref="T242">IF(ISNA(INDEX($DC$1:$DC$770,MATCH($A242&amp;T$3,$DB$1:$DB$770&amp;$DC$1:$DC$770,0))),"",IF(ISNA(INDEX($DC$1:$DC$200,MATCH($A242&amp;T$3,$DB$1:$DB$200&amp;$DC$1:$DC$200,0))),IF(INDEX($DC$201:$DC$770,MATCH($A242&amp;T$3,$DB$201:$DB$770&amp;$DC$201:$DC$770,0))=T$3,2,""),IF(INDEX($DC$1:$DC$200,MATCH($A242&amp;T$3,$DB$1:$DB$200&amp;$DC$1:$DC$200,0))=T$3,1,"")))</f>
        <v/>
      </c>
      <c r="U242" s="7" t="str">
        <f t="array" ref="U242">IF(ISNA(INDEX($DC$1:$DC$770,MATCH($A242&amp;U$3,$DB$1:$DB$770&amp;$DC$1:$DC$770,0))),"",IF(ISNA(INDEX($DC$1:$DC$200,MATCH($A242&amp;U$3,$DB$1:$DB$200&amp;$DC$1:$DC$200,0))),IF(INDEX($DC$201:$DC$770,MATCH($A242&amp;U$3,$DB$201:$DB$770&amp;$DC$201:$DC$770,0))=U$3,2,""),IF(INDEX($DC$1:$DC$200,MATCH($A242&amp;U$3,$DB$1:$DB$200&amp;$DC$1:$DC$200,0))=U$3,1,"")))</f>
        <v/>
      </c>
      <c r="V242" s="6" t="str">
        <f t="array" ref="V242">IF(ISNA(INDEX($DC$1:$DC$770,MATCH($A242&amp;V$3,$DB$1:$DB$770&amp;$DC$1:$DC$770,0))),"",IF(ISNA(INDEX($DC$1:$DC$200,MATCH($A242&amp;V$3,$DB$1:$DB$200&amp;$DC$1:$DC$200,0))),IF(INDEX($DC$201:$DC$770,MATCH($A242&amp;V$3,$DB$201:$DB$770&amp;$DC$201:$DC$770,0))=V$3,2,""),IF(INDEX($DC$1:$DC$200,MATCH($A242&amp;V$3,$DB$1:$DB$200&amp;$DC$1:$DC$200,0))=V$3,1,"")))</f>
        <v/>
      </c>
      <c r="W242" s="6" t="str">
        <f t="array" ref="W242">IF(ISNA(INDEX($DC$1:$DC$770,MATCH($A242&amp;W$3,$DB$1:$DB$770&amp;$DC$1:$DC$770,0))),"",IF(ISNA(INDEX($DC$1:$DC$200,MATCH($A242&amp;W$3,$DB$1:$DB$200&amp;$DC$1:$DC$200,0))),IF(INDEX($DC$201:$DC$770,MATCH($A242&amp;W$3,$DB$201:$DB$770&amp;$DC$201:$DC$770,0))=W$3,2,""),IF(INDEX($DC$1:$DC$200,MATCH($A242&amp;W$3,$DB$1:$DB$200&amp;$DC$1:$DC$200,0))=W$3,1,"")))</f>
        <v/>
      </c>
      <c r="X242" s="6" t="str">
        <f t="array" ref="X242">IF(ISNA(INDEX($DC$1:$DC$770,MATCH($A242&amp;X$3,$DB$1:$DB$770&amp;$DC$1:$DC$770,0))),"",IF(ISNA(INDEX($DC$1:$DC$200,MATCH($A242&amp;X$3,$DB$1:$DB$200&amp;$DC$1:$DC$200,0))),IF(INDEX($DC$201:$DC$770,MATCH($A242&amp;X$3,$DB$201:$DB$770&amp;$DC$201:$DC$770,0))=X$3,2,""),IF(INDEX($DC$1:$DC$200,MATCH($A242&amp;X$3,$DB$1:$DB$200&amp;$DC$1:$DC$200,0))=X$3,1,"")))</f>
        <v/>
      </c>
      <c r="Y242" s="5" t="str">
        <f t="array" ref="Y242">IF(ISNA(INDEX($DC$1:$DC$770,MATCH($A242&amp;Y$3,$DB$1:$DB$770&amp;$DC$1:$DC$770,0))),"",IF(ISNA(INDEX($DC$1:$DC$200,MATCH($A242&amp;Y$3,$DB$1:$DB$200&amp;$DC$1:$DC$200,0))),IF(INDEX($DC$201:$DC$770,MATCH($A242&amp;Y$3,$DB$201:$DB$770&amp;$DC$201:$DC$770,0))=Y$3,2,""),IF(INDEX($DC$1:$DC$200,MATCH($A242&amp;Y$3,$DB$1:$DB$200&amp;$DC$1:$DC$200,0))=Y$3,1,"")))</f>
        <v/>
      </c>
      <c r="Z242" s="6" t="str">
        <f t="array" ref="Z242">IF(ISNA(INDEX($DC$1:$DC$770,MATCH($A242&amp;Z$3,$DB$1:$DB$770&amp;$DC$1:$DC$770,0))),"",IF(ISNA(INDEX($DC$1:$DC$200,MATCH($A242&amp;Z$3,$DB$1:$DB$200&amp;$DC$1:$DC$200,0))),IF(INDEX($DC$201:$DC$770,MATCH($A242&amp;Z$3,$DB$201:$DB$770&amp;$DC$201:$DC$770,0))=Z$3,2,""),IF(INDEX($DC$1:$DC$200,MATCH($A242&amp;Z$3,$DB$1:$DB$200&amp;$DC$1:$DC$200,0))=Z$3,1,"")))</f>
        <v/>
      </c>
      <c r="AA242" s="7" t="str">
        <f t="array" ref="AA242">IF(ISNA(INDEX($DC$1:$DC$770,MATCH($A242&amp;AA$3,$DB$1:$DB$770&amp;$DC$1:$DC$770,0))),"",IF(ISNA(INDEX($DC$1:$DC$200,MATCH($A242&amp;AA$3,$DB$1:$DB$200&amp;$DC$1:$DC$200,0))),IF(INDEX($DC$201:$DC$770,MATCH($A242&amp;AA$3,$DB$201:$DB$770&amp;$DC$201:$DC$770,0))=AA$3,2,""),IF(INDEX($DC$1:$DC$200,MATCH($A242&amp;AA$3,$DB$1:$DB$200&amp;$DC$1:$DC$200,0))=AA$3,1,"")))</f>
        <v/>
      </c>
      <c r="AB242" s="6" t="str">
        <f t="array" ref="AB242">IF(ISNA(INDEX($DC$1:$DC$770,MATCH($A242&amp;AB$3,$DB$1:$DB$770&amp;$DC$1:$DC$770,0))),"",IF(ISNA(INDEX($DC$1:$DC$200,MATCH($A242&amp;AB$3,$DB$1:$DB$200&amp;$DC$1:$DC$200,0))),IF(INDEX($DC$201:$DC$770,MATCH($A242&amp;AB$3,$DB$201:$DB$770&amp;$DC$201:$DC$770,0))=AB$3,2,""),IF(INDEX($DC$1:$DC$200,MATCH($A242&amp;AB$3,$DB$1:$DB$200&amp;$DC$1:$DC$200,0))=AB$3,1,"")))</f>
        <v/>
      </c>
      <c r="AC242" s="6" t="str">
        <f t="array" ref="AC242">IF(ISNA(INDEX($DC$1:$DC$770,MATCH($A242&amp;AC$3,$DB$1:$DB$770&amp;$DC$1:$DC$770,0))),"",IF(ISNA(INDEX($DC$1:$DC$200,MATCH($A242&amp;AC$3,$DB$1:$DB$200&amp;$DC$1:$DC$200,0))),IF(INDEX($DC$201:$DC$770,MATCH($A242&amp;AC$3,$DB$201:$DB$770&amp;$DC$201:$DC$770,0))=AC$3,2,""),IF(INDEX($DC$1:$DC$200,MATCH($A242&amp;AC$3,$DB$1:$DB$200&amp;$DC$1:$DC$200,0))=AC$3,1,"")))</f>
        <v/>
      </c>
      <c r="AD242" s="7" t="str">
        <f t="array" ref="AD242">IF(ISNA(INDEX($DC$1:$DC$770,MATCH($A242&amp;AD$3,$DB$1:$DB$770&amp;$DC$1:$DC$770,0))),"",IF(ISNA(INDEX($DC$1:$DC$200,MATCH($A242&amp;AD$3,$DB$1:$DB$200&amp;$DC$1:$DC$200,0))),IF(INDEX($DC$201:$DC$770,MATCH($A242&amp;AD$3,$DB$201:$DB$770&amp;$DC$201:$DC$770,0))=AD$3,2,""),IF(INDEX($DC$1:$DC$200,MATCH($A242&amp;AD$3,$DB$1:$DB$200&amp;$DC$1:$DC$200,0))=AD$3,1,"")))</f>
        <v/>
      </c>
      <c r="AE242" s="4">
        <f t="shared" ref="AE242" si="2284">AE240+1</f>
        <v>324</v>
      </c>
      <c r="AF242" s="174">
        <f>TRUNC((DATE($CR$2,AG$205,AG242)-WEEKDAY(DATE($CR$2,AG$205,AG242),2)-DATE(YEAR(DATE($CR$2,AG$205,AG242)+4-WEEKDAY(DATE($CR$2,AG$205,AG242),2)),1,-10))/7)</f>
        <v>46</v>
      </c>
      <c r="AG242" s="181">
        <v>19</v>
      </c>
      <c r="AH242" s="176" t="str">
        <f t="shared" si="1933"/>
        <v>Sa</v>
      </c>
      <c r="AI242" s="2"/>
      <c r="AJ242" s="164" t="str">
        <f t="shared" ref="AJ242" si="2285">IF(OR(OR(AF242=$CR$7,AF246=$CR$7,AF242=$CS$7,AF246=$CS$7,AF242=$CT$7,AF246=$CT$7,AF242=$CR$8,AF246=$CR$8,AF242=$CR$9,AF246=$CR$9,AF242=$CR$10,AF246=$CR$10,AF242=$CS$10,AF246=$CS$10,AF242=$CR$11,AF246=$CR$11,AF242=$CS$11,AF246=$CS$11,AF242=$CT$11,AF246=$CT$11,AF242=$CU$11,AF246=$CU$11,AF242=$CV$11,AF246=$CV$11,AF242=$CR$12,AF246=$CR$12,AF242=$CS$12,AF246=$CS$12),OR($AE243=$CP$30,$AE243=$CP$31,$AE243=$CP$32,$AE243=$CP$33,$AE243=$CP$34,$AE243=$CP$35,$AE243=$CP$36,$AE243=$CP$37,$AE243=$CP$38,$AE243=$CP$39,$AE243=$CP$40,$AE243=$CP$41),OR($AE243=$CP$44,$AE243=$CP$45,$AE243=$CP$46,$AE243=$CP$47,$AE243=$CP$48,$AE243=$CP$49,$AE243=$CP$50)),1,"")</f>
        <v/>
      </c>
      <c r="AK242" s="164" t="str">
        <f t="shared" ref="AK242" si="2286">IF(OR(OR(AF242=$CR$15,AF246=$CR$15,AF242=$CS$15,AF246=$CS$15,AF242=$CT$15,AF246=$CT$15,AF242=$CR$16,AF246=$CR$16,AF242=$CS$16,AF246=$CS$16,AF242=$CR$17,AF246=$CR$17,AF242=$CS$17,AF246=$CS$17,AF242=$CR$18,AF246=$CR$18,AF242=$CS$18,AF246=$CS$18,AF242=$CT$18,AF246=$CT$18,AF242=$CU$18,AF246=$CU$18,AF242=$CV$18,AF246=$CV$18,AF242=$CR$19,AF246=$CR$19,AF242=$CS$19,AF246=$CS$19),OR($AE243=$CP$30,$AE243=$CP$31,$AE243=$CP$32,$AE243=$CP$33,$AE243=$CP$34,$AE243=$CP$35,$AE243=$CP$36,$AE243=$CP$37,$AE243=$CP$38,$AE243=$CP$39,$AE243=$CP$40,$AE243=$CP$41),OR($AE243=$CP$44,$AE243=$CP$45,$AE243=$CP$46,$AE243=$CP$47,$AE243=$CP$48,$AE243=$CP$49,$AE243=$CP$50)),1,"")</f>
        <v/>
      </c>
      <c r="AL242" s="164" t="str">
        <f t="shared" ref="AL242" si="2287">IF(OR(OR(AF242=$CR$22,AF246=$CR$22,AF242=$CS$22,AF246=$CS$22,AF242=$CT$22,AF246=$CT$22,AF242=$CR$23,AF246=$CR$23,AF242=$CS$23,AF246=$CS$23,AF242=$CR$24,AF246=$CR$24,AF242=$CS$24,AF246=$CS$24,AF242=$CR$25,AF246=$CR$25,AF242=$CS$25,AF246=$CS$25,AF242=$CT$25,AF246=$CT$25,AF242=$CU$25,AF246=$CU$25,AF242=$CV$25,AF246=$CV$25,AF242=$CR$26,AF246=$CR$26,AF242=$CS$26,AF246=$CS$26),OR($AE243=$CP$30,$AE243=$CP$31,$AE243=$CP$32,$AE243=$CP$33,$AE243=$CP$34,$AE243=$CP$35,$AE243=$CP$36,$AE243=$CP$37,$AE243=$CP$38,$AE243=$CP$39,$AE243=$CP$40,$AE243=$CP$41),OR($AE243=$CP$44,$AE243=$CP$45,$AE243=$CP$46,$AE243=$CP$47,$AE243=$CP$48,$AE243=$CP$49,$AE243=$CP$50)),1,"")</f>
        <v/>
      </c>
      <c r="AM242" s="2"/>
      <c r="AN242" s="5" t="str">
        <f t="shared" ref="AN242" si="2288">IF(ISNA(VLOOKUP(AE242,$DB$1:$DE$200,4,FALSE)),"",VLOOKUP(AE242,$DB$1:$DE$200,4,FALSE))</f>
        <v>AH6</v>
      </c>
      <c r="AO242" s="6"/>
      <c r="AP242" s="6"/>
      <c r="AQ242" s="6"/>
      <c r="AR242" s="6"/>
      <c r="AS242" s="7"/>
      <c r="AT242" s="5" t="str">
        <f t="array" ref="AT242">IF(ISNA(INDEX($DC$1:$DC$770,MATCH($AE242&amp;AT$3,$DB$1:$DB$770&amp;$DC$1:$DC$770,0))),"",IF(ISNA(INDEX($DC$1:$DC$200,MATCH($AE242&amp;AT$3,$DB$1:$DB$200&amp;$DC$1:$DC$200,0))),IF(INDEX($DC$201:$DC$770,MATCH($AE242&amp;AT$3,$DB$201:$DB$770&amp;$DC$201:$DC$770,0))=AT$3,2,""),IF(INDEX($DC$1:$DC$200,MATCH($AE242&amp;AT$3,$DB$1:$DB$200&amp;$DC$1:$DC$200,0))=AT$3,1,"")))</f>
        <v/>
      </c>
      <c r="AU242" s="6" t="str">
        <f t="array" ref="AU242">IF(ISNA(INDEX($DC$1:$DC$770,MATCH($AE242&amp;AU$3,$DB$1:$DB$770&amp;$DC$1:$DC$770,0))),"",IF(ISNA(INDEX($DC$1:$DC$200,MATCH($AE242&amp;AU$3,$DB$1:$DB$200&amp;$DC$1:$DC$200,0))),IF(INDEX($DC$201:$DC$770,MATCH($AE242&amp;AU$3,$DB$201:$DB$770&amp;$DC$201:$DC$770,0))=AU$3,2,""),IF(INDEX($DC$1:$DC$200,MATCH($AE242&amp;AU$3,$DB$1:$DB$200&amp;$DC$1:$DC$200,0))=AU$3,1,"")))</f>
        <v/>
      </c>
      <c r="AV242" s="6">
        <f t="array" ref="AV242">IF(ISNA(INDEX($DC$1:$DC$770,MATCH($AE242&amp;AV$3,$DB$1:$DB$770&amp;$DC$1:$DC$770,0))),"",IF(ISNA(INDEX($DC$1:$DC$200,MATCH($AE242&amp;AV$3,$DB$1:$DB$200&amp;$DC$1:$DC$200,0))),IF(INDEX($DC$201:$DC$770,MATCH($AE242&amp;AV$3,$DB$201:$DB$770&amp;$DC$201:$DC$770,0))=AV$3,2,""),IF(INDEX($DC$1:$DC$200,MATCH($AE242&amp;AV$3,$DB$1:$DB$200&amp;$DC$1:$DC$200,0))=AV$3,1,"")))</f>
        <v>1</v>
      </c>
      <c r="AW242" s="5" t="str">
        <f t="array" ref="AW242">IF(ISNA(INDEX($DC$1:$DC$770,MATCH($AE242&amp;AW$3,$DB$1:$DB$770&amp;$DC$1:$DC$770,0))),"",IF(ISNA(INDEX($DC$1:$DC$200,MATCH($AE242&amp;AW$3,$DB$1:$DB$200&amp;$DC$1:$DC$200,0))),IF(INDEX($DC$201:$DC$770,MATCH($AE242&amp;AW$3,$DB$201:$DB$770&amp;$DC$201:$DC$770,0))=AW$3,2,""),IF(INDEX($DC$1:$DC$200,MATCH($AE242&amp;AW$3,$DB$1:$DB$200&amp;$DC$1:$DC$200,0))=AW$3,1,"")))</f>
        <v/>
      </c>
      <c r="AX242" s="6" t="str">
        <f t="array" ref="AX242">IF(ISNA(INDEX($DC$1:$DC$770,MATCH($AE242&amp;AX$3,$DB$1:$DB$770&amp;$DC$1:$DC$770,0))),"",IF(ISNA(INDEX($DC$1:$DC$200,MATCH($AE242&amp;AX$3,$DB$1:$DB$200&amp;$DC$1:$DC$200,0))),IF(INDEX($DC$201:$DC$770,MATCH($AE242&amp;AX$3,$DB$201:$DB$770&amp;$DC$201:$DC$770,0))=AX$3,2,""),IF(INDEX($DC$1:$DC$200,MATCH($AE242&amp;AX$3,$DB$1:$DB$200&amp;$DC$1:$DC$200,0))=AX$3,1,"")))</f>
        <v/>
      </c>
      <c r="AY242" s="7" t="str">
        <f t="array" ref="AY242">IF(ISNA(INDEX($DC$1:$DC$770,MATCH($AE242&amp;AY$3,$DB$1:$DB$770&amp;$DC$1:$DC$770,0))),"",IF(ISNA(INDEX($DC$1:$DC$200,MATCH($AE242&amp;AY$3,$DB$1:$DB$200&amp;$DC$1:$DC$200,0))),IF(INDEX($DC$201:$DC$770,MATCH($AE242&amp;AY$3,$DB$201:$DB$770&amp;$DC$201:$DC$770,0))=AY$3,2,""),IF(INDEX($DC$1:$DC$200,MATCH($AE242&amp;AY$3,$DB$1:$DB$200&amp;$DC$1:$DC$200,0))=AY$3,1,"")))</f>
        <v/>
      </c>
      <c r="AZ242" s="6" t="str">
        <f t="array" ref="AZ242">IF(ISNA(INDEX($DC$1:$DC$770,MATCH($AE242&amp;AZ$3,$DB$1:$DB$770&amp;$DC$1:$DC$770,0))),"",IF(ISNA(INDEX($DC$1:$DC$200,MATCH($AE242&amp;AZ$3,$DB$1:$DB$200&amp;$DC$1:$DC$200,0))),IF(INDEX($DC$201:$DC$770,MATCH($AE242&amp;AZ$3,$DB$201:$DB$770&amp;$DC$201:$DC$770,0))=AZ$3,2,""),IF(INDEX($DC$1:$DC$200,MATCH($AE242&amp;AZ$3,$DB$1:$DB$200&amp;$DC$1:$DC$200,0))=AZ$3,1,"")))</f>
        <v/>
      </c>
      <c r="BA242" s="6" t="str">
        <f t="array" ref="BA242">IF(ISNA(INDEX($DC$1:$DC$770,MATCH($AE242&amp;BA$3,$DB$1:$DB$770&amp;$DC$1:$DC$770,0))),"",IF(ISNA(INDEX($DC$1:$DC$200,MATCH($AE242&amp;BA$3,$DB$1:$DB$200&amp;$DC$1:$DC$200,0))),IF(INDEX($DC$201:$DC$770,MATCH($AE242&amp;BA$3,$DB$201:$DB$770&amp;$DC$201:$DC$770,0))=BA$3,2,""),IF(INDEX($DC$1:$DC$200,MATCH($AE242&amp;BA$3,$DB$1:$DB$200&amp;$DC$1:$DC$200,0))=BA$3,1,"")))</f>
        <v/>
      </c>
      <c r="BB242" s="6" t="str">
        <f t="array" ref="BB242">IF(ISNA(INDEX($DC$1:$DC$770,MATCH($AE242&amp;BB$3,$DB$1:$DB$770&amp;$DC$1:$DC$770,0))),"",IF(ISNA(INDEX($DC$1:$DC$200,MATCH($AE242&amp;BB$3,$DB$1:$DB$200&amp;$DC$1:$DC$200,0))),IF(INDEX($DC$201:$DC$770,MATCH($AE242&amp;BB$3,$DB$201:$DB$770&amp;$DC$201:$DC$770,0))=BB$3,2,""),IF(INDEX($DC$1:$DC$200,MATCH($AE242&amp;BB$3,$DB$1:$DB$200&amp;$DC$1:$DC$200,0))=BB$3,1,"")))</f>
        <v/>
      </c>
      <c r="BC242" s="5" t="str">
        <f t="array" ref="BC242">IF(ISNA(INDEX($DC$1:$DC$770,MATCH($AE242&amp;BC$3,$DB$1:$DB$770&amp;$DC$1:$DC$770,0))),"",IF(ISNA(INDEX($DC$1:$DC$200,MATCH($AE242&amp;BC$3,$DB$1:$DB$200&amp;$DC$1:$DC$200,0))),IF(INDEX($DC$201:$DC$770,MATCH($AE242&amp;BC$3,$DB$201:$DB$770&amp;$DC$201:$DC$770,0))=BC$3,2,""),IF(INDEX($DC$1:$DC$200,MATCH($AE242&amp;BC$3,$DB$1:$DB$200&amp;$DC$1:$DC$200,0))=BC$3,1,"")))</f>
        <v/>
      </c>
      <c r="BD242" s="6" t="str">
        <f t="array" ref="BD242">IF(ISNA(INDEX($DC$1:$DC$770,MATCH($AE242&amp;BD$3,$DB$1:$DB$770&amp;$DC$1:$DC$770,0))),"",IF(ISNA(INDEX($DC$1:$DC$200,MATCH($AE242&amp;BD$3,$DB$1:$DB$200&amp;$DC$1:$DC$200,0))),IF(INDEX($DC$201:$DC$770,MATCH($AE242&amp;BD$3,$DB$201:$DB$770&amp;$DC$201:$DC$770,0))=BD$3,2,""),IF(INDEX($DC$1:$DC$200,MATCH($AE242&amp;BD$3,$DB$1:$DB$200&amp;$DC$1:$DC$200,0))=BD$3,1,"")))</f>
        <v/>
      </c>
      <c r="BE242" s="7" t="str">
        <f t="array" ref="BE242">IF(ISNA(INDEX($DC$1:$DC$770,MATCH($AE242&amp;BE$3,$DB$1:$DB$770&amp;$DC$1:$DC$770,0))),"",IF(ISNA(INDEX($DC$1:$DC$200,MATCH($AE242&amp;BE$3,$DB$1:$DB$200&amp;$DC$1:$DC$200,0))),IF(INDEX($DC$201:$DC$770,MATCH($AE242&amp;BE$3,$DB$201:$DB$770&amp;$DC$201:$DC$770,0))=BE$3,2,""),IF(INDEX($DC$1:$DC$200,MATCH($AE242&amp;BE$3,$DB$1:$DB$200&amp;$DC$1:$DC$200,0))=BE$3,1,"")))</f>
        <v/>
      </c>
      <c r="BF242" s="6" t="str">
        <f t="array" ref="BF242">IF(ISNA(INDEX($DC$1:$DC$770,MATCH($AE242&amp;BF$3,$DB$1:$DB$770&amp;$DC$1:$DC$770,0))),"",IF(ISNA(INDEX($DC$1:$DC$200,MATCH($AE242&amp;BF$3,$DB$1:$DB$200&amp;$DC$1:$DC$200,0))),IF(INDEX($DC$201:$DC$770,MATCH($AE242&amp;BF$3,$DB$201:$DB$770&amp;$DC$201:$DC$770,0))=BF$3,2,""),IF(INDEX($DC$1:$DC$200,MATCH($AE242&amp;BF$3,$DB$1:$DB$200&amp;$DC$1:$DC$200,0))=BF$3,1,"")))</f>
        <v/>
      </c>
      <c r="BG242" s="6" t="str">
        <f t="array" ref="BG242">IF(ISNA(INDEX($DC$1:$DC$770,MATCH($AE242&amp;BG$3,$DB$1:$DB$770&amp;$DC$1:$DC$770,0))),"",IF(ISNA(INDEX($DC$1:$DC$200,MATCH($AE242&amp;BG$3,$DB$1:$DB$200&amp;$DC$1:$DC$200,0))),IF(INDEX($DC$201:$DC$770,MATCH($AE242&amp;BG$3,$DB$201:$DB$770&amp;$DC$201:$DC$770,0))=BG$3,2,""),IF(INDEX($DC$1:$DC$200,MATCH($AE242&amp;BG$3,$DB$1:$DB$200&amp;$DC$1:$DC$200,0))=BG$3,1,"")))</f>
        <v/>
      </c>
      <c r="BH242" s="7" t="str">
        <f t="array" ref="BH242">IF(ISNA(INDEX($DC$1:$DC$770,MATCH($AE242&amp;BH$3,$DB$1:$DB$770&amp;$DC$1:$DC$770,0))),"",IF(ISNA(INDEX($DC$1:$DC$200,MATCH($AE242&amp;BH$3,$DB$1:$DB$200&amp;$DC$1:$DC$200,0))),IF(INDEX($DC$201:$DC$770,MATCH($AE242&amp;BH$3,$DB$201:$DB$770&amp;$DC$201:$DC$770,0))=BH$3,2,""),IF(INDEX($DC$1:$DC$200,MATCH($AE242&amp;BH$3,$DB$1:$DB$200&amp;$DC$1:$DC$200,0))=BH$3,1,"")))</f>
        <v/>
      </c>
      <c r="BI242" s="4">
        <f t="shared" ref="BI242" si="2289">BI240+1</f>
        <v>354</v>
      </c>
      <c r="BJ242" s="174">
        <f>TRUNC((DATE($CR$2,BK$205,BK242)-WEEKDAY(DATE($CR$2,BK$205,BK242),2)-DATE(YEAR(DATE($CR$2,BK$205,BK242)+4-WEEKDAY(DATE($CR$2,BK$205,BK242),2)),1,-10))/7)</f>
        <v>51</v>
      </c>
      <c r="BK242" s="181">
        <v>19</v>
      </c>
      <c r="BL242" s="176" t="str">
        <f t="shared" si="1938"/>
        <v>Mo</v>
      </c>
      <c r="BM242" s="2"/>
      <c r="BN242" s="164" t="str">
        <f t="shared" ref="BN242" si="2290">IF(OR(OR($BI243=$CP$30,$BI243=$CP$31,$BI243=$CP$32,$BI243=$CP$33,$BI243=$CP$34,$BI243=$CP$35,$BI243=$CP$36,$BI243=$CP$37,$BI243=$CP$38,$BI243=$CP$39,$BI243=$CP$40,$BI243=$CP$41),OR(BJ242=$CR$7,BJ246=$CR$7,BJ242=$CS$7,BJ246=$CS$7,BJ242=$CT$7,BJ246=$CT$7,BJ242=$CR$8,BJ246=$CR$8,BJ242=$CR$9,BJ246=$CR$9,BJ242=$CR$10,BJ246=$CR$10,BJ242=$CS$10,BJ246=$CS$10,BJ242=$CR$11,BJ246=$CR$11,BJ242=$CS$11,BJ246=$CS$11,BJ242=$CT$11,BJ246=$CT$11,BJ242=$CU$11,BJ246=$CU$11,BJ242=$CV$11,BJ246=$CV$11,BJ242=$CR$12,BJ246=$CR$12,BJ242=$CS$12,BJ246=$CS$12),OR($BI243=$CP$44,$BI243=$CP$45,$BI243=$CP$46,$BI243=$CP$47,$BI243=$CP$48,$BI243=$CP$49,$BI243=$CP$50)),1,"")</f>
        <v/>
      </c>
      <c r="BO242" s="164" t="str">
        <f t="shared" ref="BO242" si="2291">IF(OR(OR(BJ242=$CR$15,BJ246=$CR$15,BJ242=$CS$15,BJ246=$CS$15,BJ242=$CT$15,BJ246=$CT$15,BJ242=$CR$16,BJ246=$CR$16,BJ242=$CS$16,BJ246=$CS$16,BJ242=$CR$17,BJ246=$CR$17,BJ242=$CS$17,BJ246=$CS$17,BJ242=$CR$18,BJ246=$CR$18,BJ242=$CS$18,BJ246=$CS$18,BJ242=$CT$18,BJ246=$CT$18,BJ242=$CU$18,BJ246=$CU$18,BJ242=$CV$18,BJ246=$CV$18,BJ242=$CR$19,BJ246=$CR$19,BJ242=$CS$19,BJ246=$CS$19),OR($BI243=$CP$30,$BI243=$CP$31,$BI243=$CP$32,$BI243=$CP$33,$BI243=$CP$34,$BI243=$CP$35,$BI243=$CP$36,$BI243=$CP$37,$BI243=$CP$38,$BI243=$CP$39,$BI243=$CP$40,$BI243=$CP$41),OR($BI243=$CP$44,$BI243=$CP$45,$BI243=$CP$46,$BI243=$CP$47,$BI243=$CP$48,$BI243=$CP$49,$BI243=$CP$50)),1,"")</f>
        <v/>
      </c>
      <c r="BP242" s="164" t="str">
        <f t="shared" ref="BP242" si="2292">IF(OR(OR(BJ242=$CR$22,BJ246=$CR$22,BJ242=$CS$22,BJ246=$CS$22,BJ242=$CT$22,BJ246=$CT$22,BJ242=$CR$23,BJ246=$CR$23,BJ242=$CS$23,BJ246=$CS$23,BJ242=$CR$24,BJ246=$CR$24,BJ242=$CS$24,BJ246=$CS$24,BJ242=$CR$25,BJ246=$CR$25,BJ242=$CS$25,BJ246=$CS$25,BJ242=$CT$25,BJ246=$CT$25,BJ242=$CU$25,BJ246=$CU$25,BJ242=$CV$25,BJ246=$CV$25,BJ242=$CR$26,BJ246=$CR$26,BJ242=$CS$26,BJ246=$CS$26),OR($BI243=$CP$30,$BI243=$CP$31,$BI243=$CP$32,$BI243=$CP$33,$BI243=$CP$34,$BI243=$CP$35,$BI243=$CP$36,$BI243=$CP$37,$BI243=$CP$38,$BI243=$CP$39,$BI243=$CP$40,$BI243=$CP$41),OR($BI243=$CP$44,$BI243=$CP$45,$BI243=$CP$46,$BI243=$CP$47,$BI243=$CP$48,$BI243=$CP$49,$BI243=$CP$50)),1,"")</f>
        <v/>
      </c>
      <c r="BQ242" s="2"/>
      <c r="BR242" s="5" t="str">
        <f t="shared" ref="BR242" si="2293">IF(ISNA(VLOOKUP(BI242,$DB$1:$DE$200,4,FALSE)),"",VLOOKUP(BI242,$DB$1:$DE$200,4,FALSE))</f>
        <v>Cevi-Turnen</v>
      </c>
      <c r="BS242" s="6"/>
      <c r="BT242" s="6"/>
      <c r="BU242" s="6"/>
      <c r="BV242" s="6"/>
      <c r="BW242" s="7"/>
      <c r="BX242" s="5" t="str">
        <f t="array" ref="BX242">IF(ISNA(INDEX($DC$1:$DC$770,MATCH($BI242&amp;BX$3,$DB$1:$DB$770&amp;$DC$1:$DC$770,0))),"",IF(ISNA(INDEX($DC$1:$DC$200,MATCH($BI242&amp;BX$3,$DB$1:$DB$200&amp;$DC$1:$DC$200,0))),IF(INDEX($DC$201:$DC$770,MATCH($BI242&amp;BX$3,$DB$201:$DB$770&amp;$DC$201:$DC$770,0))=BX$3,2,""),IF(INDEX($DC$1:$DC$200,MATCH($BI242&amp;BX$3,$DB$1:$DB$200&amp;$DC$1:$DC$200,0))=BX$3,1,"")))</f>
        <v/>
      </c>
      <c r="BY242" s="6" t="str">
        <f t="array" ref="BY242">IF(ISNA(INDEX($DC$1:$DC$770,MATCH($BI242&amp;BY$3,$DB$1:$DB$770&amp;$DC$1:$DC$770,0))),"",IF(ISNA(INDEX($DC$1:$DC$200,MATCH($BI242&amp;BY$3,$DB$1:$DB$200&amp;$DC$1:$DC$200,0))),IF(INDEX($DC$201:$DC$770,MATCH($BI242&amp;BY$3,$DB$201:$DB$770&amp;$DC$201:$DC$770,0))=BY$3,2,""),IF(INDEX($DC$1:$DC$200,MATCH($BI242&amp;BY$3,$DB$1:$DB$200&amp;$DC$1:$DC$200,0))=BY$3,1,"")))</f>
        <v/>
      </c>
      <c r="BZ242" s="6">
        <f t="array" ref="BZ242">IF(ISNA(INDEX($DC$1:$DC$770,MATCH($BI242&amp;BZ$3,$DB$1:$DB$770&amp;$DC$1:$DC$770,0))),"",IF(ISNA(INDEX($DC$1:$DC$200,MATCH($BI242&amp;BZ$3,$DB$1:$DB$200&amp;$DC$1:$DC$200,0))),IF(INDEX($DC$201:$DC$770,MATCH($BI242&amp;BZ$3,$DB$201:$DB$770&amp;$DC$201:$DC$770,0))=BZ$3,2,""),IF(INDEX($DC$1:$DC$200,MATCH($BI242&amp;BZ$3,$DB$1:$DB$200&amp;$DC$1:$DC$200,0))=BZ$3,1,"")))</f>
        <v>1</v>
      </c>
      <c r="CA242" s="5" t="str">
        <f t="array" ref="CA242">IF(ISNA(INDEX($DC$1:$DC$770,MATCH($BI242&amp;CA$3,$DB$1:$DB$770&amp;$DC$1:$DC$770,0))),"",IF(ISNA(INDEX($DC$1:$DC$200,MATCH($BI242&amp;CA$3,$DB$1:$DB$200&amp;$DC$1:$DC$200,0))),IF(INDEX($DC$201:$DC$770,MATCH($BI242&amp;CA$3,$DB$201:$DB$770&amp;$DC$201:$DC$770,0))=CA$3,2,""),IF(INDEX($DC$1:$DC$200,MATCH($BI242&amp;CA$3,$DB$1:$DB$200&amp;$DC$1:$DC$200,0))=CA$3,1,"")))</f>
        <v/>
      </c>
      <c r="CB242" s="6" t="str">
        <f t="array" ref="CB242">IF(ISNA(INDEX($DC$1:$DC$770,MATCH($BI242&amp;CB$3,$DB$1:$DB$770&amp;$DC$1:$DC$770,0))),"",IF(ISNA(INDEX($DC$1:$DC$200,MATCH($BI242&amp;CB$3,$DB$1:$DB$200&amp;$DC$1:$DC$200,0))),IF(INDEX($DC$201:$DC$770,MATCH($BI242&amp;CB$3,$DB$201:$DB$770&amp;$DC$201:$DC$770,0))=CB$3,2,""),IF(INDEX($DC$1:$DC$200,MATCH($BI242&amp;CB$3,$DB$1:$DB$200&amp;$DC$1:$DC$200,0))=CB$3,1,"")))</f>
        <v/>
      </c>
      <c r="CC242" s="7" t="str">
        <f t="array" ref="CC242">IF(ISNA(INDEX($DC$1:$DC$770,MATCH($BI242&amp;CC$3,$DB$1:$DB$770&amp;$DC$1:$DC$770,0))),"",IF(ISNA(INDEX($DC$1:$DC$200,MATCH($BI242&amp;CC$3,$DB$1:$DB$200&amp;$DC$1:$DC$200,0))),IF(INDEX($DC$201:$DC$770,MATCH($BI242&amp;CC$3,$DB$201:$DB$770&amp;$DC$201:$DC$770,0))=CC$3,2,""),IF(INDEX($DC$1:$DC$200,MATCH($BI242&amp;CC$3,$DB$1:$DB$200&amp;$DC$1:$DC$200,0))=CC$3,1,"")))</f>
        <v/>
      </c>
      <c r="CD242" s="6" t="str">
        <f t="array" ref="CD242">IF(ISNA(INDEX($DC$1:$DC$770,MATCH($BI242&amp;CD$3,$DB$1:$DB$770&amp;$DC$1:$DC$770,0))),"",IF(ISNA(INDEX($DC$1:$DC$200,MATCH($BI242&amp;CD$3,$DB$1:$DB$200&amp;$DC$1:$DC$200,0))),IF(INDEX($DC$201:$DC$770,MATCH($BI242&amp;CD$3,$DB$201:$DB$770&amp;$DC$201:$DC$770,0))=CD$3,2,""),IF(INDEX($DC$1:$DC$200,MATCH($BI242&amp;CD$3,$DB$1:$DB$200&amp;$DC$1:$DC$200,0))=CD$3,1,"")))</f>
        <v/>
      </c>
      <c r="CE242" s="6" t="str">
        <f t="array" ref="CE242">IF(ISNA(INDEX($DC$1:$DC$770,MATCH($BI242&amp;CE$3,$DB$1:$DB$770&amp;$DC$1:$DC$770,0))),"",IF(ISNA(INDEX($DC$1:$DC$200,MATCH($BI242&amp;CE$3,$DB$1:$DB$200&amp;$DC$1:$DC$200,0))),IF(INDEX($DC$201:$DC$770,MATCH($BI242&amp;CE$3,$DB$201:$DB$770&amp;$DC$201:$DC$770,0))=CE$3,2,""),IF(INDEX($DC$1:$DC$200,MATCH($BI242&amp;CE$3,$DB$1:$DB$200&amp;$DC$1:$DC$200,0))=CE$3,1,"")))</f>
        <v/>
      </c>
      <c r="CF242" s="6" t="str">
        <f t="array" ref="CF242">IF(ISNA(INDEX($DC$1:$DC$770,MATCH($BI242&amp;CF$3,$DB$1:$DB$770&amp;$DC$1:$DC$770,0))),"",IF(ISNA(INDEX($DC$1:$DC$200,MATCH($BI242&amp;CF$3,$DB$1:$DB$200&amp;$DC$1:$DC$200,0))),IF(INDEX($DC$201:$DC$770,MATCH($BI242&amp;CF$3,$DB$201:$DB$770&amp;$DC$201:$DC$770,0))=CF$3,2,""),IF(INDEX($DC$1:$DC$200,MATCH($BI242&amp;CF$3,$DB$1:$DB$200&amp;$DC$1:$DC$200,0))=CF$3,1,"")))</f>
        <v/>
      </c>
      <c r="CG242" s="5" t="str">
        <f t="array" ref="CG242">IF(ISNA(INDEX($DC$1:$DC$770,MATCH($BI242&amp;CG$3,$DB$1:$DB$770&amp;$DC$1:$DC$770,0))),"",IF(ISNA(INDEX($DC$1:$DC$200,MATCH($BI242&amp;CG$3,$DB$1:$DB$200&amp;$DC$1:$DC$200,0))),IF(INDEX($DC$201:$DC$770,MATCH($BI242&amp;CG$3,$DB$201:$DB$770&amp;$DC$201:$DC$770,0))=CG$3,2,""),IF(INDEX($DC$1:$DC$200,MATCH($BI242&amp;CG$3,$DB$1:$DB$200&amp;$DC$1:$DC$200,0))=CG$3,1,"")))</f>
        <v/>
      </c>
      <c r="CH242" s="6" t="str">
        <f t="array" ref="CH242">IF(ISNA(INDEX($DC$1:$DC$770,MATCH($BI242&amp;CH$3,$DB$1:$DB$770&amp;$DC$1:$DC$770,0))),"",IF(ISNA(INDEX($DC$1:$DC$200,MATCH($BI242&amp;CH$3,$DB$1:$DB$200&amp;$DC$1:$DC$200,0))),IF(INDEX($DC$201:$DC$770,MATCH($BI242&amp;CH$3,$DB$201:$DB$770&amp;$DC$201:$DC$770,0))=CH$3,2,""),IF(INDEX($DC$1:$DC$200,MATCH($BI242&amp;CH$3,$DB$1:$DB$200&amp;$DC$1:$DC$200,0))=CH$3,1,"")))</f>
        <v/>
      </c>
      <c r="CI242" s="7" t="str">
        <f t="array" ref="CI242">IF(ISNA(INDEX($DC$1:$DC$770,MATCH($BI242&amp;CI$3,$DB$1:$DB$770&amp;$DC$1:$DC$770,0))),"",IF(ISNA(INDEX($DC$1:$DC$200,MATCH($BI242&amp;CI$3,$DB$1:$DB$200&amp;$DC$1:$DC$200,0))),IF(INDEX($DC$201:$DC$770,MATCH($BI242&amp;CI$3,$DB$201:$DB$770&amp;$DC$201:$DC$770,0))=CI$3,2,""),IF(INDEX($DC$1:$DC$200,MATCH($BI242&amp;CI$3,$DB$1:$DB$200&amp;$DC$1:$DC$200,0))=CI$3,1,"")))</f>
        <v/>
      </c>
      <c r="CJ242" s="6" t="str">
        <f t="array" ref="CJ242">IF(ISNA(INDEX($DC$1:$DC$770,MATCH($BI242&amp;CJ$3,$DB$1:$DB$770&amp;$DC$1:$DC$770,0))),"",IF(ISNA(INDEX($DC$1:$DC$200,MATCH($BI242&amp;CJ$3,$DB$1:$DB$200&amp;$DC$1:$DC$200,0))),IF(INDEX($DC$201:$DC$770,MATCH($BI242&amp;CJ$3,$DB$201:$DB$770&amp;$DC$201:$DC$770,0))=CJ$3,2,""),IF(INDEX($DC$1:$DC$200,MATCH($BI242&amp;CJ$3,$DB$1:$DB$200&amp;$DC$1:$DC$200,0))=CJ$3,1,"")))</f>
        <v/>
      </c>
      <c r="CK242" s="6" t="str">
        <f t="array" ref="CK242">IF(ISNA(INDEX($DC$1:$DC$770,MATCH($BI242&amp;CK$3,$DB$1:$DB$770&amp;$DC$1:$DC$770,0))),"",IF(ISNA(INDEX($DC$1:$DC$200,MATCH($BI242&amp;CK$3,$DB$1:$DB$200&amp;$DC$1:$DC$200,0))),IF(INDEX($DC$201:$DC$770,MATCH($BI242&amp;CK$3,$DB$201:$DB$770&amp;$DC$201:$DC$770,0))=CK$3,2,""),IF(INDEX($DC$1:$DC$200,MATCH($BI242&amp;CK$3,$DB$1:$DB$200&amp;$DC$1:$DC$200,0))=CK$3,1,"")))</f>
        <v/>
      </c>
      <c r="CL242" s="7" t="str">
        <f t="array" ref="CL242">IF(ISNA(INDEX($DC$1:$DC$770,MATCH($BI242&amp;CL$3,$DB$1:$DB$770&amp;$DC$1:$DC$770,0))),"",IF(ISNA(INDEX($DC$1:$DC$200,MATCH($BI242&amp;CL$3,$DB$1:$DB$200&amp;$DC$1:$DC$200,0))),IF(INDEX($DC$201:$DC$770,MATCH($BI242&amp;CL$3,$DB$201:$DB$770&amp;$DC$201:$DC$770,0))=CL$3,2,""),IF(INDEX($DC$1:$DC$200,MATCH($BI242&amp;CL$3,$DB$1:$DB$200&amp;$DC$1:$DC$200,0))=CL$3,1,"")))</f>
        <v/>
      </c>
      <c r="CX242" s="30"/>
      <c r="CY242" s="30"/>
      <c r="CZ242" s="30"/>
      <c r="DA242" s="30"/>
      <c r="DB242" s="30">
        <f>IF($DF$235&gt;7,DB241+1,0)</f>
        <v>0</v>
      </c>
      <c r="DC242" s="30">
        <f t="shared" si="2236"/>
        <v>3</v>
      </c>
      <c r="DD242" s="30"/>
      <c r="DE242" s="30">
        <v>8</v>
      </c>
      <c r="DF242" s="30"/>
      <c r="DG242" s="30"/>
      <c r="DH242" s="30"/>
      <c r="DI242" s="30"/>
      <c r="DJ242" s="30"/>
      <c r="DK242" s="30"/>
      <c r="DL242" s="49">
        <f t="shared" si="1926"/>
        <v>0</v>
      </c>
      <c r="DM242" s="30"/>
      <c r="DN242" s="30"/>
      <c r="DO242" s="30"/>
      <c r="DP242" s="30"/>
      <c r="DQ242" s="30"/>
    </row>
    <row r="243" spans="1:121">
      <c r="A243" s="13">
        <f t="shared" ref="A243" si="2294">A242+0.5</f>
        <v>293.5</v>
      </c>
      <c r="B243" s="174"/>
      <c r="C243" s="183"/>
      <c r="D243" s="177"/>
      <c r="E243" s="2"/>
      <c r="F243" s="165"/>
      <c r="G243" s="165"/>
      <c r="H243" s="165"/>
      <c r="I243" s="2"/>
      <c r="J243" s="9" t="str">
        <f t="shared" ref="J243" si="2295">IF(ISNA(VLOOKUP(A243,$CP$30:$CQ$56,2,FALSE)),IF(ISNA(VLOOKUP(A243,$DB$1:$DE$200,4,FALSE)),"",VLOOKUP(A243,$DB$1:$DE$200,4,FALSE)),VLOOKUP(A243,$CP$30:$CQ$56,2,FALSE))</f>
        <v/>
      </c>
      <c r="K243" s="10"/>
      <c r="L243" s="10"/>
      <c r="M243" s="10"/>
      <c r="N243" s="10"/>
      <c r="O243" s="8"/>
      <c r="P243" s="9" t="str">
        <f t="array" ref="P243">IF(ISNA(INDEX($DC$201:$DC$770,MATCH($A242&amp;P$3,$DB$201:$DB$770&amp;$DC$201:$DC$770,0))),IF(ISNA(INDEX($DC$1:$DC$200,MATCH($A243&amp;P$3,$DB$1:$DB$200&amp;$DC$1:$DC$200,0))),"",IF(INDEX($DC$1:$DC$200,MATCH($A243&amp;P$3,$DB$1:$DB$200&amp;$DC$1:$DC$200,0))=P$3,1,"")),IF(INDEX($DC$201:$DC$770,MATCH($A242&amp;P$3,$DB$201:$DB$770&amp;$DC$201:$DC$770,0))=P$3,2,""))</f>
        <v/>
      </c>
      <c r="Q243" s="10" t="str">
        <f t="array" ref="Q243">IF(ISNA(INDEX($DC$201:$DC$770,MATCH($A242&amp;Q$3,$DB$201:$DB$770&amp;$DC$201:$DC$770,0))),IF(ISNA(INDEX($DC$1:$DC$200,MATCH($A243&amp;Q$3,$DB$1:$DB$200&amp;$DC$1:$DC$200,0))),"",IF(INDEX($DC$1:$DC$200,MATCH($A243&amp;Q$3,$DB$1:$DB$200&amp;$DC$1:$DC$200,0))=Q$3,1,"")),IF(INDEX($DC$201:$DC$770,MATCH($A242&amp;Q$3,$DB$201:$DB$770&amp;$DC$201:$DC$770,0))=Q$3,2,""))</f>
        <v/>
      </c>
      <c r="R243" s="10" t="str">
        <f t="array" ref="R243">IF(ISNA(INDEX($DC$201:$DC$770,MATCH($A242&amp;R$3,$DB$201:$DB$770&amp;$DC$201:$DC$770,0))),IF(ISNA(INDEX($DC$1:$DC$200,MATCH($A243&amp;R$3,$DB$1:$DB$200&amp;$DC$1:$DC$200,0))),"",IF(INDEX($DC$1:$DC$200,MATCH($A243&amp;R$3,$DB$1:$DB$200&amp;$DC$1:$DC$200,0))=R$3,1,"")),IF(INDEX($DC$201:$DC$770,MATCH($A242&amp;R$3,$DB$201:$DB$770&amp;$DC$201:$DC$770,0))=R$3,2,""))</f>
        <v/>
      </c>
      <c r="S243" s="9" t="str">
        <f t="array" ref="S243">IF(ISNA(INDEX($DC$201:$DC$770,MATCH($A242&amp;S$3,$DB$201:$DB$770&amp;$DC$201:$DC$770,0))),IF(ISNA(INDEX($DC$1:$DC$200,MATCH($A243&amp;S$3,$DB$1:$DB$200&amp;$DC$1:$DC$200,0))),"",IF(INDEX($DC$1:$DC$200,MATCH($A243&amp;S$3,$DB$1:$DB$200&amp;$DC$1:$DC$200,0))=S$3,1,"")),IF(INDEX($DC$201:$DC$770,MATCH($A242&amp;S$3,$DB$201:$DB$770&amp;$DC$201:$DC$770,0))=S$3,2,""))</f>
        <v/>
      </c>
      <c r="T243" s="10" t="str">
        <f t="array" ref="T243">IF(ISNA(INDEX($DC$201:$DC$770,MATCH($A242&amp;T$3,$DB$201:$DB$770&amp;$DC$201:$DC$770,0))),IF(ISNA(INDEX($DC$1:$DC$200,MATCH($A243&amp;T$3,$DB$1:$DB$200&amp;$DC$1:$DC$200,0))),"",IF(INDEX($DC$1:$DC$200,MATCH($A243&amp;T$3,$DB$1:$DB$200&amp;$DC$1:$DC$200,0))=T$3,1,"")),IF(INDEX($DC$201:$DC$770,MATCH($A242&amp;T$3,$DB$201:$DB$770&amp;$DC$201:$DC$770,0))=T$3,2,""))</f>
        <v/>
      </c>
      <c r="U243" s="8" t="str">
        <f t="array" ref="U243">IF(ISNA(INDEX($DC$201:$DC$770,MATCH($A242&amp;U$3,$DB$201:$DB$770&amp;$DC$201:$DC$770,0))),IF(ISNA(INDEX($DC$1:$DC$200,MATCH($A243&amp;U$3,$DB$1:$DB$200&amp;$DC$1:$DC$200,0))),"",IF(INDEX($DC$1:$DC$200,MATCH($A243&amp;U$3,$DB$1:$DB$200&amp;$DC$1:$DC$200,0))=U$3,1,"")),IF(INDEX($DC$201:$DC$770,MATCH($A242&amp;U$3,$DB$201:$DB$770&amp;$DC$201:$DC$770,0))=U$3,2,""))</f>
        <v/>
      </c>
      <c r="V243" s="10" t="str">
        <f t="array" ref="V243">IF(ISNA(INDEX($DC$201:$DC$770,MATCH($A242&amp;V$3,$DB$201:$DB$770&amp;$DC$201:$DC$770,0))),IF(ISNA(INDEX($DC$1:$DC$200,MATCH($A243&amp;V$3,$DB$1:$DB$200&amp;$DC$1:$DC$200,0))),"",IF(INDEX($DC$1:$DC$200,MATCH($A243&amp;V$3,$DB$1:$DB$200&amp;$DC$1:$DC$200,0))=V$3,1,"")),IF(INDEX($DC$201:$DC$770,MATCH($A242&amp;V$3,$DB$201:$DB$770&amp;$DC$201:$DC$770,0))=V$3,2,""))</f>
        <v/>
      </c>
      <c r="W243" s="10" t="str">
        <f t="array" ref="W243">IF(ISNA(INDEX($DC$201:$DC$770,MATCH($A242&amp;W$3,$DB$201:$DB$770&amp;$DC$201:$DC$770,0))),IF(ISNA(INDEX($DC$1:$DC$200,MATCH($A243&amp;W$3,$DB$1:$DB$200&amp;$DC$1:$DC$200,0))),"",IF(INDEX($DC$1:$DC$200,MATCH($A243&amp;W$3,$DB$1:$DB$200&amp;$DC$1:$DC$200,0))=W$3,1,"")),IF(INDEX($DC$201:$DC$770,MATCH($A242&amp;W$3,$DB$201:$DB$770&amp;$DC$201:$DC$770,0))=W$3,2,""))</f>
        <v/>
      </c>
      <c r="X243" s="10" t="str">
        <f t="array" ref="X243">IF(ISNA(INDEX($DC$201:$DC$770,MATCH($A242&amp;X$3,$DB$201:$DB$770&amp;$DC$201:$DC$770,0))),IF(ISNA(INDEX($DC$1:$DC$200,MATCH($A243&amp;X$3,$DB$1:$DB$200&amp;$DC$1:$DC$200,0))),"",IF(INDEX($DC$1:$DC$200,MATCH($A243&amp;X$3,$DB$1:$DB$200&amp;$DC$1:$DC$200,0))=X$3,1,"")),IF(INDEX($DC$201:$DC$770,MATCH($A242&amp;X$3,$DB$201:$DB$770&amp;$DC$201:$DC$770,0))=X$3,2,""))</f>
        <v/>
      </c>
      <c r="Y243" s="9" t="str">
        <f t="array" ref="Y243">IF(ISNA(INDEX($DC$201:$DC$770,MATCH($A242&amp;Y$3,$DB$201:$DB$770&amp;$DC$201:$DC$770,0))),IF(ISNA(INDEX($DC$1:$DC$200,MATCH($A243&amp;Y$3,$DB$1:$DB$200&amp;$DC$1:$DC$200,0))),"",IF(INDEX($DC$1:$DC$200,MATCH($A243&amp;Y$3,$DB$1:$DB$200&amp;$DC$1:$DC$200,0))=Y$3,1,"")),IF(INDEX($DC$201:$DC$770,MATCH($A242&amp;Y$3,$DB$201:$DB$770&amp;$DC$201:$DC$770,0))=Y$3,2,""))</f>
        <v/>
      </c>
      <c r="Z243" s="10" t="str">
        <f t="array" ref="Z243">IF(ISNA(INDEX($DC$201:$DC$770,MATCH($A242&amp;Z$3,$DB$201:$DB$770&amp;$DC$201:$DC$770,0))),IF(ISNA(INDEX($DC$1:$DC$200,MATCH($A243&amp;Z$3,$DB$1:$DB$200&amp;$DC$1:$DC$200,0))),"",IF(INDEX($DC$1:$DC$200,MATCH($A243&amp;Z$3,$DB$1:$DB$200&amp;$DC$1:$DC$200,0))=Z$3,1,"")),IF(INDEX($DC$201:$DC$770,MATCH($A242&amp;Z$3,$DB$201:$DB$770&amp;$DC$201:$DC$770,0))=Z$3,2,""))</f>
        <v/>
      </c>
      <c r="AA243" s="8" t="str">
        <f t="array" ref="AA243">IF(ISNA(INDEX($DC$201:$DC$770,MATCH($A242&amp;AA$3,$DB$201:$DB$770&amp;$DC$201:$DC$770,0))),IF(ISNA(INDEX($DC$1:$DC$200,MATCH($A243&amp;AA$3,$DB$1:$DB$200&amp;$DC$1:$DC$200,0))),"",IF(INDEX($DC$1:$DC$200,MATCH($A243&amp;AA$3,$DB$1:$DB$200&amp;$DC$1:$DC$200,0))=AA$3,1,"")),IF(INDEX($DC$201:$DC$770,MATCH($A242&amp;AA$3,$DB$201:$DB$770&amp;$DC$201:$DC$770,0))=AA$3,2,""))</f>
        <v/>
      </c>
      <c r="AB243" s="10" t="str">
        <f t="array" ref="AB243">IF(ISNA(INDEX($DC$201:$DC$770,MATCH($A242&amp;AB$3,$DB$201:$DB$770&amp;$DC$201:$DC$770,0))),IF(ISNA(INDEX($DC$1:$DC$200,MATCH($A243&amp;AB$3,$DB$1:$DB$200&amp;$DC$1:$DC$200,0))),"",IF(INDEX($DC$1:$DC$200,MATCH($A243&amp;AB$3,$DB$1:$DB$200&amp;$DC$1:$DC$200,0))=AB$3,1,"")),IF(INDEX($DC$201:$DC$770,MATCH($A242&amp;AB$3,$DB$201:$DB$770&amp;$DC$201:$DC$770,0))=AB$3,2,""))</f>
        <v/>
      </c>
      <c r="AC243" s="10" t="str">
        <f t="array" ref="AC243">IF(ISNA(INDEX($DC$201:$DC$770,MATCH($A242&amp;AC$3,$DB$201:$DB$770&amp;$DC$201:$DC$770,0))),IF(ISNA(INDEX($DC$1:$DC$200,MATCH($A243&amp;AC$3,$DB$1:$DB$200&amp;$DC$1:$DC$200,0))),"",IF(INDEX($DC$1:$DC$200,MATCH($A243&amp;AC$3,$DB$1:$DB$200&amp;$DC$1:$DC$200,0))=AC$3,1,"")),IF(INDEX($DC$201:$DC$770,MATCH($A242&amp;AC$3,$DB$201:$DB$770&amp;$DC$201:$DC$770,0))=AC$3,2,""))</f>
        <v/>
      </c>
      <c r="AD243" s="8" t="str">
        <f t="array" ref="AD243">IF(ISNA(INDEX($DC$201:$DC$770,MATCH($A242&amp;AD$3,$DB$201:$DB$770&amp;$DC$201:$DC$770,0))),IF(ISNA(INDEX($DC$1:$DC$200,MATCH($A243&amp;AD$3,$DB$1:$DB$200&amp;$DC$1:$DC$200,0))),"",IF(INDEX($DC$1:$DC$200,MATCH($A243&amp;AD$3,$DB$1:$DB$200&amp;$DC$1:$DC$200,0))=AD$3,1,"")),IF(INDEX($DC$201:$DC$770,MATCH($A242&amp;AD$3,$DB$201:$DB$770&amp;$DC$201:$DC$770,0))=AD$3,2,""))</f>
        <v/>
      </c>
      <c r="AE243" s="4">
        <f t="shared" ref="AE243" si="2296">AE242+0.5</f>
        <v>324.5</v>
      </c>
      <c r="AF243" s="174"/>
      <c r="AG243" s="183"/>
      <c r="AH243" s="177"/>
      <c r="AI243" s="2"/>
      <c r="AJ243" s="165"/>
      <c r="AK243" s="165"/>
      <c r="AL243" s="165"/>
      <c r="AM243" s="2"/>
      <c r="AN243" s="9" t="str">
        <f t="shared" ref="AN243" si="2297">IF(ISNA(VLOOKUP(AE243,$CP$30:$CQ$56,2,FALSE)),IF(ISNA(VLOOKUP(AE243,$DB$1:$DE$200,4,FALSE)),"",VLOOKUP(AE243,$DB$1:$DE$200,4,FALSE)),VLOOKUP(AE243,$CP$30:$CQ$56,2,FALSE))</f>
        <v/>
      </c>
      <c r="AO243" s="10"/>
      <c r="AP243" s="10"/>
      <c r="AQ243" s="10"/>
      <c r="AR243" s="10"/>
      <c r="AS243" s="8"/>
      <c r="AT243" s="9" t="str">
        <f t="array" ref="AT243">IF(ISNA(INDEX($DC$201:$DC$770,MATCH($AE242&amp;AT$3,$DB$201:$DB$770&amp;$DC$201:$DC$770,0))),IF(ISNA(INDEX($DC$1:$DC$200,MATCH($AE243&amp;AT$3,$DB$1:$DB$200&amp;$DC$1:$DC$200,0))),"",IF(INDEX($DC$1:$DC$200,MATCH($AE243&amp;AT$3,$DB$1:$DB$200&amp;$DC$1:$DC$200,0))=AT$3,1,"")),IF(INDEX($DC$201:$DC$770,MATCH($AE242&amp;AT$3,$DB$201:$DB$770&amp;$DC$201:$DC$770,0))=AT$3,2,""))</f>
        <v/>
      </c>
      <c r="AU243" s="10" t="str">
        <f t="array" ref="AU243">IF(ISNA(INDEX($DC$201:$DC$770,MATCH($AE242&amp;AU$3,$DB$201:$DB$770&amp;$DC$201:$DC$770,0))),IF(ISNA(INDEX($DC$1:$DC$200,MATCH($AE243&amp;AU$3,$DB$1:$DB$200&amp;$DC$1:$DC$200,0))),"",IF(INDEX($DC$1:$DC$200,MATCH($AE243&amp;AU$3,$DB$1:$DB$200&amp;$DC$1:$DC$200,0))=AU$3,1,"")),IF(INDEX($DC$201:$DC$770,MATCH($AE242&amp;AU$3,$DB$201:$DB$770&amp;$DC$201:$DC$770,0))=AU$3,2,""))</f>
        <v/>
      </c>
      <c r="AV243" s="10" t="str">
        <f t="array" ref="AV243">IF(ISNA(INDEX($DC$201:$DC$770,MATCH($AE242&amp;AV$3,$DB$201:$DB$770&amp;$DC$201:$DC$770,0))),IF(ISNA(INDEX($DC$1:$DC$200,MATCH($AE243&amp;AV$3,$DB$1:$DB$200&amp;$DC$1:$DC$200,0))),"",IF(INDEX($DC$1:$DC$200,MATCH($AE243&amp;AV$3,$DB$1:$DB$200&amp;$DC$1:$DC$200,0))=AV$3,1,"")),IF(INDEX($DC$201:$DC$770,MATCH($AE242&amp;AV$3,$DB$201:$DB$770&amp;$DC$201:$DC$770,0))=AV$3,2,""))</f>
        <v/>
      </c>
      <c r="AW243" s="9" t="str">
        <f t="array" ref="AW243">IF(ISNA(INDEX($DC$201:$DC$770,MATCH($AE242&amp;AW$3,$DB$201:$DB$770&amp;$DC$201:$DC$770,0))),IF(ISNA(INDEX($DC$1:$DC$200,MATCH($AE243&amp;AW$3,$DB$1:$DB$200&amp;$DC$1:$DC$200,0))),"",IF(INDEX($DC$1:$DC$200,MATCH($AE243&amp;AW$3,$DB$1:$DB$200&amp;$DC$1:$DC$200,0))=AW$3,1,"")),IF(INDEX($DC$201:$DC$770,MATCH($AE242&amp;AW$3,$DB$201:$DB$770&amp;$DC$201:$DC$770,0))=AW$3,2,""))</f>
        <v/>
      </c>
      <c r="AX243" s="10" t="str">
        <f t="array" ref="AX243">IF(ISNA(INDEX($DC$201:$DC$770,MATCH($AE242&amp;AX$3,$DB$201:$DB$770&amp;$DC$201:$DC$770,0))),IF(ISNA(INDEX($DC$1:$DC$200,MATCH($AE243&amp;AX$3,$DB$1:$DB$200&amp;$DC$1:$DC$200,0))),"",IF(INDEX($DC$1:$DC$200,MATCH($AE243&amp;AX$3,$DB$1:$DB$200&amp;$DC$1:$DC$200,0))=AX$3,1,"")),IF(INDEX($DC$201:$DC$770,MATCH($AE242&amp;AX$3,$DB$201:$DB$770&amp;$DC$201:$DC$770,0))=AX$3,2,""))</f>
        <v/>
      </c>
      <c r="AY243" s="8" t="str">
        <f t="array" ref="AY243">IF(ISNA(INDEX($DC$201:$DC$770,MATCH($AE242&amp;AY$3,$DB$201:$DB$770&amp;$DC$201:$DC$770,0))),IF(ISNA(INDEX($DC$1:$DC$200,MATCH($AE243&amp;AY$3,$DB$1:$DB$200&amp;$DC$1:$DC$200,0))),"",IF(INDEX($DC$1:$DC$200,MATCH($AE243&amp;AY$3,$DB$1:$DB$200&amp;$DC$1:$DC$200,0))=AY$3,1,"")),IF(INDEX($DC$201:$DC$770,MATCH($AE242&amp;AY$3,$DB$201:$DB$770&amp;$DC$201:$DC$770,0))=AY$3,2,""))</f>
        <v/>
      </c>
      <c r="AZ243" s="10" t="str">
        <f t="array" ref="AZ243">IF(ISNA(INDEX($DC$201:$DC$770,MATCH($AE242&amp;AZ$3,$DB$201:$DB$770&amp;$DC$201:$DC$770,0))),IF(ISNA(INDEX($DC$1:$DC$200,MATCH($AE243&amp;AZ$3,$DB$1:$DB$200&amp;$DC$1:$DC$200,0))),"",IF(INDEX($DC$1:$DC$200,MATCH($AE243&amp;AZ$3,$DB$1:$DB$200&amp;$DC$1:$DC$200,0))=AZ$3,1,"")),IF(INDEX($DC$201:$DC$770,MATCH($AE242&amp;AZ$3,$DB$201:$DB$770&amp;$DC$201:$DC$770,0))=AZ$3,2,""))</f>
        <v/>
      </c>
      <c r="BA243" s="10" t="str">
        <f t="array" ref="BA243">IF(ISNA(INDEX($DC$201:$DC$770,MATCH($AE242&amp;BA$3,$DB$201:$DB$770&amp;$DC$201:$DC$770,0))),IF(ISNA(INDEX($DC$1:$DC$200,MATCH($AE243&amp;BA$3,$DB$1:$DB$200&amp;$DC$1:$DC$200,0))),"",IF(INDEX($DC$1:$DC$200,MATCH($AE243&amp;BA$3,$DB$1:$DB$200&amp;$DC$1:$DC$200,0))=BA$3,1,"")),IF(INDEX($DC$201:$DC$770,MATCH($AE242&amp;BA$3,$DB$201:$DB$770&amp;$DC$201:$DC$770,0))=BA$3,2,""))</f>
        <v/>
      </c>
      <c r="BB243" s="10" t="str">
        <f t="array" ref="BB243">IF(ISNA(INDEX($DC$201:$DC$770,MATCH($AE242&amp;BB$3,$DB$201:$DB$770&amp;$DC$201:$DC$770,0))),IF(ISNA(INDEX($DC$1:$DC$200,MATCH($AE243&amp;BB$3,$DB$1:$DB$200&amp;$DC$1:$DC$200,0))),"",IF(INDEX($DC$1:$DC$200,MATCH($AE243&amp;BB$3,$DB$1:$DB$200&amp;$DC$1:$DC$200,0))=BB$3,1,"")),IF(INDEX($DC$201:$DC$770,MATCH($AE242&amp;BB$3,$DB$201:$DB$770&amp;$DC$201:$DC$770,0))=BB$3,2,""))</f>
        <v/>
      </c>
      <c r="BC243" s="9" t="str">
        <f t="array" ref="BC243">IF(ISNA(INDEX($DC$201:$DC$770,MATCH($AE242&amp;BC$3,$DB$201:$DB$770&amp;$DC$201:$DC$770,0))),IF(ISNA(INDEX($DC$1:$DC$200,MATCH($AE243&amp;BC$3,$DB$1:$DB$200&amp;$DC$1:$DC$200,0))),"",IF(INDEX($DC$1:$DC$200,MATCH($AE243&amp;BC$3,$DB$1:$DB$200&amp;$DC$1:$DC$200,0))=BC$3,1,"")),IF(INDEX($DC$201:$DC$770,MATCH($AE242&amp;BC$3,$DB$201:$DB$770&amp;$DC$201:$DC$770,0))=BC$3,2,""))</f>
        <v/>
      </c>
      <c r="BD243" s="10" t="str">
        <f t="array" ref="BD243">IF(ISNA(INDEX($DC$201:$DC$770,MATCH($AE242&amp;BD$3,$DB$201:$DB$770&amp;$DC$201:$DC$770,0))),IF(ISNA(INDEX($DC$1:$DC$200,MATCH($AE243&amp;BD$3,$DB$1:$DB$200&amp;$DC$1:$DC$200,0))),"",IF(INDEX($DC$1:$DC$200,MATCH($AE243&amp;BD$3,$DB$1:$DB$200&amp;$DC$1:$DC$200,0))=BD$3,1,"")),IF(INDEX($DC$201:$DC$770,MATCH($AE242&amp;BD$3,$DB$201:$DB$770&amp;$DC$201:$DC$770,0))=BD$3,2,""))</f>
        <v/>
      </c>
      <c r="BE243" s="8" t="str">
        <f t="array" ref="BE243">IF(ISNA(INDEX($DC$201:$DC$770,MATCH($AE242&amp;BE$3,$DB$201:$DB$770&amp;$DC$201:$DC$770,0))),IF(ISNA(INDEX($DC$1:$DC$200,MATCH($AE243&amp;BE$3,$DB$1:$DB$200&amp;$DC$1:$DC$200,0))),"",IF(INDEX($DC$1:$DC$200,MATCH($AE243&amp;BE$3,$DB$1:$DB$200&amp;$DC$1:$DC$200,0))=BE$3,1,"")),IF(INDEX($DC$201:$DC$770,MATCH($AE242&amp;BE$3,$DB$201:$DB$770&amp;$DC$201:$DC$770,0))=BE$3,2,""))</f>
        <v/>
      </c>
      <c r="BF243" s="10" t="str">
        <f t="array" ref="BF243">IF(ISNA(INDEX($DC$201:$DC$770,MATCH($AE242&amp;BF$3,$DB$201:$DB$770&amp;$DC$201:$DC$770,0))),IF(ISNA(INDEX($DC$1:$DC$200,MATCH($AE243&amp;BF$3,$DB$1:$DB$200&amp;$DC$1:$DC$200,0))),"",IF(INDEX($DC$1:$DC$200,MATCH($AE243&amp;BF$3,$DB$1:$DB$200&amp;$DC$1:$DC$200,0))=BF$3,1,"")),IF(INDEX($DC$201:$DC$770,MATCH($AE242&amp;BF$3,$DB$201:$DB$770&amp;$DC$201:$DC$770,0))=BF$3,2,""))</f>
        <v/>
      </c>
      <c r="BG243" s="10" t="str">
        <f t="array" ref="BG243">IF(ISNA(INDEX($DC$201:$DC$770,MATCH($AE242&amp;BG$3,$DB$201:$DB$770&amp;$DC$201:$DC$770,0))),IF(ISNA(INDEX($DC$1:$DC$200,MATCH($AE243&amp;BG$3,$DB$1:$DB$200&amp;$DC$1:$DC$200,0))),"",IF(INDEX($DC$1:$DC$200,MATCH($AE243&amp;BG$3,$DB$1:$DB$200&amp;$DC$1:$DC$200,0))=BG$3,1,"")),IF(INDEX($DC$201:$DC$770,MATCH($AE242&amp;BG$3,$DB$201:$DB$770&amp;$DC$201:$DC$770,0))=BG$3,2,""))</f>
        <v/>
      </c>
      <c r="BH243" s="8" t="str">
        <f t="array" ref="BH243">IF(ISNA(INDEX($DC$201:$DC$770,MATCH($AE242&amp;BH$3,$DB$201:$DB$770&amp;$DC$201:$DC$770,0))),IF(ISNA(INDEX($DC$1:$DC$200,MATCH($AE243&amp;BH$3,$DB$1:$DB$200&amp;$DC$1:$DC$200,0))),"",IF(INDEX($DC$1:$DC$200,MATCH($AE243&amp;BH$3,$DB$1:$DB$200&amp;$DC$1:$DC$200,0))=BH$3,1,"")),IF(INDEX($DC$201:$DC$770,MATCH($AE242&amp;BH$3,$DB$201:$DB$770&amp;$DC$201:$DC$770,0))=BH$3,2,""))</f>
        <v/>
      </c>
      <c r="BI243" s="4">
        <f t="shared" ref="BI243" si="2298">BI242+0.5</f>
        <v>354.5</v>
      </c>
      <c r="BJ243" s="174"/>
      <c r="BK243" s="183"/>
      <c r="BL243" s="177"/>
      <c r="BM243" s="2"/>
      <c r="BN243" s="165"/>
      <c r="BO243" s="165"/>
      <c r="BP243" s="165"/>
      <c r="BQ243" s="2"/>
      <c r="BR243" s="9" t="str">
        <f t="shared" ref="BR243" si="2299">IF(ISNA(VLOOKUP(BI243,$CP$30:$CQ$56,2,FALSE)),IF(ISNA(VLOOKUP(BI243,$DB$1:$DE$200,4,FALSE)),"",VLOOKUP(BI243,$DB$1:$DE$200,4,FALSE)),VLOOKUP(BI243,$CP$30:$CQ$56,2,FALSE))</f>
        <v/>
      </c>
      <c r="BS243" s="10"/>
      <c r="BT243" s="10"/>
      <c r="BU243" s="10"/>
      <c r="BV243" s="10"/>
      <c r="BW243" s="8"/>
      <c r="BX243" s="9" t="str">
        <f t="array" ref="BX243">IF(ISNA(INDEX($DC$201:$DC$770,MATCH($BI242&amp;BX$3,$DB$201:$DB$770&amp;$DC$201:$DC$770,0))),IF(ISNA(INDEX($DC$1:$DC$200,MATCH($BI243&amp;BX$3,$DB$1:$DB$200&amp;$DC$1:$DC$200,0))),"",IF(INDEX($DC$1:$DC$200,MATCH($BI243&amp;BX$3,$DB$1:$DB$200&amp;$DC$1:$DC$200,0))=BX$3,1,"")),IF(INDEX($DC$201:$DC$770,MATCH($BI242&amp;BX$3,$DB$201:$DB$770&amp;$DC$201:$DC$770,0))=BX$3,2,""))</f>
        <v/>
      </c>
      <c r="BY243" s="10" t="str">
        <f t="array" ref="BY243">IF(ISNA(INDEX($DC$201:$DC$770,MATCH($BI242&amp;BY$3,$DB$201:$DB$770&amp;$DC$201:$DC$770,0))),IF(ISNA(INDEX($DC$1:$DC$200,MATCH($BI243&amp;BY$3,$DB$1:$DB$200&amp;$DC$1:$DC$200,0))),"",IF(INDEX($DC$1:$DC$200,MATCH($BI243&amp;BY$3,$DB$1:$DB$200&amp;$DC$1:$DC$200,0))=BY$3,1,"")),IF(INDEX($DC$201:$DC$770,MATCH($BI242&amp;BY$3,$DB$201:$DB$770&amp;$DC$201:$DC$770,0))=BY$3,2,""))</f>
        <v/>
      </c>
      <c r="BZ243" s="10" t="str">
        <f t="array" ref="BZ243">IF(ISNA(INDEX($DC$201:$DC$770,MATCH($BI242&amp;BZ$3,$DB$201:$DB$770&amp;$DC$201:$DC$770,0))),IF(ISNA(INDEX($DC$1:$DC$200,MATCH($BI243&amp;BZ$3,$DB$1:$DB$200&amp;$DC$1:$DC$200,0))),"",IF(INDEX($DC$1:$DC$200,MATCH($BI243&amp;BZ$3,$DB$1:$DB$200&amp;$DC$1:$DC$200,0))=BZ$3,1,"")),IF(INDEX($DC$201:$DC$770,MATCH($BI242&amp;BZ$3,$DB$201:$DB$770&amp;$DC$201:$DC$770,0))=BZ$3,2,""))</f>
        <v/>
      </c>
      <c r="CA243" s="9" t="str">
        <f t="array" ref="CA243">IF(ISNA(INDEX($DC$201:$DC$770,MATCH($BI242&amp;CA$3,$DB$201:$DB$770&amp;$DC$201:$DC$770,0))),IF(ISNA(INDEX($DC$1:$DC$200,MATCH($BI243&amp;CA$3,$DB$1:$DB$200&amp;$DC$1:$DC$200,0))),"",IF(INDEX($DC$1:$DC$200,MATCH($BI243&amp;CA$3,$DB$1:$DB$200&amp;$DC$1:$DC$200,0))=CA$3,1,"")),IF(INDEX($DC$201:$DC$770,MATCH($BI242&amp;CA$3,$DB$201:$DB$770&amp;$DC$201:$DC$770,0))=CA$3,2,""))</f>
        <v/>
      </c>
      <c r="CB243" s="10" t="str">
        <f t="array" ref="CB243">IF(ISNA(INDEX($DC$201:$DC$770,MATCH($BI242&amp;CB$3,$DB$201:$DB$770&amp;$DC$201:$DC$770,0))),IF(ISNA(INDEX($DC$1:$DC$200,MATCH($BI243&amp;CB$3,$DB$1:$DB$200&amp;$DC$1:$DC$200,0))),"",IF(INDEX($DC$1:$DC$200,MATCH($BI243&amp;CB$3,$DB$1:$DB$200&amp;$DC$1:$DC$200,0))=CB$3,1,"")),IF(INDEX($DC$201:$DC$770,MATCH($BI242&amp;CB$3,$DB$201:$DB$770&amp;$DC$201:$DC$770,0))=CB$3,2,""))</f>
        <v/>
      </c>
      <c r="CC243" s="8" t="str">
        <f t="array" ref="CC243">IF(ISNA(INDEX($DC$201:$DC$770,MATCH($BI242&amp;CC$3,$DB$201:$DB$770&amp;$DC$201:$DC$770,0))),IF(ISNA(INDEX($DC$1:$DC$200,MATCH($BI243&amp;CC$3,$DB$1:$DB$200&amp;$DC$1:$DC$200,0))),"",IF(INDEX($DC$1:$DC$200,MATCH($BI243&amp;CC$3,$DB$1:$DB$200&amp;$DC$1:$DC$200,0))=CC$3,1,"")),IF(INDEX($DC$201:$DC$770,MATCH($BI242&amp;CC$3,$DB$201:$DB$770&amp;$DC$201:$DC$770,0))=CC$3,2,""))</f>
        <v/>
      </c>
      <c r="CD243" s="10" t="str">
        <f t="array" ref="CD243">IF(ISNA(INDEX($DC$201:$DC$770,MATCH($BI242&amp;CD$3,$DB$201:$DB$770&amp;$DC$201:$DC$770,0))),IF(ISNA(INDEX($DC$1:$DC$200,MATCH($BI243&amp;CD$3,$DB$1:$DB$200&amp;$DC$1:$DC$200,0))),"",IF(INDEX($DC$1:$DC$200,MATCH($BI243&amp;CD$3,$DB$1:$DB$200&amp;$DC$1:$DC$200,0))=CD$3,1,"")),IF(INDEX($DC$201:$DC$770,MATCH($BI242&amp;CD$3,$DB$201:$DB$770&amp;$DC$201:$DC$770,0))=CD$3,2,""))</f>
        <v/>
      </c>
      <c r="CE243" s="10" t="str">
        <f t="array" ref="CE243">IF(ISNA(INDEX($DC$201:$DC$770,MATCH($BI242&amp;CE$3,$DB$201:$DB$770&amp;$DC$201:$DC$770,0))),IF(ISNA(INDEX($DC$1:$DC$200,MATCH($BI243&amp;CE$3,$DB$1:$DB$200&amp;$DC$1:$DC$200,0))),"",IF(INDEX($DC$1:$DC$200,MATCH($BI243&amp;CE$3,$DB$1:$DB$200&amp;$DC$1:$DC$200,0))=CE$3,1,"")),IF(INDEX($DC$201:$DC$770,MATCH($BI242&amp;CE$3,$DB$201:$DB$770&amp;$DC$201:$DC$770,0))=CE$3,2,""))</f>
        <v/>
      </c>
      <c r="CF243" s="10" t="str">
        <f t="array" ref="CF243">IF(ISNA(INDEX($DC$201:$DC$770,MATCH($BI242&amp;CF$3,$DB$201:$DB$770&amp;$DC$201:$DC$770,0))),IF(ISNA(INDEX($DC$1:$DC$200,MATCH($BI243&amp;CF$3,$DB$1:$DB$200&amp;$DC$1:$DC$200,0))),"",IF(INDEX($DC$1:$DC$200,MATCH($BI243&amp;CF$3,$DB$1:$DB$200&amp;$DC$1:$DC$200,0))=CF$3,1,"")),IF(INDEX($DC$201:$DC$770,MATCH($BI242&amp;CF$3,$DB$201:$DB$770&amp;$DC$201:$DC$770,0))=CF$3,2,""))</f>
        <v/>
      </c>
      <c r="CG243" s="9" t="str">
        <f t="array" ref="CG243">IF(ISNA(INDEX($DC$201:$DC$770,MATCH($BI242&amp;CG$3,$DB$201:$DB$770&amp;$DC$201:$DC$770,0))),IF(ISNA(INDEX($DC$1:$DC$200,MATCH($BI243&amp;CG$3,$DB$1:$DB$200&amp;$DC$1:$DC$200,0))),"",IF(INDEX($DC$1:$DC$200,MATCH($BI243&amp;CG$3,$DB$1:$DB$200&amp;$DC$1:$DC$200,0))=CG$3,1,"")),IF(INDEX($DC$201:$DC$770,MATCH($BI242&amp;CG$3,$DB$201:$DB$770&amp;$DC$201:$DC$770,0))=CG$3,2,""))</f>
        <v/>
      </c>
      <c r="CH243" s="10" t="str">
        <f t="array" ref="CH243">IF(ISNA(INDEX($DC$201:$DC$770,MATCH($BI242&amp;CH$3,$DB$201:$DB$770&amp;$DC$201:$DC$770,0))),IF(ISNA(INDEX($DC$1:$DC$200,MATCH($BI243&amp;CH$3,$DB$1:$DB$200&amp;$DC$1:$DC$200,0))),"",IF(INDEX($DC$1:$DC$200,MATCH($BI243&amp;CH$3,$DB$1:$DB$200&amp;$DC$1:$DC$200,0))=CH$3,1,"")),IF(INDEX($DC$201:$DC$770,MATCH($BI242&amp;CH$3,$DB$201:$DB$770&amp;$DC$201:$DC$770,0))=CH$3,2,""))</f>
        <v/>
      </c>
      <c r="CI243" s="8" t="str">
        <f t="array" ref="CI243">IF(ISNA(INDEX($DC$201:$DC$770,MATCH($BI242&amp;CI$3,$DB$201:$DB$770&amp;$DC$201:$DC$770,0))),IF(ISNA(INDEX($DC$1:$DC$200,MATCH($BI243&amp;CI$3,$DB$1:$DB$200&amp;$DC$1:$DC$200,0))),"",IF(INDEX($DC$1:$DC$200,MATCH($BI243&amp;CI$3,$DB$1:$DB$200&amp;$DC$1:$DC$200,0))=CI$3,1,"")),IF(INDEX($DC$201:$DC$770,MATCH($BI242&amp;CI$3,$DB$201:$DB$770&amp;$DC$201:$DC$770,0))=CI$3,2,""))</f>
        <v/>
      </c>
      <c r="CJ243" s="10" t="str">
        <f t="array" ref="CJ243">IF(ISNA(INDEX($DC$201:$DC$770,MATCH($BI242&amp;CJ$3,$DB$201:$DB$770&amp;$DC$201:$DC$770,0))),IF(ISNA(INDEX($DC$1:$DC$200,MATCH($BI243&amp;CJ$3,$DB$1:$DB$200&amp;$DC$1:$DC$200,0))),"",IF(INDEX($DC$1:$DC$200,MATCH($BI243&amp;CJ$3,$DB$1:$DB$200&amp;$DC$1:$DC$200,0))=CJ$3,1,"")),IF(INDEX($DC$201:$DC$770,MATCH($BI242&amp;CJ$3,$DB$201:$DB$770&amp;$DC$201:$DC$770,0))=CJ$3,2,""))</f>
        <v/>
      </c>
      <c r="CK243" s="10" t="str">
        <f t="array" ref="CK243">IF(ISNA(INDEX($DC$201:$DC$770,MATCH($BI242&amp;CK$3,$DB$201:$DB$770&amp;$DC$201:$DC$770,0))),IF(ISNA(INDEX($DC$1:$DC$200,MATCH($BI243&amp;CK$3,$DB$1:$DB$200&amp;$DC$1:$DC$200,0))),"",IF(INDEX($DC$1:$DC$200,MATCH($BI243&amp;CK$3,$DB$1:$DB$200&amp;$DC$1:$DC$200,0))=CK$3,1,"")),IF(INDEX($DC$201:$DC$770,MATCH($BI242&amp;CK$3,$DB$201:$DB$770&amp;$DC$201:$DC$770,0))=CK$3,2,""))</f>
        <v/>
      </c>
      <c r="CL243" s="8" t="str">
        <f t="array" ref="CL243">IF(ISNA(INDEX($DC$201:$DC$770,MATCH($BI242&amp;CL$3,$DB$201:$DB$770&amp;$DC$201:$DC$770,0))),IF(ISNA(INDEX($DC$1:$DC$200,MATCH($BI243&amp;CL$3,$DB$1:$DB$200&amp;$DC$1:$DC$200,0))),"",IF(INDEX($DC$1:$DC$200,MATCH($BI243&amp;CL$3,$DB$1:$DB$200&amp;$DC$1:$DC$200,0))=CL$3,1,"")),IF(INDEX($DC$201:$DC$770,MATCH($BI242&amp;CL$3,$DB$201:$DB$770&amp;$DC$201:$DC$770,0))=CL$3,2,""))</f>
        <v/>
      </c>
      <c r="CX243" s="30"/>
      <c r="CY243" s="30"/>
      <c r="CZ243" s="30"/>
      <c r="DA243" s="30"/>
      <c r="DB243" s="30"/>
      <c r="DC243" s="30"/>
      <c r="DD243" s="30"/>
      <c r="DE243" s="30"/>
      <c r="DF243" s="30"/>
      <c r="DG243" s="30"/>
      <c r="DH243" s="30"/>
      <c r="DI243" s="30"/>
      <c r="DJ243" s="30"/>
      <c r="DK243" s="30"/>
      <c r="DL243" s="49">
        <f t="shared" si="1926"/>
        <v>0</v>
      </c>
      <c r="DM243" s="30"/>
      <c r="DN243" s="30"/>
      <c r="DO243" s="30"/>
      <c r="DP243" s="30"/>
      <c r="DQ243" s="30"/>
    </row>
    <row r="244" spans="1:121">
      <c r="A244" s="13">
        <f t="shared" ref="A244" si="2300">A242+1</f>
        <v>294</v>
      </c>
      <c r="B244" s="174">
        <f>TRUNC((DATE($CR$2,C$205,C244)-WEEKDAY(DATE($CR$2,C$205,C244),2)-DATE(YEAR(DATE($CR$2,C$205,C244)+4-WEEKDAY(DATE($CR$2,C$205,C244),2)),1,-10))/7)</f>
        <v>42</v>
      </c>
      <c r="C244" s="181">
        <v>20</v>
      </c>
      <c r="D244" s="176" t="str">
        <f t="shared" si="1928"/>
        <v>Do</v>
      </c>
      <c r="E244" s="2"/>
      <c r="F244" s="164">
        <f t="shared" ref="F244" si="2301">IF(OR(OR(B244=$CR$7,B248=$CR$7,B244=$CS$7,B248=$CS$7,B244=$CT$7,B248=$CT$7,B244=$CR$8,B248=$CR$8,B244=$CR$9,B248=$CR$9,B244=$CR$10,B248=$CR$10,B244=$CS$10,B248=$CS$10,B244=$CR$11,B248=$CR$11,B244=$CS$11,B248=$CS$11,B244=$CT$11,B248=$CT$11,B244=$CU$11,B248=$CU$11,B244=$CV$11,B248=$CV$11,B244=$CR$12,B248=$CR$12,B244=$CS$12,B248=$CS$12),OR($A245=$CP$30,$A245=$CP$31,$A245=$CP$32,$A245=$CP$33,$A245=$CP$34,$A245=$CP$35,$A245=$CP$36,$A245=$CP$37,$A245=$CP$38,$A245=$CP$39,$A245=$CP$40,$A245=$CP$41),OR($A245=$CP$44,$A245=$CP$45,$A245=$CP$46,$A245=$CP$47,$A245=$CP$48,$A245=$CP$49,$A245=$CP$50)),1,"")</f>
        <v>1</v>
      </c>
      <c r="G244" s="164">
        <f t="shared" ref="G244" si="2302">IF(OR(OR(B244=$CR$15,B248=$CR$15,B244=$CS$15,B248=$CS$15,B244=$CT$15,B248=$CT$15,B244=$CR$16,B248=$CR$16,B244=$CS$16,B248=$CS$16,B244=$CR$17,B248=$CR$17,B244=$CS$17,B248=$CS$17,B244=$CR$18,B248=$CR$18,B244=$CS$18,B248=$CS$18,B244=$CT$18,B248=$CT$18,B244=$CU$18,B248=$CU$18,B244=$CV$18,B248=$CV$18,B244=$CR$19,B248=$CR$19,B244=$CS$19,B248=$CS$19),OR($A245=$CP$30,$A245=$CP$31,$A245=$CP$32,$A245=$CP$33,$A245=$CP$34,$A245=$CP$35,$A245=$CP$36,$A245=$CP$37,$A245=$CP$38,$A245=$CP$39,$A245=$CP$40,$A245=$CP$41),OR($A245=$CP$44,$A245=$CP$45,$A245=$CP$46,$A245=$CP$47,$A245=$CP$48,$A245=$CP$49,$A245=$CP$50)),1,"")</f>
        <v>1</v>
      </c>
      <c r="H244" s="164">
        <f t="shared" ref="H244" si="2303">IF(OR(OR(B244=$CR$22,B248=$CR$22,B244=$CS$22,B248=$CS$22,B244=$CT$22,B248=$CT$22,B244=$CR$23,B248=$CR$23,B244=$CS$23,B248=$CS$23,B244=$CR$24,B248=$CR$24,B244=$CS$24,B248=$CS$24,B244=$CR$25,B248=$CR$25,B244=$CS$25,B248=$CS$25,B244=$CT$25,B248=$CT$25,B244=$CU$25,B248=$CU$25,B244=$CV$25,B248=$CV$25,B244=$CR$26,B248=$CR$26,B244=$CS$26,B248=$CS$26),OR($A245=$CP$30,$A245=$CP$31,$A245=$CP$32,$A245=$CP$33,$A245=$CP$34,$A245=$CP$35,$A245=$CP$36,$A245=$CP$37,$A245=$CP$38,$A245=$CP$39,$A245=$CP$40,$A245=$CP$41),OR($A245=$CP$44,$A245=$CP$45,$A245=$CP$46,$A245=$CP$47,$A245=$CP$48,$A245=$CP$49,$A245=$CP$50)),1,"")</f>
        <v>1</v>
      </c>
      <c r="I244" s="2"/>
      <c r="J244" s="1" t="str">
        <f t="shared" ref="J244" si="2304">IF(ISNA(VLOOKUP(A244,$DB$1:$DE$200,4,FALSE)),"",VLOOKUP(A244,$DB$1:$DE$200,4,FALSE))</f>
        <v/>
      </c>
      <c r="K244" s="1"/>
      <c r="L244" s="1"/>
      <c r="M244" s="1"/>
      <c r="N244" s="1"/>
      <c r="O244" s="1"/>
      <c r="P244" s="5" t="str">
        <f t="array" ref="P244">IF(ISNA(INDEX($DC$1:$DC$770,MATCH($A244&amp;P$3,$DB$1:$DB$770&amp;$DC$1:$DC$770,0))),"",IF(ISNA(INDEX($DC$1:$DC$200,MATCH($A244&amp;P$3,$DB$1:$DB$200&amp;$DC$1:$DC$200,0))),IF(INDEX($DC$201:$DC$770,MATCH($A244&amp;P$3,$DB$201:$DB$770&amp;$DC$201:$DC$770,0))=P$3,2,""),IF(INDEX($DC$1:$DC$200,MATCH($A244&amp;P$3,$DB$1:$DB$200&amp;$DC$1:$DC$200,0))=P$3,1,"")))</f>
        <v/>
      </c>
      <c r="Q244" s="6" t="str">
        <f t="array" ref="Q244">IF(ISNA(INDEX($DC$1:$DC$770,MATCH($A244&amp;Q$3,$DB$1:$DB$770&amp;$DC$1:$DC$770,0))),"",IF(ISNA(INDEX($DC$1:$DC$200,MATCH($A244&amp;Q$3,$DB$1:$DB$200&amp;$DC$1:$DC$200,0))),IF(INDEX($DC$201:$DC$770,MATCH($A244&amp;Q$3,$DB$201:$DB$770&amp;$DC$201:$DC$770,0))=Q$3,2,""),IF(INDEX($DC$1:$DC$200,MATCH($A244&amp;Q$3,$DB$1:$DB$200&amp;$DC$1:$DC$200,0))=Q$3,1,"")))</f>
        <v/>
      </c>
      <c r="R244" s="6" t="str">
        <f t="array" ref="R244">IF(ISNA(INDEX($DC$1:$DC$770,MATCH($A244&amp;R$3,$DB$1:$DB$770&amp;$DC$1:$DC$770,0))),"",IF(ISNA(INDEX($DC$1:$DC$200,MATCH($A244&amp;R$3,$DB$1:$DB$200&amp;$DC$1:$DC$200,0))),IF(INDEX($DC$201:$DC$770,MATCH($A244&amp;R$3,$DB$201:$DB$770&amp;$DC$201:$DC$770,0))=R$3,2,""),IF(INDEX($DC$1:$DC$200,MATCH($A244&amp;R$3,$DB$1:$DB$200&amp;$DC$1:$DC$200,0))=R$3,1,"")))</f>
        <v/>
      </c>
      <c r="S244" s="5" t="str">
        <f t="array" ref="S244">IF(ISNA(INDEX($DC$1:$DC$770,MATCH($A244&amp;S$3,$DB$1:$DB$770&amp;$DC$1:$DC$770,0))),"",IF(ISNA(INDEX($DC$1:$DC$200,MATCH($A244&amp;S$3,$DB$1:$DB$200&amp;$DC$1:$DC$200,0))),IF(INDEX($DC$201:$DC$770,MATCH($A244&amp;S$3,$DB$201:$DB$770&amp;$DC$201:$DC$770,0))=S$3,2,""),IF(INDEX($DC$1:$DC$200,MATCH($A244&amp;S$3,$DB$1:$DB$200&amp;$DC$1:$DC$200,0))=S$3,1,"")))</f>
        <v/>
      </c>
      <c r="T244" s="6" t="str">
        <f t="array" ref="T244">IF(ISNA(INDEX($DC$1:$DC$770,MATCH($A244&amp;T$3,$DB$1:$DB$770&amp;$DC$1:$DC$770,0))),"",IF(ISNA(INDEX($DC$1:$DC$200,MATCH($A244&amp;T$3,$DB$1:$DB$200&amp;$DC$1:$DC$200,0))),IF(INDEX($DC$201:$DC$770,MATCH($A244&amp;T$3,$DB$201:$DB$770&amp;$DC$201:$DC$770,0))=T$3,2,""),IF(INDEX($DC$1:$DC$200,MATCH($A244&amp;T$3,$DB$1:$DB$200&amp;$DC$1:$DC$200,0))=T$3,1,"")))</f>
        <v/>
      </c>
      <c r="U244" s="7" t="str">
        <f t="array" ref="U244">IF(ISNA(INDEX($DC$1:$DC$770,MATCH($A244&amp;U$3,$DB$1:$DB$770&amp;$DC$1:$DC$770,0))),"",IF(ISNA(INDEX($DC$1:$DC$200,MATCH($A244&amp;U$3,$DB$1:$DB$200&amp;$DC$1:$DC$200,0))),IF(INDEX($DC$201:$DC$770,MATCH($A244&amp;U$3,$DB$201:$DB$770&amp;$DC$201:$DC$770,0))=U$3,2,""),IF(INDEX($DC$1:$DC$200,MATCH($A244&amp;U$3,$DB$1:$DB$200&amp;$DC$1:$DC$200,0))=U$3,1,"")))</f>
        <v/>
      </c>
      <c r="V244" s="6" t="str">
        <f t="array" ref="V244">IF(ISNA(INDEX($DC$1:$DC$770,MATCH($A244&amp;V$3,$DB$1:$DB$770&amp;$DC$1:$DC$770,0))),"",IF(ISNA(INDEX($DC$1:$DC$200,MATCH($A244&amp;V$3,$DB$1:$DB$200&amp;$DC$1:$DC$200,0))),IF(INDEX($DC$201:$DC$770,MATCH($A244&amp;V$3,$DB$201:$DB$770&amp;$DC$201:$DC$770,0))=V$3,2,""),IF(INDEX($DC$1:$DC$200,MATCH($A244&amp;V$3,$DB$1:$DB$200&amp;$DC$1:$DC$200,0))=V$3,1,"")))</f>
        <v/>
      </c>
      <c r="W244" s="6" t="str">
        <f t="array" ref="W244">IF(ISNA(INDEX($DC$1:$DC$770,MATCH($A244&amp;W$3,$DB$1:$DB$770&amp;$DC$1:$DC$770,0))),"",IF(ISNA(INDEX($DC$1:$DC$200,MATCH($A244&amp;W$3,$DB$1:$DB$200&amp;$DC$1:$DC$200,0))),IF(INDEX($DC$201:$DC$770,MATCH($A244&amp;W$3,$DB$201:$DB$770&amp;$DC$201:$DC$770,0))=W$3,2,""),IF(INDEX($DC$1:$DC$200,MATCH($A244&amp;W$3,$DB$1:$DB$200&amp;$DC$1:$DC$200,0))=W$3,1,"")))</f>
        <v/>
      </c>
      <c r="X244" s="6" t="str">
        <f t="array" ref="X244">IF(ISNA(INDEX($DC$1:$DC$770,MATCH($A244&amp;X$3,$DB$1:$DB$770&amp;$DC$1:$DC$770,0))),"",IF(ISNA(INDEX($DC$1:$DC$200,MATCH($A244&amp;X$3,$DB$1:$DB$200&amp;$DC$1:$DC$200,0))),IF(INDEX($DC$201:$DC$770,MATCH($A244&amp;X$3,$DB$201:$DB$770&amp;$DC$201:$DC$770,0))=X$3,2,""),IF(INDEX($DC$1:$DC$200,MATCH($A244&amp;X$3,$DB$1:$DB$200&amp;$DC$1:$DC$200,0))=X$3,1,"")))</f>
        <v/>
      </c>
      <c r="Y244" s="5" t="str">
        <f t="array" ref="Y244">IF(ISNA(INDEX($DC$1:$DC$770,MATCH($A244&amp;Y$3,$DB$1:$DB$770&amp;$DC$1:$DC$770,0))),"",IF(ISNA(INDEX($DC$1:$DC$200,MATCH($A244&amp;Y$3,$DB$1:$DB$200&amp;$DC$1:$DC$200,0))),IF(INDEX($DC$201:$DC$770,MATCH($A244&amp;Y$3,$DB$201:$DB$770&amp;$DC$201:$DC$770,0))=Y$3,2,""),IF(INDEX($DC$1:$DC$200,MATCH($A244&amp;Y$3,$DB$1:$DB$200&amp;$DC$1:$DC$200,0))=Y$3,1,"")))</f>
        <v/>
      </c>
      <c r="Z244" s="6" t="str">
        <f t="array" ref="Z244">IF(ISNA(INDEX($DC$1:$DC$770,MATCH($A244&amp;Z$3,$DB$1:$DB$770&amp;$DC$1:$DC$770,0))),"",IF(ISNA(INDEX($DC$1:$DC$200,MATCH($A244&amp;Z$3,$DB$1:$DB$200&amp;$DC$1:$DC$200,0))),IF(INDEX($DC$201:$DC$770,MATCH($A244&amp;Z$3,$DB$201:$DB$770&amp;$DC$201:$DC$770,0))=Z$3,2,""),IF(INDEX($DC$1:$DC$200,MATCH($A244&amp;Z$3,$DB$1:$DB$200&amp;$DC$1:$DC$200,0))=Z$3,1,"")))</f>
        <v/>
      </c>
      <c r="AA244" s="7" t="str">
        <f t="array" ref="AA244">IF(ISNA(INDEX($DC$1:$DC$770,MATCH($A244&amp;AA$3,$DB$1:$DB$770&amp;$DC$1:$DC$770,0))),"",IF(ISNA(INDEX($DC$1:$DC$200,MATCH($A244&amp;AA$3,$DB$1:$DB$200&amp;$DC$1:$DC$200,0))),IF(INDEX($DC$201:$DC$770,MATCH($A244&amp;AA$3,$DB$201:$DB$770&amp;$DC$201:$DC$770,0))=AA$3,2,""),IF(INDEX($DC$1:$DC$200,MATCH($A244&amp;AA$3,$DB$1:$DB$200&amp;$DC$1:$DC$200,0))=AA$3,1,"")))</f>
        <v/>
      </c>
      <c r="AB244" s="6" t="str">
        <f t="array" ref="AB244">IF(ISNA(INDEX($DC$1:$DC$770,MATCH($A244&amp;AB$3,$DB$1:$DB$770&amp;$DC$1:$DC$770,0))),"",IF(ISNA(INDEX($DC$1:$DC$200,MATCH($A244&amp;AB$3,$DB$1:$DB$200&amp;$DC$1:$DC$200,0))),IF(INDEX($DC$201:$DC$770,MATCH($A244&amp;AB$3,$DB$201:$DB$770&amp;$DC$201:$DC$770,0))=AB$3,2,""),IF(INDEX($DC$1:$DC$200,MATCH($A244&amp;AB$3,$DB$1:$DB$200&amp;$DC$1:$DC$200,0))=AB$3,1,"")))</f>
        <v/>
      </c>
      <c r="AC244" s="6" t="str">
        <f t="array" ref="AC244">IF(ISNA(INDEX($DC$1:$DC$770,MATCH($A244&amp;AC$3,$DB$1:$DB$770&amp;$DC$1:$DC$770,0))),"",IF(ISNA(INDEX($DC$1:$DC$200,MATCH($A244&amp;AC$3,$DB$1:$DB$200&amp;$DC$1:$DC$200,0))),IF(INDEX($DC$201:$DC$770,MATCH($A244&amp;AC$3,$DB$201:$DB$770&amp;$DC$201:$DC$770,0))=AC$3,2,""),IF(INDEX($DC$1:$DC$200,MATCH($A244&amp;AC$3,$DB$1:$DB$200&amp;$DC$1:$DC$200,0))=AC$3,1,"")))</f>
        <v/>
      </c>
      <c r="AD244" s="7" t="str">
        <f t="array" ref="AD244">IF(ISNA(INDEX($DC$1:$DC$770,MATCH($A244&amp;AD$3,$DB$1:$DB$770&amp;$DC$1:$DC$770,0))),"",IF(ISNA(INDEX($DC$1:$DC$200,MATCH($A244&amp;AD$3,$DB$1:$DB$200&amp;$DC$1:$DC$200,0))),IF(INDEX($DC$201:$DC$770,MATCH($A244&amp;AD$3,$DB$201:$DB$770&amp;$DC$201:$DC$770,0))=AD$3,2,""),IF(INDEX($DC$1:$DC$200,MATCH($A244&amp;AD$3,$DB$1:$DB$200&amp;$DC$1:$DC$200,0))=AD$3,1,"")))</f>
        <v/>
      </c>
      <c r="AE244" s="4">
        <f t="shared" ref="AE244" si="2305">AE242+1</f>
        <v>325</v>
      </c>
      <c r="AF244" s="174">
        <f>TRUNC((DATE($CR$2,AG$205,AG244)-WEEKDAY(DATE($CR$2,AG$205,AG244),2)-DATE(YEAR(DATE($CR$2,AG$205,AG244)+4-WEEKDAY(DATE($CR$2,AG$205,AG244),2)),1,-10))/7)</f>
        <v>46</v>
      </c>
      <c r="AG244" s="181">
        <v>20</v>
      </c>
      <c r="AH244" s="176" t="str">
        <f t="shared" si="1933"/>
        <v>So</v>
      </c>
      <c r="AI244" s="2"/>
      <c r="AJ244" s="164" t="str">
        <f t="shared" ref="AJ244" si="2306">IF(OR(OR(AF244=$CR$7,AF248=$CR$7,AF244=$CS$7,AF248=$CS$7,AF244=$CT$7,AF248=$CT$7,AF244=$CR$8,AF248=$CR$8,AF244=$CR$9,AF248=$CR$9,AF244=$CR$10,AF248=$CR$10,AF244=$CS$10,AF248=$CS$10,AF244=$CR$11,AF248=$CR$11,AF244=$CS$11,AF248=$CS$11,AF244=$CT$11,AF248=$CT$11,AF244=$CU$11,AF248=$CU$11,AF244=$CV$11,AF248=$CV$11,AF244=$CR$12,AF248=$CR$12,AF244=$CS$12,AF248=$CS$12),OR($AE245=$CP$30,$AE245=$CP$31,$AE245=$CP$32,$AE245=$CP$33,$AE245=$CP$34,$AE245=$CP$35,$AE245=$CP$36,$AE245=$CP$37,$AE245=$CP$38,$AE245=$CP$39,$AE245=$CP$40,$AE245=$CP$41),OR($AE245=$CP$44,$AE245=$CP$45,$AE245=$CP$46,$AE245=$CP$47,$AE245=$CP$48,$AE245=$CP$49,$AE245=$CP$50)),1,"")</f>
        <v/>
      </c>
      <c r="AK244" s="164" t="str">
        <f t="shared" ref="AK244" si="2307">IF(OR(OR(AF244=$CR$15,AF248=$CR$15,AF244=$CS$15,AF248=$CS$15,AF244=$CT$15,AF248=$CT$15,AF244=$CR$16,AF248=$CR$16,AF244=$CS$16,AF248=$CS$16,AF244=$CR$17,AF248=$CR$17,AF244=$CS$17,AF248=$CS$17,AF244=$CR$18,AF248=$CR$18,AF244=$CS$18,AF248=$CS$18,AF244=$CT$18,AF248=$CT$18,AF244=$CU$18,AF248=$CU$18,AF244=$CV$18,AF248=$CV$18,AF244=$CR$19,AF248=$CR$19,AF244=$CS$19,AF248=$CS$19),OR($AE245=$CP$30,$AE245=$CP$31,$AE245=$CP$32,$AE245=$CP$33,$AE245=$CP$34,$AE245=$CP$35,$AE245=$CP$36,$AE245=$CP$37,$AE245=$CP$38,$AE245=$CP$39,$AE245=$CP$40,$AE245=$CP$41),OR($AE245=$CP$44,$AE245=$CP$45,$AE245=$CP$46,$AE245=$CP$47,$AE245=$CP$48,$AE245=$CP$49,$AE245=$CP$50)),1,"")</f>
        <v/>
      </c>
      <c r="AL244" s="164" t="str">
        <f t="shared" ref="AL244" si="2308">IF(OR(OR(AF244=$CR$22,AF248=$CR$22,AF244=$CS$22,AF248=$CS$22,AF244=$CT$22,AF248=$CT$22,AF244=$CR$23,AF248=$CR$23,AF244=$CS$23,AF248=$CS$23,AF244=$CR$24,AF248=$CR$24,AF244=$CS$24,AF248=$CS$24,AF244=$CR$25,AF248=$CR$25,AF244=$CS$25,AF248=$CS$25,AF244=$CT$25,AF248=$CT$25,AF244=$CU$25,AF248=$CU$25,AF244=$CV$25,AF248=$CV$25,AF244=$CR$26,AF248=$CR$26,AF244=$CS$26,AF248=$CS$26),OR($AE245=$CP$30,$AE245=$CP$31,$AE245=$CP$32,$AE245=$CP$33,$AE245=$CP$34,$AE245=$CP$35,$AE245=$CP$36,$AE245=$CP$37,$AE245=$CP$38,$AE245=$CP$39,$AE245=$CP$40,$AE245=$CP$41),OR($AE245=$CP$44,$AE245=$CP$45,$AE245=$CP$46,$AE245=$CP$47,$AE245=$CP$48,$AE245=$CP$49,$AE245=$CP$50)),1,"")</f>
        <v/>
      </c>
      <c r="AM244" s="2"/>
      <c r="AN244" s="5" t="str">
        <f t="shared" ref="AN244" si="2309">IF(ISNA(VLOOKUP(AE244,$DB$1:$DE$200,4,FALSE)),"",VLOOKUP(AE244,$DB$1:$DE$200,4,FALSE))</f>
        <v/>
      </c>
      <c r="AO244" s="6"/>
      <c r="AP244" s="6"/>
      <c r="AQ244" s="6"/>
      <c r="AR244" s="6"/>
      <c r="AS244" s="7"/>
      <c r="AT244" s="5" t="str">
        <f t="array" ref="AT244">IF(ISNA(INDEX($DC$1:$DC$770,MATCH($AE244&amp;AT$3,$DB$1:$DB$770&amp;$DC$1:$DC$770,0))),"",IF(ISNA(INDEX($DC$1:$DC$200,MATCH($AE244&amp;AT$3,$DB$1:$DB$200&amp;$DC$1:$DC$200,0))),IF(INDEX($DC$201:$DC$770,MATCH($AE244&amp;AT$3,$DB$201:$DB$770&amp;$DC$201:$DC$770,0))=AT$3,2,""),IF(INDEX($DC$1:$DC$200,MATCH($AE244&amp;AT$3,$DB$1:$DB$200&amp;$DC$1:$DC$200,0))=AT$3,1,"")))</f>
        <v/>
      </c>
      <c r="AU244" s="6" t="str">
        <f t="array" ref="AU244">IF(ISNA(INDEX($DC$1:$DC$770,MATCH($AE244&amp;AU$3,$DB$1:$DB$770&amp;$DC$1:$DC$770,0))),"",IF(ISNA(INDEX($DC$1:$DC$200,MATCH($AE244&amp;AU$3,$DB$1:$DB$200&amp;$DC$1:$DC$200,0))),IF(INDEX($DC$201:$DC$770,MATCH($AE244&amp;AU$3,$DB$201:$DB$770&amp;$DC$201:$DC$770,0))=AU$3,2,""),IF(INDEX($DC$1:$DC$200,MATCH($AE244&amp;AU$3,$DB$1:$DB$200&amp;$DC$1:$DC$200,0))=AU$3,1,"")))</f>
        <v/>
      </c>
      <c r="AV244" s="6" t="str">
        <f t="array" ref="AV244">IF(ISNA(INDEX($DC$1:$DC$770,MATCH($AE244&amp;AV$3,$DB$1:$DB$770&amp;$DC$1:$DC$770,0))),"",IF(ISNA(INDEX($DC$1:$DC$200,MATCH($AE244&amp;AV$3,$DB$1:$DB$200&amp;$DC$1:$DC$200,0))),IF(INDEX($DC$201:$DC$770,MATCH($AE244&amp;AV$3,$DB$201:$DB$770&amp;$DC$201:$DC$770,0))=AV$3,2,""),IF(INDEX($DC$1:$DC$200,MATCH($AE244&amp;AV$3,$DB$1:$DB$200&amp;$DC$1:$DC$200,0))=AV$3,1,"")))</f>
        <v/>
      </c>
      <c r="AW244" s="5" t="str">
        <f t="array" ref="AW244">IF(ISNA(INDEX($DC$1:$DC$770,MATCH($AE244&amp;AW$3,$DB$1:$DB$770&amp;$DC$1:$DC$770,0))),"",IF(ISNA(INDEX($DC$1:$DC$200,MATCH($AE244&amp;AW$3,$DB$1:$DB$200&amp;$DC$1:$DC$200,0))),IF(INDEX($DC$201:$DC$770,MATCH($AE244&amp;AW$3,$DB$201:$DB$770&amp;$DC$201:$DC$770,0))=AW$3,2,""),IF(INDEX($DC$1:$DC$200,MATCH($AE244&amp;AW$3,$DB$1:$DB$200&amp;$DC$1:$DC$200,0))=AW$3,1,"")))</f>
        <v/>
      </c>
      <c r="AX244" s="6" t="str">
        <f t="array" ref="AX244">IF(ISNA(INDEX($DC$1:$DC$770,MATCH($AE244&amp;AX$3,$DB$1:$DB$770&amp;$DC$1:$DC$770,0))),"",IF(ISNA(INDEX($DC$1:$DC$200,MATCH($AE244&amp;AX$3,$DB$1:$DB$200&amp;$DC$1:$DC$200,0))),IF(INDEX($DC$201:$DC$770,MATCH($AE244&amp;AX$3,$DB$201:$DB$770&amp;$DC$201:$DC$770,0))=AX$3,2,""),IF(INDEX($DC$1:$DC$200,MATCH($AE244&amp;AX$3,$DB$1:$DB$200&amp;$DC$1:$DC$200,0))=AX$3,1,"")))</f>
        <v/>
      </c>
      <c r="AY244" s="7" t="str">
        <f t="array" ref="AY244">IF(ISNA(INDEX($DC$1:$DC$770,MATCH($AE244&amp;AY$3,$DB$1:$DB$770&amp;$DC$1:$DC$770,0))),"",IF(ISNA(INDEX($DC$1:$DC$200,MATCH($AE244&amp;AY$3,$DB$1:$DB$200&amp;$DC$1:$DC$200,0))),IF(INDEX($DC$201:$DC$770,MATCH($AE244&amp;AY$3,$DB$201:$DB$770&amp;$DC$201:$DC$770,0))=AY$3,2,""),IF(INDEX($DC$1:$DC$200,MATCH($AE244&amp;AY$3,$DB$1:$DB$200&amp;$DC$1:$DC$200,0))=AY$3,1,"")))</f>
        <v/>
      </c>
      <c r="AZ244" s="6" t="str">
        <f t="array" ref="AZ244">IF(ISNA(INDEX($DC$1:$DC$770,MATCH($AE244&amp;AZ$3,$DB$1:$DB$770&amp;$DC$1:$DC$770,0))),"",IF(ISNA(INDEX($DC$1:$DC$200,MATCH($AE244&amp;AZ$3,$DB$1:$DB$200&amp;$DC$1:$DC$200,0))),IF(INDEX($DC$201:$DC$770,MATCH($AE244&amp;AZ$3,$DB$201:$DB$770&amp;$DC$201:$DC$770,0))=AZ$3,2,""),IF(INDEX($DC$1:$DC$200,MATCH($AE244&amp;AZ$3,$DB$1:$DB$200&amp;$DC$1:$DC$200,0))=AZ$3,1,"")))</f>
        <v/>
      </c>
      <c r="BA244" s="6" t="str">
        <f t="array" ref="BA244">IF(ISNA(INDEX($DC$1:$DC$770,MATCH($AE244&amp;BA$3,$DB$1:$DB$770&amp;$DC$1:$DC$770,0))),"",IF(ISNA(INDEX($DC$1:$DC$200,MATCH($AE244&amp;BA$3,$DB$1:$DB$200&amp;$DC$1:$DC$200,0))),IF(INDEX($DC$201:$DC$770,MATCH($AE244&amp;BA$3,$DB$201:$DB$770&amp;$DC$201:$DC$770,0))=BA$3,2,""),IF(INDEX($DC$1:$DC$200,MATCH($AE244&amp;BA$3,$DB$1:$DB$200&amp;$DC$1:$DC$200,0))=BA$3,1,"")))</f>
        <v/>
      </c>
      <c r="BB244" s="6" t="str">
        <f t="array" ref="BB244">IF(ISNA(INDEX($DC$1:$DC$770,MATCH($AE244&amp;BB$3,$DB$1:$DB$770&amp;$DC$1:$DC$770,0))),"",IF(ISNA(INDEX($DC$1:$DC$200,MATCH($AE244&amp;BB$3,$DB$1:$DB$200&amp;$DC$1:$DC$200,0))),IF(INDEX($DC$201:$DC$770,MATCH($AE244&amp;BB$3,$DB$201:$DB$770&amp;$DC$201:$DC$770,0))=BB$3,2,""),IF(INDEX($DC$1:$DC$200,MATCH($AE244&amp;BB$3,$DB$1:$DB$200&amp;$DC$1:$DC$200,0))=BB$3,1,"")))</f>
        <v/>
      </c>
      <c r="BC244" s="5" t="str">
        <f t="array" ref="BC244">IF(ISNA(INDEX($DC$1:$DC$770,MATCH($AE244&amp;BC$3,$DB$1:$DB$770&amp;$DC$1:$DC$770,0))),"",IF(ISNA(INDEX($DC$1:$DC$200,MATCH($AE244&amp;BC$3,$DB$1:$DB$200&amp;$DC$1:$DC$200,0))),IF(INDEX($DC$201:$DC$770,MATCH($AE244&amp;BC$3,$DB$201:$DB$770&amp;$DC$201:$DC$770,0))=BC$3,2,""),IF(INDEX($DC$1:$DC$200,MATCH($AE244&amp;BC$3,$DB$1:$DB$200&amp;$DC$1:$DC$200,0))=BC$3,1,"")))</f>
        <v/>
      </c>
      <c r="BD244" s="6" t="str">
        <f t="array" ref="BD244">IF(ISNA(INDEX($DC$1:$DC$770,MATCH($AE244&amp;BD$3,$DB$1:$DB$770&amp;$DC$1:$DC$770,0))),"",IF(ISNA(INDEX($DC$1:$DC$200,MATCH($AE244&amp;BD$3,$DB$1:$DB$200&amp;$DC$1:$DC$200,0))),IF(INDEX($DC$201:$DC$770,MATCH($AE244&amp;BD$3,$DB$201:$DB$770&amp;$DC$201:$DC$770,0))=BD$3,2,""),IF(INDEX($DC$1:$DC$200,MATCH($AE244&amp;BD$3,$DB$1:$DB$200&amp;$DC$1:$DC$200,0))=BD$3,1,"")))</f>
        <v/>
      </c>
      <c r="BE244" s="7" t="str">
        <f t="array" ref="BE244">IF(ISNA(INDEX($DC$1:$DC$770,MATCH($AE244&amp;BE$3,$DB$1:$DB$770&amp;$DC$1:$DC$770,0))),"",IF(ISNA(INDEX($DC$1:$DC$200,MATCH($AE244&amp;BE$3,$DB$1:$DB$200&amp;$DC$1:$DC$200,0))),IF(INDEX($DC$201:$DC$770,MATCH($AE244&amp;BE$3,$DB$201:$DB$770&amp;$DC$201:$DC$770,0))=BE$3,2,""),IF(INDEX($DC$1:$DC$200,MATCH($AE244&amp;BE$3,$DB$1:$DB$200&amp;$DC$1:$DC$200,0))=BE$3,1,"")))</f>
        <v/>
      </c>
      <c r="BF244" s="6" t="str">
        <f t="array" ref="BF244">IF(ISNA(INDEX($DC$1:$DC$770,MATCH($AE244&amp;BF$3,$DB$1:$DB$770&amp;$DC$1:$DC$770,0))),"",IF(ISNA(INDEX($DC$1:$DC$200,MATCH($AE244&amp;BF$3,$DB$1:$DB$200&amp;$DC$1:$DC$200,0))),IF(INDEX($DC$201:$DC$770,MATCH($AE244&amp;BF$3,$DB$201:$DB$770&amp;$DC$201:$DC$770,0))=BF$3,2,""),IF(INDEX($DC$1:$DC$200,MATCH($AE244&amp;BF$3,$DB$1:$DB$200&amp;$DC$1:$DC$200,0))=BF$3,1,"")))</f>
        <v/>
      </c>
      <c r="BG244" s="6" t="str">
        <f t="array" ref="BG244">IF(ISNA(INDEX($DC$1:$DC$770,MATCH($AE244&amp;BG$3,$DB$1:$DB$770&amp;$DC$1:$DC$770,0))),"",IF(ISNA(INDEX($DC$1:$DC$200,MATCH($AE244&amp;BG$3,$DB$1:$DB$200&amp;$DC$1:$DC$200,0))),IF(INDEX($DC$201:$DC$770,MATCH($AE244&amp;BG$3,$DB$201:$DB$770&amp;$DC$201:$DC$770,0))=BG$3,2,""),IF(INDEX($DC$1:$DC$200,MATCH($AE244&amp;BG$3,$DB$1:$DB$200&amp;$DC$1:$DC$200,0))=BG$3,1,"")))</f>
        <v/>
      </c>
      <c r="BH244" s="7" t="str">
        <f t="array" ref="BH244">IF(ISNA(INDEX($DC$1:$DC$770,MATCH($AE244&amp;BH$3,$DB$1:$DB$770&amp;$DC$1:$DC$770,0))),"",IF(ISNA(INDEX($DC$1:$DC$200,MATCH($AE244&amp;BH$3,$DB$1:$DB$200&amp;$DC$1:$DC$200,0))),IF(INDEX($DC$201:$DC$770,MATCH($AE244&amp;BH$3,$DB$201:$DB$770&amp;$DC$201:$DC$770,0))=BH$3,2,""),IF(INDEX($DC$1:$DC$200,MATCH($AE244&amp;BH$3,$DB$1:$DB$200&amp;$DC$1:$DC$200,0))=BH$3,1,"")))</f>
        <v/>
      </c>
      <c r="BI244" s="4">
        <f t="shared" ref="BI244" si="2310">BI242+1</f>
        <v>355</v>
      </c>
      <c r="BJ244" s="174">
        <f>TRUNC((DATE($CR$2,BK$205,BK244)-WEEKDAY(DATE($CR$2,BK$205,BK244),2)-DATE(YEAR(DATE($CR$2,BK$205,BK244)+4-WEEKDAY(DATE($CR$2,BK$205,BK244),2)),1,-10))/7)</f>
        <v>51</v>
      </c>
      <c r="BK244" s="181">
        <v>20</v>
      </c>
      <c r="BL244" s="176" t="str">
        <f t="shared" si="1938"/>
        <v>Di</v>
      </c>
      <c r="BM244" s="2"/>
      <c r="BN244" s="164" t="str">
        <f t="shared" ref="BN244" si="2311">IF(OR(OR($BI245=$CP$30,$BI245=$CP$31,$BI245=$CP$32,$BI245=$CP$33,$BI245=$CP$34,$BI245=$CP$35,$BI245=$CP$36,$BI245=$CP$37,$BI245=$CP$38,$BI245=$CP$39,$BI245=$CP$40,$BI245=$CP$41),OR(BJ244=$CR$7,BJ248=$CR$7,BJ244=$CS$7,BJ248=$CS$7,BJ244=$CT$7,BJ248=$CT$7,BJ244=$CR$8,BJ248=$CR$8,BJ244=$CR$9,BJ248=$CR$9,BJ244=$CR$10,BJ248=$CR$10,BJ244=$CS$10,BJ248=$CS$10,BJ244=$CR$11,BJ248=$CR$11,BJ244=$CS$11,BJ248=$CS$11,BJ244=$CT$11,BJ248=$CT$11,BJ244=$CU$11,BJ248=$CU$11,BJ244=$CV$11,BJ248=$CV$11,BJ244=$CR$12,BJ248=$CR$12,BJ244=$CS$12,BJ248=$CS$12),OR($BI245=$CP$44,$BI245=$CP$45,$BI245=$CP$46,$BI245=$CP$47,$BI245=$CP$48,$BI245=$CP$49,$BI245=$CP$50)),1,"")</f>
        <v/>
      </c>
      <c r="BO244" s="164" t="str">
        <f t="shared" ref="BO244" si="2312">IF(OR(OR(BJ244=$CR$15,BJ248=$CR$15,BJ244=$CS$15,BJ248=$CS$15,BJ244=$CT$15,BJ248=$CT$15,BJ244=$CR$16,BJ248=$CR$16,BJ244=$CS$16,BJ248=$CS$16,BJ244=$CR$17,BJ248=$CR$17,BJ244=$CS$17,BJ248=$CS$17,BJ244=$CR$18,BJ248=$CR$18,BJ244=$CS$18,BJ248=$CS$18,BJ244=$CT$18,BJ248=$CT$18,BJ244=$CU$18,BJ248=$CU$18,BJ244=$CV$18,BJ248=$CV$18,BJ244=$CR$19,BJ248=$CR$19,BJ244=$CS$19,BJ248=$CS$19),OR($BI245=$CP$30,$BI245=$CP$31,$BI245=$CP$32,$BI245=$CP$33,$BI245=$CP$34,$BI245=$CP$35,$BI245=$CP$36,$BI245=$CP$37,$BI245=$CP$38,$BI245=$CP$39,$BI245=$CP$40,$BI245=$CP$41),OR($BI245=$CP$44,$BI245=$CP$45,$BI245=$CP$46,$BI245=$CP$47,$BI245=$CP$48,$BI245=$CP$49,$BI245=$CP$50)),1,"")</f>
        <v/>
      </c>
      <c r="BP244" s="164" t="str">
        <f t="shared" ref="BP244" si="2313">IF(OR(OR(BJ244=$CR$22,BJ248=$CR$22,BJ244=$CS$22,BJ248=$CS$22,BJ244=$CT$22,BJ248=$CT$22,BJ244=$CR$23,BJ248=$CR$23,BJ244=$CS$23,BJ248=$CS$23,BJ244=$CR$24,BJ248=$CR$24,BJ244=$CS$24,BJ248=$CS$24,BJ244=$CR$25,BJ248=$CR$25,BJ244=$CS$25,BJ248=$CS$25,BJ244=$CT$25,BJ248=$CT$25,BJ244=$CU$25,BJ248=$CU$25,BJ244=$CV$25,BJ248=$CV$25,BJ244=$CR$26,BJ248=$CR$26,BJ244=$CS$26,BJ248=$CS$26),OR($BI245=$CP$30,$BI245=$CP$31,$BI245=$CP$32,$BI245=$CP$33,$BI245=$CP$34,$BI245=$CP$35,$BI245=$CP$36,$BI245=$CP$37,$BI245=$CP$38,$BI245=$CP$39,$BI245=$CP$40,$BI245=$CP$41),OR($BI245=$CP$44,$BI245=$CP$45,$BI245=$CP$46,$BI245=$CP$47,$BI245=$CP$48,$BI245=$CP$49,$BI245=$CP$50)),1,"")</f>
        <v/>
      </c>
      <c r="BQ244" s="2"/>
      <c r="BR244" s="5" t="str">
        <f t="shared" ref="BR244" si="2314">IF(ISNA(VLOOKUP(BI244,$DB$1:$DE$200,4,FALSE)),"",VLOOKUP(BI244,$DB$1:$DE$200,4,FALSE))</f>
        <v/>
      </c>
      <c r="BS244" s="6"/>
      <c r="BT244" s="6"/>
      <c r="BU244" s="6"/>
      <c r="BV244" s="6"/>
      <c r="BW244" s="7"/>
      <c r="BX244" s="5" t="str">
        <f t="array" ref="BX244">IF(ISNA(INDEX($DC$1:$DC$770,MATCH($BI244&amp;BX$3,$DB$1:$DB$770&amp;$DC$1:$DC$770,0))),"",IF(ISNA(INDEX($DC$1:$DC$200,MATCH($BI244&amp;BX$3,$DB$1:$DB$200&amp;$DC$1:$DC$200,0))),IF(INDEX($DC$201:$DC$770,MATCH($BI244&amp;BX$3,$DB$201:$DB$770&amp;$DC$201:$DC$770,0))=BX$3,2,""),IF(INDEX($DC$1:$DC$200,MATCH($BI244&amp;BX$3,$DB$1:$DB$200&amp;$DC$1:$DC$200,0))=BX$3,1,"")))</f>
        <v/>
      </c>
      <c r="BY244" s="6" t="str">
        <f t="array" ref="BY244">IF(ISNA(INDEX($DC$1:$DC$770,MATCH($BI244&amp;BY$3,$DB$1:$DB$770&amp;$DC$1:$DC$770,0))),"",IF(ISNA(INDEX($DC$1:$DC$200,MATCH($BI244&amp;BY$3,$DB$1:$DB$200&amp;$DC$1:$DC$200,0))),IF(INDEX($DC$201:$DC$770,MATCH($BI244&amp;BY$3,$DB$201:$DB$770&amp;$DC$201:$DC$770,0))=BY$3,2,""),IF(INDEX($DC$1:$DC$200,MATCH($BI244&amp;BY$3,$DB$1:$DB$200&amp;$DC$1:$DC$200,0))=BY$3,1,"")))</f>
        <v/>
      </c>
      <c r="BZ244" s="6" t="str">
        <f t="array" ref="BZ244">IF(ISNA(INDEX($DC$1:$DC$770,MATCH($BI244&amp;BZ$3,$DB$1:$DB$770&amp;$DC$1:$DC$770,0))),"",IF(ISNA(INDEX($DC$1:$DC$200,MATCH($BI244&amp;BZ$3,$DB$1:$DB$200&amp;$DC$1:$DC$200,0))),IF(INDEX($DC$201:$DC$770,MATCH($BI244&amp;BZ$3,$DB$201:$DB$770&amp;$DC$201:$DC$770,0))=BZ$3,2,""),IF(INDEX($DC$1:$DC$200,MATCH($BI244&amp;BZ$3,$DB$1:$DB$200&amp;$DC$1:$DC$200,0))=BZ$3,1,"")))</f>
        <v/>
      </c>
      <c r="CA244" s="5" t="str">
        <f t="array" ref="CA244">IF(ISNA(INDEX($DC$1:$DC$770,MATCH($BI244&amp;CA$3,$DB$1:$DB$770&amp;$DC$1:$DC$770,0))),"",IF(ISNA(INDEX($DC$1:$DC$200,MATCH($BI244&amp;CA$3,$DB$1:$DB$200&amp;$DC$1:$DC$200,0))),IF(INDEX($DC$201:$DC$770,MATCH($BI244&amp;CA$3,$DB$201:$DB$770&amp;$DC$201:$DC$770,0))=CA$3,2,""),IF(INDEX($DC$1:$DC$200,MATCH($BI244&amp;CA$3,$DB$1:$DB$200&amp;$DC$1:$DC$200,0))=CA$3,1,"")))</f>
        <v/>
      </c>
      <c r="CB244" s="6" t="str">
        <f t="array" ref="CB244">IF(ISNA(INDEX($DC$1:$DC$770,MATCH($BI244&amp;CB$3,$DB$1:$DB$770&amp;$DC$1:$DC$770,0))),"",IF(ISNA(INDEX($DC$1:$DC$200,MATCH($BI244&amp;CB$3,$DB$1:$DB$200&amp;$DC$1:$DC$200,0))),IF(INDEX($DC$201:$DC$770,MATCH($BI244&amp;CB$3,$DB$201:$DB$770&amp;$DC$201:$DC$770,0))=CB$3,2,""),IF(INDEX($DC$1:$DC$200,MATCH($BI244&amp;CB$3,$DB$1:$DB$200&amp;$DC$1:$DC$200,0))=CB$3,1,"")))</f>
        <v/>
      </c>
      <c r="CC244" s="7" t="str">
        <f t="array" ref="CC244">IF(ISNA(INDEX($DC$1:$DC$770,MATCH($BI244&amp;CC$3,$DB$1:$DB$770&amp;$DC$1:$DC$770,0))),"",IF(ISNA(INDEX($DC$1:$DC$200,MATCH($BI244&amp;CC$3,$DB$1:$DB$200&amp;$DC$1:$DC$200,0))),IF(INDEX($DC$201:$DC$770,MATCH($BI244&amp;CC$3,$DB$201:$DB$770&amp;$DC$201:$DC$770,0))=CC$3,2,""),IF(INDEX($DC$1:$DC$200,MATCH($BI244&amp;CC$3,$DB$1:$DB$200&amp;$DC$1:$DC$200,0))=CC$3,1,"")))</f>
        <v/>
      </c>
      <c r="CD244" s="6" t="str">
        <f t="array" ref="CD244">IF(ISNA(INDEX($DC$1:$DC$770,MATCH($BI244&amp;CD$3,$DB$1:$DB$770&amp;$DC$1:$DC$770,0))),"",IF(ISNA(INDEX($DC$1:$DC$200,MATCH($BI244&amp;CD$3,$DB$1:$DB$200&amp;$DC$1:$DC$200,0))),IF(INDEX($DC$201:$DC$770,MATCH($BI244&amp;CD$3,$DB$201:$DB$770&amp;$DC$201:$DC$770,0))=CD$3,2,""),IF(INDEX($DC$1:$DC$200,MATCH($BI244&amp;CD$3,$DB$1:$DB$200&amp;$DC$1:$DC$200,0))=CD$3,1,"")))</f>
        <v/>
      </c>
      <c r="CE244" s="6" t="str">
        <f t="array" ref="CE244">IF(ISNA(INDEX($DC$1:$DC$770,MATCH($BI244&amp;CE$3,$DB$1:$DB$770&amp;$DC$1:$DC$770,0))),"",IF(ISNA(INDEX($DC$1:$DC$200,MATCH($BI244&amp;CE$3,$DB$1:$DB$200&amp;$DC$1:$DC$200,0))),IF(INDEX($DC$201:$DC$770,MATCH($BI244&amp;CE$3,$DB$201:$DB$770&amp;$DC$201:$DC$770,0))=CE$3,2,""),IF(INDEX($DC$1:$DC$200,MATCH($BI244&amp;CE$3,$DB$1:$DB$200&amp;$DC$1:$DC$200,0))=CE$3,1,"")))</f>
        <v/>
      </c>
      <c r="CF244" s="6" t="str">
        <f t="array" ref="CF244">IF(ISNA(INDEX($DC$1:$DC$770,MATCH($BI244&amp;CF$3,$DB$1:$DB$770&amp;$DC$1:$DC$770,0))),"",IF(ISNA(INDEX($DC$1:$DC$200,MATCH($BI244&amp;CF$3,$DB$1:$DB$200&amp;$DC$1:$DC$200,0))),IF(INDEX($DC$201:$DC$770,MATCH($BI244&amp;CF$3,$DB$201:$DB$770&amp;$DC$201:$DC$770,0))=CF$3,2,""),IF(INDEX($DC$1:$DC$200,MATCH($BI244&amp;CF$3,$DB$1:$DB$200&amp;$DC$1:$DC$200,0))=CF$3,1,"")))</f>
        <v/>
      </c>
      <c r="CG244" s="5" t="str">
        <f t="array" ref="CG244">IF(ISNA(INDEX($DC$1:$DC$770,MATCH($BI244&amp;CG$3,$DB$1:$DB$770&amp;$DC$1:$DC$770,0))),"",IF(ISNA(INDEX($DC$1:$DC$200,MATCH($BI244&amp;CG$3,$DB$1:$DB$200&amp;$DC$1:$DC$200,0))),IF(INDEX($DC$201:$DC$770,MATCH($BI244&amp;CG$3,$DB$201:$DB$770&amp;$DC$201:$DC$770,0))=CG$3,2,""),IF(INDEX($DC$1:$DC$200,MATCH($BI244&amp;CG$3,$DB$1:$DB$200&amp;$DC$1:$DC$200,0))=CG$3,1,"")))</f>
        <v/>
      </c>
      <c r="CH244" s="6" t="str">
        <f t="array" ref="CH244">IF(ISNA(INDEX($DC$1:$DC$770,MATCH($BI244&amp;CH$3,$DB$1:$DB$770&amp;$DC$1:$DC$770,0))),"",IF(ISNA(INDEX($DC$1:$DC$200,MATCH($BI244&amp;CH$3,$DB$1:$DB$200&amp;$DC$1:$DC$200,0))),IF(INDEX($DC$201:$DC$770,MATCH($BI244&amp;CH$3,$DB$201:$DB$770&amp;$DC$201:$DC$770,0))=CH$3,2,""),IF(INDEX($DC$1:$DC$200,MATCH($BI244&amp;CH$3,$DB$1:$DB$200&amp;$DC$1:$DC$200,0))=CH$3,1,"")))</f>
        <v/>
      </c>
      <c r="CI244" s="7" t="str">
        <f t="array" ref="CI244">IF(ISNA(INDEX($DC$1:$DC$770,MATCH($BI244&amp;CI$3,$DB$1:$DB$770&amp;$DC$1:$DC$770,0))),"",IF(ISNA(INDEX($DC$1:$DC$200,MATCH($BI244&amp;CI$3,$DB$1:$DB$200&amp;$DC$1:$DC$200,0))),IF(INDEX($DC$201:$DC$770,MATCH($BI244&amp;CI$3,$DB$201:$DB$770&amp;$DC$201:$DC$770,0))=CI$3,2,""),IF(INDEX($DC$1:$DC$200,MATCH($BI244&amp;CI$3,$DB$1:$DB$200&amp;$DC$1:$DC$200,0))=CI$3,1,"")))</f>
        <v/>
      </c>
      <c r="CJ244" s="6" t="str">
        <f t="array" ref="CJ244">IF(ISNA(INDEX($DC$1:$DC$770,MATCH($BI244&amp;CJ$3,$DB$1:$DB$770&amp;$DC$1:$DC$770,0))),"",IF(ISNA(INDEX($DC$1:$DC$200,MATCH($BI244&amp;CJ$3,$DB$1:$DB$200&amp;$DC$1:$DC$200,0))),IF(INDEX($DC$201:$DC$770,MATCH($BI244&amp;CJ$3,$DB$201:$DB$770&amp;$DC$201:$DC$770,0))=CJ$3,2,""),IF(INDEX($DC$1:$DC$200,MATCH($BI244&amp;CJ$3,$DB$1:$DB$200&amp;$DC$1:$DC$200,0))=CJ$3,1,"")))</f>
        <v/>
      </c>
      <c r="CK244" s="6" t="str">
        <f t="array" ref="CK244">IF(ISNA(INDEX($DC$1:$DC$770,MATCH($BI244&amp;CK$3,$DB$1:$DB$770&amp;$DC$1:$DC$770,0))),"",IF(ISNA(INDEX($DC$1:$DC$200,MATCH($BI244&amp;CK$3,$DB$1:$DB$200&amp;$DC$1:$DC$200,0))),IF(INDEX($DC$201:$DC$770,MATCH($BI244&amp;CK$3,$DB$201:$DB$770&amp;$DC$201:$DC$770,0))=CK$3,2,""),IF(INDEX($DC$1:$DC$200,MATCH($BI244&amp;CK$3,$DB$1:$DB$200&amp;$DC$1:$DC$200,0))=CK$3,1,"")))</f>
        <v/>
      </c>
      <c r="CL244" s="7" t="str">
        <f t="array" ref="CL244">IF(ISNA(INDEX($DC$1:$DC$770,MATCH($BI244&amp;CL$3,$DB$1:$DB$770&amp;$DC$1:$DC$770,0))),"",IF(ISNA(INDEX($DC$1:$DC$200,MATCH($BI244&amp;CL$3,$DB$1:$DB$200&amp;$DC$1:$DC$200,0))),IF(INDEX($DC$201:$DC$770,MATCH($BI244&amp;CL$3,$DB$201:$DB$770&amp;$DC$201:$DC$770,0))=CL$3,2,""),IF(INDEX($DC$1:$DC$200,MATCH($BI244&amp;CL$3,$DB$1:$DB$200&amp;$DC$1:$DC$200,0))=CL$3,1,"")))</f>
        <v/>
      </c>
      <c r="CX244" s="30"/>
      <c r="CY244" s="30"/>
      <c r="CZ244" s="30"/>
      <c r="DA244" s="30"/>
      <c r="DB244" s="30"/>
      <c r="DC244" s="30" t="str">
        <f>CR81</f>
        <v>PiHeku</v>
      </c>
      <c r="DD244" s="30"/>
      <c r="DE244" s="30"/>
      <c r="DF244" s="30"/>
      <c r="DG244" s="30"/>
      <c r="DH244" s="30"/>
      <c r="DI244" s="30"/>
      <c r="DJ244" s="30"/>
      <c r="DK244" s="30"/>
      <c r="DL244" s="49">
        <f t="shared" si="1926"/>
        <v>0</v>
      </c>
      <c r="DM244" s="30"/>
      <c r="DN244" s="30"/>
      <c r="DO244" s="30"/>
      <c r="DP244" s="30"/>
      <c r="DQ244" s="30"/>
    </row>
    <row r="245" spans="1:121">
      <c r="A245" s="13">
        <f t="shared" ref="A245" si="2315">A244+0.5</f>
        <v>294.5</v>
      </c>
      <c r="B245" s="174"/>
      <c r="C245" s="183"/>
      <c r="D245" s="177"/>
      <c r="E245" s="2"/>
      <c r="F245" s="165"/>
      <c r="G245" s="165"/>
      <c r="H245" s="165"/>
      <c r="I245" s="2"/>
      <c r="J245" s="9" t="str">
        <f t="shared" ref="J245" si="2316">IF(ISNA(VLOOKUP(A245,$CP$30:$CQ$56,2,FALSE)),IF(ISNA(VLOOKUP(A245,$DB$1:$DE$200,4,FALSE)),"",VLOOKUP(A245,$DB$1:$DE$200,4,FALSE)),VLOOKUP(A245,$CP$30:$CQ$56,2,FALSE))</f>
        <v/>
      </c>
      <c r="K245" s="10"/>
      <c r="L245" s="10"/>
      <c r="M245" s="10"/>
      <c r="N245" s="10"/>
      <c r="O245" s="8"/>
      <c r="P245" s="9" t="str">
        <f t="array" ref="P245">IF(ISNA(INDEX($DC$201:$DC$770,MATCH($A244&amp;P$3,$DB$201:$DB$770&amp;$DC$201:$DC$770,0))),IF(ISNA(INDEX($DC$1:$DC$200,MATCH($A245&amp;P$3,$DB$1:$DB$200&amp;$DC$1:$DC$200,0))),"",IF(INDEX($DC$1:$DC$200,MATCH($A245&amp;P$3,$DB$1:$DB$200&amp;$DC$1:$DC$200,0))=P$3,1,"")),IF(INDEX($DC$201:$DC$770,MATCH($A244&amp;P$3,$DB$201:$DB$770&amp;$DC$201:$DC$770,0))=P$3,2,""))</f>
        <v/>
      </c>
      <c r="Q245" s="10" t="str">
        <f t="array" ref="Q245">IF(ISNA(INDEX($DC$201:$DC$770,MATCH($A244&amp;Q$3,$DB$201:$DB$770&amp;$DC$201:$DC$770,0))),IF(ISNA(INDEX($DC$1:$DC$200,MATCH($A245&amp;Q$3,$DB$1:$DB$200&amp;$DC$1:$DC$200,0))),"",IF(INDEX($DC$1:$DC$200,MATCH($A245&amp;Q$3,$DB$1:$DB$200&amp;$DC$1:$DC$200,0))=Q$3,1,"")),IF(INDEX($DC$201:$DC$770,MATCH($A244&amp;Q$3,$DB$201:$DB$770&amp;$DC$201:$DC$770,0))=Q$3,2,""))</f>
        <v/>
      </c>
      <c r="R245" s="10" t="str">
        <f t="array" ref="R245">IF(ISNA(INDEX($DC$201:$DC$770,MATCH($A244&amp;R$3,$DB$201:$DB$770&amp;$DC$201:$DC$770,0))),IF(ISNA(INDEX($DC$1:$DC$200,MATCH($A245&amp;R$3,$DB$1:$DB$200&amp;$DC$1:$DC$200,0))),"",IF(INDEX($DC$1:$DC$200,MATCH($A245&amp;R$3,$DB$1:$DB$200&amp;$DC$1:$DC$200,0))=R$3,1,"")),IF(INDEX($DC$201:$DC$770,MATCH($A244&amp;R$3,$DB$201:$DB$770&amp;$DC$201:$DC$770,0))=R$3,2,""))</f>
        <v/>
      </c>
      <c r="S245" s="9" t="str">
        <f t="array" ref="S245">IF(ISNA(INDEX($DC$201:$DC$770,MATCH($A244&amp;S$3,$DB$201:$DB$770&amp;$DC$201:$DC$770,0))),IF(ISNA(INDEX($DC$1:$DC$200,MATCH($A245&amp;S$3,$DB$1:$DB$200&amp;$DC$1:$DC$200,0))),"",IF(INDEX($DC$1:$DC$200,MATCH($A245&amp;S$3,$DB$1:$DB$200&amp;$DC$1:$DC$200,0))=S$3,1,"")),IF(INDEX($DC$201:$DC$770,MATCH($A244&amp;S$3,$DB$201:$DB$770&amp;$DC$201:$DC$770,0))=S$3,2,""))</f>
        <v/>
      </c>
      <c r="T245" s="10" t="str">
        <f t="array" ref="T245">IF(ISNA(INDEX($DC$201:$DC$770,MATCH($A244&amp;T$3,$DB$201:$DB$770&amp;$DC$201:$DC$770,0))),IF(ISNA(INDEX($DC$1:$DC$200,MATCH($A245&amp;T$3,$DB$1:$DB$200&amp;$DC$1:$DC$200,0))),"",IF(INDEX($DC$1:$DC$200,MATCH($A245&amp;T$3,$DB$1:$DB$200&amp;$DC$1:$DC$200,0))=T$3,1,"")),IF(INDEX($DC$201:$DC$770,MATCH($A244&amp;T$3,$DB$201:$DB$770&amp;$DC$201:$DC$770,0))=T$3,2,""))</f>
        <v/>
      </c>
      <c r="U245" s="8" t="str">
        <f t="array" ref="U245">IF(ISNA(INDEX($DC$201:$DC$770,MATCH($A244&amp;U$3,$DB$201:$DB$770&amp;$DC$201:$DC$770,0))),IF(ISNA(INDEX($DC$1:$DC$200,MATCH($A245&amp;U$3,$DB$1:$DB$200&amp;$DC$1:$DC$200,0))),"",IF(INDEX($DC$1:$DC$200,MATCH($A245&amp;U$3,$DB$1:$DB$200&amp;$DC$1:$DC$200,0))=U$3,1,"")),IF(INDEX($DC$201:$DC$770,MATCH($A244&amp;U$3,$DB$201:$DB$770&amp;$DC$201:$DC$770,0))=U$3,2,""))</f>
        <v/>
      </c>
      <c r="V245" s="10" t="str">
        <f t="array" ref="V245">IF(ISNA(INDEX($DC$201:$DC$770,MATCH($A244&amp;V$3,$DB$201:$DB$770&amp;$DC$201:$DC$770,0))),IF(ISNA(INDEX($DC$1:$DC$200,MATCH($A245&amp;V$3,$DB$1:$DB$200&amp;$DC$1:$DC$200,0))),"",IF(INDEX($DC$1:$DC$200,MATCH($A245&amp;V$3,$DB$1:$DB$200&amp;$DC$1:$DC$200,0))=V$3,1,"")),IF(INDEX($DC$201:$DC$770,MATCH($A244&amp;V$3,$DB$201:$DB$770&amp;$DC$201:$DC$770,0))=V$3,2,""))</f>
        <v/>
      </c>
      <c r="W245" s="10" t="str">
        <f t="array" ref="W245">IF(ISNA(INDEX($DC$201:$DC$770,MATCH($A244&amp;W$3,$DB$201:$DB$770&amp;$DC$201:$DC$770,0))),IF(ISNA(INDEX($DC$1:$DC$200,MATCH($A245&amp;W$3,$DB$1:$DB$200&amp;$DC$1:$DC$200,0))),"",IF(INDEX($DC$1:$DC$200,MATCH($A245&amp;W$3,$DB$1:$DB$200&amp;$DC$1:$DC$200,0))=W$3,1,"")),IF(INDEX($DC$201:$DC$770,MATCH($A244&amp;W$3,$DB$201:$DB$770&amp;$DC$201:$DC$770,0))=W$3,2,""))</f>
        <v/>
      </c>
      <c r="X245" s="10" t="str">
        <f t="array" ref="X245">IF(ISNA(INDEX($DC$201:$DC$770,MATCH($A244&amp;X$3,$DB$201:$DB$770&amp;$DC$201:$DC$770,0))),IF(ISNA(INDEX($DC$1:$DC$200,MATCH($A245&amp;X$3,$DB$1:$DB$200&amp;$DC$1:$DC$200,0))),"",IF(INDEX($DC$1:$DC$200,MATCH($A245&amp;X$3,$DB$1:$DB$200&amp;$DC$1:$DC$200,0))=X$3,1,"")),IF(INDEX($DC$201:$DC$770,MATCH($A244&amp;X$3,$DB$201:$DB$770&amp;$DC$201:$DC$770,0))=X$3,2,""))</f>
        <v/>
      </c>
      <c r="Y245" s="9" t="str">
        <f t="array" ref="Y245">IF(ISNA(INDEX($DC$201:$DC$770,MATCH($A244&amp;Y$3,$DB$201:$DB$770&amp;$DC$201:$DC$770,0))),IF(ISNA(INDEX($DC$1:$DC$200,MATCH($A245&amp;Y$3,$DB$1:$DB$200&amp;$DC$1:$DC$200,0))),"",IF(INDEX($DC$1:$DC$200,MATCH($A245&amp;Y$3,$DB$1:$DB$200&amp;$DC$1:$DC$200,0))=Y$3,1,"")),IF(INDEX($DC$201:$DC$770,MATCH($A244&amp;Y$3,$DB$201:$DB$770&amp;$DC$201:$DC$770,0))=Y$3,2,""))</f>
        <v/>
      </c>
      <c r="Z245" s="10" t="str">
        <f t="array" ref="Z245">IF(ISNA(INDEX($DC$201:$DC$770,MATCH($A244&amp;Z$3,$DB$201:$DB$770&amp;$DC$201:$DC$770,0))),IF(ISNA(INDEX($DC$1:$DC$200,MATCH($A245&amp;Z$3,$DB$1:$DB$200&amp;$DC$1:$DC$200,0))),"",IF(INDEX($DC$1:$DC$200,MATCH($A245&amp;Z$3,$DB$1:$DB$200&amp;$DC$1:$DC$200,0))=Z$3,1,"")),IF(INDEX($DC$201:$DC$770,MATCH($A244&amp;Z$3,$DB$201:$DB$770&amp;$DC$201:$DC$770,0))=Z$3,2,""))</f>
        <v/>
      </c>
      <c r="AA245" s="8" t="str">
        <f t="array" ref="AA245">IF(ISNA(INDEX($DC$201:$DC$770,MATCH($A244&amp;AA$3,$DB$201:$DB$770&amp;$DC$201:$DC$770,0))),IF(ISNA(INDEX($DC$1:$DC$200,MATCH($A245&amp;AA$3,$DB$1:$DB$200&amp;$DC$1:$DC$200,0))),"",IF(INDEX($DC$1:$DC$200,MATCH($A245&amp;AA$3,$DB$1:$DB$200&amp;$DC$1:$DC$200,0))=AA$3,1,"")),IF(INDEX($DC$201:$DC$770,MATCH($A244&amp;AA$3,$DB$201:$DB$770&amp;$DC$201:$DC$770,0))=AA$3,2,""))</f>
        <v/>
      </c>
      <c r="AB245" s="10" t="str">
        <f t="array" ref="AB245">IF(ISNA(INDEX($DC$201:$DC$770,MATCH($A244&amp;AB$3,$DB$201:$DB$770&amp;$DC$201:$DC$770,0))),IF(ISNA(INDEX($DC$1:$DC$200,MATCH($A245&amp;AB$3,$DB$1:$DB$200&amp;$DC$1:$DC$200,0))),"",IF(INDEX($DC$1:$DC$200,MATCH($A245&amp;AB$3,$DB$1:$DB$200&amp;$DC$1:$DC$200,0))=AB$3,1,"")),IF(INDEX($DC$201:$DC$770,MATCH($A244&amp;AB$3,$DB$201:$DB$770&amp;$DC$201:$DC$770,0))=AB$3,2,""))</f>
        <v/>
      </c>
      <c r="AC245" s="10" t="str">
        <f t="array" ref="AC245">IF(ISNA(INDEX($DC$201:$DC$770,MATCH($A244&amp;AC$3,$DB$201:$DB$770&amp;$DC$201:$DC$770,0))),IF(ISNA(INDEX($DC$1:$DC$200,MATCH($A245&amp;AC$3,$DB$1:$DB$200&amp;$DC$1:$DC$200,0))),"",IF(INDEX($DC$1:$DC$200,MATCH($A245&amp;AC$3,$DB$1:$DB$200&amp;$DC$1:$DC$200,0))=AC$3,1,"")),IF(INDEX($DC$201:$DC$770,MATCH($A244&amp;AC$3,$DB$201:$DB$770&amp;$DC$201:$DC$770,0))=AC$3,2,""))</f>
        <v/>
      </c>
      <c r="AD245" s="8" t="str">
        <f t="array" ref="AD245">IF(ISNA(INDEX($DC$201:$DC$770,MATCH($A244&amp;AD$3,$DB$201:$DB$770&amp;$DC$201:$DC$770,0))),IF(ISNA(INDEX($DC$1:$DC$200,MATCH($A245&amp;AD$3,$DB$1:$DB$200&amp;$DC$1:$DC$200,0))),"",IF(INDEX($DC$1:$DC$200,MATCH($A245&amp;AD$3,$DB$1:$DB$200&amp;$DC$1:$DC$200,0))=AD$3,1,"")),IF(INDEX($DC$201:$DC$770,MATCH($A244&amp;AD$3,$DB$201:$DB$770&amp;$DC$201:$DC$770,0))=AD$3,2,""))</f>
        <v/>
      </c>
      <c r="AE245" s="4">
        <f t="shared" ref="AE245" si="2317">AE244+0.5</f>
        <v>325.5</v>
      </c>
      <c r="AF245" s="174"/>
      <c r="AG245" s="183"/>
      <c r="AH245" s="177"/>
      <c r="AI245" s="2"/>
      <c r="AJ245" s="165"/>
      <c r="AK245" s="165"/>
      <c r="AL245" s="165"/>
      <c r="AM245" s="2"/>
      <c r="AN245" s="9" t="str">
        <f t="shared" ref="AN245" si="2318">IF(ISNA(VLOOKUP(AE245,$CP$30:$CQ$56,2,FALSE)),IF(ISNA(VLOOKUP(AE245,$DB$1:$DE$200,4,FALSE)),"",VLOOKUP(AE245,$DB$1:$DE$200,4,FALSE)),VLOOKUP(AE245,$CP$30:$CQ$56,2,FALSE))</f>
        <v/>
      </c>
      <c r="AO245" s="10"/>
      <c r="AP245" s="10"/>
      <c r="AQ245" s="10"/>
      <c r="AR245" s="10"/>
      <c r="AS245" s="8"/>
      <c r="AT245" s="9" t="str">
        <f t="array" ref="AT245">IF(ISNA(INDEX($DC$201:$DC$770,MATCH($AE244&amp;AT$3,$DB$201:$DB$770&amp;$DC$201:$DC$770,0))),IF(ISNA(INDEX($DC$1:$DC$200,MATCH($AE245&amp;AT$3,$DB$1:$DB$200&amp;$DC$1:$DC$200,0))),"",IF(INDEX($DC$1:$DC$200,MATCH($AE245&amp;AT$3,$DB$1:$DB$200&amp;$DC$1:$DC$200,0))=AT$3,1,"")),IF(INDEX($DC$201:$DC$770,MATCH($AE244&amp;AT$3,$DB$201:$DB$770&amp;$DC$201:$DC$770,0))=AT$3,2,""))</f>
        <v/>
      </c>
      <c r="AU245" s="10" t="str">
        <f t="array" ref="AU245">IF(ISNA(INDEX($DC$201:$DC$770,MATCH($AE244&amp;AU$3,$DB$201:$DB$770&amp;$DC$201:$DC$770,0))),IF(ISNA(INDEX($DC$1:$DC$200,MATCH($AE245&amp;AU$3,$DB$1:$DB$200&amp;$DC$1:$DC$200,0))),"",IF(INDEX($DC$1:$DC$200,MATCH($AE245&amp;AU$3,$DB$1:$DB$200&amp;$DC$1:$DC$200,0))=AU$3,1,"")),IF(INDEX($DC$201:$DC$770,MATCH($AE244&amp;AU$3,$DB$201:$DB$770&amp;$DC$201:$DC$770,0))=AU$3,2,""))</f>
        <v/>
      </c>
      <c r="AV245" s="10" t="str">
        <f t="array" ref="AV245">IF(ISNA(INDEX($DC$201:$DC$770,MATCH($AE244&amp;AV$3,$DB$201:$DB$770&amp;$DC$201:$DC$770,0))),IF(ISNA(INDEX($DC$1:$DC$200,MATCH($AE245&amp;AV$3,$DB$1:$DB$200&amp;$DC$1:$DC$200,0))),"",IF(INDEX($DC$1:$DC$200,MATCH($AE245&amp;AV$3,$DB$1:$DB$200&amp;$DC$1:$DC$200,0))=AV$3,1,"")),IF(INDEX($DC$201:$DC$770,MATCH($AE244&amp;AV$3,$DB$201:$DB$770&amp;$DC$201:$DC$770,0))=AV$3,2,""))</f>
        <v/>
      </c>
      <c r="AW245" s="9" t="str">
        <f t="array" ref="AW245">IF(ISNA(INDEX($DC$201:$DC$770,MATCH($AE244&amp;AW$3,$DB$201:$DB$770&amp;$DC$201:$DC$770,0))),IF(ISNA(INDEX($DC$1:$DC$200,MATCH($AE245&amp;AW$3,$DB$1:$DB$200&amp;$DC$1:$DC$200,0))),"",IF(INDEX($DC$1:$DC$200,MATCH($AE245&amp;AW$3,$DB$1:$DB$200&amp;$DC$1:$DC$200,0))=AW$3,1,"")),IF(INDEX($DC$201:$DC$770,MATCH($AE244&amp;AW$3,$DB$201:$DB$770&amp;$DC$201:$DC$770,0))=AW$3,2,""))</f>
        <v/>
      </c>
      <c r="AX245" s="10" t="str">
        <f t="array" ref="AX245">IF(ISNA(INDEX($DC$201:$DC$770,MATCH($AE244&amp;AX$3,$DB$201:$DB$770&amp;$DC$201:$DC$770,0))),IF(ISNA(INDEX($DC$1:$DC$200,MATCH($AE245&amp;AX$3,$DB$1:$DB$200&amp;$DC$1:$DC$200,0))),"",IF(INDEX($DC$1:$DC$200,MATCH($AE245&amp;AX$3,$DB$1:$DB$200&amp;$DC$1:$DC$200,0))=AX$3,1,"")),IF(INDEX($DC$201:$DC$770,MATCH($AE244&amp;AX$3,$DB$201:$DB$770&amp;$DC$201:$DC$770,0))=AX$3,2,""))</f>
        <v/>
      </c>
      <c r="AY245" s="8" t="str">
        <f t="array" ref="AY245">IF(ISNA(INDEX($DC$201:$DC$770,MATCH($AE244&amp;AY$3,$DB$201:$DB$770&amp;$DC$201:$DC$770,0))),IF(ISNA(INDEX($DC$1:$DC$200,MATCH($AE245&amp;AY$3,$DB$1:$DB$200&amp;$DC$1:$DC$200,0))),"",IF(INDEX($DC$1:$DC$200,MATCH($AE245&amp;AY$3,$DB$1:$DB$200&amp;$DC$1:$DC$200,0))=AY$3,1,"")),IF(INDEX($DC$201:$DC$770,MATCH($AE244&amp;AY$3,$DB$201:$DB$770&amp;$DC$201:$DC$770,0))=AY$3,2,""))</f>
        <v/>
      </c>
      <c r="AZ245" s="10" t="str">
        <f t="array" ref="AZ245">IF(ISNA(INDEX($DC$201:$DC$770,MATCH($AE244&amp;AZ$3,$DB$201:$DB$770&amp;$DC$201:$DC$770,0))),IF(ISNA(INDEX($DC$1:$DC$200,MATCH($AE245&amp;AZ$3,$DB$1:$DB$200&amp;$DC$1:$DC$200,0))),"",IF(INDEX($DC$1:$DC$200,MATCH($AE245&amp;AZ$3,$DB$1:$DB$200&amp;$DC$1:$DC$200,0))=AZ$3,1,"")),IF(INDEX($DC$201:$DC$770,MATCH($AE244&amp;AZ$3,$DB$201:$DB$770&amp;$DC$201:$DC$770,0))=AZ$3,2,""))</f>
        <v/>
      </c>
      <c r="BA245" s="10" t="str">
        <f t="array" ref="BA245">IF(ISNA(INDEX($DC$201:$DC$770,MATCH($AE244&amp;BA$3,$DB$201:$DB$770&amp;$DC$201:$DC$770,0))),IF(ISNA(INDEX($DC$1:$DC$200,MATCH($AE245&amp;BA$3,$DB$1:$DB$200&amp;$DC$1:$DC$200,0))),"",IF(INDEX($DC$1:$DC$200,MATCH($AE245&amp;BA$3,$DB$1:$DB$200&amp;$DC$1:$DC$200,0))=BA$3,1,"")),IF(INDEX($DC$201:$DC$770,MATCH($AE244&amp;BA$3,$DB$201:$DB$770&amp;$DC$201:$DC$770,0))=BA$3,2,""))</f>
        <v/>
      </c>
      <c r="BB245" s="10" t="str">
        <f t="array" ref="BB245">IF(ISNA(INDEX($DC$201:$DC$770,MATCH($AE244&amp;BB$3,$DB$201:$DB$770&amp;$DC$201:$DC$770,0))),IF(ISNA(INDEX($DC$1:$DC$200,MATCH($AE245&amp;BB$3,$DB$1:$DB$200&amp;$DC$1:$DC$200,0))),"",IF(INDEX($DC$1:$DC$200,MATCH($AE245&amp;BB$3,$DB$1:$DB$200&amp;$DC$1:$DC$200,0))=BB$3,1,"")),IF(INDEX($DC$201:$DC$770,MATCH($AE244&amp;BB$3,$DB$201:$DB$770&amp;$DC$201:$DC$770,0))=BB$3,2,""))</f>
        <v/>
      </c>
      <c r="BC245" s="9" t="str">
        <f t="array" ref="BC245">IF(ISNA(INDEX($DC$201:$DC$770,MATCH($AE244&amp;BC$3,$DB$201:$DB$770&amp;$DC$201:$DC$770,0))),IF(ISNA(INDEX($DC$1:$DC$200,MATCH($AE245&amp;BC$3,$DB$1:$DB$200&amp;$DC$1:$DC$200,0))),"",IF(INDEX($DC$1:$DC$200,MATCH($AE245&amp;BC$3,$DB$1:$DB$200&amp;$DC$1:$DC$200,0))=BC$3,1,"")),IF(INDEX($DC$201:$DC$770,MATCH($AE244&amp;BC$3,$DB$201:$DB$770&amp;$DC$201:$DC$770,0))=BC$3,2,""))</f>
        <v/>
      </c>
      <c r="BD245" s="10" t="str">
        <f t="array" ref="BD245">IF(ISNA(INDEX($DC$201:$DC$770,MATCH($AE244&amp;BD$3,$DB$201:$DB$770&amp;$DC$201:$DC$770,0))),IF(ISNA(INDEX($DC$1:$DC$200,MATCH($AE245&amp;BD$3,$DB$1:$DB$200&amp;$DC$1:$DC$200,0))),"",IF(INDEX($DC$1:$DC$200,MATCH($AE245&amp;BD$3,$DB$1:$DB$200&amp;$DC$1:$DC$200,0))=BD$3,1,"")),IF(INDEX($DC$201:$DC$770,MATCH($AE244&amp;BD$3,$DB$201:$DB$770&amp;$DC$201:$DC$770,0))=BD$3,2,""))</f>
        <v/>
      </c>
      <c r="BE245" s="8" t="str">
        <f t="array" ref="BE245">IF(ISNA(INDEX($DC$201:$DC$770,MATCH($AE244&amp;BE$3,$DB$201:$DB$770&amp;$DC$201:$DC$770,0))),IF(ISNA(INDEX($DC$1:$DC$200,MATCH($AE245&amp;BE$3,$DB$1:$DB$200&amp;$DC$1:$DC$200,0))),"",IF(INDEX($DC$1:$DC$200,MATCH($AE245&amp;BE$3,$DB$1:$DB$200&amp;$DC$1:$DC$200,0))=BE$3,1,"")),IF(INDEX($DC$201:$DC$770,MATCH($AE244&amp;BE$3,$DB$201:$DB$770&amp;$DC$201:$DC$770,0))=BE$3,2,""))</f>
        <v/>
      </c>
      <c r="BF245" s="10" t="str">
        <f t="array" ref="BF245">IF(ISNA(INDEX($DC$201:$DC$770,MATCH($AE244&amp;BF$3,$DB$201:$DB$770&amp;$DC$201:$DC$770,0))),IF(ISNA(INDEX($DC$1:$DC$200,MATCH($AE245&amp;BF$3,$DB$1:$DB$200&amp;$DC$1:$DC$200,0))),"",IF(INDEX($DC$1:$DC$200,MATCH($AE245&amp;BF$3,$DB$1:$DB$200&amp;$DC$1:$DC$200,0))=BF$3,1,"")),IF(INDEX($DC$201:$DC$770,MATCH($AE244&amp;BF$3,$DB$201:$DB$770&amp;$DC$201:$DC$770,0))=BF$3,2,""))</f>
        <v/>
      </c>
      <c r="BG245" s="10" t="str">
        <f t="array" ref="BG245">IF(ISNA(INDEX($DC$201:$DC$770,MATCH($AE244&amp;BG$3,$DB$201:$DB$770&amp;$DC$201:$DC$770,0))),IF(ISNA(INDEX($DC$1:$DC$200,MATCH($AE245&amp;BG$3,$DB$1:$DB$200&amp;$DC$1:$DC$200,0))),"",IF(INDEX($DC$1:$DC$200,MATCH($AE245&amp;BG$3,$DB$1:$DB$200&amp;$DC$1:$DC$200,0))=BG$3,1,"")),IF(INDEX($DC$201:$DC$770,MATCH($AE244&amp;BG$3,$DB$201:$DB$770&amp;$DC$201:$DC$770,0))=BG$3,2,""))</f>
        <v/>
      </c>
      <c r="BH245" s="8" t="str">
        <f t="array" ref="BH245">IF(ISNA(INDEX($DC$201:$DC$770,MATCH($AE244&amp;BH$3,$DB$201:$DB$770&amp;$DC$201:$DC$770,0))),IF(ISNA(INDEX($DC$1:$DC$200,MATCH($AE245&amp;BH$3,$DB$1:$DB$200&amp;$DC$1:$DC$200,0))),"",IF(INDEX($DC$1:$DC$200,MATCH($AE245&amp;BH$3,$DB$1:$DB$200&amp;$DC$1:$DC$200,0))=BH$3,1,"")),IF(INDEX($DC$201:$DC$770,MATCH($AE244&amp;BH$3,$DB$201:$DB$770&amp;$DC$201:$DC$770,0))=BH$3,2,""))</f>
        <v/>
      </c>
      <c r="BI245" s="4">
        <f t="shared" ref="BI245" si="2319">BI244+0.5</f>
        <v>355.5</v>
      </c>
      <c r="BJ245" s="174"/>
      <c r="BK245" s="183"/>
      <c r="BL245" s="177"/>
      <c r="BM245" s="2"/>
      <c r="BN245" s="165"/>
      <c r="BO245" s="165"/>
      <c r="BP245" s="165"/>
      <c r="BQ245" s="2"/>
      <c r="BR245" s="9" t="str">
        <f t="shared" ref="BR245" si="2320">IF(ISNA(VLOOKUP(BI245,$CP$30:$CQ$56,2,FALSE)),IF(ISNA(VLOOKUP(BI245,$DB$1:$DE$200,4,FALSE)),"",VLOOKUP(BI245,$DB$1:$DE$200,4,FALSE)),VLOOKUP(BI245,$CP$30:$CQ$56,2,FALSE))</f>
        <v/>
      </c>
      <c r="BS245" s="10"/>
      <c r="BT245" s="10"/>
      <c r="BU245" s="10"/>
      <c r="BV245" s="10"/>
      <c r="BW245" s="8"/>
      <c r="BX245" s="9" t="str">
        <f t="array" ref="BX245">IF(ISNA(INDEX($DC$201:$DC$770,MATCH($BI244&amp;BX$3,$DB$201:$DB$770&amp;$DC$201:$DC$770,0))),IF(ISNA(INDEX($DC$1:$DC$200,MATCH($BI245&amp;BX$3,$DB$1:$DB$200&amp;$DC$1:$DC$200,0))),"",IF(INDEX($DC$1:$DC$200,MATCH($BI245&amp;BX$3,$DB$1:$DB$200&amp;$DC$1:$DC$200,0))=BX$3,1,"")),IF(INDEX($DC$201:$DC$770,MATCH($BI244&amp;BX$3,$DB$201:$DB$770&amp;$DC$201:$DC$770,0))=BX$3,2,""))</f>
        <v/>
      </c>
      <c r="BY245" s="10" t="str">
        <f t="array" ref="BY245">IF(ISNA(INDEX($DC$201:$DC$770,MATCH($BI244&amp;BY$3,$DB$201:$DB$770&amp;$DC$201:$DC$770,0))),IF(ISNA(INDEX($DC$1:$DC$200,MATCH($BI245&amp;BY$3,$DB$1:$DB$200&amp;$DC$1:$DC$200,0))),"",IF(INDEX($DC$1:$DC$200,MATCH($BI245&amp;BY$3,$DB$1:$DB$200&amp;$DC$1:$DC$200,0))=BY$3,1,"")),IF(INDEX($DC$201:$DC$770,MATCH($BI244&amp;BY$3,$DB$201:$DB$770&amp;$DC$201:$DC$770,0))=BY$3,2,""))</f>
        <v/>
      </c>
      <c r="BZ245" s="10" t="str">
        <f t="array" ref="BZ245">IF(ISNA(INDEX($DC$201:$DC$770,MATCH($BI244&amp;BZ$3,$DB$201:$DB$770&amp;$DC$201:$DC$770,0))),IF(ISNA(INDEX($DC$1:$DC$200,MATCH($BI245&amp;BZ$3,$DB$1:$DB$200&amp;$DC$1:$DC$200,0))),"",IF(INDEX($DC$1:$DC$200,MATCH($BI245&amp;BZ$3,$DB$1:$DB$200&amp;$DC$1:$DC$200,0))=BZ$3,1,"")),IF(INDEX($DC$201:$DC$770,MATCH($BI244&amp;BZ$3,$DB$201:$DB$770&amp;$DC$201:$DC$770,0))=BZ$3,2,""))</f>
        <v/>
      </c>
      <c r="CA245" s="9" t="str">
        <f t="array" ref="CA245">IF(ISNA(INDEX($DC$201:$DC$770,MATCH($BI244&amp;CA$3,$DB$201:$DB$770&amp;$DC$201:$DC$770,0))),IF(ISNA(INDEX($DC$1:$DC$200,MATCH($BI245&amp;CA$3,$DB$1:$DB$200&amp;$DC$1:$DC$200,0))),"",IF(INDEX($DC$1:$DC$200,MATCH($BI245&amp;CA$3,$DB$1:$DB$200&amp;$DC$1:$DC$200,0))=CA$3,1,"")),IF(INDEX($DC$201:$DC$770,MATCH($BI244&amp;CA$3,$DB$201:$DB$770&amp;$DC$201:$DC$770,0))=CA$3,2,""))</f>
        <v/>
      </c>
      <c r="CB245" s="10" t="str">
        <f t="array" ref="CB245">IF(ISNA(INDEX($DC$201:$DC$770,MATCH($BI244&amp;CB$3,$DB$201:$DB$770&amp;$DC$201:$DC$770,0))),IF(ISNA(INDEX($DC$1:$DC$200,MATCH($BI245&amp;CB$3,$DB$1:$DB$200&amp;$DC$1:$DC$200,0))),"",IF(INDEX($DC$1:$DC$200,MATCH($BI245&amp;CB$3,$DB$1:$DB$200&amp;$DC$1:$DC$200,0))=CB$3,1,"")),IF(INDEX($DC$201:$DC$770,MATCH($BI244&amp;CB$3,$DB$201:$DB$770&amp;$DC$201:$DC$770,0))=CB$3,2,""))</f>
        <v/>
      </c>
      <c r="CC245" s="8" t="str">
        <f t="array" ref="CC245">IF(ISNA(INDEX($DC$201:$DC$770,MATCH($BI244&amp;CC$3,$DB$201:$DB$770&amp;$DC$201:$DC$770,0))),IF(ISNA(INDEX($DC$1:$DC$200,MATCH($BI245&amp;CC$3,$DB$1:$DB$200&amp;$DC$1:$DC$200,0))),"",IF(INDEX($DC$1:$DC$200,MATCH($BI245&amp;CC$3,$DB$1:$DB$200&amp;$DC$1:$DC$200,0))=CC$3,1,"")),IF(INDEX($DC$201:$DC$770,MATCH($BI244&amp;CC$3,$DB$201:$DB$770&amp;$DC$201:$DC$770,0))=CC$3,2,""))</f>
        <v/>
      </c>
      <c r="CD245" s="10" t="str">
        <f t="array" ref="CD245">IF(ISNA(INDEX($DC$201:$DC$770,MATCH($BI244&amp;CD$3,$DB$201:$DB$770&amp;$DC$201:$DC$770,0))),IF(ISNA(INDEX($DC$1:$DC$200,MATCH($BI245&amp;CD$3,$DB$1:$DB$200&amp;$DC$1:$DC$200,0))),"",IF(INDEX($DC$1:$DC$200,MATCH($BI245&amp;CD$3,$DB$1:$DB$200&amp;$DC$1:$DC$200,0))=CD$3,1,"")),IF(INDEX($DC$201:$DC$770,MATCH($BI244&amp;CD$3,$DB$201:$DB$770&amp;$DC$201:$DC$770,0))=CD$3,2,""))</f>
        <v/>
      </c>
      <c r="CE245" s="10" t="str">
        <f t="array" ref="CE245">IF(ISNA(INDEX($DC$201:$DC$770,MATCH($BI244&amp;CE$3,$DB$201:$DB$770&amp;$DC$201:$DC$770,0))),IF(ISNA(INDEX($DC$1:$DC$200,MATCH($BI245&amp;CE$3,$DB$1:$DB$200&amp;$DC$1:$DC$200,0))),"",IF(INDEX($DC$1:$DC$200,MATCH($BI245&amp;CE$3,$DB$1:$DB$200&amp;$DC$1:$DC$200,0))=CE$3,1,"")),IF(INDEX($DC$201:$DC$770,MATCH($BI244&amp;CE$3,$DB$201:$DB$770&amp;$DC$201:$DC$770,0))=CE$3,2,""))</f>
        <v/>
      </c>
      <c r="CF245" s="10" t="str">
        <f t="array" ref="CF245">IF(ISNA(INDEX($DC$201:$DC$770,MATCH($BI244&amp;CF$3,$DB$201:$DB$770&amp;$DC$201:$DC$770,0))),IF(ISNA(INDEX($DC$1:$DC$200,MATCH($BI245&amp;CF$3,$DB$1:$DB$200&amp;$DC$1:$DC$200,0))),"",IF(INDEX($DC$1:$DC$200,MATCH($BI245&amp;CF$3,$DB$1:$DB$200&amp;$DC$1:$DC$200,0))=CF$3,1,"")),IF(INDEX($DC$201:$DC$770,MATCH($BI244&amp;CF$3,$DB$201:$DB$770&amp;$DC$201:$DC$770,0))=CF$3,2,""))</f>
        <v/>
      </c>
      <c r="CG245" s="9" t="str">
        <f t="array" ref="CG245">IF(ISNA(INDEX($DC$201:$DC$770,MATCH($BI244&amp;CG$3,$DB$201:$DB$770&amp;$DC$201:$DC$770,0))),IF(ISNA(INDEX($DC$1:$DC$200,MATCH($BI245&amp;CG$3,$DB$1:$DB$200&amp;$DC$1:$DC$200,0))),"",IF(INDEX($DC$1:$DC$200,MATCH($BI245&amp;CG$3,$DB$1:$DB$200&amp;$DC$1:$DC$200,0))=CG$3,1,"")),IF(INDEX($DC$201:$DC$770,MATCH($BI244&amp;CG$3,$DB$201:$DB$770&amp;$DC$201:$DC$770,0))=CG$3,2,""))</f>
        <v/>
      </c>
      <c r="CH245" s="10" t="str">
        <f t="array" ref="CH245">IF(ISNA(INDEX($DC$201:$DC$770,MATCH($BI244&amp;CH$3,$DB$201:$DB$770&amp;$DC$201:$DC$770,0))),IF(ISNA(INDEX($DC$1:$DC$200,MATCH($BI245&amp;CH$3,$DB$1:$DB$200&amp;$DC$1:$DC$200,0))),"",IF(INDEX($DC$1:$DC$200,MATCH($BI245&amp;CH$3,$DB$1:$DB$200&amp;$DC$1:$DC$200,0))=CH$3,1,"")),IF(INDEX($DC$201:$DC$770,MATCH($BI244&amp;CH$3,$DB$201:$DB$770&amp;$DC$201:$DC$770,0))=CH$3,2,""))</f>
        <v/>
      </c>
      <c r="CI245" s="8" t="str">
        <f t="array" ref="CI245">IF(ISNA(INDEX($DC$201:$DC$770,MATCH($BI244&amp;CI$3,$DB$201:$DB$770&amp;$DC$201:$DC$770,0))),IF(ISNA(INDEX($DC$1:$DC$200,MATCH($BI245&amp;CI$3,$DB$1:$DB$200&amp;$DC$1:$DC$200,0))),"",IF(INDEX($DC$1:$DC$200,MATCH($BI245&amp;CI$3,$DB$1:$DB$200&amp;$DC$1:$DC$200,0))=CI$3,1,"")),IF(INDEX($DC$201:$DC$770,MATCH($BI244&amp;CI$3,$DB$201:$DB$770&amp;$DC$201:$DC$770,0))=CI$3,2,""))</f>
        <v/>
      </c>
      <c r="CJ245" s="10" t="str">
        <f t="array" ref="CJ245">IF(ISNA(INDEX($DC$201:$DC$770,MATCH($BI244&amp;CJ$3,$DB$201:$DB$770&amp;$DC$201:$DC$770,0))),IF(ISNA(INDEX($DC$1:$DC$200,MATCH($BI245&amp;CJ$3,$DB$1:$DB$200&amp;$DC$1:$DC$200,0))),"",IF(INDEX($DC$1:$DC$200,MATCH($BI245&amp;CJ$3,$DB$1:$DB$200&amp;$DC$1:$DC$200,0))=CJ$3,1,"")),IF(INDEX($DC$201:$DC$770,MATCH($BI244&amp;CJ$3,$DB$201:$DB$770&amp;$DC$201:$DC$770,0))=CJ$3,2,""))</f>
        <v/>
      </c>
      <c r="CK245" s="10" t="str">
        <f t="array" ref="CK245">IF(ISNA(INDEX($DC$201:$DC$770,MATCH($BI244&amp;CK$3,$DB$201:$DB$770&amp;$DC$201:$DC$770,0))),IF(ISNA(INDEX($DC$1:$DC$200,MATCH($BI245&amp;CK$3,$DB$1:$DB$200&amp;$DC$1:$DC$200,0))),"",IF(INDEX($DC$1:$DC$200,MATCH($BI245&amp;CK$3,$DB$1:$DB$200&amp;$DC$1:$DC$200,0))=CK$3,1,"")),IF(INDEX($DC$201:$DC$770,MATCH($BI244&amp;CK$3,$DB$201:$DB$770&amp;$DC$201:$DC$770,0))=CK$3,2,""))</f>
        <v/>
      </c>
      <c r="CL245" s="8" t="str">
        <f t="array" ref="CL245">IF(ISNA(INDEX($DC$201:$DC$770,MATCH($BI244&amp;CL$3,$DB$201:$DB$770&amp;$DC$201:$DC$770,0))),IF(ISNA(INDEX($DC$1:$DC$200,MATCH($BI245&amp;CL$3,$DB$1:$DB$200&amp;$DC$1:$DC$200,0))),"",IF(INDEX($DC$1:$DC$200,MATCH($BI245&amp;CL$3,$DB$1:$DB$200&amp;$DC$1:$DC$200,0))=CL$3,1,"")),IF(INDEX($DC$201:$DC$770,MATCH($BI244&amp;CL$3,$DB$201:$DB$770&amp;$DC$201:$DC$770,0))=CL$3,2,""))</f>
        <v/>
      </c>
      <c r="CX245" s="30"/>
      <c r="CY245" s="30"/>
      <c r="CZ245" s="30"/>
      <c r="DA245" s="30"/>
      <c r="DB245" s="30">
        <f>$CP$81</f>
        <v>0</v>
      </c>
      <c r="DC245" s="30">
        <f>CO81</f>
        <v>3</v>
      </c>
      <c r="DD245" s="30"/>
      <c r="DE245" s="30">
        <v>1</v>
      </c>
      <c r="DF245" s="30">
        <f>CY82-CY81+1</f>
        <v>1</v>
      </c>
      <c r="DG245" s="30"/>
      <c r="DH245" s="30"/>
      <c r="DI245" s="30"/>
      <c r="DJ245" s="30"/>
      <c r="DK245" s="30"/>
      <c r="DL245" s="49">
        <f t="shared" si="1926"/>
        <v>0</v>
      </c>
      <c r="DM245" s="30"/>
      <c r="DN245" s="30"/>
      <c r="DO245" s="30"/>
      <c r="DP245" s="30"/>
      <c r="DQ245" s="30"/>
    </row>
    <row r="246" spans="1:121">
      <c r="A246" s="13">
        <f t="shared" ref="A246" si="2321">A244+1</f>
        <v>295</v>
      </c>
      <c r="B246" s="174">
        <f>TRUNC((DATE($CR$2,C$205,C246)-WEEKDAY(DATE($CR$2,C$205,C246),2)-DATE(YEAR(DATE($CR$2,C$205,C246)+4-WEEKDAY(DATE($CR$2,C$205,C246),2)),1,-10))/7)</f>
        <v>42</v>
      </c>
      <c r="C246" s="181">
        <v>21</v>
      </c>
      <c r="D246" s="176" t="str">
        <f t="shared" si="1928"/>
        <v>Fr</v>
      </c>
      <c r="E246" s="2"/>
      <c r="F246" s="164">
        <f t="shared" ref="F246" si="2322">IF(OR(OR(B246=$CR$7,B250=$CR$7,B246=$CS$7,B250=$CS$7,B246=$CT$7,B250=$CT$7,B246=$CR$8,B250=$CR$8,B246=$CR$9,B250=$CR$9,B246=$CR$10,B250=$CR$10,B246=$CS$10,B250=$CS$10,B246=$CR$11,B250=$CR$11,B246=$CS$11,B250=$CS$11,B246=$CT$11,B250=$CT$11,B246=$CU$11,B250=$CU$11,B246=$CV$11,B250=$CV$11,B246=$CR$12,B250=$CR$12,B246=$CS$12,B250=$CS$12),OR($A247=$CP$30,$A247=$CP$31,$A247=$CP$32,$A247=$CP$33,$A247=$CP$34,$A247=$CP$35,$A247=$CP$36,$A247=$CP$37,$A247=$CP$38,$A247=$CP$39,$A247=$CP$40,$A247=$CP$41),OR($A247=$CP$44,$A247=$CP$45,$A247=$CP$46,$A247=$CP$47,$A247=$CP$48,$A247=$CP$49,$A247=$CP$50)),1,"")</f>
        <v>1</v>
      </c>
      <c r="G246" s="164">
        <f t="shared" ref="G246" si="2323">IF(OR(OR(B246=$CR$15,B250=$CR$15,B246=$CS$15,B250=$CS$15,B246=$CT$15,B250=$CT$15,B246=$CR$16,B250=$CR$16,B246=$CS$16,B250=$CS$16,B246=$CR$17,B250=$CR$17,B246=$CS$17,B250=$CS$17,B246=$CR$18,B250=$CR$18,B246=$CS$18,B250=$CS$18,B246=$CT$18,B250=$CT$18,B246=$CU$18,B250=$CU$18,B246=$CV$18,B250=$CV$18,B246=$CR$19,B250=$CR$19,B246=$CS$19,B250=$CS$19),OR($A247=$CP$30,$A247=$CP$31,$A247=$CP$32,$A247=$CP$33,$A247=$CP$34,$A247=$CP$35,$A247=$CP$36,$A247=$CP$37,$A247=$CP$38,$A247=$CP$39,$A247=$CP$40,$A247=$CP$41),OR($A247=$CP$44,$A247=$CP$45,$A247=$CP$46,$A247=$CP$47,$A247=$CP$48,$A247=$CP$49,$A247=$CP$50)),1,"")</f>
        <v>1</v>
      </c>
      <c r="H246" s="164">
        <f t="shared" ref="H246" si="2324">IF(OR(OR(B246=$CR$22,B250=$CR$22,B246=$CS$22,B250=$CS$22,B246=$CT$22,B250=$CT$22,B246=$CR$23,B250=$CR$23,B246=$CS$23,B250=$CS$23,B246=$CR$24,B250=$CR$24,B246=$CS$24,B250=$CS$24,B246=$CR$25,B250=$CR$25,B246=$CS$25,B250=$CS$25,B246=$CT$25,B250=$CT$25,B246=$CU$25,B250=$CU$25,B246=$CV$25,B250=$CV$25,B246=$CR$26,B250=$CR$26,B246=$CS$26,B250=$CS$26),OR($A247=$CP$30,$A247=$CP$31,$A247=$CP$32,$A247=$CP$33,$A247=$CP$34,$A247=$CP$35,$A247=$CP$36,$A247=$CP$37,$A247=$CP$38,$A247=$CP$39,$A247=$CP$40,$A247=$CP$41),OR($A247=$CP$44,$A247=$CP$45,$A247=$CP$46,$A247=$CP$47,$A247=$CP$48,$A247=$CP$49,$A247=$CP$50)),1,"")</f>
        <v>1</v>
      </c>
      <c r="I246" s="2"/>
      <c r="J246" s="1" t="str">
        <f t="shared" ref="J246" si="2325">IF(ISNA(VLOOKUP(A246,$DB$1:$DE$200,4,FALSE)),"",VLOOKUP(A246,$DB$1:$DE$200,4,FALSE))</f>
        <v/>
      </c>
      <c r="K246" s="1"/>
      <c r="L246" s="1"/>
      <c r="M246" s="1"/>
      <c r="N246" s="1"/>
      <c r="O246" s="1"/>
      <c r="P246" s="5" t="str">
        <f t="array" ref="P246">IF(ISNA(INDEX($DC$1:$DC$770,MATCH($A246&amp;P$3,$DB$1:$DB$770&amp;$DC$1:$DC$770,0))),"",IF(ISNA(INDEX($DC$1:$DC$200,MATCH($A246&amp;P$3,$DB$1:$DB$200&amp;$DC$1:$DC$200,0))),IF(INDEX($DC$201:$DC$770,MATCH($A246&amp;P$3,$DB$201:$DB$770&amp;$DC$201:$DC$770,0))=P$3,2,""),IF(INDEX($DC$1:$DC$200,MATCH($A246&amp;P$3,$DB$1:$DB$200&amp;$DC$1:$DC$200,0))=P$3,1,"")))</f>
        <v/>
      </c>
      <c r="Q246" s="6" t="str">
        <f t="array" ref="Q246">IF(ISNA(INDEX($DC$1:$DC$770,MATCH($A246&amp;Q$3,$DB$1:$DB$770&amp;$DC$1:$DC$770,0))),"",IF(ISNA(INDEX($DC$1:$DC$200,MATCH($A246&amp;Q$3,$DB$1:$DB$200&amp;$DC$1:$DC$200,0))),IF(INDEX($DC$201:$DC$770,MATCH($A246&amp;Q$3,$DB$201:$DB$770&amp;$DC$201:$DC$770,0))=Q$3,2,""),IF(INDEX($DC$1:$DC$200,MATCH($A246&amp;Q$3,$DB$1:$DB$200&amp;$DC$1:$DC$200,0))=Q$3,1,"")))</f>
        <v/>
      </c>
      <c r="R246" s="6" t="str">
        <f t="array" ref="R246">IF(ISNA(INDEX($DC$1:$DC$770,MATCH($A246&amp;R$3,$DB$1:$DB$770&amp;$DC$1:$DC$770,0))),"",IF(ISNA(INDEX($DC$1:$DC$200,MATCH($A246&amp;R$3,$DB$1:$DB$200&amp;$DC$1:$DC$200,0))),IF(INDEX($DC$201:$DC$770,MATCH($A246&amp;R$3,$DB$201:$DB$770&amp;$DC$201:$DC$770,0))=R$3,2,""),IF(INDEX($DC$1:$DC$200,MATCH($A246&amp;R$3,$DB$1:$DB$200&amp;$DC$1:$DC$200,0))=R$3,1,"")))</f>
        <v/>
      </c>
      <c r="S246" s="5" t="str">
        <f t="array" ref="S246">IF(ISNA(INDEX($DC$1:$DC$770,MATCH($A246&amp;S$3,$DB$1:$DB$770&amp;$DC$1:$DC$770,0))),"",IF(ISNA(INDEX($DC$1:$DC$200,MATCH($A246&amp;S$3,$DB$1:$DB$200&amp;$DC$1:$DC$200,0))),IF(INDEX($DC$201:$DC$770,MATCH($A246&amp;S$3,$DB$201:$DB$770&amp;$DC$201:$DC$770,0))=S$3,2,""),IF(INDEX($DC$1:$DC$200,MATCH($A246&amp;S$3,$DB$1:$DB$200&amp;$DC$1:$DC$200,0))=S$3,1,"")))</f>
        <v/>
      </c>
      <c r="T246" s="6" t="str">
        <f t="array" ref="T246">IF(ISNA(INDEX($DC$1:$DC$770,MATCH($A246&amp;T$3,$DB$1:$DB$770&amp;$DC$1:$DC$770,0))),"",IF(ISNA(INDEX($DC$1:$DC$200,MATCH($A246&amp;T$3,$DB$1:$DB$200&amp;$DC$1:$DC$200,0))),IF(INDEX($DC$201:$DC$770,MATCH($A246&amp;T$3,$DB$201:$DB$770&amp;$DC$201:$DC$770,0))=T$3,2,""),IF(INDEX($DC$1:$DC$200,MATCH($A246&amp;T$3,$DB$1:$DB$200&amp;$DC$1:$DC$200,0))=T$3,1,"")))</f>
        <v/>
      </c>
      <c r="U246" s="7" t="str">
        <f t="array" ref="U246">IF(ISNA(INDEX($DC$1:$DC$770,MATCH($A246&amp;U$3,$DB$1:$DB$770&amp;$DC$1:$DC$770,0))),"",IF(ISNA(INDEX($DC$1:$DC$200,MATCH($A246&amp;U$3,$DB$1:$DB$200&amp;$DC$1:$DC$200,0))),IF(INDEX($DC$201:$DC$770,MATCH($A246&amp;U$3,$DB$201:$DB$770&amp;$DC$201:$DC$770,0))=U$3,2,""),IF(INDEX($DC$1:$DC$200,MATCH($A246&amp;U$3,$DB$1:$DB$200&amp;$DC$1:$DC$200,0))=U$3,1,"")))</f>
        <v/>
      </c>
      <c r="V246" s="6" t="str">
        <f t="array" ref="V246">IF(ISNA(INDEX($DC$1:$DC$770,MATCH($A246&amp;V$3,$DB$1:$DB$770&amp;$DC$1:$DC$770,0))),"",IF(ISNA(INDEX($DC$1:$DC$200,MATCH($A246&amp;V$3,$DB$1:$DB$200&amp;$DC$1:$DC$200,0))),IF(INDEX($DC$201:$DC$770,MATCH($A246&amp;V$3,$DB$201:$DB$770&amp;$DC$201:$DC$770,0))=V$3,2,""),IF(INDEX($DC$1:$DC$200,MATCH($A246&amp;V$3,$DB$1:$DB$200&amp;$DC$1:$DC$200,0))=V$3,1,"")))</f>
        <v/>
      </c>
      <c r="W246" s="6" t="str">
        <f t="array" ref="W246">IF(ISNA(INDEX($DC$1:$DC$770,MATCH($A246&amp;W$3,$DB$1:$DB$770&amp;$DC$1:$DC$770,0))),"",IF(ISNA(INDEX($DC$1:$DC$200,MATCH($A246&amp;W$3,$DB$1:$DB$200&amp;$DC$1:$DC$200,0))),IF(INDEX($DC$201:$DC$770,MATCH($A246&amp;W$3,$DB$201:$DB$770&amp;$DC$201:$DC$770,0))=W$3,2,""),IF(INDEX($DC$1:$DC$200,MATCH($A246&amp;W$3,$DB$1:$DB$200&amp;$DC$1:$DC$200,0))=W$3,1,"")))</f>
        <v/>
      </c>
      <c r="X246" s="6" t="str">
        <f t="array" ref="X246">IF(ISNA(INDEX($DC$1:$DC$770,MATCH($A246&amp;X$3,$DB$1:$DB$770&amp;$DC$1:$DC$770,0))),"",IF(ISNA(INDEX($DC$1:$DC$200,MATCH($A246&amp;X$3,$DB$1:$DB$200&amp;$DC$1:$DC$200,0))),IF(INDEX($DC$201:$DC$770,MATCH($A246&amp;X$3,$DB$201:$DB$770&amp;$DC$201:$DC$770,0))=X$3,2,""),IF(INDEX($DC$1:$DC$200,MATCH($A246&amp;X$3,$DB$1:$DB$200&amp;$DC$1:$DC$200,0))=X$3,1,"")))</f>
        <v/>
      </c>
      <c r="Y246" s="5" t="str">
        <f t="array" ref="Y246">IF(ISNA(INDEX($DC$1:$DC$770,MATCH($A246&amp;Y$3,$DB$1:$DB$770&amp;$DC$1:$DC$770,0))),"",IF(ISNA(INDEX($DC$1:$DC$200,MATCH($A246&amp;Y$3,$DB$1:$DB$200&amp;$DC$1:$DC$200,0))),IF(INDEX($DC$201:$DC$770,MATCH($A246&amp;Y$3,$DB$201:$DB$770&amp;$DC$201:$DC$770,0))=Y$3,2,""),IF(INDEX($DC$1:$DC$200,MATCH($A246&amp;Y$3,$DB$1:$DB$200&amp;$DC$1:$DC$200,0))=Y$3,1,"")))</f>
        <v/>
      </c>
      <c r="Z246" s="6" t="str">
        <f t="array" ref="Z246">IF(ISNA(INDEX($DC$1:$DC$770,MATCH($A246&amp;Z$3,$DB$1:$DB$770&amp;$DC$1:$DC$770,0))),"",IF(ISNA(INDEX($DC$1:$DC$200,MATCH($A246&amp;Z$3,$DB$1:$DB$200&amp;$DC$1:$DC$200,0))),IF(INDEX($DC$201:$DC$770,MATCH($A246&amp;Z$3,$DB$201:$DB$770&amp;$DC$201:$DC$770,0))=Z$3,2,""),IF(INDEX($DC$1:$DC$200,MATCH($A246&amp;Z$3,$DB$1:$DB$200&amp;$DC$1:$DC$200,0))=Z$3,1,"")))</f>
        <v/>
      </c>
      <c r="AA246" s="7" t="str">
        <f t="array" ref="AA246">IF(ISNA(INDEX($DC$1:$DC$770,MATCH($A246&amp;AA$3,$DB$1:$DB$770&amp;$DC$1:$DC$770,0))),"",IF(ISNA(INDEX($DC$1:$DC$200,MATCH($A246&amp;AA$3,$DB$1:$DB$200&amp;$DC$1:$DC$200,0))),IF(INDEX($DC$201:$DC$770,MATCH($A246&amp;AA$3,$DB$201:$DB$770&amp;$DC$201:$DC$770,0))=AA$3,2,""),IF(INDEX($DC$1:$DC$200,MATCH($A246&amp;AA$3,$DB$1:$DB$200&amp;$DC$1:$DC$200,0))=AA$3,1,"")))</f>
        <v/>
      </c>
      <c r="AB246" s="6" t="str">
        <f t="array" ref="AB246">IF(ISNA(INDEX($DC$1:$DC$770,MATCH($A246&amp;AB$3,$DB$1:$DB$770&amp;$DC$1:$DC$770,0))),"",IF(ISNA(INDEX($DC$1:$DC$200,MATCH($A246&amp;AB$3,$DB$1:$DB$200&amp;$DC$1:$DC$200,0))),IF(INDEX($DC$201:$DC$770,MATCH($A246&amp;AB$3,$DB$201:$DB$770&amp;$DC$201:$DC$770,0))=AB$3,2,""),IF(INDEX($DC$1:$DC$200,MATCH($A246&amp;AB$3,$DB$1:$DB$200&amp;$DC$1:$DC$200,0))=AB$3,1,"")))</f>
        <v/>
      </c>
      <c r="AC246" s="6" t="str">
        <f t="array" ref="AC246">IF(ISNA(INDEX($DC$1:$DC$770,MATCH($A246&amp;AC$3,$DB$1:$DB$770&amp;$DC$1:$DC$770,0))),"",IF(ISNA(INDEX($DC$1:$DC$200,MATCH($A246&amp;AC$3,$DB$1:$DB$200&amp;$DC$1:$DC$200,0))),IF(INDEX($DC$201:$DC$770,MATCH($A246&amp;AC$3,$DB$201:$DB$770&amp;$DC$201:$DC$770,0))=AC$3,2,""),IF(INDEX($DC$1:$DC$200,MATCH($A246&amp;AC$3,$DB$1:$DB$200&amp;$DC$1:$DC$200,0))=AC$3,1,"")))</f>
        <v/>
      </c>
      <c r="AD246" s="7" t="str">
        <f t="array" ref="AD246">IF(ISNA(INDEX($DC$1:$DC$770,MATCH($A246&amp;AD$3,$DB$1:$DB$770&amp;$DC$1:$DC$770,0))),"",IF(ISNA(INDEX($DC$1:$DC$200,MATCH($A246&amp;AD$3,$DB$1:$DB$200&amp;$DC$1:$DC$200,0))),IF(INDEX($DC$201:$DC$770,MATCH($A246&amp;AD$3,$DB$201:$DB$770&amp;$DC$201:$DC$770,0))=AD$3,2,""),IF(INDEX($DC$1:$DC$200,MATCH($A246&amp;AD$3,$DB$1:$DB$200&amp;$DC$1:$DC$200,0))=AD$3,1,"")))</f>
        <v/>
      </c>
      <c r="AE246" s="4">
        <f t="shared" ref="AE246" si="2326">AE244+1</f>
        <v>326</v>
      </c>
      <c r="AF246" s="174">
        <f>TRUNC((DATE($CR$2,AG$205,AG246)-WEEKDAY(DATE($CR$2,AG$205,AG246),2)-DATE(YEAR(DATE($CR$2,AG$205,AG246)+4-WEEKDAY(DATE($CR$2,AG$205,AG246),2)),1,-10))/7)</f>
        <v>47</v>
      </c>
      <c r="AG246" s="181">
        <v>21</v>
      </c>
      <c r="AH246" s="176" t="str">
        <f t="shared" si="1933"/>
        <v>Mo</v>
      </c>
      <c r="AI246" s="2"/>
      <c r="AJ246" s="164" t="str">
        <f t="shared" ref="AJ246" si="2327">IF(OR(OR(AF246=$CR$7,AF250=$CR$7,AF246=$CS$7,AF250=$CS$7,AF246=$CT$7,AF250=$CT$7,AF246=$CR$8,AF250=$CR$8,AF246=$CR$9,AF250=$CR$9,AF246=$CR$10,AF250=$CR$10,AF246=$CS$10,AF250=$CS$10,AF246=$CR$11,AF250=$CR$11,AF246=$CS$11,AF250=$CS$11,AF246=$CT$11,AF250=$CT$11,AF246=$CU$11,AF250=$CU$11,AF246=$CV$11,AF250=$CV$11,AF246=$CR$12,AF250=$CR$12,AF246=$CS$12,AF250=$CS$12),OR($AE247=$CP$30,$AE247=$CP$31,$AE247=$CP$32,$AE247=$CP$33,$AE247=$CP$34,$AE247=$CP$35,$AE247=$CP$36,$AE247=$CP$37,$AE247=$CP$38,$AE247=$CP$39,$AE247=$CP$40,$AE247=$CP$41),OR($AE247=$CP$44,$AE247=$CP$45,$AE247=$CP$46,$AE247=$CP$47,$AE247=$CP$48,$AE247=$CP$49,$AE247=$CP$50)),1,"")</f>
        <v/>
      </c>
      <c r="AK246" s="164" t="str">
        <f t="shared" ref="AK246" si="2328">IF(OR(OR(AF246=$CR$15,AF250=$CR$15,AF246=$CS$15,AF250=$CS$15,AF246=$CT$15,AF250=$CT$15,AF246=$CR$16,AF250=$CR$16,AF246=$CS$16,AF250=$CS$16,AF246=$CR$17,AF250=$CR$17,AF246=$CS$17,AF250=$CS$17,AF246=$CR$18,AF250=$CR$18,AF246=$CS$18,AF250=$CS$18,AF246=$CT$18,AF250=$CT$18,AF246=$CU$18,AF250=$CU$18,AF246=$CV$18,AF250=$CV$18,AF246=$CR$19,AF250=$CR$19,AF246=$CS$19,AF250=$CS$19),OR($AE247=$CP$30,$AE247=$CP$31,$AE247=$CP$32,$AE247=$CP$33,$AE247=$CP$34,$AE247=$CP$35,$AE247=$CP$36,$AE247=$CP$37,$AE247=$CP$38,$AE247=$CP$39,$AE247=$CP$40,$AE247=$CP$41),OR($AE247=$CP$44,$AE247=$CP$45,$AE247=$CP$46,$AE247=$CP$47,$AE247=$CP$48,$AE247=$CP$49,$AE247=$CP$50)),1,"")</f>
        <v/>
      </c>
      <c r="AL246" s="164" t="str">
        <f t="shared" ref="AL246" si="2329">IF(OR(OR(AF246=$CR$22,AF250=$CR$22,AF246=$CS$22,AF250=$CS$22,AF246=$CT$22,AF250=$CT$22,AF246=$CR$23,AF250=$CR$23,AF246=$CS$23,AF250=$CS$23,AF246=$CR$24,AF250=$CR$24,AF246=$CS$24,AF250=$CS$24,AF246=$CR$25,AF250=$CR$25,AF246=$CS$25,AF250=$CS$25,AF246=$CT$25,AF250=$CT$25,AF246=$CU$25,AF250=$CU$25,AF246=$CV$25,AF250=$CV$25,AF246=$CR$26,AF250=$CR$26,AF246=$CS$26,AF250=$CS$26),OR($AE247=$CP$30,$AE247=$CP$31,$AE247=$CP$32,$AE247=$CP$33,$AE247=$CP$34,$AE247=$CP$35,$AE247=$CP$36,$AE247=$CP$37,$AE247=$CP$38,$AE247=$CP$39,$AE247=$CP$40,$AE247=$CP$41),OR($AE247=$CP$44,$AE247=$CP$45,$AE247=$CP$46,$AE247=$CP$47,$AE247=$CP$48,$AE247=$CP$49,$AE247=$CP$50)),1,"")</f>
        <v/>
      </c>
      <c r="AM246" s="2"/>
      <c r="AN246" s="5" t="str">
        <f t="shared" ref="AN246" si="2330">IF(ISNA(VLOOKUP(AE246,$DB$1:$DE$200,4,FALSE)),"",VLOOKUP(AE246,$DB$1:$DE$200,4,FALSE))</f>
        <v>Cevi-Turnen</v>
      </c>
      <c r="AO246" s="6"/>
      <c r="AP246" s="6"/>
      <c r="AQ246" s="6"/>
      <c r="AR246" s="6"/>
      <c r="AS246" s="7"/>
      <c r="AT246" s="5" t="str">
        <f t="array" ref="AT246">IF(ISNA(INDEX($DC$1:$DC$770,MATCH($AE246&amp;AT$3,$DB$1:$DB$770&amp;$DC$1:$DC$770,0))),"",IF(ISNA(INDEX($DC$1:$DC$200,MATCH($AE246&amp;AT$3,$DB$1:$DB$200&amp;$DC$1:$DC$200,0))),IF(INDEX($DC$201:$DC$770,MATCH($AE246&amp;AT$3,$DB$201:$DB$770&amp;$DC$201:$DC$770,0))=AT$3,2,""),IF(INDEX($DC$1:$DC$200,MATCH($AE246&amp;AT$3,$DB$1:$DB$200&amp;$DC$1:$DC$200,0))=AT$3,1,"")))</f>
        <v/>
      </c>
      <c r="AU246" s="6" t="str">
        <f t="array" ref="AU246">IF(ISNA(INDEX($DC$1:$DC$770,MATCH($AE246&amp;AU$3,$DB$1:$DB$770&amp;$DC$1:$DC$770,0))),"",IF(ISNA(INDEX($DC$1:$DC$200,MATCH($AE246&amp;AU$3,$DB$1:$DB$200&amp;$DC$1:$DC$200,0))),IF(INDEX($DC$201:$DC$770,MATCH($AE246&amp;AU$3,$DB$201:$DB$770&amp;$DC$201:$DC$770,0))=AU$3,2,""),IF(INDEX($DC$1:$DC$200,MATCH($AE246&amp;AU$3,$DB$1:$DB$200&amp;$DC$1:$DC$200,0))=AU$3,1,"")))</f>
        <v/>
      </c>
      <c r="AV246" s="6">
        <f t="array" ref="AV246">IF(ISNA(INDEX($DC$1:$DC$770,MATCH($AE246&amp;AV$3,$DB$1:$DB$770&amp;$DC$1:$DC$770,0))),"",IF(ISNA(INDEX($DC$1:$DC$200,MATCH($AE246&amp;AV$3,$DB$1:$DB$200&amp;$DC$1:$DC$200,0))),IF(INDEX($DC$201:$DC$770,MATCH($AE246&amp;AV$3,$DB$201:$DB$770&amp;$DC$201:$DC$770,0))=AV$3,2,""),IF(INDEX($DC$1:$DC$200,MATCH($AE246&amp;AV$3,$DB$1:$DB$200&amp;$DC$1:$DC$200,0))=AV$3,1,"")))</f>
        <v>1</v>
      </c>
      <c r="AW246" s="5" t="str">
        <f t="array" ref="AW246">IF(ISNA(INDEX($DC$1:$DC$770,MATCH($AE246&amp;AW$3,$DB$1:$DB$770&amp;$DC$1:$DC$770,0))),"",IF(ISNA(INDEX($DC$1:$DC$200,MATCH($AE246&amp;AW$3,$DB$1:$DB$200&amp;$DC$1:$DC$200,0))),IF(INDEX($DC$201:$DC$770,MATCH($AE246&amp;AW$3,$DB$201:$DB$770&amp;$DC$201:$DC$770,0))=AW$3,2,""),IF(INDEX($DC$1:$DC$200,MATCH($AE246&amp;AW$3,$DB$1:$DB$200&amp;$DC$1:$DC$200,0))=AW$3,1,"")))</f>
        <v/>
      </c>
      <c r="AX246" s="6" t="str">
        <f t="array" ref="AX246">IF(ISNA(INDEX($DC$1:$DC$770,MATCH($AE246&amp;AX$3,$DB$1:$DB$770&amp;$DC$1:$DC$770,0))),"",IF(ISNA(INDEX($DC$1:$DC$200,MATCH($AE246&amp;AX$3,$DB$1:$DB$200&amp;$DC$1:$DC$200,0))),IF(INDEX($DC$201:$DC$770,MATCH($AE246&amp;AX$3,$DB$201:$DB$770&amp;$DC$201:$DC$770,0))=AX$3,2,""),IF(INDEX($DC$1:$DC$200,MATCH($AE246&amp;AX$3,$DB$1:$DB$200&amp;$DC$1:$DC$200,0))=AX$3,1,"")))</f>
        <v/>
      </c>
      <c r="AY246" s="7" t="str">
        <f t="array" ref="AY246">IF(ISNA(INDEX($DC$1:$DC$770,MATCH($AE246&amp;AY$3,$DB$1:$DB$770&amp;$DC$1:$DC$770,0))),"",IF(ISNA(INDEX($DC$1:$DC$200,MATCH($AE246&amp;AY$3,$DB$1:$DB$200&amp;$DC$1:$DC$200,0))),IF(INDEX($DC$201:$DC$770,MATCH($AE246&amp;AY$3,$DB$201:$DB$770&amp;$DC$201:$DC$770,0))=AY$3,2,""),IF(INDEX($DC$1:$DC$200,MATCH($AE246&amp;AY$3,$DB$1:$DB$200&amp;$DC$1:$DC$200,0))=AY$3,1,"")))</f>
        <v/>
      </c>
      <c r="AZ246" s="6" t="str">
        <f t="array" ref="AZ246">IF(ISNA(INDEX($DC$1:$DC$770,MATCH($AE246&amp;AZ$3,$DB$1:$DB$770&amp;$DC$1:$DC$770,0))),"",IF(ISNA(INDEX($DC$1:$DC$200,MATCH($AE246&amp;AZ$3,$DB$1:$DB$200&amp;$DC$1:$DC$200,0))),IF(INDEX($DC$201:$DC$770,MATCH($AE246&amp;AZ$3,$DB$201:$DB$770&amp;$DC$201:$DC$770,0))=AZ$3,2,""),IF(INDEX($DC$1:$DC$200,MATCH($AE246&amp;AZ$3,$DB$1:$DB$200&amp;$DC$1:$DC$200,0))=AZ$3,1,"")))</f>
        <v/>
      </c>
      <c r="BA246" s="6" t="str">
        <f t="array" ref="BA246">IF(ISNA(INDEX($DC$1:$DC$770,MATCH($AE246&amp;BA$3,$DB$1:$DB$770&amp;$DC$1:$DC$770,0))),"",IF(ISNA(INDEX($DC$1:$DC$200,MATCH($AE246&amp;BA$3,$DB$1:$DB$200&amp;$DC$1:$DC$200,0))),IF(INDEX($DC$201:$DC$770,MATCH($AE246&amp;BA$3,$DB$201:$DB$770&amp;$DC$201:$DC$770,0))=BA$3,2,""),IF(INDEX($DC$1:$DC$200,MATCH($AE246&amp;BA$3,$DB$1:$DB$200&amp;$DC$1:$DC$200,0))=BA$3,1,"")))</f>
        <v/>
      </c>
      <c r="BB246" s="6" t="str">
        <f t="array" ref="BB246">IF(ISNA(INDEX($DC$1:$DC$770,MATCH($AE246&amp;BB$3,$DB$1:$DB$770&amp;$DC$1:$DC$770,0))),"",IF(ISNA(INDEX($DC$1:$DC$200,MATCH($AE246&amp;BB$3,$DB$1:$DB$200&amp;$DC$1:$DC$200,0))),IF(INDEX($DC$201:$DC$770,MATCH($AE246&amp;BB$3,$DB$201:$DB$770&amp;$DC$201:$DC$770,0))=BB$3,2,""),IF(INDEX($DC$1:$DC$200,MATCH($AE246&amp;BB$3,$DB$1:$DB$200&amp;$DC$1:$DC$200,0))=BB$3,1,"")))</f>
        <v/>
      </c>
      <c r="BC246" s="5" t="str">
        <f t="array" ref="BC246">IF(ISNA(INDEX($DC$1:$DC$770,MATCH($AE246&amp;BC$3,$DB$1:$DB$770&amp;$DC$1:$DC$770,0))),"",IF(ISNA(INDEX($DC$1:$DC$200,MATCH($AE246&amp;BC$3,$DB$1:$DB$200&amp;$DC$1:$DC$200,0))),IF(INDEX($DC$201:$DC$770,MATCH($AE246&amp;BC$3,$DB$201:$DB$770&amp;$DC$201:$DC$770,0))=BC$3,2,""),IF(INDEX($DC$1:$DC$200,MATCH($AE246&amp;BC$3,$DB$1:$DB$200&amp;$DC$1:$DC$200,0))=BC$3,1,"")))</f>
        <v/>
      </c>
      <c r="BD246" s="6" t="str">
        <f t="array" ref="BD246">IF(ISNA(INDEX($DC$1:$DC$770,MATCH($AE246&amp;BD$3,$DB$1:$DB$770&amp;$DC$1:$DC$770,0))),"",IF(ISNA(INDEX($DC$1:$DC$200,MATCH($AE246&amp;BD$3,$DB$1:$DB$200&amp;$DC$1:$DC$200,0))),IF(INDEX($DC$201:$DC$770,MATCH($AE246&amp;BD$3,$DB$201:$DB$770&amp;$DC$201:$DC$770,0))=BD$3,2,""),IF(INDEX($DC$1:$DC$200,MATCH($AE246&amp;BD$3,$DB$1:$DB$200&amp;$DC$1:$DC$200,0))=BD$3,1,"")))</f>
        <v/>
      </c>
      <c r="BE246" s="7" t="str">
        <f t="array" ref="BE246">IF(ISNA(INDEX($DC$1:$DC$770,MATCH($AE246&amp;BE$3,$DB$1:$DB$770&amp;$DC$1:$DC$770,0))),"",IF(ISNA(INDEX($DC$1:$DC$200,MATCH($AE246&amp;BE$3,$DB$1:$DB$200&amp;$DC$1:$DC$200,0))),IF(INDEX($DC$201:$DC$770,MATCH($AE246&amp;BE$3,$DB$201:$DB$770&amp;$DC$201:$DC$770,0))=BE$3,2,""),IF(INDEX($DC$1:$DC$200,MATCH($AE246&amp;BE$3,$DB$1:$DB$200&amp;$DC$1:$DC$200,0))=BE$3,1,"")))</f>
        <v/>
      </c>
      <c r="BF246" s="6" t="str">
        <f t="array" ref="BF246">IF(ISNA(INDEX($DC$1:$DC$770,MATCH($AE246&amp;BF$3,$DB$1:$DB$770&amp;$DC$1:$DC$770,0))),"",IF(ISNA(INDEX($DC$1:$DC$200,MATCH($AE246&amp;BF$3,$DB$1:$DB$200&amp;$DC$1:$DC$200,0))),IF(INDEX($DC$201:$DC$770,MATCH($AE246&amp;BF$3,$DB$201:$DB$770&amp;$DC$201:$DC$770,0))=BF$3,2,""),IF(INDEX($DC$1:$DC$200,MATCH($AE246&amp;BF$3,$DB$1:$DB$200&amp;$DC$1:$DC$200,0))=BF$3,1,"")))</f>
        <v/>
      </c>
      <c r="BG246" s="6" t="str">
        <f t="array" ref="BG246">IF(ISNA(INDEX($DC$1:$DC$770,MATCH($AE246&amp;BG$3,$DB$1:$DB$770&amp;$DC$1:$DC$770,0))),"",IF(ISNA(INDEX($DC$1:$DC$200,MATCH($AE246&amp;BG$3,$DB$1:$DB$200&amp;$DC$1:$DC$200,0))),IF(INDEX($DC$201:$DC$770,MATCH($AE246&amp;BG$3,$DB$201:$DB$770&amp;$DC$201:$DC$770,0))=BG$3,2,""),IF(INDEX($DC$1:$DC$200,MATCH($AE246&amp;BG$3,$DB$1:$DB$200&amp;$DC$1:$DC$200,0))=BG$3,1,"")))</f>
        <v/>
      </c>
      <c r="BH246" s="7" t="str">
        <f t="array" ref="BH246">IF(ISNA(INDEX($DC$1:$DC$770,MATCH($AE246&amp;BH$3,$DB$1:$DB$770&amp;$DC$1:$DC$770,0))),"",IF(ISNA(INDEX($DC$1:$DC$200,MATCH($AE246&amp;BH$3,$DB$1:$DB$200&amp;$DC$1:$DC$200,0))),IF(INDEX($DC$201:$DC$770,MATCH($AE246&amp;BH$3,$DB$201:$DB$770&amp;$DC$201:$DC$770,0))=BH$3,2,""),IF(INDEX($DC$1:$DC$200,MATCH($AE246&amp;BH$3,$DB$1:$DB$200&amp;$DC$1:$DC$200,0))=BH$3,1,"")))</f>
        <v/>
      </c>
      <c r="BI246" s="4">
        <f t="shared" ref="BI246" si="2331">BI244+1</f>
        <v>356</v>
      </c>
      <c r="BJ246" s="174">
        <f>TRUNC((DATE($CR$2,BK$205,BK246)-WEEKDAY(DATE($CR$2,BK$205,BK246),2)-DATE(YEAR(DATE($CR$2,BK$205,BK246)+4-WEEKDAY(DATE($CR$2,BK$205,BK246),2)),1,-10))/7)</f>
        <v>51</v>
      </c>
      <c r="BK246" s="181">
        <v>21</v>
      </c>
      <c r="BL246" s="176" t="str">
        <f t="shared" si="1938"/>
        <v>Mi</v>
      </c>
      <c r="BM246" s="2"/>
      <c r="BN246" s="164" t="str">
        <f t="shared" ref="BN246" si="2332">IF(OR(OR($BI247=$CP$30,$BI247=$CP$31,$BI247=$CP$32,$BI247=$CP$33,$BI247=$CP$34,$BI247=$CP$35,$BI247=$CP$36,$BI247=$CP$37,$BI247=$CP$38,$BI247=$CP$39,$BI247=$CP$40,$BI247=$CP$41),OR(BJ246=$CR$7,BJ250=$CR$7,BJ246=$CS$7,BJ250=$CS$7,BJ246=$CT$7,BJ250=$CT$7,BJ246=$CR$8,BJ250=$CR$8,BJ246=$CR$9,BJ250=$CR$9,BJ246=$CR$10,BJ250=$CR$10,BJ246=$CS$10,BJ250=$CS$10,BJ246=$CR$11,BJ250=$CR$11,BJ246=$CS$11,BJ250=$CS$11,BJ246=$CT$11,BJ250=$CT$11,BJ246=$CU$11,BJ250=$CU$11,BJ246=$CV$11,BJ250=$CV$11,BJ246=$CR$12,BJ250=$CR$12,BJ246=$CS$12,BJ250=$CS$12),OR($BI247=$CP$44,$BI247=$CP$45,$BI247=$CP$46,$BI247=$CP$47,$BI247=$CP$48,$BI247=$CP$49,$BI247=$CP$50)),1,"")</f>
        <v/>
      </c>
      <c r="BO246" s="164" t="str">
        <f t="shared" ref="BO246" si="2333">IF(OR(OR(BJ246=$CR$15,BJ250=$CR$15,BJ246=$CS$15,BJ250=$CS$15,BJ246=$CT$15,BJ250=$CT$15,BJ246=$CR$16,BJ250=$CR$16,BJ246=$CS$16,BJ250=$CS$16,BJ246=$CR$17,BJ250=$CR$17,BJ246=$CS$17,BJ250=$CS$17,BJ246=$CR$18,BJ250=$CR$18,BJ246=$CS$18,BJ250=$CS$18,BJ246=$CT$18,BJ250=$CT$18,BJ246=$CU$18,BJ250=$CU$18,BJ246=$CV$18,BJ250=$CV$18,BJ246=$CR$19,BJ250=$CR$19,BJ246=$CS$19,BJ250=$CS$19),OR($BI247=$CP$30,$BI247=$CP$31,$BI247=$CP$32,$BI247=$CP$33,$BI247=$CP$34,$BI247=$CP$35,$BI247=$CP$36,$BI247=$CP$37,$BI247=$CP$38,$BI247=$CP$39,$BI247=$CP$40,$BI247=$CP$41),OR($BI247=$CP$44,$BI247=$CP$45,$BI247=$CP$46,$BI247=$CP$47,$BI247=$CP$48,$BI247=$CP$49,$BI247=$CP$50)),1,"")</f>
        <v/>
      </c>
      <c r="BP246" s="164" t="str">
        <f t="shared" ref="BP246" si="2334">IF(OR(OR(BJ246=$CR$22,BJ250=$CR$22,BJ246=$CS$22,BJ250=$CS$22,BJ246=$CT$22,BJ250=$CT$22,BJ246=$CR$23,BJ250=$CR$23,BJ246=$CS$23,BJ250=$CS$23,BJ246=$CR$24,BJ250=$CR$24,BJ246=$CS$24,BJ250=$CS$24,BJ246=$CR$25,BJ250=$CR$25,BJ246=$CS$25,BJ250=$CS$25,BJ246=$CT$25,BJ250=$CT$25,BJ246=$CU$25,BJ250=$CU$25,BJ246=$CV$25,BJ250=$CV$25,BJ246=$CR$26,BJ250=$CR$26,BJ246=$CS$26,BJ250=$CS$26),OR($BI247=$CP$30,$BI247=$CP$31,$BI247=$CP$32,$BI247=$CP$33,$BI247=$CP$34,$BI247=$CP$35,$BI247=$CP$36,$BI247=$CP$37,$BI247=$CP$38,$BI247=$CP$39,$BI247=$CP$40,$BI247=$CP$41),OR($BI247=$CP$44,$BI247=$CP$45,$BI247=$CP$46,$BI247=$CP$47,$BI247=$CP$48,$BI247=$CP$49,$BI247=$CP$50)),1,"")</f>
        <v/>
      </c>
      <c r="BQ246" s="2"/>
      <c r="BR246" s="5" t="str">
        <f t="shared" ref="BR246" si="2335">IF(ISNA(VLOOKUP(BI246,$DB$1:$DE$200,4,FALSE)),"",VLOOKUP(BI246,$DB$1:$DE$200,4,FALSE))</f>
        <v/>
      </c>
      <c r="BS246" s="6"/>
      <c r="BT246" s="6"/>
      <c r="BU246" s="6"/>
      <c r="BV246" s="6"/>
      <c r="BW246" s="7"/>
      <c r="BX246" s="5" t="str">
        <f t="array" ref="BX246">IF(ISNA(INDEX($DC$1:$DC$770,MATCH($BI246&amp;BX$3,$DB$1:$DB$770&amp;$DC$1:$DC$770,0))),"",IF(ISNA(INDEX($DC$1:$DC$200,MATCH($BI246&amp;BX$3,$DB$1:$DB$200&amp;$DC$1:$DC$200,0))),IF(INDEX($DC$201:$DC$770,MATCH($BI246&amp;BX$3,$DB$201:$DB$770&amp;$DC$201:$DC$770,0))=BX$3,2,""),IF(INDEX($DC$1:$DC$200,MATCH($BI246&amp;BX$3,$DB$1:$DB$200&amp;$DC$1:$DC$200,0))=BX$3,1,"")))</f>
        <v/>
      </c>
      <c r="BY246" s="6" t="str">
        <f t="array" ref="BY246">IF(ISNA(INDEX($DC$1:$DC$770,MATCH($BI246&amp;BY$3,$DB$1:$DB$770&amp;$DC$1:$DC$770,0))),"",IF(ISNA(INDEX($DC$1:$DC$200,MATCH($BI246&amp;BY$3,$DB$1:$DB$200&amp;$DC$1:$DC$200,0))),IF(INDEX($DC$201:$DC$770,MATCH($BI246&amp;BY$3,$DB$201:$DB$770&amp;$DC$201:$DC$770,0))=BY$3,2,""),IF(INDEX($DC$1:$DC$200,MATCH($BI246&amp;BY$3,$DB$1:$DB$200&amp;$DC$1:$DC$200,0))=BY$3,1,"")))</f>
        <v/>
      </c>
      <c r="BZ246" s="6" t="str">
        <f t="array" ref="BZ246">IF(ISNA(INDEX($DC$1:$DC$770,MATCH($BI246&amp;BZ$3,$DB$1:$DB$770&amp;$DC$1:$DC$770,0))),"",IF(ISNA(INDEX($DC$1:$DC$200,MATCH($BI246&amp;BZ$3,$DB$1:$DB$200&amp;$DC$1:$DC$200,0))),IF(INDEX($DC$201:$DC$770,MATCH($BI246&amp;BZ$3,$DB$201:$DB$770&amp;$DC$201:$DC$770,0))=BZ$3,2,""),IF(INDEX($DC$1:$DC$200,MATCH($BI246&amp;BZ$3,$DB$1:$DB$200&amp;$DC$1:$DC$200,0))=BZ$3,1,"")))</f>
        <v/>
      </c>
      <c r="CA246" s="5" t="str">
        <f t="array" ref="CA246">IF(ISNA(INDEX($DC$1:$DC$770,MATCH($BI246&amp;CA$3,$DB$1:$DB$770&amp;$DC$1:$DC$770,0))),"",IF(ISNA(INDEX($DC$1:$DC$200,MATCH($BI246&amp;CA$3,$DB$1:$DB$200&amp;$DC$1:$DC$200,0))),IF(INDEX($DC$201:$DC$770,MATCH($BI246&amp;CA$3,$DB$201:$DB$770&amp;$DC$201:$DC$770,0))=CA$3,2,""),IF(INDEX($DC$1:$DC$200,MATCH($BI246&amp;CA$3,$DB$1:$DB$200&amp;$DC$1:$DC$200,0))=CA$3,1,"")))</f>
        <v/>
      </c>
      <c r="CB246" s="6" t="str">
        <f t="array" ref="CB246">IF(ISNA(INDEX($DC$1:$DC$770,MATCH($BI246&amp;CB$3,$DB$1:$DB$770&amp;$DC$1:$DC$770,0))),"",IF(ISNA(INDEX($DC$1:$DC$200,MATCH($BI246&amp;CB$3,$DB$1:$DB$200&amp;$DC$1:$DC$200,0))),IF(INDEX($DC$201:$DC$770,MATCH($BI246&amp;CB$3,$DB$201:$DB$770&amp;$DC$201:$DC$770,0))=CB$3,2,""),IF(INDEX($DC$1:$DC$200,MATCH($BI246&amp;CB$3,$DB$1:$DB$200&amp;$DC$1:$DC$200,0))=CB$3,1,"")))</f>
        <v/>
      </c>
      <c r="CC246" s="7" t="str">
        <f t="array" ref="CC246">IF(ISNA(INDEX($DC$1:$DC$770,MATCH($BI246&amp;CC$3,$DB$1:$DB$770&amp;$DC$1:$DC$770,0))),"",IF(ISNA(INDEX($DC$1:$DC$200,MATCH($BI246&amp;CC$3,$DB$1:$DB$200&amp;$DC$1:$DC$200,0))),IF(INDEX($DC$201:$DC$770,MATCH($BI246&amp;CC$3,$DB$201:$DB$770&amp;$DC$201:$DC$770,0))=CC$3,2,""),IF(INDEX($DC$1:$DC$200,MATCH($BI246&amp;CC$3,$DB$1:$DB$200&amp;$DC$1:$DC$200,0))=CC$3,1,"")))</f>
        <v/>
      </c>
      <c r="CD246" s="6" t="str">
        <f t="array" ref="CD246">IF(ISNA(INDEX($DC$1:$DC$770,MATCH($BI246&amp;CD$3,$DB$1:$DB$770&amp;$DC$1:$DC$770,0))),"",IF(ISNA(INDEX($DC$1:$DC$200,MATCH($BI246&amp;CD$3,$DB$1:$DB$200&amp;$DC$1:$DC$200,0))),IF(INDEX($DC$201:$DC$770,MATCH($BI246&amp;CD$3,$DB$201:$DB$770&amp;$DC$201:$DC$770,0))=CD$3,2,""),IF(INDEX($DC$1:$DC$200,MATCH($BI246&amp;CD$3,$DB$1:$DB$200&amp;$DC$1:$DC$200,0))=CD$3,1,"")))</f>
        <v/>
      </c>
      <c r="CE246" s="6" t="str">
        <f t="array" ref="CE246">IF(ISNA(INDEX($DC$1:$DC$770,MATCH($BI246&amp;CE$3,$DB$1:$DB$770&amp;$DC$1:$DC$770,0))),"",IF(ISNA(INDEX($DC$1:$DC$200,MATCH($BI246&amp;CE$3,$DB$1:$DB$200&amp;$DC$1:$DC$200,0))),IF(INDEX($DC$201:$DC$770,MATCH($BI246&amp;CE$3,$DB$201:$DB$770&amp;$DC$201:$DC$770,0))=CE$3,2,""),IF(INDEX($DC$1:$DC$200,MATCH($BI246&amp;CE$3,$DB$1:$DB$200&amp;$DC$1:$DC$200,0))=CE$3,1,"")))</f>
        <v/>
      </c>
      <c r="CF246" s="6" t="str">
        <f t="array" ref="CF246">IF(ISNA(INDEX($DC$1:$DC$770,MATCH($BI246&amp;CF$3,$DB$1:$DB$770&amp;$DC$1:$DC$770,0))),"",IF(ISNA(INDEX($DC$1:$DC$200,MATCH($BI246&amp;CF$3,$DB$1:$DB$200&amp;$DC$1:$DC$200,0))),IF(INDEX($DC$201:$DC$770,MATCH($BI246&amp;CF$3,$DB$201:$DB$770&amp;$DC$201:$DC$770,0))=CF$3,2,""),IF(INDEX($DC$1:$DC$200,MATCH($BI246&amp;CF$3,$DB$1:$DB$200&amp;$DC$1:$DC$200,0))=CF$3,1,"")))</f>
        <v/>
      </c>
      <c r="CG246" s="5" t="str">
        <f t="array" ref="CG246">IF(ISNA(INDEX($DC$1:$DC$770,MATCH($BI246&amp;CG$3,$DB$1:$DB$770&amp;$DC$1:$DC$770,0))),"",IF(ISNA(INDEX($DC$1:$DC$200,MATCH($BI246&amp;CG$3,$DB$1:$DB$200&amp;$DC$1:$DC$200,0))),IF(INDEX($DC$201:$DC$770,MATCH($BI246&amp;CG$3,$DB$201:$DB$770&amp;$DC$201:$DC$770,0))=CG$3,2,""),IF(INDEX($DC$1:$DC$200,MATCH($BI246&amp;CG$3,$DB$1:$DB$200&amp;$DC$1:$DC$200,0))=CG$3,1,"")))</f>
        <v/>
      </c>
      <c r="CH246" s="6" t="str">
        <f t="array" ref="CH246">IF(ISNA(INDEX($DC$1:$DC$770,MATCH($BI246&amp;CH$3,$DB$1:$DB$770&amp;$DC$1:$DC$770,0))),"",IF(ISNA(INDEX($DC$1:$DC$200,MATCH($BI246&amp;CH$3,$DB$1:$DB$200&amp;$DC$1:$DC$200,0))),IF(INDEX($DC$201:$DC$770,MATCH($BI246&amp;CH$3,$DB$201:$DB$770&amp;$DC$201:$DC$770,0))=CH$3,2,""),IF(INDEX($DC$1:$DC$200,MATCH($BI246&amp;CH$3,$DB$1:$DB$200&amp;$DC$1:$DC$200,0))=CH$3,1,"")))</f>
        <v/>
      </c>
      <c r="CI246" s="7" t="str">
        <f t="array" ref="CI246">IF(ISNA(INDEX($DC$1:$DC$770,MATCH($BI246&amp;CI$3,$DB$1:$DB$770&amp;$DC$1:$DC$770,0))),"",IF(ISNA(INDEX($DC$1:$DC$200,MATCH($BI246&amp;CI$3,$DB$1:$DB$200&amp;$DC$1:$DC$200,0))),IF(INDEX($DC$201:$DC$770,MATCH($BI246&amp;CI$3,$DB$201:$DB$770&amp;$DC$201:$DC$770,0))=CI$3,2,""),IF(INDEX($DC$1:$DC$200,MATCH($BI246&amp;CI$3,$DB$1:$DB$200&amp;$DC$1:$DC$200,0))=CI$3,1,"")))</f>
        <v/>
      </c>
      <c r="CJ246" s="6" t="str">
        <f t="array" ref="CJ246">IF(ISNA(INDEX($DC$1:$DC$770,MATCH($BI246&amp;CJ$3,$DB$1:$DB$770&amp;$DC$1:$DC$770,0))),"",IF(ISNA(INDEX($DC$1:$DC$200,MATCH($BI246&amp;CJ$3,$DB$1:$DB$200&amp;$DC$1:$DC$200,0))),IF(INDEX($DC$201:$DC$770,MATCH($BI246&amp;CJ$3,$DB$201:$DB$770&amp;$DC$201:$DC$770,0))=CJ$3,2,""),IF(INDEX($DC$1:$DC$200,MATCH($BI246&amp;CJ$3,$DB$1:$DB$200&amp;$DC$1:$DC$200,0))=CJ$3,1,"")))</f>
        <v/>
      </c>
      <c r="CK246" s="6" t="str">
        <f t="array" ref="CK246">IF(ISNA(INDEX($DC$1:$DC$770,MATCH($BI246&amp;CK$3,$DB$1:$DB$770&amp;$DC$1:$DC$770,0))),"",IF(ISNA(INDEX($DC$1:$DC$200,MATCH($BI246&amp;CK$3,$DB$1:$DB$200&amp;$DC$1:$DC$200,0))),IF(INDEX($DC$201:$DC$770,MATCH($BI246&amp;CK$3,$DB$201:$DB$770&amp;$DC$201:$DC$770,0))=CK$3,2,""),IF(INDEX($DC$1:$DC$200,MATCH($BI246&amp;CK$3,$DB$1:$DB$200&amp;$DC$1:$DC$200,0))=CK$3,1,"")))</f>
        <v/>
      </c>
      <c r="CL246" s="7" t="str">
        <f t="array" ref="CL246">IF(ISNA(INDEX($DC$1:$DC$770,MATCH($BI246&amp;CL$3,$DB$1:$DB$770&amp;$DC$1:$DC$770,0))),"",IF(ISNA(INDEX($DC$1:$DC$200,MATCH($BI246&amp;CL$3,$DB$1:$DB$200&amp;$DC$1:$DC$200,0))),IF(INDEX($DC$201:$DC$770,MATCH($BI246&amp;CL$3,$DB$201:$DB$770&amp;$DC$201:$DC$770,0))=CL$3,2,""),IF(INDEX($DC$1:$DC$200,MATCH($BI246&amp;CL$3,$DB$1:$DB$200&amp;$DC$1:$DC$200,0))=CL$3,1,"")))</f>
        <v/>
      </c>
      <c r="CX246" s="30"/>
      <c r="CY246" s="30"/>
      <c r="CZ246" s="30"/>
      <c r="DA246" s="30"/>
      <c r="DB246" s="30">
        <f>IF($DF$245&gt;1,DB245+1,0)</f>
        <v>0</v>
      </c>
      <c r="DC246" s="30">
        <f>DC245</f>
        <v>3</v>
      </c>
      <c r="DD246" s="30"/>
      <c r="DE246" s="30">
        <v>2</v>
      </c>
      <c r="DF246" s="30"/>
      <c r="DG246" s="30"/>
      <c r="DH246" s="30"/>
      <c r="DI246" s="30"/>
      <c r="DJ246" s="30"/>
      <c r="DK246" s="30"/>
      <c r="DL246" s="49">
        <f t="shared" si="1926"/>
        <v>0</v>
      </c>
      <c r="DM246" s="30"/>
      <c r="DN246" s="30"/>
      <c r="DO246" s="30"/>
      <c r="DP246" s="30"/>
      <c r="DQ246" s="30"/>
    </row>
    <row r="247" spans="1:121">
      <c r="A247" s="13">
        <f t="shared" ref="A247" si="2336">A246+0.5</f>
        <v>295.5</v>
      </c>
      <c r="B247" s="174"/>
      <c r="C247" s="183"/>
      <c r="D247" s="177"/>
      <c r="E247" s="2"/>
      <c r="F247" s="165"/>
      <c r="G247" s="165"/>
      <c r="H247" s="165"/>
      <c r="I247" s="2"/>
      <c r="J247" s="9" t="str">
        <f t="shared" ref="J247" si="2337">IF(ISNA(VLOOKUP(A247,$CP$30:$CQ$56,2,FALSE)),IF(ISNA(VLOOKUP(A247,$DB$1:$DE$200,4,FALSE)),"",VLOOKUP(A247,$DB$1:$DE$200,4,FALSE)),VLOOKUP(A247,$CP$30:$CQ$56,2,FALSE))</f>
        <v/>
      </c>
      <c r="K247" s="10"/>
      <c r="L247" s="10"/>
      <c r="M247" s="10"/>
      <c r="N247" s="10"/>
      <c r="O247" s="8"/>
      <c r="P247" s="9" t="str">
        <f t="array" ref="P247">IF(ISNA(INDEX($DC$201:$DC$770,MATCH($A246&amp;P$3,$DB$201:$DB$770&amp;$DC$201:$DC$770,0))),IF(ISNA(INDEX($DC$1:$DC$200,MATCH($A247&amp;P$3,$DB$1:$DB$200&amp;$DC$1:$DC$200,0))),"",IF(INDEX($DC$1:$DC$200,MATCH($A247&amp;P$3,$DB$1:$DB$200&amp;$DC$1:$DC$200,0))=P$3,1,"")),IF(INDEX($DC$201:$DC$770,MATCH($A246&amp;P$3,$DB$201:$DB$770&amp;$DC$201:$DC$770,0))=P$3,2,""))</f>
        <v/>
      </c>
      <c r="Q247" s="10" t="str">
        <f t="array" ref="Q247">IF(ISNA(INDEX($DC$201:$DC$770,MATCH($A246&amp;Q$3,$DB$201:$DB$770&amp;$DC$201:$DC$770,0))),IF(ISNA(INDEX($DC$1:$DC$200,MATCH($A247&amp;Q$3,$DB$1:$DB$200&amp;$DC$1:$DC$200,0))),"",IF(INDEX($DC$1:$DC$200,MATCH($A247&amp;Q$3,$DB$1:$DB$200&amp;$DC$1:$DC$200,0))=Q$3,1,"")),IF(INDEX($DC$201:$DC$770,MATCH($A246&amp;Q$3,$DB$201:$DB$770&amp;$DC$201:$DC$770,0))=Q$3,2,""))</f>
        <v/>
      </c>
      <c r="R247" s="10" t="str">
        <f t="array" ref="R247">IF(ISNA(INDEX($DC$201:$DC$770,MATCH($A246&amp;R$3,$DB$201:$DB$770&amp;$DC$201:$DC$770,0))),IF(ISNA(INDEX($DC$1:$DC$200,MATCH($A247&amp;R$3,$DB$1:$DB$200&amp;$DC$1:$DC$200,0))),"",IF(INDEX($DC$1:$DC$200,MATCH($A247&amp;R$3,$DB$1:$DB$200&amp;$DC$1:$DC$200,0))=R$3,1,"")),IF(INDEX($DC$201:$DC$770,MATCH($A246&amp;R$3,$DB$201:$DB$770&amp;$DC$201:$DC$770,0))=R$3,2,""))</f>
        <v/>
      </c>
      <c r="S247" s="9" t="str">
        <f t="array" ref="S247">IF(ISNA(INDEX($DC$201:$DC$770,MATCH($A246&amp;S$3,$DB$201:$DB$770&amp;$DC$201:$DC$770,0))),IF(ISNA(INDEX($DC$1:$DC$200,MATCH($A247&amp;S$3,$DB$1:$DB$200&amp;$DC$1:$DC$200,0))),"",IF(INDEX($DC$1:$DC$200,MATCH($A247&amp;S$3,$DB$1:$DB$200&amp;$DC$1:$DC$200,0))=S$3,1,"")),IF(INDEX($DC$201:$DC$770,MATCH($A246&amp;S$3,$DB$201:$DB$770&amp;$DC$201:$DC$770,0))=S$3,2,""))</f>
        <v/>
      </c>
      <c r="T247" s="10" t="str">
        <f t="array" ref="T247">IF(ISNA(INDEX($DC$201:$DC$770,MATCH($A246&amp;T$3,$DB$201:$DB$770&amp;$DC$201:$DC$770,0))),IF(ISNA(INDEX($DC$1:$DC$200,MATCH($A247&amp;T$3,$DB$1:$DB$200&amp;$DC$1:$DC$200,0))),"",IF(INDEX($DC$1:$DC$200,MATCH($A247&amp;T$3,$DB$1:$DB$200&amp;$DC$1:$DC$200,0))=T$3,1,"")),IF(INDEX($DC$201:$DC$770,MATCH($A246&amp;T$3,$DB$201:$DB$770&amp;$DC$201:$DC$770,0))=T$3,2,""))</f>
        <v/>
      </c>
      <c r="U247" s="8" t="str">
        <f t="array" ref="U247">IF(ISNA(INDEX($DC$201:$DC$770,MATCH($A246&amp;U$3,$DB$201:$DB$770&amp;$DC$201:$DC$770,0))),IF(ISNA(INDEX($DC$1:$DC$200,MATCH($A247&amp;U$3,$DB$1:$DB$200&amp;$DC$1:$DC$200,0))),"",IF(INDEX($DC$1:$DC$200,MATCH($A247&amp;U$3,$DB$1:$DB$200&amp;$DC$1:$DC$200,0))=U$3,1,"")),IF(INDEX($DC$201:$DC$770,MATCH($A246&amp;U$3,$DB$201:$DB$770&amp;$DC$201:$DC$770,0))=U$3,2,""))</f>
        <v/>
      </c>
      <c r="V247" s="10" t="str">
        <f t="array" ref="V247">IF(ISNA(INDEX($DC$201:$DC$770,MATCH($A246&amp;V$3,$DB$201:$DB$770&amp;$DC$201:$DC$770,0))),IF(ISNA(INDEX($DC$1:$DC$200,MATCH($A247&amp;V$3,$DB$1:$DB$200&amp;$DC$1:$DC$200,0))),"",IF(INDEX($DC$1:$DC$200,MATCH($A247&amp;V$3,$DB$1:$DB$200&amp;$DC$1:$DC$200,0))=V$3,1,"")),IF(INDEX($DC$201:$DC$770,MATCH($A246&amp;V$3,$DB$201:$DB$770&amp;$DC$201:$DC$770,0))=V$3,2,""))</f>
        <v/>
      </c>
      <c r="W247" s="10" t="str">
        <f t="array" ref="W247">IF(ISNA(INDEX($DC$201:$DC$770,MATCH($A246&amp;W$3,$DB$201:$DB$770&amp;$DC$201:$DC$770,0))),IF(ISNA(INDEX($DC$1:$DC$200,MATCH($A247&amp;W$3,$DB$1:$DB$200&amp;$DC$1:$DC$200,0))),"",IF(INDEX($DC$1:$DC$200,MATCH($A247&amp;W$3,$DB$1:$DB$200&amp;$DC$1:$DC$200,0))=W$3,1,"")),IF(INDEX($DC$201:$DC$770,MATCH($A246&amp;W$3,$DB$201:$DB$770&amp;$DC$201:$DC$770,0))=W$3,2,""))</f>
        <v/>
      </c>
      <c r="X247" s="10" t="str">
        <f t="array" ref="X247">IF(ISNA(INDEX($DC$201:$DC$770,MATCH($A246&amp;X$3,$DB$201:$DB$770&amp;$DC$201:$DC$770,0))),IF(ISNA(INDEX($DC$1:$DC$200,MATCH($A247&amp;X$3,$DB$1:$DB$200&amp;$DC$1:$DC$200,0))),"",IF(INDEX($DC$1:$DC$200,MATCH($A247&amp;X$3,$DB$1:$DB$200&amp;$DC$1:$DC$200,0))=X$3,1,"")),IF(INDEX($DC$201:$DC$770,MATCH($A246&amp;X$3,$DB$201:$DB$770&amp;$DC$201:$DC$770,0))=X$3,2,""))</f>
        <v/>
      </c>
      <c r="Y247" s="9" t="str">
        <f t="array" ref="Y247">IF(ISNA(INDEX($DC$201:$DC$770,MATCH($A246&amp;Y$3,$DB$201:$DB$770&amp;$DC$201:$DC$770,0))),IF(ISNA(INDEX($DC$1:$DC$200,MATCH($A247&amp;Y$3,$DB$1:$DB$200&amp;$DC$1:$DC$200,0))),"",IF(INDEX($DC$1:$DC$200,MATCH($A247&amp;Y$3,$DB$1:$DB$200&amp;$DC$1:$DC$200,0))=Y$3,1,"")),IF(INDEX($DC$201:$DC$770,MATCH($A246&amp;Y$3,$DB$201:$DB$770&amp;$DC$201:$DC$770,0))=Y$3,2,""))</f>
        <v/>
      </c>
      <c r="Z247" s="10" t="str">
        <f t="array" ref="Z247">IF(ISNA(INDEX($DC$201:$DC$770,MATCH($A246&amp;Z$3,$DB$201:$DB$770&amp;$DC$201:$DC$770,0))),IF(ISNA(INDEX($DC$1:$DC$200,MATCH($A247&amp;Z$3,$DB$1:$DB$200&amp;$DC$1:$DC$200,0))),"",IF(INDEX($DC$1:$DC$200,MATCH($A247&amp;Z$3,$DB$1:$DB$200&amp;$DC$1:$DC$200,0))=Z$3,1,"")),IF(INDEX($DC$201:$DC$770,MATCH($A246&amp;Z$3,$DB$201:$DB$770&amp;$DC$201:$DC$770,0))=Z$3,2,""))</f>
        <v/>
      </c>
      <c r="AA247" s="8" t="str">
        <f t="array" ref="AA247">IF(ISNA(INDEX($DC$201:$DC$770,MATCH($A246&amp;AA$3,$DB$201:$DB$770&amp;$DC$201:$DC$770,0))),IF(ISNA(INDEX($DC$1:$DC$200,MATCH($A247&amp;AA$3,$DB$1:$DB$200&amp;$DC$1:$DC$200,0))),"",IF(INDEX($DC$1:$DC$200,MATCH($A247&amp;AA$3,$DB$1:$DB$200&amp;$DC$1:$DC$200,0))=AA$3,1,"")),IF(INDEX($DC$201:$DC$770,MATCH($A246&amp;AA$3,$DB$201:$DB$770&amp;$DC$201:$DC$770,0))=AA$3,2,""))</f>
        <v/>
      </c>
      <c r="AB247" s="10" t="str">
        <f t="array" ref="AB247">IF(ISNA(INDEX($DC$201:$DC$770,MATCH($A246&amp;AB$3,$DB$201:$DB$770&amp;$DC$201:$DC$770,0))),IF(ISNA(INDEX($DC$1:$DC$200,MATCH($A247&amp;AB$3,$DB$1:$DB$200&amp;$DC$1:$DC$200,0))),"",IF(INDEX($DC$1:$DC$200,MATCH($A247&amp;AB$3,$DB$1:$DB$200&amp;$DC$1:$DC$200,0))=AB$3,1,"")),IF(INDEX($DC$201:$DC$770,MATCH($A246&amp;AB$3,$DB$201:$DB$770&amp;$DC$201:$DC$770,0))=AB$3,2,""))</f>
        <v/>
      </c>
      <c r="AC247" s="10" t="str">
        <f t="array" ref="AC247">IF(ISNA(INDEX($DC$201:$DC$770,MATCH($A246&amp;AC$3,$DB$201:$DB$770&amp;$DC$201:$DC$770,0))),IF(ISNA(INDEX($DC$1:$DC$200,MATCH($A247&amp;AC$3,$DB$1:$DB$200&amp;$DC$1:$DC$200,0))),"",IF(INDEX($DC$1:$DC$200,MATCH($A247&amp;AC$3,$DB$1:$DB$200&amp;$DC$1:$DC$200,0))=AC$3,1,"")),IF(INDEX($DC$201:$DC$770,MATCH($A246&amp;AC$3,$DB$201:$DB$770&amp;$DC$201:$DC$770,0))=AC$3,2,""))</f>
        <v/>
      </c>
      <c r="AD247" s="8" t="str">
        <f t="array" ref="AD247">IF(ISNA(INDEX($DC$201:$DC$770,MATCH($A246&amp;AD$3,$DB$201:$DB$770&amp;$DC$201:$DC$770,0))),IF(ISNA(INDEX($DC$1:$DC$200,MATCH($A247&amp;AD$3,$DB$1:$DB$200&amp;$DC$1:$DC$200,0))),"",IF(INDEX($DC$1:$DC$200,MATCH($A247&amp;AD$3,$DB$1:$DB$200&amp;$DC$1:$DC$200,0))=AD$3,1,"")),IF(INDEX($DC$201:$DC$770,MATCH($A246&amp;AD$3,$DB$201:$DB$770&amp;$DC$201:$DC$770,0))=AD$3,2,""))</f>
        <v/>
      </c>
      <c r="AE247" s="4">
        <f t="shared" ref="AE247" si="2338">AE246+0.5</f>
        <v>326.5</v>
      </c>
      <c r="AF247" s="174"/>
      <c r="AG247" s="183"/>
      <c r="AH247" s="177"/>
      <c r="AI247" s="2"/>
      <c r="AJ247" s="165"/>
      <c r="AK247" s="165"/>
      <c r="AL247" s="165"/>
      <c r="AM247" s="2"/>
      <c r="AN247" s="9" t="str">
        <f t="shared" ref="AN247" si="2339">IF(ISNA(VLOOKUP(AE247,$CP$30:$CQ$56,2,FALSE)),IF(ISNA(VLOOKUP(AE247,$DB$1:$DE$200,4,FALSE)),"",VLOOKUP(AE247,$DB$1:$DE$200,4,FALSE)),VLOOKUP(AE247,$CP$30:$CQ$56,2,FALSE))</f>
        <v/>
      </c>
      <c r="AO247" s="10"/>
      <c r="AP247" s="10"/>
      <c r="AQ247" s="10"/>
      <c r="AR247" s="10"/>
      <c r="AS247" s="8"/>
      <c r="AT247" s="9" t="str">
        <f t="array" ref="AT247">IF(ISNA(INDEX($DC$201:$DC$770,MATCH($AE246&amp;AT$3,$DB$201:$DB$770&amp;$DC$201:$DC$770,0))),IF(ISNA(INDEX($DC$1:$DC$200,MATCH($AE247&amp;AT$3,$DB$1:$DB$200&amp;$DC$1:$DC$200,0))),"",IF(INDEX($DC$1:$DC$200,MATCH($AE247&amp;AT$3,$DB$1:$DB$200&amp;$DC$1:$DC$200,0))=AT$3,1,"")),IF(INDEX($DC$201:$DC$770,MATCH($AE246&amp;AT$3,$DB$201:$DB$770&amp;$DC$201:$DC$770,0))=AT$3,2,""))</f>
        <v/>
      </c>
      <c r="AU247" s="10" t="str">
        <f t="array" ref="AU247">IF(ISNA(INDEX($DC$201:$DC$770,MATCH($AE246&amp;AU$3,$DB$201:$DB$770&amp;$DC$201:$DC$770,0))),IF(ISNA(INDEX($DC$1:$DC$200,MATCH($AE247&amp;AU$3,$DB$1:$DB$200&amp;$DC$1:$DC$200,0))),"",IF(INDEX($DC$1:$DC$200,MATCH($AE247&amp;AU$3,$DB$1:$DB$200&amp;$DC$1:$DC$200,0))=AU$3,1,"")),IF(INDEX($DC$201:$DC$770,MATCH($AE246&amp;AU$3,$DB$201:$DB$770&amp;$DC$201:$DC$770,0))=AU$3,2,""))</f>
        <v/>
      </c>
      <c r="AV247" s="10" t="str">
        <f t="array" ref="AV247">IF(ISNA(INDEX($DC$201:$DC$770,MATCH($AE246&amp;AV$3,$DB$201:$DB$770&amp;$DC$201:$DC$770,0))),IF(ISNA(INDEX($DC$1:$DC$200,MATCH($AE247&amp;AV$3,$DB$1:$DB$200&amp;$DC$1:$DC$200,0))),"",IF(INDEX($DC$1:$DC$200,MATCH($AE247&amp;AV$3,$DB$1:$DB$200&amp;$DC$1:$DC$200,0))=AV$3,1,"")),IF(INDEX($DC$201:$DC$770,MATCH($AE246&amp;AV$3,$DB$201:$DB$770&amp;$DC$201:$DC$770,0))=AV$3,2,""))</f>
        <v/>
      </c>
      <c r="AW247" s="9" t="str">
        <f t="array" ref="AW247">IF(ISNA(INDEX($DC$201:$DC$770,MATCH($AE246&amp;AW$3,$DB$201:$DB$770&amp;$DC$201:$DC$770,0))),IF(ISNA(INDEX($DC$1:$DC$200,MATCH($AE247&amp;AW$3,$DB$1:$DB$200&amp;$DC$1:$DC$200,0))),"",IF(INDEX($DC$1:$DC$200,MATCH($AE247&amp;AW$3,$DB$1:$DB$200&amp;$DC$1:$DC$200,0))=AW$3,1,"")),IF(INDEX($DC$201:$DC$770,MATCH($AE246&amp;AW$3,$DB$201:$DB$770&amp;$DC$201:$DC$770,0))=AW$3,2,""))</f>
        <v/>
      </c>
      <c r="AX247" s="10" t="str">
        <f t="array" ref="AX247">IF(ISNA(INDEX($DC$201:$DC$770,MATCH($AE246&amp;AX$3,$DB$201:$DB$770&amp;$DC$201:$DC$770,0))),IF(ISNA(INDEX($DC$1:$DC$200,MATCH($AE247&amp;AX$3,$DB$1:$DB$200&amp;$DC$1:$DC$200,0))),"",IF(INDEX($DC$1:$DC$200,MATCH($AE247&amp;AX$3,$DB$1:$DB$200&amp;$DC$1:$DC$200,0))=AX$3,1,"")),IF(INDEX($DC$201:$DC$770,MATCH($AE246&amp;AX$3,$DB$201:$DB$770&amp;$DC$201:$DC$770,0))=AX$3,2,""))</f>
        <v/>
      </c>
      <c r="AY247" s="8" t="str">
        <f t="array" ref="AY247">IF(ISNA(INDEX($DC$201:$DC$770,MATCH($AE246&amp;AY$3,$DB$201:$DB$770&amp;$DC$201:$DC$770,0))),IF(ISNA(INDEX($DC$1:$DC$200,MATCH($AE247&amp;AY$3,$DB$1:$DB$200&amp;$DC$1:$DC$200,0))),"",IF(INDEX($DC$1:$DC$200,MATCH($AE247&amp;AY$3,$DB$1:$DB$200&amp;$DC$1:$DC$200,0))=AY$3,1,"")),IF(INDEX($DC$201:$DC$770,MATCH($AE246&amp;AY$3,$DB$201:$DB$770&amp;$DC$201:$DC$770,0))=AY$3,2,""))</f>
        <v/>
      </c>
      <c r="AZ247" s="10" t="str">
        <f t="array" ref="AZ247">IF(ISNA(INDEX($DC$201:$DC$770,MATCH($AE246&amp;AZ$3,$DB$201:$DB$770&amp;$DC$201:$DC$770,0))),IF(ISNA(INDEX($DC$1:$DC$200,MATCH($AE247&amp;AZ$3,$DB$1:$DB$200&amp;$DC$1:$DC$200,0))),"",IF(INDEX($DC$1:$DC$200,MATCH($AE247&amp;AZ$3,$DB$1:$DB$200&amp;$DC$1:$DC$200,0))=AZ$3,1,"")),IF(INDEX($DC$201:$DC$770,MATCH($AE246&amp;AZ$3,$DB$201:$DB$770&amp;$DC$201:$DC$770,0))=AZ$3,2,""))</f>
        <v/>
      </c>
      <c r="BA247" s="10" t="str">
        <f t="array" ref="BA247">IF(ISNA(INDEX($DC$201:$DC$770,MATCH($AE246&amp;BA$3,$DB$201:$DB$770&amp;$DC$201:$DC$770,0))),IF(ISNA(INDEX($DC$1:$DC$200,MATCH($AE247&amp;BA$3,$DB$1:$DB$200&amp;$DC$1:$DC$200,0))),"",IF(INDEX($DC$1:$DC$200,MATCH($AE247&amp;BA$3,$DB$1:$DB$200&amp;$DC$1:$DC$200,0))=BA$3,1,"")),IF(INDEX($DC$201:$DC$770,MATCH($AE246&amp;BA$3,$DB$201:$DB$770&amp;$DC$201:$DC$770,0))=BA$3,2,""))</f>
        <v/>
      </c>
      <c r="BB247" s="10" t="str">
        <f t="array" ref="BB247">IF(ISNA(INDEX($DC$201:$DC$770,MATCH($AE246&amp;BB$3,$DB$201:$DB$770&amp;$DC$201:$DC$770,0))),IF(ISNA(INDEX($DC$1:$DC$200,MATCH($AE247&amp;BB$3,$DB$1:$DB$200&amp;$DC$1:$DC$200,0))),"",IF(INDEX($DC$1:$DC$200,MATCH($AE247&amp;BB$3,$DB$1:$DB$200&amp;$DC$1:$DC$200,0))=BB$3,1,"")),IF(INDEX($DC$201:$DC$770,MATCH($AE246&amp;BB$3,$DB$201:$DB$770&amp;$DC$201:$DC$770,0))=BB$3,2,""))</f>
        <v/>
      </c>
      <c r="BC247" s="9" t="str">
        <f t="array" ref="BC247">IF(ISNA(INDEX($DC$201:$DC$770,MATCH($AE246&amp;BC$3,$DB$201:$DB$770&amp;$DC$201:$DC$770,0))),IF(ISNA(INDEX($DC$1:$DC$200,MATCH($AE247&amp;BC$3,$DB$1:$DB$200&amp;$DC$1:$DC$200,0))),"",IF(INDEX($DC$1:$DC$200,MATCH($AE247&amp;BC$3,$DB$1:$DB$200&amp;$DC$1:$DC$200,0))=BC$3,1,"")),IF(INDEX($DC$201:$DC$770,MATCH($AE246&amp;BC$3,$DB$201:$DB$770&amp;$DC$201:$DC$770,0))=BC$3,2,""))</f>
        <v/>
      </c>
      <c r="BD247" s="10" t="str">
        <f t="array" ref="BD247">IF(ISNA(INDEX($DC$201:$DC$770,MATCH($AE246&amp;BD$3,$DB$201:$DB$770&amp;$DC$201:$DC$770,0))),IF(ISNA(INDEX($DC$1:$DC$200,MATCH($AE247&amp;BD$3,$DB$1:$DB$200&amp;$DC$1:$DC$200,0))),"",IF(INDEX($DC$1:$DC$200,MATCH($AE247&amp;BD$3,$DB$1:$DB$200&amp;$DC$1:$DC$200,0))=BD$3,1,"")),IF(INDEX($DC$201:$DC$770,MATCH($AE246&amp;BD$3,$DB$201:$DB$770&amp;$DC$201:$DC$770,0))=BD$3,2,""))</f>
        <v/>
      </c>
      <c r="BE247" s="8" t="str">
        <f t="array" ref="BE247">IF(ISNA(INDEX($DC$201:$DC$770,MATCH($AE246&amp;BE$3,$DB$201:$DB$770&amp;$DC$201:$DC$770,0))),IF(ISNA(INDEX($DC$1:$DC$200,MATCH($AE247&amp;BE$3,$DB$1:$DB$200&amp;$DC$1:$DC$200,0))),"",IF(INDEX($DC$1:$DC$200,MATCH($AE247&amp;BE$3,$DB$1:$DB$200&amp;$DC$1:$DC$200,0))=BE$3,1,"")),IF(INDEX($DC$201:$DC$770,MATCH($AE246&amp;BE$3,$DB$201:$DB$770&amp;$DC$201:$DC$770,0))=BE$3,2,""))</f>
        <v/>
      </c>
      <c r="BF247" s="10" t="str">
        <f t="array" ref="BF247">IF(ISNA(INDEX($DC$201:$DC$770,MATCH($AE246&amp;BF$3,$DB$201:$DB$770&amp;$DC$201:$DC$770,0))),IF(ISNA(INDEX($DC$1:$DC$200,MATCH($AE247&amp;BF$3,$DB$1:$DB$200&amp;$DC$1:$DC$200,0))),"",IF(INDEX($DC$1:$DC$200,MATCH($AE247&amp;BF$3,$DB$1:$DB$200&amp;$DC$1:$DC$200,0))=BF$3,1,"")),IF(INDEX($DC$201:$DC$770,MATCH($AE246&amp;BF$3,$DB$201:$DB$770&amp;$DC$201:$DC$770,0))=BF$3,2,""))</f>
        <v/>
      </c>
      <c r="BG247" s="10" t="str">
        <f t="array" ref="BG247">IF(ISNA(INDEX($DC$201:$DC$770,MATCH($AE246&amp;BG$3,$DB$201:$DB$770&amp;$DC$201:$DC$770,0))),IF(ISNA(INDEX($DC$1:$DC$200,MATCH($AE247&amp;BG$3,$DB$1:$DB$200&amp;$DC$1:$DC$200,0))),"",IF(INDEX($DC$1:$DC$200,MATCH($AE247&amp;BG$3,$DB$1:$DB$200&amp;$DC$1:$DC$200,0))=BG$3,1,"")),IF(INDEX($DC$201:$DC$770,MATCH($AE246&amp;BG$3,$DB$201:$DB$770&amp;$DC$201:$DC$770,0))=BG$3,2,""))</f>
        <v/>
      </c>
      <c r="BH247" s="8" t="str">
        <f t="array" ref="BH247">IF(ISNA(INDEX($DC$201:$DC$770,MATCH($AE246&amp;BH$3,$DB$201:$DB$770&amp;$DC$201:$DC$770,0))),IF(ISNA(INDEX($DC$1:$DC$200,MATCH($AE247&amp;BH$3,$DB$1:$DB$200&amp;$DC$1:$DC$200,0))),"",IF(INDEX($DC$1:$DC$200,MATCH($AE247&amp;BH$3,$DB$1:$DB$200&amp;$DC$1:$DC$200,0))=BH$3,1,"")),IF(INDEX($DC$201:$DC$770,MATCH($AE246&amp;BH$3,$DB$201:$DB$770&amp;$DC$201:$DC$770,0))=BH$3,2,""))</f>
        <v/>
      </c>
      <c r="BI247" s="4">
        <f t="shared" ref="BI247" si="2340">BI246+0.5</f>
        <v>356.5</v>
      </c>
      <c r="BJ247" s="174"/>
      <c r="BK247" s="183"/>
      <c r="BL247" s="177"/>
      <c r="BM247" s="2"/>
      <c r="BN247" s="165"/>
      <c r="BO247" s="165"/>
      <c r="BP247" s="165"/>
      <c r="BQ247" s="2"/>
      <c r="BR247" s="9" t="str">
        <f t="shared" ref="BR247" si="2341">IF(ISNA(VLOOKUP(BI247,$CP$30:$CQ$56,2,FALSE)),IF(ISNA(VLOOKUP(BI247,$DB$1:$DE$200,4,FALSE)),"",VLOOKUP(BI247,$DB$1:$DE$200,4,FALSE)),VLOOKUP(BI247,$CP$30:$CQ$56,2,FALSE))</f>
        <v/>
      </c>
      <c r="BS247" s="10"/>
      <c r="BT247" s="10"/>
      <c r="BU247" s="10"/>
      <c r="BV247" s="10"/>
      <c r="BW247" s="8"/>
      <c r="BX247" s="9" t="str">
        <f t="array" ref="BX247">IF(ISNA(INDEX($DC$201:$DC$770,MATCH($BI246&amp;BX$3,$DB$201:$DB$770&amp;$DC$201:$DC$770,0))),IF(ISNA(INDEX($DC$1:$DC$200,MATCH($BI247&amp;BX$3,$DB$1:$DB$200&amp;$DC$1:$DC$200,0))),"",IF(INDEX($DC$1:$DC$200,MATCH($BI247&amp;BX$3,$DB$1:$DB$200&amp;$DC$1:$DC$200,0))=BX$3,1,"")),IF(INDEX($DC$201:$DC$770,MATCH($BI246&amp;BX$3,$DB$201:$DB$770&amp;$DC$201:$DC$770,0))=BX$3,2,""))</f>
        <v/>
      </c>
      <c r="BY247" s="10" t="str">
        <f t="array" ref="BY247">IF(ISNA(INDEX($DC$201:$DC$770,MATCH($BI246&amp;BY$3,$DB$201:$DB$770&amp;$DC$201:$DC$770,0))),IF(ISNA(INDEX($DC$1:$DC$200,MATCH($BI247&amp;BY$3,$DB$1:$DB$200&amp;$DC$1:$DC$200,0))),"",IF(INDEX($DC$1:$DC$200,MATCH($BI247&amp;BY$3,$DB$1:$DB$200&amp;$DC$1:$DC$200,0))=BY$3,1,"")),IF(INDEX($DC$201:$DC$770,MATCH($BI246&amp;BY$3,$DB$201:$DB$770&amp;$DC$201:$DC$770,0))=BY$3,2,""))</f>
        <v/>
      </c>
      <c r="BZ247" s="10" t="str">
        <f t="array" ref="BZ247">IF(ISNA(INDEX($DC$201:$DC$770,MATCH($BI246&amp;BZ$3,$DB$201:$DB$770&amp;$DC$201:$DC$770,0))),IF(ISNA(INDEX($DC$1:$DC$200,MATCH($BI247&amp;BZ$3,$DB$1:$DB$200&amp;$DC$1:$DC$200,0))),"",IF(INDEX($DC$1:$DC$200,MATCH($BI247&amp;BZ$3,$DB$1:$DB$200&amp;$DC$1:$DC$200,0))=BZ$3,1,"")),IF(INDEX($DC$201:$DC$770,MATCH($BI246&amp;BZ$3,$DB$201:$DB$770&amp;$DC$201:$DC$770,0))=BZ$3,2,""))</f>
        <v/>
      </c>
      <c r="CA247" s="9" t="str">
        <f t="array" ref="CA247">IF(ISNA(INDEX($DC$201:$DC$770,MATCH($BI246&amp;CA$3,$DB$201:$DB$770&amp;$DC$201:$DC$770,0))),IF(ISNA(INDEX($DC$1:$DC$200,MATCH($BI247&amp;CA$3,$DB$1:$DB$200&amp;$DC$1:$DC$200,0))),"",IF(INDEX($DC$1:$DC$200,MATCH($BI247&amp;CA$3,$DB$1:$DB$200&amp;$DC$1:$DC$200,0))=CA$3,1,"")),IF(INDEX($DC$201:$DC$770,MATCH($BI246&amp;CA$3,$DB$201:$DB$770&amp;$DC$201:$DC$770,0))=CA$3,2,""))</f>
        <v/>
      </c>
      <c r="CB247" s="10" t="str">
        <f t="array" ref="CB247">IF(ISNA(INDEX($DC$201:$DC$770,MATCH($BI246&amp;CB$3,$DB$201:$DB$770&amp;$DC$201:$DC$770,0))),IF(ISNA(INDEX($DC$1:$DC$200,MATCH($BI247&amp;CB$3,$DB$1:$DB$200&amp;$DC$1:$DC$200,0))),"",IF(INDEX($DC$1:$DC$200,MATCH($BI247&amp;CB$3,$DB$1:$DB$200&amp;$DC$1:$DC$200,0))=CB$3,1,"")),IF(INDEX($DC$201:$DC$770,MATCH($BI246&amp;CB$3,$DB$201:$DB$770&amp;$DC$201:$DC$770,0))=CB$3,2,""))</f>
        <v/>
      </c>
      <c r="CC247" s="8" t="str">
        <f t="array" ref="CC247">IF(ISNA(INDEX($DC$201:$DC$770,MATCH($BI246&amp;CC$3,$DB$201:$DB$770&amp;$DC$201:$DC$770,0))),IF(ISNA(INDEX($DC$1:$DC$200,MATCH($BI247&amp;CC$3,$DB$1:$DB$200&amp;$DC$1:$DC$200,0))),"",IF(INDEX($DC$1:$DC$200,MATCH($BI247&amp;CC$3,$DB$1:$DB$200&amp;$DC$1:$DC$200,0))=CC$3,1,"")),IF(INDEX($DC$201:$DC$770,MATCH($BI246&amp;CC$3,$DB$201:$DB$770&amp;$DC$201:$DC$770,0))=CC$3,2,""))</f>
        <v/>
      </c>
      <c r="CD247" s="10" t="str">
        <f t="array" ref="CD247">IF(ISNA(INDEX($DC$201:$DC$770,MATCH($BI246&amp;CD$3,$DB$201:$DB$770&amp;$DC$201:$DC$770,0))),IF(ISNA(INDEX($DC$1:$DC$200,MATCH($BI247&amp;CD$3,$DB$1:$DB$200&amp;$DC$1:$DC$200,0))),"",IF(INDEX($DC$1:$DC$200,MATCH($BI247&amp;CD$3,$DB$1:$DB$200&amp;$DC$1:$DC$200,0))=CD$3,1,"")),IF(INDEX($DC$201:$DC$770,MATCH($BI246&amp;CD$3,$DB$201:$DB$770&amp;$DC$201:$DC$770,0))=CD$3,2,""))</f>
        <v/>
      </c>
      <c r="CE247" s="10" t="str">
        <f t="array" ref="CE247">IF(ISNA(INDEX($DC$201:$DC$770,MATCH($BI246&amp;CE$3,$DB$201:$DB$770&amp;$DC$201:$DC$770,0))),IF(ISNA(INDEX($DC$1:$DC$200,MATCH($BI247&amp;CE$3,$DB$1:$DB$200&amp;$DC$1:$DC$200,0))),"",IF(INDEX($DC$1:$DC$200,MATCH($BI247&amp;CE$3,$DB$1:$DB$200&amp;$DC$1:$DC$200,0))=CE$3,1,"")),IF(INDEX($DC$201:$DC$770,MATCH($BI246&amp;CE$3,$DB$201:$DB$770&amp;$DC$201:$DC$770,0))=CE$3,2,""))</f>
        <v/>
      </c>
      <c r="CF247" s="10" t="str">
        <f t="array" ref="CF247">IF(ISNA(INDEX($DC$201:$DC$770,MATCH($BI246&amp;CF$3,$DB$201:$DB$770&amp;$DC$201:$DC$770,0))),IF(ISNA(INDEX($DC$1:$DC$200,MATCH($BI247&amp;CF$3,$DB$1:$DB$200&amp;$DC$1:$DC$200,0))),"",IF(INDEX($DC$1:$DC$200,MATCH($BI247&amp;CF$3,$DB$1:$DB$200&amp;$DC$1:$DC$200,0))=CF$3,1,"")),IF(INDEX($DC$201:$DC$770,MATCH($BI246&amp;CF$3,$DB$201:$DB$770&amp;$DC$201:$DC$770,0))=CF$3,2,""))</f>
        <v/>
      </c>
      <c r="CG247" s="9" t="str">
        <f t="array" ref="CG247">IF(ISNA(INDEX($DC$201:$DC$770,MATCH($BI246&amp;CG$3,$DB$201:$DB$770&amp;$DC$201:$DC$770,0))),IF(ISNA(INDEX($DC$1:$DC$200,MATCH($BI247&amp;CG$3,$DB$1:$DB$200&amp;$DC$1:$DC$200,0))),"",IF(INDEX($DC$1:$DC$200,MATCH($BI247&amp;CG$3,$DB$1:$DB$200&amp;$DC$1:$DC$200,0))=CG$3,1,"")),IF(INDEX($DC$201:$DC$770,MATCH($BI246&amp;CG$3,$DB$201:$DB$770&amp;$DC$201:$DC$770,0))=CG$3,2,""))</f>
        <v/>
      </c>
      <c r="CH247" s="10" t="str">
        <f t="array" ref="CH247">IF(ISNA(INDEX($DC$201:$DC$770,MATCH($BI246&amp;CH$3,$DB$201:$DB$770&amp;$DC$201:$DC$770,0))),IF(ISNA(INDEX($DC$1:$DC$200,MATCH($BI247&amp;CH$3,$DB$1:$DB$200&amp;$DC$1:$DC$200,0))),"",IF(INDEX($DC$1:$DC$200,MATCH($BI247&amp;CH$3,$DB$1:$DB$200&amp;$DC$1:$DC$200,0))=CH$3,1,"")),IF(INDEX($DC$201:$DC$770,MATCH($BI246&amp;CH$3,$DB$201:$DB$770&amp;$DC$201:$DC$770,0))=CH$3,2,""))</f>
        <v/>
      </c>
      <c r="CI247" s="8" t="str">
        <f t="array" ref="CI247">IF(ISNA(INDEX($DC$201:$DC$770,MATCH($BI246&amp;CI$3,$DB$201:$DB$770&amp;$DC$201:$DC$770,0))),IF(ISNA(INDEX($DC$1:$DC$200,MATCH($BI247&amp;CI$3,$DB$1:$DB$200&amp;$DC$1:$DC$200,0))),"",IF(INDEX($DC$1:$DC$200,MATCH($BI247&amp;CI$3,$DB$1:$DB$200&amp;$DC$1:$DC$200,0))=CI$3,1,"")),IF(INDEX($DC$201:$DC$770,MATCH($BI246&amp;CI$3,$DB$201:$DB$770&amp;$DC$201:$DC$770,0))=CI$3,2,""))</f>
        <v/>
      </c>
      <c r="CJ247" s="10" t="str">
        <f t="array" ref="CJ247">IF(ISNA(INDEX($DC$201:$DC$770,MATCH($BI246&amp;CJ$3,$DB$201:$DB$770&amp;$DC$201:$DC$770,0))),IF(ISNA(INDEX($DC$1:$DC$200,MATCH($BI247&amp;CJ$3,$DB$1:$DB$200&amp;$DC$1:$DC$200,0))),"",IF(INDEX($DC$1:$DC$200,MATCH($BI247&amp;CJ$3,$DB$1:$DB$200&amp;$DC$1:$DC$200,0))=CJ$3,1,"")),IF(INDEX($DC$201:$DC$770,MATCH($BI246&amp;CJ$3,$DB$201:$DB$770&amp;$DC$201:$DC$770,0))=CJ$3,2,""))</f>
        <v/>
      </c>
      <c r="CK247" s="10" t="str">
        <f t="array" ref="CK247">IF(ISNA(INDEX($DC$201:$DC$770,MATCH($BI246&amp;CK$3,$DB$201:$DB$770&amp;$DC$201:$DC$770,0))),IF(ISNA(INDEX($DC$1:$DC$200,MATCH($BI247&amp;CK$3,$DB$1:$DB$200&amp;$DC$1:$DC$200,0))),"",IF(INDEX($DC$1:$DC$200,MATCH($BI247&amp;CK$3,$DB$1:$DB$200&amp;$DC$1:$DC$200,0))=CK$3,1,"")),IF(INDEX($DC$201:$DC$770,MATCH($BI246&amp;CK$3,$DB$201:$DB$770&amp;$DC$201:$DC$770,0))=CK$3,2,""))</f>
        <v/>
      </c>
      <c r="CL247" s="8" t="str">
        <f t="array" ref="CL247">IF(ISNA(INDEX($DC$201:$DC$770,MATCH($BI246&amp;CL$3,$DB$201:$DB$770&amp;$DC$201:$DC$770,0))),IF(ISNA(INDEX($DC$1:$DC$200,MATCH($BI247&amp;CL$3,$DB$1:$DB$200&amp;$DC$1:$DC$200,0))),"",IF(INDEX($DC$1:$DC$200,MATCH($BI247&amp;CL$3,$DB$1:$DB$200&amp;$DC$1:$DC$200,0))=CL$3,1,"")),IF(INDEX($DC$201:$DC$770,MATCH($BI246&amp;CL$3,$DB$201:$DB$770&amp;$DC$201:$DC$770,0))=CL$3,2,""))</f>
        <v/>
      </c>
      <c r="CX247" s="30"/>
      <c r="CY247" s="30"/>
      <c r="CZ247" s="30"/>
      <c r="DA247" s="30"/>
      <c r="DB247" s="30">
        <f>IF($DF$245&gt;2,DB246+1,0)</f>
        <v>0</v>
      </c>
      <c r="DC247" s="30">
        <f t="shared" ref="DC247:DC252" si="2342">DC246</f>
        <v>3</v>
      </c>
      <c r="DD247" s="30"/>
      <c r="DE247" s="30">
        <v>3</v>
      </c>
      <c r="DF247" s="30"/>
      <c r="DG247" s="30"/>
      <c r="DH247" s="30"/>
      <c r="DI247" s="30"/>
      <c r="DJ247" s="30"/>
      <c r="DK247" s="30"/>
      <c r="DL247" s="49">
        <f t="shared" si="1926"/>
        <v>0</v>
      </c>
      <c r="DM247" s="30"/>
      <c r="DN247" s="30"/>
      <c r="DO247" s="30"/>
      <c r="DP247" s="30"/>
      <c r="DQ247" s="30"/>
    </row>
    <row r="248" spans="1:121">
      <c r="A248" s="13">
        <f t="shared" ref="A248" si="2343">A246+1</f>
        <v>296</v>
      </c>
      <c r="B248" s="174">
        <f>TRUNC((DATE($CR$2,C$205,C248)-WEEKDAY(DATE($CR$2,C$205,C248),2)-DATE(YEAR(DATE($CR$2,C$205,C248)+4-WEEKDAY(DATE($CR$2,C$205,C248),2)),1,-10))/7)</f>
        <v>42</v>
      </c>
      <c r="C248" s="181">
        <v>22</v>
      </c>
      <c r="D248" s="176" t="str">
        <f t="shared" si="1928"/>
        <v>Sa</v>
      </c>
      <c r="E248" s="2"/>
      <c r="F248" s="164">
        <f t="shared" ref="F248" si="2344">IF(OR(OR(B248=$CR$7,B252=$CR$7,B248=$CS$7,B252=$CS$7,B248=$CT$7,B252=$CT$7,B248=$CR$8,B252=$CR$8,B248=$CR$9,B252=$CR$9,B248=$CR$10,B252=$CR$10,B248=$CS$10,B252=$CS$10,B248=$CR$11,B252=$CR$11,B248=$CS$11,B252=$CS$11,B248=$CT$11,B252=$CT$11,B248=$CU$11,B252=$CU$11,B248=$CV$11,B252=$CV$11,B248=$CR$12,B252=$CR$12,B248=$CS$12,B252=$CS$12),OR($A249=$CP$30,$A249=$CP$31,$A249=$CP$32,$A249=$CP$33,$A249=$CP$34,$A249=$CP$35,$A249=$CP$36,$A249=$CP$37,$A249=$CP$38,$A249=$CP$39,$A249=$CP$40,$A249=$CP$41),OR($A249=$CP$44,$A249=$CP$45,$A249=$CP$46,$A249=$CP$47,$A249=$CP$48,$A249=$CP$49,$A249=$CP$50)),1,"")</f>
        <v>1</v>
      </c>
      <c r="G248" s="164">
        <f t="shared" ref="G248" si="2345">IF(OR(OR(B248=$CR$15,B252=$CR$15,B248=$CS$15,B252=$CS$15,B248=$CT$15,B252=$CT$15,B248=$CR$16,B252=$CR$16,B248=$CS$16,B252=$CS$16,B248=$CR$17,B252=$CR$17,B248=$CS$17,B252=$CS$17,B248=$CR$18,B252=$CR$18,B248=$CS$18,B252=$CS$18,B248=$CT$18,B252=$CT$18,B248=$CU$18,B252=$CU$18,B248=$CV$18,B252=$CV$18,B248=$CR$19,B252=$CR$19,B248=$CS$19,B252=$CS$19),OR($A249=$CP$30,$A249=$CP$31,$A249=$CP$32,$A249=$CP$33,$A249=$CP$34,$A249=$CP$35,$A249=$CP$36,$A249=$CP$37,$A249=$CP$38,$A249=$CP$39,$A249=$CP$40,$A249=$CP$41),OR($A249=$CP$44,$A249=$CP$45,$A249=$CP$46,$A249=$CP$47,$A249=$CP$48,$A249=$CP$49,$A249=$CP$50)),1,"")</f>
        <v>1</v>
      </c>
      <c r="H248" s="164">
        <f t="shared" ref="H248" si="2346">IF(OR(OR(B248=$CR$22,B252=$CR$22,B248=$CS$22,B252=$CS$22,B248=$CT$22,B252=$CT$22,B248=$CR$23,B252=$CR$23,B248=$CS$23,B252=$CS$23,B248=$CR$24,B252=$CR$24,B248=$CS$24,B252=$CS$24,B248=$CR$25,B252=$CR$25,B248=$CS$25,B252=$CS$25,B248=$CT$25,B252=$CT$25,B248=$CU$25,B252=$CU$25,B248=$CV$25,B252=$CV$25,B248=$CR$26,B252=$CR$26,B248=$CS$26,B252=$CS$26),OR($A249=$CP$30,$A249=$CP$31,$A249=$CP$32,$A249=$CP$33,$A249=$CP$34,$A249=$CP$35,$A249=$CP$36,$A249=$CP$37,$A249=$CP$38,$A249=$CP$39,$A249=$CP$40,$A249=$CP$41),OR($A249=$CP$44,$A249=$CP$45,$A249=$CP$46,$A249=$CP$47,$A249=$CP$48,$A249=$CP$49,$A249=$CP$50)),1,"")</f>
        <v>1</v>
      </c>
      <c r="I248" s="2"/>
      <c r="J248" s="1" t="str">
        <f t="shared" ref="J248" si="2347">IF(ISNA(VLOOKUP(A248,$DB$1:$DE$200,4,FALSE)),"",VLOOKUP(A248,$DB$1:$DE$200,4,FALSE))</f>
        <v/>
      </c>
      <c r="K248" s="1"/>
      <c r="L248" s="1"/>
      <c r="M248" s="1"/>
      <c r="N248" s="1"/>
      <c r="O248" s="1"/>
      <c r="P248" s="5" t="str">
        <f t="array" ref="P248">IF(ISNA(INDEX($DC$1:$DC$770,MATCH($A248&amp;P$3,$DB$1:$DB$770&amp;$DC$1:$DC$770,0))),"",IF(ISNA(INDEX($DC$1:$DC$200,MATCH($A248&amp;P$3,$DB$1:$DB$200&amp;$DC$1:$DC$200,0))),IF(INDEX($DC$201:$DC$770,MATCH($A248&amp;P$3,$DB$201:$DB$770&amp;$DC$201:$DC$770,0))=P$3,2,""),IF(INDEX($DC$1:$DC$200,MATCH($A248&amp;P$3,$DB$1:$DB$200&amp;$DC$1:$DC$200,0))=P$3,1,"")))</f>
        <v/>
      </c>
      <c r="Q248" s="6" t="str">
        <f t="array" ref="Q248">IF(ISNA(INDEX($DC$1:$DC$770,MATCH($A248&amp;Q$3,$DB$1:$DB$770&amp;$DC$1:$DC$770,0))),"",IF(ISNA(INDEX($DC$1:$DC$200,MATCH($A248&amp;Q$3,$DB$1:$DB$200&amp;$DC$1:$DC$200,0))),IF(INDEX($DC$201:$DC$770,MATCH($A248&amp;Q$3,$DB$201:$DB$770&amp;$DC$201:$DC$770,0))=Q$3,2,""),IF(INDEX($DC$1:$DC$200,MATCH($A248&amp;Q$3,$DB$1:$DB$200&amp;$DC$1:$DC$200,0))=Q$3,1,"")))</f>
        <v/>
      </c>
      <c r="R248" s="6" t="str">
        <f t="array" ref="R248">IF(ISNA(INDEX($DC$1:$DC$770,MATCH($A248&amp;R$3,$DB$1:$DB$770&amp;$DC$1:$DC$770,0))),"",IF(ISNA(INDEX($DC$1:$DC$200,MATCH($A248&amp;R$3,$DB$1:$DB$200&amp;$DC$1:$DC$200,0))),IF(INDEX($DC$201:$DC$770,MATCH($A248&amp;R$3,$DB$201:$DB$770&amp;$DC$201:$DC$770,0))=R$3,2,""),IF(INDEX($DC$1:$DC$200,MATCH($A248&amp;R$3,$DB$1:$DB$200&amp;$DC$1:$DC$200,0))=R$3,1,"")))</f>
        <v/>
      </c>
      <c r="S248" s="5" t="str">
        <f t="array" ref="S248">IF(ISNA(INDEX($DC$1:$DC$770,MATCH($A248&amp;S$3,$DB$1:$DB$770&amp;$DC$1:$DC$770,0))),"",IF(ISNA(INDEX($DC$1:$DC$200,MATCH($A248&amp;S$3,$DB$1:$DB$200&amp;$DC$1:$DC$200,0))),IF(INDEX($DC$201:$DC$770,MATCH($A248&amp;S$3,$DB$201:$DB$770&amp;$DC$201:$DC$770,0))=S$3,2,""),IF(INDEX($DC$1:$DC$200,MATCH($A248&amp;S$3,$DB$1:$DB$200&amp;$DC$1:$DC$200,0))=S$3,1,"")))</f>
        <v/>
      </c>
      <c r="T248" s="6" t="str">
        <f t="array" ref="T248">IF(ISNA(INDEX($DC$1:$DC$770,MATCH($A248&amp;T$3,$DB$1:$DB$770&amp;$DC$1:$DC$770,0))),"",IF(ISNA(INDEX($DC$1:$DC$200,MATCH($A248&amp;T$3,$DB$1:$DB$200&amp;$DC$1:$DC$200,0))),IF(INDEX($DC$201:$DC$770,MATCH($A248&amp;T$3,$DB$201:$DB$770&amp;$DC$201:$DC$770,0))=T$3,2,""),IF(INDEX($DC$1:$DC$200,MATCH($A248&amp;T$3,$DB$1:$DB$200&amp;$DC$1:$DC$200,0))=T$3,1,"")))</f>
        <v/>
      </c>
      <c r="U248" s="7" t="str">
        <f t="array" ref="U248">IF(ISNA(INDEX($DC$1:$DC$770,MATCH($A248&amp;U$3,$DB$1:$DB$770&amp;$DC$1:$DC$770,0))),"",IF(ISNA(INDEX($DC$1:$DC$200,MATCH($A248&amp;U$3,$DB$1:$DB$200&amp;$DC$1:$DC$200,0))),IF(INDEX($DC$201:$DC$770,MATCH($A248&amp;U$3,$DB$201:$DB$770&amp;$DC$201:$DC$770,0))=U$3,2,""),IF(INDEX($DC$1:$DC$200,MATCH($A248&amp;U$3,$DB$1:$DB$200&amp;$DC$1:$DC$200,0))=U$3,1,"")))</f>
        <v/>
      </c>
      <c r="V248" s="6" t="str">
        <f t="array" ref="V248">IF(ISNA(INDEX($DC$1:$DC$770,MATCH($A248&amp;V$3,$DB$1:$DB$770&amp;$DC$1:$DC$770,0))),"",IF(ISNA(INDEX($DC$1:$DC$200,MATCH($A248&amp;V$3,$DB$1:$DB$200&amp;$DC$1:$DC$200,0))),IF(INDEX($DC$201:$DC$770,MATCH($A248&amp;V$3,$DB$201:$DB$770&amp;$DC$201:$DC$770,0))=V$3,2,""),IF(INDEX($DC$1:$DC$200,MATCH($A248&amp;V$3,$DB$1:$DB$200&amp;$DC$1:$DC$200,0))=V$3,1,"")))</f>
        <v/>
      </c>
      <c r="W248" s="6" t="str">
        <f t="array" ref="W248">IF(ISNA(INDEX($DC$1:$DC$770,MATCH($A248&amp;W$3,$DB$1:$DB$770&amp;$DC$1:$DC$770,0))),"",IF(ISNA(INDEX($DC$1:$DC$200,MATCH($A248&amp;W$3,$DB$1:$DB$200&amp;$DC$1:$DC$200,0))),IF(INDEX($DC$201:$DC$770,MATCH($A248&amp;W$3,$DB$201:$DB$770&amp;$DC$201:$DC$770,0))=W$3,2,""),IF(INDEX($DC$1:$DC$200,MATCH($A248&amp;W$3,$DB$1:$DB$200&amp;$DC$1:$DC$200,0))=W$3,1,"")))</f>
        <v/>
      </c>
      <c r="X248" s="6" t="str">
        <f t="array" ref="X248">IF(ISNA(INDEX($DC$1:$DC$770,MATCH($A248&amp;X$3,$DB$1:$DB$770&amp;$DC$1:$DC$770,0))),"",IF(ISNA(INDEX($DC$1:$DC$200,MATCH($A248&amp;X$3,$DB$1:$DB$200&amp;$DC$1:$DC$200,0))),IF(INDEX($DC$201:$DC$770,MATCH($A248&amp;X$3,$DB$201:$DB$770&amp;$DC$201:$DC$770,0))=X$3,2,""),IF(INDEX($DC$1:$DC$200,MATCH($A248&amp;X$3,$DB$1:$DB$200&amp;$DC$1:$DC$200,0))=X$3,1,"")))</f>
        <v/>
      </c>
      <c r="Y248" s="5" t="str">
        <f t="array" ref="Y248">IF(ISNA(INDEX($DC$1:$DC$770,MATCH($A248&amp;Y$3,$DB$1:$DB$770&amp;$DC$1:$DC$770,0))),"",IF(ISNA(INDEX($DC$1:$DC$200,MATCH($A248&amp;Y$3,$DB$1:$DB$200&amp;$DC$1:$DC$200,0))),IF(INDEX($DC$201:$DC$770,MATCH($A248&amp;Y$3,$DB$201:$DB$770&amp;$DC$201:$DC$770,0))=Y$3,2,""),IF(INDEX($DC$1:$DC$200,MATCH($A248&amp;Y$3,$DB$1:$DB$200&amp;$DC$1:$DC$200,0))=Y$3,1,"")))</f>
        <v/>
      </c>
      <c r="Z248" s="6" t="str">
        <f t="array" ref="Z248">IF(ISNA(INDEX($DC$1:$DC$770,MATCH($A248&amp;Z$3,$DB$1:$DB$770&amp;$DC$1:$DC$770,0))),"",IF(ISNA(INDEX($DC$1:$DC$200,MATCH($A248&amp;Z$3,$DB$1:$DB$200&amp;$DC$1:$DC$200,0))),IF(INDEX($DC$201:$DC$770,MATCH($A248&amp;Z$3,$DB$201:$DB$770&amp;$DC$201:$DC$770,0))=Z$3,2,""),IF(INDEX($DC$1:$DC$200,MATCH($A248&amp;Z$3,$DB$1:$DB$200&amp;$DC$1:$DC$200,0))=Z$3,1,"")))</f>
        <v/>
      </c>
      <c r="AA248" s="7" t="str">
        <f t="array" ref="AA248">IF(ISNA(INDEX($DC$1:$DC$770,MATCH($A248&amp;AA$3,$DB$1:$DB$770&amp;$DC$1:$DC$770,0))),"",IF(ISNA(INDEX($DC$1:$DC$200,MATCH($A248&amp;AA$3,$DB$1:$DB$200&amp;$DC$1:$DC$200,0))),IF(INDEX($DC$201:$DC$770,MATCH($A248&amp;AA$3,$DB$201:$DB$770&amp;$DC$201:$DC$770,0))=AA$3,2,""),IF(INDEX($DC$1:$DC$200,MATCH($A248&amp;AA$3,$DB$1:$DB$200&amp;$DC$1:$DC$200,0))=AA$3,1,"")))</f>
        <v/>
      </c>
      <c r="AB248" s="6" t="str">
        <f t="array" ref="AB248">IF(ISNA(INDEX($DC$1:$DC$770,MATCH($A248&amp;AB$3,$DB$1:$DB$770&amp;$DC$1:$DC$770,0))),"",IF(ISNA(INDEX($DC$1:$DC$200,MATCH($A248&amp;AB$3,$DB$1:$DB$200&amp;$DC$1:$DC$200,0))),IF(INDEX($DC$201:$DC$770,MATCH($A248&amp;AB$3,$DB$201:$DB$770&amp;$DC$201:$DC$770,0))=AB$3,2,""),IF(INDEX($DC$1:$DC$200,MATCH($A248&amp;AB$3,$DB$1:$DB$200&amp;$DC$1:$DC$200,0))=AB$3,1,"")))</f>
        <v/>
      </c>
      <c r="AC248" s="6" t="str">
        <f t="array" ref="AC248">IF(ISNA(INDEX($DC$1:$DC$770,MATCH($A248&amp;AC$3,$DB$1:$DB$770&amp;$DC$1:$DC$770,0))),"",IF(ISNA(INDEX($DC$1:$DC$200,MATCH($A248&amp;AC$3,$DB$1:$DB$200&amp;$DC$1:$DC$200,0))),IF(INDEX($DC$201:$DC$770,MATCH($A248&amp;AC$3,$DB$201:$DB$770&amp;$DC$201:$DC$770,0))=AC$3,2,""),IF(INDEX($DC$1:$DC$200,MATCH($A248&amp;AC$3,$DB$1:$DB$200&amp;$DC$1:$DC$200,0))=AC$3,1,"")))</f>
        <v/>
      </c>
      <c r="AD248" s="7" t="str">
        <f t="array" ref="AD248">IF(ISNA(INDEX($DC$1:$DC$770,MATCH($A248&amp;AD$3,$DB$1:$DB$770&amp;$DC$1:$DC$770,0))),"",IF(ISNA(INDEX($DC$1:$DC$200,MATCH($A248&amp;AD$3,$DB$1:$DB$200&amp;$DC$1:$DC$200,0))),IF(INDEX($DC$201:$DC$770,MATCH($A248&amp;AD$3,$DB$201:$DB$770&amp;$DC$201:$DC$770,0))=AD$3,2,""),IF(INDEX($DC$1:$DC$200,MATCH($A248&amp;AD$3,$DB$1:$DB$200&amp;$DC$1:$DC$200,0))=AD$3,1,"")))</f>
        <v/>
      </c>
      <c r="AE248" s="4">
        <f t="shared" ref="AE248" si="2348">AE246+1</f>
        <v>327</v>
      </c>
      <c r="AF248" s="174">
        <f>TRUNC((DATE($CR$2,AG$205,AG248)-WEEKDAY(DATE($CR$2,AG$205,AG248),2)-DATE(YEAR(DATE($CR$2,AG$205,AG248)+4-WEEKDAY(DATE($CR$2,AG$205,AG248),2)),1,-10))/7)</f>
        <v>47</v>
      </c>
      <c r="AG248" s="181">
        <v>22</v>
      </c>
      <c r="AH248" s="176" t="str">
        <f t="shared" si="1933"/>
        <v>Di</v>
      </c>
      <c r="AI248" s="2"/>
      <c r="AJ248" s="164" t="str">
        <f t="shared" ref="AJ248" si="2349">IF(OR(OR(AF248=$CR$7,AF252=$CR$7,AF248=$CS$7,AF252=$CS$7,AF248=$CT$7,AF252=$CT$7,AF248=$CR$8,AF252=$CR$8,AF248=$CR$9,AF252=$CR$9,AF248=$CR$10,AF252=$CR$10,AF248=$CS$10,AF252=$CS$10,AF248=$CR$11,AF252=$CR$11,AF248=$CS$11,AF252=$CS$11,AF248=$CT$11,AF252=$CT$11,AF248=$CU$11,AF252=$CU$11,AF248=$CV$11,AF252=$CV$11,AF248=$CR$12,AF252=$CR$12,AF248=$CS$12,AF252=$CS$12),OR($AE249=$CP$30,$AE249=$CP$31,$AE249=$CP$32,$AE249=$CP$33,$AE249=$CP$34,$AE249=$CP$35,$AE249=$CP$36,$AE249=$CP$37,$AE249=$CP$38,$AE249=$CP$39,$AE249=$CP$40,$AE249=$CP$41),OR($AE249=$CP$44,$AE249=$CP$45,$AE249=$CP$46,$AE249=$CP$47,$AE249=$CP$48,$AE249=$CP$49,$AE249=$CP$50)),1,"")</f>
        <v/>
      </c>
      <c r="AK248" s="164" t="str">
        <f t="shared" ref="AK248" si="2350">IF(OR(OR(AF248=$CR$15,AF252=$CR$15,AF248=$CS$15,AF252=$CS$15,AF248=$CT$15,AF252=$CT$15,AF248=$CR$16,AF252=$CR$16,AF248=$CS$16,AF252=$CS$16,AF248=$CR$17,AF252=$CR$17,AF248=$CS$17,AF252=$CS$17,AF248=$CR$18,AF252=$CR$18,AF248=$CS$18,AF252=$CS$18,AF248=$CT$18,AF252=$CT$18,AF248=$CU$18,AF252=$CU$18,AF248=$CV$18,AF252=$CV$18,AF248=$CR$19,AF252=$CR$19,AF248=$CS$19,AF252=$CS$19),OR($AE249=$CP$30,$AE249=$CP$31,$AE249=$CP$32,$AE249=$CP$33,$AE249=$CP$34,$AE249=$CP$35,$AE249=$CP$36,$AE249=$CP$37,$AE249=$CP$38,$AE249=$CP$39,$AE249=$CP$40,$AE249=$CP$41),OR($AE249=$CP$44,$AE249=$CP$45,$AE249=$CP$46,$AE249=$CP$47,$AE249=$CP$48,$AE249=$CP$49,$AE249=$CP$50)),1,"")</f>
        <v/>
      </c>
      <c r="AL248" s="164" t="str">
        <f t="shared" ref="AL248" si="2351">IF(OR(OR(AF248=$CR$22,AF252=$CR$22,AF248=$CS$22,AF252=$CS$22,AF248=$CT$22,AF252=$CT$22,AF248=$CR$23,AF252=$CR$23,AF248=$CS$23,AF252=$CS$23,AF248=$CR$24,AF252=$CR$24,AF248=$CS$24,AF252=$CS$24,AF248=$CR$25,AF252=$CR$25,AF248=$CS$25,AF252=$CS$25,AF248=$CT$25,AF252=$CT$25,AF248=$CU$25,AF252=$CU$25,AF248=$CV$25,AF252=$CV$25,AF248=$CR$26,AF252=$CR$26,AF248=$CS$26,AF252=$CS$26),OR($AE249=$CP$30,$AE249=$CP$31,$AE249=$CP$32,$AE249=$CP$33,$AE249=$CP$34,$AE249=$CP$35,$AE249=$CP$36,$AE249=$CP$37,$AE249=$CP$38,$AE249=$CP$39,$AE249=$CP$40,$AE249=$CP$41),OR($AE249=$CP$44,$AE249=$CP$45,$AE249=$CP$46,$AE249=$CP$47,$AE249=$CP$48,$AE249=$CP$49,$AE249=$CP$50)),1,"")</f>
        <v/>
      </c>
      <c r="AM248" s="2"/>
      <c r="AN248" s="5" t="str">
        <f t="shared" ref="AN248" si="2352">IF(ISNA(VLOOKUP(AE248,$DB$1:$DE$200,4,FALSE)),"",VLOOKUP(AE248,$DB$1:$DE$200,4,FALSE))</f>
        <v/>
      </c>
      <c r="AO248" s="6"/>
      <c r="AP248" s="6"/>
      <c r="AQ248" s="6"/>
      <c r="AR248" s="6"/>
      <c r="AS248" s="7"/>
      <c r="AT248" s="5" t="str">
        <f t="array" ref="AT248">IF(ISNA(INDEX($DC$1:$DC$770,MATCH($AE248&amp;AT$3,$DB$1:$DB$770&amp;$DC$1:$DC$770,0))),"",IF(ISNA(INDEX($DC$1:$DC$200,MATCH($AE248&amp;AT$3,$DB$1:$DB$200&amp;$DC$1:$DC$200,0))),IF(INDEX($DC$201:$DC$770,MATCH($AE248&amp;AT$3,$DB$201:$DB$770&amp;$DC$201:$DC$770,0))=AT$3,2,""),IF(INDEX($DC$1:$DC$200,MATCH($AE248&amp;AT$3,$DB$1:$DB$200&amp;$DC$1:$DC$200,0))=AT$3,1,"")))</f>
        <v/>
      </c>
      <c r="AU248" s="6" t="str">
        <f t="array" ref="AU248">IF(ISNA(INDEX($DC$1:$DC$770,MATCH($AE248&amp;AU$3,$DB$1:$DB$770&amp;$DC$1:$DC$770,0))),"",IF(ISNA(INDEX($DC$1:$DC$200,MATCH($AE248&amp;AU$3,$DB$1:$DB$200&amp;$DC$1:$DC$200,0))),IF(INDEX($DC$201:$DC$770,MATCH($AE248&amp;AU$3,$DB$201:$DB$770&amp;$DC$201:$DC$770,0))=AU$3,2,""),IF(INDEX($DC$1:$DC$200,MATCH($AE248&amp;AU$3,$DB$1:$DB$200&amp;$DC$1:$DC$200,0))=AU$3,1,"")))</f>
        <v/>
      </c>
      <c r="AV248" s="6" t="str">
        <f t="array" ref="AV248">IF(ISNA(INDEX($DC$1:$DC$770,MATCH($AE248&amp;AV$3,$DB$1:$DB$770&amp;$DC$1:$DC$770,0))),"",IF(ISNA(INDEX($DC$1:$DC$200,MATCH($AE248&amp;AV$3,$DB$1:$DB$200&amp;$DC$1:$DC$200,0))),IF(INDEX($DC$201:$DC$770,MATCH($AE248&amp;AV$3,$DB$201:$DB$770&amp;$DC$201:$DC$770,0))=AV$3,2,""),IF(INDEX($DC$1:$DC$200,MATCH($AE248&amp;AV$3,$DB$1:$DB$200&amp;$DC$1:$DC$200,0))=AV$3,1,"")))</f>
        <v/>
      </c>
      <c r="AW248" s="5" t="str">
        <f t="array" ref="AW248">IF(ISNA(INDEX($DC$1:$DC$770,MATCH($AE248&amp;AW$3,$DB$1:$DB$770&amp;$DC$1:$DC$770,0))),"",IF(ISNA(INDEX($DC$1:$DC$200,MATCH($AE248&amp;AW$3,$DB$1:$DB$200&amp;$DC$1:$DC$200,0))),IF(INDEX($DC$201:$DC$770,MATCH($AE248&amp;AW$3,$DB$201:$DB$770&amp;$DC$201:$DC$770,0))=AW$3,2,""),IF(INDEX($DC$1:$DC$200,MATCH($AE248&amp;AW$3,$DB$1:$DB$200&amp;$DC$1:$DC$200,0))=AW$3,1,"")))</f>
        <v/>
      </c>
      <c r="AX248" s="6" t="str">
        <f t="array" ref="AX248">IF(ISNA(INDEX($DC$1:$DC$770,MATCH($AE248&amp;AX$3,$DB$1:$DB$770&amp;$DC$1:$DC$770,0))),"",IF(ISNA(INDEX($DC$1:$DC$200,MATCH($AE248&amp;AX$3,$DB$1:$DB$200&amp;$DC$1:$DC$200,0))),IF(INDEX($DC$201:$DC$770,MATCH($AE248&amp;AX$3,$DB$201:$DB$770&amp;$DC$201:$DC$770,0))=AX$3,2,""),IF(INDEX($DC$1:$DC$200,MATCH($AE248&amp;AX$3,$DB$1:$DB$200&amp;$DC$1:$DC$200,0))=AX$3,1,"")))</f>
        <v/>
      </c>
      <c r="AY248" s="7" t="str">
        <f t="array" ref="AY248">IF(ISNA(INDEX($DC$1:$DC$770,MATCH($AE248&amp;AY$3,$DB$1:$DB$770&amp;$DC$1:$DC$770,0))),"",IF(ISNA(INDEX($DC$1:$DC$200,MATCH($AE248&amp;AY$3,$DB$1:$DB$200&amp;$DC$1:$DC$200,0))),IF(INDEX($DC$201:$DC$770,MATCH($AE248&amp;AY$3,$DB$201:$DB$770&amp;$DC$201:$DC$770,0))=AY$3,2,""),IF(INDEX($DC$1:$DC$200,MATCH($AE248&amp;AY$3,$DB$1:$DB$200&amp;$DC$1:$DC$200,0))=AY$3,1,"")))</f>
        <v/>
      </c>
      <c r="AZ248" s="6" t="str">
        <f t="array" ref="AZ248">IF(ISNA(INDEX($DC$1:$DC$770,MATCH($AE248&amp;AZ$3,$DB$1:$DB$770&amp;$DC$1:$DC$770,0))),"",IF(ISNA(INDEX($DC$1:$DC$200,MATCH($AE248&amp;AZ$3,$DB$1:$DB$200&amp;$DC$1:$DC$200,0))),IF(INDEX($DC$201:$DC$770,MATCH($AE248&amp;AZ$3,$DB$201:$DB$770&amp;$DC$201:$DC$770,0))=AZ$3,2,""),IF(INDEX($DC$1:$DC$200,MATCH($AE248&amp;AZ$3,$DB$1:$DB$200&amp;$DC$1:$DC$200,0))=AZ$3,1,"")))</f>
        <v/>
      </c>
      <c r="BA248" s="6" t="str">
        <f t="array" ref="BA248">IF(ISNA(INDEX($DC$1:$DC$770,MATCH($AE248&amp;BA$3,$DB$1:$DB$770&amp;$DC$1:$DC$770,0))),"",IF(ISNA(INDEX($DC$1:$DC$200,MATCH($AE248&amp;BA$3,$DB$1:$DB$200&amp;$DC$1:$DC$200,0))),IF(INDEX($DC$201:$DC$770,MATCH($AE248&amp;BA$3,$DB$201:$DB$770&amp;$DC$201:$DC$770,0))=BA$3,2,""),IF(INDEX($DC$1:$DC$200,MATCH($AE248&amp;BA$3,$DB$1:$DB$200&amp;$DC$1:$DC$200,0))=BA$3,1,"")))</f>
        <v/>
      </c>
      <c r="BB248" s="6" t="str">
        <f t="array" ref="BB248">IF(ISNA(INDEX($DC$1:$DC$770,MATCH($AE248&amp;BB$3,$DB$1:$DB$770&amp;$DC$1:$DC$770,0))),"",IF(ISNA(INDEX($DC$1:$DC$200,MATCH($AE248&amp;BB$3,$DB$1:$DB$200&amp;$DC$1:$DC$200,0))),IF(INDEX($DC$201:$DC$770,MATCH($AE248&amp;BB$3,$DB$201:$DB$770&amp;$DC$201:$DC$770,0))=BB$3,2,""),IF(INDEX($DC$1:$DC$200,MATCH($AE248&amp;BB$3,$DB$1:$DB$200&amp;$DC$1:$DC$200,0))=BB$3,1,"")))</f>
        <v/>
      </c>
      <c r="BC248" s="5" t="str">
        <f t="array" ref="BC248">IF(ISNA(INDEX($DC$1:$DC$770,MATCH($AE248&amp;BC$3,$DB$1:$DB$770&amp;$DC$1:$DC$770,0))),"",IF(ISNA(INDEX($DC$1:$DC$200,MATCH($AE248&amp;BC$3,$DB$1:$DB$200&amp;$DC$1:$DC$200,0))),IF(INDEX($DC$201:$DC$770,MATCH($AE248&amp;BC$3,$DB$201:$DB$770&amp;$DC$201:$DC$770,0))=BC$3,2,""),IF(INDEX($DC$1:$DC$200,MATCH($AE248&amp;BC$3,$DB$1:$DB$200&amp;$DC$1:$DC$200,0))=BC$3,1,"")))</f>
        <v/>
      </c>
      <c r="BD248" s="6" t="str">
        <f t="array" ref="BD248">IF(ISNA(INDEX($DC$1:$DC$770,MATCH($AE248&amp;BD$3,$DB$1:$DB$770&amp;$DC$1:$DC$770,0))),"",IF(ISNA(INDEX($DC$1:$DC$200,MATCH($AE248&amp;BD$3,$DB$1:$DB$200&amp;$DC$1:$DC$200,0))),IF(INDEX($DC$201:$DC$770,MATCH($AE248&amp;BD$3,$DB$201:$DB$770&amp;$DC$201:$DC$770,0))=BD$3,2,""),IF(INDEX($DC$1:$DC$200,MATCH($AE248&amp;BD$3,$DB$1:$DB$200&amp;$DC$1:$DC$200,0))=BD$3,1,"")))</f>
        <v/>
      </c>
      <c r="BE248" s="7" t="str">
        <f t="array" ref="BE248">IF(ISNA(INDEX($DC$1:$DC$770,MATCH($AE248&amp;BE$3,$DB$1:$DB$770&amp;$DC$1:$DC$770,0))),"",IF(ISNA(INDEX($DC$1:$DC$200,MATCH($AE248&amp;BE$3,$DB$1:$DB$200&amp;$DC$1:$DC$200,0))),IF(INDEX($DC$201:$DC$770,MATCH($AE248&amp;BE$3,$DB$201:$DB$770&amp;$DC$201:$DC$770,0))=BE$3,2,""),IF(INDEX($DC$1:$DC$200,MATCH($AE248&amp;BE$3,$DB$1:$DB$200&amp;$DC$1:$DC$200,0))=BE$3,1,"")))</f>
        <v/>
      </c>
      <c r="BF248" s="6" t="str">
        <f t="array" ref="BF248">IF(ISNA(INDEX($DC$1:$DC$770,MATCH($AE248&amp;BF$3,$DB$1:$DB$770&amp;$DC$1:$DC$770,0))),"",IF(ISNA(INDEX($DC$1:$DC$200,MATCH($AE248&amp;BF$3,$DB$1:$DB$200&amp;$DC$1:$DC$200,0))),IF(INDEX($DC$201:$DC$770,MATCH($AE248&amp;BF$3,$DB$201:$DB$770&amp;$DC$201:$DC$770,0))=BF$3,2,""),IF(INDEX($DC$1:$DC$200,MATCH($AE248&amp;BF$3,$DB$1:$DB$200&amp;$DC$1:$DC$200,0))=BF$3,1,"")))</f>
        <v/>
      </c>
      <c r="BG248" s="6" t="str">
        <f t="array" ref="BG248">IF(ISNA(INDEX($DC$1:$DC$770,MATCH($AE248&amp;BG$3,$DB$1:$DB$770&amp;$DC$1:$DC$770,0))),"",IF(ISNA(INDEX($DC$1:$DC$200,MATCH($AE248&amp;BG$3,$DB$1:$DB$200&amp;$DC$1:$DC$200,0))),IF(INDEX($DC$201:$DC$770,MATCH($AE248&amp;BG$3,$DB$201:$DB$770&amp;$DC$201:$DC$770,0))=BG$3,2,""),IF(INDEX($DC$1:$DC$200,MATCH($AE248&amp;BG$3,$DB$1:$DB$200&amp;$DC$1:$DC$200,0))=BG$3,1,"")))</f>
        <v/>
      </c>
      <c r="BH248" s="7" t="str">
        <f t="array" ref="BH248">IF(ISNA(INDEX($DC$1:$DC$770,MATCH($AE248&amp;BH$3,$DB$1:$DB$770&amp;$DC$1:$DC$770,0))),"",IF(ISNA(INDEX($DC$1:$DC$200,MATCH($AE248&amp;BH$3,$DB$1:$DB$200&amp;$DC$1:$DC$200,0))),IF(INDEX($DC$201:$DC$770,MATCH($AE248&amp;BH$3,$DB$201:$DB$770&amp;$DC$201:$DC$770,0))=BH$3,2,""),IF(INDEX($DC$1:$DC$200,MATCH($AE248&amp;BH$3,$DB$1:$DB$200&amp;$DC$1:$DC$200,0))=BH$3,1,"")))</f>
        <v/>
      </c>
      <c r="BI248" s="4">
        <f t="shared" ref="BI248" si="2353">BI246+1</f>
        <v>357</v>
      </c>
      <c r="BJ248" s="174">
        <f>TRUNC((DATE($CR$2,BK$205,BK248)-WEEKDAY(DATE($CR$2,BK$205,BK248),2)-DATE(YEAR(DATE($CR$2,BK$205,BK248)+4-WEEKDAY(DATE($CR$2,BK$205,BK248),2)),1,-10))/7)</f>
        <v>51</v>
      </c>
      <c r="BK248" s="181">
        <v>22</v>
      </c>
      <c r="BL248" s="176" t="str">
        <f t="shared" si="1938"/>
        <v>Do</v>
      </c>
      <c r="BM248" s="2"/>
      <c r="BN248" s="164" t="str">
        <f t="shared" ref="BN248" si="2354">IF(OR(OR($BI249=$CP$30,$BI249=$CP$31,$BI249=$CP$32,$BI249=$CP$33,$BI249=$CP$34,$BI249=$CP$35,$BI249=$CP$36,$BI249=$CP$37,$BI249=$CP$38,$BI249=$CP$39,$BI249=$CP$40,$BI249=$CP$41),OR(BJ248=$CR$7,BJ252=$CR$7,BJ248=$CS$7,BJ252=$CS$7,BJ248=$CT$7,BJ252=$CT$7,BJ248=$CR$8,BJ252=$CR$8,BJ248=$CR$9,BJ252=$CR$9,BJ248=$CR$10,BJ252=$CR$10,BJ248=$CS$10,BJ252=$CS$10,BJ248=$CR$11,BJ252=$CR$11,BJ248=$CS$11,BJ252=$CS$11,BJ248=$CT$11,BJ252=$CT$11,BJ248=$CU$11,BJ252=$CU$11,BJ248=$CV$11,BJ252=$CV$11,BJ248=$CR$12,BJ252=$CR$12,BJ248=$CS$12,BJ252=$CS$12),OR($BI249=$CP$44,$BI249=$CP$45,$BI249=$CP$46,$BI249=$CP$47,$BI249=$CP$48,$BI249=$CP$49,$BI249=$CP$50)),1,"")</f>
        <v/>
      </c>
      <c r="BO248" s="164" t="str">
        <f t="shared" ref="BO248" si="2355">IF(OR(OR(BJ248=$CR$15,BJ252=$CR$15,BJ248=$CS$15,BJ252=$CS$15,BJ248=$CT$15,BJ252=$CT$15,BJ248=$CR$16,BJ252=$CR$16,BJ248=$CS$16,BJ252=$CS$16,BJ248=$CR$17,BJ252=$CR$17,BJ248=$CS$17,BJ252=$CS$17,BJ248=$CR$18,BJ252=$CR$18,BJ248=$CS$18,BJ252=$CS$18,BJ248=$CT$18,BJ252=$CT$18,BJ248=$CU$18,BJ252=$CU$18,BJ248=$CV$18,BJ252=$CV$18,BJ248=$CR$19,BJ252=$CR$19,BJ248=$CS$19,BJ252=$CS$19),OR($BI249=$CP$30,$BI249=$CP$31,$BI249=$CP$32,$BI249=$CP$33,$BI249=$CP$34,$BI249=$CP$35,$BI249=$CP$36,$BI249=$CP$37,$BI249=$CP$38,$BI249=$CP$39,$BI249=$CP$40,$BI249=$CP$41),OR($BI249=$CP$44,$BI249=$CP$45,$BI249=$CP$46,$BI249=$CP$47,$BI249=$CP$48,$BI249=$CP$49,$BI249=$CP$50)),1,"")</f>
        <v/>
      </c>
      <c r="BP248" s="164" t="str">
        <f t="shared" ref="BP248" si="2356">IF(OR(OR(BJ248=$CR$22,BJ252=$CR$22,BJ248=$CS$22,BJ252=$CS$22,BJ248=$CT$22,BJ252=$CT$22,BJ248=$CR$23,BJ252=$CR$23,BJ248=$CS$23,BJ252=$CS$23,BJ248=$CR$24,BJ252=$CR$24,BJ248=$CS$24,BJ252=$CS$24,BJ248=$CR$25,BJ252=$CR$25,BJ248=$CS$25,BJ252=$CS$25,BJ248=$CT$25,BJ252=$CT$25,BJ248=$CU$25,BJ252=$CU$25,BJ248=$CV$25,BJ252=$CV$25,BJ248=$CR$26,BJ252=$CR$26,BJ248=$CS$26,BJ252=$CS$26),OR($BI249=$CP$30,$BI249=$CP$31,$BI249=$CP$32,$BI249=$CP$33,$BI249=$CP$34,$BI249=$CP$35,$BI249=$CP$36,$BI249=$CP$37,$BI249=$CP$38,$BI249=$CP$39,$BI249=$CP$40,$BI249=$CP$41),OR($BI249=$CP$44,$BI249=$CP$45,$BI249=$CP$46,$BI249=$CP$47,$BI249=$CP$48,$BI249=$CP$49,$BI249=$CP$50)),1,"")</f>
        <v/>
      </c>
      <c r="BQ248" s="2"/>
      <c r="BR248" s="5" t="str">
        <f t="shared" ref="BR248" si="2357">IF(ISNA(VLOOKUP(BI248,$DB$1:$DE$200,4,FALSE)),"",VLOOKUP(BI248,$DB$1:$DE$200,4,FALSE))</f>
        <v/>
      </c>
      <c r="BS248" s="6"/>
      <c r="BT248" s="6"/>
      <c r="BU248" s="6"/>
      <c r="BV248" s="6"/>
      <c r="BW248" s="7"/>
      <c r="BX248" s="5" t="str">
        <f t="array" ref="BX248">IF(ISNA(INDEX($DC$1:$DC$770,MATCH($BI248&amp;BX$3,$DB$1:$DB$770&amp;$DC$1:$DC$770,0))),"",IF(ISNA(INDEX($DC$1:$DC$200,MATCH($BI248&amp;BX$3,$DB$1:$DB$200&amp;$DC$1:$DC$200,0))),IF(INDEX($DC$201:$DC$770,MATCH($BI248&amp;BX$3,$DB$201:$DB$770&amp;$DC$201:$DC$770,0))=BX$3,2,""),IF(INDEX($DC$1:$DC$200,MATCH($BI248&amp;BX$3,$DB$1:$DB$200&amp;$DC$1:$DC$200,0))=BX$3,1,"")))</f>
        <v/>
      </c>
      <c r="BY248" s="6" t="str">
        <f t="array" ref="BY248">IF(ISNA(INDEX($DC$1:$DC$770,MATCH($BI248&amp;BY$3,$DB$1:$DB$770&amp;$DC$1:$DC$770,0))),"",IF(ISNA(INDEX($DC$1:$DC$200,MATCH($BI248&amp;BY$3,$DB$1:$DB$200&amp;$DC$1:$DC$200,0))),IF(INDEX($DC$201:$DC$770,MATCH($BI248&amp;BY$3,$DB$201:$DB$770&amp;$DC$201:$DC$770,0))=BY$3,2,""),IF(INDEX($DC$1:$DC$200,MATCH($BI248&amp;BY$3,$DB$1:$DB$200&amp;$DC$1:$DC$200,0))=BY$3,1,"")))</f>
        <v/>
      </c>
      <c r="BZ248" s="6" t="str">
        <f t="array" ref="BZ248">IF(ISNA(INDEX($DC$1:$DC$770,MATCH($BI248&amp;BZ$3,$DB$1:$DB$770&amp;$DC$1:$DC$770,0))),"",IF(ISNA(INDEX($DC$1:$DC$200,MATCH($BI248&amp;BZ$3,$DB$1:$DB$200&amp;$DC$1:$DC$200,0))),IF(INDEX($DC$201:$DC$770,MATCH($BI248&amp;BZ$3,$DB$201:$DB$770&amp;$DC$201:$DC$770,0))=BZ$3,2,""),IF(INDEX($DC$1:$DC$200,MATCH($BI248&amp;BZ$3,$DB$1:$DB$200&amp;$DC$1:$DC$200,0))=BZ$3,1,"")))</f>
        <v/>
      </c>
      <c r="CA248" s="5" t="str">
        <f t="array" ref="CA248">IF(ISNA(INDEX($DC$1:$DC$770,MATCH($BI248&amp;CA$3,$DB$1:$DB$770&amp;$DC$1:$DC$770,0))),"",IF(ISNA(INDEX($DC$1:$DC$200,MATCH($BI248&amp;CA$3,$DB$1:$DB$200&amp;$DC$1:$DC$200,0))),IF(INDEX($DC$201:$DC$770,MATCH($BI248&amp;CA$3,$DB$201:$DB$770&amp;$DC$201:$DC$770,0))=CA$3,2,""),IF(INDEX($DC$1:$DC$200,MATCH($BI248&amp;CA$3,$DB$1:$DB$200&amp;$DC$1:$DC$200,0))=CA$3,1,"")))</f>
        <v/>
      </c>
      <c r="CB248" s="6" t="str">
        <f t="array" ref="CB248">IF(ISNA(INDEX($DC$1:$DC$770,MATCH($BI248&amp;CB$3,$DB$1:$DB$770&amp;$DC$1:$DC$770,0))),"",IF(ISNA(INDEX($DC$1:$DC$200,MATCH($BI248&amp;CB$3,$DB$1:$DB$200&amp;$DC$1:$DC$200,0))),IF(INDEX($DC$201:$DC$770,MATCH($BI248&amp;CB$3,$DB$201:$DB$770&amp;$DC$201:$DC$770,0))=CB$3,2,""),IF(INDEX($DC$1:$DC$200,MATCH($BI248&amp;CB$3,$DB$1:$DB$200&amp;$DC$1:$DC$200,0))=CB$3,1,"")))</f>
        <v/>
      </c>
      <c r="CC248" s="7" t="str">
        <f t="array" ref="CC248">IF(ISNA(INDEX($DC$1:$DC$770,MATCH($BI248&amp;CC$3,$DB$1:$DB$770&amp;$DC$1:$DC$770,0))),"",IF(ISNA(INDEX($DC$1:$DC$200,MATCH($BI248&amp;CC$3,$DB$1:$DB$200&amp;$DC$1:$DC$200,0))),IF(INDEX($DC$201:$DC$770,MATCH($BI248&amp;CC$3,$DB$201:$DB$770&amp;$DC$201:$DC$770,0))=CC$3,2,""),IF(INDEX($DC$1:$DC$200,MATCH($BI248&amp;CC$3,$DB$1:$DB$200&amp;$DC$1:$DC$200,0))=CC$3,1,"")))</f>
        <v/>
      </c>
      <c r="CD248" s="6" t="str">
        <f t="array" ref="CD248">IF(ISNA(INDEX($DC$1:$DC$770,MATCH($BI248&amp;CD$3,$DB$1:$DB$770&amp;$DC$1:$DC$770,0))),"",IF(ISNA(INDEX($DC$1:$DC$200,MATCH($BI248&amp;CD$3,$DB$1:$DB$200&amp;$DC$1:$DC$200,0))),IF(INDEX($DC$201:$DC$770,MATCH($BI248&amp;CD$3,$DB$201:$DB$770&amp;$DC$201:$DC$770,0))=CD$3,2,""),IF(INDEX($DC$1:$DC$200,MATCH($BI248&amp;CD$3,$DB$1:$DB$200&amp;$DC$1:$DC$200,0))=CD$3,1,"")))</f>
        <v/>
      </c>
      <c r="CE248" s="6" t="str">
        <f t="array" ref="CE248">IF(ISNA(INDEX($DC$1:$DC$770,MATCH($BI248&amp;CE$3,$DB$1:$DB$770&amp;$DC$1:$DC$770,0))),"",IF(ISNA(INDEX($DC$1:$DC$200,MATCH($BI248&amp;CE$3,$DB$1:$DB$200&amp;$DC$1:$DC$200,0))),IF(INDEX($DC$201:$DC$770,MATCH($BI248&amp;CE$3,$DB$201:$DB$770&amp;$DC$201:$DC$770,0))=CE$3,2,""),IF(INDEX($DC$1:$DC$200,MATCH($BI248&amp;CE$3,$DB$1:$DB$200&amp;$DC$1:$DC$200,0))=CE$3,1,"")))</f>
        <v/>
      </c>
      <c r="CF248" s="6" t="str">
        <f t="array" ref="CF248">IF(ISNA(INDEX($DC$1:$DC$770,MATCH($BI248&amp;CF$3,$DB$1:$DB$770&amp;$DC$1:$DC$770,0))),"",IF(ISNA(INDEX($DC$1:$DC$200,MATCH($BI248&amp;CF$3,$DB$1:$DB$200&amp;$DC$1:$DC$200,0))),IF(INDEX($DC$201:$DC$770,MATCH($BI248&amp;CF$3,$DB$201:$DB$770&amp;$DC$201:$DC$770,0))=CF$3,2,""),IF(INDEX($DC$1:$DC$200,MATCH($BI248&amp;CF$3,$DB$1:$DB$200&amp;$DC$1:$DC$200,0))=CF$3,1,"")))</f>
        <v/>
      </c>
      <c r="CG248" s="5" t="str">
        <f t="array" ref="CG248">IF(ISNA(INDEX($DC$1:$DC$770,MATCH($BI248&amp;CG$3,$DB$1:$DB$770&amp;$DC$1:$DC$770,0))),"",IF(ISNA(INDEX($DC$1:$DC$200,MATCH($BI248&amp;CG$3,$DB$1:$DB$200&amp;$DC$1:$DC$200,0))),IF(INDEX($DC$201:$DC$770,MATCH($BI248&amp;CG$3,$DB$201:$DB$770&amp;$DC$201:$DC$770,0))=CG$3,2,""),IF(INDEX($DC$1:$DC$200,MATCH($BI248&amp;CG$3,$DB$1:$DB$200&amp;$DC$1:$DC$200,0))=CG$3,1,"")))</f>
        <v/>
      </c>
      <c r="CH248" s="6" t="str">
        <f t="array" ref="CH248">IF(ISNA(INDEX($DC$1:$DC$770,MATCH($BI248&amp;CH$3,$DB$1:$DB$770&amp;$DC$1:$DC$770,0))),"",IF(ISNA(INDEX($DC$1:$DC$200,MATCH($BI248&amp;CH$3,$DB$1:$DB$200&amp;$DC$1:$DC$200,0))),IF(INDEX($DC$201:$DC$770,MATCH($BI248&amp;CH$3,$DB$201:$DB$770&amp;$DC$201:$DC$770,0))=CH$3,2,""),IF(INDEX($DC$1:$DC$200,MATCH($BI248&amp;CH$3,$DB$1:$DB$200&amp;$DC$1:$DC$200,0))=CH$3,1,"")))</f>
        <v/>
      </c>
      <c r="CI248" s="7" t="str">
        <f t="array" ref="CI248">IF(ISNA(INDEX($DC$1:$DC$770,MATCH($BI248&amp;CI$3,$DB$1:$DB$770&amp;$DC$1:$DC$770,0))),"",IF(ISNA(INDEX($DC$1:$DC$200,MATCH($BI248&amp;CI$3,$DB$1:$DB$200&amp;$DC$1:$DC$200,0))),IF(INDEX($DC$201:$DC$770,MATCH($BI248&amp;CI$3,$DB$201:$DB$770&amp;$DC$201:$DC$770,0))=CI$3,2,""),IF(INDEX($DC$1:$DC$200,MATCH($BI248&amp;CI$3,$DB$1:$DB$200&amp;$DC$1:$DC$200,0))=CI$3,1,"")))</f>
        <v/>
      </c>
      <c r="CJ248" s="6" t="str">
        <f t="array" ref="CJ248">IF(ISNA(INDEX($DC$1:$DC$770,MATCH($BI248&amp;CJ$3,$DB$1:$DB$770&amp;$DC$1:$DC$770,0))),"",IF(ISNA(INDEX($DC$1:$DC$200,MATCH($BI248&amp;CJ$3,$DB$1:$DB$200&amp;$DC$1:$DC$200,0))),IF(INDEX($DC$201:$DC$770,MATCH($BI248&amp;CJ$3,$DB$201:$DB$770&amp;$DC$201:$DC$770,0))=CJ$3,2,""),IF(INDEX($DC$1:$DC$200,MATCH($BI248&amp;CJ$3,$DB$1:$DB$200&amp;$DC$1:$DC$200,0))=CJ$3,1,"")))</f>
        <v/>
      </c>
      <c r="CK248" s="6" t="str">
        <f t="array" ref="CK248">IF(ISNA(INDEX($DC$1:$DC$770,MATCH($BI248&amp;CK$3,$DB$1:$DB$770&amp;$DC$1:$DC$770,0))),"",IF(ISNA(INDEX($DC$1:$DC$200,MATCH($BI248&amp;CK$3,$DB$1:$DB$200&amp;$DC$1:$DC$200,0))),IF(INDEX($DC$201:$DC$770,MATCH($BI248&amp;CK$3,$DB$201:$DB$770&amp;$DC$201:$DC$770,0))=CK$3,2,""),IF(INDEX($DC$1:$DC$200,MATCH($BI248&amp;CK$3,$DB$1:$DB$200&amp;$DC$1:$DC$200,0))=CK$3,1,"")))</f>
        <v/>
      </c>
      <c r="CL248" s="7" t="str">
        <f t="array" ref="CL248">IF(ISNA(INDEX($DC$1:$DC$770,MATCH($BI248&amp;CL$3,$DB$1:$DB$770&amp;$DC$1:$DC$770,0))),"",IF(ISNA(INDEX($DC$1:$DC$200,MATCH($BI248&amp;CL$3,$DB$1:$DB$200&amp;$DC$1:$DC$200,0))),IF(INDEX($DC$201:$DC$770,MATCH($BI248&amp;CL$3,$DB$201:$DB$770&amp;$DC$201:$DC$770,0))=CL$3,2,""),IF(INDEX($DC$1:$DC$200,MATCH($BI248&amp;CL$3,$DB$1:$DB$200&amp;$DC$1:$DC$200,0))=CL$3,1,"")))</f>
        <v/>
      </c>
      <c r="CX248" s="30"/>
      <c r="CY248" s="30"/>
      <c r="CZ248" s="30"/>
      <c r="DA248" s="30"/>
      <c r="DB248" s="30">
        <f>IF($DF$245&gt;3,DB247+1,0)</f>
        <v>0</v>
      </c>
      <c r="DC248" s="30">
        <f t="shared" si="2342"/>
        <v>3</v>
      </c>
      <c r="DD248" s="30"/>
      <c r="DE248" s="30">
        <v>4</v>
      </c>
      <c r="DF248" s="30"/>
      <c r="DG248" s="30"/>
      <c r="DH248" s="30"/>
      <c r="DI248" s="30"/>
      <c r="DJ248" s="30"/>
      <c r="DK248" s="30"/>
      <c r="DL248" s="49">
        <f t="shared" si="1926"/>
        <v>0</v>
      </c>
      <c r="DM248" s="30"/>
      <c r="DN248" s="30"/>
      <c r="DO248" s="30"/>
      <c r="DP248" s="30"/>
      <c r="DQ248" s="30"/>
    </row>
    <row r="249" spans="1:121">
      <c r="A249" s="13">
        <f t="shared" ref="A249" si="2358">A248+0.5</f>
        <v>296.5</v>
      </c>
      <c r="B249" s="174"/>
      <c r="C249" s="183"/>
      <c r="D249" s="177"/>
      <c r="E249" s="2"/>
      <c r="F249" s="165"/>
      <c r="G249" s="165"/>
      <c r="H249" s="165"/>
      <c r="I249" s="2"/>
      <c r="J249" s="9" t="str">
        <f t="shared" ref="J249" si="2359">IF(ISNA(VLOOKUP(A249,$CP$30:$CQ$56,2,FALSE)),IF(ISNA(VLOOKUP(A249,$DB$1:$DE$200,4,FALSE)),"",VLOOKUP(A249,$DB$1:$DE$200,4,FALSE)),VLOOKUP(A249,$CP$30:$CQ$56,2,FALSE))</f>
        <v/>
      </c>
      <c r="K249" s="10"/>
      <c r="L249" s="10"/>
      <c r="M249" s="10"/>
      <c r="N249" s="10"/>
      <c r="O249" s="8"/>
      <c r="P249" s="9" t="str">
        <f t="array" ref="P249">IF(ISNA(INDEX($DC$201:$DC$770,MATCH($A248&amp;P$3,$DB$201:$DB$770&amp;$DC$201:$DC$770,0))),IF(ISNA(INDEX($DC$1:$DC$200,MATCH($A249&amp;P$3,$DB$1:$DB$200&amp;$DC$1:$DC$200,0))),"",IF(INDEX($DC$1:$DC$200,MATCH($A249&amp;P$3,$DB$1:$DB$200&amp;$DC$1:$DC$200,0))=P$3,1,"")),IF(INDEX($DC$201:$DC$770,MATCH($A248&amp;P$3,$DB$201:$DB$770&amp;$DC$201:$DC$770,0))=P$3,2,""))</f>
        <v/>
      </c>
      <c r="Q249" s="10" t="str">
        <f t="array" ref="Q249">IF(ISNA(INDEX($DC$201:$DC$770,MATCH($A248&amp;Q$3,$DB$201:$DB$770&amp;$DC$201:$DC$770,0))),IF(ISNA(INDEX($DC$1:$DC$200,MATCH($A249&amp;Q$3,$DB$1:$DB$200&amp;$DC$1:$DC$200,0))),"",IF(INDEX($DC$1:$DC$200,MATCH($A249&amp;Q$3,$DB$1:$DB$200&amp;$DC$1:$DC$200,0))=Q$3,1,"")),IF(INDEX($DC$201:$DC$770,MATCH($A248&amp;Q$3,$DB$201:$DB$770&amp;$DC$201:$DC$770,0))=Q$3,2,""))</f>
        <v/>
      </c>
      <c r="R249" s="10" t="str">
        <f t="array" ref="R249">IF(ISNA(INDEX($DC$201:$DC$770,MATCH($A248&amp;R$3,$DB$201:$DB$770&amp;$DC$201:$DC$770,0))),IF(ISNA(INDEX($DC$1:$DC$200,MATCH($A249&amp;R$3,$DB$1:$DB$200&amp;$DC$1:$DC$200,0))),"",IF(INDEX($DC$1:$DC$200,MATCH($A249&amp;R$3,$DB$1:$DB$200&amp;$DC$1:$DC$200,0))=R$3,1,"")),IF(INDEX($DC$201:$DC$770,MATCH($A248&amp;R$3,$DB$201:$DB$770&amp;$DC$201:$DC$770,0))=R$3,2,""))</f>
        <v/>
      </c>
      <c r="S249" s="9" t="str">
        <f t="array" ref="S249">IF(ISNA(INDEX($DC$201:$DC$770,MATCH($A248&amp;S$3,$DB$201:$DB$770&amp;$DC$201:$DC$770,0))),IF(ISNA(INDEX($DC$1:$DC$200,MATCH($A249&amp;S$3,$DB$1:$DB$200&amp;$DC$1:$DC$200,0))),"",IF(INDEX($DC$1:$DC$200,MATCH($A249&amp;S$3,$DB$1:$DB$200&amp;$DC$1:$DC$200,0))=S$3,1,"")),IF(INDEX($DC$201:$DC$770,MATCH($A248&amp;S$3,$DB$201:$DB$770&amp;$DC$201:$DC$770,0))=S$3,2,""))</f>
        <v/>
      </c>
      <c r="T249" s="10" t="str">
        <f t="array" ref="T249">IF(ISNA(INDEX($DC$201:$DC$770,MATCH($A248&amp;T$3,$DB$201:$DB$770&amp;$DC$201:$DC$770,0))),IF(ISNA(INDEX($DC$1:$DC$200,MATCH($A249&amp;T$3,$DB$1:$DB$200&amp;$DC$1:$DC$200,0))),"",IF(INDEX($DC$1:$DC$200,MATCH($A249&amp;T$3,$DB$1:$DB$200&amp;$DC$1:$DC$200,0))=T$3,1,"")),IF(INDEX($DC$201:$DC$770,MATCH($A248&amp;T$3,$DB$201:$DB$770&amp;$DC$201:$DC$770,0))=T$3,2,""))</f>
        <v/>
      </c>
      <c r="U249" s="8" t="str">
        <f t="array" ref="U249">IF(ISNA(INDEX($DC$201:$DC$770,MATCH($A248&amp;U$3,$DB$201:$DB$770&amp;$DC$201:$DC$770,0))),IF(ISNA(INDEX($DC$1:$DC$200,MATCH($A249&amp;U$3,$DB$1:$DB$200&amp;$DC$1:$DC$200,0))),"",IF(INDEX($DC$1:$DC$200,MATCH($A249&amp;U$3,$DB$1:$DB$200&amp;$DC$1:$DC$200,0))=U$3,1,"")),IF(INDEX($DC$201:$DC$770,MATCH($A248&amp;U$3,$DB$201:$DB$770&amp;$DC$201:$DC$770,0))=U$3,2,""))</f>
        <v/>
      </c>
      <c r="V249" s="10" t="str">
        <f t="array" ref="V249">IF(ISNA(INDEX($DC$201:$DC$770,MATCH($A248&amp;V$3,$DB$201:$DB$770&amp;$DC$201:$DC$770,0))),IF(ISNA(INDEX($DC$1:$DC$200,MATCH($A249&amp;V$3,$DB$1:$DB$200&amp;$DC$1:$DC$200,0))),"",IF(INDEX($DC$1:$DC$200,MATCH($A249&amp;V$3,$DB$1:$DB$200&amp;$DC$1:$DC$200,0))=V$3,1,"")),IF(INDEX($DC$201:$DC$770,MATCH($A248&amp;V$3,$DB$201:$DB$770&amp;$DC$201:$DC$770,0))=V$3,2,""))</f>
        <v/>
      </c>
      <c r="W249" s="10" t="str">
        <f t="array" ref="W249">IF(ISNA(INDEX($DC$201:$DC$770,MATCH($A248&amp;W$3,$DB$201:$DB$770&amp;$DC$201:$DC$770,0))),IF(ISNA(INDEX($DC$1:$DC$200,MATCH($A249&amp;W$3,$DB$1:$DB$200&amp;$DC$1:$DC$200,0))),"",IF(INDEX($DC$1:$DC$200,MATCH($A249&amp;W$3,$DB$1:$DB$200&amp;$DC$1:$DC$200,0))=W$3,1,"")),IF(INDEX($DC$201:$DC$770,MATCH($A248&amp;W$3,$DB$201:$DB$770&amp;$DC$201:$DC$770,0))=W$3,2,""))</f>
        <v/>
      </c>
      <c r="X249" s="10" t="str">
        <f t="array" ref="X249">IF(ISNA(INDEX($DC$201:$DC$770,MATCH($A248&amp;X$3,$DB$201:$DB$770&amp;$DC$201:$DC$770,0))),IF(ISNA(INDEX($DC$1:$DC$200,MATCH($A249&amp;X$3,$DB$1:$DB$200&amp;$DC$1:$DC$200,0))),"",IF(INDEX($DC$1:$DC$200,MATCH($A249&amp;X$3,$DB$1:$DB$200&amp;$DC$1:$DC$200,0))=X$3,1,"")),IF(INDEX($DC$201:$DC$770,MATCH($A248&amp;X$3,$DB$201:$DB$770&amp;$DC$201:$DC$770,0))=X$3,2,""))</f>
        <v/>
      </c>
      <c r="Y249" s="9" t="str">
        <f t="array" ref="Y249">IF(ISNA(INDEX($DC$201:$DC$770,MATCH($A248&amp;Y$3,$DB$201:$DB$770&amp;$DC$201:$DC$770,0))),IF(ISNA(INDEX($DC$1:$DC$200,MATCH($A249&amp;Y$3,$DB$1:$DB$200&amp;$DC$1:$DC$200,0))),"",IF(INDEX($DC$1:$DC$200,MATCH($A249&amp;Y$3,$DB$1:$DB$200&amp;$DC$1:$DC$200,0))=Y$3,1,"")),IF(INDEX($DC$201:$DC$770,MATCH($A248&amp;Y$3,$DB$201:$DB$770&amp;$DC$201:$DC$770,0))=Y$3,2,""))</f>
        <v/>
      </c>
      <c r="Z249" s="10" t="str">
        <f t="array" ref="Z249">IF(ISNA(INDEX($DC$201:$DC$770,MATCH($A248&amp;Z$3,$DB$201:$DB$770&amp;$DC$201:$DC$770,0))),IF(ISNA(INDEX($DC$1:$DC$200,MATCH($A249&amp;Z$3,$DB$1:$DB$200&amp;$DC$1:$DC$200,0))),"",IF(INDEX($DC$1:$DC$200,MATCH($A249&amp;Z$3,$DB$1:$DB$200&amp;$DC$1:$DC$200,0))=Z$3,1,"")),IF(INDEX($DC$201:$DC$770,MATCH($A248&amp;Z$3,$DB$201:$DB$770&amp;$DC$201:$DC$770,0))=Z$3,2,""))</f>
        <v/>
      </c>
      <c r="AA249" s="8" t="str">
        <f t="array" ref="AA249">IF(ISNA(INDEX($DC$201:$DC$770,MATCH($A248&amp;AA$3,$DB$201:$DB$770&amp;$DC$201:$DC$770,0))),IF(ISNA(INDEX($DC$1:$DC$200,MATCH($A249&amp;AA$3,$DB$1:$DB$200&amp;$DC$1:$DC$200,0))),"",IF(INDEX($DC$1:$DC$200,MATCH($A249&amp;AA$3,$DB$1:$DB$200&amp;$DC$1:$DC$200,0))=AA$3,1,"")),IF(INDEX($DC$201:$DC$770,MATCH($A248&amp;AA$3,$DB$201:$DB$770&amp;$DC$201:$DC$770,0))=AA$3,2,""))</f>
        <v/>
      </c>
      <c r="AB249" s="10" t="str">
        <f t="array" ref="AB249">IF(ISNA(INDEX($DC$201:$DC$770,MATCH($A248&amp;AB$3,$DB$201:$DB$770&amp;$DC$201:$DC$770,0))),IF(ISNA(INDEX($DC$1:$DC$200,MATCH($A249&amp;AB$3,$DB$1:$DB$200&amp;$DC$1:$DC$200,0))),"",IF(INDEX($DC$1:$DC$200,MATCH($A249&amp;AB$3,$DB$1:$DB$200&amp;$DC$1:$DC$200,0))=AB$3,1,"")),IF(INDEX($DC$201:$DC$770,MATCH($A248&amp;AB$3,$DB$201:$DB$770&amp;$DC$201:$DC$770,0))=AB$3,2,""))</f>
        <v/>
      </c>
      <c r="AC249" s="10" t="str">
        <f t="array" ref="AC249">IF(ISNA(INDEX($DC$201:$DC$770,MATCH($A248&amp;AC$3,$DB$201:$DB$770&amp;$DC$201:$DC$770,0))),IF(ISNA(INDEX($DC$1:$DC$200,MATCH($A249&amp;AC$3,$DB$1:$DB$200&amp;$DC$1:$DC$200,0))),"",IF(INDEX($DC$1:$DC$200,MATCH($A249&amp;AC$3,$DB$1:$DB$200&amp;$DC$1:$DC$200,0))=AC$3,1,"")),IF(INDEX($DC$201:$DC$770,MATCH($A248&amp;AC$3,$DB$201:$DB$770&amp;$DC$201:$DC$770,0))=AC$3,2,""))</f>
        <v/>
      </c>
      <c r="AD249" s="8" t="str">
        <f t="array" ref="AD249">IF(ISNA(INDEX($DC$201:$DC$770,MATCH($A248&amp;AD$3,$DB$201:$DB$770&amp;$DC$201:$DC$770,0))),IF(ISNA(INDEX($DC$1:$DC$200,MATCH($A249&amp;AD$3,$DB$1:$DB$200&amp;$DC$1:$DC$200,0))),"",IF(INDEX($DC$1:$DC$200,MATCH($A249&amp;AD$3,$DB$1:$DB$200&amp;$DC$1:$DC$200,0))=AD$3,1,"")),IF(INDEX($DC$201:$DC$770,MATCH($A248&amp;AD$3,$DB$201:$DB$770&amp;$DC$201:$DC$770,0))=AD$3,2,""))</f>
        <v/>
      </c>
      <c r="AE249" s="4">
        <f t="shared" ref="AE249" si="2360">AE248+0.5</f>
        <v>327.5</v>
      </c>
      <c r="AF249" s="174"/>
      <c r="AG249" s="183"/>
      <c r="AH249" s="177"/>
      <c r="AI249" s="2"/>
      <c r="AJ249" s="165"/>
      <c r="AK249" s="165"/>
      <c r="AL249" s="165"/>
      <c r="AM249" s="2"/>
      <c r="AN249" s="9" t="str">
        <f t="shared" ref="AN249" si="2361">IF(ISNA(VLOOKUP(AE249,$CP$30:$CQ$56,2,FALSE)),IF(ISNA(VLOOKUP(AE249,$DB$1:$DE$200,4,FALSE)),"",VLOOKUP(AE249,$DB$1:$DE$200,4,FALSE)),VLOOKUP(AE249,$CP$30:$CQ$56,2,FALSE))</f>
        <v/>
      </c>
      <c r="AO249" s="10"/>
      <c r="AP249" s="10"/>
      <c r="AQ249" s="10"/>
      <c r="AR249" s="10"/>
      <c r="AS249" s="8"/>
      <c r="AT249" s="9" t="str">
        <f t="array" ref="AT249">IF(ISNA(INDEX($DC$201:$DC$770,MATCH($AE248&amp;AT$3,$DB$201:$DB$770&amp;$DC$201:$DC$770,0))),IF(ISNA(INDEX($DC$1:$DC$200,MATCH($AE249&amp;AT$3,$DB$1:$DB$200&amp;$DC$1:$DC$200,0))),"",IF(INDEX($DC$1:$DC$200,MATCH($AE249&amp;AT$3,$DB$1:$DB$200&amp;$DC$1:$DC$200,0))=AT$3,1,"")),IF(INDEX($DC$201:$DC$770,MATCH($AE248&amp;AT$3,$DB$201:$DB$770&amp;$DC$201:$DC$770,0))=AT$3,2,""))</f>
        <v/>
      </c>
      <c r="AU249" s="10" t="str">
        <f t="array" ref="AU249">IF(ISNA(INDEX($DC$201:$DC$770,MATCH($AE248&amp;AU$3,$DB$201:$DB$770&amp;$DC$201:$DC$770,0))),IF(ISNA(INDEX($DC$1:$DC$200,MATCH($AE249&amp;AU$3,$DB$1:$DB$200&amp;$DC$1:$DC$200,0))),"",IF(INDEX($DC$1:$DC$200,MATCH($AE249&amp;AU$3,$DB$1:$DB$200&amp;$DC$1:$DC$200,0))=AU$3,1,"")),IF(INDEX($DC$201:$DC$770,MATCH($AE248&amp;AU$3,$DB$201:$DB$770&amp;$DC$201:$DC$770,0))=AU$3,2,""))</f>
        <v/>
      </c>
      <c r="AV249" s="10" t="str">
        <f t="array" ref="AV249">IF(ISNA(INDEX($DC$201:$DC$770,MATCH($AE248&amp;AV$3,$DB$201:$DB$770&amp;$DC$201:$DC$770,0))),IF(ISNA(INDEX($DC$1:$DC$200,MATCH($AE249&amp;AV$3,$DB$1:$DB$200&amp;$DC$1:$DC$200,0))),"",IF(INDEX($DC$1:$DC$200,MATCH($AE249&amp;AV$3,$DB$1:$DB$200&amp;$DC$1:$DC$200,0))=AV$3,1,"")),IF(INDEX($DC$201:$DC$770,MATCH($AE248&amp;AV$3,$DB$201:$DB$770&amp;$DC$201:$DC$770,0))=AV$3,2,""))</f>
        <v/>
      </c>
      <c r="AW249" s="9" t="str">
        <f t="array" ref="AW249">IF(ISNA(INDEX($DC$201:$DC$770,MATCH($AE248&amp;AW$3,$DB$201:$DB$770&amp;$DC$201:$DC$770,0))),IF(ISNA(INDEX($DC$1:$DC$200,MATCH($AE249&amp;AW$3,$DB$1:$DB$200&amp;$DC$1:$DC$200,0))),"",IF(INDEX($DC$1:$DC$200,MATCH($AE249&amp;AW$3,$DB$1:$DB$200&amp;$DC$1:$DC$200,0))=AW$3,1,"")),IF(INDEX($DC$201:$DC$770,MATCH($AE248&amp;AW$3,$DB$201:$DB$770&amp;$DC$201:$DC$770,0))=AW$3,2,""))</f>
        <v/>
      </c>
      <c r="AX249" s="10" t="str">
        <f t="array" ref="AX249">IF(ISNA(INDEX($DC$201:$DC$770,MATCH($AE248&amp;AX$3,$DB$201:$DB$770&amp;$DC$201:$DC$770,0))),IF(ISNA(INDEX($DC$1:$DC$200,MATCH($AE249&amp;AX$3,$DB$1:$DB$200&amp;$DC$1:$DC$200,0))),"",IF(INDEX($DC$1:$DC$200,MATCH($AE249&amp;AX$3,$DB$1:$DB$200&amp;$DC$1:$DC$200,0))=AX$3,1,"")),IF(INDEX($DC$201:$DC$770,MATCH($AE248&amp;AX$3,$DB$201:$DB$770&amp;$DC$201:$DC$770,0))=AX$3,2,""))</f>
        <v/>
      </c>
      <c r="AY249" s="8" t="str">
        <f t="array" ref="AY249">IF(ISNA(INDEX($DC$201:$DC$770,MATCH($AE248&amp;AY$3,$DB$201:$DB$770&amp;$DC$201:$DC$770,0))),IF(ISNA(INDEX($DC$1:$DC$200,MATCH($AE249&amp;AY$3,$DB$1:$DB$200&amp;$DC$1:$DC$200,0))),"",IF(INDEX($DC$1:$DC$200,MATCH($AE249&amp;AY$3,$DB$1:$DB$200&amp;$DC$1:$DC$200,0))=AY$3,1,"")),IF(INDEX($DC$201:$DC$770,MATCH($AE248&amp;AY$3,$DB$201:$DB$770&amp;$DC$201:$DC$770,0))=AY$3,2,""))</f>
        <v/>
      </c>
      <c r="AZ249" s="10" t="str">
        <f t="array" ref="AZ249">IF(ISNA(INDEX($DC$201:$DC$770,MATCH($AE248&amp;AZ$3,$DB$201:$DB$770&amp;$DC$201:$DC$770,0))),IF(ISNA(INDEX($DC$1:$DC$200,MATCH($AE249&amp;AZ$3,$DB$1:$DB$200&amp;$DC$1:$DC$200,0))),"",IF(INDEX($DC$1:$DC$200,MATCH($AE249&amp;AZ$3,$DB$1:$DB$200&amp;$DC$1:$DC$200,0))=AZ$3,1,"")),IF(INDEX($DC$201:$DC$770,MATCH($AE248&amp;AZ$3,$DB$201:$DB$770&amp;$DC$201:$DC$770,0))=AZ$3,2,""))</f>
        <v/>
      </c>
      <c r="BA249" s="10" t="str">
        <f t="array" ref="BA249">IF(ISNA(INDEX($DC$201:$DC$770,MATCH($AE248&amp;BA$3,$DB$201:$DB$770&amp;$DC$201:$DC$770,0))),IF(ISNA(INDEX($DC$1:$DC$200,MATCH($AE249&amp;BA$3,$DB$1:$DB$200&amp;$DC$1:$DC$200,0))),"",IF(INDEX($DC$1:$DC$200,MATCH($AE249&amp;BA$3,$DB$1:$DB$200&amp;$DC$1:$DC$200,0))=BA$3,1,"")),IF(INDEX($DC$201:$DC$770,MATCH($AE248&amp;BA$3,$DB$201:$DB$770&amp;$DC$201:$DC$770,0))=BA$3,2,""))</f>
        <v/>
      </c>
      <c r="BB249" s="10" t="str">
        <f t="array" ref="BB249">IF(ISNA(INDEX($DC$201:$DC$770,MATCH($AE248&amp;BB$3,$DB$201:$DB$770&amp;$DC$201:$DC$770,0))),IF(ISNA(INDEX($DC$1:$DC$200,MATCH($AE249&amp;BB$3,$DB$1:$DB$200&amp;$DC$1:$DC$200,0))),"",IF(INDEX($DC$1:$DC$200,MATCH($AE249&amp;BB$3,$DB$1:$DB$200&amp;$DC$1:$DC$200,0))=BB$3,1,"")),IF(INDEX($DC$201:$DC$770,MATCH($AE248&amp;BB$3,$DB$201:$DB$770&amp;$DC$201:$DC$770,0))=BB$3,2,""))</f>
        <v/>
      </c>
      <c r="BC249" s="9" t="str">
        <f t="array" ref="BC249">IF(ISNA(INDEX($DC$201:$DC$770,MATCH($AE248&amp;BC$3,$DB$201:$DB$770&amp;$DC$201:$DC$770,0))),IF(ISNA(INDEX($DC$1:$DC$200,MATCH($AE249&amp;BC$3,$DB$1:$DB$200&amp;$DC$1:$DC$200,0))),"",IF(INDEX($DC$1:$DC$200,MATCH($AE249&amp;BC$3,$DB$1:$DB$200&amp;$DC$1:$DC$200,0))=BC$3,1,"")),IF(INDEX($DC$201:$DC$770,MATCH($AE248&amp;BC$3,$DB$201:$DB$770&amp;$DC$201:$DC$770,0))=BC$3,2,""))</f>
        <v/>
      </c>
      <c r="BD249" s="10" t="str">
        <f t="array" ref="BD249">IF(ISNA(INDEX($DC$201:$DC$770,MATCH($AE248&amp;BD$3,$DB$201:$DB$770&amp;$DC$201:$DC$770,0))),IF(ISNA(INDEX($DC$1:$DC$200,MATCH($AE249&amp;BD$3,$DB$1:$DB$200&amp;$DC$1:$DC$200,0))),"",IF(INDEX($DC$1:$DC$200,MATCH($AE249&amp;BD$3,$DB$1:$DB$200&amp;$DC$1:$DC$200,0))=BD$3,1,"")),IF(INDEX($DC$201:$DC$770,MATCH($AE248&amp;BD$3,$DB$201:$DB$770&amp;$DC$201:$DC$770,0))=BD$3,2,""))</f>
        <v/>
      </c>
      <c r="BE249" s="8" t="str">
        <f t="array" ref="BE249">IF(ISNA(INDEX($DC$201:$DC$770,MATCH($AE248&amp;BE$3,$DB$201:$DB$770&amp;$DC$201:$DC$770,0))),IF(ISNA(INDEX($DC$1:$DC$200,MATCH($AE249&amp;BE$3,$DB$1:$DB$200&amp;$DC$1:$DC$200,0))),"",IF(INDEX($DC$1:$DC$200,MATCH($AE249&amp;BE$3,$DB$1:$DB$200&amp;$DC$1:$DC$200,0))=BE$3,1,"")),IF(INDEX($DC$201:$DC$770,MATCH($AE248&amp;BE$3,$DB$201:$DB$770&amp;$DC$201:$DC$770,0))=BE$3,2,""))</f>
        <v/>
      </c>
      <c r="BF249" s="10" t="str">
        <f t="array" ref="BF249">IF(ISNA(INDEX($DC$201:$DC$770,MATCH($AE248&amp;BF$3,$DB$201:$DB$770&amp;$DC$201:$DC$770,0))),IF(ISNA(INDEX($DC$1:$DC$200,MATCH($AE249&amp;BF$3,$DB$1:$DB$200&amp;$DC$1:$DC$200,0))),"",IF(INDEX($DC$1:$DC$200,MATCH($AE249&amp;BF$3,$DB$1:$DB$200&amp;$DC$1:$DC$200,0))=BF$3,1,"")),IF(INDEX($DC$201:$DC$770,MATCH($AE248&amp;BF$3,$DB$201:$DB$770&amp;$DC$201:$DC$770,0))=BF$3,2,""))</f>
        <v/>
      </c>
      <c r="BG249" s="10" t="str">
        <f t="array" ref="BG249">IF(ISNA(INDEX($DC$201:$DC$770,MATCH($AE248&amp;BG$3,$DB$201:$DB$770&amp;$DC$201:$DC$770,0))),IF(ISNA(INDEX($DC$1:$DC$200,MATCH($AE249&amp;BG$3,$DB$1:$DB$200&amp;$DC$1:$DC$200,0))),"",IF(INDEX($DC$1:$DC$200,MATCH($AE249&amp;BG$3,$DB$1:$DB$200&amp;$DC$1:$DC$200,0))=BG$3,1,"")),IF(INDEX($DC$201:$DC$770,MATCH($AE248&amp;BG$3,$DB$201:$DB$770&amp;$DC$201:$DC$770,0))=BG$3,2,""))</f>
        <v/>
      </c>
      <c r="BH249" s="8" t="str">
        <f t="array" ref="BH249">IF(ISNA(INDEX($DC$201:$DC$770,MATCH($AE248&amp;BH$3,$DB$201:$DB$770&amp;$DC$201:$DC$770,0))),IF(ISNA(INDEX($DC$1:$DC$200,MATCH($AE249&amp;BH$3,$DB$1:$DB$200&amp;$DC$1:$DC$200,0))),"",IF(INDEX($DC$1:$DC$200,MATCH($AE249&amp;BH$3,$DB$1:$DB$200&amp;$DC$1:$DC$200,0))=BH$3,1,"")),IF(INDEX($DC$201:$DC$770,MATCH($AE248&amp;BH$3,$DB$201:$DB$770&amp;$DC$201:$DC$770,0))=BH$3,2,""))</f>
        <v/>
      </c>
      <c r="BI249" s="4">
        <f t="shared" ref="BI249" si="2362">BI248+0.5</f>
        <v>357.5</v>
      </c>
      <c r="BJ249" s="174"/>
      <c r="BK249" s="183"/>
      <c r="BL249" s="177"/>
      <c r="BM249" s="2"/>
      <c r="BN249" s="165"/>
      <c r="BO249" s="165"/>
      <c r="BP249" s="165"/>
      <c r="BQ249" s="2"/>
      <c r="BR249" s="9" t="str">
        <f t="shared" ref="BR249" si="2363">IF(ISNA(VLOOKUP(BI249,$CP$30:$CQ$56,2,FALSE)),IF(ISNA(VLOOKUP(BI249,$DB$1:$DE$200,4,FALSE)),"",VLOOKUP(BI249,$DB$1:$DE$200,4,FALSE)),VLOOKUP(BI249,$CP$30:$CQ$56,2,FALSE))</f>
        <v/>
      </c>
      <c r="BS249" s="10"/>
      <c r="BT249" s="10"/>
      <c r="BU249" s="10"/>
      <c r="BV249" s="10"/>
      <c r="BW249" s="8"/>
      <c r="BX249" s="9" t="str">
        <f t="array" ref="BX249">IF(ISNA(INDEX($DC$201:$DC$770,MATCH($BI248&amp;BX$3,$DB$201:$DB$770&amp;$DC$201:$DC$770,0))),IF(ISNA(INDEX($DC$1:$DC$200,MATCH($BI249&amp;BX$3,$DB$1:$DB$200&amp;$DC$1:$DC$200,0))),"",IF(INDEX($DC$1:$DC$200,MATCH($BI249&amp;BX$3,$DB$1:$DB$200&amp;$DC$1:$DC$200,0))=BX$3,1,"")),IF(INDEX($DC$201:$DC$770,MATCH($BI248&amp;BX$3,$DB$201:$DB$770&amp;$DC$201:$DC$770,0))=BX$3,2,""))</f>
        <v/>
      </c>
      <c r="BY249" s="10" t="str">
        <f t="array" ref="BY249">IF(ISNA(INDEX($DC$201:$DC$770,MATCH($BI248&amp;BY$3,$DB$201:$DB$770&amp;$DC$201:$DC$770,0))),IF(ISNA(INDEX($DC$1:$DC$200,MATCH($BI249&amp;BY$3,$DB$1:$DB$200&amp;$DC$1:$DC$200,0))),"",IF(INDEX($DC$1:$DC$200,MATCH($BI249&amp;BY$3,$DB$1:$DB$200&amp;$DC$1:$DC$200,0))=BY$3,1,"")),IF(INDEX($DC$201:$DC$770,MATCH($BI248&amp;BY$3,$DB$201:$DB$770&amp;$DC$201:$DC$770,0))=BY$3,2,""))</f>
        <v/>
      </c>
      <c r="BZ249" s="10" t="str">
        <f t="array" ref="BZ249">IF(ISNA(INDEX($DC$201:$DC$770,MATCH($BI248&amp;BZ$3,$DB$201:$DB$770&amp;$DC$201:$DC$770,0))),IF(ISNA(INDEX($DC$1:$DC$200,MATCH($BI249&amp;BZ$3,$DB$1:$DB$200&amp;$DC$1:$DC$200,0))),"",IF(INDEX($DC$1:$DC$200,MATCH($BI249&amp;BZ$3,$DB$1:$DB$200&amp;$DC$1:$DC$200,0))=BZ$3,1,"")),IF(INDEX($DC$201:$DC$770,MATCH($BI248&amp;BZ$3,$DB$201:$DB$770&amp;$DC$201:$DC$770,0))=BZ$3,2,""))</f>
        <v/>
      </c>
      <c r="CA249" s="9" t="str">
        <f t="array" ref="CA249">IF(ISNA(INDEX($DC$201:$DC$770,MATCH($BI248&amp;CA$3,$DB$201:$DB$770&amp;$DC$201:$DC$770,0))),IF(ISNA(INDEX($DC$1:$DC$200,MATCH($BI249&amp;CA$3,$DB$1:$DB$200&amp;$DC$1:$DC$200,0))),"",IF(INDEX($DC$1:$DC$200,MATCH($BI249&amp;CA$3,$DB$1:$DB$200&amp;$DC$1:$DC$200,0))=CA$3,1,"")),IF(INDEX($DC$201:$DC$770,MATCH($BI248&amp;CA$3,$DB$201:$DB$770&amp;$DC$201:$DC$770,0))=CA$3,2,""))</f>
        <v/>
      </c>
      <c r="CB249" s="10" t="str">
        <f t="array" ref="CB249">IF(ISNA(INDEX($DC$201:$DC$770,MATCH($BI248&amp;CB$3,$DB$201:$DB$770&amp;$DC$201:$DC$770,0))),IF(ISNA(INDEX($DC$1:$DC$200,MATCH($BI249&amp;CB$3,$DB$1:$DB$200&amp;$DC$1:$DC$200,0))),"",IF(INDEX($DC$1:$DC$200,MATCH($BI249&amp;CB$3,$DB$1:$DB$200&amp;$DC$1:$DC$200,0))=CB$3,1,"")),IF(INDEX($DC$201:$DC$770,MATCH($BI248&amp;CB$3,$DB$201:$DB$770&amp;$DC$201:$DC$770,0))=CB$3,2,""))</f>
        <v/>
      </c>
      <c r="CC249" s="8" t="str">
        <f t="array" ref="CC249">IF(ISNA(INDEX($DC$201:$DC$770,MATCH($BI248&amp;CC$3,$DB$201:$DB$770&amp;$DC$201:$DC$770,0))),IF(ISNA(INDEX($DC$1:$DC$200,MATCH($BI249&amp;CC$3,$DB$1:$DB$200&amp;$DC$1:$DC$200,0))),"",IF(INDEX($DC$1:$DC$200,MATCH($BI249&amp;CC$3,$DB$1:$DB$200&amp;$DC$1:$DC$200,0))=CC$3,1,"")),IF(INDEX($DC$201:$DC$770,MATCH($BI248&amp;CC$3,$DB$201:$DB$770&amp;$DC$201:$DC$770,0))=CC$3,2,""))</f>
        <v/>
      </c>
      <c r="CD249" s="10" t="str">
        <f t="array" ref="CD249">IF(ISNA(INDEX($DC$201:$DC$770,MATCH($BI248&amp;CD$3,$DB$201:$DB$770&amp;$DC$201:$DC$770,0))),IF(ISNA(INDEX($DC$1:$DC$200,MATCH($BI249&amp;CD$3,$DB$1:$DB$200&amp;$DC$1:$DC$200,0))),"",IF(INDEX($DC$1:$DC$200,MATCH($BI249&amp;CD$3,$DB$1:$DB$200&amp;$DC$1:$DC$200,0))=CD$3,1,"")),IF(INDEX($DC$201:$DC$770,MATCH($BI248&amp;CD$3,$DB$201:$DB$770&amp;$DC$201:$DC$770,0))=CD$3,2,""))</f>
        <v/>
      </c>
      <c r="CE249" s="10" t="str">
        <f t="array" ref="CE249">IF(ISNA(INDEX($DC$201:$DC$770,MATCH($BI248&amp;CE$3,$DB$201:$DB$770&amp;$DC$201:$DC$770,0))),IF(ISNA(INDEX($DC$1:$DC$200,MATCH($BI249&amp;CE$3,$DB$1:$DB$200&amp;$DC$1:$DC$200,0))),"",IF(INDEX($DC$1:$DC$200,MATCH($BI249&amp;CE$3,$DB$1:$DB$200&amp;$DC$1:$DC$200,0))=CE$3,1,"")),IF(INDEX($DC$201:$DC$770,MATCH($BI248&amp;CE$3,$DB$201:$DB$770&amp;$DC$201:$DC$770,0))=CE$3,2,""))</f>
        <v/>
      </c>
      <c r="CF249" s="10" t="str">
        <f t="array" ref="CF249">IF(ISNA(INDEX($DC$201:$DC$770,MATCH($BI248&amp;CF$3,$DB$201:$DB$770&amp;$DC$201:$DC$770,0))),IF(ISNA(INDEX($DC$1:$DC$200,MATCH($BI249&amp;CF$3,$DB$1:$DB$200&amp;$DC$1:$DC$200,0))),"",IF(INDEX($DC$1:$DC$200,MATCH($BI249&amp;CF$3,$DB$1:$DB$200&amp;$DC$1:$DC$200,0))=CF$3,1,"")),IF(INDEX($DC$201:$DC$770,MATCH($BI248&amp;CF$3,$DB$201:$DB$770&amp;$DC$201:$DC$770,0))=CF$3,2,""))</f>
        <v/>
      </c>
      <c r="CG249" s="9" t="str">
        <f t="array" ref="CG249">IF(ISNA(INDEX($DC$201:$DC$770,MATCH($BI248&amp;CG$3,$DB$201:$DB$770&amp;$DC$201:$DC$770,0))),IF(ISNA(INDEX($DC$1:$DC$200,MATCH($BI249&amp;CG$3,$DB$1:$DB$200&amp;$DC$1:$DC$200,0))),"",IF(INDEX($DC$1:$DC$200,MATCH($BI249&amp;CG$3,$DB$1:$DB$200&amp;$DC$1:$DC$200,0))=CG$3,1,"")),IF(INDEX($DC$201:$DC$770,MATCH($BI248&amp;CG$3,$DB$201:$DB$770&amp;$DC$201:$DC$770,0))=CG$3,2,""))</f>
        <v/>
      </c>
      <c r="CH249" s="10" t="str">
        <f t="array" ref="CH249">IF(ISNA(INDEX($DC$201:$DC$770,MATCH($BI248&amp;CH$3,$DB$201:$DB$770&amp;$DC$201:$DC$770,0))),IF(ISNA(INDEX($DC$1:$DC$200,MATCH($BI249&amp;CH$3,$DB$1:$DB$200&amp;$DC$1:$DC$200,0))),"",IF(INDEX($DC$1:$DC$200,MATCH($BI249&amp;CH$3,$DB$1:$DB$200&amp;$DC$1:$DC$200,0))=CH$3,1,"")),IF(INDEX($DC$201:$DC$770,MATCH($BI248&amp;CH$3,$DB$201:$DB$770&amp;$DC$201:$DC$770,0))=CH$3,2,""))</f>
        <v/>
      </c>
      <c r="CI249" s="8" t="str">
        <f t="array" ref="CI249">IF(ISNA(INDEX($DC$201:$DC$770,MATCH($BI248&amp;CI$3,$DB$201:$DB$770&amp;$DC$201:$DC$770,0))),IF(ISNA(INDEX($DC$1:$DC$200,MATCH($BI249&amp;CI$3,$DB$1:$DB$200&amp;$DC$1:$DC$200,0))),"",IF(INDEX($DC$1:$DC$200,MATCH($BI249&amp;CI$3,$DB$1:$DB$200&amp;$DC$1:$DC$200,0))=CI$3,1,"")),IF(INDEX($DC$201:$DC$770,MATCH($BI248&amp;CI$3,$DB$201:$DB$770&amp;$DC$201:$DC$770,0))=CI$3,2,""))</f>
        <v/>
      </c>
      <c r="CJ249" s="10" t="str">
        <f t="array" ref="CJ249">IF(ISNA(INDEX($DC$201:$DC$770,MATCH($BI248&amp;CJ$3,$DB$201:$DB$770&amp;$DC$201:$DC$770,0))),IF(ISNA(INDEX($DC$1:$DC$200,MATCH($BI249&amp;CJ$3,$DB$1:$DB$200&amp;$DC$1:$DC$200,0))),"",IF(INDEX($DC$1:$DC$200,MATCH($BI249&amp;CJ$3,$DB$1:$DB$200&amp;$DC$1:$DC$200,0))=CJ$3,1,"")),IF(INDEX($DC$201:$DC$770,MATCH($BI248&amp;CJ$3,$DB$201:$DB$770&amp;$DC$201:$DC$770,0))=CJ$3,2,""))</f>
        <v/>
      </c>
      <c r="CK249" s="10" t="str">
        <f t="array" ref="CK249">IF(ISNA(INDEX($DC$201:$DC$770,MATCH($BI248&amp;CK$3,$DB$201:$DB$770&amp;$DC$201:$DC$770,0))),IF(ISNA(INDEX($DC$1:$DC$200,MATCH($BI249&amp;CK$3,$DB$1:$DB$200&amp;$DC$1:$DC$200,0))),"",IF(INDEX($DC$1:$DC$200,MATCH($BI249&amp;CK$3,$DB$1:$DB$200&amp;$DC$1:$DC$200,0))=CK$3,1,"")),IF(INDEX($DC$201:$DC$770,MATCH($BI248&amp;CK$3,$DB$201:$DB$770&amp;$DC$201:$DC$770,0))=CK$3,2,""))</f>
        <v/>
      </c>
      <c r="CL249" s="8" t="str">
        <f t="array" ref="CL249">IF(ISNA(INDEX($DC$201:$DC$770,MATCH($BI248&amp;CL$3,$DB$201:$DB$770&amp;$DC$201:$DC$770,0))),IF(ISNA(INDEX($DC$1:$DC$200,MATCH($BI249&amp;CL$3,$DB$1:$DB$200&amp;$DC$1:$DC$200,0))),"",IF(INDEX($DC$1:$DC$200,MATCH($BI249&amp;CL$3,$DB$1:$DB$200&amp;$DC$1:$DC$200,0))=CL$3,1,"")),IF(INDEX($DC$201:$DC$770,MATCH($BI248&amp;CL$3,$DB$201:$DB$770&amp;$DC$201:$DC$770,0))=CL$3,2,""))</f>
        <v/>
      </c>
      <c r="CX249" s="30"/>
      <c r="CY249" s="30"/>
      <c r="CZ249" s="30"/>
      <c r="DA249" s="30"/>
      <c r="DB249" s="30">
        <f>IF($DF$245&gt;4,DB248+1,0)</f>
        <v>0</v>
      </c>
      <c r="DC249" s="30">
        <f t="shared" si="2342"/>
        <v>3</v>
      </c>
      <c r="DD249" s="30"/>
      <c r="DE249" s="30">
        <v>5</v>
      </c>
      <c r="DF249" s="30"/>
      <c r="DG249" s="30"/>
      <c r="DH249" s="30"/>
      <c r="DI249" s="30"/>
      <c r="DJ249" s="30"/>
      <c r="DK249" s="30"/>
      <c r="DL249" s="49">
        <f t="shared" si="1926"/>
        <v>0</v>
      </c>
      <c r="DM249" s="30"/>
      <c r="DN249" s="30"/>
      <c r="DO249" s="30"/>
      <c r="DP249" s="30"/>
      <c r="DQ249" s="30"/>
    </row>
    <row r="250" spans="1:121">
      <c r="A250" s="13">
        <f t="shared" ref="A250" si="2364">A248+1</f>
        <v>297</v>
      </c>
      <c r="B250" s="174">
        <f>TRUNC((DATE($CR$2,C$205,C250)-WEEKDAY(DATE($CR$2,C$205,C250),2)-DATE(YEAR(DATE($CR$2,C$205,C250)+4-WEEKDAY(DATE($CR$2,C$205,C250),2)),1,-10))/7)</f>
        <v>42</v>
      </c>
      <c r="C250" s="181">
        <v>23</v>
      </c>
      <c r="D250" s="176" t="str">
        <f t="shared" si="1928"/>
        <v>So</v>
      </c>
      <c r="E250" s="2"/>
      <c r="F250" s="164">
        <f t="shared" ref="F250" si="2365">IF(OR(OR(B250=$CR$7,B254=$CR$7,B250=$CS$7,B254=$CS$7,B250=$CT$7,B254=$CT$7,B250=$CR$8,B254=$CR$8,B250=$CR$9,B254=$CR$9,B250=$CR$10,B254=$CR$10,B250=$CS$10,B254=$CS$10,B250=$CR$11,B254=$CR$11,B250=$CS$11,B254=$CS$11,B250=$CT$11,B254=$CT$11,B250=$CU$11,B254=$CU$11,B250=$CV$11,B254=$CV$11,B250=$CR$12,B254=$CR$12,B250=$CS$12,B254=$CS$12),OR($A251=$CP$30,$A251=$CP$31,$A251=$CP$32,$A251=$CP$33,$A251=$CP$34,$A251=$CP$35,$A251=$CP$36,$A251=$CP$37,$A251=$CP$38,$A251=$CP$39,$A251=$CP$40,$A251=$CP$41),OR($A251=$CP$44,$A251=$CP$45,$A251=$CP$46,$A251=$CP$47,$A251=$CP$48,$A251=$CP$49,$A251=$CP$50)),1,"")</f>
        <v>1</v>
      </c>
      <c r="G250" s="164">
        <f t="shared" ref="G250" si="2366">IF(OR(OR(B250=$CR$15,B254=$CR$15,B250=$CS$15,B254=$CS$15,B250=$CT$15,B254=$CT$15,B250=$CR$16,B254=$CR$16,B250=$CS$16,B254=$CS$16,B250=$CR$17,B254=$CR$17,B250=$CS$17,B254=$CS$17,B250=$CR$18,B254=$CR$18,B250=$CS$18,B254=$CS$18,B250=$CT$18,B254=$CT$18,B250=$CU$18,B254=$CU$18,B250=$CV$18,B254=$CV$18,B250=$CR$19,B254=$CR$19,B250=$CS$19,B254=$CS$19),OR($A251=$CP$30,$A251=$CP$31,$A251=$CP$32,$A251=$CP$33,$A251=$CP$34,$A251=$CP$35,$A251=$CP$36,$A251=$CP$37,$A251=$CP$38,$A251=$CP$39,$A251=$CP$40,$A251=$CP$41),OR($A251=$CP$44,$A251=$CP$45,$A251=$CP$46,$A251=$CP$47,$A251=$CP$48,$A251=$CP$49,$A251=$CP$50)),1,"")</f>
        <v>1</v>
      </c>
      <c r="H250" s="164">
        <f t="shared" ref="H250" si="2367">IF(OR(OR(B250=$CR$22,B254=$CR$22,B250=$CS$22,B254=$CS$22,B250=$CT$22,B254=$CT$22,B250=$CR$23,B254=$CR$23,B250=$CS$23,B254=$CS$23,B250=$CR$24,B254=$CR$24,B250=$CS$24,B254=$CS$24,B250=$CR$25,B254=$CR$25,B250=$CS$25,B254=$CS$25,B250=$CT$25,B254=$CT$25,B250=$CU$25,B254=$CU$25,B250=$CV$25,B254=$CV$25,B250=$CR$26,B254=$CR$26,B250=$CS$26,B254=$CS$26),OR($A251=$CP$30,$A251=$CP$31,$A251=$CP$32,$A251=$CP$33,$A251=$CP$34,$A251=$CP$35,$A251=$CP$36,$A251=$CP$37,$A251=$CP$38,$A251=$CP$39,$A251=$CP$40,$A251=$CP$41),OR($A251=$CP$44,$A251=$CP$45,$A251=$CP$46,$A251=$CP$47,$A251=$CP$48,$A251=$CP$49,$A251=$CP$50)),1,"")</f>
        <v>1</v>
      </c>
      <c r="I250" s="2"/>
      <c r="J250" s="1" t="str">
        <f t="shared" ref="J250" si="2368">IF(ISNA(VLOOKUP(A250,$DB$1:$DE$200,4,FALSE)),"",VLOOKUP(A250,$DB$1:$DE$200,4,FALSE))</f>
        <v/>
      </c>
      <c r="K250" s="1"/>
      <c r="L250" s="1"/>
      <c r="M250" s="1"/>
      <c r="N250" s="1"/>
      <c r="O250" s="1"/>
      <c r="P250" s="5" t="str">
        <f t="array" ref="P250">IF(ISNA(INDEX($DC$1:$DC$770,MATCH($A250&amp;P$3,$DB$1:$DB$770&amp;$DC$1:$DC$770,0))),"",IF(ISNA(INDEX($DC$1:$DC$200,MATCH($A250&amp;P$3,$DB$1:$DB$200&amp;$DC$1:$DC$200,0))),IF(INDEX($DC$201:$DC$770,MATCH($A250&amp;P$3,$DB$201:$DB$770&amp;$DC$201:$DC$770,0))=P$3,2,""),IF(INDEX($DC$1:$DC$200,MATCH($A250&amp;P$3,$DB$1:$DB$200&amp;$DC$1:$DC$200,0))=P$3,1,"")))</f>
        <v/>
      </c>
      <c r="Q250" s="6" t="str">
        <f t="array" ref="Q250">IF(ISNA(INDEX($DC$1:$DC$770,MATCH($A250&amp;Q$3,$DB$1:$DB$770&amp;$DC$1:$DC$770,0))),"",IF(ISNA(INDEX($DC$1:$DC$200,MATCH($A250&amp;Q$3,$DB$1:$DB$200&amp;$DC$1:$DC$200,0))),IF(INDEX($DC$201:$DC$770,MATCH($A250&amp;Q$3,$DB$201:$DB$770&amp;$DC$201:$DC$770,0))=Q$3,2,""),IF(INDEX($DC$1:$DC$200,MATCH($A250&amp;Q$3,$DB$1:$DB$200&amp;$DC$1:$DC$200,0))=Q$3,1,"")))</f>
        <v/>
      </c>
      <c r="R250" s="6" t="str">
        <f t="array" ref="R250">IF(ISNA(INDEX($DC$1:$DC$770,MATCH($A250&amp;R$3,$DB$1:$DB$770&amp;$DC$1:$DC$770,0))),"",IF(ISNA(INDEX($DC$1:$DC$200,MATCH($A250&amp;R$3,$DB$1:$DB$200&amp;$DC$1:$DC$200,0))),IF(INDEX($DC$201:$DC$770,MATCH($A250&amp;R$3,$DB$201:$DB$770&amp;$DC$201:$DC$770,0))=R$3,2,""),IF(INDEX($DC$1:$DC$200,MATCH($A250&amp;R$3,$DB$1:$DB$200&amp;$DC$1:$DC$200,0))=R$3,1,"")))</f>
        <v/>
      </c>
      <c r="S250" s="5" t="str">
        <f t="array" ref="S250">IF(ISNA(INDEX($DC$1:$DC$770,MATCH($A250&amp;S$3,$DB$1:$DB$770&amp;$DC$1:$DC$770,0))),"",IF(ISNA(INDEX($DC$1:$DC$200,MATCH($A250&amp;S$3,$DB$1:$DB$200&amp;$DC$1:$DC$200,0))),IF(INDEX($DC$201:$DC$770,MATCH($A250&amp;S$3,$DB$201:$DB$770&amp;$DC$201:$DC$770,0))=S$3,2,""),IF(INDEX($DC$1:$DC$200,MATCH($A250&amp;S$3,$DB$1:$DB$200&amp;$DC$1:$DC$200,0))=S$3,1,"")))</f>
        <v/>
      </c>
      <c r="T250" s="6" t="str">
        <f t="array" ref="T250">IF(ISNA(INDEX($DC$1:$DC$770,MATCH($A250&amp;T$3,$DB$1:$DB$770&amp;$DC$1:$DC$770,0))),"",IF(ISNA(INDEX($DC$1:$DC$200,MATCH($A250&amp;T$3,$DB$1:$DB$200&amp;$DC$1:$DC$200,0))),IF(INDEX($DC$201:$DC$770,MATCH($A250&amp;T$3,$DB$201:$DB$770&amp;$DC$201:$DC$770,0))=T$3,2,""),IF(INDEX($DC$1:$DC$200,MATCH($A250&amp;T$3,$DB$1:$DB$200&amp;$DC$1:$DC$200,0))=T$3,1,"")))</f>
        <v/>
      </c>
      <c r="U250" s="7" t="str">
        <f t="array" ref="U250">IF(ISNA(INDEX($DC$1:$DC$770,MATCH($A250&amp;U$3,$DB$1:$DB$770&amp;$DC$1:$DC$770,0))),"",IF(ISNA(INDEX($DC$1:$DC$200,MATCH($A250&amp;U$3,$DB$1:$DB$200&amp;$DC$1:$DC$200,0))),IF(INDEX($DC$201:$DC$770,MATCH($A250&amp;U$3,$DB$201:$DB$770&amp;$DC$201:$DC$770,0))=U$3,2,""),IF(INDEX($DC$1:$DC$200,MATCH($A250&amp;U$3,$DB$1:$DB$200&amp;$DC$1:$DC$200,0))=U$3,1,"")))</f>
        <v/>
      </c>
      <c r="V250" s="6" t="str">
        <f t="array" ref="V250">IF(ISNA(INDEX($DC$1:$DC$770,MATCH($A250&amp;V$3,$DB$1:$DB$770&amp;$DC$1:$DC$770,0))),"",IF(ISNA(INDEX($DC$1:$DC$200,MATCH($A250&amp;V$3,$DB$1:$DB$200&amp;$DC$1:$DC$200,0))),IF(INDEX($DC$201:$DC$770,MATCH($A250&amp;V$3,$DB$201:$DB$770&amp;$DC$201:$DC$770,0))=V$3,2,""),IF(INDEX($DC$1:$DC$200,MATCH($A250&amp;V$3,$DB$1:$DB$200&amp;$DC$1:$DC$200,0))=V$3,1,"")))</f>
        <v/>
      </c>
      <c r="W250" s="6" t="str">
        <f t="array" ref="W250">IF(ISNA(INDEX($DC$1:$DC$770,MATCH($A250&amp;W$3,$DB$1:$DB$770&amp;$DC$1:$DC$770,0))),"",IF(ISNA(INDEX($DC$1:$DC$200,MATCH($A250&amp;W$3,$DB$1:$DB$200&amp;$DC$1:$DC$200,0))),IF(INDEX($DC$201:$DC$770,MATCH($A250&amp;W$3,$DB$201:$DB$770&amp;$DC$201:$DC$770,0))=W$3,2,""),IF(INDEX($DC$1:$DC$200,MATCH($A250&amp;W$3,$DB$1:$DB$200&amp;$DC$1:$DC$200,0))=W$3,1,"")))</f>
        <v/>
      </c>
      <c r="X250" s="6" t="str">
        <f t="array" ref="X250">IF(ISNA(INDEX($DC$1:$DC$770,MATCH($A250&amp;X$3,$DB$1:$DB$770&amp;$DC$1:$DC$770,0))),"",IF(ISNA(INDEX($DC$1:$DC$200,MATCH($A250&amp;X$3,$DB$1:$DB$200&amp;$DC$1:$DC$200,0))),IF(INDEX($DC$201:$DC$770,MATCH($A250&amp;X$3,$DB$201:$DB$770&amp;$DC$201:$DC$770,0))=X$3,2,""),IF(INDEX($DC$1:$DC$200,MATCH($A250&amp;X$3,$DB$1:$DB$200&amp;$DC$1:$DC$200,0))=X$3,1,"")))</f>
        <v/>
      </c>
      <c r="Y250" s="5" t="str">
        <f t="array" ref="Y250">IF(ISNA(INDEX($DC$1:$DC$770,MATCH($A250&amp;Y$3,$DB$1:$DB$770&amp;$DC$1:$DC$770,0))),"",IF(ISNA(INDEX($DC$1:$DC$200,MATCH($A250&amp;Y$3,$DB$1:$DB$200&amp;$DC$1:$DC$200,0))),IF(INDEX($DC$201:$DC$770,MATCH($A250&amp;Y$3,$DB$201:$DB$770&amp;$DC$201:$DC$770,0))=Y$3,2,""),IF(INDEX($DC$1:$DC$200,MATCH($A250&amp;Y$3,$DB$1:$DB$200&amp;$DC$1:$DC$200,0))=Y$3,1,"")))</f>
        <v/>
      </c>
      <c r="Z250" s="6" t="str">
        <f t="array" ref="Z250">IF(ISNA(INDEX($DC$1:$DC$770,MATCH($A250&amp;Z$3,$DB$1:$DB$770&amp;$DC$1:$DC$770,0))),"",IF(ISNA(INDEX($DC$1:$DC$200,MATCH($A250&amp;Z$3,$DB$1:$DB$200&amp;$DC$1:$DC$200,0))),IF(INDEX($DC$201:$DC$770,MATCH($A250&amp;Z$3,$DB$201:$DB$770&amp;$DC$201:$DC$770,0))=Z$3,2,""),IF(INDEX($DC$1:$DC$200,MATCH($A250&amp;Z$3,$DB$1:$DB$200&amp;$DC$1:$DC$200,0))=Z$3,1,"")))</f>
        <v/>
      </c>
      <c r="AA250" s="7" t="str">
        <f t="array" ref="AA250">IF(ISNA(INDEX($DC$1:$DC$770,MATCH($A250&amp;AA$3,$DB$1:$DB$770&amp;$DC$1:$DC$770,0))),"",IF(ISNA(INDEX($DC$1:$DC$200,MATCH($A250&amp;AA$3,$DB$1:$DB$200&amp;$DC$1:$DC$200,0))),IF(INDEX($DC$201:$DC$770,MATCH($A250&amp;AA$3,$DB$201:$DB$770&amp;$DC$201:$DC$770,0))=AA$3,2,""),IF(INDEX($DC$1:$DC$200,MATCH($A250&amp;AA$3,$DB$1:$DB$200&amp;$DC$1:$DC$200,0))=AA$3,1,"")))</f>
        <v/>
      </c>
      <c r="AB250" s="6" t="str">
        <f t="array" ref="AB250">IF(ISNA(INDEX($DC$1:$DC$770,MATCH($A250&amp;AB$3,$DB$1:$DB$770&amp;$DC$1:$DC$770,0))),"",IF(ISNA(INDEX($DC$1:$DC$200,MATCH($A250&amp;AB$3,$DB$1:$DB$200&amp;$DC$1:$DC$200,0))),IF(INDEX($DC$201:$DC$770,MATCH($A250&amp;AB$3,$DB$201:$DB$770&amp;$DC$201:$DC$770,0))=AB$3,2,""),IF(INDEX($DC$1:$DC$200,MATCH($A250&amp;AB$3,$DB$1:$DB$200&amp;$DC$1:$DC$200,0))=AB$3,1,"")))</f>
        <v/>
      </c>
      <c r="AC250" s="6" t="str">
        <f t="array" ref="AC250">IF(ISNA(INDEX($DC$1:$DC$770,MATCH($A250&amp;AC$3,$DB$1:$DB$770&amp;$DC$1:$DC$770,0))),"",IF(ISNA(INDEX($DC$1:$DC$200,MATCH($A250&amp;AC$3,$DB$1:$DB$200&amp;$DC$1:$DC$200,0))),IF(INDEX($DC$201:$DC$770,MATCH($A250&amp;AC$3,$DB$201:$DB$770&amp;$DC$201:$DC$770,0))=AC$3,2,""),IF(INDEX($DC$1:$DC$200,MATCH($A250&amp;AC$3,$DB$1:$DB$200&amp;$DC$1:$DC$200,0))=AC$3,1,"")))</f>
        <v/>
      </c>
      <c r="AD250" s="7" t="str">
        <f t="array" ref="AD250">IF(ISNA(INDEX($DC$1:$DC$770,MATCH($A250&amp;AD$3,$DB$1:$DB$770&amp;$DC$1:$DC$770,0))),"",IF(ISNA(INDEX($DC$1:$DC$200,MATCH($A250&amp;AD$3,$DB$1:$DB$200&amp;$DC$1:$DC$200,0))),IF(INDEX($DC$201:$DC$770,MATCH($A250&amp;AD$3,$DB$201:$DB$770&amp;$DC$201:$DC$770,0))=AD$3,2,""),IF(INDEX($DC$1:$DC$200,MATCH($A250&amp;AD$3,$DB$1:$DB$200&amp;$DC$1:$DC$200,0))=AD$3,1,"")))</f>
        <v/>
      </c>
      <c r="AE250" s="4">
        <f t="shared" ref="AE250" si="2369">AE248+1</f>
        <v>328</v>
      </c>
      <c r="AF250" s="174">
        <f>TRUNC((DATE($CR$2,AG$205,AG250)-WEEKDAY(DATE($CR$2,AG$205,AG250),2)-DATE(YEAR(DATE($CR$2,AG$205,AG250)+4-WEEKDAY(DATE($CR$2,AG$205,AG250),2)),1,-10))/7)</f>
        <v>47</v>
      </c>
      <c r="AG250" s="181">
        <v>23</v>
      </c>
      <c r="AH250" s="176" t="str">
        <f t="shared" si="1933"/>
        <v>Mi</v>
      </c>
      <c r="AI250" s="2"/>
      <c r="AJ250" s="164" t="str">
        <f t="shared" ref="AJ250" si="2370">IF(OR(OR(AF250=$CR$7,AF254=$CR$7,AF250=$CS$7,AF254=$CS$7,AF250=$CT$7,AF254=$CT$7,AF250=$CR$8,AF254=$CR$8,AF250=$CR$9,AF254=$CR$9,AF250=$CR$10,AF254=$CR$10,AF250=$CS$10,AF254=$CS$10,AF250=$CR$11,AF254=$CR$11,AF250=$CS$11,AF254=$CS$11,AF250=$CT$11,AF254=$CT$11,AF250=$CU$11,AF254=$CU$11,AF250=$CV$11,AF254=$CV$11,AF250=$CR$12,AF254=$CR$12,AF250=$CS$12,AF254=$CS$12),OR($AE251=$CP$30,$AE251=$CP$31,$AE251=$CP$32,$AE251=$CP$33,$AE251=$CP$34,$AE251=$CP$35,$AE251=$CP$36,$AE251=$CP$37,$AE251=$CP$38,$AE251=$CP$39,$AE251=$CP$40,$AE251=$CP$41),OR($AE251=$CP$44,$AE251=$CP$45,$AE251=$CP$46,$AE251=$CP$47,$AE251=$CP$48,$AE251=$CP$49,$AE251=$CP$50)),1,"")</f>
        <v/>
      </c>
      <c r="AK250" s="164" t="str">
        <f t="shared" ref="AK250" si="2371">IF(OR(OR(AF250=$CR$15,AF254=$CR$15,AF250=$CS$15,AF254=$CS$15,AF250=$CT$15,AF254=$CT$15,AF250=$CR$16,AF254=$CR$16,AF250=$CS$16,AF254=$CS$16,AF250=$CR$17,AF254=$CR$17,AF250=$CS$17,AF254=$CS$17,AF250=$CR$18,AF254=$CR$18,AF250=$CS$18,AF254=$CS$18,AF250=$CT$18,AF254=$CT$18,AF250=$CU$18,AF254=$CU$18,AF250=$CV$18,AF254=$CV$18,AF250=$CR$19,AF254=$CR$19,AF250=$CS$19,AF254=$CS$19),OR($AE251=$CP$30,$AE251=$CP$31,$AE251=$CP$32,$AE251=$CP$33,$AE251=$CP$34,$AE251=$CP$35,$AE251=$CP$36,$AE251=$CP$37,$AE251=$CP$38,$AE251=$CP$39,$AE251=$CP$40,$AE251=$CP$41),OR($AE251=$CP$44,$AE251=$CP$45,$AE251=$CP$46,$AE251=$CP$47,$AE251=$CP$48,$AE251=$CP$49,$AE251=$CP$50)),1,"")</f>
        <v/>
      </c>
      <c r="AL250" s="164" t="str">
        <f t="shared" ref="AL250" si="2372">IF(OR(OR(AF250=$CR$22,AF254=$CR$22,AF250=$CS$22,AF254=$CS$22,AF250=$CT$22,AF254=$CT$22,AF250=$CR$23,AF254=$CR$23,AF250=$CS$23,AF254=$CS$23,AF250=$CR$24,AF254=$CR$24,AF250=$CS$24,AF254=$CS$24,AF250=$CR$25,AF254=$CR$25,AF250=$CS$25,AF254=$CS$25,AF250=$CT$25,AF254=$CT$25,AF250=$CU$25,AF254=$CU$25,AF250=$CV$25,AF254=$CV$25,AF250=$CR$26,AF254=$CR$26,AF250=$CS$26,AF254=$CS$26),OR($AE251=$CP$30,$AE251=$CP$31,$AE251=$CP$32,$AE251=$CP$33,$AE251=$CP$34,$AE251=$CP$35,$AE251=$CP$36,$AE251=$CP$37,$AE251=$CP$38,$AE251=$CP$39,$AE251=$CP$40,$AE251=$CP$41),OR($AE251=$CP$44,$AE251=$CP$45,$AE251=$CP$46,$AE251=$CP$47,$AE251=$CP$48,$AE251=$CP$49,$AE251=$CP$50)),1,"")</f>
        <v/>
      </c>
      <c r="AM250" s="2"/>
      <c r="AN250" s="5" t="str">
        <f t="shared" ref="AN250" si="2373">IF(ISNA(VLOOKUP(AE250,$DB$1:$DE$200,4,FALSE)),"",VLOOKUP(AE250,$DB$1:$DE$200,4,FALSE))</f>
        <v/>
      </c>
      <c r="AO250" s="6"/>
      <c r="AP250" s="6"/>
      <c r="AQ250" s="6"/>
      <c r="AR250" s="6"/>
      <c r="AS250" s="7"/>
      <c r="AT250" s="5" t="str">
        <f t="array" ref="AT250">IF(ISNA(INDEX($DC$1:$DC$770,MATCH($AE250&amp;AT$3,$DB$1:$DB$770&amp;$DC$1:$DC$770,0))),"",IF(ISNA(INDEX($DC$1:$DC$200,MATCH($AE250&amp;AT$3,$DB$1:$DB$200&amp;$DC$1:$DC$200,0))),IF(INDEX($DC$201:$DC$770,MATCH($AE250&amp;AT$3,$DB$201:$DB$770&amp;$DC$201:$DC$770,0))=AT$3,2,""),IF(INDEX($DC$1:$DC$200,MATCH($AE250&amp;AT$3,$DB$1:$DB$200&amp;$DC$1:$DC$200,0))=AT$3,1,"")))</f>
        <v/>
      </c>
      <c r="AU250" s="6" t="str">
        <f t="array" ref="AU250">IF(ISNA(INDEX($DC$1:$DC$770,MATCH($AE250&amp;AU$3,$DB$1:$DB$770&amp;$DC$1:$DC$770,0))),"",IF(ISNA(INDEX($DC$1:$DC$200,MATCH($AE250&amp;AU$3,$DB$1:$DB$200&amp;$DC$1:$DC$200,0))),IF(INDEX($DC$201:$DC$770,MATCH($AE250&amp;AU$3,$DB$201:$DB$770&amp;$DC$201:$DC$770,0))=AU$3,2,""),IF(INDEX($DC$1:$DC$200,MATCH($AE250&amp;AU$3,$DB$1:$DB$200&amp;$DC$1:$DC$200,0))=AU$3,1,"")))</f>
        <v/>
      </c>
      <c r="AV250" s="6" t="str">
        <f t="array" ref="AV250">IF(ISNA(INDEX($DC$1:$DC$770,MATCH($AE250&amp;AV$3,$DB$1:$DB$770&amp;$DC$1:$DC$770,0))),"",IF(ISNA(INDEX($DC$1:$DC$200,MATCH($AE250&amp;AV$3,$DB$1:$DB$200&amp;$DC$1:$DC$200,0))),IF(INDEX($DC$201:$DC$770,MATCH($AE250&amp;AV$3,$DB$201:$DB$770&amp;$DC$201:$DC$770,0))=AV$3,2,""),IF(INDEX($DC$1:$DC$200,MATCH($AE250&amp;AV$3,$DB$1:$DB$200&amp;$DC$1:$DC$200,0))=AV$3,1,"")))</f>
        <v/>
      </c>
      <c r="AW250" s="5" t="str">
        <f t="array" ref="AW250">IF(ISNA(INDEX($DC$1:$DC$770,MATCH($AE250&amp;AW$3,$DB$1:$DB$770&amp;$DC$1:$DC$770,0))),"",IF(ISNA(INDEX($DC$1:$DC$200,MATCH($AE250&amp;AW$3,$DB$1:$DB$200&amp;$DC$1:$DC$200,0))),IF(INDEX($DC$201:$DC$770,MATCH($AE250&amp;AW$3,$DB$201:$DB$770&amp;$DC$201:$DC$770,0))=AW$3,2,""),IF(INDEX($DC$1:$DC$200,MATCH($AE250&amp;AW$3,$DB$1:$DB$200&amp;$DC$1:$DC$200,0))=AW$3,1,"")))</f>
        <v/>
      </c>
      <c r="AX250" s="6" t="str">
        <f t="array" ref="AX250">IF(ISNA(INDEX($DC$1:$DC$770,MATCH($AE250&amp;AX$3,$DB$1:$DB$770&amp;$DC$1:$DC$770,0))),"",IF(ISNA(INDEX($DC$1:$DC$200,MATCH($AE250&amp;AX$3,$DB$1:$DB$200&amp;$DC$1:$DC$200,0))),IF(INDEX($DC$201:$DC$770,MATCH($AE250&amp;AX$3,$DB$201:$DB$770&amp;$DC$201:$DC$770,0))=AX$3,2,""),IF(INDEX($DC$1:$DC$200,MATCH($AE250&amp;AX$3,$DB$1:$DB$200&amp;$DC$1:$DC$200,0))=AX$3,1,"")))</f>
        <v/>
      </c>
      <c r="AY250" s="7" t="str">
        <f t="array" ref="AY250">IF(ISNA(INDEX($DC$1:$DC$770,MATCH($AE250&amp;AY$3,$DB$1:$DB$770&amp;$DC$1:$DC$770,0))),"",IF(ISNA(INDEX($DC$1:$DC$200,MATCH($AE250&amp;AY$3,$DB$1:$DB$200&amp;$DC$1:$DC$200,0))),IF(INDEX($DC$201:$DC$770,MATCH($AE250&amp;AY$3,$DB$201:$DB$770&amp;$DC$201:$DC$770,0))=AY$3,2,""),IF(INDEX($DC$1:$DC$200,MATCH($AE250&amp;AY$3,$DB$1:$DB$200&amp;$DC$1:$DC$200,0))=AY$3,1,"")))</f>
        <v/>
      </c>
      <c r="AZ250" s="6" t="str">
        <f t="array" ref="AZ250">IF(ISNA(INDEX($DC$1:$DC$770,MATCH($AE250&amp;AZ$3,$DB$1:$DB$770&amp;$DC$1:$DC$770,0))),"",IF(ISNA(INDEX($DC$1:$DC$200,MATCH($AE250&amp;AZ$3,$DB$1:$DB$200&amp;$DC$1:$DC$200,0))),IF(INDEX($DC$201:$DC$770,MATCH($AE250&amp;AZ$3,$DB$201:$DB$770&amp;$DC$201:$DC$770,0))=AZ$3,2,""),IF(INDEX($DC$1:$DC$200,MATCH($AE250&amp;AZ$3,$DB$1:$DB$200&amp;$DC$1:$DC$200,0))=AZ$3,1,"")))</f>
        <v/>
      </c>
      <c r="BA250" s="6" t="str">
        <f t="array" ref="BA250">IF(ISNA(INDEX($DC$1:$DC$770,MATCH($AE250&amp;BA$3,$DB$1:$DB$770&amp;$DC$1:$DC$770,0))),"",IF(ISNA(INDEX($DC$1:$DC$200,MATCH($AE250&amp;BA$3,$DB$1:$DB$200&amp;$DC$1:$DC$200,0))),IF(INDEX($DC$201:$DC$770,MATCH($AE250&amp;BA$3,$DB$201:$DB$770&amp;$DC$201:$DC$770,0))=BA$3,2,""),IF(INDEX($DC$1:$DC$200,MATCH($AE250&amp;BA$3,$DB$1:$DB$200&amp;$DC$1:$DC$200,0))=BA$3,1,"")))</f>
        <v/>
      </c>
      <c r="BB250" s="6" t="str">
        <f t="array" ref="BB250">IF(ISNA(INDEX($DC$1:$DC$770,MATCH($AE250&amp;BB$3,$DB$1:$DB$770&amp;$DC$1:$DC$770,0))),"",IF(ISNA(INDEX($DC$1:$DC$200,MATCH($AE250&amp;BB$3,$DB$1:$DB$200&amp;$DC$1:$DC$200,0))),IF(INDEX($DC$201:$DC$770,MATCH($AE250&amp;BB$3,$DB$201:$DB$770&amp;$DC$201:$DC$770,0))=BB$3,2,""),IF(INDEX($DC$1:$DC$200,MATCH($AE250&amp;BB$3,$DB$1:$DB$200&amp;$DC$1:$DC$200,0))=BB$3,1,"")))</f>
        <v/>
      </c>
      <c r="BC250" s="5" t="str">
        <f t="array" ref="BC250">IF(ISNA(INDEX($DC$1:$DC$770,MATCH($AE250&amp;BC$3,$DB$1:$DB$770&amp;$DC$1:$DC$770,0))),"",IF(ISNA(INDEX($DC$1:$DC$200,MATCH($AE250&amp;BC$3,$DB$1:$DB$200&amp;$DC$1:$DC$200,0))),IF(INDEX($DC$201:$DC$770,MATCH($AE250&amp;BC$3,$DB$201:$DB$770&amp;$DC$201:$DC$770,0))=BC$3,2,""),IF(INDEX($DC$1:$DC$200,MATCH($AE250&amp;BC$3,$DB$1:$DB$200&amp;$DC$1:$DC$200,0))=BC$3,1,"")))</f>
        <v/>
      </c>
      <c r="BD250" s="6" t="str">
        <f t="array" ref="BD250">IF(ISNA(INDEX($DC$1:$DC$770,MATCH($AE250&amp;BD$3,$DB$1:$DB$770&amp;$DC$1:$DC$770,0))),"",IF(ISNA(INDEX($DC$1:$DC$200,MATCH($AE250&amp;BD$3,$DB$1:$DB$200&amp;$DC$1:$DC$200,0))),IF(INDEX($DC$201:$DC$770,MATCH($AE250&amp;BD$3,$DB$201:$DB$770&amp;$DC$201:$DC$770,0))=BD$3,2,""),IF(INDEX($DC$1:$DC$200,MATCH($AE250&amp;BD$3,$DB$1:$DB$200&amp;$DC$1:$DC$200,0))=BD$3,1,"")))</f>
        <v/>
      </c>
      <c r="BE250" s="7" t="str">
        <f t="array" ref="BE250">IF(ISNA(INDEX($DC$1:$DC$770,MATCH($AE250&amp;BE$3,$DB$1:$DB$770&amp;$DC$1:$DC$770,0))),"",IF(ISNA(INDEX($DC$1:$DC$200,MATCH($AE250&amp;BE$3,$DB$1:$DB$200&amp;$DC$1:$DC$200,0))),IF(INDEX($DC$201:$DC$770,MATCH($AE250&amp;BE$3,$DB$201:$DB$770&amp;$DC$201:$DC$770,0))=BE$3,2,""),IF(INDEX($DC$1:$DC$200,MATCH($AE250&amp;BE$3,$DB$1:$DB$200&amp;$DC$1:$DC$200,0))=BE$3,1,"")))</f>
        <v/>
      </c>
      <c r="BF250" s="6" t="str">
        <f t="array" ref="BF250">IF(ISNA(INDEX($DC$1:$DC$770,MATCH($AE250&amp;BF$3,$DB$1:$DB$770&amp;$DC$1:$DC$770,0))),"",IF(ISNA(INDEX($DC$1:$DC$200,MATCH($AE250&amp;BF$3,$DB$1:$DB$200&amp;$DC$1:$DC$200,0))),IF(INDEX($DC$201:$DC$770,MATCH($AE250&amp;BF$3,$DB$201:$DB$770&amp;$DC$201:$DC$770,0))=BF$3,2,""),IF(INDEX($DC$1:$DC$200,MATCH($AE250&amp;BF$3,$DB$1:$DB$200&amp;$DC$1:$DC$200,0))=BF$3,1,"")))</f>
        <v/>
      </c>
      <c r="BG250" s="6" t="str">
        <f t="array" ref="BG250">IF(ISNA(INDEX($DC$1:$DC$770,MATCH($AE250&amp;BG$3,$DB$1:$DB$770&amp;$DC$1:$DC$770,0))),"",IF(ISNA(INDEX($DC$1:$DC$200,MATCH($AE250&amp;BG$3,$DB$1:$DB$200&amp;$DC$1:$DC$200,0))),IF(INDEX($DC$201:$DC$770,MATCH($AE250&amp;BG$3,$DB$201:$DB$770&amp;$DC$201:$DC$770,0))=BG$3,2,""),IF(INDEX($DC$1:$DC$200,MATCH($AE250&amp;BG$3,$DB$1:$DB$200&amp;$DC$1:$DC$200,0))=BG$3,1,"")))</f>
        <v/>
      </c>
      <c r="BH250" s="7" t="str">
        <f t="array" ref="BH250">IF(ISNA(INDEX($DC$1:$DC$770,MATCH($AE250&amp;BH$3,$DB$1:$DB$770&amp;$DC$1:$DC$770,0))),"",IF(ISNA(INDEX($DC$1:$DC$200,MATCH($AE250&amp;BH$3,$DB$1:$DB$200&amp;$DC$1:$DC$200,0))),IF(INDEX($DC$201:$DC$770,MATCH($AE250&amp;BH$3,$DB$201:$DB$770&amp;$DC$201:$DC$770,0))=BH$3,2,""),IF(INDEX($DC$1:$DC$200,MATCH($AE250&amp;BH$3,$DB$1:$DB$200&amp;$DC$1:$DC$200,0))=BH$3,1,"")))</f>
        <v/>
      </c>
      <c r="BI250" s="4">
        <f t="shared" ref="BI250" si="2374">BI248+1</f>
        <v>358</v>
      </c>
      <c r="BJ250" s="174">
        <f>TRUNC((DATE($CR$2,BK$205,BK250)-WEEKDAY(DATE($CR$2,BK$205,BK250),2)-DATE(YEAR(DATE($CR$2,BK$205,BK250)+4-WEEKDAY(DATE($CR$2,BK$205,BK250),2)),1,-10))/7)</f>
        <v>51</v>
      </c>
      <c r="BK250" s="181">
        <v>23</v>
      </c>
      <c r="BL250" s="176" t="str">
        <f t="shared" si="1938"/>
        <v>Fr</v>
      </c>
      <c r="BM250" s="2"/>
      <c r="BN250" s="164" t="str">
        <f t="shared" ref="BN250" si="2375">IF(OR(OR($BI251=$CP$30,$BI251=$CP$31,$BI251=$CP$32,$BI251=$CP$33,$BI251=$CP$34,$BI251=$CP$35,$BI251=$CP$36,$BI251=$CP$37,$BI251=$CP$38,$BI251=$CP$39,$BI251=$CP$40,$BI251=$CP$41),OR(BJ250=$CR$7,BJ254=$CR$7,BJ250=$CS$7,BJ254=$CS$7,BJ250=$CT$7,BJ254=$CT$7,BJ250=$CR$8,BJ254=$CR$8,BJ250=$CR$9,BJ254=$CR$9,BJ250=$CR$10,BJ254=$CR$10,BJ250=$CS$10,BJ254=$CS$10,BJ250=$CR$11,BJ254=$CR$11,BJ250=$CS$11,BJ254=$CS$11,BJ250=$CT$11,BJ254=$CT$11,BJ250=$CU$11,BJ254=$CU$11,BJ250=$CV$11,BJ254=$CV$11,BJ250=$CR$12,BJ254=$CR$12,BJ250=$CS$12,BJ254=$CS$12),OR($BI251=$CP$44,$BI251=$CP$45,$BI251=$CP$46,$BI251=$CP$47,$BI251=$CP$48,$BI251=$CP$49,$BI251=$CP$50)),1,"")</f>
        <v/>
      </c>
      <c r="BO250" s="164" t="str">
        <f t="shared" ref="BO250" si="2376">IF(OR(OR(BJ250=$CR$15,BJ254=$CR$15,BJ250=$CS$15,BJ254=$CS$15,BJ250=$CT$15,BJ254=$CT$15,BJ250=$CR$16,BJ254=$CR$16,BJ250=$CS$16,BJ254=$CS$16,BJ250=$CR$17,BJ254=$CR$17,BJ250=$CS$17,BJ254=$CS$17,BJ250=$CR$18,BJ254=$CR$18,BJ250=$CS$18,BJ254=$CS$18,BJ250=$CT$18,BJ254=$CT$18,BJ250=$CU$18,BJ254=$CU$18,BJ250=$CV$18,BJ254=$CV$18,BJ250=$CR$19,BJ254=$CR$19,BJ250=$CS$19,BJ254=$CS$19),OR($BI251=$CP$30,$BI251=$CP$31,$BI251=$CP$32,$BI251=$CP$33,$BI251=$CP$34,$BI251=$CP$35,$BI251=$CP$36,$BI251=$CP$37,$BI251=$CP$38,$BI251=$CP$39,$BI251=$CP$40,$BI251=$CP$41),OR($BI251=$CP$44,$BI251=$CP$45,$BI251=$CP$46,$BI251=$CP$47,$BI251=$CP$48,$BI251=$CP$49,$BI251=$CP$50)),1,"")</f>
        <v/>
      </c>
      <c r="BP250" s="164" t="str">
        <f t="shared" ref="BP250" si="2377">IF(OR(OR(BJ250=$CR$22,BJ254=$CR$22,BJ250=$CS$22,BJ254=$CS$22,BJ250=$CT$22,BJ254=$CT$22,BJ250=$CR$23,BJ254=$CR$23,BJ250=$CS$23,BJ254=$CS$23,BJ250=$CR$24,BJ254=$CR$24,BJ250=$CS$24,BJ254=$CS$24,BJ250=$CR$25,BJ254=$CR$25,BJ250=$CS$25,BJ254=$CS$25,BJ250=$CT$25,BJ254=$CT$25,BJ250=$CU$25,BJ254=$CU$25,BJ250=$CV$25,BJ254=$CV$25,BJ250=$CR$26,BJ254=$CR$26,BJ250=$CS$26,BJ254=$CS$26),OR($BI251=$CP$30,$BI251=$CP$31,$BI251=$CP$32,$BI251=$CP$33,$BI251=$CP$34,$BI251=$CP$35,$BI251=$CP$36,$BI251=$CP$37,$BI251=$CP$38,$BI251=$CP$39,$BI251=$CP$40,$BI251=$CP$41),OR($BI251=$CP$44,$BI251=$CP$45,$BI251=$CP$46,$BI251=$CP$47,$BI251=$CP$48,$BI251=$CP$49,$BI251=$CP$50)),1,"")</f>
        <v/>
      </c>
      <c r="BQ250" s="2"/>
      <c r="BR250" s="5" t="str">
        <f t="shared" ref="BR250" si="2378">IF(ISNA(VLOOKUP(BI250,$DB$1:$DE$200,4,FALSE)),"",VLOOKUP(BI250,$DB$1:$DE$200,4,FALSE))</f>
        <v/>
      </c>
      <c r="BS250" s="6"/>
      <c r="BT250" s="6"/>
      <c r="BU250" s="6"/>
      <c r="BV250" s="6"/>
      <c r="BW250" s="7"/>
      <c r="BX250" s="5" t="str">
        <f t="array" ref="BX250">IF(ISNA(INDEX($DC$1:$DC$770,MATCH($BI250&amp;BX$3,$DB$1:$DB$770&amp;$DC$1:$DC$770,0))),"",IF(ISNA(INDEX($DC$1:$DC$200,MATCH($BI250&amp;BX$3,$DB$1:$DB$200&amp;$DC$1:$DC$200,0))),IF(INDEX($DC$201:$DC$770,MATCH($BI250&amp;BX$3,$DB$201:$DB$770&amp;$DC$201:$DC$770,0))=BX$3,2,""),IF(INDEX($DC$1:$DC$200,MATCH($BI250&amp;BX$3,$DB$1:$DB$200&amp;$DC$1:$DC$200,0))=BX$3,1,"")))</f>
        <v/>
      </c>
      <c r="BY250" s="6" t="str">
        <f t="array" ref="BY250">IF(ISNA(INDEX($DC$1:$DC$770,MATCH($BI250&amp;BY$3,$DB$1:$DB$770&amp;$DC$1:$DC$770,0))),"",IF(ISNA(INDEX($DC$1:$DC$200,MATCH($BI250&amp;BY$3,$DB$1:$DB$200&amp;$DC$1:$DC$200,0))),IF(INDEX($DC$201:$DC$770,MATCH($BI250&amp;BY$3,$DB$201:$DB$770&amp;$DC$201:$DC$770,0))=BY$3,2,""),IF(INDEX($DC$1:$DC$200,MATCH($BI250&amp;BY$3,$DB$1:$DB$200&amp;$DC$1:$DC$200,0))=BY$3,1,"")))</f>
        <v/>
      </c>
      <c r="BZ250" s="6" t="str">
        <f t="array" ref="BZ250">IF(ISNA(INDEX($DC$1:$DC$770,MATCH($BI250&amp;BZ$3,$DB$1:$DB$770&amp;$DC$1:$DC$770,0))),"",IF(ISNA(INDEX($DC$1:$DC$200,MATCH($BI250&amp;BZ$3,$DB$1:$DB$200&amp;$DC$1:$DC$200,0))),IF(INDEX($DC$201:$DC$770,MATCH($BI250&amp;BZ$3,$DB$201:$DB$770&amp;$DC$201:$DC$770,0))=BZ$3,2,""),IF(INDEX($DC$1:$DC$200,MATCH($BI250&amp;BZ$3,$DB$1:$DB$200&amp;$DC$1:$DC$200,0))=BZ$3,1,"")))</f>
        <v/>
      </c>
      <c r="CA250" s="5" t="str">
        <f t="array" ref="CA250">IF(ISNA(INDEX($DC$1:$DC$770,MATCH($BI250&amp;CA$3,$DB$1:$DB$770&amp;$DC$1:$DC$770,0))),"",IF(ISNA(INDEX($DC$1:$DC$200,MATCH($BI250&amp;CA$3,$DB$1:$DB$200&amp;$DC$1:$DC$200,0))),IF(INDEX($DC$201:$DC$770,MATCH($BI250&amp;CA$3,$DB$201:$DB$770&amp;$DC$201:$DC$770,0))=CA$3,2,""),IF(INDEX($DC$1:$DC$200,MATCH($BI250&amp;CA$3,$DB$1:$DB$200&amp;$DC$1:$DC$200,0))=CA$3,1,"")))</f>
        <v/>
      </c>
      <c r="CB250" s="6" t="str">
        <f t="array" ref="CB250">IF(ISNA(INDEX($DC$1:$DC$770,MATCH($BI250&amp;CB$3,$DB$1:$DB$770&amp;$DC$1:$DC$770,0))),"",IF(ISNA(INDEX($DC$1:$DC$200,MATCH($BI250&amp;CB$3,$DB$1:$DB$200&amp;$DC$1:$DC$200,0))),IF(INDEX($DC$201:$DC$770,MATCH($BI250&amp;CB$3,$DB$201:$DB$770&amp;$DC$201:$DC$770,0))=CB$3,2,""),IF(INDEX($DC$1:$DC$200,MATCH($BI250&amp;CB$3,$DB$1:$DB$200&amp;$DC$1:$DC$200,0))=CB$3,1,"")))</f>
        <v/>
      </c>
      <c r="CC250" s="7" t="str">
        <f t="array" ref="CC250">IF(ISNA(INDEX($DC$1:$DC$770,MATCH($BI250&amp;CC$3,$DB$1:$DB$770&amp;$DC$1:$DC$770,0))),"",IF(ISNA(INDEX($DC$1:$DC$200,MATCH($BI250&amp;CC$3,$DB$1:$DB$200&amp;$DC$1:$DC$200,0))),IF(INDEX($DC$201:$DC$770,MATCH($BI250&amp;CC$3,$DB$201:$DB$770&amp;$DC$201:$DC$770,0))=CC$3,2,""),IF(INDEX($DC$1:$DC$200,MATCH($BI250&amp;CC$3,$DB$1:$DB$200&amp;$DC$1:$DC$200,0))=CC$3,1,"")))</f>
        <v/>
      </c>
      <c r="CD250" s="6" t="str">
        <f t="array" ref="CD250">IF(ISNA(INDEX($DC$1:$DC$770,MATCH($BI250&amp;CD$3,$DB$1:$DB$770&amp;$DC$1:$DC$770,0))),"",IF(ISNA(INDEX($DC$1:$DC$200,MATCH($BI250&amp;CD$3,$DB$1:$DB$200&amp;$DC$1:$DC$200,0))),IF(INDEX($DC$201:$DC$770,MATCH($BI250&amp;CD$3,$DB$201:$DB$770&amp;$DC$201:$DC$770,0))=CD$3,2,""),IF(INDEX($DC$1:$DC$200,MATCH($BI250&amp;CD$3,$DB$1:$DB$200&amp;$DC$1:$DC$200,0))=CD$3,1,"")))</f>
        <v/>
      </c>
      <c r="CE250" s="6" t="str">
        <f t="array" ref="CE250">IF(ISNA(INDEX($DC$1:$DC$770,MATCH($BI250&amp;CE$3,$DB$1:$DB$770&amp;$DC$1:$DC$770,0))),"",IF(ISNA(INDEX($DC$1:$DC$200,MATCH($BI250&amp;CE$3,$DB$1:$DB$200&amp;$DC$1:$DC$200,0))),IF(INDEX($DC$201:$DC$770,MATCH($BI250&amp;CE$3,$DB$201:$DB$770&amp;$DC$201:$DC$770,0))=CE$3,2,""),IF(INDEX($DC$1:$DC$200,MATCH($BI250&amp;CE$3,$DB$1:$DB$200&amp;$DC$1:$DC$200,0))=CE$3,1,"")))</f>
        <v/>
      </c>
      <c r="CF250" s="6" t="str">
        <f t="array" ref="CF250">IF(ISNA(INDEX($DC$1:$DC$770,MATCH($BI250&amp;CF$3,$DB$1:$DB$770&amp;$DC$1:$DC$770,0))),"",IF(ISNA(INDEX($DC$1:$DC$200,MATCH($BI250&amp;CF$3,$DB$1:$DB$200&amp;$DC$1:$DC$200,0))),IF(INDEX($DC$201:$DC$770,MATCH($BI250&amp;CF$3,$DB$201:$DB$770&amp;$DC$201:$DC$770,0))=CF$3,2,""),IF(INDEX($DC$1:$DC$200,MATCH($BI250&amp;CF$3,$DB$1:$DB$200&amp;$DC$1:$DC$200,0))=CF$3,1,"")))</f>
        <v/>
      </c>
      <c r="CG250" s="5" t="str">
        <f t="array" ref="CG250">IF(ISNA(INDEX($DC$1:$DC$770,MATCH($BI250&amp;CG$3,$DB$1:$DB$770&amp;$DC$1:$DC$770,0))),"",IF(ISNA(INDEX($DC$1:$DC$200,MATCH($BI250&amp;CG$3,$DB$1:$DB$200&amp;$DC$1:$DC$200,0))),IF(INDEX($DC$201:$DC$770,MATCH($BI250&amp;CG$3,$DB$201:$DB$770&amp;$DC$201:$DC$770,0))=CG$3,2,""),IF(INDEX($DC$1:$DC$200,MATCH($BI250&amp;CG$3,$DB$1:$DB$200&amp;$DC$1:$DC$200,0))=CG$3,1,"")))</f>
        <v/>
      </c>
      <c r="CH250" s="6" t="str">
        <f t="array" ref="CH250">IF(ISNA(INDEX($DC$1:$DC$770,MATCH($BI250&amp;CH$3,$DB$1:$DB$770&amp;$DC$1:$DC$770,0))),"",IF(ISNA(INDEX($DC$1:$DC$200,MATCH($BI250&amp;CH$3,$DB$1:$DB$200&amp;$DC$1:$DC$200,0))),IF(INDEX($DC$201:$DC$770,MATCH($BI250&amp;CH$3,$DB$201:$DB$770&amp;$DC$201:$DC$770,0))=CH$3,2,""),IF(INDEX($DC$1:$DC$200,MATCH($BI250&amp;CH$3,$DB$1:$DB$200&amp;$DC$1:$DC$200,0))=CH$3,1,"")))</f>
        <v/>
      </c>
      <c r="CI250" s="7" t="str">
        <f t="array" ref="CI250">IF(ISNA(INDEX($DC$1:$DC$770,MATCH($BI250&amp;CI$3,$DB$1:$DB$770&amp;$DC$1:$DC$770,0))),"",IF(ISNA(INDEX($DC$1:$DC$200,MATCH($BI250&amp;CI$3,$DB$1:$DB$200&amp;$DC$1:$DC$200,0))),IF(INDEX($DC$201:$DC$770,MATCH($BI250&amp;CI$3,$DB$201:$DB$770&amp;$DC$201:$DC$770,0))=CI$3,2,""),IF(INDEX($DC$1:$DC$200,MATCH($BI250&amp;CI$3,$DB$1:$DB$200&amp;$DC$1:$DC$200,0))=CI$3,1,"")))</f>
        <v/>
      </c>
      <c r="CJ250" s="6" t="str">
        <f t="array" ref="CJ250">IF(ISNA(INDEX($DC$1:$DC$770,MATCH($BI250&amp;CJ$3,$DB$1:$DB$770&amp;$DC$1:$DC$770,0))),"",IF(ISNA(INDEX($DC$1:$DC$200,MATCH($BI250&amp;CJ$3,$DB$1:$DB$200&amp;$DC$1:$DC$200,0))),IF(INDEX($DC$201:$DC$770,MATCH($BI250&amp;CJ$3,$DB$201:$DB$770&amp;$DC$201:$DC$770,0))=CJ$3,2,""),IF(INDEX($DC$1:$DC$200,MATCH($BI250&amp;CJ$3,$DB$1:$DB$200&amp;$DC$1:$DC$200,0))=CJ$3,1,"")))</f>
        <v/>
      </c>
      <c r="CK250" s="6" t="str">
        <f t="array" ref="CK250">IF(ISNA(INDEX($DC$1:$DC$770,MATCH($BI250&amp;CK$3,$DB$1:$DB$770&amp;$DC$1:$DC$770,0))),"",IF(ISNA(INDEX($DC$1:$DC$200,MATCH($BI250&amp;CK$3,$DB$1:$DB$200&amp;$DC$1:$DC$200,0))),IF(INDEX($DC$201:$DC$770,MATCH($BI250&amp;CK$3,$DB$201:$DB$770&amp;$DC$201:$DC$770,0))=CK$3,2,""),IF(INDEX($DC$1:$DC$200,MATCH($BI250&amp;CK$3,$DB$1:$DB$200&amp;$DC$1:$DC$200,0))=CK$3,1,"")))</f>
        <v/>
      </c>
      <c r="CL250" s="7" t="str">
        <f t="array" ref="CL250">IF(ISNA(INDEX($DC$1:$DC$770,MATCH($BI250&amp;CL$3,$DB$1:$DB$770&amp;$DC$1:$DC$770,0))),"",IF(ISNA(INDEX($DC$1:$DC$200,MATCH($BI250&amp;CL$3,$DB$1:$DB$200&amp;$DC$1:$DC$200,0))),IF(INDEX($DC$201:$DC$770,MATCH($BI250&amp;CL$3,$DB$201:$DB$770&amp;$DC$201:$DC$770,0))=CL$3,2,""),IF(INDEX($DC$1:$DC$200,MATCH($BI250&amp;CL$3,$DB$1:$DB$200&amp;$DC$1:$DC$200,0))=CL$3,1,"")))</f>
        <v/>
      </c>
      <c r="CX250" s="30"/>
      <c r="CY250" s="30"/>
      <c r="CZ250" s="30"/>
      <c r="DA250" s="30"/>
      <c r="DB250" s="30">
        <f>IF($DF$245&gt;5,DB249+1,0)</f>
        <v>0</v>
      </c>
      <c r="DC250" s="30">
        <f t="shared" si="2342"/>
        <v>3</v>
      </c>
      <c r="DD250" s="30"/>
      <c r="DE250" s="30">
        <v>6</v>
      </c>
      <c r="DF250" s="30"/>
      <c r="DG250" s="30"/>
      <c r="DH250" s="30"/>
      <c r="DI250" s="30"/>
      <c r="DJ250" s="30"/>
      <c r="DK250" s="30"/>
      <c r="DL250" s="49">
        <f t="shared" si="1926"/>
        <v>0</v>
      </c>
      <c r="DM250" s="30"/>
      <c r="DN250" s="30"/>
      <c r="DO250" s="30"/>
      <c r="DP250" s="30"/>
      <c r="DQ250" s="30"/>
    </row>
    <row r="251" spans="1:121">
      <c r="A251" s="13">
        <f t="shared" ref="A251" si="2379">A250+0.5</f>
        <v>297.5</v>
      </c>
      <c r="B251" s="174"/>
      <c r="C251" s="183"/>
      <c r="D251" s="177"/>
      <c r="E251" s="2"/>
      <c r="F251" s="165"/>
      <c r="G251" s="165"/>
      <c r="H251" s="165"/>
      <c r="I251" s="2"/>
      <c r="J251" s="9" t="str">
        <f t="shared" ref="J251" si="2380">IF(ISNA(VLOOKUP(A251,$CP$30:$CQ$56,2,FALSE)),IF(ISNA(VLOOKUP(A251,$DB$1:$DE$200,4,FALSE)),"",VLOOKUP(A251,$DB$1:$DE$200,4,FALSE)),VLOOKUP(A251,$CP$30:$CQ$56,2,FALSE))</f>
        <v/>
      </c>
      <c r="K251" s="10"/>
      <c r="L251" s="10"/>
      <c r="M251" s="10"/>
      <c r="N251" s="10"/>
      <c r="O251" s="8"/>
      <c r="P251" s="9" t="str">
        <f t="array" ref="P251">IF(ISNA(INDEX($DC$201:$DC$770,MATCH($A250&amp;P$3,$DB$201:$DB$770&amp;$DC$201:$DC$770,0))),IF(ISNA(INDEX($DC$1:$DC$200,MATCH($A251&amp;P$3,$DB$1:$DB$200&amp;$DC$1:$DC$200,0))),"",IF(INDEX($DC$1:$DC$200,MATCH($A251&amp;P$3,$DB$1:$DB$200&amp;$DC$1:$DC$200,0))=P$3,1,"")),IF(INDEX($DC$201:$DC$770,MATCH($A250&amp;P$3,$DB$201:$DB$770&amp;$DC$201:$DC$770,0))=P$3,2,""))</f>
        <v/>
      </c>
      <c r="Q251" s="10" t="str">
        <f t="array" ref="Q251">IF(ISNA(INDEX($DC$201:$DC$770,MATCH($A250&amp;Q$3,$DB$201:$DB$770&amp;$DC$201:$DC$770,0))),IF(ISNA(INDEX($DC$1:$DC$200,MATCH($A251&amp;Q$3,$DB$1:$DB$200&amp;$DC$1:$DC$200,0))),"",IF(INDEX($DC$1:$DC$200,MATCH($A251&amp;Q$3,$DB$1:$DB$200&amp;$DC$1:$DC$200,0))=Q$3,1,"")),IF(INDEX($DC$201:$DC$770,MATCH($A250&amp;Q$3,$DB$201:$DB$770&amp;$DC$201:$DC$770,0))=Q$3,2,""))</f>
        <v/>
      </c>
      <c r="R251" s="10" t="str">
        <f t="array" ref="R251">IF(ISNA(INDEX($DC$201:$DC$770,MATCH($A250&amp;R$3,$DB$201:$DB$770&amp;$DC$201:$DC$770,0))),IF(ISNA(INDEX($DC$1:$DC$200,MATCH($A251&amp;R$3,$DB$1:$DB$200&amp;$DC$1:$DC$200,0))),"",IF(INDEX($DC$1:$DC$200,MATCH($A251&amp;R$3,$DB$1:$DB$200&amp;$DC$1:$DC$200,0))=R$3,1,"")),IF(INDEX($DC$201:$DC$770,MATCH($A250&amp;R$3,$DB$201:$DB$770&amp;$DC$201:$DC$770,0))=R$3,2,""))</f>
        <v/>
      </c>
      <c r="S251" s="9" t="str">
        <f t="array" ref="S251">IF(ISNA(INDEX($DC$201:$DC$770,MATCH($A250&amp;S$3,$DB$201:$DB$770&amp;$DC$201:$DC$770,0))),IF(ISNA(INDEX($DC$1:$DC$200,MATCH($A251&amp;S$3,$DB$1:$DB$200&amp;$DC$1:$DC$200,0))),"",IF(INDEX($DC$1:$DC$200,MATCH($A251&amp;S$3,$DB$1:$DB$200&amp;$DC$1:$DC$200,0))=S$3,1,"")),IF(INDEX($DC$201:$DC$770,MATCH($A250&amp;S$3,$DB$201:$DB$770&amp;$DC$201:$DC$770,0))=S$3,2,""))</f>
        <v/>
      </c>
      <c r="T251" s="10" t="str">
        <f t="array" ref="T251">IF(ISNA(INDEX($DC$201:$DC$770,MATCH($A250&amp;T$3,$DB$201:$DB$770&amp;$DC$201:$DC$770,0))),IF(ISNA(INDEX($DC$1:$DC$200,MATCH($A251&amp;T$3,$DB$1:$DB$200&amp;$DC$1:$DC$200,0))),"",IF(INDEX($DC$1:$DC$200,MATCH($A251&amp;T$3,$DB$1:$DB$200&amp;$DC$1:$DC$200,0))=T$3,1,"")),IF(INDEX($DC$201:$DC$770,MATCH($A250&amp;T$3,$DB$201:$DB$770&amp;$DC$201:$DC$770,0))=T$3,2,""))</f>
        <v/>
      </c>
      <c r="U251" s="8" t="str">
        <f t="array" ref="U251">IF(ISNA(INDEX($DC$201:$DC$770,MATCH($A250&amp;U$3,$DB$201:$DB$770&amp;$DC$201:$DC$770,0))),IF(ISNA(INDEX($DC$1:$DC$200,MATCH($A251&amp;U$3,$DB$1:$DB$200&amp;$DC$1:$DC$200,0))),"",IF(INDEX($DC$1:$DC$200,MATCH($A251&amp;U$3,$DB$1:$DB$200&amp;$DC$1:$DC$200,0))=U$3,1,"")),IF(INDEX($DC$201:$DC$770,MATCH($A250&amp;U$3,$DB$201:$DB$770&amp;$DC$201:$DC$770,0))=U$3,2,""))</f>
        <v/>
      </c>
      <c r="V251" s="10" t="str">
        <f t="array" ref="V251">IF(ISNA(INDEX($DC$201:$DC$770,MATCH($A250&amp;V$3,$DB$201:$DB$770&amp;$DC$201:$DC$770,0))),IF(ISNA(INDEX($DC$1:$DC$200,MATCH($A251&amp;V$3,$DB$1:$DB$200&amp;$DC$1:$DC$200,0))),"",IF(INDEX($DC$1:$DC$200,MATCH($A251&amp;V$3,$DB$1:$DB$200&amp;$DC$1:$DC$200,0))=V$3,1,"")),IF(INDEX($DC$201:$DC$770,MATCH($A250&amp;V$3,$DB$201:$DB$770&amp;$DC$201:$DC$770,0))=V$3,2,""))</f>
        <v/>
      </c>
      <c r="W251" s="10" t="str">
        <f t="array" ref="W251">IF(ISNA(INDEX($DC$201:$DC$770,MATCH($A250&amp;W$3,$DB$201:$DB$770&amp;$DC$201:$DC$770,0))),IF(ISNA(INDEX($DC$1:$DC$200,MATCH($A251&amp;W$3,$DB$1:$DB$200&amp;$DC$1:$DC$200,0))),"",IF(INDEX($DC$1:$DC$200,MATCH($A251&amp;W$3,$DB$1:$DB$200&amp;$DC$1:$DC$200,0))=W$3,1,"")),IF(INDEX($DC$201:$DC$770,MATCH($A250&amp;W$3,$DB$201:$DB$770&amp;$DC$201:$DC$770,0))=W$3,2,""))</f>
        <v/>
      </c>
      <c r="X251" s="10" t="str">
        <f t="array" ref="X251">IF(ISNA(INDEX($DC$201:$DC$770,MATCH($A250&amp;X$3,$DB$201:$DB$770&amp;$DC$201:$DC$770,0))),IF(ISNA(INDEX($DC$1:$DC$200,MATCH($A251&amp;X$3,$DB$1:$DB$200&amp;$DC$1:$DC$200,0))),"",IF(INDEX($DC$1:$DC$200,MATCH($A251&amp;X$3,$DB$1:$DB$200&amp;$DC$1:$DC$200,0))=X$3,1,"")),IF(INDEX($DC$201:$DC$770,MATCH($A250&amp;X$3,$DB$201:$DB$770&amp;$DC$201:$DC$770,0))=X$3,2,""))</f>
        <v/>
      </c>
      <c r="Y251" s="9" t="str">
        <f t="array" ref="Y251">IF(ISNA(INDEX($DC$201:$DC$770,MATCH($A250&amp;Y$3,$DB$201:$DB$770&amp;$DC$201:$DC$770,0))),IF(ISNA(INDEX($DC$1:$DC$200,MATCH($A251&amp;Y$3,$DB$1:$DB$200&amp;$DC$1:$DC$200,0))),"",IF(INDEX($DC$1:$DC$200,MATCH($A251&amp;Y$3,$DB$1:$DB$200&amp;$DC$1:$DC$200,0))=Y$3,1,"")),IF(INDEX($DC$201:$DC$770,MATCH($A250&amp;Y$3,$DB$201:$DB$770&amp;$DC$201:$DC$770,0))=Y$3,2,""))</f>
        <v/>
      </c>
      <c r="Z251" s="10" t="str">
        <f t="array" ref="Z251">IF(ISNA(INDEX($DC$201:$DC$770,MATCH($A250&amp;Z$3,$DB$201:$DB$770&amp;$DC$201:$DC$770,0))),IF(ISNA(INDEX($DC$1:$DC$200,MATCH($A251&amp;Z$3,$DB$1:$DB$200&amp;$DC$1:$DC$200,0))),"",IF(INDEX($DC$1:$DC$200,MATCH($A251&amp;Z$3,$DB$1:$DB$200&amp;$DC$1:$DC$200,0))=Z$3,1,"")),IF(INDEX($DC$201:$DC$770,MATCH($A250&amp;Z$3,$DB$201:$DB$770&amp;$DC$201:$DC$770,0))=Z$3,2,""))</f>
        <v/>
      </c>
      <c r="AA251" s="8" t="str">
        <f t="array" ref="AA251">IF(ISNA(INDEX($DC$201:$DC$770,MATCH($A250&amp;AA$3,$DB$201:$DB$770&amp;$DC$201:$DC$770,0))),IF(ISNA(INDEX($DC$1:$DC$200,MATCH($A251&amp;AA$3,$DB$1:$DB$200&amp;$DC$1:$DC$200,0))),"",IF(INDEX($DC$1:$DC$200,MATCH($A251&amp;AA$3,$DB$1:$DB$200&amp;$DC$1:$DC$200,0))=AA$3,1,"")),IF(INDEX($DC$201:$DC$770,MATCH($A250&amp;AA$3,$DB$201:$DB$770&amp;$DC$201:$DC$770,0))=AA$3,2,""))</f>
        <v/>
      </c>
      <c r="AB251" s="10" t="str">
        <f t="array" ref="AB251">IF(ISNA(INDEX($DC$201:$DC$770,MATCH($A250&amp;AB$3,$DB$201:$DB$770&amp;$DC$201:$DC$770,0))),IF(ISNA(INDEX($DC$1:$DC$200,MATCH($A251&amp;AB$3,$DB$1:$DB$200&amp;$DC$1:$DC$200,0))),"",IF(INDEX($DC$1:$DC$200,MATCH($A251&amp;AB$3,$DB$1:$DB$200&amp;$DC$1:$DC$200,0))=AB$3,1,"")),IF(INDEX($DC$201:$DC$770,MATCH($A250&amp;AB$3,$DB$201:$DB$770&amp;$DC$201:$DC$770,0))=AB$3,2,""))</f>
        <v/>
      </c>
      <c r="AC251" s="10" t="str">
        <f t="array" ref="AC251">IF(ISNA(INDEX($DC$201:$DC$770,MATCH($A250&amp;AC$3,$DB$201:$DB$770&amp;$DC$201:$DC$770,0))),IF(ISNA(INDEX($DC$1:$DC$200,MATCH($A251&amp;AC$3,$DB$1:$DB$200&amp;$DC$1:$DC$200,0))),"",IF(INDEX($DC$1:$DC$200,MATCH($A251&amp;AC$3,$DB$1:$DB$200&amp;$DC$1:$DC$200,0))=AC$3,1,"")),IF(INDEX($DC$201:$DC$770,MATCH($A250&amp;AC$3,$DB$201:$DB$770&amp;$DC$201:$DC$770,0))=AC$3,2,""))</f>
        <v/>
      </c>
      <c r="AD251" s="8" t="str">
        <f t="array" ref="AD251">IF(ISNA(INDEX($DC$201:$DC$770,MATCH($A250&amp;AD$3,$DB$201:$DB$770&amp;$DC$201:$DC$770,0))),IF(ISNA(INDEX($DC$1:$DC$200,MATCH($A251&amp;AD$3,$DB$1:$DB$200&amp;$DC$1:$DC$200,0))),"",IF(INDEX($DC$1:$DC$200,MATCH($A251&amp;AD$3,$DB$1:$DB$200&amp;$DC$1:$DC$200,0))=AD$3,1,"")),IF(INDEX($DC$201:$DC$770,MATCH($A250&amp;AD$3,$DB$201:$DB$770&amp;$DC$201:$DC$770,0))=AD$3,2,""))</f>
        <v/>
      </c>
      <c r="AE251" s="4">
        <f t="shared" ref="AE251" si="2381">AE250+0.5</f>
        <v>328.5</v>
      </c>
      <c r="AF251" s="174"/>
      <c r="AG251" s="183"/>
      <c r="AH251" s="177"/>
      <c r="AI251" s="2"/>
      <c r="AJ251" s="165"/>
      <c r="AK251" s="165"/>
      <c r="AL251" s="165"/>
      <c r="AM251" s="2"/>
      <c r="AN251" s="9" t="str">
        <f t="shared" ref="AN251" si="2382">IF(ISNA(VLOOKUP(AE251,$CP$30:$CQ$56,2,FALSE)),IF(ISNA(VLOOKUP(AE251,$DB$1:$DE$200,4,FALSE)),"",VLOOKUP(AE251,$DB$1:$DE$200,4,FALSE)),VLOOKUP(AE251,$CP$30:$CQ$56,2,FALSE))</f>
        <v/>
      </c>
      <c r="AO251" s="10"/>
      <c r="AP251" s="10"/>
      <c r="AQ251" s="10"/>
      <c r="AR251" s="10"/>
      <c r="AS251" s="8"/>
      <c r="AT251" s="9" t="str">
        <f t="array" ref="AT251">IF(ISNA(INDEX($DC$201:$DC$770,MATCH($AE250&amp;AT$3,$DB$201:$DB$770&amp;$DC$201:$DC$770,0))),IF(ISNA(INDEX($DC$1:$DC$200,MATCH($AE251&amp;AT$3,$DB$1:$DB$200&amp;$DC$1:$DC$200,0))),"",IF(INDEX($DC$1:$DC$200,MATCH($AE251&amp;AT$3,$DB$1:$DB$200&amp;$DC$1:$DC$200,0))=AT$3,1,"")),IF(INDEX($DC$201:$DC$770,MATCH($AE250&amp;AT$3,$DB$201:$DB$770&amp;$DC$201:$DC$770,0))=AT$3,2,""))</f>
        <v/>
      </c>
      <c r="AU251" s="10" t="str">
        <f t="array" ref="AU251">IF(ISNA(INDEX($DC$201:$DC$770,MATCH($AE250&amp;AU$3,$DB$201:$DB$770&amp;$DC$201:$DC$770,0))),IF(ISNA(INDEX($DC$1:$DC$200,MATCH($AE251&amp;AU$3,$DB$1:$DB$200&amp;$DC$1:$DC$200,0))),"",IF(INDEX($DC$1:$DC$200,MATCH($AE251&amp;AU$3,$DB$1:$DB$200&amp;$DC$1:$DC$200,0))=AU$3,1,"")),IF(INDEX($DC$201:$DC$770,MATCH($AE250&amp;AU$3,$DB$201:$DB$770&amp;$DC$201:$DC$770,0))=AU$3,2,""))</f>
        <v/>
      </c>
      <c r="AV251" s="10" t="str">
        <f t="array" ref="AV251">IF(ISNA(INDEX($DC$201:$DC$770,MATCH($AE250&amp;AV$3,$DB$201:$DB$770&amp;$DC$201:$DC$770,0))),IF(ISNA(INDEX($DC$1:$DC$200,MATCH($AE251&amp;AV$3,$DB$1:$DB$200&amp;$DC$1:$DC$200,0))),"",IF(INDEX($DC$1:$DC$200,MATCH($AE251&amp;AV$3,$DB$1:$DB$200&amp;$DC$1:$DC$200,0))=AV$3,1,"")),IF(INDEX($DC$201:$DC$770,MATCH($AE250&amp;AV$3,$DB$201:$DB$770&amp;$DC$201:$DC$770,0))=AV$3,2,""))</f>
        <v/>
      </c>
      <c r="AW251" s="9" t="str">
        <f t="array" ref="AW251">IF(ISNA(INDEX($DC$201:$DC$770,MATCH($AE250&amp;AW$3,$DB$201:$DB$770&amp;$DC$201:$DC$770,0))),IF(ISNA(INDEX($DC$1:$DC$200,MATCH($AE251&amp;AW$3,$DB$1:$DB$200&amp;$DC$1:$DC$200,0))),"",IF(INDEX($DC$1:$DC$200,MATCH($AE251&amp;AW$3,$DB$1:$DB$200&amp;$DC$1:$DC$200,0))=AW$3,1,"")),IF(INDEX($DC$201:$DC$770,MATCH($AE250&amp;AW$3,$DB$201:$DB$770&amp;$DC$201:$DC$770,0))=AW$3,2,""))</f>
        <v/>
      </c>
      <c r="AX251" s="10" t="str">
        <f t="array" ref="AX251">IF(ISNA(INDEX($DC$201:$DC$770,MATCH($AE250&amp;AX$3,$DB$201:$DB$770&amp;$DC$201:$DC$770,0))),IF(ISNA(INDEX($DC$1:$DC$200,MATCH($AE251&amp;AX$3,$DB$1:$DB$200&amp;$DC$1:$DC$200,0))),"",IF(INDEX($DC$1:$DC$200,MATCH($AE251&amp;AX$3,$DB$1:$DB$200&amp;$DC$1:$DC$200,0))=AX$3,1,"")),IF(INDEX($DC$201:$DC$770,MATCH($AE250&amp;AX$3,$DB$201:$DB$770&amp;$DC$201:$DC$770,0))=AX$3,2,""))</f>
        <v/>
      </c>
      <c r="AY251" s="8" t="str">
        <f t="array" ref="AY251">IF(ISNA(INDEX($DC$201:$DC$770,MATCH($AE250&amp;AY$3,$DB$201:$DB$770&amp;$DC$201:$DC$770,0))),IF(ISNA(INDEX($DC$1:$DC$200,MATCH($AE251&amp;AY$3,$DB$1:$DB$200&amp;$DC$1:$DC$200,0))),"",IF(INDEX($DC$1:$DC$200,MATCH($AE251&amp;AY$3,$DB$1:$DB$200&amp;$DC$1:$DC$200,0))=AY$3,1,"")),IF(INDEX($DC$201:$DC$770,MATCH($AE250&amp;AY$3,$DB$201:$DB$770&amp;$DC$201:$DC$770,0))=AY$3,2,""))</f>
        <v/>
      </c>
      <c r="AZ251" s="10" t="str">
        <f t="array" ref="AZ251">IF(ISNA(INDEX($DC$201:$DC$770,MATCH($AE250&amp;AZ$3,$DB$201:$DB$770&amp;$DC$201:$DC$770,0))),IF(ISNA(INDEX($DC$1:$DC$200,MATCH($AE251&amp;AZ$3,$DB$1:$DB$200&amp;$DC$1:$DC$200,0))),"",IF(INDEX($DC$1:$DC$200,MATCH($AE251&amp;AZ$3,$DB$1:$DB$200&amp;$DC$1:$DC$200,0))=AZ$3,1,"")),IF(INDEX($DC$201:$DC$770,MATCH($AE250&amp;AZ$3,$DB$201:$DB$770&amp;$DC$201:$DC$770,0))=AZ$3,2,""))</f>
        <v/>
      </c>
      <c r="BA251" s="10" t="str">
        <f t="array" ref="BA251">IF(ISNA(INDEX($DC$201:$DC$770,MATCH($AE250&amp;BA$3,$DB$201:$DB$770&amp;$DC$201:$DC$770,0))),IF(ISNA(INDEX($DC$1:$DC$200,MATCH($AE251&amp;BA$3,$DB$1:$DB$200&amp;$DC$1:$DC$200,0))),"",IF(INDEX($DC$1:$DC$200,MATCH($AE251&amp;BA$3,$DB$1:$DB$200&amp;$DC$1:$DC$200,0))=BA$3,1,"")),IF(INDEX($DC$201:$DC$770,MATCH($AE250&amp;BA$3,$DB$201:$DB$770&amp;$DC$201:$DC$770,0))=BA$3,2,""))</f>
        <v/>
      </c>
      <c r="BB251" s="10" t="str">
        <f t="array" ref="BB251">IF(ISNA(INDEX($DC$201:$DC$770,MATCH($AE250&amp;BB$3,$DB$201:$DB$770&amp;$DC$201:$DC$770,0))),IF(ISNA(INDEX($DC$1:$DC$200,MATCH($AE251&amp;BB$3,$DB$1:$DB$200&amp;$DC$1:$DC$200,0))),"",IF(INDEX($DC$1:$DC$200,MATCH($AE251&amp;BB$3,$DB$1:$DB$200&amp;$DC$1:$DC$200,0))=BB$3,1,"")),IF(INDEX($DC$201:$DC$770,MATCH($AE250&amp;BB$3,$DB$201:$DB$770&amp;$DC$201:$DC$770,0))=BB$3,2,""))</f>
        <v/>
      </c>
      <c r="BC251" s="9" t="str">
        <f t="array" ref="BC251">IF(ISNA(INDEX($DC$201:$DC$770,MATCH($AE250&amp;BC$3,$DB$201:$DB$770&amp;$DC$201:$DC$770,0))),IF(ISNA(INDEX($DC$1:$DC$200,MATCH($AE251&amp;BC$3,$DB$1:$DB$200&amp;$DC$1:$DC$200,0))),"",IF(INDEX($DC$1:$DC$200,MATCH($AE251&amp;BC$3,$DB$1:$DB$200&amp;$DC$1:$DC$200,0))=BC$3,1,"")),IF(INDEX($DC$201:$DC$770,MATCH($AE250&amp;BC$3,$DB$201:$DB$770&amp;$DC$201:$DC$770,0))=BC$3,2,""))</f>
        <v/>
      </c>
      <c r="BD251" s="10" t="str">
        <f t="array" ref="BD251">IF(ISNA(INDEX($DC$201:$DC$770,MATCH($AE250&amp;BD$3,$DB$201:$DB$770&amp;$DC$201:$DC$770,0))),IF(ISNA(INDEX($DC$1:$DC$200,MATCH($AE251&amp;BD$3,$DB$1:$DB$200&amp;$DC$1:$DC$200,0))),"",IF(INDEX($DC$1:$DC$200,MATCH($AE251&amp;BD$3,$DB$1:$DB$200&amp;$DC$1:$DC$200,0))=BD$3,1,"")),IF(INDEX($DC$201:$DC$770,MATCH($AE250&amp;BD$3,$DB$201:$DB$770&amp;$DC$201:$DC$770,0))=BD$3,2,""))</f>
        <v/>
      </c>
      <c r="BE251" s="8" t="str">
        <f t="array" ref="BE251">IF(ISNA(INDEX($DC$201:$DC$770,MATCH($AE250&amp;BE$3,$DB$201:$DB$770&amp;$DC$201:$DC$770,0))),IF(ISNA(INDEX($DC$1:$DC$200,MATCH($AE251&amp;BE$3,$DB$1:$DB$200&amp;$DC$1:$DC$200,0))),"",IF(INDEX($DC$1:$DC$200,MATCH($AE251&amp;BE$3,$DB$1:$DB$200&amp;$DC$1:$DC$200,0))=BE$3,1,"")),IF(INDEX($DC$201:$DC$770,MATCH($AE250&amp;BE$3,$DB$201:$DB$770&amp;$DC$201:$DC$770,0))=BE$3,2,""))</f>
        <v/>
      </c>
      <c r="BF251" s="10" t="str">
        <f t="array" ref="BF251">IF(ISNA(INDEX($DC$201:$DC$770,MATCH($AE250&amp;BF$3,$DB$201:$DB$770&amp;$DC$201:$DC$770,0))),IF(ISNA(INDEX($DC$1:$DC$200,MATCH($AE251&amp;BF$3,$DB$1:$DB$200&amp;$DC$1:$DC$200,0))),"",IF(INDEX($DC$1:$DC$200,MATCH($AE251&amp;BF$3,$DB$1:$DB$200&amp;$DC$1:$DC$200,0))=BF$3,1,"")),IF(INDEX($DC$201:$DC$770,MATCH($AE250&amp;BF$3,$DB$201:$DB$770&amp;$DC$201:$DC$770,0))=BF$3,2,""))</f>
        <v/>
      </c>
      <c r="BG251" s="10" t="str">
        <f t="array" ref="BG251">IF(ISNA(INDEX($DC$201:$DC$770,MATCH($AE250&amp;BG$3,$DB$201:$DB$770&amp;$DC$201:$DC$770,0))),IF(ISNA(INDEX($DC$1:$DC$200,MATCH($AE251&amp;BG$3,$DB$1:$DB$200&amp;$DC$1:$DC$200,0))),"",IF(INDEX($DC$1:$DC$200,MATCH($AE251&amp;BG$3,$DB$1:$DB$200&amp;$DC$1:$DC$200,0))=BG$3,1,"")),IF(INDEX($DC$201:$DC$770,MATCH($AE250&amp;BG$3,$DB$201:$DB$770&amp;$DC$201:$DC$770,0))=BG$3,2,""))</f>
        <v/>
      </c>
      <c r="BH251" s="8" t="str">
        <f t="array" ref="BH251">IF(ISNA(INDEX($DC$201:$DC$770,MATCH($AE250&amp;BH$3,$DB$201:$DB$770&amp;$DC$201:$DC$770,0))),IF(ISNA(INDEX($DC$1:$DC$200,MATCH($AE251&amp;BH$3,$DB$1:$DB$200&amp;$DC$1:$DC$200,0))),"",IF(INDEX($DC$1:$DC$200,MATCH($AE251&amp;BH$3,$DB$1:$DB$200&amp;$DC$1:$DC$200,0))=BH$3,1,"")),IF(INDEX($DC$201:$DC$770,MATCH($AE250&amp;BH$3,$DB$201:$DB$770&amp;$DC$201:$DC$770,0))=BH$3,2,""))</f>
        <v/>
      </c>
      <c r="BI251" s="4">
        <f t="shared" ref="BI251" si="2383">BI250+0.5</f>
        <v>358.5</v>
      </c>
      <c r="BJ251" s="174"/>
      <c r="BK251" s="183"/>
      <c r="BL251" s="177"/>
      <c r="BM251" s="2"/>
      <c r="BN251" s="165"/>
      <c r="BO251" s="165"/>
      <c r="BP251" s="165"/>
      <c r="BQ251" s="2"/>
      <c r="BR251" s="9" t="str">
        <f t="shared" ref="BR251" si="2384">IF(ISNA(VLOOKUP(BI251,$CP$30:$CQ$56,2,FALSE)),IF(ISNA(VLOOKUP(BI251,$DB$1:$DE$200,4,FALSE)),"",VLOOKUP(BI251,$DB$1:$DE$200,4,FALSE)),VLOOKUP(BI251,$CP$30:$CQ$56,2,FALSE))</f>
        <v/>
      </c>
      <c r="BS251" s="10"/>
      <c r="BT251" s="10"/>
      <c r="BU251" s="10"/>
      <c r="BV251" s="10"/>
      <c r="BW251" s="8"/>
      <c r="BX251" s="9" t="str">
        <f t="array" ref="BX251">IF(ISNA(INDEX($DC$201:$DC$770,MATCH($BI250&amp;BX$3,$DB$201:$DB$770&amp;$DC$201:$DC$770,0))),IF(ISNA(INDEX($DC$1:$DC$200,MATCH($BI251&amp;BX$3,$DB$1:$DB$200&amp;$DC$1:$DC$200,0))),"",IF(INDEX($DC$1:$DC$200,MATCH($BI251&amp;BX$3,$DB$1:$DB$200&amp;$DC$1:$DC$200,0))=BX$3,1,"")),IF(INDEX($DC$201:$DC$770,MATCH($BI250&amp;BX$3,$DB$201:$DB$770&amp;$DC$201:$DC$770,0))=BX$3,2,""))</f>
        <v/>
      </c>
      <c r="BY251" s="10" t="str">
        <f t="array" ref="BY251">IF(ISNA(INDEX($DC$201:$DC$770,MATCH($BI250&amp;BY$3,$DB$201:$DB$770&amp;$DC$201:$DC$770,0))),IF(ISNA(INDEX($DC$1:$DC$200,MATCH($BI251&amp;BY$3,$DB$1:$DB$200&amp;$DC$1:$DC$200,0))),"",IF(INDEX($DC$1:$DC$200,MATCH($BI251&amp;BY$3,$DB$1:$DB$200&amp;$DC$1:$DC$200,0))=BY$3,1,"")),IF(INDEX($DC$201:$DC$770,MATCH($BI250&amp;BY$3,$DB$201:$DB$770&amp;$DC$201:$DC$770,0))=BY$3,2,""))</f>
        <v/>
      </c>
      <c r="BZ251" s="10" t="str">
        <f t="array" ref="BZ251">IF(ISNA(INDEX($DC$201:$DC$770,MATCH($BI250&amp;BZ$3,$DB$201:$DB$770&amp;$DC$201:$DC$770,0))),IF(ISNA(INDEX($DC$1:$DC$200,MATCH($BI251&amp;BZ$3,$DB$1:$DB$200&amp;$DC$1:$DC$200,0))),"",IF(INDEX($DC$1:$DC$200,MATCH($BI251&amp;BZ$3,$DB$1:$DB$200&amp;$DC$1:$DC$200,0))=BZ$3,1,"")),IF(INDEX($DC$201:$DC$770,MATCH($BI250&amp;BZ$3,$DB$201:$DB$770&amp;$DC$201:$DC$770,0))=BZ$3,2,""))</f>
        <v/>
      </c>
      <c r="CA251" s="9" t="str">
        <f t="array" ref="CA251">IF(ISNA(INDEX($DC$201:$DC$770,MATCH($BI250&amp;CA$3,$DB$201:$DB$770&amp;$DC$201:$DC$770,0))),IF(ISNA(INDEX($DC$1:$DC$200,MATCH($BI251&amp;CA$3,$DB$1:$DB$200&amp;$DC$1:$DC$200,0))),"",IF(INDEX($DC$1:$DC$200,MATCH($BI251&amp;CA$3,$DB$1:$DB$200&amp;$DC$1:$DC$200,0))=CA$3,1,"")),IF(INDEX($DC$201:$DC$770,MATCH($BI250&amp;CA$3,$DB$201:$DB$770&amp;$DC$201:$DC$770,0))=CA$3,2,""))</f>
        <v/>
      </c>
      <c r="CB251" s="10" t="str">
        <f t="array" ref="CB251">IF(ISNA(INDEX($DC$201:$DC$770,MATCH($BI250&amp;CB$3,$DB$201:$DB$770&amp;$DC$201:$DC$770,0))),IF(ISNA(INDEX($DC$1:$DC$200,MATCH($BI251&amp;CB$3,$DB$1:$DB$200&amp;$DC$1:$DC$200,0))),"",IF(INDEX($DC$1:$DC$200,MATCH($BI251&amp;CB$3,$DB$1:$DB$200&amp;$DC$1:$DC$200,0))=CB$3,1,"")),IF(INDEX($DC$201:$DC$770,MATCH($BI250&amp;CB$3,$DB$201:$DB$770&amp;$DC$201:$DC$770,0))=CB$3,2,""))</f>
        <v/>
      </c>
      <c r="CC251" s="8" t="str">
        <f t="array" ref="CC251">IF(ISNA(INDEX($DC$201:$DC$770,MATCH($BI250&amp;CC$3,$DB$201:$DB$770&amp;$DC$201:$DC$770,0))),IF(ISNA(INDEX($DC$1:$DC$200,MATCH($BI251&amp;CC$3,$DB$1:$DB$200&amp;$DC$1:$DC$200,0))),"",IF(INDEX($DC$1:$DC$200,MATCH($BI251&amp;CC$3,$DB$1:$DB$200&amp;$DC$1:$DC$200,0))=CC$3,1,"")),IF(INDEX($DC$201:$DC$770,MATCH($BI250&amp;CC$3,$DB$201:$DB$770&amp;$DC$201:$DC$770,0))=CC$3,2,""))</f>
        <v/>
      </c>
      <c r="CD251" s="10" t="str">
        <f t="array" ref="CD251">IF(ISNA(INDEX($DC$201:$DC$770,MATCH($BI250&amp;CD$3,$DB$201:$DB$770&amp;$DC$201:$DC$770,0))),IF(ISNA(INDEX($DC$1:$DC$200,MATCH($BI251&amp;CD$3,$DB$1:$DB$200&amp;$DC$1:$DC$200,0))),"",IF(INDEX($DC$1:$DC$200,MATCH($BI251&amp;CD$3,$DB$1:$DB$200&amp;$DC$1:$DC$200,0))=CD$3,1,"")),IF(INDEX($DC$201:$DC$770,MATCH($BI250&amp;CD$3,$DB$201:$DB$770&amp;$DC$201:$DC$770,0))=CD$3,2,""))</f>
        <v/>
      </c>
      <c r="CE251" s="10" t="str">
        <f t="array" ref="CE251">IF(ISNA(INDEX($DC$201:$DC$770,MATCH($BI250&amp;CE$3,$DB$201:$DB$770&amp;$DC$201:$DC$770,0))),IF(ISNA(INDEX($DC$1:$DC$200,MATCH($BI251&amp;CE$3,$DB$1:$DB$200&amp;$DC$1:$DC$200,0))),"",IF(INDEX($DC$1:$DC$200,MATCH($BI251&amp;CE$3,$DB$1:$DB$200&amp;$DC$1:$DC$200,0))=CE$3,1,"")),IF(INDEX($DC$201:$DC$770,MATCH($BI250&amp;CE$3,$DB$201:$DB$770&amp;$DC$201:$DC$770,0))=CE$3,2,""))</f>
        <v/>
      </c>
      <c r="CF251" s="10" t="str">
        <f t="array" ref="CF251">IF(ISNA(INDEX($DC$201:$DC$770,MATCH($BI250&amp;CF$3,$DB$201:$DB$770&amp;$DC$201:$DC$770,0))),IF(ISNA(INDEX($DC$1:$DC$200,MATCH($BI251&amp;CF$3,$DB$1:$DB$200&amp;$DC$1:$DC$200,0))),"",IF(INDEX($DC$1:$DC$200,MATCH($BI251&amp;CF$3,$DB$1:$DB$200&amp;$DC$1:$DC$200,0))=CF$3,1,"")),IF(INDEX($DC$201:$DC$770,MATCH($BI250&amp;CF$3,$DB$201:$DB$770&amp;$DC$201:$DC$770,0))=CF$3,2,""))</f>
        <v/>
      </c>
      <c r="CG251" s="9" t="str">
        <f t="array" ref="CG251">IF(ISNA(INDEX($DC$201:$DC$770,MATCH($BI250&amp;CG$3,$DB$201:$DB$770&amp;$DC$201:$DC$770,0))),IF(ISNA(INDEX($DC$1:$DC$200,MATCH($BI251&amp;CG$3,$DB$1:$DB$200&amp;$DC$1:$DC$200,0))),"",IF(INDEX($DC$1:$DC$200,MATCH($BI251&amp;CG$3,$DB$1:$DB$200&amp;$DC$1:$DC$200,0))=CG$3,1,"")),IF(INDEX($DC$201:$DC$770,MATCH($BI250&amp;CG$3,$DB$201:$DB$770&amp;$DC$201:$DC$770,0))=CG$3,2,""))</f>
        <v/>
      </c>
      <c r="CH251" s="10" t="str">
        <f t="array" ref="CH251">IF(ISNA(INDEX($DC$201:$DC$770,MATCH($BI250&amp;CH$3,$DB$201:$DB$770&amp;$DC$201:$DC$770,0))),IF(ISNA(INDEX($DC$1:$DC$200,MATCH($BI251&amp;CH$3,$DB$1:$DB$200&amp;$DC$1:$DC$200,0))),"",IF(INDEX($DC$1:$DC$200,MATCH($BI251&amp;CH$3,$DB$1:$DB$200&amp;$DC$1:$DC$200,0))=CH$3,1,"")),IF(INDEX($DC$201:$DC$770,MATCH($BI250&amp;CH$3,$DB$201:$DB$770&amp;$DC$201:$DC$770,0))=CH$3,2,""))</f>
        <v/>
      </c>
      <c r="CI251" s="8" t="str">
        <f t="array" ref="CI251">IF(ISNA(INDEX($DC$201:$DC$770,MATCH($BI250&amp;CI$3,$DB$201:$DB$770&amp;$DC$201:$DC$770,0))),IF(ISNA(INDEX($DC$1:$DC$200,MATCH($BI251&amp;CI$3,$DB$1:$DB$200&amp;$DC$1:$DC$200,0))),"",IF(INDEX($DC$1:$DC$200,MATCH($BI251&amp;CI$3,$DB$1:$DB$200&amp;$DC$1:$DC$200,0))=CI$3,1,"")),IF(INDEX($DC$201:$DC$770,MATCH($BI250&amp;CI$3,$DB$201:$DB$770&amp;$DC$201:$DC$770,0))=CI$3,2,""))</f>
        <v/>
      </c>
      <c r="CJ251" s="10" t="str">
        <f t="array" ref="CJ251">IF(ISNA(INDEX($DC$201:$DC$770,MATCH($BI250&amp;CJ$3,$DB$201:$DB$770&amp;$DC$201:$DC$770,0))),IF(ISNA(INDEX($DC$1:$DC$200,MATCH($BI251&amp;CJ$3,$DB$1:$DB$200&amp;$DC$1:$DC$200,0))),"",IF(INDEX($DC$1:$DC$200,MATCH($BI251&amp;CJ$3,$DB$1:$DB$200&amp;$DC$1:$DC$200,0))=CJ$3,1,"")),IF(INDEX($DC$201:$DC$770,MATCH($BI250&amp;CJ$3,$DB$201:$DB$770&amp;$DC$201:$DC$770,0))=CJ$3,2,""))</f>
        <v/>
      </c>
      <c r="CK251" s="10" t="str">
        <f t="array" ref="CK251">IF(ISNA(INDEX($DC$201:$DC$770,MATCH($BI250&amp;CK$3,$DB$201:$DB$770&amp;$DC$201:$DC$770,0))),IF(ISNA(INDEX($DC$1:$DC$200,MATCH($BI251&amp;CK$3,$DB$1:$DB$200&amp;$DC$1:$DC$200,0))),"",IF(INDEX($DC$1:$DC$200,MATCH($BI251&amp;CK$3,$DB$1:$DB$200&amp;$DC$1:$DC$200,0))=CK$3,1,"")),IF(INDEX($DC$201:$DC$770,MATCH($BI250&amp;CK$3,$DB$201:$DB$770&amp;$DC$201:$DC$770,0))=CK$3,2,""))</f>
        <v/>
      </c>
      <c r="CL251" s="8" t="str">
        <f t="array" ref="CL251">IF(ISNA(INDEX($DC$201:$DC$770,MATCH($BI250&amp;CL$3,$DB$201:$DB$770&amp;$DC$201:$DC$770,0))),IF(ISNA(INDEX($DC$1:$DC$200,MATCH($BI251&amp;CL$3,$DB$1:$DB$200&amp;$DC$1:$DC$200,0))),"",IF(INDEX($DC$1:$DC$200,MATCH($BI251&amp;CL$3,$DB$1:$DB$200&amp;$DC$1:$DC$200,0))=CL$3,1,"")),IF(INDEX($DC$201:$DC$770,MATCH($BI250&amp;CL$3,$DB$201:$DB$770&amp;$DC$201:$DC$770,0))=CL$3,2,""))</f>
        <v/>
      </c>
      <c r="CX251" s="30"/>
      <c r="CY251" s="30"/>
      <c r="CZ251" s="30"/>
      <c r="DA251" s="30"/>
      <c r="DB251" s="30">
        <f>IF($DF$245&gt;6,DB250+1,0)</f>
        <v>0</v>
      </c>
      <c r="DC251" s="30">
        <f t="shared" si="2342"/>
        <v>3</v>
      </c>
      <c r="DD251" s="30"/>
      <c r="DE251" s="30">
        <v>7</v>
      </c>
      <c r="DF251" s="30"/>
      <c r="DG251" s="30"/>
      <c r="DH251" s="30"/>
      <c r="DI251" s="30"/>
      <c r="DJ251" s="30"/>
      <c r="DK251" s="30"/>
      <c r="DL251" s="49">
        <f t="shared" si="1926"/>
        <v>0</v>
      </c>
      <c r="DM251" s="30"/>
      <c r="DN251" s="30"/>
      <c r="DO251" s="30"/>
      <c r="DP251" s="30"/>
      <c r="DQ251" s="30"/>
    </row>
    <row r="252" spans="1:121">
      <c r="A252" s="13">
        <f t="shared" ref="A252" si="2385">A250+1</f>
        <v>298</v>
      </c>
      <c r="B252" s="174">
        <f>TRUNC((DATE($CR$2,C$205,C252)-WEEKDAY(DATE($CR$2,C$205,C252),2)-DATE(YEAR(DATE($CR$2,C$205,C252)+4-WEEKDAY(DATE($CR$2,C$205,C252),2)),1,-10))/7)</f>
        <v>43</v>
      </c>
      <c r="C252" s="181">
        <v>24</v>
      </c>
      <c r="D252" s="176" t="str">
        <f t="shared" si="1928"/>
        <v>Mo</v>
      </c>
      <c r="E252" s="2"/>
      <c r="F252" s="164" t="str">
        <f t="shared" ref="F252" si="2386">IF(OR(OR(B252=$CR$7,B256=$CR$7,B252=$CS$7,B256=$CS$7,B252=$CT$7,B256=$CT$7,B252=$CR$8,B256=$CR$8,B252=$CR$9,B256=$CR$9,B252=$CR$10,B256=$CR$10,B252=$CS$10,B256=$CS$10,B252=$CR$11,B256=$CR$11,B252=$CS$11,B256=$CS$11,B252=$CT$11,B256=$CT$11,B252=$CU$11,B256=$CU$11,B252=$CV$11,B256=$CV$11,B252=$CR$12,B256=$CR$12,B252=$CS$12,B256=$CS$12),OR($A253=$CP$30,$A253=$CP$31,$A253=$CP$32,$A253=$CP$33,$A253=$CP$34,$A253=$CP$35,$A253=$CP$36,$A253=$CP$37,$A253=$CP$38,$A253=$CP$39,$A253=$CP$40,$A253=$CP$41),OR($A253=$CP$44,$A253=$CP$45,$A253=$CP$46,$A253=$CP$47,$A253=$CP$48,$A253=$CP$49,$A253=$CP$50)),1,"")</f>
        <v/>
      </c>
      <c r="G252" s="164" t="str">
        <f t="shared" ref="G252" si="2387">IF(OR(OR(B252=$CR$15,B256=$CR$15,B252=$CS$15,B256=$CS$15,B252=$CT$15,B256=$CT$15,B252=$CR$16,B256=$CR$16,B252=$CS$16,B256=$CS$16,B252=$CR$17,B256=$CR$17,B252=$CS$17,B256=$CS$17,B252=$CR$18,B256=$CR$18,B252=$CS$18,B256=$CS$18,B252=$CT$18,B256=$CT$18,B252=$CU$18,B256=$CU$18,B252=$CV$18,B256=$CV$18,B252=$CR$19,B256=$CR$19,B252=$CS$19,B256=$CS$19),OR($A253=$CP$30,$A253=$CP$31,$A253=$CP$32,$A253=$CP$33,$A253=$CP$34,$A253=$CP$35,$A253=$CP$36,$A253=$CP$37,$A253=$CP$38,$A253=$CP$39,$A253=$CP$40,$A253=$CP$41),OR($A253=$CP$44,$A253=$CP$45,$A253=$CP$46,$A253=$CP$47,$A253=$CP$48,$A253=$CP$49,$A253=$CP$50)),1,"")</f>
        <v/>
      </c>
      <c r="H252" s="164" t="str">
        <f t="shared" ref="H252" si="2388">IF(OR(OR(B252=$CR$22,B256=$CR$22,B252=$CS$22,B256=$CS$22,B252=$CT$22,B256=$CT$22,B252=$CR$23,B256=$CR$23,B252=$CS$23,B256=$CS$23,B252=$CR$24,B256=$CR$24,B252=$CS$24,B256=$CS$24,B252=$CR$25,B256=$CR$25,B252=$CS$25,B256=$CS$25,B252=$CT$25,B256=$CT$25,B252=$CU$25,B256=$CU$25,B252=$CV$25,B256=$CV$25,B252=$CR$26,B256=$CR$26,B252=$CS$26,B256=$CS$26),OR($A253=$CP$30,$A253=$CP$31,$A253=$CP$32,$A253=$CP$33,$A253=$CP$34,$A253=$CP$35,$A253=$CP$36,$A253=$CP$37,$A253=$CP$38,$A253=$CP$39,$A253=$CP$40,$A253=$CP$41),OR($A253=$CP$44,$A253=$CP$45,$A253=$CP$46,$A253=$CP$47,$A253=$CP$48,$A253=$CP$49,$A253=$CP$50)),1,"")</f>
        <v/>
      </c>
      <c r="I252" s="2"/>
      <c r="J252" s="1" t="str">
        <f t="shared" ref="J252" si="2389">IF(ISNA(VLOOKUP(A252,$DB$1:$DE$200,4,FALSE)),"",VLOOKUP(A252,$DB$1:$DE$200,4,FALSE))</f>
        <v>Cevi-Turnen</v>
      </c>
      <c r="K252" s="1"/>
      <c r="L252" s="1"/>
      <c r="M252" s="1"/>
      <c r="N252" s="1"/>
      <c r="O252" s="1"/>
      <c r="P252" s="5" t="str">
        <f t="array" ref="P252">IF(ISNA(INDEX($DC$1:$DC$770,MATCH($A252&amp;P$3,$DB$1:$DB$770&amp;$DC$1:$DC$770,0))),"",IF(ISNA(INDEX($DC$1:$DC$200,MATCH($A252&amp;P$3,$DB$1:$DB$200&amp;$DC$1:$DC$200,0))),IF(INDEX($DC$201:$DC$770,MATCH($A252&amp;P$3,$DB$201:$DB$770&amp;$DC$201:$DC$770,0))=P$3,2,""),IF(INDEX($DC$1:$DC$200,MATCH($A252&amp;P$3,$DB$1:$DB$200&amp;$DC$1:$DC$200,0))=P$3,1,"")))</f>
        <v/>
      </c>
      <c r="Q252" s="6" t="str">
        <f t="array" ref="Q252">IF(ISNA(INDEX($DC$1:$DC$770,MATCH($A252&amp;Q$3,$DB$1:$DB$770&amp;$DC$1:$DC$770,0))),"",IF(ISNA(INDEX($DC$1:$DC$200,MATCH($A252&amp;Q$3,$DB$1:$DB$200&amp;$DC$1:$DC$200,0))),IF(INDEX($DC$201:$DC$770,MATCH($A252&amp;Q$3,$DB$201:$DB$770&amp;$DC$201:$DC$770,0))=Q$3,2,""),IF(INDEX($DC$1:$DC$200,MATCH($A252&amp;Q$3,$DB$1:$DB$200&amp;$DC$1:$DC$200,0))=Q$3,1,"")))</f>
        <v/>
      </c>
      <c r="R252" s="6">
        <f t="array" ref="R252">IF(ISNA(INDEX($DC$1:$DC$770,MATCH($A252&amp;R$3,$DB$1:$DB$770&amp;$DC$1:$DC$770,0))),"",IF(ISNA(INDEX($DC$1:$DC$200,MATCH($A252&amp;R$3,$DB$1:$DB$200&amp;$DC$1:$DC$200,0))),IF(INDEX($DC$201:$DC$770,MATCH($A252&amp;R$3,$DB$201:$DB$770&amp;$DC$201:$DC$770,0))=R$3,2,""),IF(INDEX($DC$1:$DC$200,MATCH($A252&amp;R$3,$DB$1:$DB$200&amp;$DC$1:$DC$200,0))=R$3,1,"")))</f>
        <v>1</v>
      </c>
      <c r="S252" s="5" t="str">
        <f t="array" ref="S252">IF(ISNA(INDEX($DC$1:$DC$770,MATCH($A252&amp;S$3,$DB$1:$DB$770&amp;$DC$1:$DC$770,0))),"",IF(ISNA(INDEX($DC$1:$DC$200,MATCH($A252&amp;S$3,$DB$1:$DB$200&amp;$DC$1:$DC$200,0))),IF(INDEX($DC$201:$DC$770,MATCH($A252&amp;S$3,$DB$201:$DB$770&amp;$DC$201:$DC$770,0))=S$3,2,""),IF(INDEX($DC$1:$DC$200,MATCH($A252&amp;S$3,$DB$1:$DB$200&amp;$DC$1:$DC$200,0))=S$3,1,"")))</f>
        <v/>
      </c>
      <c r="T252" s="6" t="str">
        <f t="array" ref="T252">IF(ISNA(INDEX($DC$1:$DC$770,MATCH($A252&amp;T$3,$DB$1:$DB$770&amp;$DC$1:$DC$770,0))),"",IF(ISNA(INDEX($DC$1:$DC$200,MATCH($A252&amp;T$3,$DB$1:$DB$200&amp;$DC$1:$DC$200,0))),IF(INDEX($DC$201:$DC$770,MATCH($A252&amp;T$3,$DB$201:$DB$770&amp;$DC$201:$DC$770,0))=T$3,2,""),IF(INDEX($DC$1:$DC$200,MATCH($A252&amp;T$3,$DB$1:$DB$200&amp;$DC$1:$DC$200,0))=T$3,1,"")))</f>
        <v/>
      </c>
      <c r="U252" s="7" t="str">
        <f t="array" ref="U252">IF(ISNA(INDEX($DC$1:$DC$770,MATCH($A252&amp;U$3,$DB$1:$DB$770&amp;$DC$1:$DC$770,0))),"",IF(ISNA(INDEX($DC$1:$DC$200,MATCH($A252&amp;U$3,$DB$1:$DB$200&amp;$DC$1:$DC$200,0))),IF(INDEX($DC$201:$DC$770,MATCH($A252&amp;U$3,$DB$201:$DB$770&amp;$DC$201:$DC$770,0))=U$3,2,""),IF(INDEX($DC$1:$DC$200,MATCH($A252&amp;U$3,$DB$1:$DB$200&amp;$DC$1:$DC$200,0))=U$3,1,"")))</f>
        <v/>
      </c>
      <c r="V252" s="6" t="str">
        <f t="array" ref="V252">IF(ISNA(INDEX($DC$1:$DC$770,MATCH($A252&amp;V$3,$DB$1:$DB$770&amp;$DC$1:$DC$770,0))),"",IF(ISNA(INDEX($DC$1:$DC$200,MATCH($A252&amp;V$3,$DB$1:$DB$200&amp;$DC$1:$DC$200,0))),IF(INDEX($DC$201:$DC$770,MATCH($A252&amp;V$3,$DB$201:$DB$770&amp;$DC$201:$DC$770,0))=V$3,2,""),IF(INDEX($DC$1:$DC$200,MATCH($A252&amp;V$3,$DB$1:$DB$200&amp;$DC$1:$DC$200,0))=V$3,1,"")))</f>
        <v/>
      </c>
      <c r="W252" s="6" t="str">
        <f t="array" ref="W252">IF(ISNA(INDEX($DC$1:$DC$770,MATCH($A252&amp;W$3,$DB$1:$DB$770&amp;$DC$1:$DC$770,0))),"",IF(ISNA(INDEX($DC$1:$DC$200,MATCH($A252&amp;W$3,$DB$1:$DB$200&amp;$DC$1:$DC$200,0))),IF(INDEX($DC$201:$DC$770,MATCH($A252&amp;W$3,$DB$201:$DB$770&amp;$DC$201:$DC$770,0))=W$3,2,""),IF(INDEX($DC$1:$DC$200,MATCH($A252&amp;W$3,$DB$1:$DB$200&amp;$DC$1:$DC$200,0))=W$3,1,"")))</f>
        <v/>
      </c>
      <c r="X252" s="6" t="str">
        <f t="array" ref="X252">IF(ISNA(INDEX($DC$1:$DC$770,MATCH($A252&amp;X$3,$DB$1:$DB$770&amp;$DC$1:$DC$770,0))),"",IF(ISNA(INDEX($DC$1:$DC$200,MATCH($A252&amp;X$3,$DB$1:$DB$200&amp;$DC$1:$DC$200,0))),IF(INDEX($DC$201:$DC$770,MATCH($A252&amp;X$3,$DB$201:$DB$770&amp;$DC$201:$DC$770,0))=X$3,2,""),IF(INDEX($DC$1:$DC$200,MATCH($A252&amp;X$3,$DB$1:$DB$200&amp;$DC$1:$DC$200,0))=X$3,1,"")))</f>
        <v/>
      </c>
      <c r="Y252" s="5" t="str">
        <f t="array" ref="Y252">IF(ISNA(INDEX($DC$1:$DC$770,MATCH($A252&amp;Y$3,$DB$1:$DB$770&amp;$DC$1:$DC$770,0))),"",IF(ISNA(INDEX($DC$1:$DC$200,MATCH($A252&amp;Y$3,$DB$1:$DB$200&amp;$DC$1:$DC$200,0))),IF(INDEX($DC$201:$DC$770,MATCH($A252&amp;Y$3,$DB$201:$DB$770&amp;$DC$201:$DC$770,0))=Y$3,2,""),IF(INDEX($DC$1:$DC$200,MATCH($A252&amp;Y$3,$DB$1:$DB$200&amp;$DC$1:$DC$200,0))=Y$3,1,"")))</f>
        <v/>
      </c>
      <c r="Z252" s="6" t="str">
        <f t="array" ref="Z252">IF(ISNA(INDEX($DC$1:$DC$770,MATCH($A252&amp;Z$3,$DB$1:$DB$770&amp;$DC$1:$DC$770,0))),"",IF(ISNA(INDEX($DC$1:$DC$200,MATCH($A252&amp;Z$3,$DB$1:$DB$200&amp;$DC$1:$DC$200,0))),IF(INDEX($DC$201:$DC$770,MATCH($A252&amp;Z$3,$DB$201:$DB$770&amp;$DC$201:$DC$770,0))=Z$3,2,""),IF(INDEX($DC$1:$DC$200,MATCH($A252&amp;Z$3,$DB$1:$DB$200&amp;$DC$1:$DC$200,0))=Z$3,1,"")))</f>
        <v/>
      </c>
      <c r="AA252" s="7" t="str">
        <f t="array" ref="AA252">IF(ISNA(INDEX($DC$1:$DC$770,MATCH($A252&amp;AA$3,$DB$1:$DB$770&amp;$DC$1:$DC$770,0))),"",IF(ISNA(INDEX($DC$1:$DC$200,MATCH($A252&amp;AA$3,$DB$1:$DB$200&amp;$DC$1:$DC$200,0))),IF(INDEX($DC$201:$DC$770,MATCH($A252&amp;AA$3,$DB$201:$DB$770&amp;$DC$201:$DC$770,0))=AA$3,2,""),IF(INDEX($DC$1:$DC$200,MATCH($A252&amp;AA$3,$DB$1:$DB$200&amp;$DC$1:$DC$200,0))=AA$3,1,"")))</f>
        <v/>
      </c>
      <c r="AB252" s="6" t="str">
        <f t="array" ref="AB252">IF(ISNA(INDEX($DC$1:$DC$770,MATCH($A252&amp;AB$3,$DB$1:$DB$770&amp;$DC$1:$DC$770,0))),"",IF(ISNA(INDEX($DC$1:$DC$200,MATCH($A252&amp;AB$3,$DB$1:$DB$200&amp;$DC$1:$DC$200,0))),IF(INDEX($DC$201:$DC$770,MATCH($A252&amp;AB$3,$DB$201:$DB$770&amp;$DC$201:$DC$770,0))=AB$3,2,""),IF(INDEX($DC$1:$DC$200,MATCH($A252&amp;AB$3,$DB$1:$DB$200&amp;$DC$1:$DC$200,0))=AB$3,1,"")))</f>
        <v/>
      </c>
      <c r="AC252" s="6" t="str">
        <f t="array" ref="AC252">IF(ISNA(INDEX($DC$1:$DC$770,MATCH($A252&amp;AC$3,$DB$1:$DB$770&amp;$DC$1:$DC$770,0))),"",IF(ISNA(INDEX($DC$1:$DC$200,MATCH($A252&amp;AC$3,$DB$1:$DB$200&amp;$DC$1:$DC$200,0))),IF(INDEX($DC$201:$DC$770,MATCH($A252&amp;AC$3,$DB$201:$DB$770&amp;$DC$201:$DC$770,0))=AC$3,2,""),IF(INDEX($DC$1:$DC$200,MATCH($A252&amp;AC$3,$DB$1:$DB$200&amp;$DC$1:$DC$200,0))=AC$3,1,"")))</f>
        <v/>
      </c>
      <c r="AD252" s="7" t="str">
        <f t="array" ref="AD252">IF(ISNA(INDEX($DC$1:$DC$770,MATCH($A252&amp;AD$3,$DB$1:$DB$770&amp;$DC$1:$DC$770,0))),"",IF(ISNA(INDEX($DC$1:$DC$200,MATCH($A252&amp;AD$3,$DB$1:$DB$200&amp;$DC$1:$DC$200,0))),IF(INDEX($DC$201:$DC$770,MATCH($A252&amp;AD$3,$DB$201:$DB$770&amp;$DC$201:$DC$770,0))=AD$3,2,""),IF(INDEX($DC$1:$DC$200,MATCH($A252&amp;AD$3,$DB$1:$DB$200&amp;$DC$1:$DC$200,0))=AD$3,1,"")))</f>
        <v/>
      </c>
      <c r="AE252" s="4">
        <f t="shared" ref="AE252" si="2390">AE250+1</f>
        <v>329</v>
      </c>
      <c r="AF252" s="174">
        <f>TRUNC((DATE($CR$2,AG$205,AG252)-WEEKDAY(DATE($CR$2,AG$205,AG252),2)-DATE(YEAR(DATE($CR$2,AG$205,AG252)+4-WEEKDAY(DATE($CR$2,AG$205,AG252),2)),1,-10))/7)</f>
        <v>47</v>
      </c>
      <c r="AG252" s="181">
        <v>24</v>
      </c>
      <c r="AH252" s="176" t="str">
        <f t="shared" si="1933"/>
        <v>Do</v>
      </c>
      <c r="AI252" s="2"/>
      <c r="AJ252" s="164" t="str">
        <f t="shared" ref="AJ252" si="2391">IF(OR(OR(AF252=$CR$7,AF256=$CR$7,AF252=$CS$7,AF256=$CS$7,AF252=$CT$7,AF256=$CT$7,AF252=$CR$8,AF256=$CR$8,AF252=$CR$9,AF256=$CR$9,AF252=$CR$10,AF256=$CR$10,AF252=$CS$10,AF256=$CS$10,AF252=$CR$11,AF256=$CR$11,AF252=$CS$11,AF256=$CS$11,AF252=$CT$11,AF256=$CT$11,AF252=$CU$11,AF256=$CU$11,AF252=$CV$11,AF256=$CV$11,AF252=$CR$12,AF256=$CR$12,AF252=$CS$12,AF256=$CS$12),OR($AE253=$CP$30,$AE253=$CP$31,$AE253=$CP$32,$AE253=$CP$33,$AE253=$CP$34,$AE253=$CP$35,$AE253=$CP$36,$AE253=$CP$37,$AE253=$CP$38,$AE253=$CP$39,$AE253=$CP$40,$AE253=$CP$41),OR($AE253=$CP$44,$AE253=$CP$45,$AE253=$CP$46,$AE253=$CP$47,$AE253=$CP$48,$AE253=$CP$49,$AE253=$CP$50)),1,"")</f>
        <v/>
      </c>
      <c r="AK252" s="164" t="str">
        <f t="shared" ref="AK252" si="2392">IF(OR(OR(AF252=$CR$15,AF256=$CR$15,AF252=$CS$15,AF256=$CS$15,AF252=$CT$15,AF256=$CT$15,AF252=$CR$16,AF256=$CR$16,AF252=$CS$16,AF256=$CS$16,AF252=$CR$17,AF256=$CR$17,AF252=$CS$17,AF256=$CS$17,AF252=$CR$18,AF256=$CR$18,AF252=$CS$18,AF256=$CS$18,AF252=$CT$18,AF256=$CT$18,AF252=$CU$18,AF256=$CU$18,AF252=$CV$18,AF256=$CV$18,AF252=$CR$19,AF256=$CR$19,AF252=$CS$19,AF256=$CS$19),OR($AE253=$CP$30,$AE253=$CP$31,$AE253=$CP$32,$AE253=$CP$33,$AE253=$CP$34,$AE253=$CP$35,$AE253=$CP$36,$AE253=$CP$37,$AE253=$CP$38,$AE253=$CP$39,$AE253=$CP$40,$AE253=$CP$41),OR($AE253=$CP$44,$AE253=$CP$45,$AE253=$CP$46,$AE253=$CP$47,$AE253=$CP$48,$AE253=$CP$49,$AE253=$CP$50)),1,"")</f>
        <v/>
      </c>
      <c r="AL252" s="164" t="str">
        <f t="shared" ref="AL252" si="2393">IF(OR(OR(AF252=$CR$22,AF256=$CR$22,AF252=$CS$22,AF256=$CS$22,AF252=$CT$22,AF256=$CT$22,AF252=$CR$23,AF256=$CR$23,AF252=$CS$23,AF256=$CS$23,AF252=$CR$24,AF256=$CR$24,AF252=$CS$24,AF256=$CS$24,AF252=$CR$25,AF256=$CR$25,AF252=$CS$25,AF256=$CS$25,AF252=$CT$25,AF256=$CT$25,AF252=$CU$25,AF256=$CU$25,AF252=$CV$25,AF256=$CV$25,AF252=$CR$26,AF256=$CR$26,AF252=$CS$26,AF256=$CS$26),OR($AE253=$CP$30,$AE253=$CP$31,$AE253=$CP$32,$AE253=$CP$33,$AE253=$CP$34,$AE253=$CP$35,$AE253=$CP$36,$AE253=$CP$37,$AE253=$CP$38,$AE253=$CP$39,$AE253=$CP$40,$AE253=$CP$41),OR($AE253=$CP$44,$AE253=$CP$45,$AE253=$CP$46,$AE253=$CP$47,$AE253=$CP$48,$AE253=$CP$49,$AE253=$CP$50)),1,"")</f>
        <v/>
      </c>
      <c r="AM252" s="2"/>
      <c r="AN252" s="5" t="str">
        <f t="shared" ref="AN252" si="2394">IF(ISNA(VLOOKUP(AE252,$DB$1:$DE$200,4,FALSE)),"",VLOOKUP(AE252,$DB$1:$DE$200,4,FALSE))</f>
        <v/>
      </c>
      <c r="AO252" s="6"/>
      <c r="AP252" s="6"/>
      <c r="AQ252" s="6"/>
      <c r="AR252" s="6"/>
      <c r="AS252" s="7"/>
      <c r="AT252" s="5" t="str">
        <f t="array" ref="AT252">IF(ISNA(INDEX($DC$1:$DC$770,MATCH($AE252&amp;AT$3,$DB$1:$DB$770&amp;$DC$1:$DC$770,0))),"",IF(ISNA(INDEX($DC$1:$DC$200,MATCH($AE252&amp;AT$3,$DB$1:$DB$200&amp;$DC$1:$DC$200,0))),IF(INDEX($DC$201:$DC$770,MATCH($AE252&amp;AT$3,$DB$201:$DB$770&amp;$DC$201:$DC$770,0))=AT$3,2,""),IF(INDEX($DC$1:$DC$200,MATCH($AE252&amp;AT$3,$DB$1:$DB$200&amp;$DC$1:$DC$200,0))=AT$3,1,"")))</f>
        <v/>
      </c>
      <c r="AU252" s="6" t="str">
        <f t="array" ref="AU252">IF(ISNA(INDEX($DC$1:$DC$770,MATCH($AE252&amp;AU$3,$DB$1:$DB$770&amp;$DC$1:$DC$770,0))),"",IF(ISNA(INDEX($DC$1:$DC$200,MATCH($AE252&amp;AU$3,$DB$1:$DB$200&amp;$DC$1:$DC$200,0))),IF(INDEX($DC$201:$DC$770,MATCH($AE252&amp;AU$3,$DB$201:$DB$770&amp;$DC$201:$DC$770,0))=AU$3,2,""),IF(INDEX($DC$1:$DC$200,MATCH($AE252&amp;AU$3,$DB$1:$DB$200&amp;$DC$1:$DC$200,0))=AU$3,1,"")))</f>
        <v/>
      </c>
      <c r="AV252" s="6" t="str">
        <f t="array" ref="AV252">IF(ISNA(INDEX($DC$1:$DC$770,MATCH($AE252&amp;AV$3,$DB$1:$DB$770&amp;$DC$1:$DC$770,0))),"",IF(ISNA(INDEX($DC$1:$DC$200,MATCH($AE252&amp;AV$3,$DB$1:$DB$200&amp;$DC$1:$DC$200,0))),IF(INDEX($DC$201:$DC$770,MATCH($AE252&amp;AV$3,$DB$201:$DB$770&amp;$DC$201:$DC$770,0))=AV$3,2,""),IF(INDEX($DC$1:$DC$200,MATCH($AE252&amp;AV$3,$DB$1:$DB$200&amp;$DC$1:$DC$200,0))=AV$3,1,"")))</f>
        <v/>
      </c>
      <c r="AW252" s="5" t="str">
        <f t="array" ref="AW252">IF(ISNA(INDEX($DC$1:$DC$770,MATCH($AE252&amp;AW$3,$DB$1:$DB$770&amp;$DC$1:$DC$770,0))),"",IF(ISNA(INDEX($DC$1:$DC$200,MATCH($AE252&amp;AW$3,$DB$1:$DB$200&amp;$DC$1:$DC$200,0))),IF(INDEX($DC$201:$DC$770,MATCH($AE252&amp;AW$3,$DB$201:$DB$770&amp;$DC$201:$DC$770,0))=AW$3,2,""),IF(INDEX($DC$1:$DC$200,MATCH($AE252&amp;AW$3,$DB$1:$DB$200&amp;$DC$1:$DC$200,0))=AW$3,1,"")))</f>
        <v/>
      </c>
      <c r="AX252" s="6" t="str">
        <f t="array" ref="AX252">IF(ISNA(INDEX($DC$1:$DC$770,MATCH($AE252&amp;AX$3,$DB$1:$DB$770&amp;$DC$1:$DC$770,0))),"",IF(ISNA(INDEX($DC$1:$DC$200,MATCH($AE252&amp;AX$3,$DB$1:$DB$200&amp;$DC$1:$DC$200,0))),IF(INDEX($DC$201:$DC$770,MATCH($AE252&amp;AX$3,$DB$201:$DB$770&amp;$DC$201:$DC$770,0))=AX$3,2,""),IF(INDEX($DC$1:$DC$200,MATCH($AE252&amp;AX$3,$DB$1:$DB$200&amp;$DC$1:$DC$200,0))=AX$3,1,"")))</f>
        <v/>
      </c>
      <c r="AY252" s="7" t="str">
        <f t="array" ref="AY252">IF(ISNA(INDEX($DC$1:$DC$770,MATCH($AE252&amp;AY$3,$DB$1:$DB$770&amp;$DC$1:$DC$770,0))),"",IF(ISNA(INDEX($DC$1:$DC$200,MATCH($AE252&amp;AY$3,$DB$1:$DB$200&amp;$DC$1:$DC$200,0))),IF(INDEX($DC$201:$DC$770,MATCH($AE252&amp;AY$3,$DB$201:$DB$770&amp;$DC$201:$DC$770,0))=AY$3,2,""),IF(INDEX($DC$1:$DC$200,MATCH($AE252&amp;AY$3,$DB$1:$DB$200&amp;$DC$1:$DC$200,0))=AY$3,1,"")))</f>
        <v/>
      </c>
      <c r="AZ252" s="6" t="str">
        <f t="array" ref="AZ252">IF(ISNA(INDEX($DC$1:$DC$770,MATCH($AE252&amp;AZ$3,$DB$1:$DB$770&amp;$DC$1:$DC$770,0))),"",IF(ISNA(INDEX($DC$1:$DC$200,MATCH($AE252&amp;AZ$3,$DB$1:$DB$200&amp;$DC$1:$DC$200,0))),IF(INDEX($DC$201:$DC$770,MATCH($AE252&amp;AZ$3,$DB$201:$DB$770&amp;$DC$201:$DC$770,0))=AZ$3,2,""),IF(INDEX($DC$1:$DC$200,MATCH($AE252&amp;AZ$3,$DB$1:$DB$200&amp;$DC$1:$DC$200,0))=AZ$3,1,"")))</f>
        <v/>
      </c>
      <c r="BA252" s="6" t="str">
        <f t="array" ref="BA252">IF(ISNA(INDEX($DC$1:$DC$770,MATCH($AE252&amp;BA$3,$DB$1:$DB$770&amp;$DC$1:$DC$770,0))),"",IF(ISNA(INDEX($DC$1:$DC$200,MATCH($AE252&amp;BA$3,$DB$1:$DB$200&amp;$DC$1:$DC$200,0))),IF(INDEX($DC$201:$DC$770,MATCH($AE252&amp;BA$3,$DB$201:$DB$770&amp;$DC$201:$DC$770,0))=BA$3,2,""),IF(INDEX($DC$1:$DC$200,MATCH($AE252&amp;BA$3,$DB$1:$DB$200&amp;$DC$1:$DC$200,0))=BA$3,1,"")))</f>
        <v/>
      </c>
      <c r="BB252" s="6" t="str">
        <f t="array" ref="BB252">IF(ISNA(INDEX($DC$1:$DC$770,MATCH($AE252&amp;BB$3,$DB$1:$DB$770&amp;$DC$1:$DC$770,0))),"",IF(ISNA(INDEX($DC$1:$DC$200,MATCH($AE252&amp;BB$3,$DB$1:$DB$200&amp;$DC$1:$DC$200,0))),IF(INDEX($DC$201:$DC$770,MATCH($AE252&amp;BB$3,$DB$201:$DB$770&amp;$DC$201:$DC$770,0))=BB$3,2,""),IF(INDEX($DC$1:$DC$200,MATCH($AE252&amp;BB$3,$DB$1:$DB$200&amp;$DC$1:$DC$200,0))=BB$3,1,"")))</f>
        <v/>
      </c>
      <c r="BC252" s="5" t="str">
        <f t="array" ref="BC252">IF(ISNA(INDEX($DC$1:$DC$770,MATCH($AE252&amp;BC$3,$DB$1:$DB$770&amp;$DC$1:$DC$770,0))),"",IF(ISNA(INDEX($DC$1:$DC$200,MATCH($AE252&amp;BC$3,$DB$1:$DB$200&amp;$DC$1:$DC$200,0))),IF(INDEX($DC$201:$DC$770,MATCH($AE252&amp;BC$3,$DB$201:$DB$770&amp;$DC$201:$DC$770,0))=BC$3,2,""),IF(INDEX($DC$1:$DC$200,MATCH($AE252&amp;BC$3,$DB$1:$DB$200&amp;$DC$1:$DC$200,0))=BC$3,1,"")))</f>
        <v/>
      </c>
      <c r="BD252" s="6" t="str">
        <f t="array" ref="BD252">IF(ISNA(INDEX($DC$1:$DC$770,MATCH($AE252&amp;BD$3,$DB$1:$DB$770&amp;$DC$1:$DC$770,0))),"",IF(ISNA(INDEX($DC$1:$DC$200,MATCH($AE252&amp;BD$3,$DB$1:$DB$200&amp;$DC$1:$DC$200,0))),IF(INDEX($DC$201:$DC$770,MATCH($AE252&amp;BD$3,$DB$201:$DB$770&amp;$DC$201:$DC$770,0))=BD$3,2,""),IF(INDEX($DC$1:$DC$200,MATCH($AE252&amp;BD$3,$DB$1:$DB$200&amp;$DC$1:$DC$200,0))=BD$3,1,"")))</f>
        <v/>
      </c>
      <c r="BE252" s="7" t="str">
        <f t="array" ref="BE252">IF(ISNA(INDEX($DC$1:$DC$770,MATCH($AE252&amp;BE$3,$DB$1:$DB$770&amp;$DC$1:$DC$770,0))),"",IF(ISNA(INDEX($DC$1:$DC$200,MATCH($AE252&amp;BE$3,$DB$1:$DB$200&amp;$DC$1:$DC$200,0))),IF(INDEX($DC$201:$DC$770,MATCH($AE252&amp;BE$3,$DB$201:$DB$770&amp;$DC$201:$DC$770,0))=BE$3,2,""),IF(INDEX($DC$1:$DC$200,MATCH($AE252&amp;BE$3,$DB$1:$DB$200&amp;$DC$1:$DC$200,0))=BE$3,1,"")))</f>
        <v/>
      </c>
      <c r="BF252" s="6" t="str">
        <f t="array" ref="BF252">IF(ISNA(INDEX($DC$1:$DC$770,MATCH($AE252&amp;BF$3,$DB$1:$DB$770&amp;$DC$1:$DC$770,0))),"",IF(ISNA(INDEX($DC$1:$DC$200,MATCH($AE252&amp;BF$3,$DB$1:$DB$200&amp;$DC$1:$DC$200,0))),IF(INDEX($DC$201:$DC$770,MATCH($AE252&amp;BF$3,$DB$201:$DB$770&amp;$DC$201:$DC$770,0))=BF$3,2,""),IF(INDEX($DC$1:$DC$200,MATCH($AE252&amp;BF$3,$DB$1:$DB$200&amp;$DC$1:$DC$200,0))=BF$3,1,"")))</f>
        <v/>
      </c>
      <c r="BG252" s="6" t="str">
        <f t="array" ref="BG252">IF(ISNA(INDEX($DC$1:$DC$770,MATCH($AE252&amp;BG$3,$DB$1:$DB$770&amp;$DC$1:$DC$770,0))),"",IF(ISNA(INDEX($DC$1:$DC$200,MATCH($AE252&amp;BG$3,$DB$1:$DB$200&amp;$DC$1:$DC$200,0))),IF(INDEX($DC$201:$DC$770,MATCH($AE252&amp;BG$3,$DB$201:$DB$770&amp;$DC$201:$DC$770,0))=BG$3,2,""),IF(INDEX($DC$1:$DC$200,MATCH($AE252&amp;BG$3,$DB$1:$DB$200&amp;$DC$1:$DC$200,0))=BG$3,1,"")))</f>
        <v/>
      </c>
      <c r="BH252" s="7" t="str">
        <f t="array" ref="BH252">IF(ISNA(INDEX($DC$1:$DC$770,MATCH($AE252&amp;BH$3,$DB$1:$DB$770&amp;$DC$1:$DC$770,0))),"",IF(ISNA(INDEX($DC$1:$DC$200,MATCH($AE252&amp;BH$3,$DB$1:$DB$200&amp;$DC$1:$DC$200,0))),IF(INDEX($DC$201:$DC$770,MATCH($AE252&amp;BH$3,$DB$201:$DB$770&amp;$DC$201:$DC$770,0))=BH$3,2,""),IF(INDEX($DC$1:$DC$200,MATCH($AE252&amp;BH$3,$DB$1:$DB$200&amp;$DC$1:$DC$200,0))=BH$3,1,"")))</f>
        <v/>
      </c>
      <c r="BI252" s="4">
        <f t="shared" ref="BI252" si="2395">BI250+1</f>
        <v>359</v>
      </c>
      <c r="BJ252" s="174">
        <f>TRUNC((DATE($CR$2,BK$205,BK252)-WEEKDAY(DATE($CR$2,BK$205,BK252),2)-DATE(YEAR(DATE($CR$2,BK$205,BK252)+4-WEEKDAY(DATE($CR$2,BK$205,BK252),2)),1,-10))/7)</f>
        <v>51</v>
      </c>
      <c r="BK252" s="181">
        <v>24</v>
      </c>
      <c r="BL252" s="176" t="str">
        <f t="shared" si="1938"/>
        <v>Sa</v>
      </c>
      <c r="BM252" s="2"/>
      <c r="BN252" s="164">
        <f t="shared" ref="BN252" si="2396">IF(OR(OR($BI253=$CP$30,$BI253=$CP$31,$BI253=$CP$32,$BI253=$CP$33,$BI253=$CP$34,$BI253=$CP$35,$BI253=$CP$36,$BI253=$CP$37,$BI253=$CP$38,$BI253=$CP$39,$BI253=$CP$40,$BI253=$CP$41),OR(BJ252=$CR$7,BJ256=$CR$7,BJ252=$CS$7,BJ256=$CS$7,BJ252=$CT$7,BJ256=$CT$7,BJ252=$CR$8,BJ256=$CR$8,BJ252=$CR$9,BJ256=$CR$9,BJ252=$CR$10,BJ256=$CR$10,BJ252=$CS$10,BJ256=$CS$10,BJ252=$CR$11,BJ256=$CR$11,BJ252=$CS$11,BJ256=$CS$11,BJ252=$CT$11,BJ256=$CT$11,BJ252=$CU$11,BJ256=$CU$11,BJ252=$CV$11,BJ256=$CV$11,BJ252=$CR$12,BJ256=$CR$12,BJ252=$CS$12,BJ256=$CS$12),OR($BI253=$CP$44,$BI253=$CP$45,$BI253=$CP$46,$BI253=$CP$47,$BI253=$CP$48,$BI253=$CP$49,$BI253=$CP$50)),1,"")</f>
        <v>1</v>
      </c>
      <c r="BO252" s="164">
        <f t="shared" ref="BO252" si="2397">IF(OR(OR(BJ252=$CR$15,BJ256=$CR$15,BJ252=$CS$15,BJ256=$CS$15,BJ252=$CT$15,BJ256=$CT$15,BJ252=$CR$16,BJ256=$CR$16,BJ252=$CS$16,BJ256=$CS$16,BJ252=$CR$17,BJ256=$CR$17,BJ252=$CS$17,BJ256=$CS$17,BJ252=$CR$18,BJ256=$CR$18,BJ252=$CS$18,BJ256=$CS$18,BJ252=$CT$18,BJ256=$CT$18,BJ252=$CU$18,BJ256=$CU$18,BJ252=$CV$18,BJ256=$CV$18,BJ252=$CR$19,BJ256=$CR$19,BJ252=$CS$19,BJ256=$CS$19),OR($BI253=$CP$30,$BI253=$CP$31,$BI253=$CP$32,$BI253=$CP$33,$BI253=$CP$34,$BI253=$CP$35,$BI253=$CP$36,$BI253=$CP$37,$BI253=$CP$38,$BI253=$CP$39,$BI253=$CP$40,$BI253=$CP$41),OR($BI253=$CP$44,$BI253=$CP$45,$BI253=$CP$46,$BI253=$CP$47,$BI253=$CP$48,$BI253=$CP$49,$BI253=$CP$50)),1,"")</f>
        <v>1</v>
      </c>
      <c r="BP252" s="164">
        <f t="shared" ref="BP252" si="2398">IF(OR(OR(BJ252=$CR$22,BJ256=$CR$22,BJ252=$CS$22,BJ256=$CS$22,BJ252=$CT$22,BJ256=$CT$22,BJ252=$CR$23,BJ256=$CR$23,BJ252=$CS$23,BJ256=$CS$23,BJ252=$CR$24,BJ256=$CR$24,BJ252=$CS$24,BJ256=$CS$24,BJ252=$CR$25,BJ256=$CR$25,BJ252=$CS$25,BJ256=$CS$25,BJ252=$CT$25,BJ256=$CT$25,BJ252=$CU$25,BJ256=$CU$25,BJ252=$CV$25,BJ256=$CV$25,BJ252=$CR$26,BJ256=$CR$26,BJ252=$CS$26,BJ256=$CS$26),OR($BI253=$CP$30,$BI253=$CP$31,$BI253=$CP$32,$BI253=$CP$33,$BI253=$CP$34,$BI253=$CP$35,$BI253=$CP$36,$BI253=$CP$37,$BI253=$CP$38,$BI253=$CP$39,$BI253=$CP$40,$BI253=$CP$41),OR($BI253=$CP$44,$BI253=$CP$45,$BI253=$CP$46,$BI253=$CP$47,$BI253=$CP$48,$BI253=$CP$49,$BI253=$CP$50)),1,"")</f>
        <v>1</v>
      </c>
      <c r="BQ252" s="2"/>
      <c r="BR252" s="5" t="str">
        <f t="shared" ref="BR252" si="2399">IF(ISNA(VLOOKUP(BI252,$DB$1:$DE$200,4,FALSE)),"",VLOOKUP(BI252,$DB$1:$DE$200,4,FALSE))</f>
        <v/>
      </c>
      <c r="BS252" s="6"/>
      <c r="BT252" s="6"/>
      <c r="BU252" s="6"/>
      <c r="BV252" s="6"/>
      <c r="BW252" s="7"/>
      <c r="BX252" s="5" t="str">
        <f t="array" ref="BX252">IF(ISNA(INDEX($DC$1:$DC$770,MATCH($BI252&amp;BX$3,$DB$1:$DB$770&amp;$DC$1:$DC$770,0))),"",IF(ISNA(INDEX($DC$1:$DC$200,MATCH($BI252&amp;BX$3,$DB$1:$DB$200&amp;$DC$1:$DC$200,0))),IF(INDEX($DC$201:$DC$770,MATCH($BI252&amp;BX$3,$DB$201:$DB$770&amp;$DC$201:$DC$770,0))=BX$3,2,""),IF(INDEX($DC$1:$DC$200,MATCH($BI252&amp;BX$3,$DB$1:$DB$200&amp;$DC$1:$DC$200,0))=BX$3,1,"")))</f>
        <v/>
      </c>
      <c r="BY252" s="6" t="str">
        <f t="array" ref="BY252">IF(ISNA(INDEX($DC$1:$DC$770,MATCH($BI252&amp;BY$3,$DB$1:$DB$770&amp;$DC$1:$DC$770,0))),"",IF(ISNA(INDEX($DC$1:$DC$200,MATCH($BI252&amp;BY$3,$DB$1:$DB$200&amp;$DC$1:$DC$200,0))),IF(INDEX($DC$201:$DC$770,MATCH($BI252&amp;BY$3,$DB$201:$DB$770&amp;$DC$201:$DC$770,0))=BY$3,2,""),IF(INDEX($DC$1:$DC$200,MATCH($BI252&amp;BY$3,$DB$1:$DB$200&amp;$DC$1:$DC$200,0))=BY$3,1,"")))</f>
        <v/>
      </c>
      <c r="BZ252" s="6" t="str">
        <f t="array" ref="BZ252">IF(ISNA(INDEX($DC$1:$DC$770,MATCH($BI252&amp;BZ$3,$DB$1:$DB$770&amp;$DC$1:$DC$770,0))),"",IF(ISNA(INDEX($DC$1:$DC$200,MATCH($BI252&amp;BZ$3,$DB$1:$DB$200&amp;$DC$1:$DC$200,0))),IF(INDEX($DC$201:$DC$770,MATCH($BI252&amp;BZ$3,$DB$201:$DB$770&amp;$DC$201:$DC$770,0))=BZ$3,2,""),IF(INDEX($DC$1:$DC$200,MATCH($BI252&amp;BZ$3,$DB$1:$DB$200&amp;$DC$1:$DC$200,0))=BZ$3,1,"")))</f>
        <v/>
      </c>
      <c r="CA252" s="5" t="str">
        <f t="array" ref="CA252">IF(ISNA(INDEX($DC$1:$DC$770,MATCH($BI252&amp;CA$3,$DB$1:$DB$770&amp;$DC$1:$DC$770,0))),"",IF(ISNA(INDEX($DC$1:$DC$200,MATCH($BI252&amp;CA$3,$DB$1:$DB$200&amp;$DC$1:$DC$200,0))),IF(INDEX($DC$201:$DC$770,MATCH($BI252&amp;CA$3,$DB$201:$DB$770&amp;$DC$201:$DC$770,0))=CA$3,2,""),IF(INDEX($DC$1:$DC$200,MATCH($BI252&amp;CA$3,$DB$1:$DB$200&amp;$DC$1:$DC$200,0))=CA$3,1,"")))</f>
        <v/>
      </c>
      <c r="CB252" s="6" t="str">
        <f t="array" ref="CB252">IF(ISNA(INDEX($DC$1:$DC$770,MATCH($BI252&amp;CB$3,$DB$1:$DB$770&amp;$DC$1:$DC$770,0))),"",IF(ISNA(INDEX($DC$1:$DC$200,MATCH($BI252&amp;CB$3,$DB$1:$DB$200&amp;$DC$1:$DC$200,0))),IF(INDEX($DC$201:$DC$770,MATCH($BI252&amp;CB$3,$DB$201:$DB$770&amp;$DC$201:$DC$770,0))=CB$3,2,""),IF(INDEX($DC$1:$DC$200,MATCH($BI252&amp;CB$3,$DB$1:$DB$200&amp;$DC$1:$DC$200,0))=CB$3,1,"")))</f>
        <v/>
      </c>
      <c r="CC252" s="7" t="str">
        <f t="array" ref="CC252">IF(ISNA(INDEX($DC$1:$DC$770,MATCH($BI252&amp;CC$3,$DB$1:$DB$770&amp;$DC$1:$DC$770,0))),"",IF(ISNA(INDEX($DC$1:$DC$200,MATCH($BI252&amp;CC$3,$DB$1:$DB$200&amp;$DC$1:$DC$200,0))),IF(INDEX($DC$201:$DC$770,MATCH($BI252&amp;CC$3,$DB$201:$DB$770&amp;$DC$201:$DC$770,0))=CC$3,2,""),IF(INDEX($DC$1:$DC$200,MATCH($BI252&amp;CC$3,$DB$1:$DB$200&amp;$DC$1:$DC$200,0))=CC$3,1,"")))</f>
        <v/>
      </c>
      <c r="CD252" s="6" t="str">
        <f t="array" ref="CD252">IF(ISNA(INDEX($DC$1:$DC$770,MATCH($BI252&amp;CD$3,$DB$1:$DB$770&amp;$DC$1:$DC$770,0))),"",IF(ISNA(INDEX($DC$1:$DC$200,MATCH($BI252&amp;CD$3,$DB$1:$DB$200&amp;$DC$1:$DC$200,0))),IF(INDEX($DC$201:$DC$770,MATCH($BI252&amp;CD$3,$DB$201:$DB$770&amp;$DC$201:$DC$770,0))=CD$3,2,""),IF(INDEX($DC$1:$DC$200,MATCH($BI252&amp;CD$3,$DB$1:$DB$200&amp;$DC$1:$DC$200,0))=CD$3,1,"")))</f>
        <v/>
      </c>
      <c r="CE252" s="6" t="str">
        <f t="array" ref="CE252">IF(ISNA(INDEX($DC$1:$DC$770,MATCH($BI252&amp;CE$3,$DB$1:$DB$770&amp;$DC$1:$DC$770,0))),"",IF(ISNA(INDEX($DC$1:$DC$200,MATCH($BI252&amp;CE$3,$DB$1:$DB$200&amp;$DC$1:$DC$200,0))),IF(INDEX($DC$201:$DC$770,MATCH($BI252&amp;CE$3,$DB$201:$DB$770&amp;$DC$201:$DC$770,0))=CE$3,2,""),IF(INDEX($DC$1:$DC$200,MATCH($BI252&amp;CE$3,$DB$1:$DB$200&amp;$DC$1:$DC$200,0))=CE$3,1,"")))</f>
        <v/>
      </c>
      <c r="CF252" s="6" t="str">
        <f t="array" ref="CF252">IF(ISNA(INDEX($DC$1:$DC$770,MATCH($BI252&amp;CF$3,$DB$1:$DB$770&amp;$DC$1:$DC$770,0))),"",IF(ISNA(INDEX($DC$1:$DC$200,MATCH($BI252&amp;CF$3,$DB$1:$DB$200&amp;$DC$1:$DC$200,0))),IF(INDEX($DC$201:$DC$770,MATCH($BI252&amp;CF$3,$DB$201:$DB$770&amp;$DC$201:$DC$770,0))=CF$3,2,""),IF(INDEX($DC$1:$DC$200,MATCH($BI252&amp;CF$3,$DB$1:$DB$200&amp;$DC$1:$DC$200,0))=CF$3,1,"")))</f>
        <v/>
      </c>
      <c r="CG252" s="5" t="str">
        <f t="array" ref="CG252">IF(ISNA(INDEX($DC$1:$DC$770,MATCH($BI252&amp;CG$3,$DB$1:$DB$770&amp;$DC$1:$DC$770,0))),"",IF(ISNA(INDEX($DC$1:$DC$200,MATCH($BI252&amp;CG$3,$DB$1:$DB$200&amp;$DC$1:$DC$200,0))),IF(INDEX($DC$201:$DC$770,MATCH($BI252&amp;CG$3,$DB$201:$DB$770&amp;$DC$201:$DC$770,0))=CG$3,2,""),IF(INDEX($DC$1:$DC$200,MATCH($BI252&amp;CG$3,$DB$1:$DB$200&amp;$DC$1:$DC$200,0))=CG$3,1,"")))</f>
        <v/>
      </c>
      <c r="CH252" s="6" t="str">
        <f t="array" ref="CH252">IF(ISNA(INDEX($DC$1:$DC$770,MATCH($BI252&amp;CH$3,$DB$1:$DB$770&amp;$DC$1:$DC$770,0))),"",IF(ISNA(INDEX($DC$1:$DC$200,MATCH($BI252&amp;CH$3,$DB$1:$DB$200&amp;$DC$1:$DC$200,0))),IF(INDEX($DC$201:$DC$770,MATCH($BI252&amp;CH$3,$DB$201:$DB$770&amp;$DC$201:$DC$770,0))=CH$3,2,""),IF(INDEX($DC$1:$DC$200,MATCH($BI252&amp;CH$3,$DB$1:$DB$200&amp;$DC$1:$DC$200,0))=CH$3,1,"")))</f>
        <v/>
      </c>
      <c r="CI252" s="7" t="str">
        <f t="array" ref="CI252">IF(ISNA(INDEX($DC$1:$DC$770,MATCH($BI252&amp;CI$3,$DB$1:$DB$770&amp;$DC$1:$DC$770,0))),"",IF(ISNA(INDEX($DC$1:$DC$200,MATCH($BI252&amp;CI$3,$DB$1:$DB$200&amp;$DC$1:$DC$200,0))),IF(INDEX($DC$201:$DC$770,MATCH($BI252&amp;CI$3,$DB$201:$DB$770&amp;$DC$201:$DC$770,0))=CI$3,2,""),IF(INDEX($DC$1:$DC$200,MATCH($BI252&amp;CI$3,$DB$1:$DB$200&amp;$DC$1:$DC$200,0))=CI$3,1,"")))</f>
        <v/>
      </c>
      <c r="CJ252" s="6" t="str">
        <f t="array" ref="CJ252">IF(ISNA(INDEX($DC$1:$DC$770,MATCH($BI252&amp;CJ$3,$DB$1:$DB$770&amp;$DC$1:$DC$770,0))),"",IF(ISNA(INDEX($DC$1:$DC$200,MATCH($BI252&amp;CJ$3,$DB$1:$DB$200&amp;$DC$1:$DC$200,0))),IF(INDEX($DC$201:$DC$770,MATCH($BI252&amp;CJ$3,$DB$201:$DB$770&amp;$DC$201:$DC$770,0))=CJ$3,2,""),IF(INDEX($DC$1:$DC$200,MATCH($BI252&amp;CJ$3,$DB$1:$DB$200&amp;$DC$1:$DC$200,0))=CJ$3,1,"")))</f>
        <v/>
      </c>
      <c r="CK252" s="6" t="str">
        <f t="array" ref="CK252">IF(ISNA(INDEX($DC$1:$DC$770,MATCH($BI252&amp;CK$3,$DB$1:$DB$770&amp;$DC$1:$DC$770,0))),"",IF(ISNA(INDEX($DC$1:$DC$200,MATCH($BI252&amp;CK$3,$DB$1:$DB$200&amp;$DC$1:$DC$200,0))),IF(INDEX($DC$201:$DC$770,MATCH($BI252&amp;CK$3,$DB$201:$DB$770&amp;$DC$201:$DC$770,0))=CK$3,2,""),IF(INDEX($DC$1:$DC$200,MATCH($BI252&amp;CK$3,$DB$1:$DB$200&amp;$DC$1:$DC$200,0))=CK$3,1,"")))</f>
        <v/>
      </c>
      <c r="CL252" s="7" t="str">
        <f t="array" ref="CL252">IF(ISNA(INDEX($DC$1:$DC$770,MATCH($BI252&amp;CL$3,$DB$1:$DB$770&amp;$DC$1:$DC$770,0))),"",IF(ISNA(INDEX($DC$1:$DC$200,MATCH($BI252&amp;CL$3,$DB$1:$DB$200&amp;$DC$1:$DC$200,0))),IF(INDEX($DC$201:$DC$770,MATCH($BI252&amp;CL$3,$DB$201:$DB$770&amp;$DC$201:$DC$770,0))=CL$3,2,""),IF(INDEX($DC$1:$DC$200,MATCH($BI252&amp;CL$3,$DB$1:$DB$200&amp;$DC$1:$DC$200,0))=CL$3,1,"")))</f>
        <v/>
      </c>
      <c r="CX252" s="30"/>
      <c r="CY252" s="30"/>
      <c r="CZ252" s="30"/>
      <c r="DA252" s="30"/>
      <c r="DB252" s="30">
        <f>IF($DF$245&gt;7,DB251+1,0)</f>
        <v>0</v>
      </c>
      <c r="DC252" s="30">
        <f t="shared" si="2342"/>
        <v>3</v>
      </c>
      <c r="DD252" s="30"/>
      <c r="DE252" s="30">
        <v>8</v>
      </c>
      <c r="DF252" s="30"/>
      <c r="DG252" s="30"/>
      <c r="DH252" s="30"/>
      <c r="DI252" s="30"/>
      <c r="DJ252" s="30"/>
      <c r="DK252" s="30"/>
      <c r="DL252" s="49">
        <f t="shared" si="1926"/>
        <v>0</v>
      </c>
      <c r="DM252" s="30"/>
      <c r="DN252" s="30"/>
      <c r="DO252" s="30"/>
      <c r="DP252" s="30"/>
      <c r="DQ252" s="30"/>
    </row>
    <row r="253" spans="1:121">
      <c r="A253" s="13">
        <f t="shared" ref="A253" si="2400">A252+0.5</f>
        <v>298.5</v>
      </c>
      <c r="B253" s="174"/>
      <c r="C253" s="183"/>
      <c r="D253" s="177"/>
      <c r="E253" s="2"/>
      <c r="F253" s="165"/>
      <c r="G253" s="165"/>
      <c r="H253" s="165"/>
      <c r="I253" s="2"/>
      <c r="J253" s="9" t="str">
        <f t="shared" ref="J253" si="2401">IF(ISNA(VLOOKUP(A253,$CP$30:$CQ$56,2,FALSE)),IF(ISNA(VLOOKUP(A253,$DB$1:$DE$200,4,FALSE)),"",VLOOKUP(A253,$DB$1:$DE$200,4,FALSE)),VLOOKUP(A253,$CP$30:$CQ$56,2,FALSE))</f>
        <v/>
      </c>
      <c r="K253" s="10"/>
      <c r="L253" s="10"/>
      <c r="M253" s="10"/>
      <c r="N253" s="10"/>
      <c r="O253" s="8"/>
      <c r="P253" s="9" t="str">
        <f t="array" ref="P253">IF(ISNA(INDEX($DC$201:$DC$770,MATCH($A252&amp;P$3,$DB$201:$DB$770&amp;$DC$201:$DC$770,0))),IF(ISNA(INDEX($DC$1:$DC$200,MATCH($A253&amp;P$3,$DB$1:$DB$200&amp;$DC$1:$DC$200,0))),"",IF(INDEX($DC$1:$DC$200,MATCH($A253&amp;P$3,$DB$1:$DB$200&amp;$DC$1:$DC$200,0))=P$3,1,"")),IF(INDEX($DC$201:$DC$770,MATCH($A252&amp;P$3,$DB$201:$DB$770&amp;$DC$201:$DC$770,0))=P$3,2,""))</f>
        <v/>
      </c>
      <c r="Q253" s="10" t="str">
        <f t="array" ref="Q253">IF(ISNA(INDEX($DC$201:$DC$770,MATCH($A252&amp;Q$3,$DB$201:$DB$770&amp;$DC$201:$DC$770,0))),IF(ISNA(INDEX($DC$1:$DC$200,MATCH($A253&amp;Q$3,$DB$1:$DB$200&amp;$DC$1:$DC$200,0))),"",IF(INDEX($DC$1:$DC$200,MATCH($A253&amp;Q$3,$DB$1:$DB$200&amp;$DC$1:$DC$200,0))=Q$3,1,"")),IF(INDEX($DC$201:$DC$770,MATCH($A252&amp;Q$3,$DB$201:$DB$770&amp;$DC$201:$DC$770,0))=Q$3,2,""))</f>
        <v/>
      </c>
      <c r="R253" s="10" t="str">
        <f t="array" ref="R253">IF(ISNA(INDEX($DC$201:$DC$770,MATCH($A252&amp;R$3,$DB$201:$DB$770&amp;$DC$201:$DC$770,0))),IF(ISNA(INDEX($DC$1:$DC$200,MATCH($A253&amp;R$3,$DB$1:$DB$200&amp;$DC$1:$DC$200,0))),"",IF(INDEX($DC$1:$DC$200,MATCH($A253&amp;R$3,$DB$1:$DB$200&amp;$DC$1:$DC$200,0))=R$3,1,"")),IF(INDEX($DC$201:$DC$770,MATCH($A252&amp;R$3,$DB$201:$DB$770&amp;$DC$201:$DC$770,0))=R$3,2,""))</f>
        <v/>
      </c>
      <c r="S253" s="9" t="str">
        <f t="array" ref="S253">IF(ISNA(INDEX($DC$201:$DC$770,MATCH($A252&amp;S$3,$DB$201:$DB$770&amp;$DC$201:$DC$770,0))),IF(ISNA(INDEX($DC$1:$DC$200,MATCH($A253&amp;S$3,$DB$1:$DB$200&amp;$DC$1:$DC$200,0))),"",IF(INDEX($DC$1:$DC$200,MATCH($A253&amp;S$3,$DB$1:$DB$200&amp;$DC$1:$DC$200,0))=S$3,1,"")),IF(INDEX($DC$201:$DC$770,MATCH($A252&amp;S$3,$DB$201:$DB$770&amp;$DC$201:$DC$770,0))=S$3,2,""))</f>
        <v/>
      </c>
      <c r="T253" s="10" t="str">
        <f t="array" ref="T253">IF(ISNA(INDEX($DC$201:$DC$770,MATCH($A252&amp;T$3,$DB$201:$DB$770&amp;$DC$201:$DC$770,0))),IF(ISNA(INDEX($DC$1:$DC$200,MATCH($A253&amp;T$3,$DB$1:$DB$200&amp;$DC$1:$DC$200,0))),"",IF(INDEX($DC$1:$DC$200,MATCH($A253&amp;T$3,$DB$1:$DB$200&amp;$DC$1:$DC$200,0))=T$3,1,"")),IF(INDEX($DC$201:$DC$770,MATCH($A252&amp;T$3,$DB$201:$DB$770&amp;$DC$201:$DC$770,0))=T$3,2,""))</f>
        <v/>
      </c>
      <c r="U253" s="8" t="str">
        <f t="array" ref="U253">IF(ISNA(INDEX($DC$201:$DC$770,MATCH($A252&amp;U$3,$DB$201:$DB$770&amp;$DC$201:$DC$770,0))),IF(ISNA(INDEX($DC$1:$DC$200,MATCH($A253&amp;U$3,$DB$1:$DB$200&amp;$DC$1:$DC$200,0))),"",IF(INDEX($DC$1:$DC$200,MATCH($A253&amp;U$3,$DB$1:$DB$200&amp;$DC$1:$DC$200,0))=U$3,1,"")),IF(INDEX($DC$201:$DC$770,MATCH($A252&amp;U$3,$DB$201:$DB$770&amp;$DC$201:$DC$770,0))=U$3,2,""))</f>
        <v/>
      </c>
      <c r="V253" s="10" t="str">
        <f t="array" ref="V253">IF(ISNA(INDEX($DC$201:$DC$770,MATCH($A252&amp;V$3,$DB$201:$DB$770&amp;$DC$201:$DC$770,0))),IF(ISNA(INDEX($DC$1:$DC$200,MATCH($A253&amp;V$3,$DB$1:$DB$200&amp;$DC$1:$DC$200,0))),"",IF(INDEX($DC$1:$DC$200,MATCH($A253&amp;V$3,$DB$1:$DB$200&amp;$DC$1:$DC$200,0))=V$3,1,"")),IF(INDEX($DC$201:$DC$770,MATCH($A252&amp;V$3,$DB$201:$DB$770&amp;$DC$201:$DC$770,0))=V$3,2,""))</f>
        <v/>
      </c>
      <c r="W253" s="10" t="str">
        <f t="array" ref="W253">IF(ISNA(INDEX($DC$201:$DC$770,MATCH($A252&amp;W$3,$DB$201:$DB$770&amp;$DC$201:$DC$770,0))),IF(ISNA(INDEX($DC$1:$DC$200,MATCH($A253&amp;W$3,$DB$1:$DB$200&amp;$DC$1:$DC$200,0))),"",IF(INDEX($DC$1:$DC$200,MATCH($A253&amp;W$3,$DB$1:$DB$200&amp;$DC$1:$DC$200,0))=W$3,1,"")),IF(INDEX($DC$201:$DC$770,MATCH($A252&amp;W$3,$DB$201:$DB$770&amp;$DC$201:$DC$770,0))=W$3,2,""))</f>
        <v/>
      </c>
      <c r="X253" s="10" t="str">
        <f t="array" ref="X253">IF(ISNA(INDEX($DC$201:$DC$770,MATCH($A252&amp;X$3,$DB$201:$DB$770&amp;$DC$201:$DC$770,0))),IF(ISNA(INDEX($DC$1:$DC$200,MATCH($A253&amp;X$3,$DB$1:$DB$200&amp;$DC$1:$DC$200,0))),"",IF(INDEX($DC$1:$DC$200,MATCH($A253&amp;X$3,$DB$1:$DB$200&amp;$DC$1:$DC$200,0))=X$3,1,"")),IF(INDEX($DC$201:$DC$770,MATCH($A252&amp;X$3,$DB$201:$DB$770&amp;$DC$201:$DC$770,0))=X$3,2,""))</f>
        <v/>
      </c>
      <c r="Y253" s="9" t="str">
        <f t="array" ref="Y253">IF(ISNA(INDEX($DC$201:$DC$770,MATCH($A252&amp;Y$3,$DB$201:$DB$770&amp;$DC$201:$DC$770,0))),IF(ISNA(INDEX($DC$1:$DC$200,MATCH($A253&amp;Y$3,$DB$1:$DB$200&amp;$DC$1:$DC$200,0))),"",IF(INDEX($DC$1:$DC$200,MATCH($A253&amp;Y$3,$DB$1:$DB$200&amp;$DC$1:$DC$200,0))=Y$3,1,"")),IF(INDEX($DC$201:$DC$770,MATCH($A252&amp;Y$3,$DB$201:$DB$770&amp;$DC$201:$DC$770,0))=Y$3,2,""))</f>
        <v/>
      </c>
      <c r="Z253" s="10" t="str">
        <f t="array" ref="Z253">IF(ISNA(INDEX($DC$201:$DC$770,MATCH($A252&amp;Z$3,$DB$201:$DB$770&amp;$DC$201:$DC$770,0))),IF(ISNA(INDEX($DC$1:$DC$200,MATCH($A253&amp;Z$3,$DB$1:$DB$200&amp;$DC$1:$DC$200,0))),"",IF(INDEX($DC$1:$DC$200,MATCH($A253&amp;Z$3,$DB$1:$DB$200&amp;$DC$1:$DC$200,0))=Z$3,1,"")),IF(INDEX($DC$201:$DC$770,MATCH($A252&amp;Z$3,$DB$201:$DB$770&amp;$DC$201:$DC$770,0))=Z$3,2,""))</f>
        <v/>
      </c>
      <c r="AA253" s="8" t="str">
        <f t="array" ref="AA253">IF(ISNA(INDEX($DC$201:$DC$770,MATCH($A252&amp;AA$3,$DB$201:$DB$770&amp;$DC$201:$DC$770,0))),IF(ISNA(INDEX($DC$1:$DC$200,MATCH($A253&amp;AA$3,$DB$1:$DB$200&amp;$DC$1:$DC$200,0))),"",IF(INDEX($DC$1:$DC$200,MATCH($A253&amp;AA$3,$DB$1:$DB$200&amp;$DC$1:$DC$200,0))=AA$3,1,"")),IF(INDEX($DC$201:$DC$770,MATCH($A252&amp;AA$3,$DB$201:$DB$770&amp;$DC$201:$DC$770,0))=AA$3,2,""))</f>
        <v/>
      </c>
      <c r="AB253" s="10" t="str">
        <f t="array" ref="AB253">IF(ISNA(INDEX($DC$201:$DC$770,MATCH($A252&amp;AB$3,$DB$201:$DB$770&amp;$DC$201:$DC$770,0))),IF(ISNA(INDEX($DC$1:$DC$200,MATCH($A253&amp;AB$3,$DB$1:$DB$200&amp;$DC$1:$DC$200,0))),"",IF(INDEX($DC$1:$DC$200,MATCH($A253&amp;AB$3,$DB$1:$DB$200&amp;$DC$1:$DC$200,0))=AB$3,1,"")),IF(INDEX($DC$201:$DC$770,MATCH($A252&amp;AB$3,$DB$201:$DB$770&amp;$DC$201:$DC$770,0))=AB$3,2,""))</f>
        <v/>
      </c>
      <c r="AC253" s="10" t="str">
        <f t="array" ref="AC253">IF(ISNA(INDEX($DC$201:$DC$770,MATCH($A252&amp;AC$3,$DB$201:$DB$770&amp;$DC$201:$DC$770,0))),IF(ISNA(INDEX($DC$1:$DC$200,MATCH($A253&amp;AC$3,$DB$1:$DB$200&amp;$DC$1:$DC$200,0))),"",IF(INDEX($DC$1:$DC$200,MATCH($A253&amp;AC$3,$DB$1:$DB$200&amp;$DC$1:$DC$200,0))=AC$3,1,"")),IF(INDEX($DC$201:$DC$770,MATCH($A252&amp;AC$3,$DB$201:$DB$770&amp;$DC$201:$DC$770,0))=AC$3,2,""))</f>
        <v/>
      </c>
      <c r="AD253" s="8" t="str">
        <f t="array" ref="AD253">IF(ISNA(INDEX($DC$201:$DC$770,MATCH($A252&amp;AD$3,$DB$201:$DB$770&amp;$DC$201:$DC$770,0))),IF(ISNA(INDEX($DC$1:$DC$200,MATCH($A253&amp;AD$3,$DB$1:$DB$200&amp;$DC$1:$DC$200,0))),"",IF(INDEX($DC$1:$DC$200,MATCH($A253&amp;AD$3,$DB$1:$DB$200&amp;$DC$1:$DC$200,0))=AD$3,1,"")),IF(INDEX($DC$201:$DC$770,MATCH($A252&amp;AD$3,$DB$201:$DB$770&amp;$DC$201:$DC$770,0))=AD$3,2,""))</f>
        <v/>
      </c>
      <c r="AE253" s="4">
        <f t="shared" ref="AE253" si="2402">AE252+0.5</f>
        <v>329.5</v>
      </c>
      <c r="AF253" s="174"/>
      <c r="AG253" s="183"/>
      <c r="AH253" s="177"/>
      <c r="AI253" s="2"/>
      <c r="AJ253" s="165"/>
      <c r="AK253" s="165"/>
      <c r="AL253" s="165"/>
      <c r="AM253" s="2"/>
      <c r="AN253" s="9" t="str">
        <f t="shared" ref="AN253" si="2403">IF(ISNA(VLOOKUP(AE253,$CP$30:$CQ$56,2,FALSE)),IF(ISNA(VLOOKUP(AE253,$DB$1:$DE$200,4,FALSE)),"",VLOOKUP(AE253,$DB$1:$DE$200,4,FALSE)),VLOOKUP(AE253,$CP$30:$CQ$56,2,FALSE))</f>
        <v/>
      </c>
      <c r="AO253" s="10"/>
      <c r="AP253" s="10"/>
      <c r="AQ253" s="10"/>
      <c r="AR253" s="10"/>
      <c r="AS253" s="8"/>
      <c r="AT253" s="9" t="str">
        <f t="array" ref="AT253">IF(ISNA(INDEX($DC$201:$DC$770,MATCH($AE252&amp;AT$3,$DB$201:$DB$770&amp;$DC$201:$DC$770,0))),IF(ISNA(INDEX($DC$1:$DC$200,MATCH($AE253&amp;AT$3,$DB$1:$DB$200&amp;$DC$1:$DC$200,0))),"",IF(INDEX($DC$1:$DC$200,MATCH($AE253&amp;AT$3,$DB$1:$DB$200&amp;$DC$1:$DC$200,0))=AT$3,1,"")),IF(INDEX($DC$201:$DC$770,MATCH($AE252&amp;AT$3,$DB$201:$DB$770&amp;$DC$201:$DC$770,0))=AT$3,2,""))</f>
        <v/>
      </c>
      <c r="AU253" s="10" t="str">
        <f t="array" ref="AU253">IF(ISNA(INDEX($DC$201:$DC$770,MATCH($AE252&amp;AU$3,$DB$201:$DB$770&amp;$DC$201:$DC$770,0))),IF(ISNA(INDEX($DC$1:$DC$200,MATCH($AE253&amp;AU$3,$DB$1:$DB$200&amp;$DC$1:$DC$200,0))),"",IF(INDEX($DC$1:$DC$200,MATCH($AE253&amp;AU$3,$DB$1:$DB$200&amp;$DC$1:$DC$200,0))=AU$3,1,"")),IF(INDEX($DC$201:$DC$770,MATCH($AE252&amp;AU$3,$DB$201:$DB$770&amp;$DC$201:$DC$770,0))=AU$3,2,""))</f>
        <v/>
      </c>
      <c r="AV253" s="10" t="str">
        <f t="array" ref="AV253">IF(ISNA(INDEX($DC$201:$DC$770,MATCH($AE252&amp;AV$3,$DB$201:$DB$770&amp;$DC$201:$DC$770,0))),IF(ISNA(INDEX($DC$1:$DC$200,MATCH($AE253&amp;AV$3,$DB$1:$DB$200&amp;$DC$1:$DC$200,0))),"",IF(INDEX($DC$1:$DC$200,MATCH($AE253&amp;AV$3,$DB$1:$DB$200&amp;$DC$1:$DC$200,0))=AV$3,1,"")),IF(INDEX($DC$201:$DC$770,MATCH($AE252&amp;AV$3,$DB$201:$DB$770&amp;$DC$201:$DC$770,0))=AV$3,2,""))</f>
        <v/>
      </c>
      <c r="AW253" s="9" t="str">
        <f t="array" ref="AW253">IF(ISNA(INDEX($DC$201:$DC$770,MATCH($AE252&amp;AW$3,$DB$201:$DB$770&amp;$DC$201:$DC$770,0))),IF(ISNA(INDEX($DC$1:$DC$200,MATCH($AE253&amp;AW$3,$DB$1:$DB$200&amp;$DC$1:$DC$200,0))),"",IF(INDEX($DC$1:$DC$200,MATCH($AE253&amp;AW$3,$DB$1:$DB$200&amp;$DC$1:$DC$200,0))=AW$3,1,"")),IF(INDEX($DC$201:$DC$770,MATCH($AE252&amp;AW$3,$DB$201:$DB$770&amp;$DC$201:$DC$770,0))=AW$3,2,""))</f>
        <v/>
      </c>
      <c r="AX253" s="10" t="str">
        <f t="array" ref="AX253">IF(ISNA(INDEX($DC$201:$DC$770,MATCH($AE252&amp;AX$3,$DB$201:$DB$770&amp;$DC$201:$DC$770,0))),IF(ISNA(INDEX($DC$1:$DC$200,MATCH($AE253&amp;AX$3,$DB$1:$DB$200&amp;$DC$1:$DC$200,0))),"",IF(INDEX($DC$1:$DC$200,MATCH($AE253&amp;AX$3,$DB$1:$DB$200&amp;$DC$1:$DC$200,0))=AX$3,1,"")),IF(INDEX($DC$201:$DC$770,MATCH($AE252&amp;AX$3,$DB$201:$DB$770&amp;$DC$201:$DC$770,0))=AX$3,2,""))</f>
        <v/>
      </c>
      <c r="AY253" s="8" t="str">
        <f t="array" ref="AY253">IF(ISNA(INDEX($DC$201:$DC$770,MATCH($AE252&amp;AY$3,$DB$201:$DB$770&amp;$DC$201:$DC$770,0))),IF(ISNA(INDEX($DC$1:$DC$200,MATCH($AE253&amp;AY$3,$DB$1:$DB$200&amp;$DC$1:$DC$200,0))),"",IF(INDEX($DC$1:$DC$200,MATCH($AE253&amp;AY$3,$DB$1:$DB$200&amp;$DC$1:$DC$200,0))=AY$3,1,"")),IF(INDEX($DC$201:$DC$770,MATCH($AE252&amp;AY$3,$DB$201:$DB$770&amp;$DC$201:$DC$770,0))=AY$3,2,""))</f>
        <v/>
      </c>
      <c r="AZ253" s="10" t="str">
        <f t="array" ref="AZ253">IF(ISNA(INDEX($DC$201:$DC$770,MATCH($AE252&amp;AZ$3,$DB$201:$DB$770&amp;$DC$201:$DC$770,0))),IF(ISNA(INDEX($DC$1:$DC$200,MATCH($AE253&amp;AZ$3,$DB$1:$DB$200&amp;$DC$1:$DC$200,0))),"",IF(INDEX($DC$1:$DC$200,MATCH($AE253&amp;AZ$3,$DB$1:$DB$200&amp;$DC$1:$DC$200,0))=AZ$3,1,"")),IF(INDEX($DC$201:$DC$770,MATCH($AE252&amp;AZ$3,$DB$201:$DB$770&amp;$DC$201:$DC$770,0))=AZ$3,2,""))</f>
        <v/>
      </c>
      <c r="BA253" s="10" t="str">
        <f t="array" ref="BA253">IF(ISNA(INDEX($DC$201:$DC$770,MATCH($AE252&amp;BA$3,$DB$201:$DB$770&amp;$DC$201:$DC$770,0))),IF(ISNA(INDEX($DC$1:$DC$200,MATCH($AE253&amp;BA$3,$DB$1:$DB$200&amp;$DC$1:$DC$200,0))),"",IF(INDEX($DC$1:$DC$200,MATCH($AE253&amp;BA$3,$DB$1:$DB$200&amp;$DC$1:$DC$200,0))=BA$3,1,"")),IF(INDEX($DC$201:$DC$770,MATCH($AE252&amp;BA$3,$DB$201:$DB$770&amp;$DC$201:$DC$770,0))=BA$3,2,""))</f>
        <v/>
      </c>
      <c r="BB253" s="10" t="str">
        <f t="array" ref="BB253">IF(ISNA(INDEX($DC$201:$DC$770,MATCH($AE252&amp;BB$3,$DB$201:$DB$770&amp;$DC$201:$DC$770,0))),IF(ISNA(INDEX($DC$1:$DC$200,MATCH($AE253&amp;BB$3,$DB$1:$DB$200&amp;$DC$1:$DC$200,0))),"",IF(INDEX($DC$1:$DC$200,MATCH($AE253&amp;BB$3,$DB$1:$DB$200&amp;$DC$1:$DC$200,0))=BB$3,1,"")),IF(INDEX($DC$201:$DC$770,MATCH($AE252&amp;BB$3,$DB$201:$DB$770&amp;$DC$201:$DC$770,0))=BB$3,2,""))</f>
        <v/>
      </c>
      <c r="BC253" s="9" t="str">
        <f t="array" ref="BC253">IF(ISNA(INDEX($DC$201:$DC$770,MATCH($AE252&amp;BC$3,$DB$201:$DB$770&amp;$DC$201:$DC$770,0))),IF(ISNA(INDEX($DC$1:$DC$200,MATCH($AE253&amp;BC$3,$DB$1:$DB$200&amp;$DC$1:$DC$200,0))),"",IF(INDEX($DC$1:$DC$200,MATCH($AE253&amp;BC$3,$DB$1:$DB$200&amp;$DC$1:$DC$200,0))=BC$3,1,"")),IF(INDEX($DC$201:$DC$770,MATCH($AE252&amp;BC$3,$DB$201:$DB$770&amp;$DC$201:$DC$770,0))=BC$3,2,""))</f>
        <v/>
      </c>
      <c r="BD253" s="10" t="str">
        <f t="array" ref="BD253">IF(ISNA(INDEX($DC$201:$DC$770,MATCH($AE252&amp;BD$3,$DB$201:$DB$770&amp;$DC$201:$DC$770,0))),IF(ISNA(INDEX($DC$1:$DC$200,MATCH($AE253&amp;BD$3,$DB$1:$DB$200&amp;$DC$1:$DC$200,0))),"",IF(INDEX($DC$1:$DC$200,MATCH($AE253&amp;BD$3,$DB$1:$DB$200&amp;$DC$1:$DC$200,0))=BD$3,1,"")),IF(INDEX($DC$201:$DC$770,MATCH($AE252&amp;BD$3,$DB$201:$DB$770&amp;$DC$201:$DC$770,0))=BD$3,2,""))</f>
        <v/>
      </c>
      <c r="BE253" s="8" t="str">
        <f t="array" ref="BE253">IF(ISNA(INDEX($DC$201:$DC$770,MATCH($AE252&amp;BE$3,$DB$201:$DB$770&amp;$DC$201:$DC$770,0))),IF(ISNA(INDEX($DC$1:$DC$200,MATCH($AE253&amp;BE$3,$DB$1:$DB$200&amp;$DC$1:$DC$200,0))),"",IF(INDEX($DC$1:$DC$200,MATCH($AE253&amp;BE$3,$DB$1:$DB$200&amp;$DC$1:$DC$200,0))=BE$3,1,"")),IF(INDEX($DC$201:$DC$770,MATCH($AE252&amp;BE$3,$DB$201:$DB$770&amp;$DC$201:$DC$770,0))=BE$3,2,""))</f>
        <v/>
      </c>
      <c r="BF253" s="10" t="str">
        <f t="array" ref="BF253">IF(ISNA(INDEX($DC$201:$DC$770,MATCH($AE252&amp;BF$3,$DB$201:$DB$770&amp;$DC$201:$DC$770,0))),IF(ISNA(INDEX($DC$1:$DC$200,MATCH($AE253&amp;BF$3,$DB$1:$DB$200&amp;$DC$1:$DC$200,0))),"",IF(INDEX($DC$1:$DC$200,MATCH($AE253&amp;BF$3,$DB$1:$DB$200&amp;$DC$1:$DC$200,0))=BF$3,1,"")),IF(INDEX($DC$201:$DC$770,MATCH($AE252&amp;BF$3,$DB$201:$DB$770&amp;$DC$201:$DC$770,0))=BF$3,2,""))</f>
        <v/>
      </c>
      <c r="BG253" s="10" t="str">
        <f t="array" ref="BG253">IF(ISNA(INDEX($DC$201:$DC$770,MATCH($AE252&amp;BG$3,$DB$201:$DB$770&amp;$DC$201:$DC$770,0))),IF(ISNA(INDEX($DC$1:$DC$200,MATCH($AE253&amp;BG$3,$DB$1:$DB$200&amp;$DC$1:$DC$200,0))),"",IF(INDEX($DC$1:$DC$200,MATCH($AE253&amp;BG$3,$DB$1:$DB$200&amp;$DC$1:$DC$200,0))=BG$3,1,"")),IF(INDEX($DC$201:$DC$770,MATCH($AE252&amp;BG$3,$DB$201:$DB$770&amp;$DC$201:$DC$770,0))=BG$3,2,""))</f>
        <v/>
      </c>
      <c r="BH253" s="8" t="str">
        <f t="array" ref="BH253">IF(ISNA(INDEX($DC$201:$DC$770,MATCH($AE252&amp;BH$3,$DB$201:$DB$770&amp;$DC$201:$DC$770,0))),IF(ISNA(INDEX($DC$1:$DC$200,MATCH($AE253&amp;BH$3,$DB$1:$DB$200&amp;$DC$1:$DC$200,0))),"",IF(INDEX($DC$1:$DC$200,MATCH($AE253&amp;BH$3,$DB$1:$DB$200&amp;$DC$1:$DC$200,0))=BH$3,1,"")),IF(INDEX($DC$201:$DC$770,MATCH($AE252&amp;BH$3,$DB$201:$DB$770&amp;$DC$201:$DC$770,0))=BH$3,2,""))</f>
        <v/>
      </c>
      <c r="BI253" s="4">
        <f t="shared" ref="BI253" si="2404">BI252+0.5</f>
        <v>359.5</v>
      </c>
      <c r="BJ253" s="174"/>
      <c r="BK253" s="183"/>
      <c r="BL253" s="177"/>
      <c r="BM253" s="2"/>
      <c r="BN253" s="165"/>
      <c r="BO253" s="165"/>
      <c r="BP253" s="165"/>
      <c r="BQ253" s="2"/>
      <c r="BR253" s="9" t="str">
        <f t="shared" ref="BR253" si="2405">IF(ISNA(VLOOKUP(BI253,$CP$30:$CQ$56,2,FALSE)),IF(ISNA(VLOOKUP(BI253,$DB$1:$DE$200,4,FALSE)),"",VLOOKUP(BI253,$DB$1:$DE$200,4,FALSE)),VLOOKUP(BI253,$CP$30:$CQ$56,2,FALSE))</f>
        <v>Heiligabend</v>
      </c>
      <c r="BS253" s="10"/>
      <c r="BT253" s="10"/>
      <c r="BU253" s="10"/>
      <c r="BV253" s="10"/>
      <c r="BW253" s="8"/>
      <c r="BX253" s="9" t="str">
        <f t="array" ref="BX253">IF(ISNA(INDEX($DC$201:$DC$770,MATCH($BI252&amp;BX$3,$DB$201:$DB$770&amp;$DC$201:$DC$770,0))),IF(ISNA(INDEX($DC$1:$DC$200,MATCH($BI253&amp;BX$3,$DB$1:$DB$200&amp;$DC$1:$DC$200,0))),"",IF(INDEX($DC$1:$DC$200,MATCH($BI253&amp;BX$3,$DB$1:$DB$200&amp;$DC$1:$DC$200,0))=BX$3,1,"")),IF(INDEX($DC$201:$DC$770,MATCH($BI252&amp;BX$3,$DB$201:$DB$770&amp;$DC$201:$DC$770,0))=BX$3,2,""))</f>
        <v/>
      </c>
      <c r="BY253" s="10" t="str">
        <f t="array" ref="BY253">IF(ISNA(INDEX($DC$201:$DC$770,MATCH($BI252&amp;BY$3,$DB$201:$DB$770&amp;$DC$201:$DC$770,0))),IF(ISNA(INDEX($DC$1:$DC$200,MATCH($BI253&amp;BY$3,$DB$1:$DB$200&amp;$DC$1:$DC$200,0))),"",IF(INDEX($DC$1:$DC$200,MATCH($BI253&amp;BY$3,$DB$1:$DB$200&amp;$DC$1:$DC$200,0))=BY$3,1,"")),IF(INDEX($DC$201:$DC$770,MATCH($BI252&amp;BY$3,$DB$201:$DB$770&amp;$DC$201:$DC$770,0))=BY$3,2,""))</f>
        <v/>
      </c>
      <c r="BZ253" s="10" t="str">
        <f t="array" ref="BZ253">IF(ISNA(INDEX($DC$201:$DC$770,MATCH($BI252&amp;BZ$3,$DB$201:$DB$770&amp;$DC$201:$DC$770,0))),IF(ISNA(INDEX($DC$1:$DC$200,MATCH($BI253&amp;BZ$3,$DB$1:$DB$200&amp;$DC$1:$DC$200,0))),"",IF(INDEX($DC$1:$DC$200,MATCH($BI253&amp;BZ$3,$DB$1:$DB$200&amp;$DC$1:$DC$200,0))=BZ$3,1,"")),IF(INDEX($DC$201:$DC$770,MATCH($BI252&amp;BZ$3,$DB$201:$DB$770&amp;$DC$201:$DC$770,0))=BZ$3,2,""))</f>
        <v/>
      </c>
      <c r="CA253" s="9" t="str">
        <f t="array" ref="CA253">IF(ISNA(INDEX($DC$201:$DC$770,MATCH($BI252&amp;CA$3,$DB$201:$DB$770&amp;$DC$201:$DC$770,0))),IF(ISNA(INDEX($DC$1:$DC$200,MATCH($BI253&amp;CA$3,$DB$1:$DB$200&amp;$DC$1:$DC$200,0))),"",IF(INDEX($DC$1:$DC$200,MATCH($BI253&amp;CA$3,$DB$1:$DB$200&amp;$DC$1:$DC$200,0))=CA$3,1,"")),IF(INDEX($DC$201:$DC$770,MATCH($BI252&amp;CA$3,$DB$201:$DB$770&amp;$DC$201:$DC$770,0))=CA$3,2,""))</f>
        <v/>
      </c>
      <c r="CB253" s="10" t="str">
        <f t="array" ref="CB253">IF(ISNA(INDEX($DC$201:$DC$770,MATCH($BI252&amp;CB$3,$DB$201:$DB$770&amp;$DC$201:$DC$770,0))),IF(ISNA(INDEX($DC$1:$DC$200,MATCH($BI253&amp;CB$3,$DB$1:$DB$200&amp;$DC$1:$DC$200,0))),"",IF(INDEX($DC$1:$DC$200,MATCH($BI253&amp;CB$3,$DB$1:$DB$200&amp;$DC$1:$DC$200,0))=CB$3,1,"")),IF(INDEX($DC$201:$DC$770,MATCH($BI252&amp;CB$3,$DB$201:$DB$770&amp;$DC$201:$DC$770,0))=CB$3,2,""))</f>
        <v/>
      </c>
      <c r="CC253" s="8" t="str">
        <f t="array" ref="CC253">IF(ISNA(INDEX($DC$201:$DC$770,MATCH($BI252&amp;CC$3,$DB$201:$DB$770&amp;$DC$201:$DC$770,0))),IF(ISNA(INDEX($DC$1:$DC$200,MATCH($BI253&amp;CC$3,$DB$1:$DB$200&amp;$DC$1:$DC$200,0))),"",IF(INDEX($DC$1:$DC$200,MATCH($BI253&amp;CC$3,$DB$1:$DB$200&amp;$DC$1:$DC$200,0))=CC$3,1,"")),IF(INDEX($DC$201:$DC$770,MATCH($BI252&amp;CC$3,$DB$201:$DB$770&amp;$DC$201:$DC$770,0))=CC$3,2,""))</f>
        <v/>
      </c>
      <c r="CD253" s="10" t="str">
        <f t="array" ref="CD253">IF(ISNA(INDEX($DC$201:$DC$770,MATCH($BI252&amp;CD$3,$DB$201:$DB$770&amp;$DC$201:$DC$770,0))),IF(ISNA(INDEX($DC$1:$DC$200,MATCH($BI253&amp;CD$3,$DB$1:$DB$200&amp;$DC$1:$DC$200,0))),"",IF(INDEX($DC$1:$DC$200,MATCH($BI253&amp;CD$3,$DB$1:$DB$200&amp;$DC$1:$DC$200,0))=CD$3,1,"")),IF(INDEX($DC$201:$DC$770,MATCH($BI252&amp;CD$3,$DB$201:$DB$770&amp;$DC$201:$DC$770,0))=CD$3,2,""))</f>
        <v/>
      </c>
      <c r="CE253" s="10" t="str">
        <f t="array" ref="CE253">IF(ISNA(INDEX($DC$201:$DC$770,MATCH($BI252&amp;CE$3,$DB$201:$DB$770&amp;$DC$201:$DC$770,0))),IF(ISNA(INDEX($DC$1:$DC$200,MATCH($BI253&amp;CE$3,$DB$1:$DB$200&amp;$DC$1:$DC$200,0))),"",IF(INDEX($DC$1:$DC$200,MATCH($BI253&amp;CE$3,$DB$1:$DB$200&amp;$DC$1:$DC$200,0))=CE$3,1,"")),IF(INDEX($DC$201:$DC$770,MATCH($BI252&amp;CE$3,$DB$201:$DB$770&amp;$DC$201:$DC$770,0))=CE$3,2,""))</f>
        <v/>
      </c>
      <c r="CF253" s="10" t="str">
        <f t="array" ref="CF253">IF(ISNA(INDEX($DC$201:$DC$770,MATCH($BI252&amp;CF$3,$DB$201:$DB$770&amp;$DC$201:$DC$770,0))),IF(ISNA(INDEX($DC$1:$DC$200,MATCH($BI253&amp;CF$3,$DB$1:$DB$200&amp;$DC$1:$DC$200,0))),"",IF(INDEX($DC$1:$DC$200,MATCH($BI253&amp;CF$3,$DB$1:$DB$200&amp;$DC$1:$DC$200,0))=CF$3,1,"")),IF(INDEX($DC$201:$DC$770,MATCH($BI252&amp;CF$3,$DB$201:$DB$770&amp;$DC$201:$DC$770,0))=CF$3,2,""))</f>
        <v/>
      </c>
      <c r="CG253" s="9" t="str">
        <f t="array" ref="CG253">IF(ISNA(INDEX($DC$201:$DC$770,MATCH($BI252&amp;CG$3,$DB$201:$DB$770&amp;$DC$201:$DC$770,0))),IF(ISNA(INDEX($DC$1:$DC$200,MATCH($BI253&amp;CG$3,$DB$1:$DB$200&amp;$DC$1:$DC$200,0))),"",IF(INDEX($DC$1:$DC$200,MATCH($BI253&amp;CG$3,$DB$1:$DB$200&amp;$DC$1:$DC$200,0))=CG$3,1,"")),IF(INDEX($DC$201:$DC$770,MATCH($BI252&amp;CG$3,$DB$201:$DB$770&amp;$DC$201:$DC$770,0))=CG$3,2,""))</f>
        <v/>
      </c>
      <c r="CH253" s="10" t="str">
        <f t="array" ref="CH253">IF(ISNA(INDEX($DC$201:$DC$770,MATCH($BI252&amp;CH$3,$DB$201:$DB$770&amp;$DC$201:$DC$770,0))),IF(ISNA(INDEX($DC$1:$DC$200,MATCH($BI253&amp;CH$3,$DB$1:$DB$200&amp;$DC$1:$DC$200,0))),"",IF(INDEX($DC$1:$DC$200,MATCH($BI253&amp;CH$3,$DB$1:$DB$200&amp;$DC$1:$DC$200,0))=CH$3,1,"")),IF(INDEX($DC$201:$DC$770,MATCH($BI252&amp;CH$3,$DB$201:$DB$770&amp;$DC$201:$DC$770,0))=CH$3,2,""))</f>
        <v/>
      </c>
      <c r="CI253" s="8" t="str">
        <f t="array" ref="CI253">IF(ISNA(INDEX($DC$201:$DC$770,MATCH($BI252&amp;CI$3,$DB$201:$DB$770&amp;$DC$201:$DC$770,0))),IF(ISNA(INDEX($DC$1:$DC$200,MATCH($BI253&amp;CI$3,$DB$1:$DB$200&amp;$DC$1:$DC$200,0))),"",IF(INDEX($DC$1:$DC$200,MATCH($BI253&amp;CI$3,$DB$1:$DB$200&amp;$DC$1:$DC$200,0))=CI$3,1,"")),IF(INDEX($DC$201:$DC$770,MATCH($BI252&amp;CI$3,$DB$201:$DB$770&amp;$DC$201:$DC$770,0))=CI$3,2,""))</f>
        <v/>
      </c>
      <c r="CJ253" s="10" t="str">
        <f t="array" ref="CJ253">IF(ISNA(INDEX($DC$201:$DC$770,MATCH($BI252&amp;CJ$3,$DB$201:$DB$770&amp;$DC$201:$DC$770,0))),IF(ISNA(INDEX($DC$1:$DC$200,MATCH($BI253&amp;CJ$3,$DB$1:$DB$200&amp;$DC$1:$DC$200,0))),"",IF(INDEX($DC$1:$DC$200,MATCH($BI253&amp;CJ$3,$DB$1:$DB$200&amp;$DC$1:$DC$200,0))=CJ$3,1,"")),IF(INDEX($DC$201:$DC$770,MATCH($BI252&amp;CJ$3,$DB$201:$DB$770&amp;$DC$201:$DC$770,0))=CJ$3,2,""))</f>
        <v/>
      </c>
      <c r="CK253" s="10" t="str">
        <f t="array" ref="CK253">IF(ISNA(INDEX($DC$201:$DC$770,MATCH($BI252&amp;CK$3,$DB$201:$DB$770&amp;$DC$201:$DC$770,0))),IF(ISNA(INDEX($DC$1:$DC$200,MATCH($BI253&amp;CK$3,$DB$1:$DB$200&amp;$DC$1:$DC$200,0))),"",IF(INDEX($DC$1:$DC$200,MATCH($BI253&amp;CK$3,$DB$1:$DB$200&amp;$DC$1:$DC$200,0))=CK$3,1,"")),IF(INDEX($DC$201:$DC$770,MATCH($BI252&amp;CK$3,$DB$201:$DB$770&amp;$DC$201:$DC$770,0))=CK$3,2,""))</f>
        <v/>
      </c>
      <c r="CL253" s="8" t="str">
        <f t="array" ref="CL253">IF(ISNA(INDEX($DC$201:$DC$770,MATCH($BI252&amp;CL$3,$DB$201:$DB$770&amp;$DC$201:$DC$770,0))),IF(ISNA(INDEX($DC$1:$DC$200,MATCH($BI253&amp;CL$3,$DB$1:$DB$200&amp;$DC$1:$DC$200,0))),"",IF(INDEX($DC$1:$DC$200,MATCH($BI253&amp;CL$3,$DB$1:$DB$200&amp;$DC$1:$DC$200,0))=CL$3,1,"")),IF(INDEX($DC$201:$DC$770,MATCH($BI252&amp;CL$3,$DB$201:$DB$770&amp;$DC$201:$DC$770,0))=CL$3,2,""))</f>
        <v/>
      </c>
      <c r="CX253" s="30"/>
      <c r="CY253" s="30"/>
      <c r="CZ253" s="30"/>
      <c r="DA253" s="30"/>
      <c r="DB253" s="30"/>
      <c r="DC253" s="30"/>
      <c r="DD253" s="30"/>
      <c r="DE253" s="30"/>
      <c r="DF253" s="30"/>
      <c r="DG253" s="30"/>
      <c r="DH253" s="30"/>
      <c r="DI253" s="30"/>
      <c r="DJ253" s="30"/>
      <c r="DK253" s="30"/>
      <c r="DL253" s="49">
        <f t="shared" si="1926"/>
        <v>0</v>
      </c>
      <c r="DM253" s="30"/>
      <c r="DN253" s="30"/>
      <c r="DO253" s="30"/>
      <c r="DP253" s="30"/>
      <c r="DQ253" s="30"/>
    </row>
    <row r="254" spans="1:121">
      <c r="A254" s="13">
        <f t="shared" ref="A254" si="2406">A252+1</f>
        <v>299</v>
      </c>
      <c r="B254" s="174">
        <f>TRUNC((DATE($CR$2,C$205,C254)-WEEKDAY(DATE($CR$2,C$205,C254),2)-DATE(YEAR(DATE($CR$2,C$205,C254)+4-WEEKDAY(DATE($CR$2,C$205,C254),2)),1,-10))/7)</f>
        <v>43</v>
      </c>
      <c r="C254" s="181">
        <v>25</v>
      </c>
      <c r="D254" s="176" t="str">
        <f t="shared" si="1928"/>
        <v>Di</v>
      </c>
      <c r="E254" s="2"/>
      <c r="F254" s="164" t="str">
        <f t="shared" ref="F254" si="2407">IF(OR(OR(B254=$CR$7,B258=$CR$7,B254=$CS$7,B258=$CS$7,B254=$CT$7,B258=$CT$7,B254=$CR$8,B258=$CR$8,B254=$CR$9,B258=$CR$9,B254=$CR$10,B258=$CR$10,B254=$CS$10,B258=$CS$10,B254=$CR$11,B258=$CR$11,B254=$CS$11,B258=$CS$11,B254=$CT$11,B258=$CT$11,B254=$CU$11,B258=$CU$11,B254=$CV$11,B258=$CV$11,B254=$CR$12,B258=$CR$12,B254=$CS$12,B258=$CS$12),OR($A255=$CP$30,$A255=$CP$31,$A255=$CP$32,$A255=$CP$33,$A255=$CP$34,$A255=$CP$35,$A255=$CP$36,$A255=$CP$37,$A255=$CP$38,$A255=$CP$39,$A255=$CP$40,$A255=$CP$41),OR($A255=$CP$44,$A255=$CP$45,$A255=$CP$46,$A255=$CP$47,$A255=$CP$48,$A255=$CP$49,$A255=$CP$50)),1,"")</f>
        <v/>
      </c>
      <c r="G254" s="164" t="str">
        <f t="shared" ref="G254" si="2408">IF(OR(OR(B254=$CR$15,B258=$CR$15,B254=$CS$15,B258=$CS$15,B254=$CT$15,B258=$CT$15,B254=$CR$16,B258=$CR$16,B254=$CS$16,B258=$CS$16,B254=$CR$17,B258=$CR$17,B254=$CS$17,B258=$CS$17,B254=$CR$18,B258=$CR$18,B254=$CS$18,B258=$CS$18,B254=$CT$18,B258=$CT$18,B254=$CU$18,B258=$CU$18,B254=$CV$18,B258=$CV$18,B254=$CR$19,B258=$CR$19,B254=$CS$19,B258=$CS$19),OR($A255=$CP$30,$A255=$CP$31,$A255=$CP$32,$A255=$CP$33,$A255=$CP$34,$A255=$CP$35,$A255=$CP$36,$A255=$CP$37,$A255=$CP$38,$A255=$CP$39,$A255=$CP$40,$A255=$CP$41),OR($A255=$CP$44,$A255=$CP$45,$A255=$CP$46,$A255=$CP$47,$A255=$CP$48,$A255=$CP$49,$A255=$CP$50)),1,"")</f>
        <v/>
      </c>
      <c r="H254" s="164" t="str">
        <f t="shared" ref="H254" si="2409">IF(OR(OR(B254=$CR$22,B258=$CR$22,B254=$CS$22,B258=$CS$22,B254=$CT$22,B258=$CT$22,B254=$CR$23,B258=$CR$23,B254=$CS$23,B258=$CS$23,B254=$CR$24,B258=$CR$24,B254=$CS$24,B258=$CS$24,B254=$CR$25,B258=$CR$25,B254=$CS$25,B258=$CS$25,B254=$CT$25,B258=$CT$25,B254=$CU$25,B258=$CU$25,B254=$CV$25,B258=$CV$25,B254=$CR$26,B258=$CR$26,B254=$CS$26,B258=$CS$26),OR($A255=$CP$30,$A255=$CP$31,$A255=$CP$32,$A255=$CP$33,$A255=$CP$34,$A255=$CP$35,$A255=$CP$36,$A255=$CP$37,$A255=$CP$38,$A255=$CP$39,$A255=$CP$40,$A255=$CP$41),OR($A255=$CP$44,$A255=$CP$45,$A255=$CP$46,$A255=$CP$47,$A255=$CP$48,$A255=$CP$49,$A255=$CP$50)),1,"")</f>
        <v/>
      </c>
      <c r="I254" s="2"/>
      <c r="J254" s="1" t="str">
        <f t="shared" ref="J254" si="2410">IF(ISNA(VLOOKUP(A254,$DB$1:$DE$200,4,FALSE)),"",VLOOKUP(A254,$DB$1:$DE$200,4,FALSE))</f>
        <v/>
      </c>
      <c r="K254" s="1"/>
      <c r="L254" s="1"/>
      <c r="M254" s="1"/>
      <c r="N254" s="1"/>
      <c r="O254" s="1"/>
      <c r="P254" s="5" t="str">
        <f t="array" ref="P254">IF(ISNA(INDEX($DC$1:$DC$770,MATCH($A254&amp;P$3,$DB$1:$DB$770&amp;$DC$1:$DC$770,0))),"",IF(ISNA(INDEX($DC$1:$DC$200,MATCH($A254&amp;P$3,$DB$1:$DB$200&amp;$DC$1:$DC$200,0))),IF(INDEX($DC$201:$DC$770,MATCH($A254&amp;P$3,$DB$201:$DB$770&amp;$DC$201:$DC$770,0))=P$3,2,""),IF(INDEX($DC$1:$DC$200,MATCH($A254&amp;P$3,$DB$1:$DB$200&amp;$DC$1:$DC$200,0))=P$3,1,"")))</f>
        <v/>
      </c>
      <c r="Q254" s="6" t="str">
        <f t="array" ref="Q254">IF(ISNA(INDEX($DC$1:$DC$770,MATCH($A254&amp;Q$3,$DB$1:$DB$770&amp;$DC$1:$DC$770,0))),"",IF(ISNA(INDEX($DC$1:$DC$200,MATCH($A254&amp;Q$3,$DB$1:$DB$200&amp;$DC$1:$DC$200,0))),IF(INDEX($DC$201:$DC$770,MATCH($A254&amp;Q$3,$DB$201:$DB$770&amp;$DC$201:$DC$770,0))=Q$3,2,""),IF(INDEX($DC$1:$DC$200,MATCH($A254&amp;Q$3,$DB$1:$DB$200&amp;$DC$1:$DC$200,0))=Q$3,1,"")))</f>
        <v/>
      </c>
      <c r="R254" s="6" t="str">
        <f t="array" ref="R254">IF(ISNA(INDEX($DC$1:$DC$770,MATCH($A254&amp;R$3,$DB$1:$DB$770&amp;$DC$1:$DC$770,0))),"",IF(ISNA(INDEX($DC$1:$DC$200,MATCH($A254&amp;R$3,$DB$1:$DB$200&amp;$DC$1:$DC$200,0))),IF(INDEX($DC$201:$DC$770,MATCH($A254&amp;R$3,$DB$201:$DB$770&amp;$DC$201:$DC$770,0))=R$3,2,""),IF(INDEX($DC$1:$DC$200,MATCH($A254&amp;R$3,$DB$1:$DB$200&amp;$DC$1:$DC$200,0))=R$3,1,"")))</f>
        <v/>
      </c>
      <c r="S254" s="5" t="str">
        <f t="array" ref="S254">IF(ISNA(INDEX($DC$1:$DC$770,MATCH($A254&amp;S$3,$DB$1:$DB$770&amp;$DC$1:$DC$770,0))),"",IF(ISNA(INDEX($DC$1:$DC$200,MATCH($A254&amp;S$3,$DB$1:$DB$200&amp;$DC$1:$DC$200,0))),IF(INDEX($DC$201:$DC$770,MATCH($A254&amp;S$3,$DB$201:$DB$770&amp;$DC$201:$DC$770,0))=S$3,2,""),IF(INDEX($DC$1:$DC$200,MATCH($A254&amp;S$3,$DB$1:$DB$200&amp;$DC$1:$DC$200,0))=S$3,1,"")))</f>
        <v/>
      </c>
      <c r="T254" s="6" t="str">
        <f t="array" ref="T254">IF(ISNA(INDEX($DC$1:$DC$770,MATCH($A254&amp;T$3,$DB$1:$DB$770&amp;$DC$1:$DC$770,0))),"",IF(ISNA(INDEX($DC$1:$DC$200,MATCH($A254&amp;T$3,$DB$1:$DB$200&amp;$DC$1:$DC$200,0))),IF(INDEX($DC$201:$DC$770,MATCH($A254&amp;T$3,$DB$201:$DB$770&amp;$DC$201:$DC$770,0))=T$3,2,""),IF(INDEX($DC$1:$DC$200,MATCH($A254&amp;T$3,$DB$1:$DB$200&amp;$DC$1:$DC$200,0))=T$3,1,"")))</f>
        <v/>
      </c>
      <c r="U254" s="7" t="str">
        <f t="array" ref="U254">IF(ISNA(INDEX($DC$1:$DC$770,MATCH($A254&amp;U$3,$DB$1:$DB$770&amp;$DC$1:$DC$770,0))),"",IF(ISNA(INDEX($DC$1:$DC$200,MATCH($A254&amp;U$3,$DB$1:$DB$200&amp;$DC$1:$DC$200,0))),IF(INDEX($DC$201:$DC$770,MATCH($A254&amp;U$3,$DB$201:$DB$770&amp;$DC$201:$DC$770,0))=U$3,2,""),IF(INDEX($DC$1:$DC$200,MATCH($A254&amp;U$3,$DB$1:$DB$200&amp;$DC$1:$DC$200,0))=U$3,1,"")))</f>
        <v/>
      </c>
      <c r="V254" s="6" t="str">
        <f t="array" ref="V254">IF(ISNA(INDEX($DC$1:$DC$770,MATCH($A254&amp;V$3,$DB$1:$DB$770&amp;$DC$1:$DC$770,0))),"",IF(ISNA(INDEX($DC$1:$DC$200,MATCH($A254&amp;V$3,$DB$1:$DB$200&amp;$DC$1:$DC$200,0))),IF(INDEX($DC$201:$DC$770,MATCH($A254&amp;V$3,$DB$201:$DB$770&amp;$DC$201:$DC$770,0))=V$3,2,""),IF(INDEX($DC$1:$DC$200,MATCH($A254&amp;V$3,$DB$1:$DB$200&amp;$DC$1:$DC$200,0))=V$3,1,"")))</f>
        <v/>
      </c>
      <c r="W254" s="6" t="str">
        <f t="array" ref="W254">IF(ISNA(INDEX($DC$1:$DC$770,MATCH($A254&amp;W$3,$DB$1:$DB$770&amp;$DC$1:$DC$770,0))),"",IF(ISNA(INDEX($DC$1:$DC$200,MATCH($A254&amp;W$3,$DB$1:$DB$200&amp;$DC$1:$DC$200,0))),IF(INDEX($DC$201:$DC$770,MATCH($A254&amp;W$3,$DB$201:$DB$770&amp;$DC$201:$DC$770,0))=W$3,2,""),IF(INDEX($DC$1:$DC$200,MATCH($A254&amp;W$3,$DB$1:$DB$200&amp;$DC$1:$DC$200,0))=W$3,1,"")))</f>
        <v/>
      </c>
      <c r="X254" s="6" t="str">
        <f t="array" ref="X254">IF(ISNA(INDEX($DC$1:$DC$770,MATCH($A254&amp;X$3,$DB$1:$DB$770&amp;$DC$1:$DC$770,0))),"",IF(ISNA(INDEX($DC$1:$DC$200,MATCH($A254&amp;X$3,$DB$1:$DB$200&amp;$DC$1:$DC$200,0))),IF(INDEX($DC$201:$DC$770,MATCH($A254&amp;X$3,$DB$201:$DB$770&amp;$DC$201:$DC$770,0))=X$3,2,""),IF(INDEX($DC$1:$DC$200,MATCH($A254&amp;X$3,$DB$1:$DB$200&amp;$DC$1:$DC$200,0))=X$3,1,"")))</f>
        <v/>
      </c>
      <c r="Y254" s="5" t="str">
        <f t="array" ref="Y254">IF(ISNA(INDEX($DC$1:$DC$770,MATCH($A254&amp;Y$3,$DB$1:$DB$770&amp;$DC$1:$DC$770,0))),"",IF(ISNA(INDEX($DC$1:$DC$200,MATCH($A254&amp;Y$3,$DB$1:$DB$200&amp;$DC$1:$DC$200,0))),IF(INDEX($DC$201:$DC$770,MATCH($A254&amp;Y$3,$DB$201:$DB$770&amp;$DC$201:$DC$770,0))=Y$3,2,""),IF(INDEX($DC$1:$DC$200,MATCH($A254&amp;Y$3,$DB$1:$DB$200&amp;$DC$1:$DC$200,0))=Y$3,1,"")))</f>
        <v/>
      </c>
      <c r="Z254" s="6" t="str">
        <f t="array" ref="Z254">IF(ISNA(INDEX($DC$1:$DC$770,MATCH($A254&amp;Z$3,$DB$1:$DB$770&amp;$DC$1:$DC$770,0))),"",IF(ISNA(INDEX($DC$1:$DC$200,MATCH($A254&amp;Z$3,$DB$1:$DB$200&amp;$DC$1:$DC$200,0))),IF(INDEX($DC$201:$DC$770,MATCH($A254&amp;Z$3,$DB$201:$DB$770&amp;$DC$201:$DC$770,0))=Z$3,2,""),IF(INDEX($DC$1:$DC$200,MATCH($A254&amp;Z$3,$DB$1:$DB$200&amp;$DC$1:$DC$200,0))=Z$3,1,"")))</f>
        <v/>
      </c>
      <c r="AA254" s="7" t="str">
        <f t="array" ref="AA254">IF(ISNA(INDEX($DC$1:$DC$770,MATCH($A254&amp;AA$3,$DB$1:$DB$770&amp;$DC$1:$DC$770,0))),"",IF(ISNA(INDEX($DC$1:$DC$200,MATCH($A254&amp;AA$3,$DB$1:$DB$200&amp;$DC$1:$DC$200,0))),IF(INDEX($DC$201:$DC$770,MATCH($A254&amp;AA$3,$DB$201:$DB$770&amp;$DC$201:$DC$770,0))=AA$3,2,""),IF(INDEX($DC$1:$DC$200,MATCH($A254&amp;AA$3,$DB$1:$DB$200&amp;$DC$1:$DC$200,0))=AA$3,1,"")))</f>
        <v/>
      </c>
      <c r="AB254" s="6" t="str">
        <f t="array" ref="AB254">IF(ISNA(INDEX($DC$1:$DC$770,MATCH($A254&amp;AB$3,$DB$1:$DB$770&amp;$DC$1:$DC$770,0))),"",IF(ISNA(INDEX($DC$1:$DC$200,MATCH($A254&amp;AB$3,$DB$1:$DB$200&amp;$DC$1:$DC$200,0))),IF(INDEX($DC$201:$DC$770,MATCH($A254&amp;AB$3,$DB$201:$DB$770&amp;$DC$201:$DC$770,0))=AB$3,2,""),IF(INDEX($DC$1:$DC$200,MATCH($A254&amp;AB$3,$DB$1:$DB$200&amp;$DC$1:$DC$200,0))=AB$3,1,"")))</f>
        <v/>
      </c>
      <c r="AC254" s="6" t="str">
        <f t="array" ref="AC254">IF(ISNA(INDEX($DC$1:$DC$770,MATCH($A254&amp;AC$3,$DB$1:$DB$770&amp;$DC$1:$DC$770,0))),"",IF(ISNA(INDEX($DC$1:$DC$200,MATCH($A254&amp;AC$3,$DB$1:$DB$200&amp;$DC$1:$DC$200,0))),IF(INDEX($DC$201:$DC$770,MATCH($A254&amp;AC$3,$DB$201:$DB$770&amp;$DC$201:$DC$770,0))=AC$3,2,""),IF(INDEX($DC$1:$DC$200,MATCH($A254&amp;AC$3,$DB$1:$DB$200&amp;$DC$1:$DC$200,0))=AC$3,1,"")))</f>
        <v/>
      </c>
      <c r="AD254" s="7" t="str">
        <f t="array" ref="AD254">IF(ISNA(INDEX($DC$1:$DC$770,MATCH($A254&amp;AD$3,$DB$1:$DB$770&amp;$DC$1:$DC$770,0))),"",IF(ISNA(INDEX($DC$1:$DC$200,MATCH($A254&amp;AD$3,$DB$1:$DB$200&amp;$DC$1:$DC$200,0))),IF(INDEX($DC$201:$DC$770,MATCH($A254&amp;AD$3,$DB$201:$DB$770&amp;$DC$201:$DC$770,0))=AD$3,2,""),IF(INDEX($DC$1:$DC$200,MATCH($A254&amp;AD$3,$DB$1:$DB$200&amp;$DC$1:$DC$200,0))=AD$3,1,"")))</f>
        <v/>
      </c>
      <c r="AE254" s="4">
        <f t="shared" ref="AE254" si="2411">AE252+1</f>
        <v>330</v>
      </c>
      <c r="AF254" s="174">
        <f>TRUNC((DATE($CR$2,AG$205,AG254)-WEEKDAY(DATE($CR$2,AG$205,AG254),2)-DATE(YEAR(DATE($CR$2,AG$205,AG254)+4-WEEKDAY(DATE($CR$2,AG$205,AG254),2)),1,-10))/7)</f>
        <v>47</v>
      </c>
      <c r="AG254" s="181">
        <v>25</v>
      </c>
      <c r="AH254" s="176" t="str">
        <f t="shared" si="1933"/>
        <v>Fr</v>
      </c>
      <c r="AI254" s="2"/>
      <c r="AJ254" s="164" t="str">
        <f t="shared" ref="AJ254" si="2412">IF(OR(OR(AF254=$CR$7,AF258=$CR$7,AF254=$CS$7,AF258=$CS$7,AF254=$CT$7,AF258=$CT$7,AF254=$CR$8,AF258=$CR$8,AF254=$CR$9,AF258=$CR$9,AF254=$CR$10,AF258=$CR$10,AF254=$CS$10,AF258=$CS$10,AF254=$CR$11,AF258=$CR$11,AF254=$CS$11,AF258=$CS$11,AF254=$CT$11,AF258=$CT$11,AF254=$CU$11,AF258=$CU$11,AF254=$CV$11,AF258=$CV$11,AF254=$CR$12,AF258=$CR$12,AF254=$CS$12,AF258=$CS$12),OR($AE255=$CP$30,$AE255=$CP$31,$AE255=$CP$32,$AE255=$CP$33,$AE255=$CP$34,$AE255=$CP$35,$AE255=$CP$36,$AE255=$CP$37,$AE255=$CP$38,$AE255=$CP$39,$AE255=$CP$40,$AE255=$CP$41),OR($AE255=$CP$44,$AE255=$CP$45,$AE255=$CP$46,$AE255=$CP$47,$AE255=$CP$48,$AE255=$CP$49,$AE255=$CP$50)),1,"")</f>
        <v/>
      </c>
      <c r="AK254" s="164" t="str">
        <f t="shared" ref="AK254" si="2413">IF(OR(OR(AF254=$CR$15,AF258=$CR$15,AF254=$CS$15,AF258=$CS$15,AF254=$CT$15,AF258=$CT$15,AF254=$CR$16,AF258=$CR$16,AF254=$CS$16,AF258=$CS$16,AF254=$CR$17,AF258=$CR$17,AF254=$CS$17,AF258=$CS$17,AF254=$CR$18,AF258=$CR$18,AF254=$CS$18,AF258=$CS$18,AF254=$CT$18,AF258=$CT$18,AF254=$CU$18,AF258=$CU$18,AF254=$CV$18,AF258=$CV$18,AF254=$CR$19,AF258=$CR$19,AF254=$CS$19,AF258=$CS$19),OR($AE255=$CP$30,$AE255=$CP$31,$AE255=$CP$32,$AE255=$CP$33,$AE255=$CP$34,$AE255=$CP$35,$AE255=$CP$36,$AE255=$CP$37,$AE255=$CP$38,$AE255=$CP$39,$AE255=$CP$40,$AE255=$CP$41),OR($AE255=$CP$44,$AE255=$CP$45,$AE255=$CP$46,$AE255=$CP$47,$AE255=$CP$48,$AE255=$CP$49,$AE255=$CP$50)),1,"")</f>
        <v/>
      </c>
      <c r="AL254" s="164" t="str">
        <f t="shared" ref="AL254" si="2414">IF(OR(OR(AF254=$CR$22,AF258=$CR$22,AF254=$CS$22,AF258=$CS$22,AF254=$CT$22,AF258=$CT$22,AF254=$CR$23,AF258=$CR$23,AF254=$CS$23,AF258=$CS$23,AF254=$CR$24,AF258=$CR$24,AF254=$CS$24,AF258=$CS$24,AF254=$CR$25,AF258=$CR$25,AF254=$CS$25,AF258=$CS$25,AF254=$CT$25,AF258=$CT$25,AF254=$CU$25,AF258=$CU$25,AF254=$CV$25,AF258=$CV$25,AF254=$CR$26,AF258=$CR$26,AF254=$CS$26,AF258=$CS$26),OR($AE255=$CP$30,$AE255=$CP$31,$AE255=$CP$32,$AE255=$CP$33,$AE255=$CP$34,$AE255=$CP$35,$AE255=$CP$36,$AE255=$CP$37,$AE255=$CP$38,$AE255=$CP$39,$AE255=$CP$40,$AE255=$CP$41),OR($AE255=$CP$44,$AE255=$CP$45,$AE255=$CP$46,$AE255=$CP$47,$AE255=$CP$48,$AE255=$CP$49,$AE255=$CP$50)),1,"")</f>
        <v/>
      </c>
      <c r="AM254" s="2"/>
      <c r="AN254" s="5" t="str">
        <f t="shared" ref="AN254" si="2415">IF(ISNA(VLOOKUP(AE254,$DB$1:$DE$200,4,FALSE)),"",VLOOKUP(AE254,$DB$1:$DE$200,4,FALSE))</f>
        <v/>
      </c>
      <c r="AO254" s="6"/>
      <c r="AP254" s="6"/>
      <c r="AQ254" s="6"/>
      <c r="AR254" s="6"/>
      <c r="AS254" s="7"/>
      <c r="AT254" s="5" t="str">
        <f t="array" ref="AT254">IF(ISNA(INDEX($DC$1:$DC$770,MATCH($AE254&amp;AT$3,$DB$1:$DB$770&amp;$DC$1:$DC$770,0))),"",IF(ISNA(INDEX($DC$1:$DC$200,MATCH($AE254&amp;AT$3,$DB$1:$DB$200&amp;$DC$1:$DC$200,0))),IF(INDEX($DC$201:$DC$770,MATCH($AE254&amp;AT$3,$DB$201:$DB$770&amp;$DC$201:$DC$770,0))=AT$3,2,""),IF(INDEX($DC$1:$DC$200,MATCH($AE254&amp;AT$3,$DB$1:$DB$200&amp;$DC$1:$DC$200,0))=AT$3,1,"")))</f>
        <v/>
      </c>
      <c r="AU254" s="6" t="str">
        <f t="array" ref="AU254">IF(ISNA(INDEX($DC$1:$DC$770,MATCH($AE254&amp;AU$3,$DB$1:$DB$770&amp;$DC$1:$DC$770,0))),"",IF(ISNA(INDEX($DC$1:$DC$200,MATCH($AE254&amp;AU$3,$DB$1:$DB$200&amp;$DC$1:$DC$200,0))),IF(INDEX($DC$201:$DC$770,MATCH($AE254&amp;AU$3,$DB$201:$DB$770&amp;$DC$201:$DC$770,0))=AU$3,2,""),IF(INDEX($DC$1:$DC$200,MATCH($AE254&amp;AU$3,$DB$1:$DB$200&amp;$DC$1:$DC$200,0))=AU$3,1,"")))</f>
        <v/>
      </c>
      <c r="AV254" s="6" t="str">
        <f t="array" ref="AV254">IF(ISNA(INDEX($DC$1:$DC$770,MATCH($AE254&amp;AV$3,$DB$1:$DB$770&amp;$DC$1:$DC$770,0))),"",IF(ISNA(INDEX($DC$1:$DC$200,MATCH($AE254&amp;AV$3,$DB$1:$DB$200&amp;$DC$1:$DC$200,0))),IF(INDEX($DC$201:$DC$770,MATCH($AE254&amp;AV$3,$DB$201:$DB$770&amp;$DC$201:$DC$770,0))=AV$3,2,""),IF(INDEX($DC$1:$DC$200,MATCH($AE254&amp;AV$3,$DB$1:$DB$200&amp;$DC$1:$DC$200,0))=AV$3,1,"")))</f>
        <v/>
      </c>
      <c r="AW254" s="5" t="str">
        <f t="array" ref="AW254">IF(ISNA(INDEX($DC$1:$DC$770,MATCH($AE254&amp;AW$3,$DB$1:$DB$770&amp;$DC$1:$DC$770,0))),"",IF(ISNA(INDEX($DC$1:$DC$200,MATCH($AE254&amp;AW$3,$DB$1:$DB$200&amp;$DC$1:$DC$200,0))),IF(INDEX($DC$201:$DC$770,MATCH($AE254&amp;AW$3,$DB$201:$DB$770&amp;$DC$201:$DC$770,0))=AW$3,2,""),IF(INDEX($DC$1:$DC$200,MATCH($AE254&amp;AW$3,$DB$1:$DB$200&amp;$DC$1:$DC$200,0))=AW$3,1,"")))</f>
        <v/>
      </c>
      <c r="AX254" s="6" t="str">
        <f t="array" ref="AX254">IF(ISNA(INDEX($DC$1:$DC$770,MATCH($AE254&amp;AX$3,$DB$1:$DB$770&amp;$DC$1:$DC$770,0))),"",IF(ISNA(INDEX($DC$1:$DC$200,MATCH($AE254&amp;AX$3,$DB$1:$DB$200&amp;$DC$1:$DC$200,0))),IF(INDEX($DC$201:$DC$770,MATCH($AE254&amp;AX$3,$DB$201:$DB$770&amp;$DC$201:$DC$770,0))=AX$3,2,""),IF(INDEX($DC$1:$DC$200,MATCH($AE254&amp;AX$3,$DB$1:$DB$200&amp;$DC$1:$DC$200,0))=AX$3,1,"")))</f>
        <v/>
      </c>
      <c r="AY254" s="7" t="str">
        <f t="array" ref="AY254">IF(ISNA(INDEX($DC$1:$DC$770,MATCH($AE254&amp;AY$3,$DB$1:$DB$770&amp;$DC$1:$DC$770,0))),"",IF(ISNA(INDEX($DC$1:$DC$200,MATCH($AE254&amp;AY$3,$DB$1:$DB$200&amp;$DC$1:$DC$200,0))),IF(INDEX($DC$201:$DC$770,MATCH($AE254&amp;AY$3,$DB$201:$DB$770&amp;$DC$201:$DC$770,0))=AY$3,2,""),IF(INDEX($DC$1:$DC$200,MATCH($AE254&amp;AY$3,$DB$1:$DB$200&amp;$DC$1:$DC$200,0))=AY$3,1,"")))</f>
        <v/>
      </c>
      <c r="AZ254" s="6" t="str">
        <f t="array" ref="AZ254">IF(ISNA(INDEX($DC$1:$DC$770,MATCH($AE254&amp;AZ$3,$DB$1:$DB$770&amp;$DC$1:$DC$770,0))),"",IF(ISNA(INDEX($DC$1:$DC$200,MATCH($AE254&amp;AZ$3,$DB$1:$DB$200&amp;$DC$1:$DC$200,0))),IF(INDEX($DC$201:$DC$770,MATCH($AE254&amp;AZ$3,$DB$201:$DB$770&amp;$DC$201:$DC$770,0))=AZ$3,2,""),IF(INDEX($DC$1:$DC$200,MATCH($AE254&amp;AZ$3,$DB$1:$DB$200&amp;$DC$1:$DC$200,0))=AZ$3,1,"")))</f>
        <v/>
      </c>
      <c r="BA254" s="6" t="str">
        <f t="array" ref="BA254">IF(ISNA(INDEX($DC$1:$DC$770,MATCH($AE254&amp;BA$3,$DB$1:$DB$770&amp;$DC$1:$DC$770,0))),"",IF(ISNA(INDEX($DC$1:$DC$200,MATCH($AE254&amp;BA$3,$DB$1:$DB$200&amp;$DC$1:$DC$200,0))),IF(INDEX($DC$201:$DC$770,MATCH($AE254&amp;BA$3,$DB$201:$DB$770&amp;$DC$201:$DC$770,0))=BA$3,2,""),IF(INDEX($DC$1:$DC$200,MATCH($AE254&amp;BA$3,$DB$1:$DB$200&amp;$DC$1:$DC$200,0))=BA$3,1,"")))</f>
        <v/>
      </c>
      <c r="BB254" s="6" t="str">
        <f t="array" ref="BB254">IF(ISNA(INDEX($DC$1:$DC$770,MATCH($AE254&amp;BB$3,$DB$1:$DB$770&amp;$DC$1:$DC$770,0))),"",IF(ISNA(INDEX($DC$1:$DC$200,MATCH($AE254&amp;BB$3,$DB$1:$DB$200&amp;$DC$1:$DC$200,0))),IF(INDEX($DC$201:$DC$770,MATCH($AE254&amp;BB$3,$DB$201:$DB$770&amp;$DC$201:$DC$770,0))=BB$3,2,""),IF(INDEX($DC$1:$DC$200,MATCH($AE254&amp;BB$3,$DB$1:$DB$200&amp;$DC$1:$DC$200,0))=BB$3,1,"")))</f>
        <v/>
      </c>
      <c r="BC254" s="5" t="str">
        <f t="array" ref="BC254">IF(ISNA(INDEX($DC$1:$DC$770,MATCH($AE254&amp;BC$3,$DB$1:$DB$770&amp;$DC$1:$DC$770,0))),"",IF(ISNA(INDEX($DC$1:$DC$200,MATCH($AE254&amp;BC$3,$DB$1:$DB$200&amp;$DC$1:$DC$200,0))),IF(INDEX($DC$201:$DC$770,MATCH($AE254&amp;BC$3,$DB$201:$DB$770&amp;$DC$201:$DC$770,0))=BC$3,2,""),IF(INDEX($DC$1:$DC$200,MATCH($AE254&amp;BC$3,$DB$1:$DB$200&amp;$DC$1:$DC$200,0))=BC$3,1,"")))</f>
        <v/>
      </c>
      <c r="BD254" s="6" t="str">
        <f t="array" ref="BD254">IF(ISNA(INDEX($DC$1:$DC$770,MATCH($AE254&amp;BD$3,$DB$1:$DB$770&amp;$DC$1:$DC$770,0))),"",IF(ISNA(INDEX($DC$1:$DC$200,MATCH($AE254&amp;BD$3,$DB$1:$DB$200&amp;$DC$1:$DC$200,0))),IF(INDEX($DC$201:$DC$770,MATCH($AE254&amp;BD$3,$DB$201:$DB$770&amp;$DC$201:$DC$770,0))=BD$3,2,""),IF(INDEX($DC$1:$DC$200,MATCH($AE254&amp;BD$3,$DB$1:$DB$200&amp;$DC$1:$DC$200,0))=BD$3,1,"")))</f>
        <v/>
      </c>
      <c r="BE254" s="7" t="str">
        <f t="array" ref="BE254">IF(ISNA(INDEX($DC$1:$DC$770,MATCH($AE254&amp;BE$3,$DB$1:$DB$770&amp;$DC$1:$DC$770,0))),"",IF(ISNA(INDEX($DC$1:$DC$200,MATCH($AE254&amp;BE$3,$DB$1:$DB$200&amp;$DC$1:$DC$200,0))),IF(INDEX($DC$201:$DC$770,MATCH($AE254&amp;BE$3,$DB$201:$DB$770&amp;$DC$201:$DC$770,0))=BE$3,2,""),IF(INDEX($DC$1:$DC$200,MATCH($AE254&amp;BE$3,$DB$1:$DB$200&amp;$DC$1:$DC$200,0))=BE$3,1,"")))</f>
        <v/>
      </c>
      <c r="BF254" s="6" t="str">
        <f t="array" ref="BF254">IF(ISNA(INDEX($DC$1:$DC$770,MATCH($AE254&amp;BF$3,$DB$1:$DB$770&amp;$DC$1:$DC$770,0))),"",IF(ISNA(INDEX($DC$1:$DC$200,MATCH($AE254&amp;BF$3,$DB$1:$DB$200&amp;$DC$1:$DC$200,0))),IF(INDEX($DC$201:$DC$770,MATCH($AE254&amp;BF$3,$DB$201:$DB$770&amp;$DC$201:$DC$770,0))=BF$3,2,""),IF(INDEX($DC$1:$DC$200,MATCH($AE254&amp;BF$3,$DB$1:$DB$200&amp;$DC$1:$DC$200,0))=BF$3,1,"")))</f>
        <v/>
      </c>
      <c r="BG254" s="6" t="str">
        <f t="array" ref="BG254">IF(ISNA(INDEX($DC$1:$DC$770,MATCH($AE254&amp;BG$3,$DB$1:$DB$770&amp;$DC$1:$DC$770,0))),"",IF(ISNA(INDEX($DC$1:$DC$200,MATCH($AE254&amp;BG$3,$DB$1:$DB$200&amp;$DC$1:$DC$200,0))),IF(INDEX($DC$201:$DC$770,MATCH($AE254&amp;BG$3,$DB$201:$DB$770&amp;$DC$201:$DC$770,0))=BG$3,2,""),IF(INDEX($DC$1:$DC$200,MATCH($AE254&amp;BG$3,$DB$1:$DB$200&amp;$DC$1:$DC$200,0))=BG$3,1,"")))</f>
        <v/>
      </c>
      <c r="BH254" s="7" t="str">
        <f t="array" ref="BH254">IF(ISNA(INDEX($DC$1:$DC$770,MATCH($AE254&amp;BH$3,$DB$1:$DB$770&amp;$DC$1:$DC$770,0))),"",IF(ISNA(INDEX($DC$1:$DC$200,MATCH($AE254&amp;BH$3,$DB$1:$DB$200&amp;$DC$1:$DC$200,0))),IF(INDEX($DC$201:$DC$770,MATCH($AE254&amp;BH$3,$DB$201:$DB$770&amp;$DC$201:$DC$770,0))=BH$3,2,""),IF(INDEX($DC$1:$DC$200,MATCH($AE254&amp;BH$3,$DB$1:$DB$200&amp;$DC$1:$DC$200,0))=BH$3,1,"")))</f>
        <v/>
      </c>
      <c r="BI254" s="4">
        <f t="shared" ref="BI254" si="2416">BI252+1</f>
        <v>360</v>
      </c>
      <c r="BJ254" s="174">
        <f>TRUNC((DATE($CR$2,BK$205,BK254)-WEEKDAY(DATE($CR$2,BK$205,BK254),2)-DATE(YEAR(DATE($CR$2,BK$205,BK254)+4-WEEKDAY(DATE($CR$2,BK$205,BK254),2)),1,-10))/7)</f>
        <v>51</v>
      </c>
      <c r="BK254" s="181">
        <v>25</v>
      </c>
      <c r="BL254" s="176" t="str">
        <f t="shared" si="1938"/>
        <v>So</v>
      </c>
      <c r="BM254" s="2"/>
      <c r="BN254" s="164">
        <f t="shared" ref="BN254" si="2417">IF(OR(OR($BI255=$CP$30,$BI255=$CP$31,$BI255=$CP$32,$BI255=$CP$33,$BI255=$CP$34,$BI255=$CP$35,$BI255=$CP$36,$BI255=$CP$37,$BI255=$CP$38,$BI255=$CP$39,$BI255=$CP$40,$BI255=$CP$41),OR(BJ254=$CR$7,BJ258=$CR$7,BJ254=$CS$7,BJ258=$CS$7,BJ254=$CT$7,BJ258=$CT$7,BJ254=$CR$8,BJ258=$CR$8,BJ254=$CR$9,BJ258=$CR$9,BJ254=$CR$10,BJ258=$CR$10,BJ254=$CS$10,BJ258=$CS$10,BJ254=$CR$11,BJ258=$CR$11,BJ254=$CS$11,BJ258=$CS$11,BJ254=$CT$11,BJ258=$CT$11,BJ254=$CU$11,BJ258=$CU$11,BJ254=$CV$11,BJ258=$CV$11,BJ254=$CR$12,BJ258=$CR$12,BJ254=$CS$12,BJ258=$CS$12),OR($BI255=$CP$44,$BI255=$CP$45,$BI255=$CP$46,$BI255=$CP$47,$BI255=$CP$48,$BI255=$CP$49,$BI255=$CP$50)),1,"")</f>
        <v>1</v>
      </c>
      <c r="BO254" s="164">
        <f t="shared" ref="BO254" si="2418">IF(OR(OR(BJ254=$CR$15,BJ258=$CR$15,BJ254=$CS$15,BJ258=$CS$15,BJ254=$CT$15,BJ258=$CT$15,BJ254=$CR$16,BJ258=$CR$16,BJ254=$CS$16,BJ258=$CS$16,BJ254=$CR$17,BJ258=$CR$17,BJ254=$CS$17,BJ258=$CS$17,BJ254=$CR$18,BJ258=$CR$18,BJ254=$CS$18,BJ258=$CS$18,BJ254=$CT$18,BJ258=$CT$18,BJ254=$CU$18,BJ258=$CU$18,BJ254=$CV$18,BJ258=$CV$18,BJ254=$CR$19,BJ258=$CR$19,BJ254=$CS$19,BJ258=$CS$19),OR($BI255=$CP$30,$BI255=$CP$31,$BI255=$CP$32,$BI255=$CP$33,$BI255=$CP$34,$BI255=$CP$35,$BI255=$CP$36,$BI255=$CP$37,$BI255=$CP$38,$BI255=$CP$39,$BI255=$CP$40,$BI255=$CP$41),OR($BI255=$CP$44,$BI255=$CP$45,$BI255=$CP$46,$BI255=$CP$47,$BI255=$CP$48,$BI255=$CP$49,$BI255=$CP$50)),1,"")</f>
        <v>1</v>
      </c>
      <c r="BP254" s="164">
        <f t="shared" ref="BP254" si="2419">IF(OR(OR(BJ254=$CR$22,BJ258=$CR$22,BJ254=$CS$22,BJ258=$CS$22,BJ254=$CT$22,BJ258=$CT$22,BJ254=$CR$23,BJ258=$CR$23,BJ254=$CS$23,BJ258=$CS$23,BJ254=$CR$24,BJ258=$CR$24,BJ254=$CS$24,BJ258=$CS$24,BJ254=$CR$25,BJ258=$CR$25,BJ254=$CS$25,BJ258=$CS$25,BJ254=$CT$25,BJ258=$CT$25,BJ254=$CU$25,BJ258=$CU$25,BJ254=$CV$25,BJ258=$CV$25,BJ254=$CR$26,BJ258=$CR$26,BJ254=$CS$26,BJ258=$CS$26),OR($BI255=$CP$30,$BI255=$CP$31,$BI255=$CP$32,$BI255=$CP$33,$BI255=$CP$34,$BI255=$CP$35,$BI255=$CP$36,$BI255=$CP$37,$BI255=$CP$38,$BI255=$CP$39,$BI255=$CP$40,$BI255=$CP$41),OR($BI255=$CP$44,$BI255=$CP$45,$BI255=$CP$46,$BI255=$CP$47,$BI255=$CP$48,$BI255=$CP$49,$BI255=$CP$50)),1,"")</f>
        <v>1</v>
      </c>
      <c r="BQ254" s="2"/>
      <c r="BR254" s="5" t="str">
        <f t="shared" ref="BR254" si="2420">IF(ISNA(VLOOKUP(BI254,$DB$1:$DE$200,4,FALSE)),"",VLOOKUP(BI254,$DB$1:$DE$200,4,FALSE))</f>
        <v/>
      </c>
      <c r="BS254" s="6"/>
      <c r="BT254" s="6"/>
      <c r="BU254" s="6"/>
      <c r="BV254" s="6"/>
      <c r="BW254" s="7"/>
      <c r="BX254" s="5" t="str">
        <f t="array" ref="BX254">IF(ISNA(INDEX($DC$1:$DC$770,MATCH($BI254&amp;BX$3,$DB$1:$DB$770&amp;$DC$1:$DC$770,0))),"",IF(ISNA(INDEX($DC$1:$DC$200,MATCH($BI254&amp;BX$3,$DB$1:$DB$200&amp;$DC$1:$DC$200,0))),IF(INDEX($DC$201:$DC$770,MATCH($BI254&amp;BX$3,$DB$201:$DB$770&amp;$DC$201:$DC$770,0))=BX$3,2,""),IF(INDEX($DC$1:$DC$200,MATCH($BI254&amp;BX$3,$DB$1:$DB$200&amp;$DC$1:$DC$200,0))=BX$3,1,"")))</f>
        <v/>
      </c>
      <c r="BY254" s="6" t="str">
        <f t="array" ref="BY254">IF(ISNA(INDEX($DC$1:$DC$770,MATCH($BI254&amp;BY$3,$DB$1:$DB$770&amp;$DC$1:$DC$770,0))),"",IF(ISNA(INDEX($DC$1:$DC$200,MATCH($BI254&amp;BY$3,$DB$1:$DB$200&amp;$DC$1:$DC$200,0))),IF(INDEX($DC$201:$DC$770,MATCH($BI254&amp;BY$3,$DB$201:$DB$770&amp;$DC$201:$DC$770,0))=BY$3,2,""),IF(INDEX($DC$1:$DC$200,MATCH($BI254&amp;BY$3,$DB$1:$DB$200&amp;$DC$1:$DC$200,0))=BY$3,1,"")))</f>
        <v/>
      </c>
      <c r="BZ254" s="6" t="str">
        <f t="array" ref="BZ254">IF(ISNA(INDEX($DC$1:$DC$770,MATCH($BI254&amp;BZ$3,$DB$1:$DB$770&amp;$DC$1:$DC$770,0))),"",IF(ISNA(INDEX($DC$1:$DC$200,MATCH($BI254&amp;BZ$3,$DB$1:$DB$200&amp;$DC$1:$DC$200,0))),IF(INDEX($DC$201:$DC$770,MATCH($BI254&amp;BZ$3,$DB$201:$DB$770&amp;$DC$201:$DC$770,0))=BZ$3,2,""),IF(INDEX($DC$1:$DC$200,MATCH($BI254&amp;BZ$3,$DB$1:$DB$200&amp;$DC$1:$DC$200,0))=BZ$3,1,"")))</f>
        <v/>
      </c>
      <c r="CA254" s="5" t="str">
        <f t="array" ref="CA254">IF(ISNA(INDEX($DC$1:$DC$770,MATCH($BI254&amp;CA$3,$DB$1:$DB$770&amp;$DC$1:$DC$770,0))),"",IF(ISNA(INDEX($DC$1:$DC$200,MATCH($BI254&amp;CA$3,$DB$1:$DB$200&amp;$DC$1:$DC$200,0))),IF(INDEX($DC$201:$DC$770,MATCH($BI254&amp;CA$3,$DB$201:$DB$770&amp;$DC$201:$DC$770,0))=CA$3,2,""),IF(INDEX($DC$1:$DC$200,MATCH($BI254&amp;CA$3,$DB$1:$DB$200&amp;$DC$1:$DC$200,0))=CA$3,1,"")))</f>
        <v/>
      </c>
      <c r="CB254" s="6" t="str">
        <f t="array" ref="CB254">IF(ISNA(INDEX($DC$1:$DC$770,MATCH($BI254&amp;CB$3,$DB$1:$DB$770&amp;$DC$1:$DC$770,0))),"",IF(ISNA(INDEX($DC$1:$DC$200,MATCH($BI254&amp;CB$3,$DB$1:$DB$200&amp;$DC$1:$DC$200,0))),IF(INDEX($DC$201:$DC$770,MATCH($BI254&amp;CB$3,$DB$201:$DB$770&amp;$DC$201:$DC$770,0))=CB$3,2,""),IF(INDEX($DC$1:$DC$200,MATCH($BI254&amp;CB$3,$DB$1:$DB$200&amp;$DC$1:$DC$200,0))=CB$3,1,"")))</f>
        <v/>
      </c>
      <c r="CC254" s="7" t="str">
        <f t="array" ref="CC254">IF(ISNA(INDEX($DC$1:$DC$770,MATCH($BI254&amp;CC$3,$DB$1:$DB$770&amp;$DC$1:$DC$770,0))),"",IF(ISNA(INDEX($DC$1:$DC$200,MATCH($BI254&amp;CC$3,$DB$1:$DB$200&amp;$DC$1:$DC$200,0))),IF(INDEX($DC$201:$DC$770,MATCH($BI254&amp;CC$3,$DB$201:$DB$770&amp;$DC$201:$DC$770,0))=CC$3,2,""),IF(INDEX($DC$1:$DC$200,MATCH($BI254&amp;CC$3,$DB$1:$DB$200&amp;$DC$1:$DC$200,0))=CC$3,1,"")))</f>
        <v/>
      </c>
      <c r="CD254" s="6" t="str">
        <f t="array" ref="CD254">IF(ISNA(INDEX($DC$1:$DC$770,MATCH($BI254&amp;CD$3,$DB$1:$DB$770&amp;$DC$1:$DC$770,0))),"",IF(ISNA(INDEX($DC$1:$DC$200,MATCH($BI254&amp;CD$3,$DB$1:$DB$200&amp;$DC$1:$DC$200,0))),IF(INDEX($DC$201:$DC$770,MATCH($BI254&amp;CD$3,$DB$201:$DB$770&amp;$DC$201:$DC$770,0))=CD$3,2,""),IF(INDEX($DC$1:$DC$200,MATCH($BI254&amp;CD$3,$DB$1:$DB$200&amp;$DC$1:$DC$200,0))=CD$3,1,"")))</f>
        <v/>
      </c>
      <c r="CE254" s="6" t="str">
        <f t="array" ref="CE254">IF(ISNA(INDEX($DC$1:$DC$770,MATCH($BI254&amp;CE$3,$DB$1:$DB$770&amp;$DC$1:$DC$770,0))),"",IF(ISNA(INDEX($DC$1:$DC$200,MATCH($BI254&amp;CE$3,$DB$1:$DB$200&amp;$DC$1:$DC$200,0))),IF(INDEX($DC$201:$DC$770,MATCH($BI254&amp;CE$3,$DB$201:$DB$770&amp;$DC$201:$DC$770,0))=CE$3,2,""),IF(INDEX($DC$1:$DC$200,MATCH($BI254&amp;CE$3,$DB$1:$DB$200&amp;$DC$1:$DC$200,0))=CE$3,1,"")))</f>
        <v/>
      </c>
      <c r="CF254" s="6" t="str">
        <f t="array" ref="CF254">IF(ISNA(INDEX($DC$1:$DC$770,MATCH($BI254&amp;CF$3,$DB$1:$DB$770&amp;$DC$1:$DC$770,0))),"",IF(ISNA(INDEX($DC$1:$DC$200,MATCH($BI254&amp;CF$3,$DB$1:$DB$200&amp;$DC$1:$DC$200,0))),IF(INDEX($DC$201:$DC$770,MATCH($BI254&amp;CF$3,$DB$201:$DB$770&amp;$DC$201:$DC$770,0))=CF$3,2,""),IF(INDEX($DC$1:$DC$200,MATCH($BI254&amp;CF$3,$DB$1:$DB$200&amp;$DC$1:$DC$200,0))=CF$3,1,"")))</f>
        <v/>
      </c>
      <c r="CG254" s="5" t="str">
        <f t="array" ref="CG254">IF(ISNA(INDEX($DC$1:$DC$770,MATCH($BI254&amp;CG$3,$DB$1:$DB$770&amp;$DC$1:$DC$770,0))),"",IF(ISNA(INDEX($DC$1:$DC$200,MATCH($BI254&amp;CG$3,$DB$1:$DB$200&amp;$DC$1:$DC$200,0))),IF(INDEX($DC$201:$DC$770,MATCH($BI254&amp;CG$3,$DB$201:$DB$770&amp;$DC$201:$DC$770,0))=CG$3,2,""),IF(INDEX($DC$1:$DC$200,MATCH($BI254&amp;CG$3,$DB$1:$DB$200&amp;$DC$1:$DC$200,0))=CG$3,1,"")))</f>
        <v/>
      </c>
      <c r="CH254" s="6" t="str">
        <f t="array" ref="CH254">IF(ISNA(INDEX($DC$1:$DC$770,MATCH($BI254&amp;CH$3,$DB$1:$DB$770&amp;$DC$1:$DC$770,0))),"",IF(ISNA(INDEX($DC$1:$DC$200,MATCH($BI254&amp;CH$3,$DB$1:$DB$200&amp;$DC$1:$DC$200,0))),IF(INDEX($DC$201:$DC$770,MATCH($BI254&amp;CH$3,$DB$201:$DB$770&amp;$DC$201:$DC$770,0))=CH$3,2,""),IF(INDEX($DC$1:$DC$200,MATCH($BI254&amp;CH$3,$DB$1:$DB$200&amp;$DC$1:$DC$200,0))=CH$3,1,"")))</f>
        <v/>
      </c>
      <c r="CI254" s="7" t="str">
        <f t="array" ref="CI254">IF(ISNA(INDEX($DC$1:$DC$770,MATCH($BI254&amp;CI$3,$DB$1:$DB$770&amp;$DC$1:$DC$770,0))),"",IF(ISNA(INDEX($DC$1:$DC$200,MATCH($BI254&amp;CI$3,$DB$1:$DB$200&amp;$DC$1:$DC$200,0))),IF(INDEX($DC$201:$DC$770,MATCH($BI254&amp;CI$3,$DB$201:$DB$770&amp;$DC$201:$DC$770,0))=CI$3,2,""),IF(INDEX($DC$1:$DC$200,MATCH($BI254&amp;CI$3,$DB$1:$DB$200&amp;$DC$1:$DC$200,0))=CI$3,1,"")))</f>
        <v/>
      </c>
      <c r="CJ254" s="6" t="str">
        <f t="array" ref="CJ254">IF(ISNA(INDEX($DC$1:$DC$770,MATCH($BI254&amp;CJ$3,$DB$1:$DB$770&amp;$DC$1:$DC$770,0))),"",IF(ISNA(INDEX($DC$1:$DC$200,MATCH($BI254&amp;CJ$3,$DB$1:$DB$200&amp;$DC$1:$DC$200,0))),IF(INDEX($DC$201:$DC$770,MATCH($BI254&amp;CJ$3,$DB$201:$DB$770&amp;$DC$201:$DC$770,0))=CJ$3,2,""),IF(INDEX($DC$1:$DC$200,MATCH($BI254&amp;CJ$3,$DB$1:$DB$200&amp;$DC$1:$DC$200,0))=CJ$3,1,"")))</f>
        <v/>
      </c>
      <c r="CK254" s="6" t="str">
        <f t="array" ref="CK254">IF(ISNA(INDEX($DC$1:$DC$770,MATCH($BI254&amp;CK$3,$DB$1:$DB$770&amp;$DC$1:$DC$770,0))),"",IF(ISNA(INDEX($DC$1:$DC$200,MATCH($BI254&amp;CK$3,$DB$1:$DB$200&amp;$DC$1:$DC$200,0))),IF(INDEX($DC$201:$DC$770,MATCH($BI254&amp;CK$3,$DB$201:$DB$770&amp;$DC$201:$DC$770,0))=CK$3,2,""),IF(INDEX($DC$1:$DC$200,MATCH($BI254&amp;CK$3,$DB$1:$DB$200&amp;$DC$1:$DC$200,0))=CK$3,1,"")))</f>
        <v/>
      </c>
      <c r="CL254" s="7" t="str">
        <f t="array" ref="CL254">IF(ISNA(INDEX($DC$1:$DC$770,MATCH($BI254&amp;CL$3,$DB$1:$DB$770&amp;$DC$1:$DC$770,0))),"",IF(ISNA(INDEX($DC$1:$DC$200,MATCH($BI254&amp;CL$3,$DB$1:$DB$200&amp;$DC$1:$DC$200,0))),IF(INDEX($DC$201:$DC$770,MATCH($BI254&amp;CL$3,$DB$201:$DB$770&amp;$DC$201:$DC$770,0))=CL$3,2,""),IF(INDEX($DC$1:$DC$200,MATCH($BI254&amp;CL$3,$DB$1:$DB$200&amp;$DC$1:$DC$200,0))=CL$3,1,"")))</f>
        <v/>
      </c>
      <c r="CX254" s="30"/>
      <c r="CY254" s="30"/>
      <c r="CZ254" s="30"/>
      <c r="DA254" s="30"/>
      <c r="DB254" s="30"/>
      <c r="DC254" s="30" t="str">
        <f>CR83</f>
        <v>Reserve 1</v>
      </c>
      <c r="DD254" s="30"/>
      <c r="DE254" s="30"/>
      <c r="DF254" s="30"/>
      <c r="DG254" s="30"/>
      <c r="DH254" s="30"/>
      <c r="DI254" s="30"/>
      <c r="DJ254" s="30"/>
      <c r="DK254" s="30"/>
      <c r="DL254" s="49">
        <f t="shared" si="1926"/>
        <v>0</v>
      </c>
      <c r="DM254" s="30"/>
      <c r="DN254" s="30"/>
      <c r="DO254" s="30"/>
      <c r="DP254" s="30"/>
      <c r="DQ254" s="30"/>
    </row>
    <row r="255" spans="1:121">
      <c r="A255" s="13">
        <f t="shared" ref="A255" si="2421">A254+0.5</f>
        <v>299.5</v>
      </c>
      <c r="B255" s="174"/>
      <c r="C255" s="183"/>
      <c r="D255" s="177"/>
      <c r="E255" s="2"/>
      <c r="F255" s="165"/>
      <c r="G255" s="165"/>
      <c r="H255" s="165"/>
      <c r="I255" s="2"/>
      <c r="J255" s="9" t="str">
        <f t="shared" ref="J255" si="2422">IF(ISNA(VLOOKUP(A255,$CP$30:$CQ$56,2,FALSE)),IF(ISNA(VLOOKUP(A255,$DB$1:$DE$200,4,FALSE)),"",VLOOKUP(A255,$DB$1:$DE$200,4,FALSE)),VLOOKUP(A255,$CP$30:$CQ$56,2,FALSE))</f>
        <v/>
      </c>
      <c r="K255" s="10"/>
      <c r="L255" s="10"/>
      <c r="M255" s="10"/>
      <c r="N255" s="10"/>
      <c r="O255" s="8"/>
      <c r="P255" s="9" t="str">
        <f t="array" ref="P255">IF(ISNA(INDEX($DC$201:$DC$770,MATCH($A254&amp;P$3,$DB$201:$DB$770&amp;$DC$201:$DC$770,0))),IF(ISNA(INDEX($DC$1:$DC$200,MATCH($A255&amp;P$3,$DB$1:$DB$200&amp;$DC$1:$DC$200,0))),"",IF(INDEX($DC$1:$DC$200,MATCH($A255&amp;P$3,$DB$1:$DB$200&amp;$DC$1:$DC$200,0))=P$3,1,"")),IF(INDEX($DC$201:$DC$770,MATCH($A254&amp;P$3,$DB$201:$DB$770&amp;$DC$201:$DC$770,0))=P$3,2,""))</f>
        <v/>
      </c>
      <c r="Q255" s="10" t="str">
        <f t="array" ref="Q255">IF(ISNA(INDEX($DC$201:$DC$770,MATCH($A254&amp;Q$3,$DB$201:$DB$770&amp;$DC$201:$DC$770,0))),IF(ISNA(INDEX($DC$1:$DC$200,MATCH($A255&amp;Q$3,$DB$1:$DB$200&amp;$DC$1:$DC$200,0))),"",IF(INDEX($DC$1:$DC$200,MATCH($A255&amp;Q$3,$DB$1:$DB$200&amp;$DC$1:$DC$200,0))=Q$3,1,"")),IF(INDEX($DC$201:$DC$770,MATCH($A254&amp;Q$3,$DB$201:$DB$770&amp;$DC$201:$DC$770,0))=Q$3,2,""))</f>
        <v/>
      </c>
      <c r="R255" s="10" t="str">
        <f t="array" ref="R255">IF(ISNA(INDEX($DC$201:$DC$770,MATCH($A254&amp;R$3,$DB$201:$DB$770&amp;$DC$201:$DC$770,0))),IF(ISNA(INDEX($DC$1:$DC$200,MATCH($A255&amp;R$3,$DB$1:$DB$200&amp;$DC$1:$DC$200,0))),"",IF(INDEX($DC$1:$DC$200,MATCH($A255&amp;R$3,$DB$1:$DB$200&amp;$DC$1:$DC$200,0))=R$3,1,"")),IF(INDEX($DC$201:$DC$770,MATCH($A254&amp;R$3,$DB$201:$DB$770&amp;$DC$201:$DC$770,0))=R$3,2,""))</f>
        <v/>
      </c>
      <c r="S255" s="9" t="str">
        <f t="array" ref="S255">IF(ISNA(INDEX($DC$201:$DC$770,MATCH($A254&amp;S$3,$DB$201:$DB$770&amp;$DC$201:$DC$770,0))),IF(ISNA(INDEX($DC$1:$DC$200,MATCH($A255&amp;S$3,$DB$1:$DB$200&amp;$DC$1:$DC$200,0))),"",IF(INDEX($DC$1:$DC$200,MATCH($A255&amp;S$3,$DB$1:$DB$200&amp;$DC$1:$DC$200,0))=S$3,1,"")),IF(INDEX($DC$201:$DC$770,MATCH($A254&amp;S$3,$DB$201:$DB$770&amp;$DC$201:$DC$770,0))=S$3,2,""))</f>
        <v/>
      </c>
      <c r="T255" s="10" t="str">
        <f t="array" ref="T255">IF(ISNA(INDEX($DC$201:$DC$770,MATCH($A254&amp;T$3,$DB$201:$DB$770&amp;$DC$201:$DC$770,0))),IF(ISNA(INDEX($DC$1:$DC$200,MATCH($A255&amp;T$3,$DB$1:$DB$200&amp;$DC$1:$DC$200,0))),"",IF(INDEX($DC$1:$DC$200,MATCH($A255&amp;T$3,$DB$1:$DB$200&amp;$DC$1:$DC$200,0))=T$3,1,"")),IF(INDEX($DC$201:$DC$770,MATCH($A254&amp;T$3,$DB$201:$DB$770&amp;$DC$201:$DC$770,0))=T$3,2,""))</f>
        <v/>
      </c>
      <c r="U255" s="8" t="str">
        <f t="array" ref="U255">IF(ISNA(INDEX($DC$201:$DC$770,MATCH($A254&amp;U$3,$DB$201:$DB$770&amp;$DC$201:$DC$770,0))),IF(ISNA(INDEX($DC$1:$DC$200,MATCH($A255&amp;U$3,$DB$1:$DB$200&amp;$DC$1:$DC$200,0))),"",IF(INDEX($DC$1:$DC$200,MATCH($A255&amp;U$3,$DB$1:$DB$200&amp;$DC$1:$DC$200,0))=U$3,1,"")),IF(INDEX($DC$201:$DC$770,MATCH($A254&amp;U$3,$DB$201:$DB$770&amp;$DC$201:$DC$770,0))=U$3,2,""))</f>
        <v/>
      </c>
      <c r="V255" s="10" t="str">
        <f t="array" ref="V255">IF(ISNA(INDEX($DC$201:$DC$770,MATCH($A254&amp;V$3,$DB$201:$DB$770&amp;$DC$201:$DC$770,0))),IF(ISNA(INDEX($DC$1:$DC$200,MATCH($A255&amp;V$3,$DB$1:$DB$200&amp;$DC$1:$DC$200,0))),"",IF(INDEX($DC$1:$DC$200,MATCH($A255&amp;V$3,$DB$1:$DB$200&amp;$DC$1:$DC$200,0))=V$3,1,"")),IF(INDEX($DC$201:$DC$770,MATCH($A254&amp;V$3,$DB$201:$DB$770&amp;$DC$201:$DC$770,0))=V$3,2,""))</f>
        <v/>
      </c>
      <c r="W255" s="10" t="str">
        <f t="array" ref="W255">IF(ISNA(INDEX($DC$201:$DC$770,MATCH($A254&amp;W$3,$DB$201:$DB$770&amp;$DC$201:$DC$770,0))),IF(ISNA(INDEX($DC$1:$DC$200,MATCH($A255&amp;W$3,$DB$1:$DB$200&amp;$DC$1:$DC$200,0))),"",IF(INDEX($DC$1:$DC$200,MATCH($A255&amp;W$3,$DB$1:$DB$200&amp;$DC$1:$DC$200,0))=W$3,1,"")),IF(INDEX($DC$201:$DC$770,MATCH($A254&amp;W$3,$DB$201:$DB$770&amp;$DC$201:$DC$770,0))=W$3,2,""))</f>
        <v/>
      </c>
      <c r="X255" s="10" t="str">
        <f t="array" ref="X255">IF(ISNA(INDEX($DC$201:$DC$770,MATCH($A254&amp;X$3,$DB$201:$DB$770&amp;$DC$201:$DC$770,0))),IF(ISNA(INDEX($DC$1:$DC$200,MATCH($A255&amp;X$3,$DB$1:$DB$200&amp;$DC$1:$DC$200,0))),"",IF(INDEX($DC$1:$DC$200,MATCH($A255&amp;X$3,$DB$1:$DB$200&amp;$DC$1:$DC$200,0))=X$3,1,"")),IF(INDEX($DC$201:$DC$770,MATCH($A254&amp;X$3,$DB$201:$DB$770&amp;$DC$201:$DC$770,0))=X$3,2,""))</f>
        <v/>
      </c>
      <c r="Y255" s="9" t="str">
        <f t="array" ref="Y255">IF(ISNA(INDEX($DC$201:$DC$770,MATCH($A254&amp;Y$3,$DB$201:$DB$770&amp;$DC$201:$DC$770,0))),IF(ISNA(INDEX($DC$1:$DC$200,MATCH($A255&amp;Y$3,$DB$1:$DB$200&amp;$DC$1:$DC$200,0))),"",IF(INDEX($DC$1:$DC$200,MATCH($A255&amp;Y$3,$DB$1:$DB$200&amp;$DC$1:$DC$200,0))=Y$3,1,"")),IF(INDEX($DC$201:$DC$770,MATCH($A254&amp;Y$3,$DB$201:$DB$770&amp;$DC$201:$DC$770,0))=Y$3,2,""))</f>
        <v/>
      </c>
      <c r="Z255" s="10" t="str">
        <f t="array" ref="Z255">IF(ISNA(INDEX($DC$201:$DC$770,MATCH($A254&amp;Z$3,$DB$201:$DB$770&amp;$DC$201:$DC$770,0))),IF(ISNA(INDEX($DC$1:$DC$200,MATCH($A255&amp;Z$3,$DB$1:$DB$200&amp;$DC$1:$DC$200,0))),"",IF(INDEX($DC$1:$DC$200,MATCH($A255&amp;Z$3,$DB$1:$DB$200&amp;$DC$1:$DC$200,0))=Z$3,1,"")),IF(INDEX($DC$201:$DC$770,MATCH($A254&amp;Z$3,$DB$201:$DB$770&amp;$DC$201:$DC$770,0))=Z$3,2,""))</f>
        <v/>
      </c>
      <c r="AA255" s="8" t="str">
        <f t="array" ref="AA255">IF(ISNA(INDEX($DC$201:$DC$770,MATCH($A254&amp;AA$3,$DB$201:$DB$770&amp;$DC$201:$DC$770,0))),IF(ISNA(INDEX($DC$1:$DC$200,MATCH($A255&amp;AA$3,$DB$1:$DB$200&amp;$DC$1:$DC$200,0))),"",IF(INDEX($DC$1:$DC$200,MATCH($A255&amp;AA$3,$DB$1:$DB$200&amp;$DC$1:$DC$200,0))=AA$3,1,"")),IF(INDEX($DC$201:$DC$770,MATCH($A254&amp;AA$3,$DB$201:$DB$770&amp;$DC$201:$DC$770,0))=AA$3,2,""))</f>
        <v/>
      </c>
      <c r="AB255" s="10" t="str">
        <f t="array" ref="AB255">IF(ISNA(INDEX($DC$201:$DC$770,MATCH($A254&amp;AB$3,$DB$201:$DB$770&amp;$DC$201:$DC$770,0))),IF(ISNA(INDEX($DC$1:$DC$200,MATCH($A255&amp;AB$3,$DB$1:$DB$200&amp;$DC$1:$DC$200,0))),"",IF(INDEX($DC$1:$DC$200,MATCH($A255&amp;AB$3,$DB$1:$DB$200&amp;$DC$1:$DC$200,0))=AB$3,1,"")),IF(INDEX($DC$201:$DC$770,MATCH($A254&amp;AB$3,$DB$201:$DB$770&amp;$DC$201:$DC$770,0))=AB$3,2,""))</f>
        <v/>
      </c>
      <c r="AC255" s="10" t="str">
        <f t="array" ref="AC255">IF(ISNA(INDEX($DC$201:$DC$770,MATCH($A254&amp;AC$3,$DB$201:$DB$770&amp;$DC$201:$DC$770,0))),IF(ISNA(INDEX($DC$1:$DC$200,MATCH($A255&amp;AC$3,$DB$1:$DB$200&amp;$DC$1:$DC$200,0))),"",IF(INDEX($DC$1:$DC$200,MATCH($A255&amp;AC$3,$DB$1:$DB$200&amp;$DC$1:$DC$200,0))=AC$3,1,"")),IF(INDEX($DC$201:$DC$770,MATCH($A254&amp;AC$3,$DB$201:$DB$770&amp;$DC$201:$DC$770,0))=AC$3,2,""))</f>
        <v/>
      </c>
      <c r="AD255" s="8" t="str">
        <f t="array" ref="AD255">IF(ISNA(INDEX($DC$201:$DC$770,MATCH($A254&amp;AD$3,$DB$201:$DB$770&amp;$DC$201:$DC$770,0))),IF(ISNA(INDEX($DC$1:$DC$200,MATCH($A255&amp;AD$3,$DB$1:$DB$200&amp;$DC$1:$DC$200,0))),"",IF(INDEX($DC$1:$DC$200,MATCH($A255&amp;AD$3,$DB$1:$DB$200&amp;$DC$1:$DC$200,0))=AD$3,1,"")),IF(INDEX($DC$201:$DC$770,MATCH($A254&amp;AD$3,$DB$201:$DB$770&amp;$DC$201:$DC$770,0))=AD$3,2,""))</f>
        <v/>
      </c>
      <c r="AE255" s="4">
        <f t="shared" ref="AE255" si="2423">AE254+0.5</f>
        <v>330.5</v>
      </c>
      <c r="AF255" s="174"/>
      <c r="AG255" s="183"/>
      <c r="AH255" s="177"/>
      <c r="AI255" s="2"/>
      <c r="AJ255" s="165"/>
      <c r="AK255" s="165"/>
      <c r="AL255" s="165"/>
      <c r="AM255" s="2"/>
      <c r="AN255" s="9" t="str">
        <f t="shared" ref="AN255" si="2424">IF(ISNA(VLOOKUP(AE255,$CP$30:$CQ$56,2,FALSE)),IF(ISNA(VLOOKUP(AE255,$DB$1:$DE$200,4,FALSE)),"",VLOOKUP(AE255,$DB$1:$DE$200,4,FALSE)),VLOOKUP(AE255,$CP$30:$CQ$56,2,FALSE))</f>
        <v/>
      </c>
      <c r="AO255" s="10"/>
      <c r="AP255" s="10"/>
      <c r="AQ255" s="10"/>
      <c r="AR255" s="10"/>
      <c r="AS255" s="8"/>
      <c r="AT255" s="9" t="str">
        <f t="array" ref="AT255">IF(ISNA(INDEX($DC$201:$DC$770,MATCH($AE254&amp;AT$3,$DB$201:$DB$770&amp;$DC$201:$DC$770,0))),IF(ISNA(INDEX($DC$1:$DC$200,MATCH($AE255&amp;AT$3,$DB$1:$DB$200&amp;$DC$1:$DC$200,0))),"",IF(INDEX($DC$1:$DC$200,MATCH($AE255&amp;AT$3,$DB$1:$DB$200&amp;$DC$1:$DC$200,0))=AT$3,1,"")),IF(INDEX($DC$201:$DC$770,MATCH($AE254&amp;AT$3,$DB$201:$DB$770&amp;$DC$201:$DC$770,0))=AT$3,2,""))</f>
        <v/>
      </c>
      <c r="AU255" s="10" t="str">
        <f t="array" ref="AU255">IF(ISNA(INDEX($DC$201:$DC$770,MATCH($AE254&amp;AU$3,$DB$201:$DB$770&amp;$DC$201:$DC$770,0))),IF(ISNA(INDEX($DC$1:$DC$200,MATCH($AE255&amp;AU$3,$DB$1:$DB$200&amp;$DC$1:$DC$200,0))),"",IF(INDEX($DC$1:$DC$200,MATCH($AE255&amp;AU$3,$DB$1:$DB$200&amp;$DC$1:$DC$200,0))=AU$3,1,"")),IF(INDEX($DC$201:$DC$770,MATCH($AE254&amp;AU$3,$DB$201:$DB$770&amp;$DC$201:$DC$770,0))=AU$3,2,""))</f>
        <v/>
      </c>
      <c r="AV255" s="10" t="str">
        <f t="array" ref="AV255">IF(ISNA(INDEX($DC$201:$DC$770,MATCH($AE254&amp;AV$3,$DB$201:$DB$770&amp;$DC$201:$DC$770,0))),IF(ISNA(INDEX($DC$1:$DC$200,MATCH($AE255&amp;AV$3,$DB$1:$DB$200&amp;$DC$1:$DC$200,0))),"",IF(INDEX($DC$1:$DC$200,MATCH($AE255&amp;AV$3,$DB$1:$DB$200&amp;$DC$1:$DC$200,0))=AV$3,1,"")),IF(INDEX($DC$201:$DC$770,MATCH($AE254&amp;AV$3,$DB$201:$DB$770&amp;$DC$201:$DC$770,0))=AV$3,2,""))</f>
        <v/>
      </c>
      <c r="AW255" s="9" t="str">
        <f t="array" ref="AW255">IF(ISNA(INDEX($DC$201:$DC$770,MATCH($AE254&amp;AW$3,$DB$201:$DB$770&amp;$DC$201:$DC$770,0))),IF(ISNA(INDEX($DC$1:$DC$200,MATCH($AE255&amp;AW$3,$DB$1:$DB$200&amp;$DC$1:$DC$200,0))),"",IF(INDEX($DC$1:$DC$200,MATCH($AE255&amp;AW$3,$DB$1:$DB$200&amp;$DC$1:$DC$200,0))=AW$3,1,"")),IF(INDEX($DC$201:$DC$770,MATCH($AE254&amp;AW$3,$DB$201:$DB$770&amp;$DC$201:$DC$770,0))=AW$3,2,""))</f>
        <v/>
      </c>
      <c r="AX255" s="10" t="str">
        <f t="array" ref="AX255">IF(ISNA(INDEX($DC$201:$DC$770,MATCH($AE254&amp;AX$3,$DB$201:$DB$770&amp;$DC$201:$DC$770,0))),IF(ISNA(INDEX($DC$1:$DC$200,MATCH($AE255&amp;AX$3,$DB$1:$DB$200&amp;$DC$1:$DC$200,0))),"",IF(INDEX($DC$1:$DC$200,MATCH($AE255&amp;AX$3,$DB$1:$DB$200&amp;$DC$1:$DC$200,0))=AX$3,1,"")),IF(INDEX($DC$201:$DC$770,MATCH($AE254&amp;AX$3,$DB$201:$DB$770&amp;$DC$201:$DC$770,0))=AX$3,2,""))</f>
        <v/>
      </c>
      <c r="AY255" s="8" t="str">
        <f t="array" ref="AY255">IF(ISNA(INDEX($DC$201:$DC$770,MATCH($AE254&amp;AY$3,$DB$201:$DB$770&amp;$DC$201:$DC$770,0))),IF(ISNA(INDEX($DC$1:$DC$200,MATCH($AE255&amp;AY$3,$DB$1:$DB$200&amp;$DC$1:$DC$200,0))),"",IF(INDEX($DC$1:$DC$200,MATCH($AE255&amp;AY$3,$DB$1:$DB$200&amp;$DC$1:$DC$200,0))=AY$3,1,"")),IF(INDEX($DC$201:$DC$770,MATCH($AE254&amp;AY$3,$DB$201:$DB$770&amp;$DC$201:$DC$770,0))=AY$3,2,""))</f>
        <v/>
      </c>
      <c r="AZ255" s="10" t="str">
        <f t="array" ref="AZ255">IF(ISNA(INDEX($DC$201:$DC$770,MATCH($AE254&amp;AZ$3,$DB$201:$DB$770&amp;$DC$201:$DC$770,0))),IF(ISNA(INDEX($DC$1:$DC$200,MATCH($AE255&amp;AZ$3,$DB$1:$DB$200&amp;$DC$1:$DC$200,0))),"",IF(INDEX($DC$1:$DC$200,MATCH($AE255&amp;AZ$3,$DB$1:$DB$200&amp;$DC$1:$DC$200,0))=AZ$3,1,"")),IF(INDEX($DC$201:$DC$770,MATCH($AE254&amp;AZ$3,$DB$201:$DB$770&amp;$DC$201:$DC$770,0))=AZ$3,2,""))</f>
        <v/>
      </c>
      <c r="BA255" s="10" t="str">
        <f t="array" ref="BA255">IF(ISNA(INDEX($DC$201:$DC$770,MATCH($AE254&amp;BA$3,$DB$201:$DB$770&amp;$DC$201:$DC$770,0))),IF(ISNA(INDEX($DC$1:$DC$200,MATCH($AE255&amp;BA$3,$DB$1:$DB$200&amp;$DC$1:$DC$200,0))),"",IF(INDEX($DC$1:$DC$200,MATCH($AE255&amp;BA$3,$DB$1:$DB$200&amp;$DC$1:$DC$200,0))=BA$3,1,"")),IF(INDEX($DC$201:$DC$770,MATCH($AE254&amp;BA$3,$DB$201:$DB$770&amp;$DC$201:$DC$770,0))=BA$3,2,""))</f>
        <v/>
      </c>
      <c r="BB255" s="10" t="str">
        <f t="array" ref="BB255">IF(ISNA(INDEX($DC$201:$DC$770,MATCH($AE254&amp;BB$3,$DB$201:$DB$770&amp;$DC$201:$DC$770,0))),IF(ISNA(INDEX($DC$1:$DC$200,MATCH($AE255&amp;BB$3,$DB$1:$DB$200&amp;$DC$1:$DC$200,0))),"",IF(INDEX($DC$1:$DC$200,MATCH($AE255&amp;BB$3,$DB$1:$DB$200&amp;$DC$1:$DC$200,0))=BB$3,1,"")),IF(INDEX($DC$201:$DC$770,MATCH($AE254&amp;BB$3,$DB$201:$DB$770&amp;$DC$201:$DC$770,0))=BB$3,2,""))</f>
        <v/>
      </c>
      <c r="BC255" s="9" t="str">
        <f t="array" ref="BC255">IF(ISNA(INDEX($DC$201:$DC$770,MATCH($AE254&amp;BC$3,$DB$201:$DB$770&amp;$DC$201:$DC$770,0))),IF(ISNA(INDEX($DC$1:$DC$200,MATCH($AE255&amp;BC$3,$DB$1:$DB$200&amp;$DC$1:$DC$200,0))),"",IF(INDEX($DC$1:$DC$200,MATCH($AE255&amp;BC$3,$DB$1:$DB$200&amp;$DC$1:$DC$200,0))=BC$3,1,"")),IF(INDEX($DC$201:$DC$770,MATCH($AE254&amp;BC$3,$DB$201:$DB$770&amp;$DC$201:$DC$770,0))=BC$3,2,""))</f>
        <v/>
      </c>
      <c r="BD255" s="10" t="str">
        <f t="array" ref="BD255">IF(ISNA(INDEX($DC$201:$DC$770,MATCH($AE254&amp;BD$3,$DB$201:$DB$770&amp;$DC$201:$DC$770,0))),IF(ISNA(INDEX($DC$1:$DC$200,MATCH($AE255&amp;BD$3,$DB$1:$DB$200&amp;$DC$1:$DC$200,0))),"",IF(INDEX($DC$1:$DC$200,MATCH($AE255&amp;BD$3,$DB$1:$DB$200&amp;$DC$1:$DC$200,0))=BD$3,1,"")),IF(INDEX($DC$201:$DC$770,MATCH($AE254&amp;BD$3,$DB$201:$DB$770&amp;$DC$201:$DC$770,0))=BD$3,2,""))</f>
        <v/>
      </c>
      <c r="BE255" s="8" t="str">
        <f t="array" ref="BE255">IF(ISNA(INDEX($DC$201:$DC$770,MATCH($AE254&amp;BE$3,$DB$201:$DB$770&amp;$DC$201:$DC$770,0))),IF(ISNA(INDEX($DC$1:$DC$200,MATCH($AE255&amp;BE$3,$DB$1:$DB$200&amp;$DC$1:$DC$200,0))),"",IF(INDEX($DC$1:$DC$200,MATCH($AE255&amp;BE$3,$DB$1:$DB$200&amp;$DC$1:$DC$200,0))=BE$3,1,"")),IF(INDEX($DC$201:$DC$770,MATCH($AE254&amp;BE$3,$DB$201:$DB$770&amp;$DC$201:$DC$770,0))=BE$3,2,""))</f>
        <v/>
      </c>
      <c r="BF255" s="10" t="str">
        <f t="array" ref="BF255">IF(ISNA(INDEX($DC$201:$DC$770,MATCH($AE254&amp;BF$3,$DB$201:$DB$770&amp;$DC$201:$DC$770,0))),IF(ISNA(INDEX($DC$1:$DC$200,MATCH($AE255&amp;BF$3,$DB$1:$DB$200&amp;$DC$1:$DC$200,0))),"",IF(INDEX($DC$1:$DC$200,MATCH($AE255&amp;BF$3,$DB$1:$DB$200&amp;$DC$1:$DC$200,0))=BF$3,1,"")),IF(INDEX($DC$201:$DC$770,MATCH($AE254&amp;BF$3,$DB$201:$DB$770&amp;$DC$201:$DC$770,0))=BF$3,2,""))</f>
        <v/>
      </c>
      <c r="BG255" s="10" t="str">
        <f t="array" ref="BG255">IF(ISNA(INDEX($DC$201:$DC$770,MATCH($AE254&amp;BG$3,$DB$201:$DB$770&amp;$DC$201:$DC$770,0))),IF(ISNA(INDEX($DC$1:$DC$200,MATCH($AE255&amp;BG$3,$DB$1:$DB$200&amp;$DC$1:$DC$200,0))),"",IF(INDEX($DC$1:$DC$200,MATCH($AE255&amp;BG$3,$DB$1:$DB$200&amp;$DC$1:$DC$200,0))=BG$3,1,"")),IF(INDEX($DC$201:$DC$770,MATCH($AE254&amp;BG$3,$DB$201:$DB$770&amp;$DC$201:$DC$770,0))=BG$3,2,""))</f>
        <v/>
      </c>
      <c r="BH255" s="8" t="str">
        <f t="array" ref="BH255">IF(ISNA(INDEX($DC$201:$DC$770,MATCH($AE254&amp;BH$3,$DB$201:$DB$770&amp;$DC$201:$DC$770,0))),IF(ISNA(INDEX($DC$1:$DC$200,MATCH($AE255&amp;BH$3,$DB$1:$DB$200&amp;$DC$1:$DC$200,0))),"",IF(INDEX($DC$1:$DC$200,MATCH($AE255&amp;BH$3,$DB$1:$DB$200&amp;$DC$1:$DC$200,0))=BH$3,1,"")),IF(INDEX($DC$201:$DC$770,MATCH($AE254&amp;BH$3,$DB$201:$DB$770&amp;$DC$201:$DC$770,0))=BH$3,2,""))</f>
        <v/>
      </c>
      <c r="BI255" s="4">
        <f t="shared" ref="BI255" si="2425">BI254+0.5</f>
        <v>360.5</v>
      </c>
      <c r="BJ255" s="174"/>
      <c r="BK255" s="183"/>
      <c r="BL255" s="177"/>
      <c r="BM255" s="2"/>
      <c r="BN255" s="165"/>
      <c r="BO255" s="165"/>
      <c r="BP255" s="165"/>
      <c r="BQ255" s="2"/>
      <c r="BR255" s="9" t="str">
        <f t="shared" ref="BR255" si="2426">IF(ISNA(VLOOKUP(BI255,$CP$30:$CQ$56,2,FALSE)),IF(ISNA(VLOOKUP(BI255,$DB$1:$DE$200,4,FALSE)),"",VLOOKUP(BI255,$DB$1:$DE$200,4,FALSE)),VLOOKUP(BI255,$CP$30:$CQ$56,2,FALSE))</f>
        <v>Weihnacht</v>
      </c>
      <c r="BS255" s="10"/>
      <c r="BT255" s="10"/>
      <c r="BU255" s="10"/>
      <c r="BV255" s="10"/>
      <c r="BW255" s="8"/>
      <c r="BX255" s="9" t="str">
        <f t="array" ref="BX255">IF(ISNA(INDEX($DC$201:$DC$770,MATCH($BI254&amp;BX$3,$DB$201:$DB$770&amp;$DC$201:$DC$770,0))),IF(ISNA(INDEX($DC$1:$DC$200,MATCH($BI255&amp;BX$3,$DB$1:$DB$200&amp;$DC$1:$DC$200,0))),"",IF(INDEX($DC$1:$DC$200,MATCH($BI255&amp;BX$3,$DB$1:$DB$200&amp;$DC$1:$DC$200,0))=BX$3,1,"")),IF(INDEX($DC$201:$DC$770,MATCH($BI254&amp;BX$3,$DB$201:$DB$770&amp;$DC$201:$DC$770,0))=BX$3,2,""))</f>
        <v/>
      </c>
      <c r="BY255" s="10" t="str">
        <f t="array" ref="BY255">IF(ISNA(INDEX($DC$201:$DC$770,MATCH($BI254&amp;BY$3,$DB$201:$DB$770&amp;$DC$201:$DC$770,0))),IF(ISNA(INDEX($DC$1:$DC$200,MATCH($BI255&amp;BY$3,$DB$1:$DB$200&amp;$DC$1:$DC$200,0))),"",IF(INDEX($DC$1:$DC$200,MATCH($BI255&amp;BY$3,$DB$1:$DB$200&amp;$DC$1:$DC$200,0))=BY$3,1,"")),IF(INDEX($DC$201:$DC$770,MATCH($BI254&amp;BY$3,$DB$201:$DB$770&amp;$DC$201:$DC$770,0))=BY$3,2,""))</f>
        <v/>
      </c>
      <c r="BZ255" s="10" t="str">
        <f t="array" ref="BZ255">IF(ISNA(INDEX($DC$201:$DC$770,MATCH($BI254&amp;BZ$3,$DB$201:$DB$770&amp;$DC$201:$DC$770,0))),IF(ISNA(INDEX($DC$1:$DC$200,MATCH($BI255&amp;BZ$3,$DB$1:$DB$200&amp;$DC$1:$DC$200,0))),"",IF(INDEX($DC$1:$DC$200,MATCH($BI255&amp;BZ$3,$DB$1:$DB$200&amp;$DC$1:$DC$200,0))=BZ$3,1,"")),IF(INDEX($DC$201:$DC$770,MATCH($BI254&amp;BZ$3,$DB$201:$DB$770&amp;$DC$201:$DC$770,0))=BZ$3,2,""))</f>
        <v/>
      </c>
      <c r="CA255" s="9" t="str">
        <f t="array" ref="CA255">IF(ISNA(INDEX($DC$201:$DC$770,MATCH($BI254&amp;CA$3,$DB$201:$DB$770&amp;$DC$201:$DC$770,0))),IF(ISNA(INDEX($DC$1:$DC$200,MATCH($BI255&amp;CA$3,$DB$1:$DB$200&amp;$DC$1:$DC$200,0))),"",IF(INDEX($DC$1:$DC$200,MATCH($BI255&amp;CA$3,$DB$1:$DB$200&amp;$DC$1:$DC$200,0))=CA$3,1,"")),IF(INDEX($DC$201:$DC$770,MATCH($BI254&amp;CA$3,$DB$201:$DB$770&amp;$DC$201:$DC$770,0))=CA$3,2,""))</f>
        <v/>
      </c>
      <c r="CB255" s="10" t="str">
        <f t="array" ref="CB255">IF(ISNA(INDEX($DC$201:$DC$770,MATCH($BI254&amp;CB$3,$DB$201:$DB$770&amp;$DC$201:$DC$770,0))),IF(ISNA(INDEX($DC$1:$DC$200,MATCH($BI255&amp;CB$3,$DB$1:$DB$200&amp;$DC$1:$DC$200,0))),"",IF(INDEX($DC$1:$DC$200,MATCH($BI255&amp;CB$3,$DB$1:$DB$200&amp;$DC$1:$DC$200,0))=CB$3,1,"")),IF(INDEX($DC$201:$DC$770,MATCH($BI254&amp;CB$3,$DB$201:$DB$770&amp;$DC$201:$DC$770,0))=CB$3,2,""))</f>
        <v/>
      </c>
      <c r="CC255" s="8" t="str">
        <f t="array" ref="CC255">IF(ISNA(INDEX($DC$201:$DC$770,MATCH($BI254&amp;CC$3,$DB$201:$DB$770&amp;$DC$201:$DC$770,0))),IF(ISNA(INDEX($DC$1:$DC$200,MATCH($BI255&amp;CC$3,$DB$1:$DB$200&amp;$DC$1:$DC$200,0))),"",IF(INDEX($DC$1:$DC$200,MATCH($BI255&amp;CC$3,$DB$1:$DB$200&amp;$DC$1:$DC$200,0))=CC$3,1,"")),IF(INDEX($DC$201:$DC$770,MATCH($BI254&amp;CC$3,$DB$201:$DB$770&amp;$DC$201:$DC$770,0))=CC$3,2,""))</f>
        <v/>
      </c>
      <c r="CD255" s="10" t="str">
        <f t="array" ref="CD255">IF(ISNA(INDEX($DC$201:$DC$770,MATCH($BI254&amp;CD$3,$DB$201:$DB$770&amp;$DC$201:$DC$770,0))),IF(ISNA(INDEX($DC$1:$DC$200,MATCH($BI255&amp;CD$3,$DB$1:$DB$200&amp;$DC$1:$DC$200,0))),"",IF(INDEX($DC$1:$DC$200,MATCH($BI255&amp;CD$3,$DB$1:$DB$200&amp;$DC$1:$DC$200,0))=CD$3,1,"")),IF(INDEX($DC$201:$DC$770,MATCH($BI254&amp;CD$3,$DB$201:$DB$770&amp;$DC$201:$DC$770,0))=CD$3,2,""))</f>
        <v/>
      </c>
      <c r="CE255" s="10" t="str">
        <f t="array" ref="CE255">IF(ISNA(INDEX($DC$201:$DC$770,MATCH($BI254&amp;CE$3,$DB$201:$DB$770&amp;$DC$201:$DC$770,0))),IF(ISNA(INDEX($DC$1:$DC$200,MATCH($BI255&amp;CE$3,$DB$1:$DB$200&amp;$DC$1:$DC$200,0))),"",IF(INDEX($DC$1:$DC$200,MATCH($BI255&amp;CE$3,$DB$1:$DB$200&amp;$DC$1:$DC$200,0))=CE$3,1,"")),IF(INDEX($DC$201:$DC$770,MATCH($BI254&amp;CE$3,$DB$201:$DB$770&amp;$DC$201:$DC$770,0))=CE$3,2,""))</f>
        <v/>
      </c>
      <c r="CF255" s="10" t="str">
        <f t="array" ref="CF255">IF(ISNA(INDEX($DC$201:$DC$770,MATCH($BI254&amp;CF$3,$DB$201:$DB$770&amp;$DC$201:$DC$770,0))),IF(ISNA(INDEX($DC$1:$DC$200,MATCH($BI255&amp;CF$3,$DB$1:$DB$200&amp;$DC$1:$DC$200,0))),"",IF(INDEX($DC$1:$DC$200,MATCH($BI255&amp;CF$3,$DB$1:$DB$200&amp;$DC$1:$DC$200,0))=CF$3,1,"")),IF(INDEX($DC$201:$DC$770,MATCH($BI254&amp;CF$3,$DB$201:$DB$770&amp;$DC$201:$DC$770,0))=CF$3,2,""))</f>
        <v/>
      </c>
      <c r="CG255" s="9" t="str">
        <f t="array" ref="CG255">IF(ISNA(INDEX($DC$201:$DC$770,MATCH($BI254&amp;CG$3,$DB$201:$DB$770&amp;$DC$201:$DC$770,0))),IF(ISNA(INDEX($DC$1:$DC$200,MATCH($BI255&amp;CG$3,$DB$1:$DB$200&amp;$DC$1:$DC$200,0))),"",IF(INDEX($DC$1:$DC$200,MATCH($BI255&amp;CG$3,$DB$1:$DB$200&amp;$DC$1:$DC$200,0))=CG$3,1,"")),IF(INDEX($DC$201:$DC$770,MATCH($BI254&amp;CG$3,$DB$201:$DB$770&amp;$DC$201:$DC$770,0))=CG$3,2,""))</f>
        <v/>
      </c>
      <c r="CH255" s="10" t="str">
        <f t="array" ref="CH255">IF(ISNA(INDEX($DC$201:$DC$770,MATCH($BI254&amp;CH$3,$DB$201:$DB$770&amp;$DC$201:$DC$770,0))),IF(ISNA(INDEX($DC$1:$DC$200,MATCH($BI255&amp;CH$3,$DB$1:$DB$200&amp;$DC$1:$DC$200,0))),"",IF(INDEX($DC$1:$DC$200,MATCH($BI255&amp;CH$3,$DB$1:$DB$200&amp;$DC$1:$DC$200,0))=CH$3,1,"")),IF(INDEX($DC$201:$DC$770,MATCH($BI254&amp;CH$3,$DB$201:$DB$770&amp;$DC$201:$DC$770,0))=CH$3,2,""))</f>
        <v/>
      </c>
      <c r="CI255" s="8" t="str">
        <f t="array" ref="CI255">IF(ISNA(INDEX($DC$201:$DC$770,MATCH($BI254&amp;CI$3,$DB$201:$DB$770&amp;$DC$201:$DC$770,0))),IF(ISNA(INDEX($DC$1:$DC$200,MATCH($BI255&amp;CI$3,$DB$1:$DB$200&amp;$DC$1:$DC$200,0))),"",IF(INDEX($DC$1:$DC$200,MATCH($BI255&amp;CI$3,$DB$1:$DB$200&amp;$DC$1:$DC$200,0))=CI$3,1,"")),IF(INDEX($DC$201:$DC$770,MATCH($BI254&amp;CI$3,$DB$201:$DB$770&amp;$DC$201:$DC$770,0))=CI$3,2,""))</f>
        <v/>
      </c>
      <c r="CJ255" s="10" t="str">
        <f t="array" ref="CJ255">IF(ISNA(INDEX($DC$201:$DC$770,MATCH($BI254&amp;CJ$3,$DB$201:$DB$770&amp;$DC$201:$DC$770,0))),IF(ISNA(INDEX($DC$1:$DC$200,MATCH($BI255&amp;CJ$3,$DB$1:$DB$200&amp;$DC$1:$DC$200,0))),"",IF(INDEX($DC$1:$DC$200,MATCH($BI255&amp;CJ$3,$DB$1:$DB$200&amp;$DC$1:$DC$200,0))=CJ$3,1,"")),IF(INDEX($DC$201:$DC$770,MATCH($BI254&amp;CJ$3,$DB$201:$DB$770&amp;$DC$201:$DC$770,0))=CJ$3,2,""))</f>
        <v/>
      </c>
      <c r="CK255" s="10" t="str">
        <f t="array" ref="CK255">IF(ISNA(INDEX($DC$201:$DC$770,MATCH($BI254&amp;CK$3,$DB$201:$DB$770&amp;$DC$201:$DC$770,0))),IF(ISNA(INDEX($DC$1:$DC$200,MATCH($BI255&amp;CK$3,$DB$1:$DB$200&amp;$DC$1:$DC$200,0))),"",IF(INDEX($DC$1:$DC$200,MATCH($BI255&amp;CK$3,$DB$1:$DB$200&amp;$DC$1:$DC$200,0))=CK$3,1,"")),IF(INDEX($DC$201:$DC$770,MATCH($BI254&amp;CK$3,$DB$201:$DB$770&amp;$DC$201:$DC$770,0))=CK$3,2,""))</f>
        <v/>
      </c>
      <c r="CL255" s="8" t="str">
        <f t="array" ref="CL255">IF(ISNA(INDEX($DC$201:$DC$770,MATCH($BI254&amp;CL$3,$DB$201:$DB$770&amp;$DC$201:$DC$770,0))),IF(ISNA(INDEX($DC$1:$DC$200,MATCH($BI255&amp;CL$3,$DB$1:$DB$200&amp;$DC$1:$DC$200,0))),"",IF(INDEX($DC$1:$DC$200,MATCH($BI255&amp;CL$3,$DB$1:$DB$200&amp;$DC$1:$DC$200,0))=CL$3,1,"")),IF(INDEX($DC$201:$DC$770,MATCH($BI254&amp;CL$3,$DB$201:$DB$770&amp;$DC$201:$DC$770,0))=CL$3,2,""))</f>
        <v/>
      </c>
      <c r="CX255" s="30"/>
      <c r="CY255" s="30"/>
      <c r="CZ255" s="30"/>
      <c r="DA255" s="30"/>
      <c r="DB255" s="30">
        <f>$CP$83</f>
        <v>0</v>
      </c>
      <c r="DC255" s="30">
        <f>CO83</f>
        <v>3</v>
      </c>
      <c r="DD255" s="30"/>
      <c r="DE255" s="30">
        <v>1</v>
      </c>
      <c r="DF255" s="30">
        <f>CY84-CY83+1</f>
        <v>1</v>
      </c>
      <c r="DG255" s="30"/>
      <c r="DH255" s="30"/>
      <c r="DI255" s="30"/>
      <c r="DJ255" s="30"/>
      <c r="DK255" s="30"/>
      <c r="DL255" s="49">
        <f t="shared" si="1926"/>
        <v>0</v>
      </c>
      <c r="DM255" s="30"/>
      <c r="DN255" s="30"/>
      <c r="DO255" s="30"/>
      <c r="DP255" s="30"/>
      <c r="DQ255" s="30"/>
    </row>
    <row r="256" spans="1:121">
      <c r="A256" s="13">
        <f t="shared" ref="A256" si="2427">A254+1</f>
        <v>300</v>
      </c>
      <c r="B256" s="174">
        <f>TRUNC((DATE($CR$2,C$205,C256)-WEEKDAY(DATE($CR$2,C$205,C256),2)-DATE(YEAR(DATE($CR$2,C$205,C256)+4-WEEKDAY(DATE($CR$2,C$205,C256),2)),1,-10))/7)</f>
        <v>43</v>
      </c>
      <c r="C256" s="181">
        <v>26</v>
      </c>
      <c r="D256" s="176" t="str">
        <f t="shared" si="1928"/>
        <v>Mi</v>
      </c>
      <c r="E256" s="2"/>
      <c r="F256" s="164" t="str">
        <f t="shared" ref="F256" si="2428">IF(OR(OR(B256=$CR$7,B260=$CR$7,B256=$CS$7,B260=$CS$7,B256=$CT$7,B260=$CT$7,B256=$CR$8,B260=$CR$8,B256=$CR$9,B260=$CR$9,B256=$CR$10,B260=$CR$10,B256=$CS$10,B260=$CS$10,B256=$CR$11,B260=$CR$11,B256=$CS$11,B260=$CS$11,B256=$CT$11,B260=$CT$11,B256=$CU$11,B260=$CU$11,B256=$CV$11,B260=$CV$11,B256=$CR$12,B260=$CR$12,B256=$CS$12,B260=$CS$12),OR($A257=$CP$30,$A257=$CP$31,$A257=$CP$32,$A257=$CP$33,$A257=$CP$34,$A257=$CP$35,$A257=$CP$36,$A257=$CP$37,$A257=$CP$38,$A257=$CP$39,$A257=$CP$40,$A257=$CP$41),OR($A257=$CP$44,$A257=$CP$45,$A257=$CP$46,$A257=$CP$47,$A257=$CP$48,$A257=$CP$49,$A257=$CP$50)),1,"")</f>
        <v/>
      </c>
      <c r="G256" s="164" t="str">
        <f t="shared" ref="G256" si="2429">IF(OR(OR(B256=$CR$15,B260=$CR$15,B256=$CS$15,B260=$CS$15,B256=$CT$15,B260=$CT$15,B256=$CR$16,B260=$CR$16,B256=$CS$16,B260=$CS$16,B256=$CR$17,B260=$CR$17,B256=$CS$17,B260=$CS$17,B256=$CR$18,B260=$CR$18,B256=$CS$18,B260=$CS$18,B256=$CT$18,B260=$CT$18,B256=$CU$18,B260=$CU$18,B256=$CV$18,B260=$CV$18,B256=$CR$19,B260=$CR$19,B256=$CS$19,B260=$CS$19),OR($A257=$CP$30,$A257=$CP$31,$A257=$CP$32,$A257=$CP$33,$A257=$CP$34,$A257=$CP$35,$A257=$CP$36,$A257=$CP$37,$A257=$CP$38,$A257=$CP$39,$A257=$CP$40,$A257=$CP$41),OR($A257=$CP$44,$A257=$CP$45,$A257=$CP$46,$A257=$CP$47,$A257=$CP$48,$A257=$CP$49,$A257=$CP$50)),1,"")</f>
        <v/>
      </c>
      <c r="H256" s="164" t="str">
        <f t="shared" ref="H256" si="2430">IF(OR(OR(B256=$CR$22,B260=$CR$22,B256=$CS$22,B260=$CS$22,B256=$CT$22,B260=$CT$22,B256=$CR$23,B260=$CR$23,B256=$CS$23,B260=$CS$23,B256=$CR$24,B260=$CR$24,B256=$CS$24,B260=$CS$24,B256=$CR$25,B260=$CR$25,B256=$CS$25,B260=$CS$25,B256=$CT$25,B260=$CT$25,B256=$CU$25,B260=$CU$25,B256=$CV$25,B260=$CV$25,B256=$CR$26,B260=$CR$26,B256=$CS$26,B260=$CS$26),OR($A257=$CP$30,$A257=$CP$31,$A257=$CP$32,$A257=$CP$33,$A257=$CP$34,$A257=$CP$35,$A257=$CP$36,$A257=$CP$37,$A257=$CP$38,$A257=$CP$39,$A257=$CP$40,$A257=$CP$41),OR($A257=$CP$44,$A257=$CP$45,$A257=$CP$46,$A257=$CP$47,$A257=$CP$48,$A257=$CP$49,$A257=$CP$50)),1,"")</f>
        <v/>
      </c>
      <c r="I256" s="2"/>
      <c r="J256" s="1" t="str">
        <f t="shared" ref="J256" si="2431">IF(ISNA(VLOOKUP(A256,$DB$1:$DE$200,4,FALSE)),"",VLOOKUP(A256,$DB$1:$DE$200,4,FALSE))</f>
        <v/>
      </c>
      <c r="K256" s="1"/>
      <c r="L256" s="1"/>
      <c r="M256" s="1"/>
      <c r="N256" s="1"/>
      <c r="O256" s="1"/>
      <c r="P256" s="5" t="str">
        <f t="array" ref="P256">IF(ISNA(INDEX($DC$1:$DC$770,MATCH($A256&amp;P$3,$DB$1:$DB$770&amp;$DC$1:$DC$770,0))),"",IF(ISNA(INDEX($DC$1:$DC$200,MATCH($A256&amp;P$3,$DB$1:$DB$200&amp;$DC$1:$DC$200,0))),IF(INDEX($DC$201:$DC$770,MATCH($A256&amp;P$3,$DB$201:$DB$770&amp;$DC$201:$DC$770,0))=P$3,2,""),IF(INDEX($DC$1:$DC$200,MATCH($A256&amp;P$3,$DB$1:$DB$200&amp;$DC$1:$DC$200,0))=P$3,1,"")))</f>
        <v/>
      </c>
      <c r="Q256" s="6" t="str">
        <f t="array" ref="Q256">IF(ISNA(INDEX($DC$1:$DC$770,MATCH($A256&amp;Q$3,$DB$1:$DB$770&amp;$DC$1:$DC$770,0))),"",IF(ISNA(INDEX($DC$1:$DC$200,MATCH($A256&amp;Q$3,$DB$1:$DB$200&amp;$DC$1:$DC$200,0))),IF(INDEX($DC$201:$DC$770,MATCH($A256&amp;Q$3,$DB$201:$DB$770&amp;$DC$201:$DC$770,0))=Q$3,2,""),IF(INDEX($DC$1:$DC$200,MATCH($A256&amp;Q$3,$DB$1:$DB$200&amp;$DC$1:$DC$200,0))=Q$3,1,"")))</f>
        <v/>
      </c>
      <c r="R256" s="6" t="str">
        <f t="array" ref="R256">IF(ISNA(INDEX($DC$1:$DC$770,MATCH($A256&amp;R$3,$DB$1:$DB$770&amp;$DC$1:$DC$770,0))),"",IF(ISNA(INDEX($DC$1:$DC$200,MATCH($A256&amp;R$3,$DB$1:$DB$200&amp;$DC$1:$DC$200,0))),IF(INDEX($DC$201:$DC$770,MATCH($A256&amp;R$3,$DB$201:$DB$770&amp;$DC$201:$DC$770,0))=R$3,2,""),IF(INDEX($DC$1:$DC$200,MATCH($A256&amp;R$3,$DB$1:$DB$200&amp;$DC$1:$DC$200,0))=R$3,1,"")))</f>
        <v/>
      </c>
      <c r="S256" s="5" t="str">
        <f t="array" ref="S256">IF(ISNA(INDEX($DC$1:$DC$770,MATCH($A256&amp;S$3,$DB$1:$DB$770&amp;$DC$1:$DC$770,0))),"",IF(ISNA(INDEX($DC$1:$DC$200,MATCH($A256&amp;S$3,$DB$1:$DB$200&amp;$DC$1:$DC$200,0))),IF(INDEX($DC$201:$DC$770,MATCH($A256&amp;S$3,$DB$201:$DB$770&amp;$DC$201:$DC$770,0))=S$3,2,""),IF(INDEX($DC$1:$DC$200,MATCH($A256&amp;S$3,$DB$1:$DB$200&amp;$DC$1:$DC$200,0))=S$3,1,"")))</f>
        <v/>
      </c>
      <c r="T256" s="6" t="str">
        <f t="array" ref="T256">IF(ISNA(INDEX($DC$1:$DC$770,MATCH($A256&amp;T$3,$DB$1:$DB$770&amp;$DC$1:$DC$770,0))),"",IF(ISNA(INDEX($DC$1:$DC$200,MATCH($A256&amp;T$3,$DB$1:$DB$200&amp;$DC$1:$DC$200,0))),IF(INDEX($DC$201:$DC$770,MATCH($A256&amp;T$3,$DB$201:$DB$770&amp;$DC$201:$DC$770,0))=T$3,2,""),IF(INDEX($DC$1:$DC$200,MATCH($A256&amp;T$3,$DB$1:$DB$200&amp;$DC$1:$DC$200,0))=T$3,1,"")))</f>
        <v/>
      </c>
      <c r="U256" s="7" t="str">
        <f t="array" ref="U256">IF(ISNA(INDEX($DC$1:$DC$770,MATCH($A256&amp;U$3,$DB$1:$DB$770&amp;$DC$1:$DC$770,0))),"",IF(ISNA(INDEX($DC$1:$DC$200,MATCH($A256&amp;U$3,$DB$1:$DB$200&amp;$DC$1:$DC$200,0))),IF(INDEX($DC$201:$DC$770,MATCH($A256&amp;U$3,$DB$201:$DB$770&amp;$DC$201:$DC$770,0))=U$3,2,""),IF(INDEX($DC$1:$DC$200,MATCH($A256&amp;U$3,$DB$1:$DB$200&amp;$DC$1:$DC$200,0))=U$3,1,"")))</f>
        <v/>
      </c>
      <c r="V256" s="6" t="str">
        <f t="array" ref="V256">IF(ISNA(INDEX($DC$1:$DC$770,MATCH($A256&amp;V$3,$DB$1:$DB$770&amp;$DC$1:$DC$770,0))),"",IF(ISNA(INDEX($DC$1:$DC$200,MATCH($A256&amp;V$3,$DB$1:$DB$200&amp;$DC$1:$DC$200,0))),IF(INDEX($DC$201:$DC$770,MATCH($A256&amp;V$3,$DB$201:$DB$770&amp;$DC$201:$DC$770,0))=V$3,2,""),IF(INDEX($DC$1:$DC$200,MATCH($A256&amp;V$3,$DB$1:$DB$200&amp;$DC$1:$DC$200,0))=V$3,1,"")))</f>
        <v/>
      </c>
      <c r="W256" s="6" t="str">
        <f t="array" ref="W256">IF(ISNA(INDEX($DC$1:$DC$770,MATCH($A256&amp;W$3,$DB$1:$DB$770&amp;$DC$1:$DC$770,0))),"",IF(ISNA(INDEX($DC$1:$DC$200,MATCH($A256&amp;W$3,$DB$1:$DB$200&amp;$DC$1:$DC$200,0))),IF(INDEX($DC$201:$DC$770,MATCH($A256&amp;W$3,$DB$201:$DB$770&amp;$DC$201:$DC$770,0))=W$3,2,""),IF(INDEX($DC$1:$DC$200,MATCH($A256&amp;W$3,$DB$1:$DB$200&amp;$DC$1:$DC$200,0))=W$3,1,"")))</f>
        <v/>
      </c>
      <c r="X256" s="6" t="str">
        <f t="array" ref="X256">IF(ISNA(INDEX($DC$1:$DC$770,MATCH($A256&amp;X$3,$DB$1:$DB$770&amp;$DC$1:$DC$770,0))),"",IF(ISNA(INDEX($DC$1:$DC$200,MATCH($A256&amp;X$3,$DB$1:$DB$200&amp;$DC$1:$DC$200,0))),IF(INDEX($DC$201:$DC$770,MATCH($A256&amp;X$3,$DB$201:$DB$770&amp;$DC$201:$DC$770,0))=X$3,2,""),IF(INDEX($DC$1:$DC$200,MATCH($A256&amp;X$3,$DB$1:$DB$200&amp;$DC$1:$DC$200,0))=X$3,1,"")))</f>
        <v/>
      </c>
      <c r="Y256" s="5" t="str">
        <f t="array" ref="Y256">IF(ISNA(INDEX($DC$1:$DC$770,MATCH($A256&amp;Y$3,$DB$1:$DB$770&amp;$DC$1:$DC$770,0))),"",IF(ISNA(INDEX($DC$1:$DC$200,MATCH($A256&amp;Y$3,$DB$1:$DB$200&amp;$DC$1:$DC$200,0))),IF(INDEX($DC$201:$DC$770,MATCH($A256&amp;Y$3,$DB$201:$DB$770&amp;$DC$201:$DC$770,0))=Y$3,2,""),IF(INDEX($DC$1:$DC$200,MATCH($A256&amp;Y$3,$DB$1:$DB$200&amp;$DC$1:$DC$200,0))=Y$3,1,"")))</f>
        <v/>
      </c>
      <c r="Z256" s="6" t="str">
        <f t="array" ref="Z256">IF(ISNA(INDEX($DC$1:$DC$770,MATCH($A256&amp;Z$3,$DB$1:$DB$770&amp;$DC$1:$DC$770,0))),"",IF(ISNA(INDEX($DC$1:$DC$200,MATCH($A256&amp;Z$3,$DB$1:$DB$200&amp;$DC$1:$DC$200,0))),IF(INDEX($DC$201:$DC$770,MATCH($A256&amp;Z$3,$DB$201:$DB$770&amp;$DC$201:$DC$770,0))=Z$3,2,""),IF(INDEX($DC$1:$DC$200,MATCH($A256&amp;Z$3,$DB$1:$DB$200&amp;$DC$1:$DC$200,0))=Z$3,1,"")))</f>
        <v/>
      </c>
      <c r="AA256" s="7" t="str">
        <f t="array" ref="AA256">IF(ISNA(INDEX($DC$1:$DC$770,MATCH($A256&amp;AA$3,$DB$1:$DB$770&amp;$DC$1:$DC$770,0))),"",IF(ISNA(INDEX($DC$1:$DC$200,MATCH($A256&amp;AA$3,$DB$1:$DB$200&amp;$DC$1:$DC$200,0))),IF(INDEX($DC$201:$DC$770,MATCH($A256&amp;AA$3,$DB$201:$DB$770&amp;$DC$201:$DC$770,0))=AA$3,2,""),IF(INDEX($DC$1:$DC$200,MATCH($A256&amp;AA$3,$DB$1:$DB$200&amp;$DC$1:$DC$200,0))=AA$3,1,"")))</f>
        <v/>
      </c>
      <c r="AB256" s="6" t="str">
        <f t="array" ref="AB256">IF(ISNA(INDEX($DC$1:$DC$770,MATCH($A256&amp;AB$3,$DB$1:$DB$770&amp;$DC$1:$DC$770,0))),"",IF(ISNA(INDEX($DC$1:$DC$200,MATCH($A256&amp;AB$3,$DB$1:$DB$200&amp;$DC$1:$DC$200,0))),IF(INDEX($DC$201:$DC$770,MATCH($A256&amp;AB$3,$DB$201:$DB$770&amp;$DC$201:$DC$770,0))=AB$3,2,""),IF(INDEX($DC$1:$DC$200,MATCH($A256&amp;AB$3,$DB$1:$DB$200&amp;$DC$1:$DC$200,0))=AB$3,1,"")))</f>
        <v/>
      </c>
      <c r="AC256" s="6" t="str">
        <f t="array" ref="AC256">IF(ISNA(INDEX($DC$1:$DC$770,MATCH($A256&amp;AC$3,$DB$1:$DB$770&amp;$DC$1:$DC$770,0))),"",IF(ISNA(INDEX($DC$1:$DC$200,MATCH($A256&amp;AC$3,$DB$1:$DB$200&amp;$DC$1:$DC$200,0))),IF(INDEX($DC$201:$DC$770,MATCH($A256&amp;AC$3,$DB$201:$DB$770&amp;$DC$201:$DC$770,0))=AC$3,2,""),IF(INDEX($DC$1:$DC$200,MATCH($A256&amp;AC$3,$DB$1:$DB$200&amp;$DC$1:$DC$200,0))=AC$3,1,"")))</f>
        <v/>
      </c>
      <c r="AD256" s="7" t="str">
        <f t="array" ref="AD256">IF(ISNA(INDEX($DC$1:$DC$770,MATCH($A256&amp;AD$3,$DB$1:$DB$770&amp;$DC$1:$DC$770,0))),"",IF(ISNA(INDEX($DC$1:$DC$200,MATCH($A256&amp;AD$3,$DB$1:$DB$200&amp;$DC$1:$DC$200,0))),IF(INDEX($DC$201:$DC$770,MATCH($A256&amp;AD$3,$DB$201:$DB$770&amp;$DC$201:$DC$770,0))=AD$3,2,""),IF(INDEX($DC$1:$DC$200,MATCH($A256&amp;AD$3,$DB$1:$DB$200&amp;$DC$1:$DC$200,0))=AD$3,1,"")))</f>
        <v/>
      </c>
      <c r="AE256" s="4">
        <f t="shared" ref="AE256" si="2432">AE254+1</f>
        <v>331</v>
      </c>
      <c r="AF256" s="174">
        <f>TRUNC((DATE($CR$2,AG$205,AG256)-WEEKDAY(DATE($CR$2,AG$205,AG256),2)-DATE(YEAR(DATE($CR$2,AG$205,AG256)+4-WEEKDAY(DATE($CR$2,AG$205,AG256),2)),1,-10))/7)</f>
        <v>47</v>
      </c>
      <c r="AG256" s="181">
        <v>26</v>
      </c>
      <c r="AH256" s="176" t="str">
        <f t="shared" si="1933"/>
        <v>Sa</v>
      </c>
      <c r="AI256" s="2"/>
      <c r="AJ256" s="164" t="str">
        <f t="shared" ref="AJ256" si="2433">IF(OR(OR(AF256=$CR$7,AF260=$CR$7,AF256=$CS$7,AF260=$CS$7,AF256=$CT$7,AF260=$CT$7,AF256=$CR$8,AF260=$CR$8,AF256=$CR$9,AF260=$CR$9,AF256=$CR$10,AF260=$CR$10,AF256=$CS$10,AF260=$CS$10,AF256=$CR$11,AF260=$CR$11,AF256=$CS$11,AF260=$CS$11,AF256=$CT$11,AF260=$CT$11,AF256=$CU$11,AF260=$CU$11,AF256=$CV$11,AF260=$CV$11,AF256=$CR$12,AF260=$CR$12,AF256=$CS$12,AF260=$CS$12),OR($AE257=$CP$30,$AE257=$CP$31,$AE257=$CP$32,$AE257=$CP$33,$AE257=$CP$34,$AE257=$CP$35,$AE257=$CP$36,$AE257=$CP$37,$AE257=$CP$38,$AE257=$CP$39,$AE257=$CP$40,$AE257=$CP$41),OR($AE257=$CP$44,$AE257=$CP$45,$AE257=$CP$46,$AE257=$CP$47,$AE257=$CP$48,$AE257=$CP$49,$AE257=$CP$50)),1,"")</f>
        <v/>
      </c>
      <c r="AK256" s="164" t="str">
        <f t="shared" ref="AK256" si="2434">IF(OR(OR(AF256=$CR$15,AF260=$CR$15,AF256=$CS$15,AF260=$CS$15,AF256=$CT$15,AF260=$CT$15,AF256=$CR$16,AF260=$CR$16,AF256=$CS$16,AF260=$CS$16,AF256=$CR$17,AF260=$CR$17,AF256=$CS$17,AF260=$CS$17,AF256=$CR$18,AF260=$CR$18,AF256=$CS$18,AF260=$CS$18,AF256=$CT$18,AF260=$CT$18,AF256=$CU$18,AF260=$CU$18,AF256=$CV$18,AF260=$CV$18,AF256=$CR$19,AF260=$CR$19,AF256=$CS$19,AF260=$CS$19),OR($AE257=$CP$30,$AE257=$CP$31,$AE257=$CP$32,$AE257=$CP$33,$AE257=$CP$34,$AE257=$CP$35,$AE257=$CP$36,$AE257=$CP$37,$AE257=$CP$38,$AE257=$CP$39,$AE257=$CP$40,$AE257=$CP$41),OR($AE257=$CP$44,$AE257=$CP$45,$AE257=$CP$46,$AE257=$CP$47,$AE257=$CP$48,$AE257=$CP$49,$AE257=$CP$50)),1,"")</f>
        <v/>
      </c>
      <c r="AL256" s="164" t="str">
        <f t="shared" ref="AL256" si="2435">IF(OR(OR(AF256=$CR$22,AF260=$CR$22,AF256=$CS$22,AF260=$CS$22,AF256=$CT$22,AF260=$CT$22,AF256=$CR$23,AF260=$CR$23,AF256=$CS$23,AF260=$CS$23,AF256=$CR$24,AF260=$CR$24,AF256=$CS$24,AF260=$CS$24,AF256=$CR$25,AF260=$CR$25,AF256=$CS$25,AF260=$CS$25,AF256=$CT$25,AF260=$CT$25,AF256=$CU$25,AF260=$CU$25,AF256=$CV$25,AF260=$CV$25,AF256=$CR$26,AF260=$CR$26,AF256=$CS$26,AF260=$CS$26),OR($AE257=$CP$30,$AE257=$CP$31,$AE257=$CP$32,$AE257=$CP$33,$AE257=$CP$34,$AE257=$CP$35,$AE257=$CP$36,$AE257=$CP$37,$AE257=$CP$38,$AE257=$CP$39,$AE257=$CP$40,$AE257=$CP$41),OR($AE257=$CP$44,$AE257=$CP$45,$AE257=$CP$46,$AE257=$CP$47,$AE257=$CP$48,$AE257=$CP$49,$AE257=$CP$50)),1,"")</f>
        <v/>
      </c>
      <c r="AM256" s="2"/>
      <c r="AN256" s="5" t="str">
        <f t="shared" ref="AN256" si="2436">IF(ISNA(VLOOKUP(AE256,$DB$1:$DE$200,4,FALSE)),"",VLOOKUP(AE256,$DB$1:$DE$200,4,FALSE))</f>
        <v/>
      </c>
      <c r="AO256" s="6"/>
      <c r="AP256" s="6"/>
      <c r="AQ256" s="6"/>
      <c r="AR256" s="6"/>
      <c r="AS256" s="7"/>
      <c r="AT256" s="5" t="str">
        <f t="array" ref="AT256">IF(ISNA(INDEX($DC$1:$DC$770,MATCH($AE256&amp;AT$3,$DB$1:$DB$770&amp;$DC$1:$DC$770,0))),"",IF(ISNA(INDEX($DC$1:$DC$200,MATCH($AE256&amp;AT$3,$DB$1:$DB$200&amp;$DC$1:$DC$200,0))),IF(INDEX($DC$201:$DC$770,MATCH($AE256&amp;AT$3,$DB$201:$DB$770&amp;$DC$201:$DC$770,0))=AT$3,2,""),IF(INDEX($DC$1:$DC$200,MATCH($AE256&amp;AT$3,$DB$1:$DB$200&amp;$DC$1:$DC$200,0))=AT$3,1,"")))</f>
        <v/>
      </c>
      <c r="AU256" s="6" t="str">
        <f t="array" ref="AU256">IF(ISNA(INDEX($DC$1:$DC$770,MATCH($AE256&amp;AU$3,$DB$1:$DB$770&amp;$DC$1:$DC$770,0))),"",IF(ISNA(INDEX($DC$1:$DC$200,MATCH($AE256&amp;AU$3,$DB$1:$DB$200&amp;$DC$1:$DC$200,0))),IF(INDEX($DC$201:$DC$770,MATCH($AE256&amp;AU$3,$DB$201:$DB$770&amp;$DC$201:$DC$770,0))=AU$3,2,""),IF(INDEX($DC$1:$DC$200,MATCH($AE256&amp;AU$3,$DB$1:$DB$200&amp;$DC$1:$DC$200,0))=AU$3,1,"")))</f>
        <v/>
      </c>
      <c r="AV256" s="6" t="str">
        <f t="array" ref="AV256">IF(ISNA(INDEX($DC$1:$DC$770,MATCH($AE256&amp;AV$3,$DB$1:$DB$770&amp;$DC$1:$DC$770,0))),"",IF(ISNA(INDEX($DC$1:$DC$200,MATCH($AE256&amp;AV$3,$DB$1:$DB$200&amp;$DC$1:$DC$200,0))),IF(INDEX($DC$201:$DC$770,MATCH($AE256&amp;AV$3,$DB$201:$DB$770&amp;$DC$201:$DC$770,0))=AV$3,2,""),IF(INDEX($DC$1:$DC$200,MATCH($AE256&amp;AV$3,$DB$1:$DB$200&amp;$DC$1:$DC$200,0))=AV$3,1,"")))</f>
        <v/>
      </c>
      <c r="AW256" s="5" t="str">
        <f t="array" ref="AW256">IF(ISNA(INDEX($DC$1:$DC$770,MATCH($AE256&amp;AW$3,$DB$1:$DB$770&amp;$DC$1:$DC$770,0))),"",IF(ISNA(INDEX($DC$1:$DC$200,MATCH($AE256&amp;AW$3,$DB$1:$DB$200&amp;$DC$1:$DC$200,0))),IF(INDEX($DC$201:$DC$770,MATCH($AE256&amp;AW$3,$DB$201:$DB$770&amp;$DC$201:$DC$770,0))=AW$3,2,""),IF(INDEX($DC$1:$DC$200,MATCH($AE256&amp;AW$3,$DB$1:$DB$200&amp;$DC$1:$DC$200,0))=AW$3,1,"")))</f>
        <v/>
      </c>
      <c r="AX256" s="6" t="str">
        <f t="array" ref="AX256">IF(ISNA(INDEX($DC$1:$DC$770,MATCH($AE256&amp;AX$3,$DB$1:$DB$770&amp;$DC$1:$DC$770,0))),"",IF(ISNA(INDEX($DC$1:$DC$200,MATCH($AE256&amp;AX$3,$DB$1:$DB$200&amp;$DC$1:$DC$200,0))),IF(INDEX($DC$201:$DC$770,MATCH($AE256&amp;AX$3,$DB$201:$DB$770&amp;$DC$201:$DC$770,0))=AX$3,2,""),IF(INDEX($DC$1:$DC$200,MATCH($AE256&amp;AX$3,$DB$1:$DB$200&amp;$DC$1:$DC$200,0))=AX$3,1,"")))</f>
        <v/>
      </c>
      <c r="AY256" s="7" t="str">
        <f t="array" ref="AY256">IF(ISNA(INDEX($DC$1:$DC$770,MATCH($AE256&amp;AY$3,$DB$1:$DB$770&amp;$DC$1:$DC$770,0))),"",IF(ISNA(INDEX($DC$1:$DC$200,MATCH($AE256&amp;AY$3,$DB$1:$DB$200&amp;$DC$1:$DC$200,0))),IF(INDEX($DC$201:$DC$770,MATCH($AE256&amp;AY$3,$DB$201:$DB$770&amp;$DC$201:$DC$770,0))=AY$3,2,""),IF(INDEX($DC$1:$DC$200,MATCH($AE256&amp;AY$3,$DB$1:$DB$200&amp;$DC$1:$DC$200,0))=AY$3,1,"")))</f>
        <v/>
      </c>
      <c r="AZ256" s="6" t="str">
        <f t="array" ref="AZ256">IF(ISNA(INDEX($DC$1:$DC$770,MATCH($AE256&amp;AZ$3,$DB$1:$DB$770&amp;$DC$1:$DC$770,0))),"",IF(ISNA(INDEX($DC$1:$DC$200,MATCH($AE256&amp;AZ$3,$DB$1:$DB$200&amp;$DC$1:$DC$200,0))),IF(INDEX($DC$201:$DC$770,MATCH($AE256&amp;AZ$3,$DB$201:$DB$770&amp;$DC$201:$DC$770,0))=AZ$3,2,""),IF(INDEX($DC$1:$DC$200,MATCH($AE256&amp;AZ$3,$DB$1:$DB$200&amp;$DC$1:$DC$200,0))=AZ$3,1,"")))</f>
        <v/>
      </c>
      <c r="BA256" s="6" t="str">
        <f t="array" ref="BA256">IF(ISNA(INDEX($DC$1:$DC$770,MATCH($AE256&amp;BA$3,$DB$1:$DB$770&amp;$DC$1:$DC$770,0))),"",IF(ISNA(INDEX($DC$1:$DC$200,MATCH($AE256&amp;BA$3,$DB$1:$DB$200&amp;$DC$1:$DC$200,0))),IF(INDEX($DC$201:$DC$770,MATCH($AE256&amp;BA$3,$DB$201:$DB$770&amp;$DC$201:$DC$770,0))=BA$3,2,""),IF(INDEX($DC$1:$DC$200,MATCH($AE256&amp;BA$3,$DB$1:$DB$200&amp;$DC$1:$DC$200,0))=BA$3,1,"")))</f>
        <v/>
      </c>
      <c r="BB256" s="6" t="str">
        <f t="array" ref="BB256">IF(ISNA(INDEX($DC$1:$DC$770,MATCH($AE256&amp;BB$3,$DB$1:$DB$770&amp;$DC$1:$DC$770,0))),"",IF(ISNA(INDEX($DC$1:$DC$200,MATCH($AE256&amp;BB$3,$DB$1:$DB$200&amp;$DC$1:$DC$200,0))),IF(INDEX($DC$201:$DC$770,MATCH($AE256&amp;BB$3,$DB$201:$DB$770&amp;$DC$201:$DC$770,0))=BB$3,2,""),IF(INDEX($DC$1:$DC$200,MATCH($AE256&amp;BB$3,$DB$1:$DB$200&amp;$DC$1:$DC$200,0))=BB$3,1,"")))</f>
        <v/>
      </c>
      <c r="BC256" s="5" t="str">
        <f t="array" ref="BC256">IF(ISNA(INDEX($DC$1:$DC$770,MATCH($AE256&amp;BC$3,$DB$1:$DB$770&amp;$DC$1:$DC$770,0))),"",IF(ISNA(INDEX($DC$1:$DC$200,MATCH($AE256&amp;BC$3,$DB$1:$DB$200&amp;$DC$1:$DC$200,0))),IF(INDEX($DC$201:$DC$770,MATCH($AE256&amp;BC$3,$DB$201:$DB$770&amp;$DC$201:$DC$770,0))=BC$3,2,""),IF(INDEX($DC$1:$DC$200,MATCH($AE256&amp;BC$3,$DB$1:$DB$200&amp;$DC$1:$DC$200,0))=BC$3,1,"")))</f>
        <v/>
      </c>
      <c r="BD256" s="6" t="str">
        <f t="array" ref="BD256">IF(ISNA(INDEX($DC$1:$DC$770,MATCH($AE256&amp;BD$3,$DB$1:$DB$770&amp;$DC$1:$DC$770,0))),"",IF(ISNA(INDEX($DC$1:$DC$200,MATCH($AE256&amp;BD$3,$DB$1:$DB$200&amp;$DC$1:$DC$200,0))),IF(INDEX($DC$201:$DC$770,MATCH($AE256&amp;BD$3,$DB$201:$DB$770&amp;$DC$201:$DC$770,0))=BD$3,2,""),IF(INDEX($DC$1:$DC$200,MATCH($AE256&amp;BD$3,$DB$1:$DB$200&amp;$DC$1:$DC$200,0))=BD$3,1,"")))</f>
        <v/>
      </c>
      <c r="BE256" s="7" t="str">
        <f t="array" ref="BE256">IF(ISNA(INDEX($DC$1:$DC$770,MATCH($AE256&amp;BE$3,$DB$1:$DB$770&amp;$DC$1:$DC$770,0))),"",IF(ISNA(INDEX($DC$1:$DC$200,MATCH($AE256&amp;BE$3,$DB$1:$DB$200&amp;$DC$1:$DC$200,0))),IF(INDEX($DC$201:$DC$770,MATCH($AE256&amp;BE$3,$DB$201:$DB$770&amp;$DC$201:$DC$770,0))=BE$3,2,""),IF(INDEX($DC$1:$DC$200,MATCH($AE256&amp;BE$3,$DB$1:$DB$200&amp;$DC$1:$DC$200,0))=BE$3,1,"")))</f>
        <v/>
      </c>
      <c r="BF256" s="6" t="str">
        <f t="array" ref="BF256">IF(ISNA(INDEX($DC$1:$DC$770,MATCH($AE256&amp;BF$3,$DB$1:$DB$770&amp;$DC$1:$DC$770,0))),"",IF(ISNA(INDEX($DC$1:$DC$200,MATCH($AE256&amp;BF$3,$DB$1:$DB$200&amp;$DC$1:$DC$200,0))),IF(INDEX($DC$201:$DC$770,MATCH($AE256&amp;BF$3,$DB$201:$DB$770&amp;$DC$201:$DC$770,0))=BF$3,2,""),IF(INDEX($DC$1:$DC$200,MATCH($AE256&amp;BF$3,$DB$1:$DB$200&amp;$DC$1:$DC$200,0))=BF$3,1,"")))</f>
        <v/>
      </c>
      <c r="BG256" s="6" t="str">
        <f t="array" ref="BG256">IF(ISNA(INDEX($DC$1:$DC$770,MATCH($AE256&amp;BG$3,$DB$1:$DB$770&amp;$DC$1:$DC$770,0))),"",IF(ISNA(INDEX($DC$1:$DC$200,MATCH($AE256&amp;BG$3,$DB$1:$DB$200&amp;$DC$1:$DC$200,0))),IF(INDEX($DC$201:$DC$770,MATCH($AE256&amp;BG$3,$DB$201:$DB$770&amp;$DC$201:$DC$770,0))=BG$3,2,""),IF(INDEX($DC$1:$DC$200,MATCH($AE256&amp;BG$3,$DB$1:$DB$200&amp;$DC$1:$DC$200,0))=BG$3,1,"")))</f>
        <v/>
      </c>
      <c r="BH256" s="7" t="str">
        <f t="array" ref="BH256">IF(ISNA(INDEX($DC$1:$DC$770,MATCH($AE256&amp;BH$3,$DB$1:$DB$770&amp;$DC$1:$DC$770,0))),"",IF(ISNA(INDEX($DC$1:$DC$200,MATCH($AE256&amp;BH$3,$DB$1:$DB$200&amp;$DC$1:$DC$200,0))),IF(INDEX($DC$201:$DC$770,MATCH($AE256&amp;BH$3,$DB$201:$DB$770&amp;$DC$201:$DC$770,0))=BH$3,2,""),IF(INDEX($DC$1:$DC$200,MATCH($AE256&amp;BH$3,$DB$1:$DB$200&amp;$DC$1:$DC$200,0))=BH$3,1,"")))</f>
        <v/>
      </c>
      <c r="BI256" s="4">
        <f t="shared" ref="BI256" si="2437">BI254+1</f>
        <v>361</v>
      </c>
      <c r="BJ256" s="174">
        <f>TRUNC((DATE($CR$2,BK$205,BK256)-WEEKDAY(DATE($CR$2,BK$205,BK256),2)-DATE(YEAR(DATE($CR$2,BK$205,BK256)+4-WEEKDAY(DATE($CR$2,BK$205,BK256),2)),1,-10))/7)</f>
        <v>52</v>
      </c>
      <c r="BK256" s="181">
        <v>26</v>
      </c>
      <c r="BL256" s="176" t="str">
        <f t="shared" si="1938"/>
        <v>Mo</v>
      </c>
      <c r="BM256" s="2"/>
      <c r="BN256" s="164">
        <f t="shared" ref="BN256" si="2438">IF(OR(OR($BI257=$CP$30,$BI257=$CP$31,$BI257=$CP$32,$BI257=$CP$33,$BI257=$CP$34,$BI257=$CP$35,$BI257=$CP$36,$BI257=$CP$37,$BI257=$CP$38,$BI257=$CP$39,$BI257=$CP$40,$BI257=$CP$41),OR(BJ256=$CR$7,BJ260=$CR$7,BJ256=$CS$7,BJ260=$CS$7,BJ256=$CT$7,BJ260=$CT$7,BJ256=$CR$8,BJ260=$CR$8,BJ256=$CR$9,BJ260=$CR$9,BJ256=$CR$10,BJ260=$CR$10,BJ256=$CS$10,BJ260=$CS$10,BJ256=$CR$11,BJ260=$CR$11,BJ256=$CS$11,BJ260=$CS$11,BJ256=$CT$11,BJ260=$CT$11,BJ256=$CU$11,BJ260=$CU$11,BJ256=$CV$11,BJ260=$CV$11,BJ256=$CR$12,BJ260=$CR$12,BJ256=$CS$12,BJ260=$CS$12),OR($BI257=$CP$44,$BI257=$CP$45,$BI257=$CP$46,$BI257=$CP$47,$BI257=$CP$48,$BI257=$CP$49,$BI257=$CP$50)),1,"")</f>
        <v>1</v>
      </c>
      <c r="BO256" s="164">
        <f t="shared" ref="BO256" si="2439">IF(OR(OR(BJ256=$CR$15,BJ260=$CR$15,BJ256=$CS$15,BJ260=$CS$15,BJ256=$CT$15,BJ260=$CT$15,BJ256=$CR$16,BJ260=$CR$16,BJ256=$CS$16,BJ260=$CS$16,BJ256=$CR$17,BJ260=$CR$17,BJ256=$CS$17,BJ260=$CS$17,BJ256=$CR$18,BJ260=$CR$18,BJ256=$CS$18,BJ260=$CS$18,BJ256=$CT$18,BJ260=$CT$18,BJ256=$CU$18,BJ260=$CU$18,BJ256=$CV$18,BJ260=$CV$18,BJ256=$CR$19,BJ260=$CR$19,BJ256=$CS$19,BJ260=$CS$19),OR($BI257=$CP$30,$BI257=$CP$31,$BI257=$CP$32,$BI257=$CP$33,$BI257=$CP$34,$BI257=$CP$35,$BI257=$CP$36,$BI257=$CP$37,$BI257=$CP$38,$BI257=$CP$39,$BI257=$CP$40,$BI257=$CP$41),OR($BI257=$CP$44,$BI257=$CP$45,$BI257=$CP$46,$BI257=$CP$47,$BI257=$CP$48,$BI257=$CP$49,$BI257=$CP$50)),1,"")</f>
        <v>1</v>
      </c>
      <c r="BP256" s="164">
        <f t="shared" ref="BP256" si="2440">IF(OR(OR(BJ256=$CR$22,BJ260=$CR$22,BJ256=$CS$22,BJ260=$CS$22,BJ256=$CT$22,BJ260=$CT$22,BJ256=$CR$23,BJ260=$CR$23,BJ256=$CS$23,BJ260=$CS$23,BJ256=$CR$24,BJ260=$CR$24,BJ256=$CS$24,BJ260=$CS$24,BJ256=$CR$25,BJ260=$CR$25,BJ256=$CS$25,BJ260=$CS$25,BJ256=$CT$25,BJ260=$CT$25,BJ256=$CU$25,BJ260=$CU$25,BJ256=$CV$25,BJ260=$CV$25,BJ256=$CR$26,BJ260=$CR$26,BJ256=$CS$26,BJ260=$CS$26),OR($BI257=$CP$30,$BI257=$CP$31,$BI257=$CP$32,$BI257=$CP$33,$BI257=$CP$34,$BI257=$CP$35,$BI257=$CP$36,$BI257=$CP$37,$BI257=$CP$38,$BI257=$CP$39,$BI257=$CP$40,$BI257=$CP$41),OR($BI257=$CP$44,$BI257=$CP$45,$BI257=$CP$46,$BI257=$CP$47,$BI257=$CP$48,$BI257=$CP$49,$BI257=$CP$50)),1,"")</f>
        <v>1</v>
      </c>
      <c r="BQ256" s="2"/>
      <c r="BR256" s="5" t="str">
        <f t="shared" ref="BR256" si="2441">IF(ISNA(VLOOKUP(BI256,$DB$1:$DE$200,4,FALSE)),"",VLOOKUP(BI256,$DB$1:$DE$200,4,FALSE))</f>
        <v/>
      </c>
      <c r="BS256" s="6"/>
      <c r="BT256" s="6"/>
      <c r="BU256" s="6"/>
      <c r="BV256" s="6"/>
      <c r="BW256" s="7"/>
      <c r="BX256" s="5" t="str">
        <f t="array" ref="BX256">IF(ISNA(INDEX($DC$1:$DC$770,MATCH($BI256&amp;BX$3,$DB$1:$DB$770&amp;$DC$1:$DC$770,0))),"",IF(ISNA(INDEX($DC$1:$DC$200,MATCH($BI256&amp;BX$3,$DB$1:$DB$200&amp;$DC$1:$DC$200,0))),IF(INDEX($DC$201:$DC$770,MATCH($BI256&amp;BX$3,$DB$201:$DB$770&amp;$DC$201:$DC$770,0))=BX$3,2,""),IF(INDEX($DC$1:$DC$200,MATCH($BI256&amp;BX$3,$DB$1:$DB$200&amp;$DC$1:$DC$200,0))=BX$3,1,"")))</f>
        <v/>
      </c>
      <c r="BY256" s="6" t="str">
        <f t="array" ref="BY256">IF(ISNA(INDEX($DC$1:$DC$770,MATCH($BI256&amp;BY$3,$DB$1:$DB$770&amp;$DC$1:$DC$770,0))),"",IF(ISNA(INDEX($DC$1:$DC$200,MATCH($BI256&amp;BY$3,$DB$1:$DB$200&amp;$DC$1:$DC$200,0))),IF(INDEX($DC$201:$DC$770,MATCH($BI256&amp;BY$3,$DB$201:$DB$770&amp;$DC$201:$DC$770,0))=BY$3,2,""),IF(INDEX($DC$1:$DC$200,MATCH($BI256&amp;BY$3,$DB$1:$DB$200&amp;$DC$1:$DC$200,0))=BY$3,1,"")))</f>
        <v/>
      </c>
      <c r="BZ256" s="6" t="str">
        <f t="array" ref="BZ256">IF(ISNA(INDEX($DC$1:$DC$770,MATCH($BI256&amp;BZ$3,$DB$1:$DB$770&amp;$DC$1:$DC$770,0))),"",IF(ISNA(INDEX($DC$1:$DC$200,MATCH($BI256&amp;BZ$3,$DB$1:$DB$200&amp;$DC$1:$DC$200,0))),IF(INDEX($DC$201:$DC$770,MATCH($BI256&amp;BZ$3,$DB$201:$DB$770&amp;$DC$201:$DC$770,0))=BZ$3,2,""),IF(INDEX($DC$1:$DC$200,MATCH($BI256&amp;BZ$3,$DB$1:$DB$200&amp;$DC$1:$DC$200,0))=BZ$3,1,"")))</f>
        <v/>
      </c>
      <c r="CA256" s="5" t="str">
        <f t="array" ref="CA256">IF(ISNA(INDEX($DC$1:$DC$770,MATCH($BI256&amp;CA$3,$DB$1:$DB$770&amp;$DC$1:$DC$770,0))),"",IF(ISNA(INDEX($DC$1:$DC$200,MATCH($BI256&amp;CA$3,$DB$1:$DB$200&amp;$DC$1:$DC$200,0))),IF(INDEX($DC$201:$DC$770,MATCH($BI256&amp;CA$3,$DB$201:$DB$770&amp;$DC$201:$DC$770,0))=CA$3,2,""),IF(INDEX($DC$1:$DC$200,MATCH($BI256&amp;CA$3,$DB$1:$DB$200&amp;$DC$1:$DC$200,0))=CA$3,1,"")))</f>
        <v/>
      </c>
      <c r="CB256" s="6" t="str">
        <f t="array" ref="CB256">IF(ISNA(INDEX($DC$1:$DC$770,MATCH($BI256&amp;CB$3,$DB$1:$DB$770&amp;$DC$1:$DC$770,0))),"",IF(ISNA(INDEX($DC$1:$DC$200,MATCH($BI256&amp;CB$3,$DB$1:$DB$200&amp;$DC$1:$DC$200,0))),IF(INDEX($DC$201:$DC$770,MATCH($BI256&amp;CB$3,$DB$201:$DB$770&amp;$DC$201:$DC$770,0))=CB$3,2,""),IF(INDEX($DC$1:$DC$200,MATCH($BI256&amp;CB$3,$DB$1:$DB$200&amp;$DC$1:$DC$200,0))=CB$3,1,"")))</f>
        <v/>
      </c>
      <c r="CC256" s="7" t="str">
        <f t="array" ref="CC256">IF(ISNA(INDEX($DC$1:$DC$770,MATCH($BI256&amp;CC$3,$DB$1:$DB$770&amp;$DC$1:$DC$770,0))),"",IF(ISNA(INDEX($DC$1:$DC$200,MATCH($BI256&amp;CC$3,$DB$1:$DB$200&amp;$DC$1:$DC$200,0))),IF(INDEX($DC$201:$DC$770,MATCH($BI256&amp;CC$3,$DB$201:$DB$770&amp;$DC$201:$DC$770,0))=CC$3,2,""),IF(INDEX($DC$1:$DC$200,MATCH($BI256&amp;CC$3,$DB$1:$DB$200&amp;$DC$1:$DC$200,0))=CC$3,1,"")))</f>
        <v/>
      </c>
      <c r="CD256" s="6" t="str">
        <f t="array" ref="CD256">IF(ISNA(INDEX($DC$1:$DC$770,MATCH($BI256&amp;CD$3,$DB$1:$DB$770&amp;$DC$1:$DC$770,0))),"",IF(ISNA(INDEX($DC$1:$DC$200,MATCH($BI256&amp;CD$3,$DB$1:$DB$200&amp;$DC$1:$DC$200,0))),IF(INDEX($DC$201:$DC$770,MATCH($BI256&amp;CD$3,$DB$201:$DB$770&amp;$DC$201:$DC$770,0))=CD$3,2,""),IF(INDEX($DC$1:$DC$200,MATCH($BI256&amp;CD$3,$DB$1:$DB$200&amp;$DC$1:$DC$200,0))=CD$3,1,"")))</f>
        <v/>
      </c>
      <c r="CE256" s="6" t="str">
        <f t="array" ref="CE256">IF(ISNA(INDEX($DC$1:$DC$770,MATCH($BI256&amp;CE$3,$DB$1:$DB$770&amp;$DC$1:$DC$770,0))),"",IF(ISNA(INDEX($DC$1:$DC$200,MATCH($BI256&amp;CE$3,$DB$1:$DB$200&amp;$DC$1:$DC$200,0))),IF(INDEX($DC$201:$DC$770,MATCH($BI256&amp;CE$3,$DB$201:$DB$770&amp;$DC$201:$DC$770,0))=CE$3,2,""),IF(INDEX($DC$1:$DC$200,MATCH($BI256&amp;CE$3,$DB$1:$DB$200&amp;$DC$1:$DC$200,0))=CE$3,1,"")))</f>
        <v/>
      </c>
      <c r="CF256" s="6" t="str">
        <f t="array" ref="CF256">IF(ISNA(INDEX($DC$1:$DC$770,MATCH($BI256&amp;CF$3,$DB$1:$DB$770&amp;$DC$1:$DC$770,0))),"",IF(ISNA(INDEX($DC$1:$DC$200,MATCH($BI256&amp;CF$3,$DB$1:$DB$200&amp;$DC$1:$DC$200,0))),IF(INDEX($DC$201:$DC$770,MATCH($BI256&amp;CF$3,$DB$201:$DB$770&amp;$DC$201:$DC$770,0))=CF$3,2,""),IF(INDEX($DC$1:$DC$200,MATCH($BI256&amp;CF$3,$DB$1:$DB$200&amp;$DC$1:$DC$200,0))=CF$3,1,"")))</f>
        <v/>
      </c>
      <c r="CG256" s="5" t="str">
        <f t="array" ref="CG256">IF(ISNA(INDEX($DC$1:$DC$770,MATCH($BI256&amp;CG$3,$DB$1:$DB$770&amp;$DC$1:$DC$770,0))),"",IF(ISNA(INDEX($DC$1:$DC$200,MATCH($BI256&amp;CG$3,$DB$1:$DB$200&amp;$DC$1:$DC$200,0))),IF(INDEX($DC$201:$DC$770,MATCH($BI256&amp;CG$3,$DB$201:$DB$770&amp;$DC$201:$DC$770,0))=CG$3,2,""),IF(INDEX($DC$1:$DC$200,MATCH($BI256&amp;CG$3,$DB$1:$DB$200&amp;$DC$1:$DC$200,0))=CG$3,1,"")))</f>
        <v/>
      </c>
      <c r="CH256" s="6" t="str">
        <f t="array" ref="CH256">IF(ISNA(INDEX($DC$1:$DC$770,MATCH($BI256&amp;CH$3,$DB$1:$DB$770&amp;$DC$1:$DC$770,0))),"",IF(ISNA(INDEX($DC$1:$DC$200,MATCH($BI256&amp;CH$3,$DB$1:$DB$200&amp;$DC$1:$DC$200,0))),IF(INDEX($DC$201:$DC$770,MATCH($BI256&amp;CH$3,$DB$201:$DB$770&amp;$DC$201:$DC$770,0))=CH$3,2,""),IF(INDEX($DC$1:$DC$200,MATCH($BI256&amp;CH$3,$DB$1:$DB$200&amp;$DC$1:$DC$200,0))=CH$3,1,"")))</f>
        <v/>
      </c>
      <c r="CI256" s="7" t="str">
        <f t="array" ref="CI256">IF(ISNA(INDEX($DC$1:$DC$770,MATCH($BI256&amp;CI$3,$DB$1:$DB$770&amp;$DC$1:$DC$770,0))),"",IF(ISNA(INDEX($DC$1:$DC$200,MATCH($BI256&amp;CI$3,$DB$1:$DB$200&amp;$DC$1:$DC$200,0))),IF(INDEX($DC$201:$DC$770,MATCH($BI256&amp;CI$3,$DB$201:$DB$770&amp;$DC$201:$DC$770,0))=CI$3,2,""),IF(INDEX($DC$1:$DC$200,MATCH($BI256&amp;CI$3,$DB$1:$DB$200&amp;$DC$1:$DC$200,0))=CI$3,1,"")))</f>
        <v/>
      </c>
      <c r="CJ256" s="6" t="str">
        <f t="array" ref="CJ256">IF(ISNA(INDEX($DC$1:$DC$770,MATCH($BI256&amp;CJ$3,$DB$1:$DB$770&amp;$DC$1:$DC$770,0))),"",IF(ISNA(INDEX($DC$1:$DC$200,MATCH($BI256&amp;CJ$3,$DB$1:$DB$200&amp;$DC$1:$DC$200,0))),IF(INDEX($DC$201:$DC$770,MATCH($BI256&amp;CJ$3,$DB$201:$DB$770&amp;$DC$201:$DC$770,0))=CJ$3,2,""),IF(INDEX($DC$1:$DC$200,MATCH($BI256&amp;CJ$3,$DB$1:$DB$200&amp;$DC$1:$DC$200,0))=CJ$3,1,"")))</f>
        <v/>
      </c>
      <c r="CK256" s="6" t="str">
        <f t="array" ref="CK256">IF(ISNA(INDEX($DC$1:$DC$770,MATCH($BI256&amp;CK$3,$DB$1:$DB$770&amp;$DC$1:$DC$770,0))),"",IF(ISNA(INDEX($DC$1:$DC$200,MATCH($BI256&amp;CK$3,$DB$1:$DB$200&amp;$DC$1:$DC$200,0))),IF(INDEX($DC$201:$DC$770,MATCH($BI256&amp;CK$3,$DB$201:$DB$770&amp;$DC$201:$DC$770,0))=CK$3,2,""),IF(INDEX($DC$1:$DC$200,MATCH($BI256&amp;CK$3,$DB$1:$DB$200&amp;$DC$1:$DC$200,0))=CK$3,1,"")))</f>
        <v/>
      </c>
      <c r="CL256" s="7" t="str">
        <f t="array" ref="CL256">IF(ISNA(INDEX($DC$1:$DC$770,MATCH($BI256&amp;CL$3,$DB$1:$DB$770&amp;$DC$1:$DC$770,0))),"",IF(ISNA(INDEX($DC$1:$DC$200,MATCH($BI256&amp;CL$3,$DB$1:$DB$200&amp;$DC$1:$DC$200,0))),IF(INDEX($DC$201:$DC$770,MATCH($BI256&amp;CL$3,$DB$201:$DB$770&amp;$DC$201:$DC$770,0))=CL$3,2,""),IF(INDEX($DC$1:$DC$200,MATCH($BI256&amp;CL$3,$DB$1:$DB$200&amp;$DC$1:$DC$200,0))=CL$3,1,"")))</f>
        <v/>
      </c>
      <c r="CX256" s="30"/>
      <c r="CY256" s="30"/>
      <c r="CZ256" s="30"/>
      <c r="DA256" s="30"/>
      <c r="DB256" s="30">
        <f>IF($DF$255&gt;1,DB255+1,0)</f>
        <v>0</v>
      </c>
      <c r="DC256" s="30">
        <f>DC255</f>
        <v>3</v>
      </c>
      <c r="DD256" s="30"/>
      <c r="DE256" s="30">
        <v>2</v>
      </c>
      <c r="DF256" s="30"/>
      <c r="DG256" s="30"/>
      <c r="DH256" s="30"/>
      <c r="DI256" s="30"/>
      <c r="DJ256" s="30"/>
      <c r="DK256" s="30"/>
      <c r="DL256" s="49">
        <f t="shared" si="1926"/>
        <v>0</v>
      </c>
      <c r="DM256" s="30"/>
      <c r="DN256" s="30"/>
      <c r="DO256" s="30"/>
      <c r="DP256" s="30"/>
      <c r="DQ256" s="30"/>
    </row>
    <row r="257" spans="1:121">
      <c r="A257" s="13">
        <f t="shared" ref="A257" si="2442">A256+0.5</f>
        <v>300.5</v>
      </c>
      <c r="B257" s="174"/>
      <c r="C257" s="183"/>
      <c r="D257" s="177"/>
      <c r="E257" s="2"/>
      <c r="F257" s="165"/>
      <c r="G257" s="165"/>
      <c r="H257" s="165"/>
      <c r="I257" s="2"/>
      <c r="J257" s="9" t="str">
        <f t="shared" ref="J257" si="2443">IF(ISNA(VLOOKUP(A257,$CP$30:$CQ$56,2,FALSE)),IF(ISNA(VLOOKUP(A257,$DB$1:$DE$200,4,FALSE)),"",VLOOKUP(A257,$DB$1:$DE$200,4,FALSE)),VLOOKUP(A257,$CP$30:$CQ$56,2,FALSE))</f>
        <v/>
      </c>
      <c r="K257" s="10"/>
      <c r="L257" s="10"/>
      <c r="M257" s="10"/>
      <c r="N257" s="10"/>
      <c r="O257" s="8"/>
      <c r="P257" s="9" t="str">
        <f t="array" ref="P257">IF(ISNA(INDEX($DC$201:$DC$770,MATCH($A256&amp;P$3,$DB$201:$DB$770&amp;$DC$201:$DC$770,0))),IF(ISNA(INDEX($DC$1:$DC$200,MATCH($A257&amp;P$3,$DB$1:$DB$200&amp;$DC$1:$DC$200,0))),"",IF(INDEX($DC$1:$DC$200,MATCH($A257&amp;P$3,$DB$1:$DB$200&amp;$DC$1:$DC$200,0))=P$3,1,"")),IF(INDEX($DC$201:$DC$770,MATCH($A256&amp;P$3,$DB$201:$DB$770&amp;$DC$201:$DC$770,0))=P$3,2,""))</f>
        <v/>
      </c>
      <c r="Q257" s="10" t="str">
        <f t="array" ref="Q257">IF(ISNA(INDEX($DC$201:$DC$770,MATCH($A256&amp;Q$3,$DB$201:$DB$770&amp;$DC$201:$DC$770,0))),IF(ISNA(INDEX($DC$1:$DC$200,MATCH($A257&amp;Q$3,$DB$1:$DB$200&amp;$DC$1:$DC$200,0))),"",IF(INDEX($DC$1:$DC$200,MATCH($A257&amp;Q$3,$DB$1:$DB$200&amp;$DC$1:$DC$200,0))=Q$3,1,"")),IF(INDEX($DC$201:$DC$770,MATCH($A256&amp;Q$3,$DB$201:$DB$770&amp;$DC$201:$DC$770,0))=Q$3,2,""))</f>
        <v/>
      </c>
      <c r="R257" s="10" t="str">
        <f t="array" ref="R257">IF(ISNA(INDEX($DC$201:$DC$770,MATCH($A256&amp;R$3,$DB$201:$DB$770&amp;$DC$201:$DC$770,0))),IF(ISNA(INDEX($DC$1:$DC$200,MATCH($A257&amp;R$3,$DB$1:$DB$200&amp;$DC$1:$DC$200,0))),"",IF(INDEX($DC$1:$DC$200,MATCH($A257&amp;R$3,$DB$1:$DB$200&amp;$DC$1:$DC$200,0))=R$3,1,"")),IF(INDEX($DC$201:$DC$770,MATCH($A256&amp;R$3,$DB$201:$DB$770&amp;$DC$201:$DC$770,0))=R$3,2,""))</f>
        <v/>
      </c>
      <c r="S257" s="9" t="str">
        <f t="array" ref="S257">IF(ISNA(INDEX($DC$201:$DC$770,MATCH($A256&amp;S$3,$DB$201:$DB$770&amp;$DC$201:$DC$770,0))),IF(ISNA(INDEX($DC$1:$DC$200,MATCH($A257&amp;S$3,$DB$1:$DB$200&amp;$DC$1:$DC$200,0))),"",IF(INDEX($DC$1:$DC$200,MATCH($A257&amp;S$3,$DB$1:$DB$200&amp;$DC$1:$DC$200,0))=S$3,1,"")),IF(INDEX($DC$201:$DC$770,MATCH($A256&amp;S$3,$DB$201:$DB$770&amp;$DC$201:$DC$770,0))=S$3,2,""))</f>
        <v/>
      </c>
      <c r="T257" s="10" t="str">
        <f t="array" ref="T257">IF(ISNA(INDEX($DC$201:$DC$770,MATCH($A256&amp;T$3,$DB$201:$DB$770&amp;$DC$201:$DC$770,0))),IF(ISNA(INDEX($DC$1:$DC$200,MATCH($A257&amp;T$3,$DB$1:$DB$200&amp;$DC$1:$DC$200,0))),"",IF(INDEX($DC$1:$DC$200,MATCH($A257&amp;T$3,$DB$1:$DB$200&amp;$DC$1:$DC$200,0))=T$3,1,"")),IF(INDEX($DC$201:$DC$770,MATCH($A256&amp;T$3,$DB$201:$DB$770&amp;$DC$201:$DC$770,0))=T$3,2,""))</f>
        <v/>
      </c>
      <c r="U257" s="8" t="str">
        <f t="array" ref="U257">IF(ISNA(INDEX($DC$201:$DC$770,MATCH($A256&amp;U$3,$DB$201:$DB$770&amp;$DC$201:$DC$770,0))),IF(ISNA(INDEX($DC$1:$DC$200,MATCH($A257&amp;U$3,$DB$1:$DB$200&amp;$DC$1:$DC$200,0))),"",IF(INDEX($DC$1:$DC$200,MATCH($A257&amp;U$3,$DB$1:$DB$200&amp;$DC$1:$DC$200,0))=U$3,1,"")),IF(INDEX($DC$201:$DC$770,MATCH($A256&amp;U$3,$DB$201:$DB$770&amp;$DC$201:$DC$770,0))=U$3,2,""))</f>
        <v/>
      </c>
      <c r="V257" s="10" t="str">
        <f t="array" ref="V257">IF(ISNA(INDEX($DC$201:$DC$770,MATCH($A256&amp;V$3,$DB$201:$DB$770&amp;$DC$201:$DC$770,0))),IF(ISNA(INDEX($DC$1:$DC$200,MATCH($A257&amp;V$3,$DB$1:$DB$200&amp;$DC$1:$DC$200,0))),"",IF(INDEX($DC$1:$DC$200,MATCH($A257&amp;V$3,$DB$1:$DB$200&amp;$DC$1:$DC$200,0))=V$3,1,"")),IF(INDEX($DC$201:$DC$770,MATCH($A256&amp;V$3,$DB$201:$DB$770&amp;$DC$201:$DC$770,0))=V$3,2,""))</f>
        <v/>
      </c>
      <c r="W257" s="10" t="str">
        <f t="array" ref="W257">IF(ISNA(INDEX($DC$201:$DC$770,MATCH($A256&amp;W$3,$DB$201:$DB$770&amp;$DC$201:$DC$770,0))),IF(ISNA(INDEX($DC$1:$DC$200,MATCH($A257&amp;W$3,$DB$1:$DB$200&amp;$DC$1:$DC$200,0))),"",IF(INDEX($DC$1:$DC$200,MATCH($A257&amp;W$3,$DB$1:$DB$200&amp;$DC$1:$DC$200,0))=W$3,1,"")),IF(INDEX($DC$201:$DC$770,MATCH($A256&amp;W$3,$DB$201:$DB$770&amp;$DC$201:$DC$770,0))=W$3,2,""))</f>
        <v/>
      </c>
      <c r="X257" s="10" t="str">
        <f t="array" ref="X257">IF(ISNA(INDEX($DC$201:$DC$770,MATCH($A256&amp;X$3,$DB$201:$DB$770&amp;$DC$201:$DC$770,0))),IF(ISNA(INDEX($DC$1:$DC$200,MATCH($A257&amp;X$3,$DB$1:$DB$200&amp;$DC$1:$DC$200,0))),"",IF(INDEX($DC$1:$DC$200,MATCH($A257&amp;X$3,$DB$1:$DB$200&amp;$DC$1:$DC$200,0))=X$3,1,"")),IF(INDEX($DC$201:$DC$770,MATCH($A256&amp;X$3,$DB$201:$DB$770&amp;$DC$201:$DC$770,0))=X$3,2,""))</f>
        <v/>
      </c>
      <c r="Y257" s="9" t="str">
        <f t="array" ref="Y257">IF(ISNA(INDEX($DC$201:$DC$770,MATCH($A256&amp;Y$3,$DB$201:$DB$770&amp;$DC$201:$DC$770,0))),IF(ISNA(INDEX($DC$1:$DC$200,MATCH($A257&amp;Y$3,$DB$1:$DB$200&amp;$DC$1:$DC$200,0))),"",IF(INDEX($DC$1:$DC$200,MATCH($A257&amp;Y$3,$DB$1:$DB$200&amp;$DC$1:$DC$200,0))=Y$3,1,"")),IF(INDEX($DC$201:$DC$770,MATCH($A256&amp;Y$3,$DB$201:$DB$770&amp;$DC$201:$DC$770,0))=Y$3,2,""))</f>
        <v/>
      </c>
      <c r="Z257" s="10" t="str">
        <f t="array" ref="Z257">IF(ISNA(INDEX($DC$201:$DC$770,MATCH($A256&amp;Z$3,$DB$201:$DB$770&amp;$DC$201:$DC$770,0))),IF(ISNA(INDEX($DC$1:$DC$200,MATCH($A257&amp;Z$3,$DB$1:$DB$200&amp;$DC$1:$DC$200,0))),"",IF(INDEX($DC$1:$DC$200,MATCH($A257&amp;Z$3,$DB$1:$DB$200&amp;$DC$1:$DC$200,0))=Z$3,1,"")),IF(INDEX($DC$201:$DC$770,MATCH($A256&amp;Z$3,$DB$201:$DB$770&amp;$DC$201:$DC$770,0))=Z$3,2,""))</f>
        <v/>
      </c>
      <c r="AA257" s="8" t="str">
        <f t="array" ref="AA257">IF(ISNA(INDEX($DC$201:$DC$770,MATCH($A256&amp;AA$3,$DB$201:$DB$770&amp;$DC$201:$DC$770,0))),IF(ISNA(INDEX($DC$1:$DC$200,MATCH($A257&amp;AA$3,$DB$1:$DB$200&amp;$DC$1:$DC$200,0))),"",IF(INDEX($DC$1:$DC$200,MATCH($A257&amp;AA$3,$DB$1:$DB$200&amp;$DC$1:$DC$200,0))=AA$3,1,"")),IF(INDEX($DC$201:$DC$770,MATCH($A256&amp;AA$3,$DB$201:$DB$770&amp;$DC$201:$DC$770,0))=AA$3,2,""))</f>
        <v/>
      </c>
      <c r="AB257" s="10" t="str">
        <f t="array" ref="AB257">IF(ISNA(INDEX($DC$201:$DC$770,MATCH($A256&amp;AB$3,$DB$201:$DB$770&amp;$DC$201:$DC$770,0))),IF(ISNA(INDEX($DC$1:$DC$200,MATCH($A257&amp;AB$3,$DB$1:$DB$200&amp;$DC$1:$DC$200,0))),"",IF(INDEX($DC$1:$DC$200,MATCH($A257&amp;AB$3,$DB$1:$DB$200&amp;$DC$1:$DC$200,0))=AB$3,1,"")),IF(INDEX($DC$201:$DC$770,MATCH($A256&amp;AB$3,$DB$201:$DB$770&amp;$DC$201:$DC$770,0))=AB$3,2,""))</f>
        <v/>
      </c>
      <c r="AC257" s="10" t="str">
        <f t="array" ref="AC257">IF(ISNA(INDEX($DC$201:$DC$770,MATCH($A256&amp;AC$3,$DB$201:$DB$770&amp;$DC$201:$DC$770,0))),IF(ISNA(INDEX($DC$1:$DC$200,MATCH($A257&amp;AC$3,$DB$1:$DB$200&amp;$DC$1:$DC$200,0))),"",IF(INDEX($DC$1:$DC$200,MATCH($A257&amp;AC$3,$DB$1:$DB$200&amp;$DC$1:$DC$200,0))=AC$3,1,"")),IF(INDEX($DC$201:$DC$770,MATCH($A256&amp;AC$3,$DB$201:$DB$770&amp;$DC$201:$DC$770,0))=AC$3,2,""))</f>
        <v/>
      </c>
      <c r="AD257" s="8" t="str">
        <f t="array" ref="AD257">IF(ISNA(INDEX($DC$201:$DC$770,MATCH($A256&amp;AD$3,$DB$201:$DB$770&amp;$DC$201:$DC$770,0))),IF(ISNA(INDEX($DC$1:$DC$200,MATCH($A257&amp;AD$3,$DB$1:$DB$200&amp;$DC$1:$DC$200,0))),"",IF(INDEX($DC$1:$DC$200,MATCH($A257&amp;AD$3,$DB$1:$DB$200&amp;$DC$1:$DC$200,0))=AD$3,1,"")),IF(INDEX($DC$201:$DC$770,MATCH($A256&amp;AD$3,$DB$201:$DB$770&amp;$DC$201:$DC$770,0))=AD$3,2,""))</f>
        <v/>
      </c>
      <c r="AE257" s="4">
        <f t="shared" ref="AE257" si="2444">AE256+0.5</f>
        <v>331.5</v>
      </c>
      <c r="AF257" s="174"/>
      <c r="AG257" s="183"/>
      <c r="AH257" s="177"/>
      <c r="AI257" s="2"/>
      <c r="AJ257" s="165"/>
      <c r="AK257" s="165"/>
      <c r="AL257" s="165"/>
      <c r="AM257" s="2"/>
      <c r="AN257" s="9" t="str">
        <f t="shared" ref="AN257" si="2445">IF(ISNA(VLOOKUP(AE257,$CP$30:$CQ$56,2,FALSE)),IF(ISNA(VLOOKUP(AE257,$DB$1:$DE$200,4,FALSE)),"",VLOOKUP(AE257,$DB$1:$DE$200,4,FALSE)),VLOOKUP(AE257,$CP$30:$CQ$56,2,FALSE))</f>
        <v/>
      </c>
      <c r="AO257" s="10"/>
      <c r="AP257" s="10"/>
      <c r="AQ257" s="10"/>
      <c r="AR257" s="10"/>
      <c r="AS257" s="8"/>
      <c r="AT257" s="9" t="str">
        <f t="array" ref="AT257">IF(ISNA(INDEX($DC$201:$DC$770,MATCH($AE256&amp;AT$3,$DB$201:$DB$770&amp;$DC$201:$DC$770,0))),IF(ISNA(INDEX($DC$1:$DC$200,MATCH($AE257&amp;AT$3,$DB$1:$DB$200&amp;$DC$1:$DC$200,0))),"",IF(INDEX($DC$1:$DC$200,MATCH($AE257&amp;AT$3,$DB$1:$DB$200&amp;$DC$1:$DC$200,0))=AT$3,1,"")),IF(INDEX($DC$201:$DC$770,MATCH($AE256&amp;AT$3,$DB$201:$DB$770&amp;$DC$201:$DC$770,0))=AT$3,2,""))</f>
        <v/>
      </c>
      <c r="AU257" s="10" t="str">
        <f t="array" ref="AU257">IF(ISNA(INDEX($DC$201:$DC$770,MATCH($AE256&amp;AU$3,$DB$201:$DB$770&amp;$DC$201:$DC$770,0))),IF(ISNA(INDEX($DC$1:$DC$200,MATCH($AE257&amp;AU$3,$DB$1:$DB$200&amp;$DC$1:$DC$200,0))),"",IF(INDEX($DC$1:$DC$200,MATCH($AE257&amp;AU$3,$DB$1:$DB$200&amp;$DC$1:$DC$200,0))=AU$3,1,"")),IF(INDEX($DC$201:$DC$770,MATCH($AE256&amp;AU$3,$DB$201:$DB$770&amp;$DC$201:$DC$770,0))=AU$3,2,""))</f>
        <v/>
      </c>
      <c r="AV257" s="10" t="str">
        <f t="array" ref="AV257">IF(ISNA(INDEX($DC$201:$DC$770,MATCH($AE256&amp;AV$3,$DB$201:$DB$770&amp;$DC$201:$DC$770,0))),IF(ISNA(INDEX($DC$1:$DC$200,MATCH($AE257&amp;AV$3,$DB$1:$DB$200&amp;$DC$1:$DC$200,0))),"",IF(INDEX($DC$1:$DC$200,MATCH($AE257&amp;AV$3,$DB$1:$DB$200&amp;$DC$1:$DC$200,0))=AV$3,1,"")),IF(INDEX($DC$201:$DC$770,MATCH($AE256&amp;AV$3,$DB$201:$DB$770&amp;$DC$201:$DC$770,0))=AV$3,2,""))</f>
        <v/>
      </c>
      <c r="AW257" s="9" t="str">
        <f t="array" ref="AW257">IF(ISNA(INDEX($DC$201:$DC$770,MATCH($AE256&amp;AW$3,$DB$201:$DB$770&amp;$DC$201:$DC$770,0))),IF(ISNA(INDEX($DC$1:$DC$200,MATCH($AE257&amp;AW$3,$DB$1:$DB$200&amp;$DC$1:$DC$200,0))),"",IF(INDEX($DC$1:$DC$200,MATCH($AE257&amp;AW$3,$DB$1:$DB$200&amp;$DC$1:$DC$200,0))=AW$3,1,"")),IF(INDEX($DC$201:$DC$770,MATCH($AE256&amp;AW$3,$DB$201:$DB$770&amp;$DC$201:$DC$770,0))=AW$3,2,""))</f>
        <v/>
      </c>
      <c r="AX257" s="10" t="str">
        <f t="array" ref="AX257">IF(ISNA(INDEX($DC$201:$DC$770,MATCH($AE256&amp;AX$3,$DB$201:$DB$770&amp;$DC$201:$DC$770,0))),IF(ISNA(INDEX($DC$1:$DC$200,MATCH($AE257&amp;AX$3,$DB$1:$DB$200&amp;$DC$1:$DC$200,0))),"",IF(INDEX($DC$1:$DC$200,MATCH($AE257&amp;AX$3,$DB$1:$DB$200&amp;$DC$1:$DC$200,0))=AX$3,1,"")),IF(INDEX($DC$201:$DC$770,MATCH($AE256&amp;AX$3,$DB$201:$DB$770&amp;$DC$201:$DC$770,0))=AX$3,2,""))</f>
        <v/>
      </c>
      <c r="AY257" s="8" t="str">
        <f t="array" ref="AY257">IF(ISNA(INDEX($DC$201:$DC$770,MATCH($AE256&amp;AY$3,$DB$201:$DB$770&amp;$DC$201:$DC$770,0))),IF(ISNA(INDEX($DC$1:$DC$200,MATCH($AE257&amp;AY$3,$DB$1:$DB$200&amp;$DC$1:$DC$200,0))),"",IF(INDEX($DC$1:$DC$200,MATCH($AE257&amp;AY$3,$DB$1:$DB$200&amp;$DC$1:$DC$200,0))=AY$3,1,"")),IF(INDEX($DC$201:$DC$770,MATCH($AE256&amp;AY$3,$DB$201:$DB$770&amp;$DC$201:$DC$770,0))=AY$3,2,""))</f>
        <v/>
      </c>
      <c r="AZ257" s="10" t="str">
        <f t="array" ref="AZ257">IF(ISNA(INDEX($DC$201:$DC$770,MATCH($AE256&amp;AZ$3,$DB$201:$DB$770&amp;$DC$201:$DC$770,0))),IF(ISNA(INDEX($DC$1:$DC$200,MATCH($AE257&amp;AZ$3,$DB$1:$DB$200&amp;$DC$1:$DC$200,0))),"",IF(INDEX($DC$1:$DC$200,MATCH($AE257&amp;AZ$3,$DB$1:$DB$200&amp;$DC$1:$DC$200,0))=AZ$3,1,"")),IF(INDEX($DC$201:$DC$770,MATCH($AE256&amp;AZ$3,$DB$201:$DB$770&amp;$DC$201:$DC$770,0))=AZ$3,2,""))</f>
        <v/>
      </c>
      <c r="BA257" s="10" t="str">
        <f t="array" ref="BA257">IF(ISNA(INDEX($DC$201:$DC$770,MATCH($AE256&amp;BA$3,$DB$201:$DB$770&amp;$DC$201:$DC$770,0))),IF(ISNA(INDEX($DC$1:$DC$200,MATCH($AE257&amp;BA$3,$DB$1:$DB$200&amp;$DC$1:$DC$200,0))),"",IF(INDEX($DC$1:$DC$200,MATCH($AE257&amp;BA$3,$DB$1:$DB$200&amp;$DC$1:$DC$200,0))=BA$3,1,"")),IF(INDEX($DC$201:$DC$770,MATCH($AE256&amp;BA$3,$DB$201:$DB$770&amp;$DC$201:$DC$770,0))=BA$3,2,""))</f>
        <v/>
      </c>
      <c r="BB257" s="10" t="str">
        <f t="array" ref="BB257">IF(ISNA(INDEX($DC$201:$DC$770,MATCH($AE256&amp;BB$3,$DB$201:$DB$770&amp;$DC$201:$DC$770,0))),IF(ISNA(INDEX($DC$1:$DC$200,MATCH($AE257&amp;BB$3,$DB$1:$DB$200&amp;$DC$1:$DC$200,0))),"",IF(INDEX($DC$1:$DC$200,MATCH($AE257&amp;BB$3,$DB$1:$DB$200&amp;$DC$1:$DC$200,0))=BB$3,1,"")),IF(INDEX($DC$201:$DC$770,MATCH($AE256&amp;BB$3,$DB$201:$DB$770&amp;$DC$201:$DC$770,0))=BB$3,2,""))</f>
        <v/>
      </c>
      <c r="BC257" s="9" t="str">
        <f t="array" ref="BC257">IF(ISNA(INDEX($DC$201:$DC$770,MATCH($AE256&amp;BC$3,$DB$201:$DB$770&amp;$DC$201:$DC$770,0))),IF(ISNA(INDEX($DC$1:$DC$200,MATCH($AE257&amp;BC$3,$DB$1:$DB$200&amp;$DC$1:$DC$200,0))),"",IF(INDEX($DC$1:$DC$200,MATCH($AE257&amp;BC$3,$DB$1:$DB$200&amp;$DC$1:$DC$200,0))=BC$3,1,"")),IF(INDEX($DC$201:$DC$770,MATCH($AE256&amp;BC$3,$DB$201:$DB$770&amp;$DC$201:$DC$770,0))=BC$3,2,""))</f>
        <v/>
      </c>
      <c r="BD257" s="10" t="str">
        <f t="array" ref="BD257">IF(ISNA(INDEX($DC$201:$DC$770,MATCH($AE256&amp;BD$3,$DB$201:$DB$770&amp;$DC$201:$DC$770,0))),IF(ISNA(INDEX($DC$1:$DC$200,MATCH($AE257&amp;BD$3,$DB$1:$DB$200&amp;$DC$1:$DC$200,0))),"",IF(INDEX($DC$1:$DC$200,MATCH($AE257&amp;BD$3,$DB$1:$DB$200&amp;$DC$1:$DC$200,0))=BD$3,1,"")),IF(INDEX($DC$201:$DC$770,MATCH($AE256&amp;BD$3,$DB$201:$DB$770&amp;$DC$201:$DC$770,0))=BD$3,2,""))</f>
        <v/>
      </c>
      <c r="BE257" s="8" t="str">
        <f t="array" ref="BE257">IF(ISNA(INDEX($DC$201:$DC$770,MATCH($AE256&amp;BE$3,$DB$201:$DB$770&amp;$DC$201:$DC$770,0))),IF(ISNA(INDEX($DC$1:$DC$200,MATCH($AE257&amp;BE$3,$DB$1:$DB$200&amp;$DC$1:$DC$200,0))),"",IF(INDEX($DC$1:$DC$200,MATCH($AE257&amp;BE$3,$DB$1:$DB$200&amp;$DC$1:$DC$200,0))=BE$3,1,"")),IF(INDEX($DC$201:$DC$770,MATCH($AE256&amp;BE$3,$DB$201:$DB$770&amp;$DC$201:$DC$770,0))=BE$3,2,""))</f>
        <v/>
      </c>
      <c r="BF257" s="10" t="str">
        <f t="array" ref="BF257">IF(ISNA(INDEX($DC$201:$DC$770,MATCH($AE256&amp;BF$3,$DB$201:$DB$770&amp;$DC$201:$DC$770,0))),IF(ISNA(INDEX($DC$1:$DC$200,MATCH($AE257&amp;BF$3,$DB$1:$DB$200&amp;$DC$1:$DC$200,0))),"",IF(INDEX($DC$1:$DC$200,MATCH($AE257&amp;BF$3,$DB$1:$DB$200&amp;$DC$1:$DC$200,0))=BF$3,1,"")),IF(INDEX($DC$201:$DC$770,MATCH($AE256&amp;BF$3,$DB$201:$DB$770&amp;$DC$201:$DC$770,0))=BF$3,2,""))</f>
        <v/>
      </c>
      <c r="BG257" s="10" t="str">
        <f t="array" ref="BG257">IF(ISNA(INDEX($DC$201:$DC$770,MATCH($AE256&amp;BG$3,$DB$201:$DB$770&amp;$DC$201:$DC$770,0))),IF(ISNA(INDEX($DC$1:$DC$200,MATCH($AE257&amp;BG$3,$DB$1:$DB$200&amp;$DC$1:$DC$200,0))),"",IF(INDEX($DC$1:$DC$200,MATCH($AE257&amp;BG$3,$DB$1:$DB$200&amp;$DC$1:$DC$200,0))=BG$3,1,"")),IF(INDEX($DC$201:$DC$770,MATCH($AE256&amp;BG$3,$DB$201:$DB$770&amp;$DC$201:$DC$770,0))=BG$3,2,""))</f>
        <v/>
      </c>
      <c r="BH257" s="8" t="str">
        <f t="array" ref="BH257">IF(ISNA(INDEX($DC$201:$DC$770,MATCH($AE256&amp;BH$3,$DB$201:$DB$770&amp;$DC$201:$DC$770,0))),IF(ISNA(INDEX($DC$1:$DC$200,MATCH($AE257&amp;BH$3,$DB$1:$DB$200&amp;$DC$1:$DC$200,0))),"",IF(INDEX($DC$1:$DC$200,MATCH($AE257&amp;BH$3,$DB$1:$DB$200&amp;$DC$1:$DC$200,0))=BH$3,1,"")),IF(INDEX($DC$201:$DC$770,MATCH($AE256&amp;BH$3,$DB$201:$DB$770&amp;$DC$201:$DC$770,0))=BH$3,2,""))</f>
        <v/>
      </c>
      <c r="BI257" s="4">
        <f t="shared" ref="BI257" si="2446">BI256+0.5</f>
        <v>361.5</v>
      </c>
      <c r="BJ257" s="174"/>
      <c r="BK257" s="183"/>
      <c r="BL257" s="177"/>
      <c r="BM257" s="2"/>
      <c r="BN257" s="165"/>
      <c r="BO257" s="165"/>
      <c r="BP257" s="165"/>
      <c r="BQ257" s="2"/>
      <c r="BR257" s="9" t="str">
        <f t="shared" ref="BR257" si="2447">IF(ISNA(VLOOKUP(BI257,$CP$30:$CQ$56,2,FALSE)),IF(ISNA(VLOOKUP(BI257,$DB$1:$DE$200,4,FALSE)),"",VLOOKUP(BI257,$DB$1:$DE$200,4,FALSE)),VLOOKUP(BI257,$CP$30:$CQ$56,2,FALSE))</f>
        <v>Stephanstag</v>
      </c>
      <c r="BS257" s="10"/>
      <c r="BT257" s="10"/>
      <c r="BU257" s="10"/>
      <c r="BV257" s="10"/>
      <c r="BW257" s="8"/>
      <c r="BX257" s="9" t="str">
        <f t="array" ref="BX257">IF(ISNA(INDEX($DC$201:$DC$770,MATCH($BI256&amp;BX$3,$DB$201:$DB$770&amp;$DC$201:$DC$770,0))),IF(ISNA(INDEX($DC$1:$DC$200,MATCH($BI257&amp;BX$3,$DB$1:$DB$200&amp;$DC$1:$DC$200,0))),"",IF(INDEX($DC$1:$DC$200,MATCH($BI257&amp;BX$3,$DB$1:$DB$200&amp;$DC$1:$DC$200,0))=BX$3,1,"")),IF(INDEX($DC$201:$DC$770,MATCH($BI256&amp;BX$3,$DB$201:$DB$770&amp;$DC$201:$DC$770,0))=BX$3,2,""))</f>
        <v/>
      </c>
      <c r="BY257" s="10" t="str">
        <f t="array" ref="BY257">IF(ISNA(INDEX($DC$201:$DC$770,MATCH($BI256&amp;BY$3,$DB$201:$DB$770&amp;$DC$201:$DC$770,0))),IF(ISNA(INDEX($DC$1:$DC$200,MATCH($BI257&amp;BY$3,$DB$1:$DB$200&amp;$DC$1:$DC$200,0))),"",IF(INDEX($DC$1:$DC$200,MATCH($BI257&amp;BY$3,$DB$1:$DB$200&amp;$DC$1:$DC$200,0))=BY$3,1,"")),IF(INDEX($DC$201:$DC$770,MATCH($BI256&amp;BY$3,$DB$201:$DB$770&amp;$DC$201:$DC$770,0))=BY$3,2,""))</f>
        <v/>
      </c>
      <c r="BZ257" s="10" t="str">
        <f t="array" ref="BZ257">IF(ISNA(INDEX($DC$201:$DC$770,MATCH($BI256&amp;BZ$3,$DB$201:$DB$770&amp;$DC$201:$DC$770,0))),IF(ISNA(INDEX($DC$1:$DC$200,MATCH($BI257&amp;BZ$3,$DB$1:$DB$200&amp;$DC$1:$DC$200,0))),"",IF(INDEX($DC$1:$DC$200,MATCH($BI257&amp;BZ$3,$DB$1:$DB$200&amp;$DC$1:$DC$200,0))=BZ$3,1,"")),IF(INDEX($DC$201:$DC$770,MATCH($BI256&amp;BZ$3,$DB$201:$DB$770&amp;$DC$201:$DC$770,0))=BZ$3,2,""))</f>
        <v/>
      </c>
      <c r="CA257" s="9" t="str">
        <f t="array" ref="CA257">IF(ISNA(INDEX($DC$201:$DC$770,MATCH($BI256&amp;CA$3,$DB$201:$DB$770&amp;$DC$201:$DC$770,0))),IF(ISNA(INDEX($DC$1:$DC$200,MATCH($BI257&amp;CA$3,$DB$1:$DB$200&amp;$DC$1:$DC$200,0))),"",IF(INDEX($DC$1:$DC$200,MATCH($BI257&amp;CA$3,$DB$1:$DB$200&amp;$DC$1:$DC$200,0))=CA$3,1,"")),IF(INDEX($DC$201:$DC$770,MATCH($BI256&amp;CA$3,$DB$201:$DB$770&amp;$DC$201:$DC$770,0))=CA$3,2,""))</f>
        <v/>
      </c>
      <c r="CB257" s="10" t="str">
        <f t="array" ref="CB257">IF(ISNA(INDEX($DC$201:$DC$770,MATCH($BI256&amp;CB$3,$DB$201:$DB$770&amp;$DC$201:$DC$770,0))),IF(ISNA(INDEX($DC$1:$DC$200,MATCH($BI257&amp;CB$3,$DB$1:$DB$200&amp;$DC$1:$DC$200,0))),"",IF(INDEX($DC$1:$DC$200,MATCH($BI257&amp;CB$3,$DB$1:$DB$200&amp;$DC$1:$DC$200,0))=CB$3,1,"")),IF(INDEX($DC$201:$DC$770,MATCH($BI256&amp;CB$3,$DB$201:$DB$770&amp;$DC$201:$DC$770,0))=CB$3,2,""))</f>
        <v/>
      </c>
      <c r="CC257" s="8" t="str">
        <f t="array" ref="CC257">IF(ISNA(INDEX($DC$201:$DC$770,MATCH($BI256&amp;CC$3,$DB$201:$DB$770&amp;$DC$201:$DC$770,0))),IF(ISNA(INDEX($DC$1:$DC$200,MATCH($BI257&amp;CC$3,$DB$1:$DB$200&amp;$DC$1:$DC$200,0))),"",IF(INDEX($DC$1:$DC$200,MATCH($BI257&amp;CC$3,$DB$1:$DB$200&amp;$DC$1:$DC$200,0))=CC$3,1,"")),IF(INDEX($DC$201:$DC$770,MATCH($BI256&amp;CC$3,$DB$201:$DB$770&amp;$DC$201:$DC$770,0))=CC$3,2,""))</f>
        <v/>
      </c>
      <c r="CD257" s="10" t="str">
        <f t="array" ref="CD257">IF(ISNA(INDEX($DC$201:$DC$770,MATCH($BI256&amp;CD$3,$DB$201:$DB$770&amp;$DC$201:$DC$770,0))),IF(ISNA(INDEX($DC$1:$DC$200,MATCH($BI257&amp;CD$3,$DB$1:$DB$200&amp;$DC$1:$DC$200,0))),"",IF(INDEX($DC$1:$DC$200,MATCH($BI257&amp;CD$3,$DB$1:$DB$200&amp;$DC$1:$DC$200,0))=CD$3,1,"")),IF(INDEX($DC$201:$DC$770,MATCH($BI256&amp;CD$3,$DB$201:$DB$770&amp;$DC$201:$DC$770,0))=CD$3,2,""))</f>
        <v/>
      </c>
      <c r="CE257" s="10" t="str">
        <f t="array" ref="CE257">IF(ISNA(INDEX($DC$201:$DC$770,MATCH($BI256&amp;CE$3,$DB$201:$DB$770&amp;$DC$201:$DC$770,0))),IF(ISNA(INDEX($DC$1:$DC$200,MATCH($BI257&amp;CE$3,$DB$1:$DB$200&amp;$DC$1:$DC$200,0))),"",IF(INDEX($DC$1:$DC$200,MATCH($BI257&amp;CE$3,$DB$1:$DB$200&amp;$DC$1:$DC$200,0))=CE$3,1,"")),IF(INDEX($DC$201:$DC$770,MATCH($BI256&amp;CE$3,$DB$201:$DB$770&amp;$DC$201:$DC$770,0))=CE$3,2,""))</f>
        <v/>
      </c>
      <c r="CF257" s="10" t="str">
        <f t="array" ref="CF257">IF(ISNA(INDEX($DC$201:$DC$770,MATCH($BI256&amp;CF$3,$DB$201:$DB$770&amp;$DC$201:$DC$770,0))),IF(ISNA(INDEX($DC$1:$DC$200,MATCH($BI257&amp;CF$3,$DB$1:$DB$200&amp;$DC$1:$DC$200,0))),"",IF(INDEX($DC$1:$DC$200,MATCH($BI257&amp;CF$3,$DB$1:$DB$200&amp;$DC$1:$DC$200,0))=CF$3,1,"")),IF(INDEX($DC$201:$DC$770,MATCH($BI256&amp;CF$3,$DB$201:$DB$770&amp;$DC$201:$DC$770,0))=CF$3,2,""))</f>
        <v/>
      </c>
      <c r="CG257" s="9" t="str">
        <f t="array" ref="CG257">IF(ISNA(INDEX($DC$201:$DC$770,MATCH($BI256&amp;CG$3,$DB$201:$DB$770&amp;$DC$201:$DC$770,0))),IF(ISNA(INDEX($DC$1:$DC$200,MATCH($BI257&amp;CG$3,$DB$1:$DB$200&amp;$DC$1:$DC$200,0))),"",IF(INDEX($DC$1:$DC$200,MATCH($BI257&amp;CG$3,$DB$1:$DB$200&amp;$DC$1:$DC$200,0))=CG$3,1,"")),IF(INDEX($DC$201:$DC$770,MATCH($BI256&amp;CG$3,$DB$201:$DB$770&amp;$DC$201:$DC$770,0))=CG$3,2,""))</f>
        <v/>
      </c>
      <c r="CH257" s="10" t="str">
        <f t="array" ref="CH257">IF(ISNA(INDEX($DC$201:$DC$770,MATCH($BI256&amp;CH$3,$DB$201:$DB$770&amp;$DC$201:$DC$770,0))),IF(ISNA(INDEX($DC$1:$DC$200,MATCH($BI257&amp;CH$3,$DB$1:$DB$200&amp;$DC$1:$DC$200,0))),"",IF(INDEX($DC$1:$DC$200,MATCH($BI257&amp;CH$3,$DB$1:$DB$200&amp;$DC$1:$DC$200,0))=CH$3,1,"")),IF(INDEX($DC$201:$DC$770,MATCH($BI256&amp;CH$3,$DB$201:$DB$770&amp;$DC$201:$DC$770,0))=CH$3,2,""))</f>
        <v/>
      </c>
      <c r="CI257" s="8" t="str">
        <f t="array" ref="CI257">IF(ISNA(INDEX($DC$201:$DC$770,MATCH($BI256&amp;CI$3,$DB$201:$DB$770&amp;$DC$201:$DC$770,0))),IF(ISNA(INDEX($DC$1:$DC$200,MATCH($BI257&amp;CI$3,$DB$1:$DB$200&amp;$DC$1:$DC$200,0))),"",IF(INDEX($DC$1:$DC$200,MATCH($BI257&amp;CI$3,$DB$1:$DB$200&amp;$DC$1:$DC$200,0))=CI$3,1,"")),IF(INDEX($DC$201:$DC$770,MATCH($BI256&amp;CI$3,$DB$201:$DB$770&amp;$DC$201:$DC$770,0))=CI$3,2,""))</f>
        <v/>
      </c>
      <c r="CJ257" s="10" t="str">
        <f t="array" ref="CJ257">IF(ISNA(INDEX($DC$201:$DC$770,MATCH($BI256&amp;CJ$3,$DB$201:$DB$770&amp;$DC$201:$DC$770,0))),IF(ISNA(INDEX($DC$1:$DC$200,MATCH($BI257&amp;CJ$3,$DB$1:$DB$200&amp;$DC$1:$DC$200,0))),"",IF(INDEX($DC$1:$DC$200,MATCH($BI257&amp;CJ$3,$DB$1:$DB$200&amp;$DC$1:$DC$200,0))=CJ$3,1,"")),IF(INDEX($DC$201:$DC$770,MATCH($BI256&amp;CJ$3,$DB$201:$DB$770&amp;$DC$201:$DC$770,0))=CJ$3,2,""))</f>
        <v/>
      </c>
      <c r="CK257" s="10" t="str">
        <f t="array" ref="CK257">IF(ISNA(INDEX($DC$201:$DC$770,MATCH($BI256&amp;CK$3,$DB$201:$DB$770&amp;$DC$201:$DC$770,0))),IF(ISNA(INDEX($DC$1:$DC$200,MATCH($BI257&amp;CK$3,$DB$1:$DB$200&amp;$DC$1:$DC$200,0))),"",IF(INDEX($DC$1:$DC$200,MATCH($BI257&amp;CK$3,$DB$1:$DB$200&amp;$DC$1:$DC$200,0))=CK$3,1,"")),IF(INDEX($DC$201:$DC$770,MATCH($BI256&amp;CK$3,$DB$201:$DB$770&amp;$DC$201:$DC$770,0))=CK$3,2,""))</f>
        <v/>
      </c>
      <c r="CL257" s="8" t="str">
        <f t="array" ref="CL257">IF(ISNA(INDEX($DC$201:$DC$770,MATCH($BI256&amp;CL$3,$DB$201:$DB$770&amp;$DC$201:$DC$770,0))),IF(ISNA(INDEX($DC$1:$DC$200,MATCH($BI257&amp;CL$3,$DB$1:$DB$200&amp;$DC$1:$DC$200,0))),"",IF(INDEX($DC$1:$DC$200,MATCH($BI257&amp;CL$3,$DB$1:$DB$200&amp;$DC$1:$DC$200,0))=CL$3,1,"")),IF(INDEX($DC$201:$DC$770,MATCH($BI256&amp;CL$3,$DB$201:$DB$770&amp;$DC$201:$DC$770,0))=CL$3,2,""))</f>
        <v/>
      </c>
      <c r="CX257" s="30"/>
      <c r="CY257" s="30"/>
      <c r="CZ257" s="30"/>
      <c r="DA257" s="30"/>
      <c r="DB257" s="30">
        <f>IF($DF$255&gt;2,DB256+1,0)</f>
        <v>0</v>
      </c>
      <c r="DC257" s="30">
        <f t="shared" ref="DC257:DC262" si="2448">DC256</f>
        <v>3</v>
      </c>
      <c r="DD257" s="30"/>
      <c r="DE257" s="30">
        <v>3</v>
      </c>
      <c r="DF257" s="30"/>
      <c r="DG257" s="30"/>
      <c r="DH257" s="30"/>
      <c r="DI257" s="30"/>
      <c r="DJ257" s="30"/>
      <c r="DK257" s="30"/>
      <c r="DL257" s="49">
        <f t="shared" si="1926"/>
        <v>0</v>
      </c>
      <c r="DM257" s="30"/>
      <c r="DN257" s="30"/>
      <c r="DO257" s="30"/>
      <c r="DP257" s="30"/>
      <c r="DQ257" s="30"/>
    </row>
    <row r="258" spans="1:121" ht="12.75" customHeight="1">
      <c r="A258" s="13">
        <f t="shared" ref="A258" si="2449">A256+1</f>
        <v>301</v>
      </c>
      <c r="B258" s="174">
        <f>TRUNC((DATE($CR$2,C$205,C258)-WEEKDAY(DATE($CR$2,C$205,C258),2)-DATE(YEAR(DATE($CR$2,C$205,C258)+4-WEEKDAY(DATE($CR$2,C$205,C258),2)),1,-10))/7)</f>
        <v>43</v>
      </c>
      <c r="C258" s="181">
        <v>27</v>
      </c>
      <c r="D258" s="176" t="str">
        <f t="shared" si="1928"/>
        <v>Do</v>
      </c>
      <c r="E258" s="2"/>
      <c r="F258" s="164" t="str">
        <f t="shared" ref="F258" si="2450">IF(OR(OR(B258=$CR$7,B262=$CR$7,B258=$CS$7,B262=$CS$7,B258=$CT$7,B262=$CT$7,B258=$CR$8,B262=$CR$8,B258=$CR$9,B262=$CR$9,B258=$CR$10,B262=$CR$10,B258=$CS$10,B262=$CS$10,B258=$CR$11,B262=$CR$11,B258=$CS$11,B262=$CS$11,B258=$CT$11,B262=$CT$11,B258=$CU$11,B262=$CU$11,B258=$CV$11,B262=$CV$11,B258=$CR$12,B262=$CR$12,B258=$CS$12,B262=$CS$12),OR($A259=$CP$30,$A259=$CP$31,$A259=$CP$32,$A259=$CP$33,$A259=$CP$34,$A259=$CP$35,$A259=$CP$36,$A259=$CP$37,$A259=$CP$38,$A259=$CP$39,$A259=$CP$40,$A259=$CP$41),OR($A259=$CP$44,$A259=$CP$45,$A259=$CP$46,$A259=$CP$47,$A259=$CP$48,$A259=$CP$49,$A259=$CP$50)),1,"")</f>
        <v/>
      </c>
      <c r="G258" s="164" t="str">
        <f t="shared" ref="G258" si="2451">IF(OR(OR(B258=$CR$15,B262=$CR$15,B258=$CS$15,B262=$CS$15,B258=$CT$15,B262=$CT$15,B258=$CR$16,B262=$CR$16,B258=$CS$16,B262=$CS$16,B258=$CR$17,B262=$CR$17,B258=$CS$17,B262=$CS$17,B258=$CR$18,B262=$CR$18,B258=$CS$18,B262=$CS$18,B258=$CT$18,B262=$CT$18,B258=$CU$18,B262=$CU$18,B258=$CV$18,B262=$CV$18,B258=$CR$19,B262=$CR$19,B258=$CS$19,B262=$CS$19),OR($A259=$CP$30,$A259=$CP$31,$A259=$CP$32,$A259=$CP$33,$A259=$CP$34,$A259=$CP$35,$A259=$CP$36,$A259=$CP$37,$A259=$CP$38,$A259=$CP$39,$A259=$CP$40,$A259=$CP$41),OR($A259=$CP$44,$A259=$CP$45,$A259=$CP$46,$A259=$CP$47,$A259=$CP$48,$A259=$CP$49,$A259=$CP$50)),1,"")</f>
        <v/>
      </c>
      <c r="H258" s="164" t="str">
        <f t="shared" ref="H258" si="2452">IF(OR(OR(B258=$CR$22,B262=$CR$22,B258=$CS$22,B262=$CS$22,B258=$CT$22,B262=$CT$22,B258=$CR$23,B262=$CR$23,B258=$CS$23,B262=$CS$23,B258=$CR$24,B262=$CR$24,B258=$CS$24,B262=$CS$24,B258=$CR$25,B262=$CR$25,B258=$CS$25,B262=$CS$25,B258=$CT$25,B262=$CT$25,B258=$CU$25,B262=$CU$25,B258=$CV$25,B262=$CV$25,B258=$CR$26,B262=$CR$26,B258=$CS$26,B262=$CS$26),OR($A259=$CP$30,$A259=$CP$31,$A259=$CP$32,$A259=$CP$33,$A259=$CP$34,$A259=$CP$35,$A259=$CP$36,$A259=$CP$37,$A259=$CP$38,$A259=$CP$39,$A259=$CP$40,$A259=$CP$41),OR($A259=$CP$44,$A259=$CP$45,$A259=$CP$46,$A259=$CP$47,$A259=$CP$48,$A259=$CP$49,$A259=$CP$50)),1,"")</f>
        <v/>
      </c>
      <c r="I258" s="2"/>
      <c r="J258" s="1" t="str">
        <f t="shared" ref="J258" si="2453">IF(ISNA(VLOOKUP(A258,$DB$1:$DE$200,4,FALSE)),"",VLOOKUP(A258,$DB$1:$DE$200,4,FALSE))</f>
        <v/>
      </c>
      <c r="K258" s="1"/>
      <c r="L258" s="1"/>
      <c r="M258" s="1"/>
      <c r="N258" s="1"/>
      <c r="O258" s="1"/>
      <c r="P258" s="5" t="str">
        <f t="array" ref="P258">IF(ISNA(INDEX($DC$1:$DC$770,MATCH($A258&amp;P$3,$DB$1:$DB$770&amp;$DC$1:$DC$770,0))),"",IF(ISNA(INDEX($DC$1:$DC$200,MATCH($A258&amp;P$3,$DB$1:$DB$200&amp;$DC$1:$DC$200,0))),IF(INDEX($DC$201:$DC$770,MATCH($A258&amp;P$3,$DB$201:$DB$770&amp;$DC$201:$DC$770,0))=P$3,2,""),IF(INDEX($DC$1:$DC$200,MATCH($A258&amp;P$3,$DB$1:$DB$200&amp;$DC$1:$DC$200,0))=P$3,1,"")))</f>
        <v/>
      </c>
      <c r="Q258" s="6" t="str">
        <f t="array" ref="Q258">IF(ISNA(INDEX($DC$1:$DC$770,MATCH($A258&amp;Q$3,$DB$1:$DB$770&amp;$DC$1:$DC$770,0))),"",IF(ISNA(INDEX($DC$1:$DC$200,MATCH($A258&amp;Q$3,$DB$1:$DB$200&amp;$DC$1:$DC$200,0))),IF(INDEX($DC$201:$DC$770,MATCH($A258&amp;Q$3,$DB$201:$DB$770&amp;$DC$201:$DC$770,0))=Q$3,2,""),IF(INDEX($DC$1:$DC$200,MATCH($A258&amp;Q$3,$DB$1:$DB$200&amp;$DC$1:$DC$200,0))=Q$3,1,"")))</f>
        <v/>
      </c>
      <c r="R258" s="6" t="str">
        <f t="array" ref="R258">IF(ISNA(INDEX($DC$1:$DC$770,MATCH($A258&amp;R$3,$DB$1:$DB$770&amp;$DC$1:$DC$770,0))),"",IF(ISNA(INDEX($DC$1:$DC$200,MATCH($A258&amp;R$3,$DB$1:$DB$200&amp;$DC$1:$DC$200,0))),IF(INDEX($DC$201:$DC$770,MATCH($A258&amp;R$3,$DB$201:$DB$770&amp;$DC$201:$DC$770,0))=R$3,2,""),IF(INDEX($DC$1:$DC$200,MATCH($A258&amp;R$3,$DB$1:$DB$200&amp;$DC$1:$DC$200,0))=R$3,1,"")))</f>
        <v/>
      </c>
      <c r="S258" s="5" t="str">
        <f t="array" ref="S258">IF(ISNA(INDEX($DC$1:$DC$770,MATCH($A258&amp;S$3,$DB$1:$DB$770&amp;$DC$1:$DC$770,0))),"",IF(ISNA(INDEX($DC$1:$DC$200,MATCH($A258&amp;S$3,$DB$1:$DB$200&amp;$DC$1:$DC$200,0))),IF(INDEX($DC$201:$DC$770,MATCH($A258&amp;S$3,$DB$201:$DB$770&amp;$DC$201:$DC$770,0))=S$3,2,""),IF(INDEX($DC$1:$DC$200,MATCH($A258&amp;S$3,$DB$1:$DB$200&amp;$DC$1:$DC$200,0))=S$3,1,"")))</f>
        <v/>
      </c>
      <c r="T258" s="6" t="str">
        <f t="array" ref="T258">IF(ISNA(INDEX($DC$1:$DC$770,MATCH($A258&amp;T$3,$DB$1:$DB$770&amp;$DC$1:$DC$770,0))),"",IF(ISNA(INDEX($DC$1:$DC$200,MATCH($A258&amp;T$3,$DB$1:$DB$200&amp;$DC$1:$DC$200,0))),IF(INDEX($DC$201:$DC$770,MATCH($A258&amp;T$3,$DB$201:$DB$770&amp;$DC$201:$DC$770,0))=T$3,2,""),IF(INDEX($DC$1:$DC$200,MATCH($A258&amp;T$3,$DB$1:$DB$200&amp;$DC$1:$DC$200,0))=T$3,1,"")))</f>
        <v/>
      </c>
      <c r="U258" s="7" t="str">
        <f t="array" ref="U258">IF(ISNA(INDEX($DC$1:$DC$770,MATCH($A258&amp;U$3,$DB$1:$DB$770&amp;$DC$1:$DC$770,0))),"",IF(ISNA(INDEX($DC$1:$DC$200,MATCH($A258&amp;U$3,$DB$1:$DB$200&amp;$DC$1:$DC$200,0))),IF(INDEX($DC$201:$DC$770,MATCH($A258&amp;U$3,$DB$201:$DB$770&amp;$DC$201:$DC$770,0))=U$3,2,""),IF(INDEX($DC$1:$DC$200,MATCH($A258&amp;U$3,$DB$1:$DB$200&amp;$DC$1:$DC$200,0))=U$3,1,"")))</f>
        <v/>
      </c>
      <c r="V258" s="6" t="str">
        <f t="array" ref="V258">IF(ISNA(INDEX($DC$1:$DC$770,MATCH($A258&amp;V$3,$DB$1:$DB$770&amp;$DC$1:$DC$770,0))),"",IF(ISNA(INDEX($DC$1:$DC$200,MATCH($A258&amp;V$3,$DB$1:$DB$200&amp;$DC$1:$DC$200,0))),IF(INDEX($DC$201:$DC$770,MATCH($A258&amp;V$3,$DB$201:$DB$770&amp;$DC$201:$DC$770,0))=V$3,2,""),IF(INDEX($DC$1:$DC$200,MATCH($A258&amp;V$3,$DB$1:$DB$200&amp;$DC$1:$DC$200,0))=V$3,1,"")))</f>
        <v/>
      </c>
      <c r="W258" s="6" t="str">
        <f t="array" ref="W258">IF(ISNA(INDEX($DC$1:$DC$770,MATCH($A258&amp;W$3,$DB$1:$DB$770&amp;$DC$1:$DC$770,0))),"",IF(ISNA(INDEX($DC$1:$DC$200,MATCH($A258&amp;W$3,$DB$1:$DB$200&amp;$DC$1:$DC$200,0))),IF(INDEX($DC$201:$DC$770,MATCH($A258&amp;W$3,$DB$201:$DB$770&amp;$DC$201:$DC$770,0))=W$3,2,""),IF(INDEX($DC$1:$DC$200,MATCH($A258&amp;W$3,$DB$1:$DB$200&amp;$DC$1:$DC$200,0))=W$3,1,"")))</f>
        <v/>
      </c>
      <c r="X258" s="6" t="str">
        <f t="array" ref="X258">IF(ISNA(INDEX($DC$1:$DC$770,MATCH($A258&amp;X$3,$DB$1:$DB$770&amp;$DC$1:$DC$770,0))),"",IF(ISNA(INDEX($DC$1:$DC$200,MATCH($A258&amp;X$3,$DB$1:$DB$200&amp;$DC$1:$DC$200,0))),IF(INDEX($DC$201:$DC$770,MATCH($A258&amp;X$3,$DB$201:$DB$770&amp;$DC$201:$DC$770,0))=X$3,2,""),IF(INDEX($DC$1:$DC$200,MATCH($A258&amp;X$3,$DB$1:$DB$200&amp;$DC$1:$DC$200,0))=X$3,1,"")))</f>
        <v/>
      </c>
      <c r="Y258" s="5" t="str">
        <f t="array" ref="Y258">IF(ISNA(INDEX($DC$1:$DC$770,MATCH($A258&amp;Y$3,$DB$1:$DB$770&amp;$DC$1:$DC$770,0))),"",IF(ISNA(INDEX($DC$1:$DC$200,MATCH($A258&amp;Y$3,$DB$1:$DB$200&amp;$DC$1:$DC$200,0))),IF(INDEX($DC$201:$DC$770,MATCH($A258&amp;Y$3,$DB$201:$DB$770&amp;$DC$201:$DC$770,0))=Y$3,2,""),IF(INDEX($DC$1:$DC$200,MATCH($A258&amp;Y$3,$DB$1:$DB$200&amp;$DC$1:$DC$200,0))=Y$3,1,"")))</f>
        <v/>
      </c>
      <c r="Z258" s="6" t="str">
        <f t="array" ref="Z258">IF(ISNA(INDEX($DC$1:$DC$770,MATCH($A258&amp;Z$3,$DB$1:$DB$770&amp;$DC$1:$DC$770,0))),"",IF(ISNA(INDEX($DC$1:$DC$200,MATCH($A258&amp;Z$3,$DB$1:$DB$200&amp;$DC$1:$DC$200,0))),IF(INDEX($DC$201:$DC$770,MATCH($A258&amp;Z$3,$DB$201:$DB$770&amp;$DC$201:$DC$770,0))=Z$3,2,""),IF(INDEX($DC$1:$DC$200,MATCH($A258&amp;Z$3,$DB$1:$DB$200&amp;$DC$1:$DC$200,0))=Z$3,1,"")))</f>
        <v/>
      </c>
      <c r="AA258" s="7" t="str">
        <f t="array" ref="AA258">IF(ISNA(INDEX($DC$1:$DC$770,MATCH($A258&amp;AA$3,$DB$1:$DB$770&amp;$DC$1:$DC$770,0))),"",IF(ISNA(INDEX($DC$1:$DC$200,MATCH($A258&amp;AA$3,$DB$1:$DB$200&amp;$DC$1:$DC$200,0))),IF(INDEX($DC$201:$DC$770,MATCH($A258&amp;AA$3,$DB$201:$DB$770&amp;$DC$201:$DC$770,0))=AA$3,2,""),IF(INDEX($DC$1:$DC$200,MATCH($A258&amp;AA$3,$DB$1:$DB$200&amp;$DC$1:$DC$200,0))=AA$3,1,"")))</f>
        <v/>
      </c>
      <c r="AB258" s="6" t="str">
        <f t="array" ref="AB258">IF(ISNA(INDEX($DC$1:$DC$770,MATCH($A258&amp;AB$3,$DB$1:$DB$770&amp;$DC$1:$DC$770,0))),"",IF(ISNA(INDEX($DC$1:$DC$200,MATCH($A258&amp;AB$3,$DB$1:$DB$200&amp;$DC$1:$DC$200,0))),IF(INDEX($DC$201:$DC$770,MATCH($A258&amp;AB$3,$DB$201:$DB$770&amp;$DC$201:$DC$770,0))=AB$3,2,""),IF(INDEX($DC$1:$DC$200,MATCH($A258&amp;AB$3,$DB$1:$DB$200&amp;$DC$1:$DC$200,0))=AB$3,1,"")))</f>
        <v/>
      </c>
      <c r="AC258" s="6" t="str">
        <f t="array" ref="AC258">IF(ISNA(INDEX($DC$1:$DC$770,MATCH($A258&amp;AC$3,$DB$1:$DB$770&amp;$DC$1:$DC$770,0))),"",IF(ISNA(INDEX($DC$1:$DC$200,MATCH($A258&amp;AC$3,$DB$1:$DB$200&amp;$DC$1:$DC$200,0))),IF(INDEX($DC$201:$DC$770,MATCH($A258&amp;AC$3,$DB$201:$DB$770&amp;$DC$201:$DC$770,0))=AC$3,2,""),IF(INDEX($DC$1:$DC$200,MATCH($A258&amp;AC$3,$DB$1:$DB$200&amp;$DC$1:$DC$200,0))=AC$3,1,"")))</f>
        <v/>
      </c>
      <c r="AD258" s="7" t="str">
        <f t="array" ref="AD258">IF(ISNA(INDEX($DC$1:$DC$770,MATCH($A258&amp;AD$3,$DB$1:$DB$770&amp;$DC$1:$DC$770,0))),"",IF(ISNA(INDEX($DC$1:$DC$200,MATCH($A258&amp;AD$3,$DB$1:$DB$200&amp;$DC$1:$DC$200,0))),IF(INDEX($DC$201:$DC$770,MATCH($A258&amp;AD$3,$DB$201:$DB$770&amp;$DC$201:$DC$770,0))=AD$3,2,""),IF(INDEX($DC$1:$DC$200,MATCH($A258&amp;AD$3,$DB$1:$DB$200&amp;$DC$1:$DC$200,0))=AD$3,1,"")))</f>
        <v/>
      </c>
      <c r="AE258" s="4">
        <f t="shared" ref="AE258" si="2454">AE256+1</f>
        <v>332</v>
      </c>
      <c r="AF258" s="174">
        <f>TRUNC((DATE($CR$2,AG$205,AG258)-WEEKDAY(DATE($CR$2,AG$205,AG258),2)-DATE(YEAR(DATE($CR$2,AG$205,AG258)+4-WEEKDAY(DATE($CR$2,AG$205,AG258),2)),1,-10))/7)</f>
        <v>47</v>
      </c>
      <c r="AG258" s="181">
        <v>27</v>
      </c>
      <c r="AH258" s="176" t="str">
        <f t="shared" si="1933"/>
        <v>So</v>
      </c>
      <c r="AI258" s="2"/>
      <c r="AJ258" s="164">
        <f t="shared" ref="AJ258" si="2455">IF(OR(OR(AF258=$CR$7,AF262=$CR$7,AF258=$CS$7,AF262=$CS$7,AF258=$CT$7,AF262=$CT$7,AF258=$CR$8,AF262=$CR$8,AF258=$CR$9,AF262=$CR$9,AF258=$CR$10,AF262=$CR$10,AF258=$CS$10,AF262=$CS$10,AF258=$CR$11,AF262=$CR$11,AF258=$CS$11,AF262=$CS$11,AF258=$CT$11,AF262=$CT$11,AF258=$CU$11,AF262=$CU$11,AF258=$CV$11,AF262=$CV$11,AF258=$CR$12,AF262=$CR$12,AF258=$CS$12,AF262=$CS$12),OR($AE259=$CP$30,$AE259=$CP$31,$AE259=$CP$32,$AE259=$CP$33,$AE259=$CP$34,$AE259=$CP$35,$AE259=$CP$36,$AE259=$CP$37,$AE259=$CP$38,$AE259=$CP$39,$AE259=$CP$40,$AE259=$CP$41),OR($AE259=$CP$44,$AE259=$CP$45,$AE259=$CP$46,$AE259=$CP$47,$AE259=$CP$48,$AE259=$CP$49,$AE259=$CP$50)),1,"")</f>
        <v>1</v>
      </c>
      <c r="AK258" s="164">
        <f t="shared" ref="AK258" si="2456">IF(OR(OR(AF258=$CR$15,AF262=$CR$15,AF258=$CS$15,AF262=$CS$15,AF258=$CT$15,AF262=$CT$15,AF258=$CR$16,AF262=$CR$16,AF258=$CS$16,AF262=$CS$16,AF258=$CR$17,AF262=$CR$17,AF258=$CS$17,AF262=$CS$17,AF258=$CR$18,AF262=$CR$18,AF258=$CS$18,AF262=$CS$18,AF258=$CT$18,AF262=$CT$18,AF258=$CU$18,AF262=$CU$18,AF258=$CV$18,AF262=$CV$18,AF258=$CR$19,AF262=$CR$19,AF258=$CS$19,AF262=$CS$19),OR($AE259=$CP$30,$AE259=$CP$31,$AE259=$CP$32,$AE259=$CP$33,$AE259=$CP$34,$AE259=$CP$35,$AE259=$CP$36,$AE259=$CP$37,$AE259=$CP$38,$AE259=$CP$39,$AE259=$CP$40,$AE259=$CP$41),OR($AE259=$CP$44,$AE259=$CP$45,$AE259=$CP$46,$AE259=$CP$47,$AE259=$CP$48,$AE259=$CP$49,$AE259=$CP$50)),1,"")</f>
        <v>1</v>
      </c>
      <c r="AL258" s="164">
        <f t="shared" ref="AL258" si="2457">IF(OR(OR(AF258=$CR$22,AF262=$CR$22,AF258=$CS$22,AF262=$CS$22,AF258=$CT$22,AF262=$CT$22,AF258=$CR$23,AF262=$CR$23,AF258=$CS$23,AF262=$CS$23,AF258=$CR$24,AF262=$CR$24,AF258=$CS$24,AF262=$CS$24,AF258=$CR$25,AF262=$CR$25,AF258=$CS$25,AF262=$CS$25,AF258=$CT$25,AF262=$CT$25,AF258=$CU$25,AF262=$CU$25,AF258=$CV$25,AF262=$CV$25,AF258=$CR$26,AF262=$CR$26,AF258=$CS$26,AF262=$CS$26),OR($AE259=$CP$30,$AE259=$CP$31,$AE259=$CP$32,$AE259=$CP$33,$AE259=$CP$34,$AE259=$CP$35,$AE259=$CP$36,$AE259=$CP$37,$AE259=$CP$38,$AE259=$CP$39,$AE259=$CP$40,$AE259=$CP$41),OR($AE259=$CP$44,$AE259=$CP$45,$AE259=$CP$46,$AE259=$CP$47,$AE259=$CP$48,$AE259=$CP$49,$AE259=$CP$50)),1,"")</f>
        <v>1</v>
      </c>
      <c r="AM258" s="2"/>
      <c r="AN258" s="5" t="str">
        <f t="shared" ref="AN258" si="2458">IF(ISNA(VLOOKUP(AE258,$DB$1:$DE$200,4,FALSE)),"",VLOOKUP(AE258,$DB$1:$DE$200,4,FALSE))</f>
        <v/>
      </c>
      <c r="AO258" s="6"/>
      <c r="AP258" s="6"/>
      <c r="AQ258" s="6"/>
      <c r="AR258" s="6"/>
      <c r="AS258" s="7"/>
      <c r="AT258" s="5" t="str">
        <f t="array" ref="AT258">IF(ISNA(INDEX($DC$1:$DC$770,MATCH($AE258&amp;AT$3,$DB$1:$DB$770&amp;$DC$1:$DC$770,0))),"",IF(ISNA(INDEX($DC$1:$DC$200,MATCH($AE258&amp;AT$3,$DB$1:$DB$200&amp;$DC$1:$DC$200,0))),IF(INDEX($DC$201:$DC$770,MATCH($AE258&amp;AT$3,$DB$201:$DB$770&amp;$DC$201:$DC$770,0))=AT$3,2,""),IF(INDEX($DC$1:$DC$200,MATCH($AE258&amp;AT$3,$DB$1:$DB$200&amp;$DC$1:$DC$200,0))=AT$3,1,"")))</f>
        <v/>
      </c>
      <c r="AU258" s="6" t="str">
        <f t="array" ref="AU258">IF(ISNA(INDEX($DC$1:$DC$770,MATCH($AE258&amp;AU$3,$DB$1:$DB$770&amp;$DC$1:$DC$770,0))),"",IF(ISNA(INDEX($DC$1:$DC$200,MATCH($AE258&amp;AU$3,$DB$1:$DB$200&amp;$DC$1:$DC$200,0))),IF(INDEX($DC$201:$DC$770,MATCH($AE258&amp;AU$3,$DB$201:$DB$770&amp;$DC$201:$DC$770,0))=AU$3,2,""),IF(INDEX($DC$1:$DC$200,MATCH($AE258&amp;AU$3,$DB$1:$DB$200&amp;$DC$1:$DC$200,0))=AU$3,1,"")))</f>
        <v/>
      </c>
      <c r="AV258" s="6" t="str">
        <f t="array" ref="AV258">IF(ISNA(INDEX($DC$1:$DC$770,MATCH($AE258&amp;AV$3,$DB$1:$DB$770&amp;$DC$1:$DC$770,0))),"",IF(ISNA(INDEX($DC$1:$DC$200,MATCH($AE258&amp;AV$3,$DB$1:$DB$200&amp;$DC$1:$DC$200,0))),IF(INDEX($DC$201:$DC$770,MATCH($AE258&amp;AV$3,$DB$201:$DB$770&amp;$DC$201:$DC$770,0))=AV$3,2,""),IF(INDEX($DC$1:$DC$200,MATCH($AE258&amp;AV$3,$DB$1:$DB$200&amp;$DC$1:$DC$200,0))=AV$3,1,"")))</f>
        <v/>
      </c>
      <c r="AW258" s="5" t="str">
        <f t="array" ref="AW258">IF(ISNA(INDEX($DC$1:$DC$770,MATCH($AE258&amp;AW$3,$DB$1:$DB$770&amp;$DC$1:$DC$770,0))),"",IF(ISNA(INDEX($DC$1:$DC$200,MATCH($AE258&amp;AW$3,$DB$1:$DB$200&amp;$DC$1:$DC$200,0))),IF(INDEX($DC$201:$DC$770,MATCH($AE258&amp;AW$3,$DB$201:$DB$770&amp;$DC$201:$DC$770,0))=AW$3,2,""),IF(INDEX($DC$1:$DC$200,MATCH($AE258&amp;AW$3,$DB$1:$DB$200&amp;$DC$1:$DC$200,0))=AW$3,1,"")))</f>
        <v/>
      </c>
      <c r="AX258" s="6" t="str">
        <f t="array" ref="AX258">IF(ISNA(INDEX($DC$1:$DC$770,MATCH($AE258&amp;AX$3,$DB$1:$DB$770&amp;$DC$1:$DC$770,0))),"",IF(ISNA(INDEX($DC$1:$DC$200,MATCH($AE258&amp;AX$3,$DB$1:$DB$200&amp;$DC$1:$DC$200,0))),IF(INDEX($DC$201:$DC$770,MATCH($AE258&amp;AX$3,$DB$201:$DB$770&amp;$DC$201:$DC$770,0))=AX$3,2,""),IF(INDEX($DC$1:$DC$200,MATCH($AE258&amp;AX$3,$DB$1:$DB$200&amp;$DC$1:$DC$200,0))=AX$3,1,"")))</f>
        <v/>
      </c>
      <c r="AY258" s="7" t="str">
        <f t="array" ref="AY258">IF(ISNA(INDEX($DC$1:$DC$770,MATCH($AE258&amp;AY$3,$DB$1:$DB$770&amp;$DC$1:$DC$770,0))),"",IF(ISNA(INDEX($DC$1:$DC$200,MATCH($AE258&amp;AY$3,$DB$1:$DB$200&amp;$DC$1:$DC$200,0))),IF(INDEX($DC$201:$DC$770,MATCH($AE258&amp;AY$3,$DB$201:$DB$770&amp;$DC$201:$DC$770,0))=AY$3,2,""),IF(INDEX($DC$1:$DC$200,MATCH($AE258&amp;AY$3,$DB$1:$DB$200&amp;$DC$1:$DC$200,0))=AY$3,1,"")))</f>
        <v/>
      </c>
      <c r="AZ258" s="6" t="str">
        <f t="array" ref="AZ258">IF(ISNA(INDEX($DC$1:$DC$770,MATCH($AE258&amp;AZ$3,$DB$1:$DB$770&amp;$DC$1:$DC$770,0))),"",IF(ISNA(INDEX($DC$1:$DC$200,MATCH($AE258&amp;AZ$3,$DB$1:$DB$200&amp;$DC$1:$DC$200,0))),IF(INDEX($DC$201:$DC$770,MATCH($AE258&amp;AZ$3,$DB$201:$DB$770&amp;$DC$201:$DC$770,0))=AZ$3,2,""),IF(INDEX($DC$1:$DC$200,MATCH($AE258&amp;AZ$3,$DB$1:$DB$200&amp;$DC$1:$DC$200,0))=AZ$3,1,"")))</f>
        <v/>
      </c>
      <c r="BA258" s="6" t="str">
        <f t="array" ref="BA258">IF(ISNA(INDEX($DC$1:$DC$770,MATCH($AE258&amp;BA$3,$DB$1:$DB$770&amp;$DC$1:$DC$770,0))),"",IF(ISNA(INDEX($DC$1:$DC$200,MATCH($AE258&amp;BA$3,$DB$1:$DB$200&amp;$DC$1:$DC$200,0))),IF(INDEX($DC$201:$DC$770,MATCH($AE258&amp;BA$3,$DB$201:$DB$770&amp;$DC$201:$DC$770,0))=BA$3,2,""),IF(INDEX($DC$1:$DC$200,MATCH($AE258&amp;BA$3,$DB$1:$DB$200&amp;$DC$1:$DC$200,0))=BA$3,1,"")))</f>
        <v/>
      </c>
      <c r="BB258" s="6" t="str">
        <f t="array" ref="BB258">IF(ISNA(INDEX($DC$1:$DC$770,MATCH($AE258&amp;BB$3,$DB$1:$DB$770&amp;$DC$1:$DC$770,0))),"",IF(ISNA(INDEX($DC$1:$DC$200,MATCH($AE258&amp;BB$3,$DB$1:$DB$200&amp;$DC$1:$DC$200,0))),IF(INDEX($DC$201:$DC$770,MATCH($AE258&amp;BB$3,$DB$201:$DB$770&amp;$DC$201:$DC$770,0))=BB$3,2,""),IF(INDEX($DC$1:$DC$200,MATCH($AE258&amp;BB$3,$DB$1:$DB$200&amp;$DC$1:$DC$200,0))=BB$3,1,"")))</f>
        <v/>
      </c>
      <c r="BC258" s="5" t="str">
        <f t="array" ref="BC258">IF(ISNA(INDEX($DC$1:$DC$770,MATCH($AE258&amp;BC$3,$DB$1:$DB$770&amp;$DC$1:$DC$770,0))),"",IF(ISNA(INDEX($DC$1:$DC$200,MATCH($AE258&amp;BC$3,$DB$1:$DB$200&amp;$DC$1:$DC$200,0))),IF(INDEX($DC$201:$DC$770,MATCH($AE258&amp;BC$3,$DB$201:$DB$770&amp;$DC$201:$DC$770,0))=BC$3,2,""),IF(INDEX($DC$1:$DC$200,MATCH($AE258&amp;BC$3,$DB$1:$DB$200&amp;$DC$1:$DC$200,0))=BC$3,1,"")))</f>
        <v/>
      </c>
      <c r="BD258" s="6" t="str">
        <f t="array" ref="BD258">IF(ISNA(INDEX($DC$1:$DC$770,MATCH($AE258&amp;BD$3,$DB$1:$DB$770&amp;$DC$1:$DC$770,0))),"",IF(ISNA(INDEX($DC$1:$DC$200,MATCH($AE258&amp;BD$3,$DB$1:$DB$200&amp;$DC$1:$DC$200,0))),IF(INDEX($DC$201:$DC$770,MATCH($AE258&amp;BD$3,$DB$201:$DB$770&amp;$DC$201:$DC$770,0))=BD$3,2,""),IF(INDEX($DC$1:$DC$200,MATCH($AE258&amp;BD$3,$DB$1:$DB$200&amp;$DC$1:$DC$200,0))=BD$3,1,"")))</f>
        <v/>
      </c>
      <c r="BE258" s="7" t="str">
        <f t="array" ref="BE258">IF(ISNA(INDEX($DC$1:$DC$770,MATCH($AE258&amp;BE$3,$DB$1:$DB$770&amp;$DC$1:$DC$770,0))),"",IF(ISNA(INDEX($DC$1:$DC$200,MATCH($AE258&amp;BE$3,$DB$1:$DB$200&amp;$DC$1:$DC$200,0))),IF(INDEX($DC$201:$DC$770,MATCH($AE258&amp;BE$3,$DB$201:$DB$770&amp;$DC$201:$DC$770,0))=BE$3,2,""),IF(INDEX($DC$1:$DC$200,MATCH($AE258&amp;BE$3,$DB$1:$DB$200&amp;$DC$1:$DC$200,0))=BE$3,1,"")))</f>
        <v/>
      </c>
      <c r="BF258" s="6" t="str">
        <f t="array" ref="BF258">IF(ISNA(INDEX($DC$1:$DC$770,MATCH($AE258&amp;BF$3,$DB$1:$DB$770&amp;$DC$1:$DC$770,0))),"",IF(ISNA(INDEX($DC$1:$DC$200,MATCH($AE258&amp;BF$3,$DB$1:$DB$200&amp;$DC$1:$DC$200,0))),IF(INDEX($DC$201:$DC$770,MATCH($AE258&amp;BF$3,$DB$201:$DB$770&amp;$DC$201:$DC$770,0))=BF$3,2,""),IF(INDEX($DC$1:$DC$200,MATCH($AE258&amp;BF$3,$DB$1:$DB$200&amp;$DC$1:$DC$200,0))=BF$3,1,"")))</f>
        <v/>
      </c>
      <c r="BG258" s="6" t="str">
        <f t="array" ref="BG258">IF(ISNA(INDEX($DC$1:$DC$770,MATCH($AE258&amp;BG$3,$DB$1:$DB$770&amp;$DC$1:$DC$770,0))),"",IF(ISNA(INDEX($DC$1:$DC$200,MATCH($AE258&amp;BG$3,$DB$1:$DB$200&amp;$DC$1:$DC$200,0))),IF(INDEX($DC$201:$DC$770,MATCH($AE258&amp;BG$3,$DB$201:$DB$770&amp;$DC$201:$DC$770,0))=BG$3,2,""),IF(INDEX($DC$1:$DC$200,MATCH($AE258&amp;BG$3,$DB$1:$DB$200&amp;$DC$1:$DC$200,0))=BG$3,1,"")))</f>
        <v/>
      </c>
      <c r="BH258" s="7" t="str">
        <f t="array" ref="BH258">IF(ISNA(INDEX($DC$1:$DC$770,MATCH($AE258&amp;BH$3,$DB$1:$DB$770&amp;$DC$1:$DC$770,0))),"",IF(ISNA(INDEX($DC$1:$DC$200,MATCH($AE258&amp;BH$3,$DB$1:$DB$200&amp;$DC$1:$DC$200,0))),IF(INDEX($DC$201:$DC$770,MATCH($AE258&amp;BH$3,$DB$201:$DB$770&amp;$DC$201:$DC$770,0))=BH$3,2,""),IF(INDEX($DC$1:$DC$200,MATCH($AE258&amp;BH$3,$DB$1:$DB$200&amp;$DC$1:$DC$200,0))=BH$3,1,"")))</f>
        <v/>
      </c>
      <c r="BI258" s="4">
        <f t="shared" ref="BI258" si="2459">BI256+1</f>
        <v>362</v>
      </c>
      <c r="BJ258" s="174">
        <f>TRUNC((DATE($CR$2,BK$205,BK258)-WEEKDAY(DATE($CR$2,BK$205,BK258),2)-DATE(YEAR(DATE($CR$2,BK$205,BK258)+4-WEEKDAY(DATE($CR$2,BK$205,BK258),2)),1,-10))/7)</f>
        <v>52</v>
      </c>
      <c r="BK258" s="181">
        <v>27</v>
      </c>
      <c r="BL258" s="176" t="str">
        <f t="shared" si="1938"/>
        <v>Di</v>
      </c>
      <c r="BM258" s="2"/>
      <c r="BN258" s="164">
        <f t="shared" ref="BN258" si="2460">IF(OR(OR($BI259=$CP$30,$BI259=$CP$31,$BI259=$CP$32,$BI259=$CP$33,$BI259=$CP$34,$BI259=$CP$35,$BI259=$CP$36,$BI259=$CP$37,$BI259=$CP$38,$BI259=$CP$39,$BI259=$CP$40,$BI259=$CP$41),OR(BJ258=$CR$7,BJ262=$CR$7,BJ258=$CS$7,BJ262=$CS$7,BJ258=$CT$7,BJ262=$CT$7,BJ258=$CR$8,BJ262=$CR$8,BJ258=$CR$9,BJ262=$CR$9,BJ258=$CR$10,BJ262=$CR$10,BJ258=$CS$10,BJ262=$CS$10,BJ258=$CR$11,BJ262=$CR$11,BJ258=$CS$11,BJ262=$CS$11,BJ258=$CT$11,BJ262=$CT$11,BJ258=$CU$11,BJ262=$CU$11,BJ258=$CV$11,BJ262=$CV$11,BJ258=$CR$12,BJ262=$CR$12,BJ258=$CS$12,BJ262=$CS$12),OR($BI259=$CP$44,$BI259=$CP$45,$BI259=$CP$46,$BI259=$CP$47,$BI259=$CP$48,$BI259=$CP$49,$BI259=$CP$50)),1,"")</f>
        <v>1</v>
      </c>
      <c r="BO258" s="164">
        <f t="shared" ref="BO258" si="2461">IF(OR(OR(BJ258=$CR$15,BJ262=$CR$15,BJ258=$CS$15,BJ262=$CS$15,BJ258=$CT$15,BJ262=$CT$15,BJ258=$CR$16,BJ262=$CR$16,BJ258=$CS$16,BJ262=$CS$16,BJ258=$CR$17,BJ262=$CR$17,BJ258=$CS$17,BJ262=$CS$17,BJ258=$CR$18,BJ262=$CR$18,BJ258=$CS$18,BJ262=$CS$18,BJ258=$CT$18,BJ262=$CT$18,BJ258=$CU$18,BJ262=$CU$18,BJ258=$CV$18,BJ262=$CV$18,BJ258=$CR$19,BJ262=$CR$19,BJ258=$CS$19,BJ262=$CS$19),OR($BI259=$CP$30,$BI259=$CP$31,$BI259=$CP$32,$BI259=$CP$33,$BI259=$CP$34,$BI259=$CP$35,$BI259=$CP$36,$BI259=$CP$37,$BI259=$CP$38,$BI259=$CP$39,$BI259=$CP$40,$BI259=$CP$41),OR($BI259=$CP$44,$BI259=$CP$45,$BI259=$CP$46,$BI259=$CP$47,$BI259=$CP$48,$BI259=$CP$49,$BI259=$CP$50)),1,"")</f>
        <v>1</v>
      </c>
      <c r="BP258" s="164">
        <f t="shared" ref="BP258" si="2462">IF(OR(OR(BJ258=$CR$22,BJ262=$CR$22,BJ258=$CS$22,BJ262=$CS$22,BJ258=$CT$22,BJ262=$CT$22,BJ258=$CR$23,BJ262=$CR$23,BJ258=$CS$23,BJ262=$CS$23,BJ258=$CR$24,BJ262=$CR$24,BJ258=$CS$24,BJ262=$CS$24,BJ258=$CR$25,BJ262=$CR$25,BJ258=$CS$25,BJ262=$CS$25,BJ258=$CT$25,BJ262=$CT$25,BJ258=$CU$25,BJ262=$CU$25,BJ258=$CV$25,BJ262=$CV$25,BJ258=$CR$26,BJ262=$CR$26,BJ258=$CS$26,BJ262=$CS$26),OR($BI259=$CP$30,$BI259=$CP$31,$BI259=$CP$32,$BI259=$CP$33,$BI259=$CP$34,$BI259=$CP$35,$BI259=$CP$36,$BI259=$CP$37,$BI259=$CP$38,$BI259=$CP$39,$BI259=$CP$40,$BI259=$CP$41),OR($BI259=$CP$44,$BI259=$CP$45,$BI259=$CP$46,$BI259=$CP$47,$BI259=$CP$48,$BI259=$CP$49,$BI259=$CP$50)),1,"")</f>
        <v>1</v>
      </c>
      <c r="BQ258" s="2"/>
      <c r="BR258" s="5" t="str">
        <f t="shared" ref="BR258" si="2463">IF(ISNA(VLOOKUP(BI258,$DB$1:$DE$200,4,FALSE)),"",VLOOKUP(BI258,$DB$1:$DE$200,4,FALSE))</f>
        <v/>
      </c>
      <c r="BS258" s="6"/>
      <c r="BT258" s="6"/>
      <c r="BU258" s="6"/>
      <c r="BV258" s="6"/>
      <c r="BW258" s="7"/>
      <c r="BX258" s="5" t="str">
        <f t="array" ref="BX258">IF(ISNA(INDEX($DC$1:$DC$770,MATCH($BI258&amp;BX$3,$DB$1:$DB$770&amp;$DC$1:$DC$770,0))),"",IF(ISNA(INDEX($DC$1:$DC$200,MATCH($BI258&amp;BX$3,$DB$1:$DB$200&amp;$DC$1:$DC$200,0))),IF(INDEX($DC$201:$DC$770,MATCH($BI258&amp;BX$3,$DB$201:$DB$770&amp;$DC$201:$DC$770,0))=BX$3,2,""),IF(INDEX($DC$1:$DC$200,MATCH($BI258&amp;BX$3,$DB$1:$DB$200&amp;$DC$1:$DC$200,0))=BX$3,1,"")))</f>
        <v/>
      </c>
      <c r="BY258" s="6" t="str">
        <f t="array" ref="BY258">IF(ISNA(INDEX($DC$1:$DC$770,MATCH($BI258&amp;BY$3,$DB$1:$DB$770&amp;$DC$1:$DC$770,0))),"",IF(ISNA(INDEX($DC$1:$DC$200,MATCH($BI258&amp;BY$3,$DB$1:$DB$200&amp;$DC$1:$DC$200,0))),IF(INDEX($DC$201:$DC$770,MATCH($BI258&amp;BY$3,$DB$201:$DB$770&amp;$DC$201:$DC$770,0))=BY$3,2,""),IF(INDEX($DC$1:$DC$200,MATCH($BI258&amp;BY$3,$DB$1:$DB$200&amp;$DC$1:$DC$200,0))=BY$3,1,"")))</f>
        <v/>
      </c>
      <c r="BZ258" s="6" t="str">
        <f t="array" ref="BZ258">IF(ISNA(INDEX($DC$1:$DC$770,MATCH($BI258&amp;BZ$3,$DB$1:$DB$770&amp;$DC$1:$DC$770,0))),"",IF(ISNA(INDEX($DC$1:$DC$200,MATCH($BI258&amp;BZ$3,$DB$1:$DB$200&amp;$DC$1:$DC$200,0))),IF(INDEX($DC$201:$DC$770,MATCH($BI258&amp;BZ$3,$DB$201:$DB$770&amp;$DC$201:$DC$770,0))=BZ$3,2,""),IF(INDEX($DC$1:$DC$200,MATCH($BI258&amp;BZ$3,$DB$1:$DB$200&amp;$DC$1:$DC$200,0))=BZ$3,1,"")))</f>
        <v/>
      </c>
      <c r="CA258" s="5" t="str">
        <f t="array" ref="CA258">IF(ISNA(INDEX($DC$1:$DC$770,MATCH($BI258&amp;CA$3,$DB$1:$DB$770&amp;$DC$1:$DC$770,0))),"",IF(ISNA(INDEX($DC$1:$DC$200,MATCH($BI258&amp;CA$3,$DB$1:$DB$200&amp;$DC$1:$DC$200,0))),IF(INDEX($DC$201:$DC$770,MATCH($BI258&amp;CA$3,$DB$201:$DB$770&amp;$DC$201:$DC$770,0))=CA$3,2,""),IF(INDEX($DC$1:$DC$200,MATCH($BI258&amp;CA$3,$DB$1:$DB$200&amp;$DC$1:$DC$200,0))=CA$3,1,"")))</f>
        <v/>
      </c>
      <c r="CB258" s="6" t="str">
        <f t="array" ref="CB258">IF(ISNA(INDEX($DC$1:$DC$770,MATCH($BI258&amp;CB$3,$DB$1:$DB$770&amp;$DC$1:$DC$770,0))),"",IF(ISNA(INDEX($DC$1:$DC$200,MATCH($BI258&amp;CB$3,$DB$1:$DB$200&amp;$DC$1:$DC$200,0))),IF(INDEX($DC$201:$DC$770,MATCH($BI258&amp;CB$3,$DB$201:$DB$770&amp;$DC$201:$DC$770,0))=CB$3,2,""),IF(INDEX($DC$1:$DC$200,MATCH($BI258&amp;CB$3,$DB$1:$DB$200&amp;$DC$1:$DC$200,0))=CB$3,1,"")))</f>
        <v/>
      </c>
      <c r="CC258" s="7" t="str">
        <f t="array" ref="CC258">IF(ISNA(INDEX($DC$1:$DC$770,MATCH($BI258&amp;CC$3,$DB$1:$DB$770&amp;$DC$1:$DC$770,0))),"",IF(ISNA(INDEX($DC$1:$DC$200,MATCH($BI258&amp;CC$3,$DB$1:$DB$200&amp;$DC$1:$DC$200,0))),IF(INDEX($DC$201:$DC$770,MATCH($BI258&amp;CC$3,$DB$201:$DB$770&amp;$DC$201:$DC$770,0))=CC$3,2,""),IF(INDEX($DC$1:$DC$200,MATCH($BI258&amp;CC$3,$DB$1:$DB$200&amp;$DC$1:$DC$200,0))=CC$3,1,"")))</f>
        <v/>
      </c>
      <c r="CD258" s="6" t="str">
        <f t="array" ref="CD258">IF(ISNA(INDEX($DC$1:$DC$770,MATCH($BI258&amp;CD$3,$DB$1:$DB$770&amp;$DC$1:$DC$770,0))),"",IF(ISNA(INDEX($DC$1:$DC$200,MATCH($BI258&amp;CD$3,$DB$1:$DB$200&amp;$DC$1:$DC$200,0))),IF(INDEX($DC$201:$DC$770,MATCH($BI258&amp;CD$3,$DB$201:$DB$770&amp;$DC$201:$DC$770,0))=CD$3,2,""),IF(INDEX($DC$1:$DC$200,MATCH($BI258&amp;CD$3,$DB$1:$DB$200&amp;$DC$1:$DC$200,0))=CD$3,1,"")))</f>
        <v/>
      </c>
      <c r="CE258" s="6" t="str">
        <f t="array" ref="CE258">IF(ISNA(INDEX($DC$1:$DC$770,MATCH($BI258&amp;CE$3,$DB$1:$DB$770&amp;$DC$1:$DC$770,0))),"",IF(ISNA(INDEX($DC$1:$DC$200,MATCH($BI258&amp;CE$3,$DB$1:$DB$200&amp;$DC$1:$DC$200,0))),IF(INDEX($DC$201:$DC$770,MATCH($BI258&amp;CE$3,$DB$201:$DB$770&amp;$DC$201:$DC$770,0))=CE$3,2,""),IF(INDEX($DC$1:$DC$200,MATCH($BI258&amp;CE$3,$DB$1:$DB$200&amp;$DC$1:$DC$200,0))=CE$3,1,"")))</f>
        <v/>
      </c>
      <c r="CF258" s="6" t="str">
        <f t="array" ref="CF258">IF(ISNA(INDEX($DC$1:$DC$770,MATCH($BI258&amp;CF$3,$DB$1:$DB$770&amp;$DC$1:$DC$770,0))),"",IF(ISNA(INDEX($DC$1:$DC$200,MATCH($BI258&amp;CF$3,$DB$1:$DB$200&amp;$DC$1:$DC$200,0))),IF(INDEX($DC$201:$DC$770,MATCH($BI258&amp;CF$3,$DB$201:$DB$770&amp;$DC$201:$DC$770,0))=CF$3,2,""),IF(INDEX($DC$1:$DC$200,MATCH($BI258&amp;CF$3,$DB$1:$DB$200&amp;$DC$1:$DC$200,0))=CF$3,1,"")))</f>
        <v/>
      </c>
      <c r="CG258" s="5" t="str">
        <f t="array" ref="CG258">IF(ISNA(INDEX($DC$1:$DC$770,MATCH($BI258&amp;CG$3,$DB$1:$DB$770&amp;$DC$1:$DC$770,0))),"",IF(ISNA(INDEX($DC$1:$DC$200,MATCH($BI258&amp;CG$3,$DB$1:$DB$200&amp;$DC$1:$DC$200,0))),IF(INDEX($DC$201:$DC$770,MATCH($BI258&amp;CG$3,$DB$201:$DB$770&amp;$DC$201:$DC$770,0))=CG$3,2,""),IF(INDEX($DC$1:$DC$200,MATCH($BI258&amp;CG$3,$DB$1:$DB$200&amp;$DC$1:$DC$200,0))=CG$3,1,"")))</f>
        <v/>
      </c>
      <c r="CH258" s="6" t="str">
        <f t="array" ref="CH258">IF(ISNA(INDEX($DC$1:$DC$770,MATCH($BI258&amp;CH$3,$DB$1:$DB$770&amp;$DC$1:$DC$770,0))),"",IF(ISNA(INDEX($DC$1:$DC$200,MATCH($BI258&amp;CH$3,$DB$1:$DB$200&amp;$DC$1:$DC$200,0))),IF(INDEX($DC$201:$DC$770,MATCH($BI258&amp;CH$3,$DB$201:$DB$770&amp;$DC$201:$DC$770,0))=CH$3,2,""),IF(INDEX($DC$1:$DC$200,MATCH($BI258&amp;CH$3,$DB$1:$DB$200&amp;$DC$1:$DC$200,0))=CH$3,1,"")))</f>
        <v/>
      </c>
      <c r="CI258" s="7" t="str">
        <f t="array" ref="CI258">IF(ISNA(INDEX($DC$1:$DC$770,MATCH($BI258&amp;CI$3,$DB$1:$DB$770&amp;$DC$1:$DC$770,0))),"",IF(ISNA(INDEX($DC$1:$DC$200,MATCH($BI258&amp;CI$3,$DB$1:$DB$200&amp;$DC$1:$DC$200,0))),IF(INDEX($DC$201:$DC$770,MATCH($BI258&amp;CI$3,$DB$201:$DB$770&amp;$DC$201:$DC$770,0))=CI$3,2,""),IF(INDEX($DC$1:$DC$200,MATCH($BI258&amp;CI$3,$DB$1:$DB$200&amp;$DC$1:$DC$200,0))=CI$3,1,"")))</f>
        <v/>
      </c>
      <c r="CJ258" s="6" t="str">
        <f t="array" ref="CJ258">IF(ISNA(INDEX($DC$1:$DC$770,MATCH($BI258&amp;CJ$3,$DB$1:$DB$770&amp;$DC$1:$DC$770,0))),"",IF(ISNA(INDEX($DC$1:$DC$200,MATCH($BI258&amp;CJ$3,$DB$1:$DB$200&amp;$DC$1:$DC$200,0))),IF(INDEX($DC$201:$DC$770,MATCH($BI258&amp;CJ$3,$DB$201:$DB$770&amp;$DC$201:$DC$770,0))=CJ$3,2,""),IF(INDEX($DC$1:$DC$200,MATCH($BI258&amp;CJ$3,$DB$1:$DB$200&amp;$DC$1:$DC$200,0))=CJ$3,1,"")))</f>
        <v/>
      </c>
      <c r="CK258" s="6" t="str">
        <f t="array" ref="CK258">IF(ISNA(INDEX($DC$1:$DC$770,MATCH($BI258&amp;CK$3,$DB$1:$DB$770&amp;$DC$1:$DC$770,0))),"",IF(ISNA(INDEX($DC$1:$DC$200,MATCH($BI258&amp;CK$3,$DB$1:$DB$200&amp;$DC$1:$DC$200,0))),IF(INDEX($DC$201:$DC$770,MATCH($BI258&amp;CK$3,$DB$201:$DB$770&amp;$DC$201:$DC$770,0))=CK$3,2,""),IF(INDEX($DC$1:$DC$200,MATCH($BI258&amp;CK$3,$DB$1:$DB$200&amp;$DC$1:$DC$200,0))=CK$3,1,"")))</f>
        <v/>
      </c>
      <c r="CL258" s="7" t="str">
        <f t="array" ref="CL258">IF(ISNA(INDEX($DC$1:$DC$770,MATCH($BI258&amp;CL$3,$DB$1:$DB$770&amp;$DC$1:$DC$770,0))),"",IF(ISNA(INDEX($DC$1:$DC$200,MATCH($BI258&amp;CL$3,$DB$1:$DB$200&amp;$DC$1:$DC$200,0))),IF(INDEX($DC$201:$DC$770,MATCH($BI258&amp;CL$3,$DB$201:$DB$770&amp;$DC$201:$DC$770,0))=CL$3,2,""),IF(INDEX($DC$1:$DC$200,MATCH($BI258&amp;CL$3,$DB$1:$DB$200&amp;$DC$1:$DC$200,0))=CL$3,1,"")))</f>
        <v/>
      </c>
      <c r="CX258" s="30"/>
      <c r="CY258" s="30"/>
      <c r="CZ258" s="30"/>
      <c r="DA258" s="30"/>
      <c r="DB258" s="30">
        <f>IF($DF$255&gt;3,DB257+1,0)</f>
        <v>0</v>
      </c>
      <c r="DC258" s="30">
        <f t="shared" si="2448"/>
        <v>3</v>
      </c>
      <c r="DD258" s="30"/>
      <c r="DE258" s="30">
        <v>4</v>
      </c>
      <c r="DF258" s="30"/>
      <c r="DG258" s="30"/>
      <c r="DH258" s="30"/>
      <c r="DI258" s="30"/>
      <c r="DJ258" s="30"/>
      <c r="DK258" s="30"/>
      <c r="DL258" s="49">
        <f t="shared" si="1926"/>
        <v>0</v>
      </c>
      <c r="DM258" s="30"/>
      <c r="DN258" s="30"/>
      <c r="DO258" s="30"/>
      <c r="DP258" s="30"/>
      <c r="DQ258" s="30"/>
    </row>
    <row r="259" spans="1:121">
      <c r="A259" s="13">
        <f t="shared" ref="A259" si="2464">A258+0.5</f>
        <v>301.5</v>
      </c>
      <c r="B259" s="174"/>
      <c r="C259" s="183"/>
      <c r="D259" s="177"/>
      <c r="E259" s="2"/>
      <c r="F259" s="165"/>
      <c r="G259" s="165"/>
      <c r="H259" s="165"/>
      <c r="I259" s="2"/>
      <c r="J259" s="9" t="str">
        <f t="shared" ref="J259" si="2465">IF(ISNA(VLOOKUP(A259,$CP$30:$CQ$56,2,FALSE)),IF(ISNA(VLOOKUP(A259,$DB$1:$DE$200,4,FALSE)),"",VLOOKUP(A259,$DB$1:$DE$200,4,FALSE)),VLOOKUP(A259,$CP$30:$CQ$56,2,FALSE))</f>
        <v/>
      </c>
      <c r="K259" s="10"/>
      <c r="L259" s="10"/>
      <c r="M259" s="10"/>
      <c r="N259" s="10"/>
      <c r="O259" s="8"/>
      <c r="P259" s="9" t="str">
        <f t="array" ref="P259">IF(ISNA(INDEX($DC$201:$DC$770,MATCH($A258&amp;P$3,$DB$201:$DB$770&amp;$DC$201:$DC$770,0))),IF(ISNA(INDEX($DC$1:$DC$200,MATCH($A259&amp;P$3,$DB$1:$DB$200&amp;$DC$1:$DC$200,0))),"",IF(INDEX($DC$1:$DC$200,MATCH($A259&amp;P$3,$DB$1:$DB$200&amp;$DC$1:$DC$200,0))=P$3,1,"")),IF(INDEX($DC$201:$DC$770,MATCH($A258&amp;P$3,$DB$201:$DB$770&amp;$DC$201:$DC$770,0))=P$3,2,""))</f>
        <v/>
      </c>
      <c r="Q259" s="10" t="str">
        <f t="array" ref="Q259">IF(ISNA(INDEX($DC$201:$DC$770,MATCH($A258&amp;Q$3,$DB$201:$DB$770&amp;$DC$201:$DC$770,0))),IF(ISNA(INDEX($DC$1:$DC$200,MATCH($A259&amp;Q$3,$DB$1:$DB$200&amp;$DC$1:$DC$200,0))),"",IF(INDEX($DC$1:$DC$200,MATCH($A259&amp;Q$3,$DB$1:$DB$200&amp;$DC$1:$DC$200,0))=Q$3,1,"")),IF(INDEX($DC$201:$DC$770,MATCH($A258&amp;Q$3,$DB$201:$DB$770&amp;$DC$201:$DC$770,0))=Q$3,2,""))</f>
        <v/>
      </c>
      <c r="R259" s="10" t="str">
        <f t="array" ref="R259">IF(ISNA(INDEX($DC$201:$DC$770,MATCH($A258&amp;R$3,$DB$201:$DB$770&amp;$DC$201:$DC$770,0))),IF(ISNA(INDEX($DC$1:$DC$200,MATCH($A259&amp;R$3,$DB$1:$DB$200&amp;$DC$1:$DC$200,0))),"",IF(INDEX($DC$1:$DC$200,MATCH($A259&amp;R$3,$DB$1:$DB$200&amp;$DC$1:$DC$200,0))=R$3,1,"")),IF(INDEX($DC$201:$DC$770,MATCH($A258&amp;R$3,$DB$201:$DB$770&amp;$DC$201:$DC$770,0))=R$3,2,""))</f>
        <v/>
      </c>
      <c r="S259" s="9" t="str">
        <f t="array" ref="S259">IF(ISNA(INDEX($DC$201:$DC$770,MATCH($A258&amp;S$3,$DB$201:$DB$770&amp;$DC$201:$DC$770,0))),IF(ISNA(INDEX($DC$1:$DC$200,MATCH($A259&amp;S$3,$DB$1:$DB$200&amp;$DC$1:$DC$200,0))),"",IF(INDEX($DC$1:$DC$200,MATCH($A259&amp;S$3,$DB$1:$DB$200&amp;$DC$1:$DC$200,0))=S$3,1,"")),IF(INDEX($DC$201:$DC$770,MATCH($A258&amp;S$3,$DB$201:$DB$770&amp;$DC$201:$DC$770,0))=S$3,2,""))</f>
        <v/>
      </c>
      <c r="T259" s="10" t="str">
        <f t="array" ref="T259">IF(ISNA(INDEX($DC$201:$DC$770,MATCH($A258&amp;T$3,$DB$201:$DB$770&amp;$DC$201:$DC$770,0))),IF(ISNA(INDEX($DC$1:$DC$200,MATCH($A259&amp;T$3,$DB$1:$DB$200&amp;$DC$1:$DC$200,0))),"",IF(INDEX($DC$1:$DC$200,MATCH($A259&amp;T$3,$DB$1:$DB$200&amp;$DC$1:$DC$200,0))=T$3,1,"")),IF(INDEX($DC$201:$DC$770,MATCH($A258&amp;T$3,$DB$201:$DB$770&amp;$DC$201:$DC$770,0))=T$3,2,""))</f>
        <v/>
      </c>
      <c r="U259" s="8" t="str">
        <f t="array" ref="U259">IF(ISNA(INDEX($DC$201:$DC$770,MATCH($A258&amp;U$3,$DB$201:$DB$770&amp;$DC$201:$DC$770,0))),IF(ISNA(INDEX($DC$1:$DC$200,MATCH($A259&amp;U$3,$DB$1:$DB$200&amp;$DC$1:$DC$200,0))),"",IF(INDEX($DC$1:$DC$200,MATCH($A259&amp;U$3,$DB$1:$DB$200&amp;$DC$1:$DC$200,0))=U$3,1,"")),IF(INDEX($DC$201:$DC$770,MATCH($A258&amp;U$3,$DB$201:$DB$770&amp;$DC$201:$DC$770,0))=U$3,2,""))</f>
        <v/>
      </c>
      <c r="V259" s="10" t="str">
        <f t="array" ref="V259">IF(ISNA(INDEX($DC$201:$DC$770,MATCH($A258&amp;V$3,$DB$201:$DB$770&amp;$DC$201:$DC$770,0))),IF(ISNA(INDEX($DC$1:$DC$200,MATCH($A259&amp;V$3,$DB$1:$DB$200&amp;$DC$1:$DC$200,0))),"",IF(INDEX($DC$1:$DC$200,MATCH($A259&amp;V$3,$DB$1:$DB$200&amp;$DC$1:$DC$200,0))=V$3,1,"")),IF(INDEX($DC$201:$DC$770,MATCH($A258&amp;V$3,$DB$201:$DB$770&amp;$DC$201:$DC$770,0))=V$3,2,""))</f>
        <v/>
      </c>
      <c r="W259" s="10" t="str">
        <f t="array" ref="W259">IF(ISNA(INDEX($DC$201:$DC$770,MATCH($A258&amp;W$3,$DB$201:$DB$770&amp;$DC$201:$DC$770,0))),IF(ISNA(INDEX($DC$1:$DC$200,MATCH($A259&amp;W$3,$DB$1:$DB$200&amp;$DC$1:$DC$200,0))),"",IF(INDEX($DC$1:$DC$200,MATCH($A259&amp;W$3,$DB$1:$DB$200&amp;$DC$1:$DC$200,0))=W$3,1,"")),IF(INDEX($DC$201:$DC$770,MATCH($A258&amp;W$3,$DB$201:$DB$770&amp;$DC$201:$DC$770,0))=W$3,2,""))</f>
        <v/>
      </c>
      <c r="X259" s="10" t="str">
        <f t="array" ref="X259">IF(ISNA(INDEX($DC$201:$DC$770,MATCH($A258&amp;X$3,$DB$201:$DB$770&amp;$DC$201:$DC$770,0))),IF(ISNA(INDEX($DC$1:$DC$200,MATCH($A259&amp;X$3,$DB$1:$DB$200&amp;$DC$1:$DC$200,0))),"",IF(INDEX($DC$1:$DC$200,MATCH($A259&amp;X$3,$DB$1:$DB$200&amp;$DC$1:$DC$200,0))=X$3,1,"")),IF(INDEX($DC$201:$DC$770,MATCH($A258&amp;X$3,$DB$201:$DB$770&amp;$DC$201:$DC$770,0))=X$3,2,""))</f>
        <v/>
      </c>
      <c r="Y259" s="9" t="str">
        <f t="array" ref="Y259">IF(ISNA(INDEX($DC$201:$DC$770,MATCH($A258&amp;Y$3,$DB$201:$DB$770&amp;$DC$201:$DC$770,0))),IF(ISNA(INDEX($DC$1:$DC$200,MATCH($A259&amp;Y$3,$DB$1:$DB$200&amp;$DC$1:$DC$200,0))),"",IF(INDEX($DC$1:$DC$200,MATCH($A259&amp;Y$3,$DB$1:$DB$200&amp;$DC$1:$DC$200,0))=Y$3,1,"")),IF(INDEX($DC$201:$DC$770,MATCH($A258&amp;Y$3,$DB$201:$DB$770&amp;$DC$201:$DC$770,0))=Y$3,2,""))</f>
        <v/>
      </c>
      <c r="Z259" s="10" t="str">
        <f t="array" ref="Z259">IF(ISNA(INDEX($DC$201:$DC$770,MATCH($A258&amp;Z$3,$DB$201:$DB$770&amp;$DC$201:$DC$770,0))),IF(ISNA(INDEX($DC$1:$DC$200,MATCH($A259&amp;Z$3,$DB$1:$DB$200&amp;$DC$1:$DC$200,0))),"",IF(INDEX($DC$1:$DC$200,MATCH($A259&amp;Z$3,$DB$1:$DB$200&amp;$DC$1:$DC$200,0))=Z$3,1,"")),IF(INDEX($DC$201:$DC$770,MATCH($A258&amp;Z$3,$DB$201:$DB$770&amp;$DC$201:$DC$770,0))=Z$3,2,""))</f>
        <v/>
      </c>
      <c r="AA259" s="8" t="str">
        <f t="array" ref="AA259">IF(ISNA(INDEX($DC$201:$DC$770,MATCH($A258&amp;AA$3,$DB$201:$DB$770&amp;$DC$201:$DC$770,0))),IF(ISNA(INDEX($DC$1:$DC$200,MATCH($A259&amp;AA$3,$DB$1:$DB$200&amp;$DC$1:$DC$200,0))),"",IF(INDEX($DC$1:$DC$200,MATCH($A259&amp;AA$3,$DB$1:$DB$200&amp;$DC$1:$DC$200,0))=AA$3,1,"")),IF(INDEX($DC$201:$DC$770,MATCH($A258&amp;AA$3,$DB$201:$DB$770&amp;$DC$201:$DC$770,0))=AA$3,2,""))</f>
        <v/>
      </c>
      <c r="AB259" s="10" t="str">
        <f t="array" ref="AB259">IF(ISNA(INDEX($DC$201:$DC$770,MATCH($A258&amp;AB$3,$DB$201:$DB$770&amp;$DC$201:$DC$770,0))),IF(ISNA(INDEX($DC$1:$DC$200,MATCH($A259&amp;AB$3,$DB$1:$DB$200&amp;$DC$1:$DC$200,0))),"",IF(INDEX($DC$1:$DC$200,MATCH($A259&amp;AB$3,$DB$1:$DB$200&amp;$DC$1:$DC$200,0))=AB$3,1,"")),IF(INDEX($DC$201:$DC$770,MATCH($A258&amp;AB$3,$DB$201:$DB$770&amp;$DC$201:$DC$770,0))=AB$3,2,""))</f>
        <v/>
      </c>
      <c r="AC259" s="10" t="str">
        <f t="array" ref="AC259">IF(ISNA(INDEX($DC$201:$DC$770,MATCH($A258&amp;AC$3,$DB$201:$DB$770&amp;$DC$201:$DC$770,0))),IF(ISNA(INDEX($DC$1:$DC$200,MATCH($A259&amp;AC$3,$DB$1:$DB$200&amp;$DC$1:$DC$200,0))),"",IF(INDEX($DC$1:$DC$200,MATCH($A259&amp;AC$3,$DB$1:$DB$200&amp;$DC$1:$DC$200,0))=AC$3,1,"")),IF(INDEX($DC$201:$DC$770,MATCH($A258&amp;AC$3,$DB$201:$DB$770&amp;$DC$201:$DC$770,0))=AC$3,2,""))</f>
        <v/>
      </c>
      <c r="AD259" s="8" t="str">
        <f t="array" ref="AD259">IF(ISNA(INDEX($DC$201:$DC$770,MATCH($A258&amp;AD$3,$DB$201:$DB$770&amp;$DC$201:$DC$770,0))),IF(ISNA(INDEX($DC$1:$DC$200,MATCH($A259&amp;AD$3,$DB$1:$DB$200&amp;$DC$1:$DC$200,0))),"",IF(INDEX($DC$1:$DC$200,MATCH($A259&amp;AD$3,$DB$1:$DB$200&amp;$DC$1:$DC$200,0))=AD$3,1,"")),IF(INDEX($DC$201:$DC$770,MATCH($A258&amp;AD$3,$DB$201:$DB$770&amp;$DC$201:$DC$770,0))=AD$3,2,""))</f>
        <v/>
      </c>
      <c r="AE259" s="4">
        <f t="shared" ref="AE259" si="2466">AE258+0.5</f>
        <v>332.5</v>
      </c>
      <c r="AF259" s="174"/>
      <c r="AG259" s="183"/>
      <c r="AH259" s="177"/>
      <c r="AI259" s="2"/>
      <c r="AJ259" s="165"/>
      <c r="AK259" s="165"/>
      <c r="AL259" s="165"/>
      <c r="AM259" s="2"/>
      <c r="AN259" s="9" t="str">
        <f t="shared" ref="AN259" si="2467">IF(ISNA(VLOOKUP(AE259,$CP$30:$CQ$56,2,FALSE)),IF(ISNA(VLOOKUP(AE259,$DB$1:$DE$200,4,FALSE)),"",VLOOKUP(AE259,$DB$1:$DE$200,4,FALSE)),VLOOKUP(AE259,$CP$30:$CQ$56,2,FALSE))</f>
        <v>1. Advent</v>
      </c>
      <c r="AO259" s="10"/>
      <c r="AP259" s="10"/>
      <c r="AQ259" s="10"/>
      <c r="AR259" s="10"/>
      <c r="AS259" s="8"/>
      <c r="AT259" s="9" t="str">
        <f t="array" ref="AT259">IF(ISNA(INDEX($DC$201:$DC$770,MATCH($AE258&amp;AT$3,$DB$201:$DB$770&amp;$DC$201:$DC$770,0))),IF(ISNA(INDEX($DC$1:$DC$200,MATCH($AE259&amp;AT$3,$DB$1:$DB$200&amp;$DC$1:$DC$200,0))),"",IF(INDEX($DC$1:$DC$200,MATCH($AE259&amp;AT$3,$DB$1:$DB$200&amp;$DC$1:$DC$200,0))=AT$3,1,"")),IF(INDEX($DC$201:$DC$770,MATCH($AE258&amp;AT$3,$DB$201:$DB$770&amp;$DC$201:$DC$770,0))=AT$3,2,""))</f>
        <v/>
      </c>
      <c r="AU259" s="10" t="str">
        <f t="array" ref="AU259">IF(ISNA(INDEX($DC$201:$DC$770,MATCH($AE258&amp;AU$3,$DB$201:$DB$770&amp;$DC$201:$DC$770,0))),IF(ISNA(INDEX($DC$1:$DC$200,MATCH($AE259&amp;AU$3,$DB$1:$DB$200&amp;$DC$1:$DC$200,0))),"",IF(INDEX($DC$1:$DC$200,MATCH($AE259&amp;AU$3,$DB$1:$DB$200&amp;$DC$1:$DC$200,0))=AU$3,1,"")),IF(INDEX($DC$201:$DC$770,MATCH($AE258&amp;AU$3,$DB$201:$DB$770&amp;$DC$201:$DC$770,0))=AU$3,2,""))</f>
        <v/>
      </c>
      <c r="AV259" s="10" t="str">
        <f t="array" ref="AV259">IF(ISNA(INDEX($DC$201:$DC$770,MATCH($AE258&amp;AV$3,$DB$201:$DB$770&amp;$DC$201:$DC$770,0))),IF(ISNA(INDEX($DC$1:$DC$200,MATCH($AE259&amp;AV$3,$DB$1:$DB$200&amp;$DC$1:$DC$200,0))),"",IF(INDEX($DC$1:$DC$200,MATCH($AE259&amp;AV$3,$DB$1:$DB$200&amp;$DC$1:$DC$200,0))=AV$3,1,"")),IF(INDEX($DC$201:$DC$770,MATCH($AE258&amp;AV$3,$DB$201:$DB$770&amp;$DC$201:$DC$770,0))=AV$3,2,""))</f>
        <v/>
      </c>
      <c r="AW259" s="9" t="str">
        <f t="array" ref="AW259">IF(ISNA(INDEX($DC$201:$DC$770,MATCH($AE258&amp;AW$3,$DB$201:$DB$770&amp;$DC$201:$DC$770,0))),IF(ISNA(INDEX($DC$1:$DC$200,MATCH($AE259&amp;AW$3,$DB$1:$DB$200&amp;$DC$1:$DC$200,0))),"",IF(INDEX($DC$1:$DC$200,MATCH($AE259&amp;AW$3,$DB$1:$DB$200&amp;$DC$1:$DC$200,0))=AW$3,1,"")),IF(INDEX($DC$201:$DC$770,MATCH($AE258&amp;AW$3,$DB$201:$DB$770&amp;$DC$201:$DC$770,0))=AW$3,2,""))</f>
        <v/>
      </c>
      <c r="AX259" s="10" t="str">
        <f t="array" ref="AX259">IF(ISNA(INDEX($DC$201:$DC$770,MATCH($AE258&amp;AX$3,$DB$201:$DB$770&amp;$DC$201:$DC$770,0))),IF(ISNA(INDEX($DC$1:$DC$200,MATCH($AE259&amp;AX$3,$DB$1:$DB$200&amp;$DC$1:$DC$200,0))),"",IF(INDEX($DC$1:$DC$200,MATCH($AE259&amp;AX$3,$DB$1:$DB$200&amp;$DC$1:$DC$200,0))=AX$3,1,"")),IF(INDEX($DC$201:$DC$770,MATCH($AE258&amp;AX$3,$DB$201:$DB$770&amp;$DC$201:$DC$770,0))=AX$3,2,""))</f>
        <v/>
      </c>
      <c r="AY259" s="8" t="str">
        <f t="array" ref="AY259">IF(ISNA(INDEX($DC$201:$DC$770,MATCH($AE258&amp;AY$3,$DB$201:$DB$770&amp;$DC$201:$DC$770,0))),IF(ISNA(INDEX($DC$1:$DC$200,MATCH($AE259&amp;AY$3,$DB$1:$DB$200&amp;$DC$1:$DC$200,0))),"",IF(INDEX($DC$1:$DC$200,MATCH($AE259&amp;AY$3,$DB$1:$DB$200&amp;$DC$1:$DC$200,0))=AY$3,1,"")),IF(INDEX($DC$201:$DC$770,MATCH($AE258&amp;AY$3,$DB$201:$DB$770&amp;$DC$201:$DC$770,0))=AY$3,2,""))</f>
        <v/>
      </c>
      <c r="AZ259" s="10" t="str">
        <f t="array" ref="AZ259">IF(ISNA(INDEX($DC$201:$DC$770,MATCH($AE258&amp;AZ$3,$DB$201:$DB$770&amp;$DC$201:$DC$770,0))),IF(ISNA(INDEX($DC$1:$DC$200,MATCH($AE259&amp;AZ$3,$DB$1:$DB$200&amp;$DC$1:$DC$200,0))),"",IF(INDEX($DC$1:$DC$200,MATCH($AE259&amp;AZ$3,$DB$1:$DB$200&amp;$DC$1:$DC$200,0))=AZ$3,1,"")),IF(INDEX($DC$201:$DC$770,MATCH($AE258&amp;AZ$3,$DB$201:$DB$770&amp;$DC$201:$DC$770,0))=AZ$3,2,""))</f>
        <v/>
      </c>
      <c r="BA259" s="10" t="str">
        <f t="array" ref="BA259">IF(ISNA(INDEX($DC$201:$DC$770,MATCH($AE258&amp;BA$3,$DB$201:$DB$770&amp;$DC$201:$DC$770,0))),IF(ISNA(INDEX($DC$1:$DC$200,MATCH($AE259&amp;BA$3,$DB$1:$DB$200&amp;$DC$1:$DC$200,0))),"",IF(INDEX($DC$1:$DC$200,MATCH($AE259&amp;BA$3,$DB$1:$DB$200&amp;$DC$1:$DC$200,0))=BA$3,1,"")),IF(INDEX($DC$201:$DC$770,MATCH($AE258&amp;BA$3,$DB$201:$DB$770&amp;$DC$201:$DC$770,0))=BA$3,2,""))</f>
        <v/>
      </c>
      <c r="BB259" s="10" t="str">
        <f t="array" ref="BB259">IF(ISNA(INDEX($DC$201:$DC$770,MATCH($AE258&amp;BB$3,$DB$201:$DB$770&amp;$DC$201:$DC$770,0))),IF(ISNA(INDEX($DC$1:$DC$200,MATCH($AE259&amp;BB$3,$DB$1:$DB$200&amp;$DC$1:$DC$200,0))),"",IF(INDEX($DC$1:$DC$200,MATCH($AE259&amp;BB$3,$DB$1:$DB$200&amp;$DC$1:$DC$200,0))=BB$3,1,"")),IF(INDEX($DC$201:$DC$770,MATCH($AE258&amp;BB$3,$DB$201:$DB$770&amp;$DC$201:$DC$770,0))=BB$3,2,""))</f>
        <v/>
      </c>
      <c r="BC259" s="9" t="str">
        <f t="array" ref="BC259">IF(ISNA(INDEX($DC$201:$DC$770,MATCH($AE258&amp;BC$3,$DB$201:$DB$770&amp;$DC$201:$DC$770,0))),IF(ISNA(INDEX($DC$1:$DC$200,MATCH($AE259&amp;BC$3,$DB$1:$DB$200&amp;$DC$1:$DC$200,0))),"",IF(INDEX($DC$1:$DC$200,MATCH($AE259&amp;BC$3,$DB$1:$DB$200&amp;$DC$1:$DC$200,0))=BC$3,1,"")),IF(INDEX($DC$201:$DC$770,MATCH($AE258&amp;BC$3,$DB$201:$DB$770&amp;$DC$201:$DC$770,0))=BC$3,2,""))</f>
        <v/>
      </c>
      <c r="BD259" s="10" t="str">
        <f t="array" ref="BD259">IF(ISNA(INDEX($DC$201:$DC$770,MATCH($AE258&amp;BD$3,$DB$201:$DB$770&amp;$DC$201:$DC$770,0))),IF(ISNA(INDEX($DC$1:$DC$200,MATCH($AE259&amp;BD$3,$DB$1:$DB$200&amp;$DC$1:$DC$200,0))),"",IF(INDEX($DC$1:$DC$200,MATCH($AE259&amp;BD$3,$DB$1:$DB$200&amp;$DC$1:$DC$200,0))=BD$3,1,"")),IF(INDEX($DC$201:$DC$770,MATCH($AE258&amp;BD$3,$DB$201:$DB$770&amp;$DC$201:$DC$770,0))=BD$3,2,""))</f>
        <v/>
      </c>
      <c r="BE259" s="8" t="str">
        <f t="array" ref="BE259">IF(ISNA(INDEX($DC$201:$DC$770,MATCH($AE258&amp;BE$3,$DB$201:$DB$770&amp;$DC$201:$DC$770,0))),IF(ISNA(INDEX($DC$1:$DC$200,MATCH($AE259&amp;BE$3,$DB$1:$DB$200&amp;$DC$1:$DC$200,0))),"",IF(INDEX($DC$1:$DC$200,MATCH($AE259&amp;BE$3,$DB$1:$DB$200&amp;$DC$1:$DC$200,0))=BE$3,1,"")),IF(INDEX($DC$201:$DC$770,MATCH($AE258&amp;BE$3,$DB$201:$DB$770&amp;$DC$201:$DC$770,0))=BE$3,2,""))</f>
        <v/>
      </c>
      <c r="BF259" s="10" t="str">
        <f t="array" ref="BF259">IF(ISNA(INDEX($DC$201:$DC$770,MATCH($AE258&amp;BF$3,$DB$201:$DB$770&amp;$DC$201:$DC$770,0))),IF(ISNA(INDEX($DC$1:$DC$200,MATCH($AE259&amp;BF$3,$DB$1:$DB$200&amp;$DC$1:$DC$200,0))),"",IF(INDEX($DC$1:$DC$200,MATCH($AE259&amp;BF$3,$DB$1:$DB$200&amp;$DC$1:$DC$200,0))=BF$3,1,"")),IF(INDEX($DC$201:$DC$770,MATCH($AE258&amp;BF$3,$DB$201:$DB$770&amp;$DC$201:$DC$770,0))=BF$3,2,""))</f>
        <v/>
      </c>
      <c r="BG259" s="10" t="str">
        <f t="array" ref="BG259">IF(ISNA(INDEX($DC$201:$DC$770,MATCH($AE258&amp;BG$3,$DB$201:$DB$770&amp;$DC$201:$DC$770,0))),IF(ISNA(INDEX($DC$1:$DC$200,MATCH($AE259&amp;BG$3,$DB$1:$DB$200&amp;$DC$1:$DC$200,0))),"",IF(INDEX($DC$1:$DC$200,MATCH($AE259&amp;BG$3,$DB$1:$DB$200&amp;$DC$1:$DC$200,0))=BG$3,1,"")),IF(INDEX($DC$201:$DC$770,MATCH($AE258&amp;BG$3,$DB$201:$DB$770&amp;$DC$201:$DC$770,0))=BG$3,2,""))</f>
        <v/>
      </c>
      <c r="BH259" s="8" t="str">
        <f t="array" ref="BH259">IF(ISNA(INDEX($DC$201:$DC$770,MATCH($AE258&amp;BH$3,$DB$201:$DB$770&amp;$DC$201:$DC$770,0))),IF(ISNA(INDEX($DC$1:$DC$200,MATCH($AE259&amp;BH$3,$DB$1:$DB$200&amp;$DC$1:$DC$200,0))),"",IF(INDEX($DC$1:$DC$200,MATCH($AE259&amp;BH$3,$DB$1:$DB$200&amp;$DC$1:$DC$200,0))=BH$3,1,"")),IF(INDEX($DC$201:$DC$770,MATCH($AE258&amp;BH$3,$DB$201:$DB$770&amp;$DC$201:$DC$770,0))=BH$3,2,""))</f>
        <v/>
      </c>
      <c r="BI259" s="4">
        <f t="shared" ref="BI259" si="2468">BI258+0.5</f>
        <v>362.5</v>
      </c>
      <c r="BJ259" s="174"/>
      <c r="BK259" s="183"/>
      <c r="BL259" s="177"/>
      <c r="BM259" s="2"/>
      <c r="BN259" s="165"/>
      <c r="BO259" s="165"/>
      <c r="BP259" s="165"/>
      <c r="BQ259" s="2"/>
      <c r="BR259" s="9" t="str">
        <f t="shared" ref="BR259" si="2469">IF(ISNA(VLOOKUP(BI259,$CP$30:$CQ$56,2,FALSE)),IF(ISNA(VLOOKUP(BI259,$DB$1:$DE$200,4,FALSE)),"",VLOOKUP(BI259,$DB$1:$DE$200,4,FALSE)),VLOOKUP(BI259,$CP$30:$CQ$56,2,FALSE))</f>
        <v/>
      </c>
      <c r="BS259" s="10"/>
      <c r="BT259" s="10"/>
      <c r="BU259" s="10"/>
      <c r="BV259" s="10"/>
      <c r="BW259" s="8"/>
      <c r="BX259" s="9" t="str">
        <f t="array" ref="BX259">IF(ISNA(INDEX($DC$201:$DC$770,MATCH($BI258&amp;BX$3,$DB$201:$DB$770&amp;$DC$201:$DC$770,0))),IF(ISNA(INDEX($DC$1:$DC$200,MATCH($BI259&amp;BX$3,$DB$1:$DB$200&amp;$DC$1:$DC$200,0))),"",IF(INDEX($DC$1:$DC$200,MATCH($BI259&amp;BX$3,$DB$1:$DB$200&amp;$DC$1:$DC$200,0))=BX$3,1,"")),IF(INDEX($DC$201:$DC$770,MATCH($BI258&amp;BX$3,$DB$201:$DB$770&amp;$DC$201:$DC$770,0))=BX$3,2,""))</f>
        <v/>
      </c>
      <c r="BY259" s="10" t="str">
        <f t="array" ref="BY259">IF(ISNA(INDEX($DC$201:$DC$770,MATCH($BI258&amp;BY$3,$DB$201:$DB$770&amp;$DC$201:$DC$770,0))),IF(ISNA(INDEX($DC$1:$DC$200,MATCH($BI259&amp;BY$3,$DB$1:$DB$200&amp;$DC$1:$DC$200,0))),"",IF(INDEX($DC$1:$DC$200,MATCH($BI259&amp;BY$3,$DB$1:$DB$200&amp;$DC$1:$DC$200,0))=BY$3,1,"")),IF(INDEX($DC$201:$DC$770,MATCH($BI258&amp;BY$3,$DB$201:$DB$770&amp;$DC$201:$DC$770,0))=BY$3,2,""))</f>
        <v/>
      </c>
      <c r="BZ259" s="10" t="str">
        <f t="array" ref="BZ259">IF(ISNA(INDEX($DC$201:$DC$770,MATCH($BI258&amp;BZ$3,$DB$201:$DB$770&amp;$DC$201:$DC$770,0))),IF(ISNA(INDEX($DC$1:$DC$200,MATCH($BI259&amp;BZ$3,$DB$1:$DB$200&amp;$DC$1:$DC$200,0))),"",IF(INDEX($DC$1:$DC$200,MATCH($BI259&amp;BZ$3,$DB$1:$DB$200&amp;$DC$1:$DC$200,0))=BZ$3,1,"")),IF(INDEX($DC$201:$DC$770,MATCH($BI258&amp;BZ$3,$DB$201:$DB$770&amp;$DC$201:$DC$770,0))=BZ$3,2,""))</f>
        <v/>
      </c>
      <c r="CA259" s="9" t="str">
        <f t="array" ref="CA259">IF(ISNA(INDEX($DC$201:$DC$770,MATCH($BI258&amp;CA$3,$DB$201:$DB$770&amp;$DC$201:$DC$770,0))),IF(ISNA(INDEX($DC$1:$DC$200,MATCH($BI259&amp;CA$3,$DB$1:$DB$200&amp;$DC$1:$DC$200,0))),"",IF(INDEX($DC$1:$DC$200,MATCH($BI259&amp;CA$3,$DB$1:$DB$200&amp;$DC$1:$DC$200,0))=CA$3,1,"")),IF(INDEX($DC$201:$DC$770,MATCH($BI258&amp;CA$3,$DB$201:$DB$770&amp;$DC$201:$DC$770,0))=CA$3,2,""))</f>
        <v/>
      </c>
      <c r="CB259" s="10" t="str">
        <f t="array" ref="CB259">IF(ISNA(INDEX($DC$201:$DC$770,MATCH($BI258&amp;CB$3,$DB$201:$DB$770&amp;$DC$201:$DC$770,0))),IF(ISNA(INDEX($DC$1:$DC$200,MATCH($BI259&amp;CB$3,$DB$1:$DB$200&amp;$DC$1:$DC$200,0))),"",IF(INDEX($DC$1:$DC$200,MATCH($BI259&amp;CB$3,$DB$1:$DB$200&amp;$DC$1:$DC$200,0))=CB$3,1,"")),IF(INDEX($DC$201:$DC$770,MATCH($BI258&amp;CB$3,$DB$201:$DB$770&amp;$DC$201:$DC$770,0))=CB$3,2,""))</f>
        <v/>
      </c>
      <c r="CC259" s="8" t="str">
        <f t="array" ref="CC259">IF(ISNA(INDEX($DC$201:$DC$770,MATCH($BI258&amp;CC$3,$DB$201:$DB$770&amp;$DC$201:$DC$770,0))),IF(ISNA(INDEX($DC$1:$DC$200,MATCH($BI259&amp;CC$3,$DB$1:$DB$200&amp;$DC$1:$DC$200,0))),"",IF(INDEX($DC$1:$DC$200,MATCH($BI259&amp;CC$3,$DB$1:$DB$200&amp;$DC$1:$DC$200,0))=CC$3,1,"")),IF(INDEX($DC$201:$DC$770,MATCH($BI258&amp;CC$3,$DB$201:$DB$770&amp;$DC$201:$DC$770,0))=CC$3,2,""))</f>
        <v/>
      </c>
      <c r="CD259" s="10" t="str">
        <f t="array" ref="CD259">IF(ISNA(INDEX($DC$201:$DC$770,MATCH($BI258&amp;CD$3,$DB$201:$DB$770&amp;$DC$201:$DC$770,0))),IF(ISNA(INDEX($DC$1:$DC$200,MATCH($BI259&amp;CD$3,$DB$1:$DB$200&amp;$DC$1:$DC$200,0))),"",IF(INDEX($DC$1:$DC$200,MATCH($BI259&amp;CD$3,$DB$1:$DB$200&amp;$DC$1:$DC$200,0))=CD$3,1,"")),IF(INDEX($DC$201:$DC$770,MATCH($BI258&amp;CD$3,$DB$201:$DB$770&amp;$DC$201:$DC$770,0))=CD$3,2,""))</f>
        <v/>
      </c>
      <c r="CE259" s="10" t="str">
        <f t="array" ref="CE259">IF(ISNA(INDEX($DC$201:$DC$770,MATCH($BI258&amp;CE$3,$DB$201:$DB$770&amp;$DC$201:$DC$770,0))),IF(ISNA(INDEX($DC$1:$DC$200,MATCH($BI259&amp;CE$3,$DB$1:$DB$200&amp;$DC$1:$DC$200,0))),"",IF(INDEX($DC$1:$DC$200,MATCH($BI259&amp;CE$3,$DB$1:$DB$200&amp;$DC$1:$DC$200,0))=CE$3,1,"")),IF(INDEX($DC$201:$DC$770,MATCH($BI258&amp;CE$3,$DB$201:$DB$770&amp;$DC$201:$DC$770,0))=CE$3,2,""))</f>
        <v/>
      </c>
      <c r="CF259" s="10" t="str">
        <f t="array" ref="CF259">IF(ISNA(INDEX($DC$201:$DC$770,MATCH($BI258&amp;CF$3,$DB$201:$DB$770&amp;$DC$201:$DC$770,0))),IF(ISNA(INDEX($DC$1:$DC$200,MATCH($BI259&amp;CF$3,$DB$1:$DB$200&amp;$DC$1:$DC$200,0))),"",IF(INDEX($DC$1:$DC$200,MATCH($BI259&amp;CF$3,$DB$1:$DB$200&amp;$DC$1:$DC$200,0))=CF$3,1,"")),IF(INDEX($DC$201:$DC$770,MATCH($BI258&amp;CF$3,$DB$201:$DB$770&amp;$DC$201:$DC$770,0))=CF$3,2,""))</f>
        <v/>
      </c>
      <c r="CG259" s="9" t="str">
        <f t="array" ref="CG259">IF(ISNA(INDEX($DC$201:$DC$770,MATCH($BI258&amp;CG$3,$DB$201:$DB$770&amp;$DC$201:$DC$770,0))),IF(ISNA(INDEX($DC$1:$DC$200,MATCH($BI259&amp;CG$3,$DB$1:$DB$200&amp;$DC$1:$DC$200,0))),"",IF(INDEX($DC$1:$DC$200,MATCH($BI259&amp;CG$3,$DB$1:$DB$200&amp;$DC$1:$DC$200,0))=CG$3,1,"")),IF(INDEX($DC$201:$DC$770,MATCH($BI258&amp;CG$3,$DB$201:$DB$770&amp;$DC$201:$DC$770,0))=CG$3,2,""))</f>
        <v/>
      </c>
      <c r="CH259" s="10" t="str">
        <f t="array" ref="CH259">IF(ISNA(INDEX($DC$201:$DC$770,MATCH($BI258&amp;CH$3,$DB$201:$DB$770&amp;$DC$201:$DC$770,0))),IF(ISNA(INDEX($DC$1:$DC$200,MATCH($BI259&amp;CH$3,$DB$1:$DB$200&amp;$DC$1:$DC$200,0))),"",IF(INDEX($DC$1:$DC$200,MATCH($BI259&amp;CH$3,$DB$1:$DB$200&amp;$DC$1:$DC$200,0))=CH$3,1,"")),IF(INDEX($DC$201:$DC$770,MATCH($BI258&amp;CH$3,$DB$201:$DB$770&amp;$DC$201:$DC$770,0))=CH$3,2,""))</f>
        <v/>
      </c>
      <c r="CI259" s="8" t="str">
        <f t="array" ref="CI259">IF(ISNA(INDEX($DC$201:$DC$770,MATCH($BI258&amp;CI$3,$DB$201:$DB$770&amp;$DC$201:$DC$770,0))),IF(ISNA(INDEX($DC$1:$DC$200,MATCH($BI259&amp;CI$3,$DB$1:$DB$200&amp;$DC$1:$DC$200,0))),"",IF(INDEX($DC$1:$DC$200,MATCH($BI259&amp;CI$3,$DB$1:$DB$200&amp;$DC$1:$DC$200,0))=CI$3,1,"")),IF(INDEX($DC$201:$DC$770,MATCH($BI258&amp;CI$3,$DB$201:$DB$770&amp;$DC$201:$DC$770,0))=CI$3,2,""))</f>
        <v/>
      </c>
      <c r="CJ259" s="10" t="str">
        <f t="array" ref="CJ259">IF(ISNA(INDEX($DC$201:$DC$770,MATCH($BI258&amp;CJ$3,$DB$201:$DB$770&amp;$DC$201:$DC$770,0))),IF(ISNA(INDEX($DC$1:$DC$200,MATCH($BI259&amp;CJ$3,$DB$1:$DB$200&amp;$DC$1:$DC$200,0))),"",IF(INDEX($DC$1:$DC$200,MATCH($BI259&amp;CJ$3,$DB$1:$DB$200&amp;$DC$1:$DC$200,0))=CJ$3,1,"")),IF(INDEX($DC$201:$DC$770,MATCH($BI258&amp;CJ$3,$DB$201:$DB$770&amp;$DC$201:$DC$770,0))=CJ$3,2,""))</f>
        <v/>
      </c>
      <c r="CK259" s="10" t="str">
        <f t="array" ref="CK259">IF(ISNA(INDEX($DC$201:$DC$770,MATCH($BI258&amp;CK$3,$DB$201:$DB$770&amp;$DC$201:$DC$770,0))),IF(ISNA(INDEX($DC$1:$DC$200,MATCH($BI259&amp;CK$3,$DB$1:$DB$200&amp;$DC$1:$DC$200,0))),"",IF(INDEX($DC$1:$DC$200,MATCH($BI259&amp;CK$3,$DB$1:$DB$200&amp;$DC$1:$DC$200,0))=CK$3,1,"")),IF(INDEX($DC$201:$DC$770,MATCH($BI258&amp;CK$3,$DB$201:$DB$770&amp;$DC$201:$DC$770,0))=CK$3,2,""))</f>
        <v/>
      </c>
      <c r="CL259" s="8" t="str">
        <f t="array" ref="CL259">IF(ISNA(INDEX($DC$201:$DC$770,MATCH($BI258&amp;CL$3,$DB$201:$DB$770&amp;$DC$201:$DC$770,0))),IF(ISNA(INDEX($DC$1:$DC$200,MATCH($BI259&amp;CL$3,$DB$1:$DB$200&amp;$DC$1:$DC$200,0))),"",IF(INDEX($DC$1:$DC$200,MATCH($BI259&amp;CL$3,$DB$1:$DB$200&amp;$DC$1:$DC$200,0))=CL$3,1,"")),IF(INDEX($DC$201:$DC$770,MATCH($BI258&amp;CL$3,$DB$201:$DB$770&amp;$DC$201:$DC$770,0))=CL$3,2,""))</f>
        <v/>
      </c>
      <c r="CX259" s="30"/>
      <c r="CY259" s="30"/>
      <c r="CZ259" s="30"/>
      <c r="DA259" s="30"/>
      <c r="DB259" s="30">
        <f>IF($DF$255&gt;4,DB258+1,0)</f>
        <v>0</v>
      </c>
      <c r="DC259" s="30">
        <f t="shared" si="2448"/>
        <v>3</v>
      </c>
      <c r="DD259" s="30"/>
      <c r="DE259" s="30">
        <v>5</v>
      </c>
      <c r="DF259" s="30"/>
      <c r="DG259" s="30"/>
      <c r="DH259" s="30"/>
      <c r="DI259" s="30"/>
      <c r="DJ259" s="30"/>
      <c r="DK259" s="30"/>
      <c r="DL259" s="49">
        <f t="shared" si="1926"/>
        <v>0</v>
      </c>
      <c r="DM259" s="30"/>
      <c r="DN259" s="30"/>
      <c r="DO259" s="30"/>
      <c r="DP259" s="30"/>
      <c r="DQ259" s="30"/>
    </row>
    <row r="260" spans="1:121">
      <c r="A260" s="13">
        <f t="shared" ref="A260" si="2470">A258+1</f>
        <v>302</v>
      </c>
      <c r="B260" s="174">
        <f>TRUNC((DATE($CR$2,C$205,C260)-WEEKDAY(DATE($CR$2,C$205,C260),2)-DATE(YEAR(DATE($CR$2,C$205,C260)+4-WEEKDAY(DATE($CR$2,C$205,C260),2)),1,-10))/7)</f>
        <v>43</v>
      </c>
      <c r="C260" s="181">
        <v>28</v>
      </c>
      <c r="D260" s="176" t="str">
        <f t="shared" si="1928"/>
        <v>Fr</v>
      </c>
      <c r="E260" s="2"/>
      <c r="F260" s="164" t="str">
        <f t="shared" ref="F260" si="2471">IF(OR(OR(B260=$CR$7,B264=$CR$7,B260=$CS$7,B264=$CS$7,B260=$CT$7,B264=$CT$7,B260=$CR$8,B264=$CR$8,B260=$CR$9,B264=$CR$9,B260=$CR$10,B264=$CR$10,B260=$CS$10,B264=$CS$10,B260=$CR$11,B264=$CR$11,B260=$CS$11,B264=$CS$11,B260=$CT$11,B264=$CT$11,B260=$CU$11,B264=$CU$11,B260=$CV$11,B264=$CV$11,B260=$CR$12,B264=$CR$12,B260=$CS$12,B264=$CS$12),OR($A261=$CP$30,$A261=$CP$31,$A261=$CP$32,$A261=$CP$33,$A261=$CP$34,$A261=$CP$35,$A261=$CP$36,$A261=$CP$37,$A261=$CP$38,$A261=$CP$39,$A261=$CP$40,$A261=$CP$41),OR($A261=$CP$44,$A261=$CP$45,$A261=$CP$46,$A261=$CP$47,$A261=$CP$48,$A261=$CP$49,$A261=$CP$50)),1,"")</f>
        <v/>
      </c>
      <c r="G260" s="164" t="str">
        <f t="shared" ref="G260" si="2472">IF(OR(OR(B260=$CR$15,B264=$CR$15,B260=$CS$15,B264=$CS$15,B260=$CT$15,B264=$CT$15,B260=$CR$16,B264=$CR$16,B260=$CS$16,B264=$CS$16,B260=$CR$17,B264=$CR$17,B260=$CS$17,B264=$CS$17,B260=$CR$18,B264=$CR$18,B260=$CS$18,B264=$CS$18,B260=$CT$18,B264=$CT$18,B260=$CU$18,B264=$CU$18,B260=$CV$18,B264=$CV$18,B260=$CR$19,B264=$CR$19,B260=$CS$19,B264=$CS$19),OR($A261=$CP$30,$A261=$CP$31,$A261=$CP$32,$A261=$CP$33,$A261=$CP$34,$A261=$CP$35,$A261=$CP$36,$A261=$CP$37,$A261=$CP$38,$A261=$CP$39,$A261=$CP$40,$A261=$CP$41),OR($A261=$CP$44,$A261=$CP$45,$A261=$CP$46,$A261=$CP$47,$A261=$CP$48,$A261=$CP$49,$A261=$CP$50)),1,"")</f>
        <v/>
      </c>
      <c r="H260" s="164" t="str">
        <f t="shared" ref="H260" si="2473">IF(OR(OR(B260=$CR$22,B264=$CR$22,B260=$CS$22,B264=$CS$22,B260=$CT$22,B264=$CT$22,B260=$CR$23,B264=$CR$23,B260=$CS$23,B264=$CS$23,B260=$CR$24,B264=$CR$24,B260=$CS$24,B264=$CS$24,B260=$CR$25,B264=$CR$25,B260=$CS$25,B264=$CS$25,B260=$CT$25,B264=$CT$25,B260=$CU$25,B264=$CU$25,B260=$CV$25,B264=$CV$25,B260=$CR$26,B264=$CR$26,B260=$CS$26,B264=$CS$26),OR($A261=$CP$30,$A261=$CP$31,$A261=$CP$32,$A261=$CP$33,$A261=$CP$34,$A261=$CP$35,$A261=$CP$36,$A261=$CP$37,$A261=$CP$38,$A261=$CP$39,$A261=$CP$40,$A261=$CP$41),OR($A261=$CP$44,$A261=$CP$45,$A261=$CP$46,$A261=$CP$47,$A261=$CP$48,$A261=$CP$49,$A261=$CP$50)),1,"")</f>
        <v/>
      </c>
      <c r="I260" s="2"/>
      <c r="J260" s="1" t="str">
        <f t="shared" ref="J260" si="2474">IF(ISNA(VLOOKUP(A260,$DB$1:$DE$200,4,FALSE)),"",VLOOKUP(A260,$DB$1:$DE$200,4,FALSE))</f>
        <v/>
      </c>
      <c r="K260" s="1"/>
      <c r="L260" s="1"/>
      <c r="M260" s="1"/>
      <c r="N260" s="1"/>
      <c r="O260" s="1"/>
      <c r="P260" s="5" t="str">
        <f t="array" ref="P260">IF(ISNA(INDEX($DC$1:$DC$770,MATCH($A260&amp;P$3,$DB$1:$DB$770&amp;$DC$1:$DC$770,0))),"",IF(ISNA(INDEX($DC$1:$DC$200,MATCH($A260&amp;P$3,$DB$1:$DB$200&amp;$DC$1:$DC$200,0))),IF(INDEX($DC$201:$DC$770,MATCH($A260&amp;P$3,$DB$201:$DB$770&amp;$DC$201:$DC$770,0))=P$3,2,""),IF(INDEX($DC$1:$DC$200,MATCH($A260&amp;P$3,$DB$1:$DB$200&amp;$DC$1:$DC$200,0))=P$3,1,"")))</f>
        <v/>
      </c>
      <c r="Q260" s="6" t="str">
        <f t="array" ref="Q260">IF(ISNA(INDEX($DC$1:$DC$770,MATCH($A260&amp;Q$3,$DB$1:$DB$770&amp;$DC$1:$DC$770,0))),"",IF(ISNA(INDEX($DC$1:$DC$200,MATCH($A260&amp;Q$3,$DB$1:$DB$200&amp;$DC$1:$DC$200,0))),IF(INDEX($DC$201:$DC$770,MATCH($A260&amp;Q$3,$DB$201:$DB$770&amp;$DC$201:$DC$770,0))=Q$3,2,""),IF(INDEX($DC$1:$DC$200,MATCH($A260&amp;Q$3,$DB$1:$DB$200&amp;$DC$1:$DC$200,0))=Q$3,1,"")))</f>
        <v/>
      </c>
      <c r="R260" s="6" t="str">
        <f t="array" ref="R260">IF(ISNA(INDEX($DC$1:$DC$770,MATCH($A260&amp;R$3,$DB$1:$DB$770&amp;$DC$1:$DC$770,0))),"",IF(ISNA(INDEX($DC$1:$DC$200,MATCH($A260&amp;R$3,$DB$1:$DB$200&amp;$DC$1:$DC$200,0))),IF(INDEX($DC$201:$DC$770,MATCH($A260&amp;R$3,$DB$201:$DB$770&amp;$DC$201:$DC$770,0))=R$3,2,""),IF(INDEX($DC$1:$DC$200,MATCH($A260&amp;R$3,$DB$1:$DB$200&amp;$DC$1:$DC$200,0))=R$3,1,"")))</f>
        <v/>
      </c>
      <c r="S260" s="5" t="str">
        <f t="array" ref="S260">IF(ISNA(INDEX($DC$1:$DC$770,MATCH($A260&amp;S$3,$DB$1:$DB$770&amp;$DC$1:$DC$770,0))),"",IF(ISNA(INDEX($DC$1:$DC$200,MATCH($A260&amp;S$3,$DB$1:$DB$200&amp;$DC$1:$DC$200,0))),IF(INDEX($DC$201:$DC$770,MATCH($A260&amp;S$3,$DB$201:$DB$770&amp;$DC$201:$DC$770,0))=S$3,2,""),IF(INDEX($DC$1:$DC$200,MATCH($A260&amp;S$3,$DB$1:$DB$200&amp;$DC$1:$DC$200,0))=S$3,1,"")))</f>
        <v/>
      </c>
      <c r="T260" s="6" t="str">
        <f t="array" ref="T260">IF(ISNA(INDEX($DC$1:$DC$770,MATCH($A260&amp;T$3,$DB$1:$DB$770&amp;$DC$1:$DC$770,0))),"",IF(ISNA(INDEX($DC$1:$DC$200,MATCH($A260&amp;T$3,$DB$1:$DB$200&amp;$DC$1:$DC$200,0))),IF(INDEX($DC$201:$DC$770,MATCH($A260&amp;T$3,$DB$201:$DB$770&amp;$DC$201:$DC$770,0))=T$3,2,""),IF(INDEX($DC$1:$DC$200,MATCH($A260&amp;T$3,$DB$1:$DB$200&amp;$DC$1:$DC$200,0))=T$3,1,"")))</f>
        <v/>
      </c>
      <c r="U260" s="7" t="str">
        <f t="array" ref="U260">IF(ISNA(INDEX($DC$1:$DC$770,MATCH($A260&amp;U$3,$DB$1:$DB$770&amp;$DC$1:$DC$770,0))),"",IF(ISNA(INDEX($DC$1:$DC$200,MATCH($A260&amp;U$3,$DB$1:$DB$200&amp;$DC$1:$DC$200,0))),IF(INDEX($DC$201:$DC$770,MATCH($A260&amp;U$3,$DB$201:$DB$770&amp;$DC$201:$DC$770,0))=U$3,2,""),IF(INDEX($DC$1:$DC$200,MATCH($A260&amp;U$3,$DB$1:$DB$200&amp;$DC$1:$DC$200,0))=U$3,1,"")))</f>
        <v/>
      </c>
      <c r="V260" s="6" t="str">
        <f t="array" ref="V260">IF(ISNA(INDEX($DC$1:$DC$770,MATCH($A260&amp;V$3,$DB$1:$DB$770&amp;$DC$1:$DC$770,0))),"",IF(ISNA(INDEX($DC$1:$DC$200,MATCH($A260&amp;V$3,$DB$1:$DB$200&amp;$DC$1:$DC$200,0))),IF(INDEX($DC$201:$DC$770,MATCH($A260&amp;V$3,$DB$201:$DB$770&amp;$DC$201:$DC$770,0))=V$3,2,""),IF(INDEX($DC$1:$DC$200,MATCH($A260&amp;V$3,$DB$1:$DB$200&amp;$DC$1:$DC$200,0))=V$3,1,"")))</f>
        <v/>
      </c>
      <c r="W260" s="6" t="str">
        <f t="array" ref="W260">IF(ISNA(INDEX($DC$1:$DC$770,MATCH($A260&amp;W$3,$DB$1:$DB$770&amp;$DC$1:$DC$770,0))),"",IF(ISNA(INDEX($DC$1:$DC$200,MATCH($A260&amp;W$3,$DB$1:$DB$200&amp;$DC$1:$DC$200,0))),IF(INDEX($DC$201:$DC$770,MATCH($A260&amp;W$3,$DB$201:$DB$770&amp;$DC$201:$DC$770,0))=W$3,2,""),IF(INDEX($DC$1:$DC$200,MATCH($A260&amp;W$3,$DB$1:$DB$200&amp;$DC$1:$DC$200,0))=W$3,1,"")))</f>
        <v/>
      </c>
      <c r="X260" s="6" t="str">
        <f t="array" ref="X260">IF(ISNA(INDEX($DC$1:$DC$770,MATCH($A260&amp;X$3,$DB$1:$DB$770&amp;$DC$1:$DC$770,0))),"",IF(ISNA(INDEX($DC$1:$DC$200,MATCH($A260&amp;X$3,$DB$1:$DB$200&amp;$DC$1:$DC$200,0))),IF(INDEX($DC$201:$DC$770,MATCH($A260&amp;X$3,$DB$201:$DB$770&amp;$DC$201:$DC$770,0))=X$3,2,""),IF(INDEX($DC$1:$DC$200,MATCH($A260&amp;X$3,$DB$1:$DB$200&amp;$DC$1:$DC$200,0))=X$3,1,"")))</f>
        <v/>
      </c>
      <c r="Y260" s="5" t="str">
        <f t="array" ref="Y260">IF(ISNA(INDEX($DC$1:$DC$770,MATCH($A260&amp;Y$3,$DB$1:$DB$770&amp;$DC$1:$DC$770,0))),"",IF(ISNA(INDEX($DC$1:$DC$200,MATCH($A260&amp;Y$3,$DB$1:$DB$200&amp;$DC$1:$DC$200,0))),IF(INDEX($DC$201:$DC$770,MATCH($A260&amp;Y$3,$DB$201:$DB$770&amp;$DC$201:$DC$770,0))=Y$3,2,""),IF(INDEX($DC$1:$DC$200,MATCH($A260&amp;Y$3,$DB$1:$DB$200&amp;$DC$1:$DC$200,0))=Y$3,1,"")))</f>
        <v/>
      </c>
      <c r="Z260" s="6" t="str">
        <f t="array" ref="Z260">IF(ISNA(INDEX($DC$1:$DC$770,MATCH($A260&amp;Z$3,$DB$1:$DB$770&amp;$DC$1:$DC$770,0))),"",IF(ISNA(INDEX($DC$1:$DC$200,MATCH($A260&amp;Z$3,$DB$1:$DB$200&amp;$DC$1:$DC$200,0))),IF(INDEX($DC$201:$DC$770,MATCH($A260&amp;Z$3,$DB$201:$DB$770&amp;$DC$201:$DC$770,0))=Z$3,2,""),IF(INDEX($DC$1:$DC$200,MATCH($A260&amp;Z$3,$DB$1:$DB$200&amp;$DC$1:$DC$200,0))=Z$3,1,"")))</f>
        <v/>
      </c>
      <c r="AA260" s="7" t="str">
        <f t="array" ref="AA260">IF(ISNA(INDEX($DC$1:$DC$770,MATCH($A260&amp;AA$3,$DB$1:$DB$770&amp;$DC$1:$DC$770,0))),"",IF(ISNA(INDEX($DC$1:$DC$200,MATCH($A260&amp;AA$3,$DB$1:$DB$200&amp;$DC$1:$DC$200,0))),IF(INDEX($DC$201:$DC$770,MATCH($A260&amp;AA$3,$DB$201:$DB$770&amp;$DC$201:$DC$770,0))=AA$3,2,""),IF(INDEX($DC$1:$DC$200,MATCH($A260&amp;AA$3,$DB$1:$DB$200&amp;$DC$1:$DC$200,0))=AA$3,1,"")))</f>
        <v/>
      </c>
      <c r="AB260" s="6" t="str">
        <f t="array" ref="AB260">IF(ISNA(INDEX($DC$1:$DC$770,MATCH($A260&amp;AB$3,$DB$1:$DB$770&amp;$DC$1:$DC$770,0))),"",IF(ISNA(INDEX($DC$1:$DC$200,MATCH($A260&amp;AB$3,$DB$1:$DB$200&amp;$DC$1:$DC$200,0))),IF(INDEX($DC$201:$DC$770,MATCH($A260&amp;AB$3,$DB$201:$DB$770&amp;$DC$201:$DC$770,0))=AB$3,2,""),IF(INDEX($DC$1:$DC$200,MATCH($A260&amp;AB$3,$DB$1:$DB$200&amp;$DC$1:$DC$200,0))=AB$3,1,"")))</f>
        <v/>
      </c>
      <c r="AC260" s="6" t="str">
        <f t="array" ref="AC260">IF(ISNA(INDEX($DC$1:$DC$770,MATCH($A260&amp;AC$3,$DB$1:$DB$770&amp;$DC$1:$DC$770,0))),"",IF(ISNA(INDEX($DC$1:$DC$200,MATCH($A260&amp;AC$3,$DB$1:$DB$200&amp;$DC$1:$DC$200,0))),IF(INDEX($DC$201:$DC$770,MATCH($A260&amp;AC$3,$DB$201:$DB$770&amp;$DC$201:$DC$770,0))=AC$3,2,""),IF(INDEX($DC$1:$DC$200,MATCH($A260&amp;AC$3,$DB$1:$DB$200&amp;$DC$1:$DC$200,0))=AC$3,1,"")))</f>
        <v/>
      </c>
      <c r="AD260" s="7" t="str">
        <f t="array" ref="AD260">IF(ISNA(INDEX($DC$1:$DC$770,MATCH($A260&amp;AD$3,$DB$1:$DB$770&amp;$DC$1:$DC$770,0))),"",IF(ISNA(INDEX($DC$1:$DC$200,MATCH($A260&amp;AD$3,$DB$1:$DB$200&amp;$DC$1:$DC$200,0))),IF(INDEX($DC$201:$DC$770,MATCH($A260&amp;AD$3,$DB$201:$DB$770&amp;$DC$201:$DC$770,0))=AD$3,2,""),IF(INDEX($DC$1:$DC$200,MATCH($A260&amp;AD$3,$DB$1:$DB$200&amp;$DC$1:$DC$200,0))=AD$3,1,"")))</f>
        <v/>
      </c>
      <c r="AE260" s="4">
        <f t="shared" ref="AE260" si="2475">AE258+1</f>
        <v>333</v>
      </c>
      <c r="AF260" s="174">
        <f>TRUNC((DATE($CR$2,AG$205,AG260)-WEEKDAY(DATE($CR$2,AG$205,AG260),2)-DATE(YEAR(DATE($CR$2,AG$205,AG260)+4-WEEKDAY(DATE($CR$2,AG$205,AG260),2)),1,-10))/7)</f>
        <v>48</v>
      </c>
      <c r="AG260" s="181">
        <v>28</v>
      </c>
      <c r="AH260" s="176" t="str">
        <f t="shared" si="1933"/>
        <v>Mo</v>
      </c>
      <c r="AI260" s="2"/>
      <c r="AJ260" s="164" t="str">
        <f t="shared" ref="AJ260" si="2476">IF(OR(OR(AF260=$CR$7,AF264=$CR$7,AF260=$CS$7,AF264=$CS$7,AF260=$CT$7,AF264=$CT$7,AF260=$CR$8,AF264=$CR$8,AF260=$CR$9,AF264=$CR$9,AF260=$CR$10,AF264=$CR$10,AF260=$CS$10,AF264=$CS$10,AF260=$CR$11,AF264=$CR$11,AF260=$CS$11,AF264=$CS$11,AF260=$CT$11,AF264=$CT$11,AF260=$CU$11,AF264=$CU$11,AF260=$CV$11,AF264=$CV$11,AF260=$CR$12,AF264=$CR$12,AF260=$CS$12,AF264=$CS$12),OR($AE261=$CP$30,$AE261=$CP$31,$AE261=$CP$32,$AE261=$CP$33,$AE261=$CP$34,$AE261=$CP$35,$AE261=$CP$36,$AE261=$CP$37,$AE261=$CP$38,$AE261=$CP$39,$AE261=$CP$40,$AE261=$CP$41),OR($AE261=$CP$44,$AE261=$CP$45,$AE261=$CP$46,$AE261=$CP$47,$AE261=$CP$48,$AE261=$CP$49,$AE261=$CP$50)),1,"")</f>
        <v/>
      </c>
      <c r="AK260" s="164" t="str">
        <f t="shared" ref="AK260" si="2477">IF(OR(OR(AF260=$CR$15,AF264=$CR$15,AF260=$CS$15,AF264=$CS$15,AF260=$CT$15,AF264=$CT$15,AF260=$CR$16,AF264=$CR$16,AF260=$CS$16,AF264=$CS$16,AF260=$CR$17,AF264=$CR$17,AF260=$CS$17,AF264=$CS$17,AF260=$CR$18,AF264=$CR$18,AF260=$CS$18,AF264=$CS$18,AF260=$CT$18,AF264=$CT$18,AF260=$CU$18,AF264=$CU$18,AF260=$CV$18,AF264=$CV$18,AF260=$CR$19,AF264=$CR$19,AF260=$CS$19,AF264=$CS$19),OR($AE261=$CP$30,$AE261=$CP$31,$AE261=$CP$32,$AE261=$CP$33,$AE261=$CP$34,$AE261=$CP$35,$AE261=$CP$36,$AE261=$CP$37,$AE261=$CP$38,$AE261=$CP$39,$AE261=$CP$40,$AE261=$CP$41),OR($AE261=$CP$44,$AE261=$CP$45,$AE261=$CP$46,$AE261=$CP$47,$AE261=$CP$48,$AE261=$CP$49,$AE261=$CP$50)),1,"")</f>
        <v/>
      </c>
      <c r="AL260" s="164" t="str">
        <f t="shared" ref="AL260" si="2478">IF(OR(OR(AF260=$CR$22,AF264=$CR$22,AF260=$CS$22,AF264=$CS$22,AF260=$CT$22,AF264=$CT$22,AF260=$CR$23,AF264=$CR$23,AF260=$CS$23,AF264=$CS$23,AF260=$CR$24,AF264=$CR$24,AF260=$CS$24,AF264=$CS$24,AF260=$CR$25,AF264=$CR$25,AF260=$CS$25,AF264=$CS$25,AF260=$CT$25,AF264=$CT$25,AF260=$CU$25,AF264=$CU$25,AF260=$CV$25,AF264=$CV$25,AF260=$CR$26,AF264=$CR$26,AF260=$CS$26,AF264=$CS$26),OR($AE261=$CP$30,$AE261=$CP$31,$AE261=$CP$32,$AE261=$CP$33,$AE261=$CP$34,$AE261=$CP$35,$AE261=$CP$36,$AE261=$CP$37,$AE261=$CP$38,$AE261=$CP$39,$AE261=$CP$40,$AE261=$CP$41),OR($AE261=$CP$44,$AE261=$CP$45,$AE261=$CP$46,$AE261=$CP$47,$AE261=$CP$48,$AE261=$CP$49,$AE261=$CP$50)),1,"")</f>
        <v/>
      </c>
      <c r="AM260" s="2"/>
      <c r="AN260" s="5" t="str">
        <f t="shared" ref="AN260" si="2479">IF(ISNA(VLOOKUP(AE260,$DB$1:$DE$200,4,FALSE)),"",VLOOKUP(AE260,$DB$1:$DE$200,4,FALSE))</f>
        <v>Cevi-Turnen</v>
      </c>
      <c r="AO260" s="6"/>
      <c r="AP260" s="6"/>
      <c r="AQ260" s="6"/>
      <c r="AR260" s="6"/>
      <c r="AS260" s="7"/>
      <c r="AT260" s="5" t="str">
        <f t="array" ref="AT260">IF(ISNA(INDEX($DC$1:$DC$770,MATCH($AE260&amp;AT$3,$DB$1:$DB$770&amp;$DC$1:$DC$770,0))),"",IF(ISNA(INDEX($DC$1:$DC$200,MATCH($AE260&amp;AT$3,$DB$1:$DB$200&amp;$DC$1:$DC$200,0))),IF(INDEX($DC$201:$DC$770,MATCH($AE260&amp;AT$3,$DB$201:$DB$770&amp;$DC$201:$DC$770,0))=AT$3,2,""),IF(INDEX($DC$1:$DC$200,MATCH($AE260&amp;AT$3,$DB$1:$DB$200&amp;$DC$1:$DC$200,0))=AT$3,1,"")))</f>
        <v/>
      </c>
      <c r="AU260" s="6" t="str">
        <f t="array" ref="AU260">IF(ISNA(INDEX($DC$1:$DC$770,MATCH($AE260&amp;AU$3,$DB$1:$DB$770&amp;$DC$1:$DC$770,0))),"",IF(ISNA(INDEX($DC$1:$DC$200,MATCH($AE260&amp;AU$3,$DB$1:$DB$200&amp;$DC$1:$DC$200,0))),IF(INDEX($DC$201:$DC$770,MATCH($AE260&amp;AU$3,$DB$201:$DB$770&amp;$DC$201:$DC$770,0))=AU$3,2,""),IF(INDEX($DC$1:$DC$200,MATCH($AE260&amp;AU$3,$DB$1:$DB$200&amp;$DC$1:$DC$200,0))=AU$3,1,"")))</f>
        <v/>
      </c>
      <c r="AV260" s="6">
        <f t="array" ref="AV260">IF(ISNA(INDEX($DC$1:$DC$770,MATCH($AE260&amp;AV$3,$DB$1:$DB$770&amp;$DC$1:$DC$770,0))),"",IF(ISNA(INDEX($DC$1:$DC$200,MATCH($AE260&amp;AV$3,$DB$1:$DB$200&amp;$DC$1:$DC$200,0))),IF(INDEX($DC$201:$DC$770,MATCH($AE260&amp;AV$3,$DB$201:$DB$770&amp;$DC$201:$DC$770,0))=AV$3,2,""),IF(INDEX($DC$1:$DC$200,MATCH($AE260&amp;AV$3,$DB$1:$DB$200&amp;$DC$1:$DC$200,0))=AV$3,1,"")))</f>
        <v>1</v>
      </c>
      <c r="AW260" s="5" t="str">
        <f t="array" ref="AW260">IF(ISNA(INDEX($DC$1:$DC$770,MATCH($AE260&amp;AW$3,$DB$1:$DB$770&amp;$DC$1:$DC$770,0))),"",IF(ISNA(INDEX($DC$1:$DC$200,MATCH($AE260&amp;AW$3,$DB$1:$DB$200&amp;$DC$1:$DC$200,0))),IF(INDEX($DC$201:$DC$770,MATCH($AE260&amp;AW$3,$DB$201:$DB$770&amp;$DC$201:$DC$770,0))=AW$3,2,""),IF(INDEX($DC$1:$DC$200,MATCH($AE260&amp;AW$3,$DB$1:$DB$200&amp;$DC$1:$DC$200,0))=AW$3,1,"")))</f>
        <v/>
      </c>
      <c r="AX260" s="6" t="str">
        <f t="array" ref="AX260">IF(ISNA(INDEX($DC$1:$DC$770,MATCH($AE260&amp;AX$3,$DB$1:$DB$770&amp;$DC$1:$DC$770,0))),"",IF(ISNA(INDEX($DC$1:$DC$200,MATCH($AE260&amp;AX$3,$DB$1:$DB$200&amp;$DC$1:$DC$200,0))),IF(INDEX($DC$201:$DC$770,MATCH($AE260&amp;AX$3,$DB$201:$DB$770&amp;$DC$201:$DC$770,0))=AX$3,2,""),IF(INDEX($DC$1:$DC$200,MATCH($AE260&amp;AX$3,$DB$1:$DB$200&amp;$DC$1:$DC$200,0))=AX$3,1,"")))</f>
        <v/>
      </c>
      <c r="AY260" s="7" t="str">
        <f t="array" ref="AY260">IF(ISNA(INDEX($DC$1:$DC$770,MATCH($AE260&amp;AY$3,$DB$1:$DB$770&amp;$DC$1:$DC$770,0))),"",IF(ISNA(INDEX($DC$1:$DC$200,MATCH($AE260&amp;AY$3,$DB$1:$DB$200&amp;$DC$1:$DC$200,0))),IF(INDEX($DC$201:$DC$770,MATCH($AE260&amp;AY$3,$DB$201:$DB$770&amp;$DC$201:$DC$770,0))=AY$3,2,""),IF(INDEX($DC$1:$DC$200,MATCH($AE260&amp;AY$3,$DB$1:$DB$200&amp;$DC$1:$DC$200,0))=AY$3,1,"")))</f>
        <v/>
      </c>
      <c r="AZ260" s="6" t="str">
        <f t="array" ref="AZ260">IF(ISNA(INDEX($DC$1:$DC$770,MATCH($AE260&amp;AZ$3,$DB$1:$DB$770&amp;$DC$1:$DC$770,0))),"",IF(ISNA(INDEX($DC$1:$DC$200,MATCH($AE260&amp;AZ$3,$DB$1:$DB$200&amp;$DC$1:$DC$200,0))),IF(INDEX($DC$201:$DC$770,MATCH($AE260&amp;AZ$3,$DB$201:$DB$770&amp;$DC$201:$DC$770,0))=AZ$3,2,""),IF(INDEX($DC$1:$DC$200,MATCH($AE260&amp;AZ$3,$DB$1:$DB$200&amp;$DC$1:$DC$200,0))=AZ$3,1,"")))</f>
        <v/>
      </c>
      <c r="BA260" s="6" t="str">
        <f t="array" ref="BA260">IF(ISNA(INDEX($DC$1:$DC$770,MATCH($AE260&amp;BA$3,$DB$1:$DB$770&amp;$DC$1:$DC$770,0))),"",IF(ISNA(INDEX($DC$1:$DC$200,MATCH($AE260&amp;BA$3,$DB$1:$DB$200&amp;$DC$1:$DC$200,0))),IF(INDEX($DC$201:$DC$770,MATCH($AE260&amp;BA$3,$DB$201:$DB$770&amp;$DC$201:$DC$770,0))=BA$3,2,""),IF(INDEX($DC$1:$DC$200,MATCH($AE260&amp;BA$3,$DB$1:$DB$200&amp;$DC$1:$DC$200,0))=BA$3,1,"")))</f>
        <v/>
      </c>
      <c r="BB260" s="6" t="str">
        <f t="array" ref="BB260">IF(ISNA(INDEX($DC$1:$DC$770,MATCH($AE260&amp;BB$3,$DB$1:$DB$770&amp;$DC$1:$DC$770,0))),"",IF(ISNA(INDEX($DC$1:$DC$200,MATCH($AE260&amp;BB$3,$DB$1:$DB$200&amp;$DC$1:$DC$200,0))),IF(INDEX($DC$201:$DC$770,MATCH($AE260&amp;BB$3,$DB$201:$DB$770&amp;$DC$201:$DC$770,0))=BB$3,2,""),IF(INDEX($DC$1:$DC$200,MATCH($AE260&amp;BB$3,$DB$1:$DB$200&amp;$DC$1:$DC$200,0))=BB$3,1,"")))</f>
        <v/>
      </c>
      <c r="BC260" s="5" t="str">
        <f t="array" ref="BC260">IF(ISNA(INDEX($DC$1:$DC$770,MATCH($AE260&amp;BC$3,$DB$1:$DB$770&amp;$DC$1:$DC$770,0))),"",IF(ISNA(INDEX($DC$1:$DC$200,MATCH($AE260&amp;BC$3,$DB$1:$DB$200&amp;$DC$1:$DC$200,0))),IF(INDEX($DC$201:$DC$770,MATCH($AE260&amp;BC$3,$DB$201:$DB$770&amp;$DC$201:$DC$770,0))=BC$3,2,""),IF(INDEX($DC$1:$DC$200,MATCH($AE260&amp;BC$3,$DB$1:$DB$200&amp;$DC$1:$DC$200,0))=BC$3,1,"")))</f>
        <v/>
      </c>
      <c r="BD260" s="6" t="str">
        <f t="array" ref="BD260">IF(ISNA(INDEX($DC$1:$DC$770,MATCH($AE260&amp;BD$3,$DB$1:$DB$770&amp;$DC$1:$DC$770,0))),"",IF(ISNA(INDEX($DC$1:$DC$200,MATCH($AE260&amp;BD$3,$DB$1:$DB$200&amp;$DC$1:$DC$200,0))),IF(INDEX($DC$201:$DC$770,MATCH($AE260&amp;BD$3,$DB$201:$DB$770&amp;$DC$201:$DC$770,0))=BD$3,2,""),IF(INDEX($DC$1:$DC$200,MATCH($AE260&amp;BD$3,$DB$1:$DB$200&amp;$DC$1:$DC$200,0))=BD$3,1,"")))</f>
        <v/>
      </c>
      <c r="BE260" s="7" t="str">
        <f t="array" ref="BE260">IF(ISNA(INDEX($DC$1:$DC$770,MATCH($AE260&amp;BE$3,$DB$1:$DB$770&amp;$DC$1:$DC$770,0))),"",IF(ISNA(INDEX($DC$1:$DC$200,MATCH($AE260&amp;BE$3,$DB$1:$DB$200&amp;$DC$1:$DC$200,0))),IF(INDEX($DC$201:$DC$770,MATCH($AE260&amp;BE$3,$DB$201:$DB$770&amp;$DC$201:$DC$770,0))=BE$3,2,""),IF(INDEX($DC$1:$DC$200,MATCH($AE260&amp;BE$3,$DB$1:$DB$200&amp;$DC$1:$DC$200,0))=BE$3,1,"")))</f>
        <v/>
      </c>
      <c r="BF260" s="6" t="str">
        <f t="array" ref="BF260">IF(ISNA(INDEX($DC$1:$DC$770,MATCH($AE260&amp;BF$3,$DB$1:$DB$770&amp;$DC$1:$DC$770,0))),"",IF(ISNA(INDEX($DC$1:$DC$200,MATCH($AE260&amp;BF$3,$DB$1:$DB$200&amp;$DC$1:$DC$200,0))),IF(INDEX($DC$201:$DC$770,MATCH($AE260&amp;BF$3,$DB$201:$DB$770&amp;$DC$201:$DC$770,0))=BF$3,2,""),IF(INDEX($DC$1:$DC$200,MATCH($AE260&amp;BF$3,$DB$1:$DB$200&amp;$DC$1:$DC$200,0))=BF$3,1,"")))</f>
        <v/>
      </c>
      <c r="BG260" s="6" t="str">
        <f t="array" ref="BG260">IF(ISNA(INDEX($DC$1:$DC$770,MATCH($AE260&amp;BG$3,$DB$1:$DB$770&amp;$DC$1:$DC$770,0))),"",IF(ISNA(INDEX($DC$1:$DC$200,MATCH($AE260&amp;BG$3,$DB$1:$DB$200&amp;$DC$1:$DC$200,0))),IF(INDEX($DC$201:$DC$770,MATCH($AE260&amp;BG$3,$DB$201:$DB$770&amp;$DC$201:$DC$770,0))=BG$3,2,""),IF(INDEX($DC$1:$DC$200,MATCH($AE260&amp;BG$3,$DB$1:$DB$200&amp;$DC$1:$DC$200,0))=BG$3,1,"")))</f>
        <v/>
      </c>
      <c r="BH260" s="7" t="str">
        <f t="array" ref="BH260">IF(ISNA(INDEX($DC$1:$DC$770,MATCH($AE260&amp;BH$3,$DB$1:$DB$770&amp;$DC$1:$DC$770,0))),"",IF(ISNA(INDEX($DC$1:$DC$200,MATCH($AE260&amp;BH$3,$DB$1:$DB$200&amp;$DC$1:$DC$200,0))),IF(INDEX($DC$201:$DC$770,MATCH($AE260&amp;BH$3,$DB$201:$DB$770&amp;$DC$201:$DC$770,0))=BH$3,2,""),IF(INDEX($DC$1:$DC$200,MATCH($AE260&amp;BH$3,$DB$1:$DB$200&amp;$DC$1:$DC$200,0))=BH$3,1,"")))</f>
        <v/>
      </c>
      <c r="BI260" s="4">
        <f t="shared" ref="BI260" si="2480">BI258+1</f>
        <v>363</v>
      </c>
      <c r="BJ260" s="174">
        <f>TRUNC((DATE($CR$2,BK$205,BK260)-WEEKDAY(DATE($CR$2,BK$205,BK260),2)-DATE(YEAR(DATE($CR$2,BK$205,BK260)+4-WEEKDAY(DATE($CR$2,BK$205,BK260),2)),1,-10))/7)</f>
        <v>52</v>
      </c>
      <c r="BK260" s="181">
        <v>28</v>
      </c>
      <c r="BL260" s="176" t="str">
        <f t="shared" si="1938"/>
        <v>Mi</v>
      </c>
      <c r="BM260" s="2"/>
      <c r="BN260" s="164">
        <f t="shared" ref="BN260" si="2481">IF(OR(OR($BI261=$CP$30,$BI261=$CP$31,$BI261=$CP$32,$BI261=$CP$33,$BI261=$CP$34,$BI261=$CP$35,$BI261=$CP$36,$BI261=$CP$37,$BI261=$CP$38,$BI261=$CP$39,$BI261=$CP$40,$BI261=$CP$41),OR(BJ260=$CR$7,BJ264=$CR$7,BJ260=$CS$7,BJ264=$CS$7,BJ260=$CT$7,BJ264=$CT$7,BJ260=$CR$8,BJ264=$CR$8,BJ260=$CR$9,BJ264=$CR$9,BJ260=$CR$10,BJ264=$CR$10,BJ260=$CS$10,BJ264=$CS$10,BJ260=$CR$11,BJ264=$CR$11,BJ260=$CS$11,BJ264=$CS$11,BJ260=$CT$11,BJ264=$CT$11,BJ260=$CU$11,BJ264=$CU$11,BJ260=$CV$11,BJ264=$CV$11,BJ260=$CR$12,BJ264=$CR$12,BJ260=$CS$12,BJ264=$CS$12),OR($BI261=$CP$44,$BI261=$CP$45,$BI261=$CP$46,$BI261=$CP$47,$BI261=$CP$48,$BI261=$CP$49,$BI261=$CP$50)),1,"")</f>
        <v>1</v>
      </c>
      <c r="BO260" s="164">
        <f t="shared" ref="BO260" si="2482">IF(OR(OR(BJ260=$CR$15,BJ264=$CR$15,BJ260=$CS$15,BJ264=$CS$15,BJ260=$CT$15,BJ264=$CT$15,BJ260=$CR$16,BJ264=$CR$16,BJ260=$CS$16,BJ264=$CS$16,BJ260=$CR$17,BJ264=$CR$17,BJ260=$CS$17,BJ264=$CS$17,BJ260=$CR$18,BJ264=$CR$18,BJ260=$CS$18,BJ264=$CS$18,BJ260=$CT$18,BJ264=$CT$18,BJ260=$CU$18,BJ264=$CU$18,BJ260=$CV$18,BJ264=$CV$18,BJ260=$CR$19,BJ264=$CR$19,BJ260=$CS$19,BJ264=$CS$19),OR($BI261=$CP$30,$BI261=$CP$31,$BI261=$CP$32,$BI261=$CP$33,$BI261=$CP$34,$BI261=$CP$35,$BI261=$CP$36,$BI261=$CP$37,$BI261=$CP$38,$BI261=$CP$39,$BI261=$CP$40,$BI261=$CP$41),OR($BI261=$CP$44,$BI261=$CP$45,$BI261=$CP$46,$BI261=$CP$47,$BI261=$CP$48,$BI261=$CP$49,$BI261=$CP$50)),1,"")</f>
        <v>1</v>
      </c>
      <c r="BP260" s="164">
        <f t="shared" ref="BP260" si="2483">IF(OR(OR(BJ260=$CR$22,BJ264=$CR$22,BJ260=$CS$22,BJ264=$CS$22,BJ260=$CT$22,BJ264=$CT$22,BJ260=$CR$23,BJ264=$CR$23,BJ260=$CS$23,BJ264=$CS$23,BJ260=$CR$24,BJ264=$CR$24,BJ260=$CS$24,BJ264=$CS$24,BJ260=$CR$25,BJ264=$CR$25,BJ260=$CS$25,BJ264=$CS$25,BJ260=$CT$25,BJ264=$CT$25,BJ260=$CU$25,BJ264=$CU$25,BJ260=$CV$25,BJ264=$CV$25,BJ260=$CR$26,BJ264=$CR$26,BJ260=$CS$26,BJ264=$CS$26),OR($BI261=$CP$30,$BI261=$CP$31,$BI261=$CP$32,$BI261=$CP$33,$BI261=$CP$34,$BI261=$CP$35,$BI261=$CP$36,$BI261=$CP$37,$BI261=$CP$38,$BI261=$CP$39,$BI261=$CP$40,$BI261=$CP$41),OR($BI261=$CP$44,$BI261=$CP$45,$BI261=$CP$46,$BI261=$CP$47,$BI261=$CP$48,$BI261=$CP$49,$BI261=$CP$50)),1,"")</f>
        <v>1</v>
      </c>
      <c r="BQ260" s="2"/>
      <c r="BR260" s="5" t="str">
        <f t="shared" ref="BR260" si="2484">IF(ISNA(VLOOKUP(BI260,$DB$1:$DE$200,4,FALSE)),"",VLOOKUP(BI260,$DB$1:$DE$200,4,FALSE))</f>
        <v/>
      </c>
      <c r="BS260" s="6"/>
      <c r="BT260" s="6"/>
      <c r="BU260" s="6"/>
      <c r="BV260" s="6"/>
      <c r="BW260" s="7"/>
      <c r="BX260" s="5" t="str">
        <f t="array" ref="BX260">IF(ISNA(INDEX($DC$1:$DC$770,MATCH($BI260&amp;BX$3,$DB$1:$DB$770&amp;$DC$1:$DC$770,0))),"",IF(ISNA(INDEX($DC$1:$DC$200,MATCH($BI260&amp;BX$3,$DB$1:$DB$200&amp;$DC$1:$DC$200,0))),IF(INDEX($DC$201:$DC$770,MATCH($BI260&amp;BX$3,$DB$201:$DB$770&amp;$DC$201:$DC$770,0))=BX$3,2,""),IF(INDEX($DC$1:$DC$200,MATCH($BI260&amp;BX$3,$DB$1:$DB$200&amp;$DC$1:$DC$200,0))=BX$3,1,"")))</f>
        <v/>
      </c>
      <c r="BY260" s="6" t="str">
        <f t="array" ref="BY260">IF(ISNA(INDEX($DC$1:$DC$770,MATCH($BI260&amp;BY$3,$DB$1:$DB$770&amp;$DC$1:$DC$770,0))),"",IF(ISNA(INDEX($DC$1:$DC$200,MATCH($BI260&amp;BY$3,$DB$1:$DB$200&amp;$DC$1:$DC$200,0))),IF(INDEX($DC$201:$DC$770,MATCH($BI260&amp;BY$3,$DB$201:$DB$770&amp;$DC$201:$DC$770,0))=BY$3,2,""),IF(INDEX($DC$1:$DC$200,MATCH($BI260&amp;BY$3,$DB$1:$DB$200&amp;$DC$1:$DC$200,0))=BY$3,1,"")))</f>
        <v/>
      </c>
      <c r="BZ260" s="6" t="str">
        <f t="array" ref="BZ260">IF(ISNA(INDEX($DC$1:$DC$770,MATCH($BI260&amp;BZ$3,$DB$1:$DB$770&amp;$DC$1:$DC$770,0))),"",IF(ISNA(INDEX($DC$1:$DC$200,MATCH($BI260&amp;BZ$3,$DB$1:$DB$200&amp;$DC$1:$DC$200,0))),IF(INDEX($DC$201:$DC$770,MATCH($BI260&amp;BZ$3,$DB$201:$DB$770&amp;$DC$201:$DC$770,0))=BZ$3,2,""),IF(INDEX($DC$1:$DC$200,MATCH($BI260&amp;BZ$3,$DB$1:$DB$200&amp;$DC$1:$DC$200,0))=BZ$3,1,"")))</f>
        <v/>
      </c>
      <c r="CA260" s="5" t="str">
        <f t="array" ref="CA260">IF(ISNA(INDEX($DC$1:$DC$770,MATCH($BI260&amp;CA$3,$DB$1:$DB$770&amp;$DC$1:$DC$770,0))),"",IF(ISNA(INDEX($DC$1:$DC$200,MATCH($BI260&amp;CA$3,$DB$1:$DB$200&amp;$DC$1:$DC$200,0))),IF(INDEX($DC$201:$DC$770,MATCH($BI260&amp;CA$3,$DB$201:$DB$770&amp;$DC$201:$DC$770,0))=CA$3,2,""),IF(INDEX($DC$1:$DC$200,MATCH($BI260&amp;CA$3,$DB$1:$DB$200&amp;$DC$1:$DC$200,0))=CA$3,1,"")))</f>
        <v/>
      </c>
      <c r="CB260" s="6" t="str">
        <f t="array" ref="CB260">IF(ISNA(INDEX($DC$1:$DC$770,MATCH($BI260&amp;CB$3,$DB$1:$DB$770&amp;$DC$1:$DC$770,0))),"",IF(ISNA(INDEX($DC$1:$DC$200,MATCH($BI260&amp;CB$3,$DB$1:$DB$200&amp;$DC$1:$DC$200,0))),IF(INDEX($DC$201:$DC$770,MATCH($BI260&amp;CB$3,$DB$201:$DB$770&amp;$DC$201:$DC$770,0))=CB$3,2,""),IF(INDEX($DC$1:$DC$200,MATCH($BI260&amp;CB$3,$DB$1:$DB$200&amp;$DC$1:$DC$200,0))=CB$3,1,"")))</f>
        <v/>
      </c>
      <c r="CC260" s="7" t="str">
        <f t="array" ref="CC260">IF(ISNA(INDEX($DC$1:$DC$770,MATCH($BI260&amp;CC$3,$DB$1:$DB$770&amp;$DC$1:$DC$770,0))),"",IF(ISNA(INDEX($DC$1:$DC$200,MATCH($BI260&amp;CC$3,$DB$1:$DB$200&amp;$DC$1:$DC$200,0))),IF(INDEX($DC$201:$DC$770,MATCH($BI260&amp;CC$3,$DB$201:$DB$770&amp;$DC$201:$DC$770,0))=CC$3,2,""),IF(INDEX($DC$1:$DC$200,MATCH($BI260&amp;CC$3,$DB$1:$DB$200&amp;$DC$1:$DC$200,0))=CC$3,1,"")))</f>
        <v/>
      </c>
      <c r="CD260" s="6" t="str">
        <f t="array" ref="CD260">IF(ISNA(INDEX($DC$1:$DC$770,MATCH($BI260&amp;CD$3,$DB$1:$DB$770&amp;$DC$1:$DC$770,0))),"",IF(ISNA(INDEX($DC$1:$DC$200,MATCH($BI260&amp;CD$3,$DB$1:$DB$200&amp;$DC$1:$DC$200,0))),IF(INDEX($DC$201:$DC$770,MATCH($BI260&amp;CD$3,$DB$201:$DB$770&amp;$DC$201:$DC$770,0))=CD$3,2,""),IF(INDEX($DC$1:$DC$200,MATCH($BI260&amp;CD$3,$DB$1:$DB$200&amp;$DC$1:$DC$200,0))=CD$3,1,"")))</f>
        <v/>
      </c>
      <c r="CE260" s="6" t="str">
        <f t="array" ref="CE260">IF(ISNA(INDEX($DC$1:$DC$770,MATCH($BI260&amp;CE$3,$DB$1:$DB$770&amp;$DC$1:$DC$770,0))),"",IF(ISNA(INDEX($DC$1:$DC$200,MATCH($BI260&amp;CE$3,$DB$1:$DB$200&amp;$DC$1:$DC$200,0))),IF(INDEX($DC$201:$DC$770,MATCH($BI260&amp;CE$3,$DB$201:$DB$770&amp;$DC$201:$DC$770,0))=CE$3,2,""),IF(INDEX($DC$1:$DC$200,MATCH($BI260&amp;CE$3,$DB$1:$DB$200&amp;$DC$1:$DC$200,0))=CE$3,1,"")))</f>
        <v/>
      </c>
      <c r="CF260" s="6" t="str">
        <f t="array" ref="CF260">IF(ISNA(INDEX($DC$1:$DC$770,MATCH($BI260&amp;CF$3,$DB$1:$DB$770&amp;$DC$1:$DC$770,0))),"",IF(ISNA(INDEX($DC$1:$DC$200,MATCH($BI260&amp;CF$3,$DB$1:$DB$200&amp;$DC$1:$DC$200,0))),IF(INDEX($DC$201:$DC$770,MATCH($BI260&amp;CF$3,$DB$201:$DB$770&amp;$DC$201:$DC$770,0))=CF$3,2,""),IF(INDEX($DC$1:$DC$200,MATCH($BI260&amp;CF$3,$DB$1:$DB$200&amp;$DC$1:$DC$200,0))=CF$3,1,"")))</f>
        <v/>
      </c>
      <c r="CG260" s="5" t="str">
        <f t="array" ref="CG260">IF(ISNA(INDEX($DC$1:$DC$770,MATCH($BI260&amp;CG$3,$DB$1:$DB$770&amp;$DC$1:$DC$770,0))),"",IF(ISNA(INDEX($DC$1:$DC$200,MATCH($BI260&amp;CG$3,$DB$1:$DB$200&amp;$DC$1:$DC$200,0))),IF(INDEX($DC$201:$DC$770,MATCH($BI260&amp;CG$3,$DB$201:$DB$770&amp;$DC$201:$DC$770,0))=CG$3,2,""),IF(INDEX($DC$1:$DC$200,MATCH($BI260&amp;CG$3,$DB$1:$DB$200&amp;$DC$1:$DC$200,0))=CG$3,1,"")))</f>
        <v/>
      </c>
      <c r="CH260" s="6" t="str">
        <f t="array" ref="CH260">IF(ISNA(INDEX($DC$1:$DC$770,MATCH($BI260&amp;CH$3,$DB$1:$DB$770&amp;$DC$1:$DC$770,0))),"",IF(ISNA(INDEX($DC$1:$DC$200,MATCH($BI260&amp;CH$3,$DB$1:$DB$200&amp;$DC$1:$DC$200,0))),IF(INDEX($DC$201:$DC$770,MATCH($BI260&amp;CH$3,$DB$201:$DB$770&amp;$DC$201:$DC$770,0))=CH$3,2,""),IF(INDEX($DC$1:$DC$200,MATCH($BI260&amp;CH$3,$DB$1:$DB$200&amp;$DC$1:$DC$200,0))=CH$3,1,"")))</f>
        <v/>
      </c>
      <c r="CI260" s="7" t="str">
        <f t="array" ref="CI260">IF(ISNA(INDEX($DC$1:$DC$770,MATCH($BI260&amp;CI$3,$DB$1:$DB$770&amp;$DC$1:$DC$770,0))),"",IF(ISNA(INDEX($DC$1:$DC$200,MATCH($BI260&amp;CI$3,$DB$1:$DB$200&amp;$DC$1:$DC$200,0))),IF(INDEX($DC$201:$DC$770,MATCH($BI260&amp;CI$3,$DB$201:$DB$770&amp;$DC$201:$DC$770,0))=CI$3,2,""),IF(INDEX($DC$1:$DC$200,MATCH($BI260&amp;CI$3,$DB$1:$DB$200&amp;$DC$1:$DC$200,0))=CI$3,1,"")))</f>
        <v/>
      </c>
      <c r="CJ260" s="6" t="str">
        <f t="array" ref="CJ260">IF(ISNA(INDEX($DC$1:$DC$770,MATCH($BI260&amp;CJ$3,$DB$1:$DB$770&amp;$DC$1:$DC$770,0))),"",IF(ISNA(INDEX($DC$1:$DC$200,MATCH($BI260&amp;CJ$3,$DB$1:$DB$200&amp;$DC$1:$DC$200,0))),IF(INDEX($DC$201:$DC$770,MATCH($BI260&amp;CJ$3,$DB$201:$DB$770&amp;$DC$201:$DC$770,0))=CJ$3,2,""),IF(INDEX($DC$1:$DC$200,MATCH($BI260&amp;CJ$3,$DB$1:$DB$200&amp;$DC$1:$DC$200,0))=CJ$3,1,"")))</f>
        <v/>
      </c>
      <c r="CK260" s="6" t="str">
        <f t="array" ref="CK260">IF(ISNA(INDEX($DC$1:$DC$770,MATCH($BI260&amp;CK$3,$DB$1:$DB$770&amp;$DC$1:$DC$770,0))),"",IF(ISNA(INDEX($DC$1:$DC$200,MATCH($BI260&amp;CK$3,$DB$1:$DB$200&amp;$DC$1:$DC$200,0))),IF(INDEX($DC$201:$DC$770,MATCH($BI260&amp;CK$3,$DB$201:$DB$770&amp;$DC$201:$DC$770,0))=CK$3,2,""),IF(INDEX($DC$1:$DC$200,MATCH($BI260&amp;CK$3,$DB$1:$DB$200&amp;$DC$1:$DC$200,0))=CK$3,1,"")))</f>
        <v/>
      </c>
      <c r="CL260" s="7" t="str">
        <f t="array" ref="CL260">IF(ISNA(INDEX($DC$1:$DC$770,MATCH($BI260&amp;CL$3,$DB$1:$DB$770&amp;$DC$1:$DC$770,0))),"",IF(ISNA(INDEX($DC$1:$DC$200,MATCH($BI260&amp;CL$3,$DB$1:$DB$200&amp;$DC$1:$DC$200,0))),IF(INDEX($DC$201:$DC$770,MATCH($BI260&amp;CL$3,$DB$201:$DB$770&amp;$DC$201:$DC$770,0))=CL$3,2,""),IF(INDEX($DC$1:$DC$200,MATCH($BI260&amp;CL$3,$DB$1:$DB$200&amp;$DC$1:$DC$200,0))=CL$3,1,"")))</f>
        <v/>
      </c>
      <c r="CX260" s="30"/>
      <c r="CY260" s="30"/>
      <c r="CZ260" s="30"/>
      <c r="DA260" s="30"/>
      <c r="DB260" s="30">
        <f>IF($DF$255&gt;5,DB259+1,0)</f>
        <v>0</v>
      </c>
      <c r="DC260" s="30">
        <f t="shared" si="2448"/>
        <v>3</v>
      </c>
      <c r="DD260" s="30"/>
      <c r="DE260" s="30">
        <v>6</v>
      </c>
      <c r="DF260" s="30"/>
      <c r="DG260" s="30"/>
      <c r="DH260" s="30"/>
      <c r="DI260" s="30"/>
      <c r="DJ260" s="30"/>
      <c r="DK260" s="30"/>
      <c r="DL260" s="49">
        <f t="shared" si="1926"/>
        <v>0</v>
      </c>
      <c r="DM260" s="30"/>
      <c r="DN260" s="30"/>
      <c r="DO260" s="30"/>
      <c r="DP260" s="30"/>
      <c r="DQ260" s="30"/>
    </row>
    <row r="261" spans="1:121" ht="12.75" customHeight="1">
      <c r="A261" s="13">
        <f t="shared" ref="A261" si="2485">A260+0.5</f>
        <v>302.5</v>
      </c>
      <c r="B261" s="174"/>
      <c r="C261" s="183"/>
      <c r="D261" s="177"/>
      <c r="E261" s="2"/>
      <c r="F261" s="165"/>
      <c r="G261" s="165"/>
      <c r="H261" s="165"/>
      <c r="I261" s="2"/>
      <c r="J261" s="9" t="str">
        <f t="shared" ref="J261" si="2486">IF(ISNA(VLOOKUP(A261,$CP$30:$CQ$56,2,FALSE)),IF(ISNA(VLOOKUP(A261,$DB$1:$DE$200,4,FALSE)),"",VLOOKUP(A261,$DB$1:$DE$200,4,FALSE)),VLOOKUP(A261,$CP$30:$CQ$56,2,FALSE))</f>
        <v/>
      </c>
      <c r="K261" s="10"/>
      <c r="L261" s="10"/>
      <c r="M261" s="10"/>
      <c r="N261" s="10"/>
      <c r="O261" s="8"/>
      <c r="P261" s="9" t="str">
        <f t="array" ref="P261">IF(ISNA(INDEX($DC$201:$DC$770,MATCH($A260&amp;P$3,$DB$201:$DB$770&amp;$DC$201:$DC$770,0))),IF(ISNA(INDEX($DC$1:$DC$200,MATCH($A261&amp;P$3,$DB$1:$DB$200&amp;$DC$1:$DC$200,0))),"",IF(INDEX($DC$1:$DC$200,MATCH($A261&amp;P$3,$DB$1:$DB$200&amp;$DC$1:$DC$200,0))=P$3,1,"")),IF(INDEX($DC$201:$DC$770,MATCH($A260&amp;P$3,$DB$201:$DB$770&amp;$DC$201:$DC$770,0))=P$3,2,""))</f>
        <v/>
      </c>
      <c r="Q261" s="10" t="str">
        <f t="array" ref="Q261">IF(ISNA(INDEX($DC$201:$DC$770,MATCH($A260&amp;Q$3,$DB$201:$DB$770&amp;$DC$201:$DC$770,0))),IF(ISNA(INDEX($DC$1:$DC$200,MATCH($A261&amp;Q$3,$DB$1:$DB$200&amp;$DC$1:$DC$200,0))),"",IF(INDEX($DC$1:$DC$200,MATCH($A261&amp;Q$3,$DB$1:$DB$200&amp;$DC$1:$DC$200,0))=Q$3,1,"")),IF(INDEX($DC$201:$DC$770,MATCH($A260&amp;Q$3,$DB$201:$DB$770&amp;$DC$201:$DC$770,0))=Q$3,2,""))</f>
        <v/>
      </c>
      <c r="R261" s="10" t="str">
        <f t="array" ref="R261">IF(ISNA(INDEX($DC$201:$DC$770,MATCH($A260&amp;R$3,$DB$201:$DB$770&amp;$DC$201:$DC$770,0))),IF(ISNA(INDEX($DC$1:$DC$200,MATCH($A261&amp;R$3,$DB$1:$DB$200&amp;$DC$1:$DC$200,0))),"",IF(INDEX($DC$1:$DC$200,MATCH($A261&amp;R$3,$DB$1:$DB$200&amp;$DC$1:$DC$200,0))=R$3,1,"")),IF(INDEX($DC$201:$DC$770,MATCH($A260&amp;R$3,$DB$201:$DB$770&amp;$DC$201:$DC$770,0))=R$3,2,""))</f>
        <v/>
      </c>
      <c r="S261" s="9" t="str">
        <f t="array" ref="S261">IF(ISNA(INDEX($DC$201:$DC$770,MATCH($A260&amp;S$3,$DB$201:$DB$770&amp;$DC$201:$DC$770,0))),IF(ISNA(INDEX($DC$1:$DC$200,MATCH($A261&amp;S$3,$DB$1:$DB$200&amp;$DC$1:$DC$200,0))),"",IF(INDEX($DC$1:$DC$200,MATCH($A261&amp;S$3,$DB$1:$DB$200&amp;$DC$1:$DC$200,0))=S$3,1,"")),IF(INDEX($DC$201:$DC$770,MATCH($A260&amp;S$3,$DB$201:$DB$770&amp;$DC$201:$DC$770,0))=S$3,2,""))</f>
        <v/>
      </c>
      <c r="T261" s="10" t="str">
        <f t="array" ref="T261">IF(ISNA(INDEX($DC$201:$DC$770,MATCH($A260&amp;T$3,$DB$201:$DB$770&amp;$DC$201:$DC$770,0))),IF(ISNA(INDEX($DC$1:$DC$200,MATCH($A261&amp;T$3,$DB$1:$DB$200&amp;$DC$1:$DC$200,0))),"",IF(INDEX($DC$1:$DC$200,MATCH($A261&amp;T$3,$DB$1:$DB$200&amp;$DC$1:$DC$200,0))=T$3,1,"")),IF(INDEX($DC$201:$DC$770,MATCH($A260&amp;T$3,$DB$201:$DB$770&amp;$DC$201:$DC$770,0))=T$3,2,""))</f>
        <v/>
      </c>
      <c r="U261" s="8" t="str">
        <f t="array" ref="U261">IF(ISNA(INDEX($DC$201:$DC$770,MATCH($A260&amp;U$3,$DB$201:$DB$770&amp;$DC$201:$DC$770,0))),IF(ISNA(INDEX($DC$1:$DC$200,MATCH($A261&amp;U$3,$DB$1:$DB$200&amp;$DC$1:$DC$200,0))),"",IF(INDEX($DC$1:$DC$200,MATCH($A261&amp;U$3,$DB$1:$DB$200&amp;$DC$1:$DC$200,0))=U$3,1,"")),IF(INDEX($DC$201:$DC$770,MATCH($A260&amp;U$3,$DB$201:$DB$770&amp;$DC$201:$DC$770,0))=U$3,2,""))</f>
        <v/>
      </c>
      <c r="V261" s="10" t="str">
        <f t="array" ref="V261">IF(ISNA(INDEX($DC$201:$DC$770,MATCH($A260&amp;V$3,$DB$201:$DB$770&amp;$DC$201:$DC$770,0))),IF(ISNA(INDEX($DC$1:$DC$200,MATCH($A261&amp;V$3,$DB$1:$DB$200&amp;$DC$1:$DC$200,0))),"",IF(INDEX($DC$1:$DC$200,MATCH($A261&amp;V$3,$DB$1:$DB$200&amp;$DC$1:$DC$200,0))=V$3,1,"")),IF(INDEX($DC$201:$DC$770,MATCH($A260&amp;V$3,$DB$201:$DB$770&amp;$DC$201:$DC$770,0))=V$3,2,""))</f>
        <v/>
      </c>
      <c r="W261" s="10" t="str">
        <f t="array" ref="W261">IF(ISNA(INDEX($DC$201:$DC$770,MATCH($A260&amp;W$3,$DB$201:$DB$770&amp;$DC$201:$DC$770,0))),IF(ISNA(INDEX($DC$1:$DC$200,MATCH($A261&amp;W$3,$DB$1:$DB$200&amp;$DC$1:$DC$200,0))),"",IF(INDEX($DC$1:$DC$200,MATCH($A261&amp;W$3,$DB$1:$DB$200&amp;$DC$1:$DC$200,0))=W$3,1,"")),IF(INDEX($DC$201:$DC$770,MATCH($A260&amp;W$3,$DB$201:$DB$770&amp;$DC$201:$DC$770,0))=W$3,2,""))</f>
        <v/>
      </c>
      <c r="X261" s="10" t="str">
        <f t="array" ref="X261">IF(ISNA(INDEX($DC$201:$DC$770,MATCH($A260&amp;X$3,$DB$201:$DB$770&amp;$DC$201:$DC$770,0))),IF(ISNA(INDEX($DC$1:$DC$200,MATCH($A261&amp;X$3,$DB$1:$DB$200&amp;$DC$1:$DC$200,0))),"",IF(INDEX($DC$1:$DC$200,MATCH($A261&amp;X$3,$DB$1:$DB$200&amp;$DC$1:$DC$200,0))=X$3,1,"")),IF(INDEX($DC$201:$DC$770,MATCH($A260&amp;X$3,$DB$201:$DB$770&amp;$DC$201:$DC$770,0))=X$3,2,""))</f>
        <v/>
      </c>
      <c r="Y261" s="9" t="str">
        <f t="array" ref="Y261">IF(ISNA(INDEX($DC$201:$DC$770,MATCH($A260&amp;Y$3,$DB$201:$DB$770&amp;$DC$201:$DC$770,0))),IF(ISNA(INDEX($DC$1:$DC$200,MATCH($A261&amp;Y$3,$DB$1:$DB$200&amp;$DC$1:$DC$200,0))),"",IF(INDEX($DC$1:$DC$200,MATCH($A261&amp;Y$3,$DB$1:$DB$200&amp;$DC$1:$DC$200,0))=Y$3,1,"")),IF(INDEX($DC$201:$DC$770,MATCH($A260&amp;Y$3,$DB$201:$DB$770&amp;$DC$201:$DC$770,0))=Y$3,2,""))</f>
        <v/>
      </c>
      <c r="Z261" s="10" t="str">
        <f t="array" ref="Z261">IF(ISNA(INDEX($DC$201:$DC$770,MATCH($A260&amp;Z$3,$DB$201:$DB$770&amp;$DC$201:$DC$770,0))),IF(ISNA(INDEX($DC$1:$DC$200,MATCH($A261&amp;Z$3,$DB$1:$DB$200&amp;$DC$1:$DC$200,0))),"",IF(INDEX($DC$1:$DC$200,MATCH($A261&amp;Z$3,$DB$1:$DB$200&amp;$DC$1:$DC$200,0))=Z$3,1,"")),IF(INDEX($DC$201:$DC$770,MATCH($A260&amp;Z$3,$DB$201:$DB$770&amp;$DC$201:$DC$770,0))=Z$3,2,""))</f>
        <v/>
      </c>
      <c r="AA261" s="8" t="str">
        <f t="array" ref="AA261">IF(ISNA(INDEX($DC$201:$DC$770,MATCH($A260&amp;AA$3,$DB$201:$DB$770&amp;$DC$201:$DC$770,0))),IF(ISNA(INDEX($DC$1:$DC$200,MATCH($A261&amp;AA$3,$DB$1:$DB$200&amp;$DC$1:$DC$200,0))),"",IF(INDEX($DC$1:$DC$200,MATCH($A261&amp;AA$3,$DB$1:$DB$200&amp;$DC$1:$DC$200,0))=AA$3,1,"")),IF(INDEX($DC$201:$DC$770,MATCH($A260&amp;AA$3,$DB$201:$DB$770&amp;$DC$201:$DC$770,0))=AA$3,2,""))</f>
        <v/>
      </c>
      <c r="AB261" s="10" t="str">
        <f t="array" ref="AB261">IF(ISNA(INDEX($DC$201:$DC$770,MATCH($A260&amp;AB$3,$DB$201:$DB$770&amp;$DC$201:$DC$770,0))),IF(ISNA(INDEX($DC$1:$DC$200,MATCH($A261&amp;AB$3,$DB$1:$DB$200&amp;$DC$1:$DC$200,0))),"",IF(INDEX($DC$1:$DC$200,MATCH($A261&amp;AB$3,$DB$1:$DB$200&amp;$DC$1:$DC$200,0))=AB$3,1,"")),IF(INDEX($DC$201:$DC$770,MATCH($A260&amp;AB$3,$DB$201:$DB$770&amp;$DC$201:$DC$770,0))=AB$3,2,""))</f>
        <v/>
      </c>
      <c r="AC261" s="10" t="str">
        <f t="array" ref="AC261">IF(ISNA(INDEX($DC$201:$DC$770,MATCH($A260&amp;AC$3,$DB$201:$DB$770&amp;$DC$201:$DC$770,0))),IF(ISNA(INDEX($DC$1:$DC$200,MATCH($A261&amp;AC$3,$DB$1:$DB$200&amp;$DC$1:$DC$200,0))),"",IF(INDEX($DC$1:$DC$200,MATCH($A261&amp;AC$3,$DB$1:$DB$200&amp;$DC$1:$DC$200,0))=AC$3,1,"")),IF(INDEX($DC$201:$DC$770,MATCH($A260&amp;AC$3,$DB$201:$DB$770&amp;$DC$201:$DC$770,0))=AC$3,2,""))</f>
        <v/>
      </c>
      <c r="AD261" s="8" t="str">
        <f t="array" ref="AD261">IF(ISNA(INDEX($DC$201:$DC$770,MATCH($A260&amp;AD$3,$DB$201:$DB$770&amp;$DC$201:$DC$770,0))),IF(ISNA(INDEX($DC$1:$DC$200,MATCH($A261&amp;AD$3,$DB$1:$DB$200&amp;$DC$1:$DC$200,0))),"",IF(INDEX($DC$1:$DC$200,MATCH($A261&amp;AD$3,$DB$1:$DB$200&amp;$DC$1:$DC$200,0))=AD$3,1,"")),IF(INDEX($DC$201:$DC$770,MATCH($A260&amp;AD$3,$DB$201:$DB$770&amp;$DC$201:$DC$770,0))=AD$3,2,""))</f>
        <v/>
      </c>
      <c r="AE261" s="4">
        <f t="shared" ref="AE261" si="2487">AE260+0.5</f>
        <v>333.5</v>
      </c>
      <c r="AF261" s="174"/>
      <c r="AG261" s="183"/>
      <c r="AH261" s="177"/>
      <c r="AI261" s="2"/>
      <c r="AJ261" s="165"/>
      <c r="AK261" s="165"/>
      <c r="AL261" s="165"/>
      <c r="AM261" s="2"/>
      <c r="AN261" s="9" t="str">
        <f t="shared" ref="AN261" si="2488">IF(ISNA(VLOOKUP(AE261,$CP$30:$CQ$56,2,FALSE)),IF(ISNA(VLOOKUP(AE261,$DB$1:$DE$200,4,FALSE)),"",VLOOKUP(AE261,$DB$1:$DE$200,4,FALSE)),VLOOKUP(AE261,$CP$30:$CQ$56,2,FALSE))</f>
        <v/>
      </c>
      <c r="AO261" s="10"/>
      <c r="AP261" s="10"/>
      <c r="AQ261" s="10"/>
      <c r="AR261" s="10"/>
      <c r="AS261" s="8"/>
      <c r="AT261" s="9" t="str">
        <f t="array" ref="AT261">IF(ISNA(INDEX($DC$201:$DC$770,MATCH($AE260&amp;AT$3,$DB$201:$DB$770&amp;$DC$201:$DC$770,0))),IF(ISNA(INDEX($DC$1:$DC$200,MATCH($AE261&amp;AT$3,$DB$1:$DB$200&amp;$DC$1:$DC$200,0))),"",IF(INDEX($DC$1:$DC$200,MATCH($AE261&amp;AT$3,$DB$1:$DB$200&amp;$DC$1:$DC$200,0))=AT$3,1,"")),IF(INDEX($DC$201:$DC$770,MATCH($AE260&amp;AT$3,$DB$201:$DB$770&amp;$DC$201:$DC$770,0))=AT$3,2,""))</f>
        <v/>
      </c>
      <c r="AU261" s="10" t="str">
        <f t="array" ref="AU261">IF(ISNA(INDEX($DC$201:$DC$770,MATCH($AE260&amp;AU$3,$DB$201:$DB$770&amp;$DC$201:$DC$770,0))),IF(ISNA(INDEX($DC$1:$DC$200,MATCH($AE261&amp;AU$3,$DB$1:$DB$200&amp;$DC$1:$DC$200,0))),"",IF(INDEX($DC$1:$DC$200,MATCH($AE261&amp;AU$3,$DB$1:$DB$200&amp;$DC$1:$DC$200,0))=AU$3,1,"")),IF(INDEX($DC$201:$DC$770,MATCH($AE260&amp;AU$3,$DB$201:$DB$770&amp;$DC$201:$DC$770,0))=AU$3,2,""))</f>
        <v/>
      </c>
      <c r="AV261" s="10" t="str">
        <f t="array" ref="AV261">IF(ISNA(INDEX($DC$201:$DC$770,MATCH($AE260&amp;AV$3,$DB$201:$DB$770&amp;$DC$201:$DC$770,0))),IF(ISNA(INDEX($DC$1:$DC$200,MATCH($AE261&amp;AV$3,$DB$1:$DB$200&amp;$DC$1:$DC$200,0))),"",IF(INDEX($DC$1:$DC$200,MATCH($AE261&amp;AV$3,$DB$1:$DB$200&amp;$DC$1:$DC$200,0))=AV$3,1,"")),IF(INDEX($DC$201:$DC$770,MATCH($AE260&amp;AV$3,$DB$201:$DB$770&amp;$DC$201:$DC$770,0))=AV$3,2,""))</f>
        <v/>
      </c>
      <c r="AW261" s="9" t="str">
        <f t="array" ref="AW261">IF(ISNA(INDEX($DC$201:$DC$770,MATCH($AE260&amp;AW$3,$DB$201:$DB$770&amp;$DC$201:$DC$770,0))),IF(ISNA(INDEX($DC$1:$DC$200,MATCH($AE261&amp;AW$3,$DB$1:$DB$200&amp;$DC$1:$DC$200,0))),"",IF(INDEX($DC$1:$DC$200,MATCH($AE261&amp;AW$3,$DB$1:$DB$200&amp;$DC$1:$DC$200,0))=AW$3,1,"")),IF(INDEX($DC$201:$DC$770,MATCH($AE260&amp;AW$3,$DB$201:$DB$770&amp;$DC$201:$DC$770,0))=AW$3,2,""))</f>
        <v/>
      </c>
      <c r="AX261" s="10" t="str">
        <f t="array" ref="AX261">IF(ISNA(INDEX($DC$201:$DC$770,MATCH($AE260&amp;AX$3,$DB$201:$DB$770&amp;$DC$201:$DC$770,0))),IF(ISNA(INDEX($DC$1:$DC$200,MATCH($AE261&amp;AX$3,$DB$1:$DB$200&amp;$DC$1:$DC$200,0))),"",IF(INDEX($DC$1:$DC$200,MATCH($AE261&amp;AX$3,$DB$1:$DB$200&amp;$DC$1:$DC$200,0))=AX$3,1,"")),IF(INDEX($DC$201:$DC$770,MATCH($AE260&amp;AX$3,$DB$201:$DB$770&amp;$DC$201:$DC$770,0))=AX$3,2,""))</f>
        <v/>
      </c>
      <c r="AY261" s="8" t="str">
        <f t="array" ref="AY261">IF(ISNA(INDEX($DC$201:$DC$770,MATCH($AE260&amp;AY$3,$DB$201:$DB$770&amp;$DC$201:$DC$770,0))),IF(ISNA(INDEX($DC$1:$DC$200,MATCH($AE261&amp;AY$3,$DB$1:$DB$200&amp;$DC$1:$DC$200,0))),"",IF(INDEX($DC$1:$DC$200,MATCH($AE261&amp;AY$3,$DB$1:$DB$200&amp;$DC$1:$DC$200,0))=AY$3,1,"")),IF(INDEX($DC$201:$DC$770,MATCH($AE260&amp;AY$3,$DB$201:$DB$770&amp;$DC$201:$DC$770,0))=AY$3,2,""))</f>
        <v/>
      </c>
      <c r="AZ261" s="10" t="str">
        <f t="array" ref="AZ261">IF(ISNA(INDEX($DC$201:$DC$770,MATCH($AE260&amp;AZ$3,$DB$201:$DB$770&amp;$DC$201:$DC$770,0))),IF(ISNA(INDEX($DC$1:$DC$200,MATCH($AE261&amp;AZ$3,$DB$1:$DB$200&amp;$DC$1:$DC$200,0))),"",IF(INDEX($DC$1:$DC$200,MATCH($AE261&amp;AZ$3,$DB$1:$DB$200&amp;$DC$1:$DC$200,0))=AZ$3,1,"")),IF(INDEX($DC$201:$DC$770,MATCH($AE260&amp;AZ$3,$DB$201:$DB$770&amp;$DC$201:$DC$770,0))=AZ$3,2,""))</f>
        <v/>
      </c>
      <c r="BA261" s="10" t="str">
        <f t="array" ref="BA261">IF(ISNA(INDEX($DC$201:$DC$770,MATCH($AE260&amp;BA$3,$DB$201:$DB$770&amp;$DC$201:$DC$770,0))),IF(ISNA(INDEX($DC$1:$DC$200,MATCH($AE261&amp;BA$3,$DB$1:$DB$200&amp;$DC$1:$DC$200,0))),"",IF(INDEX($DC$1:$DC$200,MATCH($AE261&amp;BA$3,$DB$1:$DB$200&amp;$DC$1:$DC$200,0))=BA$3,1,"")),IF(INDEX($DC$201:$DC$770,MATCH($AE260&amp;BA$3,$DB$201:$DB$770&amp;$DC$201:$DC$770,0))=BA$3,2,""))</f>
        <v/>
      </c>
      <c r="BB261" s="10" t="str">
        <f t="array" ref="BB261">IF(ISNA(INDEX($DC$201:$DC$770,MATCH($AE260&amp;BB$3,$DB$201:$DB$770&amp;$DC$201:$DC$770,0))),IF(ISNA(INDEX($DC$1:$DC$200,MATCH($AE261&amp;BB$3,$DB$1:$DB$200&amp;$DC$1:$DC$200,0))),"",IF(INDEX($DC$1:$DC$200,MATCH($AE261&amp;BB$3,$DB$1:$DB$200&amp;$DC$1:$DC$200,0))=BB$3,1,"")),IF(INDEX($DC$201:$DC$770,MATCH($AE260&amp;BB$3,$DB$201:$DB$770&amp;$DC$201:$DC$770,0))=BB$3,2,""))</f>
        <v/>
      </c>
      <c r="BC261" s="9" t="str">
        <f t="array" ref="BC261">IF(ISNA(INDEX($DC$201:$DC$770,MATCH($AE260&amp;BC$3,$DB$201:$DB$770&amp;$DC$201:$DC$770,0))),IF(ISNA(INDEX($DC$1:$DC$200,MATCH($AE261&amp;BC$3,$DB$1:$DB$200&amp;$DC$1:$DC$200,0))),"",IF(INDEX($DC$1:$DC$200,MATCH($AE261&amp;BC$3,$DB$1:$DB$200&amp;$DC$1:$DC$200,0))=BC$3,1,"")),IF(INDEX($DC$201:$DC$770,MATCH($AE260&amp;BC$3,$DB$201:$DB$770&amp;$DC$201:$DC$770,0))=BC$3,2,""))</f>
        <v/>
      </c>
      <c r="BD261" s="10" t="str">
        <f t="array" ref="BD261">IF(ISNA(INDEX($DC$201:$DC$770,MATCH($AE260&amp;BD$3,$DB$201:$DB$770&amp;$DC$201:$DC$770,0))),IF(ISNA(INDEX($DC$1:$DC$200,MATCH($AE261&amp;BD$3,$DB$1:$DB$200&amp;$DC$1:$DC$200,0))),"",IF(INDEX($DC$1:$DC$200,MATCH($AE261&amp;BD$3,$DB$1:$DB$200&amp;$DC$1:$DC$200,0))=BD$3,1,"")),IF(INDEX($DC$201:$DC$770,MATCH($AE260&amp;BD$3,$DB$201:$DB$770&amp;$DC$201:$DC$770,0))=BD$3,2,""))</f>
        <v/>
      </c>
      <c r="BE261" s="8" t="str">
        <f t="array" ref="BE261">IF(ISNA(INDEX($DC$201:$DC$770,MATCH($AE260&amp;BE$3,$DB$201:$DB$770&amp;$DC$201:$DC$770,0))),IF(ISNA(INDEX($DC$1:$DC$200,MATCH($AE261&amp;BE$3,$DB$1:$DB$200&amp;$DC$1:$DC$200,0))),"",IF(INDEX($DC$1:$DC$200,MATCH($AE261&amp;BE$3,$DB$1:$DB$200&amp;$DC$1:$DC$200,0))=BE$3,1,"")),IF(INDEX($DC$201:$DC$770,MATCH($AE260&amp;BE$3,$DB$201:$DB$770&amp;$DC$201:$DC$770,0))=BE$3,2,""))</f>
        <v/>
      </c>
      <c r="BF261" s="10" t="str">
        <f t="array" ref="BF261">IF(ISNA(INDEX($DC$201:$DC$770,MATCH($AE260&amp;BF$3,$DB$201:$DB$770&amp;$DC$201:$DC$770,0))),IF(ISNA(INDEX($DC$1:$DC$200,MATCH($AE261&amp;BF$3,$DB$1:$DB$200&amp;$DC$1:$DC$200,0))),"",IF(INDEX($DC$1:$DC$200,MATCH($AE261&amp;BF$3,$DB$1:$DB$200&amp;$DC$1:$DC$200,0))=BF$3,1,"")),IF(INDEX($DC$201:$DC$770,MATCH($AE260&amp;BF$3,$DB$201:$DB$770&amp;$DC$201:$DC$770,0))=BF$3,2,""))</f>
        <v/>
      </c>
      <c r="BG261" s="10" t="str">
        <f t="array" ref="BG261">IF(ISNA(INDEX($DC$201:$DC$770,MATCH($AE260&amp;BG$3,$DB$201:$DB$770&amp;$DC$201:$DC$770,0))),IF(ISNA(INDEX($DC$1:$DC$200,MATCH($AE261&amp;BG$3,$DB$1:$DB$200&amp;$DC$1:$DC$200,0))),"",IF(INDEX($DC$1:$DC$200,MATCH($AE261&amp;BG$3,$DB$1:$DB$200&amp;$DC$1:$DC$200,0))=BG$3,1,"")),IF(INDEX($DC$201:$DC$770,MATCH($AE260&amp;BG$3,$DB$201:$DB$770&amp;$DC$201:$DC$770,0))=BG$3,2,""))</f>
        <v/>
      </c>
      <c r="BH261" s="8" t="str">
        <f t="array" ref="BH261">IF(ISNA(INDEX($DC$201:$DC$770,MATCH($AE260&amp;BH$3,$DB$201:$DB$770&amp;$DC$201:$DC$770,0))),IF(ISNA(INDEX($DC$1:$DC$200,MATCH($AE261&amp;BH$3,$DB$1:$DB$200&amp;$DC$1:$DC$200,0))),"",IF(INDEX($DC$1:$DC$200,MATCH($AE261&amp;BH$3,$DB$1:$DB$200&amp;$DC$1:$DC$200,0))=BH$3,1,"")),IF(INDEX($DC$201:$DC$770,MATCH($AE260&amp;BH$3,$DB$201:$DB$770&amp;$DC$201:$DC$770,0))=BH$3,2,""))</f>
        <v/>
      </c>
      <c r="BI261" s="4">
        <f t="shared" ref="BI261" si="2489">BI260+0.5</f>
        <v>363.5</v>
      </c>
      <c r="BJ261" s="174"/>
      <c r="BK261" s="183"/>
      <c r="BL261" s="177"/>
      <c r="BM261" s="2"/>
      <c r="BN261" s="165"/>
      <c r="BO261" s="165"/>
      <c r="BP261" s="165"/>
      <c r="BQ261" s="2"/>
      <c r="BR261" s="9" t="str">
        <f t="shared" ref="BR261" si="2490">IF(ISNA(VLOOKUP(BI261,$CP$30:$CQ$56,2,FALSE)),IF(ISNA(VLOOKUP(BI261,$DB$1:$DE$200,4,FALSE)),"",VLOOKUP(BI261,$DB$1:$DE$200,4,FALSE)),VLOOKUP(BI261,$CP$30:$CQ$56,2,FALSE))</f>
        <v/>
      </c>
      <c r="BS261" s="10"/>
      <c r="BT261" s="10"/>
      <c r="BU261" s="10"/>
      <c r="BV261" s="10"/>
      <c r="BW261" s="8"/>
      <c r="BX261" s="9" t="str">
        <f t="array" ref="BX261">IF(ISNA(INDEX($DC$201:$DC$770,MATCH($BI260&amp;BX$3,$DB$201:$DB$770&amp;$DC$201:$DC$770,0))),IF(ISNA(INDEX($DC$1:$DC$200,MATCH($BI261&amp;BX$3,$DB$1:$DB$200&amp;$DC$1:$DC$200,0))),"",IF(INDEX($DC$1:$DC$200,MATCH($BI261&amp;BX$3,$DB$1:$DB$200&amp;$DC$1:$DC$200,0))=BX$3,1,"")),IF(INDEX($DC$201:$DC$770,MATCH($BI260&amp;BX$3,$DB$201:$DB$770&amp;$DC$201:$DC$770,0))=BX$3,2,""))</f>
        <v/>
      </c>
      <c r="BY261" s="10" t="str">
        <f t="array" ref="BY261">IF(ISNA(INDEX($DC$201:$DC$770,MATCH($BI260&amp;BY$3,$DB$201:$DB$770&amp;$DC$201:$DC$770,0))),IF(ISNA(INDEX($DC$1:$DC$200,MATCH($BI261&amp;BY$3,$DB$1:$DB$200&amp;$DC$1:$DC$200,0))),"",IF(INDEX($DC$1:$DC$200,MATCH($BI261&amp;BY$3,$DB$1:$DB$200&amp;$DC$1:$DC$200,0))=BY$3,1,"")),IF(INDEX($DC$201:$DC$770,MATCH($BI260&amp;BY$3,$DB$201:$DB$770&amp;$DC$201:$DC$770,0))=BY$3,2,""))</f>
        <v/>
      </c>
      <c r="BZ261" s="10" t="str">
        <f t="array" ref="BZ261">IF(ISNA(INDEX($DC$201:$DC$770,MATCH($BI260&amp;BZ$3,$DB$201:$DB$770&amp;$DC$201:$DC$770,0))),IF(ISNA(INDEX($DC$1:$DC$200,MATCH($BI261&amp;BZ$3,$DB$1:$DB$200&amp;$DC$1:$DC$200,0))),"",IF(INDEX($DC$1:$DC$200,MATCH($BI261&amp;BZ$3,$DB$1:$DB$200&amp;$DC$1:$DC$200,0))=BZ$3,1,"")),IF(INDEX($DC$201:$DC$770,MATCH($BI260&amp;BZ$3,$DB$201:$DB$770&amp;$DC$201:$DC$770,0))=BZ$3,2,""))</f>
        <v/>
      </c>
      <c r="CA261" s="9" t="str">
        <f t="array" ref="CA261">IF(ISNA(INDEX($DC$201:$DC$770,MATCH($BI260&amp;CA$3,$DB$201:$DB$770&amp;$DC$201:$DC$770,0))),IF(ISNA(INDEX($DC$1:$DC$200,MATCH($BI261&amp;CA$3,$DB$1:$DB$200&amp;$DC$1:$DC$200,0))),"",IF(INDEX($DC$1:$DC$200,MATCH($BI261&amp;CA$3,$DB$1:$DB$200&amp;$DC$1:$DC$200,0))=CA$3,1,"")),IF(INDEX($DC$201:$DC$770,MATCH($BI260&amp;CA$3,$DB$201:$DB$770&amp;$DC$201:$DC$770,0))=CA$3,2,""))</f>
        <v/>
      </c>
      <c r="CB261" s="10" t="str">
        <f t="array" ref="CB261">IF(ISNA(INDEX($DC$201:$DC$770,MATCH($BI260&amp;CB$3,$DB$201:$DB$770&amp;$DC$201:$DC$770,0))),IF(ISNA(INDEX($DC$1:$DC$200,MATCH($BI261&amp;CB$3,$DB$1:$DB$200&amp;$DC$1:$DC$200,0))),"",IF(INDEX($DC$1:$DC$200,MATCH($BI261&amp;CB$3,$DB$1:$DB$200&amp;$DC$1:$DC$200,0))=CB$3,1,"")),IF(INDEX($DC$201:$DC$770,MATCH($BI260&amp;CB$3,$DB$201:$DB$770&amp;$DC$201:$DC$770,0))=CB$3,2,""))</f>
        <v/>
      </c>
      <c r="CC261" s="8" t="str">
        <f t="array" ref="CC261">IF(ISNA(INDEX($DC$201:$DC$770,MATCH($BI260&amp;CC$3,$DB$201:$DB$770&amp;$DC$201:$DC$770,0))),IF(ISNA(INDEX($DC$1:$DC$200,MATCH($BI261&amp;CC$3,$DB$1:$DB$200&amp;$DC$1:$DC$200,0))),"",IF(INDEX($DC$1:$DC$200,MATCH($BI261&amp;CC$3,$DB$1:$DB$200&amp;$DC$1:$DC$200,0))=CC$3,1,"")),IF(INDEX($DC$201:$DC$770,MATCH($BI260&amp;CC$3,$DB$201:$DB$770&amp;$DC$201:$DC$770,0))=CC$3,2,""))</f>
        <v/>
      </c>
      <c r="CD261" s="10" t="str">
        <f t="array" ref="CD261">IF(ISNA(INDEX($DC$201:$DC$770,MATCH($BI260&amp;CD$3,$DB$201:$DB$770&amp;$DC$201:$DC$770,0))),IF(ISNA(INDEX($DC$1:$DC$200,MATCH($BI261&amp;CD$3,$DB$1:$DB$200&amp;$DC$1:$DC$200,0))),"",IF(INDEX($DC$1:$DC$200,MATCH($BI261&amp;CD$3,$DB$1:$DB$200&amp;$DC$1:$DC$200,0))=CD$3,1,"")),IF(INDEX($DC$201:$DC$770,MATCH($BI260&amp;CD$3,$DB$201:$DB$770&amp;$DC$201:$DC$770,0))=CD$3,2,""))</f>
        <v/>
      </c>
      <c r="CE261" s="10" t="str">
        <f t="array" ref="CE261">IF(ISNA(INDEX($DC$201:$DC$770,MATCH($BI260&amp;CE$3,$DB$201:$DB$770&amp;$DC$201:$DC$770,0))),IF(ISNA(INDEX($DC$1:$DC$200,MATCH($BI261&amp;CE$3,$DB$1:$DB$200&amp;$DC$1:$DC$200,0))),"",IF(INDEX($DC$1:$DC$200,MATCH($BI261&amp;CE$3,$DB$1:$DB$200&amp;$DC$1:$DC$200,0))=CE$3,1,"")),IF(INDEX($DC$201:$DC$770,MATCH($BI260&amp;CE$3,$DB$201:$DB$770&amp;$DC$201:$DC$770,0))=CE$3,2,""))</f>
        <v/>
      </c>
      <c r="CF261" s="10" t="str">
        <f t="array" ref="CF261">IF(ISNA(INDEX($DC$201:$DC$770,MATCH($BI260&amp;CF$3,$DB$201:$DB$770&amp;$DC$201:$DC$770,0))),IF(ISNA(INDEX($DC$1:$DC$200,MATCH($BI261&amp;CF$3,$DB$1:$DB$200&amp;$DC$1:$DC$200,0))),"",IF(INDEX($DC$1:$DC$200,MATCH($BI261&amp;CF$3,$DB$1:$DB$200&amp;$DC$1:$DC$200,0))=CF$3,1,"")),IF(INDEX($DC$201:$DC$770,MATCH($BI260&amp;CF$3,$DB$201:$DB$770&amp;$DC$201:$DC$770,0))=CF$3,2,""))</f>
        <v/>
      </c>
      <c r="CG261" s="9" t="str">
        <f t="array" ref="CG261">IF(ISNA(INDEX($DC$201:$DC$770,MATCH($BI260&amp;CG$3,$DB$201:$DB$770&amp;$DC$201:$DC$770,0))),IF(ISNA(INDEX($DC$1:$DC$200,MATCH($BI261&amp;CG$3,$DB$1:$DB$200&amp;$DC$1:$DC$200,0))),"",IF(INDEX($DC$1:$DC$200,MATCH($BI261&amp;CG$3,$DB$1:$DB$200&amp;$DC$1:$DC$200,0))=CG$3,1,"")),IF(INDEX($DC$201:$DC$770,MATCH($BI260&amp;CG$3,$DB$201:$DB$770&amp;$DC$201:$DC$770,0))=CG$3,2,""))</f>
        <v/>
      </c>
      <c r="CH261" s="10" t="str">
        <f t="array" ref="CH261">IF(ISNA(INDEX($DC$201:$DC$770,MATCH($BI260&amp;CH$3,$DB$201:$DB$770&amp;$DC$201:$DC$770,0))),IF(ISNA(INDEX($DC$1:$DC$200,MATCH($BI261&amp;CH$3,$DB$1:$DB$200&amp;$DC$1:$DC$200,0))),"",IF(INDEX($DC$1:$DC$200,MATCH($BI261&amp;CH$3,$DB$1:$DB$200&amp;$DC$1:$DC$200,0))=CH$3,1,"")),IF(INDEX($DC$201:$DC$770,MATCH($BI260&amp;CH$3,$DB$201:$DB$770&amp;$DC$201:$DC$770,0))=CH$3,2,""))</f>
        <v/>
      </c>
      <c r="CI261" s="8" t="str">
        <f t="array" ref="CI261">IF(ISNA(INDEX($DC$201:$DC$770,MATCH($BI260&amp;CI$3,$DB$201:$DB$770&amp;$DC$201:$DC$770,0))),IF(ISNA(INDEX($DC$1:$DC$200,MATCH($BI261&amp;CI$3,$DB$1:$DB$200&amp;$DC$1:$DC$200,0))),"",IF(INDEX($DC$1:$DC$200,MATCH($BI261&amp;CI$3,$DB$1:$DB$200&amp;$DC$1:$DC$200,0))=CI$3,1,"")),IF(INDEX($DC$201:$DC$770,MATCH($BI260&amp;CI$3,$DB$201:$DB$770&amp;$DC$201:$DC$770,0))=CI$3,2,""))</f>
        <v/>
      </c>
      <c r="CJ261" s="10" t="str">
        <f t="array" ref="CJ261">IF(ISNA(INDEX($DC$201:$DC$770,MATCH($BI260&amp;CJ$3,$DB$201:$DB$770&amp;$DC$201:$DC$770,0))),IF(ISNA(INDEX($DC$1:$DC$200,MATCH($BI261&amp;CJ$3,$DB$1:$DB$200&amp;$DC$1:$DC$200,0))),"",IF(INDEX($DC$1:$DC$200,MATCH($BI261&amp;CJ$3,$DB$1:$DB$200&amp;$DC$1:$DC$200,0))=CJ$3,1,"")),IF(INDEX($DC$201:$DC$770,MATCH($BI260&amp;CJ$3,$DB$201:$DB$770&amp;$DC$201:$DC$770,0))=CJ$3,2,""))</f>
        <v/>
      </c>
      <c r="CK261" s="10" t="str">
        <f t="array" ref="CK261">IF(ISNA(INDEX($DC$201:$DC$770,MATCH($BI260&amp;CK$3,$DB$201:$DB$770&amp;$DC$201:$DC$770,0))),IF(ISNA(INDEX($DC$1:$DC$200,MATCH($BI261&amp;CK$3,$DB$1:$DB$200&amp;$DC$1:$DC$200,0))),"",IF(INDEX($DC$1:$DC$200,MATCH($BI261&amp;CK$3,$DB$1:$DB$200&amp;$DC$1:$DC$200,0))=CK$3,1,"")),IF(INDEX($DC$201:$DC$770,MATCH($BI260&amp;CK$3,$DB$201:$DB$770&amp;$DC$201:$DC$770,0))=CK$3,2,""))</f>
        <v/>
      </c>
      <c r="CL261" s="8" t="str">
        <f t="array" ref="CL261">IF(ISNA(INDEX($DC$201:$DC$770,MATCH($BI260&amp;CL$3,$DB$201:$DB$770&amp;$DC$201:$DC$770,0))),IF(ISNA(INDEX($DC$1:$DC$200,MATCH($BI261&amp;CL$3,$DB$1:$DB$200&amp;$DC$1:$DC$200,0))),"",IF(INDEX($DC$1:$DC$200,MATCH($BI261&amp;CL$3,$DB$1:$DB$200&amp;$DC$1:$DC$200,0))=CL$3,1,"")),IF(INDEX($DC$201:$DC$770,MATCH($BI260&amp;CL$3,$DB$201:$DB$770&amp;$DC$201:$DC$770,0))=CL$3,2,""))</f>
        <v/>
      </c>
      <c r="CX261" s="30"/>
      <c r="CY261" s="30"/>
      <c r="CZ261" s="30"/>
      <c r="DA261" s="30"/>
      <c r="DB261" s="30">
        <f>IF($DF$255&gt;6,DB260+1,0)</f>
        <v>0</v>
      </c>
      <c r="DC261" s="30">
        <f t="shared" si="2448"/>
        <v>3</v>
      </c>
      <c r="DD261" s="30"/>
      <c r="DE261" s="30">
        <v>7</v>
      </c>
      <c r="DF261" s="30"/>
      <c r="DG261" s="30"/>
      <c r="DH261" s="30"/>
      <c r="DI261" s="30"/>
      <c r="DJ261" s="30"/>
      <c r="DK261" s="30"/>
      <c r="DL261" s="49">
        <f t="shared" si="1926"/>
        <v>0</v>
      </c>
      <c r="DM261" s="30"/>
      <c r="DN261" s="30"/>
      <c r="DO261" s="30"/>
      <c r="DP261" s="30"/>
      <c r="DQ261" s="30"/>
    </row>
    <row r="262" spans="1:121">
      <c r="A262" s="13">
        <f t="shared" ref="A262" si="2491">A260+1</f>
        <v>303</v>
      </c>
      <c r="B262" s="174">
        <f>TRUNC((DATE($CR$2,C$205,C262)-WEEKDAY(DATE($CR$2,C$205,C262),2)-DATE(YEAR(DATE($CR$2,C$205,C262)+4-WEEKDAY(DATE($CR$2,C$205,C262),2)),1,-10))/7)</f>
        <v>43</v>
      </c>
      <c r="C262" s="181">
        <v>29</v>
      </c>
      <c r="D262" s="176" t="str">
        <f t="shared" si="1928"/>
        <v>Sa</v>
      </c>
      <c r="E262" s="2"/>
      <c r="F262" s="164" t="str">
        <f t="shared" ref="F262" si="2492">IF(OR(OR(B262=$CR$7,B266=$CR$7,B262=$CS$7,B266=$CS$7,B262=$CT$7,B266=$CT$7,B262=$CR$8,B266=$CR$8,B262=$CR$9,B266=$CR$9,B262=$CR$10,B266=$CR$10,B262=$CS$10,B266=$CS$10,B262=$CR$11,B266=$CR$11,B262=$CS$11,B266=$CS$11,B262=$CT$11,B266=$CT$11,B262=$CU$11,B266=$CU$11,B262=$CV$11,B266=$CV$11,B262=$CR$12,B266=$CR$12,B262=$CS$12,B266=$CS$12),OR($A263=$CP$30,$A263=$CP$31,$A263=$CP$32,$A263=$CP$33,$A263=$CP$34,$A263=$CP$35,$A263=$CP$36,$A263=$CP$37,$A263=$CP$38,$A263=$CP$39,$A263=$CP$40,$A263=$CP$41),OR($A263=$CP$44,$A263=$CP$45,$A263=$CP$46,$A263=$CP$47,$A263=$CP$48,$A263=$CP$49,$A263=$CP$50)),1,"")</f>
        <v/>
      </c>
      <c r="G262" s="164" t="str">
        <f t="shared" ref="G262" si="2493">IF(OR(OR(B262=$CR$15,B266=$CR$15,B262=$CS$15,B266=$CS$15,B262=$CT$15,B266=$CT$15,B262=$CR$16,B266=$CR$16,B262=$CS$16,B266=$CS$16,B262=$CR$17,B266=$CR$17,B262=$CS$17,B266=$CS$17,B262=$CR$18,B266=$CR$18,B262=$CS$18,B266=$CS$18,B262=$CT$18,B266=$CT$18,B262=$CU$18,B266=$CU$18,B262=$CV$18,B266=$CV$18,B262=$CR$19,B266=$CR$19,B262=$CS$19,B266=$CS$19),OR($A263=$CP$30,$A263=$CP$31,$A263=$CP$32,$A263=$CP$33,$A263=$CP$34,$A263=$CP$35,$A263=$CP$36,$A263=$CP$37,$A263=$CP$38,$A263=$CP$39,$A263=$CP$40,$A263=$CP$41),OR($A263=$CP$44,$A263=$CP$45,$A263=$CP$46,$A263=$CP$47,$A263=$CP$48,$A263=$CP$49,$A263=$CP$50)),1,"")</f>
        <v/>
      </c>
      <c r="H262" s="164" t="str">
        <f t="shared" ref="H262" si="2494">IF(OR(OR(B262=$CR$22,B266=$CR$22,B262=$CS$22,B266=$CS$22,B262=$CT$22,B266=$CT$22,B262=$CR$23,B266=$CR$23,B262=$CS$23,B266=$CS$23,B262=$CR$24,B266=$CR$24,B262=$CS$24,B266=$CS$24,B262=$CR$25,B266=$CR$25,B262=$CS$25,B266=$CS$25,B262=$CT$25,B266=$CT$25,B262=$CU$25,B266=$CU$25,B262=$CV$25,B266=$CV$25,B262=$CR$26,B266=$CR$26,B262=$CS$26,B266=$CS$26),OR($A263=$CP$30,$A263=$CP$31,$A263=$CP$32,$A263=$CP$33,$A263=$CP$34,$A263=$CP$35,$A263=$CP$36,$A263=$CP$37,$A263=$CP$38,$A263=$CP$39,$A263=$CP$40,$A263=$CP$41),OR($A263=$CP$44,$A263=$CP$45,$A263=$CP$46,$A263=$CP$47,$A263=$CP$48,$A263=$CP$49,$A263=$CP$50)),1,"")</f>
        <v/>
      </c>
      <c r="I262" s="2"/>
      <c r="J262" s="1" t="str">
        <f t="shared" ref="J262" si="2495">IF(ISNA(VLOOKUP(A262,$DB$1:$DE$200,4,FALSE)),"",VLOOKUP(A262,$DB$1:$DE$200,4,FALSE))</f>
        <v/>
      </c>
      <c r="K262" s="1"/>
      <c r="L262" s="1"/>
      <c r="M262" s="1"/>
      <c r="N262" s="1"/>
      <c r="O262" s="1"/>
      <c r="P262" s="5" t="str">
        <f t="array" ref="P262">IF(ISNA(INDEX($DC$1:$DC$770,MATCH($A262&amp;P$3,$DB$1:$DB$770&amp;$DC$1:$DC$770,0))),"",IF(ISNA(INDEX($DC$1:$DC$200,MATCH($A262&amp;P$3,$DB$1:$DB$200&amp;$DC$1:$DC$200,0))),IF(INDEX($DC$201:$DC$770,MATCH($A262&amp;P$3,$DB$201:$DB$770&amp;$DC$201:$DC$770,0))=P$3,2,""),IF(INDEX($DC$1:$DC$200,MATCH($A262&amp;P$3,$DB$1:$DB$200&amp;$DC$1:$DC$200,0))=P$3,1,"")))</f>
        <v/>
      </c>
      <c r="Q262" s="6" t="str">
        <f t="array" ref="Q262">IF(ISNA(INDEX($DC$1:$DC$770,MATCH($A262&amp;Q$3,$DB$1:$DB$770&amp;$DC$1:$DC$770,0))),"",IF(ISNA(INDEX($DC$1:$DC$200,MATCH($A262&amp;Q$3,$DB$1:$DB$200&amp;$DC$1:$DC$200,0))),IF(INDEX($DC$201:$DC$770,MATCH($A262&amp;Q$3,$DB$201:$DB$770&amp;$DC$201:$DC$770,0))=Q$3,2,""),IF(INDEX($DC$1:$DC$200,MATCH($A262&amp;Q$3,$DB$1:$DB$200&amp;$DC$1:$DC$200,0))=Q$3,1,"")))</f>
        <v/>
      </c>
      <c r="R262" s="6" t="str">
        <f t="array" ref="R262">IF(ISNA(INDEX($DC$1:$DC$770,MATCH($A262&amp;R$3,$DB$1:$DB$770&amp;$DC$1:$DC$770,0))),"",IF(ISNA(INDEX($DC$1:$DC$200,MATCH($A262&amp;R$3,$DB$1:$DB$200&amp;$DC$1:$DC$200,0))),IF(INDEX($DC$201:$DC$770,MATCH($A262&amp;R$3,$DB$201:$DB$770&amp;$DC$201:$DC$770,0))=R$3,2,""),IF(INDEX($DC$1:$DC$200,MATCH($A262&amp;R$3,$DB$1:$DB$200&amp;$DC$1:$DC$200,0))=R$3,1,"")))</f>
        <v/>
      </c>
      <c r="S262" s="5" t="str">
        <f t="array" ref="S262">IF(ISNA(INDEX($DC$1:$DC$770,MATCH($A262&amp;S$3,$DB$1:$DB$770&amp;$DC$1:$DC$770,0))),"",IF(ISNA(INDEX($DC$1:$DC$200,MATCH($A262&amp;S$3,$DB$1:$DB$200&amp;$DC$1:$DC$200,0))),IF(INDEX($DC$201:$DC$770,MATCH($A262&amp;S$3,$DB$201:$DB$770&amp;$DC$201:$DC$770,0))=S$3,2,""),IF(INDEX($DC$1:$DC$200,MATCH($A262&amp;S$3,$DB$1:$DB$200&amp;$DC$1:$DC$200,0))=S$3,1,"")))</f>
        <v/>
      </c>
      <c r="T262" s="6" t="str">
        <f t="array" ref="T262">IF(ISNA(INDEX($DC$1:$DC$770,MATCH($A262&amp;T$3,$DB$1:$DB$770&amp;$DC$1:$DC$770,0))),"",IF(ISNA(INDEX($DC$1:$DC$200,MATCH($A262&amp;T$3,$DB$1:$DB$200&amp;$DC$1:$DC$200,0))),IF(INDEX($DC$201:$DC$770,MATCH($A262&amp;T$3,$DB$201:$DB$770&amp;$DC$201:$DC$770,0))=T$3,2,""),IF(INDEX($DC$1:$DC$200,MATCH($A262&amp;T$3,$DB$1:$DB$200&amp;$DC$1:$DC$200,0))=T$3,1,"")))</f>
        <v/>
      </c>
      <c r="U262" s="7" t="str">
        <f t="array" ref="U262">IF(ISNA(INDEX($DC$1:$DC$770,MATCH($A262&amp;U$3,$DB$1:$DB$770&amp;$DC$1:$DC$770,0))),"",IF(ISNA(INDEX($DC$1:$DC$200,MATCH($A262&amp;U$3,$DB$1:$DB$200&amp;$DC$1:$DC$200,0))),IF(INDEX($DC$201:$DC$770,MATCH($A262&amp;U$3,$DB$201:$DB$770&amp;$DC$201:$DC$770,0))=U$3,2,""),IF(INDEX($DC$1:$DC$200,MATCH($A262&amp;U$3,$DB$1:$DB$200&amp;$DC$1:$DC$200,0))=U$3,1,"")))</f>
        <v/>
      </c>
      <c r="V262" s="6" t="str">
        <f t="array" ref="V262">IF(ISNA(INDEX($DC$1:$DC$770,MATCH($A262&amp;V$3,$DB$1:$DB$770&amp;$DC$1:$DC$770,0))),"",IF(ISNA(INDEX($DC$1:$DC$200,MATCH($A262&amp;V$3,$DB$1:$DB$200&amp;$DC$1:$DC$200,0))),IF(INDEX($DC$201:$DC$770,MATCH($A262&amp;V$3,$DB$201:$DB$770&amp;$DC$201:$DC$770,0))=V$3,2,""),IF(INDEX($DC$1:$DC$200,MATCH($A262&amp;V$3,$DB$1:$DB$200&amp;$DC$1:$DC$200,0))=V$3,1,"")))</f>
        <v/>
      </c>
      <c r="W262" s="6" t="str">
        <f t="array" ref="W262">IF(ISNA(INDEX($DC$1:$DC$770,MATCH($A262&amp;W$3,$DB$1:$DB$770&amp;$DC$1:$DC$770,0))),"",IF(ISNA(INDEX($DC$1:$DC$200,MATCH($A262&amp;W$3,$DB$1:$DB$200&amp;$DC$1:$DC$200,0))),IF(INDEX($DC$201:$DC$770,MATCH($A262&amp;W$3,$DB$201:$DB$770&amp;$DC$201:$DC$770,0))=W$3,2,""),IF(INDEX($DC$1:$DC$200,MATCH($A262&amp;W$3,$DB$1:$DB$200&amp;$DC$1:$DC$200,0))=W$3,1,"")))</f>
        <v/>
      </c>
      <c r="X262" s="6" t="str">
        <f t="array" ref="X262">IF(ISNA(INDEX($DC$1:$DC$770,MATCH($A262&amp;X$3,$DB$1:$DB$770&amp;$DC$1:$DC$770,0))),"",IF(ISNA(INDEX($DC$1:$DC$200,MATCH($A262&amp;X$3,$DB$1:$DB$200&amp;$DC$1:$DC$200,0))),IF(INDEX($DC$201:$DC$770,MATCH($A262&amp;X$3,$DB$201:$DB$770&amp;$DC$201:$DC$770,0))=X$3,2,""),IF(INDEX($DC$1:$DC$200,MATCH($A262&amp;X$3,$DB$1:$DB$200&amp;$DC$1:$DC$200,0))=X$3,1,"")))</f>
        <v/>
      </c>
      <c r="Y262" s="5" t="str">
        <f t="array" ref="Y262">IF(ISNA(INDEX($DC$1:$DC$770,MATCH($A262&amp;Y$3,$DB$1:$DB$770&amp;$DC$1:$DC$770,0))),"",IF(ISNA(INDEX($DC$1:$DC$200,MATCH($A262&amp;Y$3,$DB$1:$DB$200&amp;$DC$1:$DC$200,0))),IF(INDEX($DC$201:$DC$770,MATCH($A262&amp;Y$3,$DB$201:$DB$770&amp;$DC$201:$DC$770,0))=Y$3,2,""),IF(INDEX($DC$1:$DC$200,MATCH($A262&amp;Y$3,$DB$1:$DB$200&amp;$DC$1:$DC$200,0))=Y$3,1,"")))</f>
        <v/>
      </c>
      <c r="Z262" s="6" t="str">
        <f t="array" ref="Z262">IF(ISNA(INDEX($DC$1:$DC$770,MATCH($A262&amp;Z$3,$DB$1:$DB$770&amp;$DC$1:$DC$770,0))),"",IF(ISNA(INDEX($DC$1:$DC$200,MATCH($A262&amp;Z$3,$DB$1:$DB$200&amp;$DC$1:$DC$200,0))),IF(INDEX($DC$201:$DC$770,MATCH($A262&amp;Z$3,$DB$201:$DB$770&amp;$DC$201:$DC$770,0))=Z$3,2,""),IF(INDEX($DC$1:$DC$200,MATCH($A262&amp;Z$3,$DB$1:$DB$200&amp;$DC$1:$DC$200,0))=Z$3,1,"")))</f>
        <v/>
      </c>
      <c r="AA262" s="7" t="str">
        <f t="array" ref="AA262">IF(ISNA(INDEX($DC$1:$DC$770,MATCH($A262&amp;AA$3,$DB$1:$DB$770&amp;$DC$1:$DC$770,0))),"",IF(ISNA(INDEX($DC$1:$DC$200,MATCH($A262&amp;AA$3,$DB$1:$DB$200&amp;$DC$1:$DC$200,0))),IF(INDEX($DC$201:$DC$770,MATCH($A262&amp;AA$3,$DB$201:$DB$770&amp;$DC$201:$DC$770,0))=AA$3,2,""),IF(INDEX($DC$1:$DC$200,MATCH($A262&amp;AA$3,$DB$1:$DB$200&amp;$DC$1:$DC$200,0))=AA$3,1,"")))</f>
        <v/>
      </c>
      <c r="AB262" s="6" t="str">
        <f t="array" ref="AB262">IF(ISNA(INDEX($DC$1:$DC$770,MATCH($A262&amp;AB$3,$DB$1:$DB$770&amp;$DC$1:$DC$770,0))),"",IF(ISNA(INDEX($DC$1:$DC$200,MATCH($A262&amp;AB$3,$DB$1:$DB$200&amp;$DC$1:$DC$200,0))),IF(INDEX($DC$201:$DC$770,MATCH($A262&amp;AB$3,$DB$201:$DB$770&amp;$DC$201:$DC$770,0))=AB$3,2,""),IF(INDEX($DC$1:$DC$200,MATCH($A262&amp;AB$3,$DB$1:$DB$200&amp;$DC$1:$DC$200,0))=AB$3,1,"")))</f>
        <v/>
      </c>
      <c r="AC262" s="6" t="str">
        <f t="array" ref="AC262">IF(ISNA(INDEX($DC$1:$DC$770,MATCH($A262&amp;AC$3,$DB$1:$DB$770&amp;$DC$1:$DC$770,0))),"",IF(ISNA(INDEX($DC$1:$DC$200,MATCH($A262&amp;AC$3,$DB$1:$DB$200&amp;$DC$1:$DC$200,0))),IF(INDEX($DC$201:$DC$770,MATCH($A262&amp;AC$3,$DB$201:$DB$770&amp;$DC$201:$DC$770,0))=AC$3,2,""),IF(INDEX($DC$1:$DC$200,MATCH($A262&amp;AC$3,$DB$1:$DB$200&amp;$DC$1:$DC$200,0))=AC$3,1,"")))</f>
        <v/>
      </c>
      <c r="AD262" s="7" t="str">
        <f t="array" ref="AD262">IF(ISNA(INDEX($DC$1:$DC$770,MATCH($A262&amp;AD$3,$DB$1:$DB$770&amp;$DC$1:$DC$770,0))),"",IF(ISNA(INDEX($DC$1:$DC$200,MATCH($A262&amp;AD$3,$DB$1:$DB$200&amp;$DC$1:$DC$200,0))),IF(INDEX($DC$201:$DC$770,MATCH($A262&amp;AD$3,$DB$201:$DB$770&amp;$DC$201:$DC$770,0))=AD$3,2,""),IF(INDEX($DC$1:$DC$200,MATCH($A262&amp;AD$3,$DB$1:$DB$200&amp;$DC$1:$DC$200,0))=AD$3,1,"")))</f>
        <v/>
      </c>
      <c r="AE262" s="4">
        <f t="shared" ref="AE262" si="2496">AE260+1</f>
        <v>334</v>
      </c>
      <c r="AF262" s="174">
        <f>TRUNC((DATE($CR$2,AG$205,AG262)-WEEKDAY(DATE($CR$2,AG$205,AG262),2)-DATE(YEAR(DATE($CR$2,AG$205,AG262)+4-WEEKDAY(DATE($CR$2,AG$205,AG262),2)),1,-10))/7)</f>
        <v>48</v>
      </c>
      <c r="AG262" s="181">
        <v>29</v>
      </c>
      <c r="AH262" s="176" t="str">
        <f t="shared" si="1933"/>
        <v>Di</v>
      </c>
      <c r="AI262" s="2"/>
      <c r="AJ262" s="164" t="str">
        <f t="shared" ref="AJ262" si="2497">IF(OR(OR(AF262=$CR$7,AF266=$CR$7,AF262=$CS$7,AF266=$CS$7,AF262=$CT$7,AF266=$CT$7,AF262=$CR$8,AF266=$CR$8,AF262=$CR$9,AF266=$CR$9,AF262=$CR$10,AF266=$CR$10,AF262=$CS$10,AF266=$CS$10,AF262=$CR$11,AF266=$CR$11,AF262=$CS$11,AF266=$CS$11,AF262=$CT$11,AF266=$CT$11,AF262=$CU$11,AF266=$CU$11,AF262=$CV$11,AF266=$CV$11,AF262=$CR$12,AF266=$CR$12,AF262=$CS$12,AF266=$CS$12),OR($AE263=$CP$30,$AE263=$CP$31,$AE263=$CP$32,$AE263=$CP$33,$AE263=$CP$34,$AE263=$CP$35,$AE263=$CP$36,$AE263=$CP$37,$AE263=$CP$38,$AE263=$CP$39,$AE263=$CP$40,$AE263=$CP$41),OR($AE263=$CP$44,$AE263=$CP$45,$AE263=$CP$46,$AE263=$CP$47,$AE263=$CP$48,$AE263=$CP$49,$AE263=$CP$50)),1,"")</f>
        <v/>
      </c>
      <c r="AK262" s="164" t="str">
        <f t="shared" ref="AK262" si="2498">IF(OR(OR(AF262=$CR$15,AF266=$CR$15,AF262=$CS$15,AF266=$CS$15,AF262=$CT$15,AF266=$CT$15,AF262=$CR$16,AF266=$CR$16,AF262=$CS$16,AF266=$CS$16,AF262=$CR$17,AF266=$CR$17,AF262=$CS$17,AF266=$CS$17,AF262=$CR$18,AF266=$CR$18,AF262=$CS$18,AF266=$CS$18,AF262=$CT$18,AF266=$CT$18,AF262=$CU$18,AF266=$CU$18,AF262=$CV$18,AF266=$CV$18,AF262=$CR$19,AF266=$CR$19,AF262=$CS$19,AF266=$CS$19),OR($AE263=$CP$30,$AE263=$CP$31,$AE263=$CP$32,$AE263=$CP$33,$AE263=$CP$34,$AE263=$CP$35,$AE263=$CP$36,$AE263=$CP$37,$AE263=$CP$38,$AE263=$CP$39,$AE263=$CP$40,$AE263=$CP$41),OR($AE263=$CP$44,$AE263=$CP$45,$AE263=$CP$46,$AE263=$CP$47,$AE263=$CP$48,$AE263=$CP$49,$AE263=$CP$50)),1,"")</f>
        <v/>
      </c>
      <c r="AL262" s="164" t="str">
        <f t="shared" ref="AL262" si="2499">IF(OR(OR(AF262=$CR$22,AF266=$CR$22,AF262=$CS$22,AF266=$CS$22,AF262=$CT$22,AF266=$CT$22,AF262=$CR$23,AF266=$CR$23,AF262=$CS$23,AF266=$CS$23,AF262=$CR$24,AF266=$CR$24,AF262=$CS$24,AF266=$CS$24,AF262=$CR$25,AF266=$CR$25,AF262=$CS$25,AF266=$CS$25,AF262=$CT$25,AF266=$CT$25,AF262=$CU$25,AF266=$CU$25,AF262=$CV$25,AF266=$CV$25,AF262=$CR$26,AF266=$CR$26,AF262=$CS$26,AF266=$CS$26),OR($AE263=$CP$30,$AE263=$CP$31,$AE263=$CP$32,$AE263=$CP$33,$AE263=$CP$34,$AE263=$CP$35,$AE263=$CP$36,$AE263=$CP$37,$AE263=$CP$38,$AE263=$CP$39,$AE263=$CP$40,$AE263=$CP$41),OR($AE263=$CP$44,$AE263=$CP$45,$AE263=$CP$46,$AE263=$CP$47,$AE263=$CP$48,$AE263=$CP$49,$AE263=$CP$50)),1,"")</f>
        <v/>
      </c>
      <c r="AM262" s="2"/>
      <c r="AN262" s="5" t="str">
        <f t="shared" ref="AN262" si="2500">IF(ISNA(VLOOKUP(AE262,$DB$1:$DE$200,4,FALSE)),"",VLOOKUP(AE262,$DB$1:$DE$200,4,FALSE))</f>
        <v/>
      </c>
      <c r="AO262" s="6"/>
      <c r="AP262" s="6"/>
      <c r="AQ262" s="6"/>
      <c r="AR262" s="6"/>
      <c r="AS262" s="7"/>
      <c r="AT262" s="5" t="str">
        <f t="array" ref="AT262">IF(ISNA(INDEX($DC$1:$DC$770,MATCH($AE262&amp;AT$3,$DB$1:$DB$770&amp;$DC$1:$DC$770,0))),"",IF(ISNA(INDEX($DC$1:$DC$200,MATCH($AE262&amp;AT$3,$DB$1:$DB$200&amp;$DC$1:$DC$200,0))),IF(INDEX($DC$201:$DC$770,MATCH($AE262&amp;AT$3,$DB$201:$DB$770&amp;$DC$201:$DC$770,0))=AT$3,2,""),IF(INDEX($DC$1:$DC$200,MATCH($AE262&amp;AT$3,$DB$1:$DB$200&amp;$DC$1:$DC$200,0))=AT$3,1,"")))</f>
        <v/>
      </c>
      <c r="AU262" s="6" t="str">
        <f t="array" ref="AU262">IF(ISNA(INDEX($DC$1:$DC$770,MATCH($AE262&amp;AU$3,$DB$1:$DB$770&amp;$DC$1:$DC$770,0))),"",IF(ISNA(INDEX($DC$1:$DC$200,MATCH($AE262&amp;AU$3,$DB$1:$DB$200&amp;$DC$1:$DC$200,0))),IF(INDEX($DC$201:$DC$770,MATCH($AE262&amp;AU$3,$DB$201:$DB$770&amp;$DC$201:$DC$770,0))=AU$3,2,""),IF(INDEX($DC$1:$DC$200,MATCH($AE262&amp;AU$3,$DB$1:$DB$200&amp;$DC$1:$DC$200,0))=AU$3,1,"")))</f>
        <v/>
      </c>
      <c r="AV262" s="6" t="str">
        <f t="array" ref="AV262">IF(ISNA(INDEX($DC$1:$DC$770,MATCH($AE262&amp;AV$3,$DB$1:$DB$770&amp;$DC$1:$DC$770,0))),"",IF(ISNA(INDEX($DC$1:$DC$200,MATCH($AE262&amp;AV$3,$DB$1:$DB$200&amp;$DC$1:$DC$200,0))),IF(INDEX($DC$201:$DC$770,MATCH($AE262&amp;AV$3,$DB$201:$DB$770&amp;$DC$201:$DC$770,0))=AV$3,2,""),IF(INDEX($DC$1:$DC$200,MATCH($AE262&amp;AV$3,$DB$1:$DB$200&amp;$DC$1:$DC$200,0))=AV$3,1,"")))</f>
        <v/>
      </c>
      <c r="AW262" s="5" t="str">
        <f t="array" ref="AW262">IF(ISNA(INDEX($DC$1:$DC$770,MATCH($AE262&amp;AW$3,$DB$1:$DB$770&amp;$DC$1:$DC$770,0))),"",IF(ISNA(INDEX($DC$1:$DC$200,MATCH($AE262&amp;AW$3,$DB$1:$DB$200&amp;$DC$1:$DC$200,0))),IF(INDEX($DC$201:$DC$770,MATCH($AE262&amp;AW$3,$DB$201:$DB$770&amp;$DC$201:$DC$770,0))=AW$3,2,""),IF(INDEX($DC$1:$DC$200,MATCH($AE262&amp;AW$3,$DB$1:$DB$200&amp;$DC$1:$DC$200,0))=AW$3,1,"")))</f>
        <v/>
      </c>
      <c r="AX262" s="6" t="str">
        <f t="array" ref="AX262">IF(ISNA(INDEX($DC$1:$DC$770,MATCH($AE262&amp;AX$3,$DB$1:$DB$770&amp;$DC$1:$DC$770,0))),"",IF(ISNA(INDEX($DC$1:$DC$200,MATCH($AE262&amp;AX$3,$DB$1:$DB$200&amp;$DC$1:$DC$200,0))),IF(INDEX($DC$201:$DC$770,MATCH($AE262&amp;AX$3,$DB$201:$DB$770&amp;$DC$201:$DC$770,0))=AX$3,2,""),IF(INDEX($DC$1:$DC$200,MATCH($AE262&amp;AX$3,$DB$1:$DB$200&amp;$DC$1:$DC$200,0))=AX$3,1,"")))</f>
        <v/>
      </c>
      <c r="AY262" s="7" t="str">
        <f t="array" ref="AY262">IF(ISNA(INDEX($DC$1:$DC$770,MATCH($AE262&amp;AY$3,$DB$1:$DB$770&amp;$DC$1:$DC$770,0))),"",IF(ISNA(INDEX($DC$1:$DC$200,MATCH($AE262&amp;AY$3,$DB$1:$DB$200&amp;$DC$1:$DC$200,0))),IF(INDEX($DC$201:$DC$770,MATCH($AE262&amp;AY$3,$DB$201:$DB$770&amp;$DC$201:$DC$770,0))=AY$3,2,""),IF(INDEX($DC$1:$DC$200,MATCH($AE262&amp;AY$3,$DB$1:$DB$200&amp;$DC$1:$DC$200,0))=AY$3,1,"")))</f>
        <v/>
      </c>
      <c r="AZ262" s="6" t="str">
        <f t="array" ref="AZ262">IF(ISNA(INDEX($DC$1:$DC$770,MATCH($AE262&amp;AZ$3,$DB$1:$DB$770&amp;$DC$1:$DC$770,0))),"",IF(ISNA(INDEX($DC$1:$DC$200,MATCH($AE262&amp;AZ$3,$DB$1:$DB$200&amp;$DC$1:$DC$200,0))),IF(INDEX($DC$201:$DC$770,MATCH($AE262&amp;AZ$3,$DB$201:$DB$770&amp;$DC$201:$DC$770,0))=AZ$3,2,""),IF(INDEX($DC$1:$DC$200,MATCH($AE262&amp;AZ$3,$DB$1:$DB$200&amp;$DC$1:$DC$200,0))=AZ$3,1,"")))</f>
        <v/>
      </c>
      <c r="BA262" s="6" t="str">
        <f t="array" ref="BA262">IF(ISNA(INDEX($DC$1:$DC$770,MATCH($AE262&amp;BA$3,$DB$1:$DB$770&amp;$DC$1:$DC$770,0))),"",IF(ISNA(INDEX($DC$1:$DC$200,MATCH($AE262&amp;BA$3,$DB$1:$DB$200&amp;$DC$1:$DC$200,0))),IF(INDEX($DC$201:$DC$770,MATCH($AE262&amp;BA$3,$DB$201:$DB$770&amp;$DC$201:$DC$770,0))=BA$3,2,""),IF(INDEX($DC$1:$DC$200,MATCH($AE262&amp;BA$3,$DB$1:$DB$200&amp;$DC$1:$DC$200,0))=BA$3,1,"")))</f>
        <v/>
      </c>
      <c r="BB262" s="6" t="str">
        <f t="array" ref="BB262">IF(ISNA(INDEX($DC$1:$DC$770,MATCH($AE262&amp;BB$3,$DB$1:$DB$770&amp;$DC$1:$DC$770,0))),"",IF(ISNA(INDEX($DC$1:$DC$200,MATCH($AE262&amp;BB$3,$DB$1:$DB$200&amp;$DC$1:$DC$200,0))),IF(INDEX($DC$201:$DC$770,MATCH($AE262&amp;BB$3,$DB$201:$DB$770&amp;$DC$201:$DC$770,0))=BB$3,2,""),IF(INDEX($DC$1:$DC$200,MATCH($AE262&amp;BB$3,$DB$1:$DB$200&amp;$DC$1:$DC$200,0))=BB$3,1,"")))</f>
        <v/>
      </c>
      <c r="BC262" s="5" t="str">
        <f t="array" ref="BC262">IF(ISNA(INDEX($DC$1:$DC$770,MATCH($AE262&amp;BC$3,$DB$1:$DB$770&amp;$DC$1:$DC$770,0))),"",IF(ISNA(INDEX($DC$1:$DC$200,MATCH($AE262&amp;BC$3,$DB$1:$DB$200&amp;$DC$1:$DC$200,0))),IF(INDEX($DC$201:$DC$770,MATCH($AE262&amp;BC$3,$DB$201:$DB$770&amp;$DC$201:$DC$770,0))=BC$3,2,""),IF(INDEX($DC$1:$DC$200,MATCH($AE262&amp;BC$3,$DB$1:$DB$200&amp;$DC$1:$DC$200,0))=BC$3,1,"")))</f>
        <v/>
      </c>
      <c r="BD262" s="6" t="str">
        <f t="array" ref="BD262">IF(ISNA(INDEX($DC$1:$DC$770,MATCH($AE262&amp;BD$3,$DB$1:$DB$770&amp;$DC$1:$DC$770,0))),"",IF(ISNA(INDEX($DC$1:$DC$200,MATCH($AE262&amp;BD$3,$DB$1:$DB$200&amp;$DC$1:$DC$200,0))),IF(INDEX($DC$201:$DC$770,MATCH($AE262&amp;BD$3,$DB$201:$DB$770&amp;$DC$201:$DC$770,0))=BD$3,2,""),IF(INDEX($DC$1:$DC$200,MATCH($AE262&amp;BD$3,$DB$1:$DB$200&amp;$DC$1:$DC$200,0))=BD$3,1,"")))</f>
        <v/>
      </c>
      <c r="BE262" s="7" t="str">
        <f t="array" ref="BE262">IF(ISNA(INDEX($DC$1:$DC$770,MATCH($AE262&amp;BE$3,$DB$1:$DB$770&amp;$DC$1:$DC$770,0))),"",IF(ISNA(INDEX($DC$1:$DC$200,MATCH($AE262&amp;BE$3,$DB$1:$DB$200&amp;$DC$1:$DC$200,0))),IF(INDEX($DC$201:$DC$770,MATCH($AE262&amp;BE$3,$DB$201:$DB$770&amp;$DC$201:$DC$770,0))=BE$3,2,""),IF(INDEX($DC$1:$DC$200,MATCH($AE262&amp;BE$3,$DB$1:$DB$200&amp;$DC$1:$DC$200,0))=BE$3,1,"")))</f>
        <v/>
      </c>
      <c r="BF262" s="6" t="str">
        <f t="array" ref="BF262">IF(ISNA(INDEX($DC$1:$DC$770,MATCH($AE262&amp;BF$3,$DB$1:$DB$770&amp;$DC$1:$DC$770,0))),"",IF(ISNA(INDEX($DC$1:$DC$200,MATCH($AE262&amp;BF$3,$DB$1:$DB$200&amp;$DC$1:$DC$200,0))),IF(INDEX($DC$201:$DC$770,MATCH($AE262&amp;BF$3,$DB$201:$DB$770&amp;$DC$201:$DC$770,0))=BF$3,2,""),IF(INDEX($DC$1:$DC$200,MATCH($AE262&amp;BF$3,$DB$1:$DB$200&amp;$DC$1:$DC$200,0))=BF$3,1,"")))</f>
        <v/>
      </c>
      <c r="BG262" s="6" t="str">
        <f t="array" ref="BG262">IF(ISNA(INDEX($DC$1:$DC$770,MATCH($AE262&amp;BG$3,$DB$1:$DB$770&amp;$DC$1:$DC$770,0))),"",IF(ISNA(INDEX($DC$1:$DC$200,MATCH($AE262&amp;BG$3,$DB$1:$DB$200&amp;$DC$1:$DC$200,0))),IF(INDEX($DC$201:$DC$770,MATCH($AE262&amp;BG$3,$DB$201:$DB$770&amp;$DC$201:$DC$770,0))=BG$3,2,""),IF(INDEX($DC$1:$DC$200,MATCH($AE262&amp;BG$3,$DB$1:$DB$200&amp;$DC$1:$DC$200,0))=BG$3,1,"")))</f>
        <v/>
      </c>
      <c r="BH262" s="7" t="str">
        <f t="array" ref="BH262">IF(ISNA(INDEX($DC$1:$DC$770,MATCH($AE262&amp;BH$3,$DB$1:$DB$770&amp;$DC$1:$DC$770,0))),"",IF(ISNA(INDEX($DC$1:$DC$200,MATCH($AE262&amp;BH$3,$DB$1:$DB$200&amp;$DC$1:$DC$200,0))),IF(INDEX($DC$201:$DC$770,MATCH($AE262&amp;BH$3,$DB$201:$DB$770&amp;$DC$201:$DC$770,0))=BH$3,2,""),IF(INDEX($DC$1:$DC$200,MATCH($AE262&amp;BH$3,$DB$1:$DB$200&amp;$DC$1:$DC$200,0))=BH$3,1,"")))</f>
        <v/>
      </c>
      <c r="BI262" s="4">
        <f t="shared" ref="BI262" si="2501">BI260+1</f>
        <v>364</v>
      </c>
      <c r="BJ262" s="174">
        <f>TRUNC((DATE($CR$2,BK$205,BK262)-WEEKDAY(DATE($CR$2,BK$205,BK262),2)-DATE(YEAR(DATE($CR$2,BK$205,BK262)+4-WEEKDAY(DATE($CR$2,BK$205,BK262),2)),1,-10))/7)</f>
        <v>52</v>
      </c>
      <c r="BK262" s="181">
        <v>29</v>
      </c>
      <c r="BL262" s="176" t="str">
        <f t="shared" si="1938"/>
        <v>Do</v>
      </c>
      <c r="BM262" s="2"/>
      <c r="BN262" s="164">
        <f t="shared" ref="BN262" si="2502">IF(OR(OR($BI263=$CP$30,$BI263=$CP$31,$BI263=$CP$32,$BI263=$CP$33,$BI263=$CP$34,$BI263=$CP$35,$BI263=$CP$36,$BI263=$CP$37,$BI263=$CP$38,$BI263=$CP$39,$BI263=$CP$40,$BI263=$CP$41),OR(BJ262=$CR$7,BJ266=$CR$7,BJ262=$CS$7,BJ266=$CS$7,BJ262=$CT$7,BJ266=$CT$7,BJ262=$CR$8,BJ266=$CR$8,BJ262=$CR$9,BJ266=$CR$9,BJ262=$CR$10,BJ266=$CR$10,BJ262=$CS$10,BJ266=$CS$10,BJ262=$CR$11,BJ266=$CR$11,BJ262=$CS$11,BJ266=$CS$11,BJ262=$CT$11,BJ266=$CT$11,BJ262=$CU$11,BJ266=$CU$11,BJ262=$CV$11,BJ266=$CV$11,BJ262=$CR$12,BJ266=$CR$12,BJ262=$CS$12,BJ266=$CS$12),OR($BI263=$CP$44,$BI263=$CP$45,$BI263=$CP$46,$BI263=$CP$47,$BI263=$CP$48,$BI263=$CP$49,$BI263=$CP$50)),1,"")</f>
        <v>1</v>
      </c>
      <c r="BO262" s="164">
        <f t="shared" ref="BO262" si="2503">IF(OR(OR(BJ262=$CR$15,BJ266=$CR$15,BJ262=$CS$15,BJ266=$CS$15,BJ262=$CT$15,BJ266=$CT$15,BJ262=$CR$16,BJ266=$CR$16,BJ262=$CS$16,BJ266=$CS$16,BJ262=$CR$17,BJ266=$CR$17,BJ262=$CS$17,BJ266=$CS$17,BJ262=$CR$18,BJ266=$CR$18,BJ262=$CS$18,BJ266=$CS$18,BJ262=$CT$18,BJ266=$CT$18,BJ262=$CU$18,BJ266=$CU$18,BJ262=$CV$18,BJ266=$CV$18,BJ262=$CR$19,BJ266=$CR$19,BJ262=$CS$19,BJ266=$CS$19),OR($BI263=$CP$30,$BI263=$CP$31,$BI263=$CP$32,$BI263=$CP$33,$BI263=$CP$34,$BI263=$CP$35,$BI263=$CP$36,$BI263=$CP$37,$BI263=$CP$38,$BI263=$CP$39,$BI263=$CP$40,$BI263=$CP$41),OR($BI263=$CP$44,$BI263=$CP$45,$BI263=$CP$46,$BI263=$CP$47,$BI263=$CP$48,$BI263=$CP$49,$BI263=$CP$50)),1,"")</f>
        <v>1</v>
      </c>
      <c r="BP262" s="164">
        <f t="shared" ref="BP262" si="2504">IF(OR(OR(BJ262=$CR$22,BJ266=$CR$22,BJ262=$CS$22,BJ266=$CS$22,BJ262=$CT$22,BJ266=$CT$22,BJ262=$CR$23,BJ266=$CR$23,BJ262=$CS$23,BJ266=$CS$23,BJ262=$CR$24,BJ266=$CR$24,BJ262=$CS$24,BJ266=$CS$24,BJ262=$CR$25,BJ266=$CR$25,BJ262=$CS$25,BJ266=$CS$25,BJ262=$CT$25,BJ266=$CT$25,BJ262=$CU$25,BJ266=$CU$25,BJ262=$CV$25,BJ266=$CV$25,BJ262=$CR$26,BJ266=$CR$26,BJ262=$CS$26,BJ266=$CS$26),OR($BI263=$CP$30,$BI263=$CP$31,$BI263=$CP$32,$BI263=$CP$33,$BI263=$CP$34,$BI263=$CP$35,$BI263=$CP$36,$BI263=$CP$37,$BI263=$CP$38,$BI263=$CP$39,$BI263=$CP$40,$BI263=$CP$41),OR($BI263=$CP$44,$BI263=$CP$45,$BI263=$CP$46,$BI263=$CP$47,$BI263=$CP$48,$BI263=$CP$49,$BI263=$CP$50)),1,"")</f>
        <v>1</v>
      </c>
      <c r="BQ262" s="2"/>
      <c r="BR262" s="5" t="str">
        <f t="shared" ref="BR262" si="2505">IF(ISNA(VLOOKUP(BI262,$DB$1:$DE$200,4,FALSE)),"",VLOOKUP(BI262,$DB$1:$DE$200,4,FALSE))</f>
        <v/>
      </c>
      <c r="BS262" s="6"/>
      <c r="BT262" s="6"/>
      <c r="BU262" s="6"/>
      <c r="BV262" s="6"/>
      <c r="BW262" s="7"/>
      <c r="BX262" s="5" t="str">
        <f t="array" ref="BX262">IF(ISNA(INDEX($DC$1:$DC$770,MATCH($BI262&amp;BX$3,$DB$1:$DB$770&amp;$DC$1:$DC$770,0))),"",IF(ISNA(INDEX($DC$1:$DC$200,MATCH($BI262&amp;BX$3,$DB$1:$DB$200&amp;$DC$1:$DC$200,0))),IF(INDEX($DC$201:$DC$770,MATCH($BI262&amp;BX$3,$DB$201:$DB$770&amp;$DC$201:$DC$770,0))=BX$3,2,""),IF(INDEX($DC$1:$DC$200,MATCH($BI262&amp;BX$3,$DB$1:$DB$200&amp;$DC$1:$DC$200,0))=BX$3,1,"")))</f>
        <v/>
      </c>
      <c r="BY262" s="6" t="str">
        <f t="array" ref="BY262">IF(ISNA(INDEX($DC$1:$DC$770,MATCH($BI262&amp;BY$3,$DB$1:$DB$770&amp;$DC$1:$DC$770,0))),"",IF(ISNA(INDEX($DC$1:$DC$200,MATCH($BI262&amp;BY$3,$DB$1:$DB$200&amp;$DC$1:$DC$200,0))),IF(INDEX($DC$201:$DC$770,MATCH($BI262&amp;BY$3,$DB$201:$DB$770&amp;$DC$201:$DC$770,0))=BY$3,2,""),IF(INDEX($DC$1:$DC$200,MATCH($BI262&amp;BY$3,$DB$1:$DB$200&amp;$DC$1:$DC$200,0))=BY$3,1,"")))</f>
        <v/>
      </c>
      <c r="BZ262" s="6" t="str">
        <f t="array" ref="BZ262">IF(ISNA(INDEX($DC$1:$DC$770,MATCH($BI262&amp;BZ$3,$DB$1:$DB$770&amp;$DC$1:$DC$770,0))),"",IF(ISNA(INDEX($DC$1:$DC$200,MATCH($BI262&amp;BZ$3,$DB$1:$DB$200&amp;$DC$1:$DC$200,0))),IF(INDEX($DC$201:$DC$770,MATCH($BI262&amp;BZ$3,$DB$201:$DB$770&amp;$DC$201:$DC$770,0))=BZ$3,2,""),IF(INDEX($DC$1:$DC$200,MATCH($BI262&amp;BZ$3,$DB$1:$DB$200&amp;$DC$1:$DC$200,0))=BZ$3,1,"")))</f>
        <v/>
      </c>
      <c r="CA262" s="5" t="str">
        <f t="array" ref="CA262">IF(ISNA(INDEX($DC$1:$DC$770,MATCH($BI262&amp;CA$3,$DB$1:$DB$770&amp;$DC$1:$DC$770,0))),"",IF(ISNA(INDEX($DC$1:$DC$200,MATCH($BI262&amp;CA$3,$DB$1:$DB$200&amp;$DC$1:$DC$200,0))),IF(INDEX($DC$201:$DC$770,MATCH($BI262&amp;CA$3,$DB$201:$DB$770&amp;$DC$201:$DC$770,0))=CA$3,2,""),IF(INDEX($DC$1:$DC$200,MATCH($BI262&amp;CA$3,$DB$1:$DB$200&amp;$DC$1:$DC$200,0))=CA$3,1,"")))</f>
        <v/>
      </c>
      <c r="CB262" s="6" t="str">
        <f t="array" ref="CB262">IF(ISNA(INDEX($DC$1:$DC$770,MATCH($BI262&amp;CB$3,$DB$1:$DB$770&amp;$DC$1:$DC$770,0))),"",IF(ISNA(INDEX($DC$1:$DC$200,MATCH($BI262&amp;CB$3,$DB$1:$DB$200&amp;$DC$1:$DC$200,0))),IF(INDEX($DC$201:$DC$770,MATCH($BI262&amp;CB$3,$DB$201:$DB$770&amp;$DC$201:$DC$770,0))=CB$3,2,""),IF(INDEX($DC$1:$DC$200,MATCH($BI262&amp;CB$3,$DB$1:$DB$200&amp;$DC$1:$DC$200,0))=CB$3,1,"")))</f>
        <v/>
      </c>
      <c r="CC262" s="7" t="str">
        <f t="array" ref="CC262">IF(ISNA(INDEX($DC$1:$DC$770,MATCH($BI262&amp;CC$3,$DB$1:$DB$770&amp;$DC$1:$DC$770,0))),"",IF(ISNA(INDEX($DC$1:$DC$200,MATCH($BI262&amp;CC$3,$DB$1:$DB$200&amp;$DC$1:$DC$200,0))),IF(INDEX($DC$201:$DC$770,MATCH($BI262&amp;CC$3,$DB$201:$DB$770&amp;$DC$201:$DC$770,0))=CC$3,2,""),IF(INDEX($DC$1:$DC$200,MATCH($BI262&amp;CC$3,$DB$1:$DB$200&amp;$DC$1:$DC$200,0))=CC$3,1,"")))</f>
        <v/>
      </c>
      <c r="CD262" s="6" t="str">
        <f t="array" ref="CD262">IF(ISNA(INDEX($DC$1:$DC$770,MATCH($BI262&amp;CD$3,$DB$1:$DB$770&amp;$DC$1:$DC$770,0))),"",IF(ISNA(INDEX($DC$1:$DC$200,MATCH($BI262&amp;CD$3,$DB$1:$DB$200&amp;$DC$1:$DC$200,0))),IF(INDEX($DC$201:$DC$770,MATCH($BI262&amp;CD$3,$DB$201:$DB$770&amp;$DC$201:$DC$770,0))=CD$3,2,""),IF(INDEX($DC$1:$DC$200,MATCH($BI262&amp;CD$3,$DB$1:$DB$200&amp;$DC$1:$DC$200,0))=CD$3,1,"")))</f>
        <v/>
      </c>
      <c r="CE262" s="6" t="str">
        <f t="array" ref="CE262">IF(ISNA(INDEX($DC$1:$DC$770,MATCH($BI262&amp;CE$3,$DB$1:$DB$770&amp;$DC$1:$DC$770,0))),"",IF(ISNA(INDEX($DC$1:$DC$200,MATCH($BI262&amp;CE$3,$DB$1:$DB$200&amp;$DC$1:$DC$200,0))),IF(INDEX($DC$201:$DC$770,MATCH($BI262&amp;CE$3,$DB$201:$DB$770&amp;$DC$201:$DC$770,0))=CE$3,2,""),IF(INDEX($DC$1:$DC$200,MATCH($BI262&amp;CE$3,$DB$1:$DB$200&amp;$DC$1:$DC$200,0))=CE$3,1,"")))</f>
        <v/>
      </c>
      <c r="CF262" s="6" t="str">
        <f t="array" ref="CF262">IF(ISNA(INDEX($DC$1:$DC$770,MATCH($BI262&amp;CF$3,$DB$1:$DB$770&amp;$DC$1:$DC$770,0))),"",IF(ISNA(INDEX($DC$1:$DC$200,MATCH($BI262&amp;CF$3,$DB$1:$DB$200&amp;$DC$1:$DC$200,0))),IF(INDEX($DC$201:$DC$770,MATCH($BI262&amp;CF$3,$DB$201:$DB$770&amp;$DC$201:$DC$770,0))=CF$3,2,""),IF(INDEX($DC$1:$DC$200,MATCH($BI262&amp;CF$3,$DB$1:$DB$200&amp;$DC$1:$DC$200,0))=CF$3,1,"")))</f>
        <v/>
      </c>
      <c r="CG262" s="5" t="str">
        <f t="array" ref="CG262">IF(ISNA(INDEX($DC$1:$DC$770,MATCH($BI262&amp;CG$3,$DB$1:$DB$770&amp;$DC$1:$DC$770,0))),"",IF(ISNA(INDEX($DC$1:$DC$200,MATCH($BI262&amp;CG$3,$DB$1:$DB$200&amp;$DC$1:$DC$200,0))),IF(INDEX($DC$201:$DC$770,MATCH($BI262&amp;CG$3,$DB$201:$DB$770&amp;$DC$201:$DC$770,0))=CG$3,2,""),IF(INDEX($DC$1:$DC$200,MATCH($BI262&amp;CG$3,$DB$1:$DB$200&amp;$DC$1:$DC$200,0))=CG$3,1,"")))</f>
        <v/>
      </c>
      <c r="CH262" s="6" t="str">
        <f t="array" ref="CH262">IF(ISNA(INDEX($DC$1:$DC$770,MATCH($BI262&amp;CH$3,$DB$1:$DB$770&amp;$DC$1:$DC$770,0))),"",IF(ISNA(INDEX($DC$1:$DC$200,MATCH($BI262&amp;CH$3,$DB$1:$DB$200&amp;$DC$1:$DC$200,0))),IF(INDEX($DC$201:$DC$770,MATCH($BI262&amp;CH$3,$DB$201:$DB$770&amp;$DC$201:$DC$770,0))=CH$3,2,""),IF(INDEX($DC$1:$DC$200,MATCH($BI262&amp;CH$3,$DB$1:$DB$200&amp;$DC$1:$DC$200,0))=CH$3,1,"")))</f>
        <v/>
      </c>
      <c r="CI262" s="7" t="str">
        <f t="array" ref="CI262">IF(ISNA(INDEX($DC$1:$DC$770,MATCH($BI262&amp;CI$3,$DB$1:$DB$770&amp;$DC$1:$DC$770,0))),"",IF(ISNA(INDEX($DC$1:$DC$200,MATCH($BI262&amp;CI$3,$DB$1:$DB$200&amp;$DC$1:$DC$200,0))),IF(INDEX($DC$201:$DC$770,MATCH($BI262&amp;CI$3,$DB$201:$DB$770&amp;$DC$201:$DC$770,0))=CI$3,2,""),IF(INDEX($DC$1:$DC$200,MATCH($BI262&amp;CI$3,$DB$1:$DB$200&amp;$DC$1:$DC$200,0))=CI$3,1,"")))</f>
        <v/>
      </c>
      <c r="CJ262" s="6" t="str">
        <f t="array" ref="CJ262">IF(ISNA(INDEX($DC$1:$DC$770,MATCH($BI262&amp;CJ$3,$DB$1:$DB$770&amp;$DC$1:$DC$770,0))),"",IF(ISNA(INDEX($DC$1:$DC$200,MATCH($BI262&amp;CJ$3,$DB$1:$DB$200&amp;$DC$1:$DC$200,0))),IF(INDEX($DC$201:$DC$770,MATCH($BI262&amp;CJ$3,$DB$201:$DB$770&amp;$DC$201:$DC$770,0))=CJ$3,2,""),IF(INDEX($DC$1:$DC$200,MATCH($BI262&amp;CJ$3,$DB$1:$DB$200&amp;$DC$1:$DC$200,0))=CJ$3,1,"")))</f>
        <v/>
      </c>
      <c r="CK262" s="6" t="str">
        <f t="array" ref="CK262">IF(ISNA(INDEX($DC$1:$DC$770,MATCH($BI262&amp;CK$3,$DB$1:$DB$770&amp;$DC$1:$DC$770,0))),"",IF(ISNA(INDEX($DC$1:$DC$200,MATCH($BI262&amp;CK$3,$DB$1:$DB$200&amp;$DC$1:$DC$200,0))),IF(INDEX($DC$201:$DC$770,MATCH($BI262&amp;CK$3,$DB$201:$DB$770&amp;$DC$201:$DC$770,0))=CK$3,2,""),IF(INDEX($DC$1:$DC$200,MATCH($BI262&amp;CK$3,$DB$1:$DB$200&amp;$DC$1:$DC$200,0))=CK$3,1,"")))</f>
        <v/>
      </c>
      <c r="CL262" s="7" t="str">
        <f t="array" ref="CL262">IF(ISNA(INDEX($DC$1:$DC$770,MATCH($BI262&amp;CL$3,$DB$1:$DB$770&amp;$DC$1:$DC$770,0))),"",IF(ISNA(INDEX($DC$1:$DC$200,MATCH($BI262&amp;CL$3,$DB$1:$DB$200&amp;$DC$1:$DC$200,0))),IF(INDEX($DC$201:$DC$770,MATCH($BI262&amp;CL$3,$DB$201:$DB$770&amp;$DC$201:$DC$770,0))=CL$3,2,""),IF(INDEX($DC$1:$DC$200,MATCH($BI262&amp;CL$3,$DB$1:$DB$200&amp;$DC$1:$DC$200,0))=CL$3,1,"")))</f>
        <v/>
      </c>
      <c r="CX262" s="30"/>
      <c r="CY262" s="30"/>
      <c r="CZ262" s="30"/>
      <c r="DA262" s="30"/>
      <c r="DB262" s="30">
        <f>IF($DF$255&gt;7,DB261+1,0)</f>
        <v>0</v>
      </c>
      <c r="DC262" s="30">
        <f t="shared" si="2448"/>
        <v>3</v>
      </c>
      <c r="DD262" s="30"/>
      <c r="DE262" s="30">
        <v>8</v>
      </c>
      <c r="DF262" s="30"/>
      <c r="DG262" s="30"/>
      <c r="DH262" s="30"/>
      <c r="DI262" s="30"/>
      <c r="DJ262" s="30"/>
      <c r="DK262" s="30"/>
      <c r="DL262" s="49">
        <f t="shared" si="1926"/>
        <v>0</v>
      </c>
      <c r="DM262" s="30"/>
      <c r="DN262" s="30"/>
      <c r="DO262" s="30"/>
      <c r="DP262" s="30"/>
      <c r="DQ262" s="30"/>
    </row>
    <row r="263" spans="1:121">
      <c r="A263" s="13">
        <f t="shared" ref="A263" si="2506">A262+0.5</f>
        <v>303.5</v>
      </c>
      <c r="B263" s="174"/>
      <c r="C263" s="183"/>
      <c r="D263" s="177"/>
      <c r="E263" s="2"/>
      <c r="F263" s="165"/>
      <c r="G263" s="165"/>
      <c r="H263" s="165"/>
      <c r="I263" s="2"/>
      <c r="J263" s="9" t="str">
        <f t="shared" ref="J263" si="2507">IF(ISNA(VLOOKUP(A263,$CP$30:$CQ$56,2,FALSE)),IF(ISNA(VLOOKUP(A263,$DB$1:$DE$200,4,FALSE)),"",VLOOKUP(A263,$DB$1:$DE$200,4,FALSE)),VLOOKUP(A263,$CP$30:$CQ$56,2,FALSE))</f>
        <v/>
      </c>
      <c r="K263" s="10"/>
      <c r="L263" s="10"/>
      <c r="M263" s="10"/>
      <c r="N263" s="10"/>
      <c r="O263" s="8"/>
      <c r="P263" s="9" t="str">
        <f t="array" ref="P263">IF(ISNA(INDEX($DC$201:$DC$770,MATCH($A262&amp;P$3,$DB$201:$DB$770&amp;$DC$201:$DC$770,0))),IF(ISNA(INDEX($DC$1:$DC$200,MATCH($A263&amp;P$3,$DB$1:$DB$200&amp;$DC$1:$DC$200,0))),"",IF(INDEX($DC$1:$DC$200,MATCH($A263&amp;P$3,$DB$1:$DB$200&amp;$DC$1:$DC$200,0))=P$3,1,"")),IF(INDEX($DC$201:$DC$770,MATCH($A262&amp;P$3,$DB$201:$DB$770&amp;$DC$201:$DC$770,0))=P$3,2,""))</f>
        <v/>
      </c>
      <c r="Q263" s="10" t="str">
        <f t="array" ref="Q263">IF(ISNA(INDEX($DC$201:$DC$770,MATCH($A262&amp;Q$3,$DB$201:$DB$770&amp;$DC$201:$DC$770,0))),IF(ISNA(INDEX($DC$1:$DC$200,MATCH($A263&amp;Q$3,$DB$1:$DB$200&amp;$DC$1:$DC$200,0))),"",IF(INDEX($DC$1:$DC$200,MATCH($A263&amp;Q$3,$DB$1:$DB$200&amp;$DC$1:$DC$200,0))=Q$3,1,"")),IF(INDEX($DC$201:$DC$770,MATCH($A262&amp;Q$3,$DB$201:$DB$770&amp;$DC$201:$DC$770,0))=Q$3,2,""))</f>
        <v/>
      </c>
      <c r="R263" s="10" t="str">
        <f t="array" ref="R263">IF(ISNA(INDEX($DC$201:$DC$770,MATCH($A262&amp;R$3,$DB$201:$DB$770&amp;$DC$201:$DC$770,0))),IF(ISNA(INDEX($DC$1:$DC$200,MATCH($A263&amp;R$3,$DB$1:$DB$200&amp;$DC$1:$DC$200,0))),"",IF(INDEX($DC$1:$DC$200,MATCH($A263&amp;R$3,$DB$1:$DB$200&amp;$DC$1:$DC$200,0))=R$3,1,"")),IF(INDEX($DC$201:$DC$770,MATCH($A262&amp;R$3,$DB$201:$DB$770&amp;$DC$201:$DC$770,0))=R$3,2,""))</f>
        <v/>
      </c>
      <c r="S263" s="9" t="str">
        <f t="array" ref="S263">IF(ISNA(INDEX($DC$201:$DC$770,MATCH($A262&amp;S$3,$DB$201:$DB$770&amp;$DC$201:$DC$770,0))),IF(ISNA(INDEX($DC$1:$DC$200,MATCH($A263&amp;S$3,$DB$1:$DB$200&amp;$DC$1:$DC$200,0))),"",IF(INDEX($DC$1:$DC$200,MATCH($A263&amp;S$3,$DB$1:$DB$200&amp;$DC$1:$DC$200,0))=S$3,1,"")),IF(INDEX($DC$201:$DC$770,MATCH($A262&amp;S$3,$DB$201:$DB$770&amp;$DC$201:$DC$770,0))=S$3,2,""))</f>
        <v/>
      </c>
      <c r="T263" s="10" t="str">
        <f t="array" ref="T263">IF(ISNA(INDEX($DC$201:$DC$770,MATCH($A262&amp;T$3,$DB$201:$DB$770&amp;$DC$201:$DC$770,0))),IF(ISNA(INDEX($DC$1:$DC$200,MATCH($A263&amp;T$3,$DB$1:$DB$200&amp;$DC$1:$DC$200,0))),"",IF(INDEX($DC$1:$DC$200,MATCH($A263&amp;T$3,$DB$1:$DB$200&amp;$DC$1:$DC$200,0))=T$3,1,"")),IF(INDEX($DC$201:$DC$770,MATCH($A262&amp;T$3,$DB$201:$DB$770&amp;$DC$201:$DC$770,0))=T$3,2,""))</f>
        <v/>
      </c>
      <c r="U263" s="8" t="str">
        <f t="array" ref="U263">IF(ISNA(INDEX($DC$201:$DC$770,MATCH($A262&amp;U$3,$DB$201:$DB$770&amp;$DC$201:$DC$770,0))),IF(ISNA(INDEX($DC$1:$DC$200,MATCH($A263&amp;U$3,$DB$1:$DB$200&amp;$DC$1:$DC$200,0))),"",IF(INDEX($DC$1:$DC$200,MATCH($A263&amp;U$3,$DB$1:$DB$200&amp;$DC$1:$DC$200,0))=U$3,1,"")),IF(INDEX($DC$201:$DC$770,MATCH($A262&amp;U$3,$DB$201:$DB$770&amp;$DC$201:$DC$770,0))=U$3,2,""))</f>
        <v/>
      </c>
      <c r="V263" s="10" t="str">
        <f t="array" ref="V263">IF(ISNA(INDEX($DC$201:$DC$770,MATCH($A262&amp;V$3,$DB$201:$DB$770&amp;$DC$201:$DC$770,0))),IF(ISNA(INDEX($DC$1:$DC$200,MATCH($A263&amp;V$3,$DB$1:$DB$200&amp;$DC$1:$DC$200,0))),"",IF(INDEX($DC$1:$DC$200,MATCH($A263&amp;V$3,$DB$1:$DB$200&amp;$DC$1:$DC$200,0))=V$3,1,"")),IF(INDEX($DC$201:$DC$770,MATCH($A262&amp;V$3,$DB$201:$DB$770&amp;$DC$201:$DC$770,0))=V$3,2,""))</f>
        <v/>
      </c>
      <c r="W263" s="10" t="str">
        <f t="array" ref="W263">IF(ISNA(INDEX($DC$201:$DC$770,MATCH($A262&amp;W$3,$DB$201:$DB$770&amp;$DC$201:$DC$770,0))),IF(ISNA(INDEX($DC$1:$DC$200,MATCH($A263&amp;W$3,$DB$1:$DB$200&amp;$DC$1:$DC$200,0))),"",IF(INDEX($DC$1:$DC$200,MATCH($A263&amp;W$3,$DB$1:$DB$200&amp;$DC$1:$DC$200,0))=W$3,1,"")),IF(INDEX($DC$201:$DC$770,MATCH($A262&amp;W$3,$DB$201:$DB$770&amp;$DC$201:$DC$770,0))=W$3,2,""))</f>
        <v/>
      </c>
      <c r="X263" s="10" t="str">
        <f t="array" ref="X263">IF(ISNA(INDEX($DC$201:$DC$770,MATCH($A262&amp;X$3,$DB$201:$DB$770&amp;$DC$201:$DC$770,0))),IF(ISNA(INDEX($DC$1:$DC$200,MATCH($A263&amp;X$3,$DB$1:$DB$200&amp;$DC$1:$DC$200,0))),"",IF(INDEX($DC$1:$DC$200,MATCH($A263&amp;X$3,$DB$1:$DB$200&amp;$DC$1:$DC$200,0))=X$3,1,"")),IF(INDEX($DC$201:$DC$770,MATCH($A262&amp;X$3,$DB$201:$DB$770&amp;$DC$201:$DC$770,0))=X$3,2,""))</f>
        <v/>
      </c>
      <c r="Y263" s="9" t="str">
        <f t="array" ref="Y263">IF(ISNA(INDEX($DC$201:$DC$770,MATCH($A262&amp;Y$3,$DB$201:$DB$770&amp;$DC$201:$DC$770,0))),IF(ISNA(INDEX($DC$1:$DC$200,MATCH($A263&amp;Y$3,$DB$1:$DB$200&amp;$DC$1:$DC$200,0))),"",IF(INDEX($DC$1:$DC$200,MATCH($A263&amp;Y$3,$DB$1:$DB$200&amp;$DC$1:$DC$200,0))=Y$3,1,"")),IF(INDEX($DC$201:$DC$770,MATCH($A262&amp;Y$3,$DB$201:$DB$770&amp;$DC$201:$DC$770,0))=Y$3,2,""))</f>
        <v/>
      </c>
      <c r="Z263" s="10" t="str">
        <f t="array" ref="Z263">IF(ISNA(INDEX($DC$201:$DC$770,MATCH($A262&amp;Z$3,$DB$201:$DB$770&amp;$DC$201:$DC$770,0))),IF(ISNA(INDEX($DC$1:$DC$200,MATCH($A263&amp;Z$3,$DB$1:$DB$200&amp;$DC$1:$DC$200,0))),"",IF(INDEX($DC$1:$DC$200,MATCH($A263&amp;Z$3,$DB$1:$DB$200&amp;$DC$1:$DC$200,0))=Z$3,1,"")),IF(INDEX($DC$201:$DC$770,MATCH($A262&amp;Z$3,$DB$201:$DB$770&amp;$DC$201:$DC$770,0))=Z$3,2,""))</f>
        <v/>
      </c>
      <c r="AA263" s="8" t="str">
        <f t="array" ref="AA263">IF(ISNA(INDEX($DC$201:$DC$770,MATCH($A262&amp;AA$3,$DB$201:$DB$770&amp;$DC$201:$DC$770,0))),IF(ISNA(INDEX($DC$1:$DC$200,MATCH($A263&amp;AA$3,$DB$1:$DB$200&amp;$DC$1:$DC$200,0))),"",IF(INDEX($DC$1:$DC$200,MATCH($A263&amp;AA$3,$DB$1:$DB$200&amp;$DC$1:$DC$200,0))=AA$3,1,"")),IF(INDEX($DC$201:$DC$770,MATCH($A262&amp;AA$3,$DB$201:$DB$770&amp;$DC$201:$DC$770,0))=AA$3,2,""))</f>
        <v/>
      </c>
      <c r="AB263" s="10" t="str">
        <f t="array" ref="AB263">IF(ISNA(INDEX($DC$201:$DC$770,MATCH($A262&amp;AB$3,$DB$201:$DB$770&amp;$DC$201:$DC$770,0))),IF(ISNA(INDEX($DC$1:$DC$200,MATCH($A263&amp;AB$3,$DB$1:$DB$200&amp;$DC$1:$DC$200,0))),"",IF(INDEX($DC$1:$DC$200,MATCH($A263&amp;AB$3,$DB$1:$DB$200&amp;$DC$1:$DC$200,0))=AB$3,1,"")),IF(INDEX($DC$201:$DC$770,MATCH($A262&amp;AB$3,$DB$201:$DB$770&amp;$DC$201:$DC$770,0))=AB$3,2,""))</f>
        <v/>
      </c>
      <c r="AC263" s="10" t="str">
        <f t="array" ref="AC263">IF(ISNA(INDEX($DC$201:$DC$770,MATCH($A262&amp;AC$3,$DB$201:$DB$770&amp;$DC$201:$DC$770,0))),IF(ISNA(INDEX($DC$1:$DC$200,MATCH($A263&amp;AC$3,$DB$1:$DB$200&amp;$DC$1:$DC$200,0))),"",IF(INDEX($DC$1:$DC$200,MATCH($A263&amp;AC$3,$DB$1:$DB$200&amp;$DC$1:$DC$200,0))=AC$3,1,"")),IF(INDEX($DC$201:$DC$770,MATCH($A262&amp;AC$3,$DB$201:$DB$770&amp;$DC$201:$DC$770,0))=AC$3,2,""))</f>
        <v/>
      </c>
      <c r="AD263" s="8" t="str">
        <f t="array" ref="AD263">IF(ISNA(INDEX($DC$201:$DC$770,MATCH($A262&amp;AD$3,$DB$201:$DB$770&amp;$DC$201:$DC$770,0))),IF(ISNA(INDEX($DC$1:$DC$200,MATCH($A263&amp;AD$3,$DB$1:$DB$200&amp;$DC$1:$DC$200,0))),"",IF(INDEX($DC$1:$DC$200,MATCH($A263&amp;AD$3,$DB$1:$DB$200&amp;$DC$1:$DC$200,0))=AD$3,1,"")),IF(INDEX($DC$201:$DC$770,MATCH($A262&amp;AD$3,$DB$201:$DB$770&amp;$DC$201:$DC$770,0))=AD$3,2,""))</f>
        <v/>
      </c>
      <c r="AE263" s="4">
        <f t="shared" ref="AE263" si="2508">AE262+0.5</f>
        <v>334.5</v>
      </c>
      <c r="AF263" s="174"/>
      <c r="AG263" s="183"/>
      <c r="AH263" s="177"/>
      <c r="AI263" s="2"/>
      <c r="AJ263" s="165"/>
      <c r="AK263" s="165"/>
      <c r="AL263" s="165"/>
      <c r="AM263" s="2"/>
      <c r="AN263" s="9" t="str">
        <f t="shared" ref="AN263" si="2509">IF(ISNA(VLOOKUP(AE263,$CP$30:$CQ$56,2,FALSE)),IF(ISNA(VLOOKUP(AE263,$DB$1:$DE$200,4,FALSE)),"",VLOOKUP(AE263,$DB$1:$DE$200,4,FALSE)),VLOOKUP(AE263,$CP$30:$CQ$56,2,FALSE))</f>
        <v/>
      </c>
      <c r="AO263" s="10"/>
      <c r="AP263" s="10"/>
      <c r="AQ263" s="10"/>
      <c r="AR263" s="10"/>
      <c r="AS263" s="8"/>
      <c r="AT263" s="9" t="str">
        <f t="array" ref="AT263">IF(ISNA(INDEX($DC$201:$DC$770,MATCH($AE262&amp;AT$3,$DB$201:$DB$770&amp;$DC$201:$DC$770,0))),IF(ISNA(INDEX($DC$1:$DC$200,MATCH($AE263&amp;AT$3,$DB$1:$DB$200&amp;$DC$1:$DC$200,0))),"",IF(INDEX($DC$1:$DC$200,MATCH($AE263&amp;AT$3,$DB$1:$DB$200&amp;$DC$1:$DC$200,0))=AT$3,1,"")),IF(INDEX($DC$201:$DC$770,MATCH($AE262&amp;AT$3,$DB$201:$DB$770&amp;$DC$201:$DC$770,0))=AT$3,2,""))</f>
        <v/>
      </c>
      <c r="AU263" s="10" t="str">
        <f t="array" ref="AU263">IF(ISNA(INDEX($DC$201:$DC$770,MATCH($AE262&amp;AU$3,$DB$201:$DB$770&amp;$DC$201:$DC$770,0))),IF(ISNA(INDEX($DC$1:$DC$200,MATCH($AE263&amp;AU$3,$DB$1:$DB$200&amp;$DC$1:$DC$200,0))),"",IF(INDEX($DC$1:$DC$200,MATCH($AE263&amp;AU$3,$DB$1:$DB$200&amp;$DC$1:$DC$200,0))=AU$3,1,"")),IF(INDEX($DC$201:$DC$770,MATCH($AE262&amp;AU$3,$DB$201:$DB$770&amp;$DC$201:$DC$770,0))=AU$3,2,""))</f>
        <v/>
      </c>
      <c r="AV263" s="10" t="str">
        <f t="array" ref="AV263">IF(ISNA(INDEX($DC$201:$DC$770,MATCH($AE262&amp;AV$3,$DB$201:$DB$770&amp;$DC$201:$DC$770,0))),IF(ISNA(INDEX($DC$1:$DC$200,MATCH($AE263&amp;AV$3,$DB$1:$DB$200&amp;$DC$1:$DC$200,0))),"",IF(INDEX($DC$1:$DC$200,MATCH($AE263&amp;AV$3,$DB$1:$DB$200&amp;$DC$1:$DC$200,0))=AV$3,1,"")),IF(INDEX($DC$201:$DC$770,MATCH($AE262&amp;AV$3,$DB$201:$DB$770&amp;$DC$201:$DC$770,0))=AV$3,2,""))</f>
        <v/>
      </c>
      <c r="AW263" s="9" t="str">
        <f t="array" ref="AW263">IF(ISNA(INDEX($DC$201:$DC$770,MATCH($AE262&amp;AW$3,$DB$201:$DB$770&amp;$DC$201:$DC$770,0))),IF(ISNA(INDEX($DC$1:$DC$200,MATCH($AE263&amp;AW$3,$DB$1:$DB$200&amp;$DC$1:$DC$200,0))),"",IF(INDEX($DC$1:$DC$200,MATCH($AE263&amp;AW$3,$DB$1:$DB$200&amp;$DC$1:$DC$200,0))=AW$3,1,"")),IF(INDEX($DC$201:$DC$770,MATCH($AE262&amp;AW$3,$DB$201:$DB$770&amp;$DC$201:$DC$770,0))=AW$3,2,""))</f>
        <v/>
      </c>
      <c r="AX263" s="10" t="str">
        <f t="array" ref="AX263">IF(ISNA(INDEX($DC$201:$DC$770,MATCH($AE262&amp;AX$3,$DB$201:$DB$770&amp;$DC$201:$DC$770,0))),IF(ISNA(INDEX($DC$1:$DC$200,MATCH($AE263&amp;AX$3,$DB$1:$DB$200&amp;$DC$1:$DC$200,0))),"",IF(INDEX($DC$1:$DC$200,MATCH($AE263&amp;AX$3,$DB$1:$DB$200&amp;$DC$1:$DC$200,0))=AX$3,1,"")),IF(INDEX($DC$201:$DC$770,MATCH($AE262&amp;AX$3,$DB$201:$DB$770&amp;$DC$201:$DC$770,0))=AX$3,2,""))</f>
        <v/>
      </c>
      <c r="AY263" s="8" t="str">
        <f t="array" ref="AY263">IF(ISNA(INDEX($DC$201:$DC$770,MATCH($AE262&amp;AY$3,$DB$201:$DB$770&amp;$DC$201:$DC$770,0))),IF(ISNA(INDEX($DC$1:$DC$200,MATCH($AE263&amp;AY$3,$DB$1:$DB$200&amp;$DC$1:$DC$200,0))),"",IF(INDEX($DC$1:$DC$200,MATCH($AE263&amp;AY$3,$DB$1:$DB$200&amp;$DC$1:$DC$200,0))=AY$3,1,"")),IF(INDEX($DC$201:$DC$770,MATCH($AE262&amp;AY$3,$DB$201:$DB$770&amp;$DC$201:$DC$770,0))=AY$3,2,""))</f>
        <v/>
      </c>
      <c r="AZ263" s="10" t="str">
        <f t="array" ref="AZ263">IF(ISNA(INDEX($DC$201:$DC$770,MATCH($AE262&amp;AZ$3,$DB$201:$DB$770&amp;$DC$201:$DC$770,0))),IF(ISNA(INDEX($DC$1:$DC$200,MATCH($AE263&amp;AZ$3,$DB$1:$DB$200&amp;$DC$1:$DC$200,0))),"",IF(INDEX($DC$1:$DC$200,MATCH($AE263&amp;AZ$3,$DB$1:$DB$200&amp;$DC$1:$DC$200,0))=AZ$3,1,"")),IF(INDEX($DC$201:$DC$770,MATCH($AE262&amp;AZ$3,$DB$201:$DB$770&amp;$DC$201:$DC$770,0))=AZ$3,2,""))</f>
        <v/>
      </c>
      <c r="BA263" s="10" t="str">
        <f t="array" ref="BA263">IF(ISNA(INDEX($DC$201:$DC$770,MATCH($AE262&amp;BA$3,$DB$201:$DB$770&amp;$DC$201:$DC$770,0))),IF(ISNA(INDEX($DC$1:$DC$200,MATCH($AE263&amp;BA$3,$DB$1:$DB$200&amp;$DC$1:$DC$200,0))),"",IF(INDEX($DC$1:$DC$200,MATCH($AE263&amp;BA$3,$DB$1:$DB$200&amp;$DC$1:$DC$200,0))=BA$3,1,"")),IF(INDEX($DC$201:$DC$770,MATCH($AE262&amp;BA$3,$DB$201:$DB$770&amp;$DC$201:$DC$770,0))=BA$3,2,""))</f>
        <v/>
      </c>
      <c r="BB263" s="10" t="str">
        <f t="array" ref="BB263">IF(ISNA(INDEX($DC$201:$DC$770,MATCH($AE262&amp;BB$3,$DB$201:$DB$770&amp;$DC$201:$DC$770,0))),IF(ISNA(INDEX($DC$1:$DC$200,MATCH($AE263&amp;BB$3,$DB$1:$DB$200&amp;$DC$1:$DC$200,0))),"",IF(INDEX($DC$1:$DC$200,MATCH($AE263&amp;BB$3,$DB$1:$DB$200&amp;$DC$1:$DC$200,0))=BB$3,1,"")),IF(INDEX($DC$201:$DC$770,MATCH($AE262&amp;BB$3,$DB$201:$DB$770&amp;$DC$201:$DC$770,0))=BB$3,2,""))</f>
        <v/>
      </c>
      <c r="BC263" s="9" t="str">
        <f t="array" ref="BC263">IF(ISNA(INDEX($DC$201:$DC$770,MATCH($AE262&amp;BC$3,$DB$201:$DB$770&amp;$DC$201:$DC$770,0))),IF(ISNA(INDEX($DC$1:$DC$200,MATCH($AE263&amp;BC$3,$DB$1:$DB$200&amp;$DC$1:$DC$200,0))),"",IF(INDEX($DC$1:$DC$200,MATCH($AE263&amp;BC$3,$DB$1:$DB$200&amp;$DC$1:$DC$200,0))=BC$3,1,"")),IF(INDEX($DC$201:$DC$770,MATCH($AE262&amp;BC$3,$DB$201:$DB$770&amp;$DC$201:$DC$770,0))=BC$3,2,""))</f>
        <v/>
      </c>
      <c r="BD263" s="10" t="str">
        <f t="array" ref="BD263">IF(ISNA(INDEX($DC$201:$DC$770,MATCH($AE262&amp;BD$3,$DB$201:$DB$770&amp;$DC$201:$DC$770,0))),IF(ISNA(INDEX($DC$1:$DC$200,MATCH($AE263&amp;BD$3,$DB$1:$DB$200&amp;$DC$1:$DC$200,0))),"",IF(INDEX($DC$1:$DC$200,MATCH($AE263&amp;BD$3,$DB$1:$DB$200&amp;$DC$1:$DC$200,0))=BD$3,1,"")),IF(INDEX($DC$201:$DC$770,MATCH($AE262&amp;BD$3,$DB$201:$DB$770&amp;$DC$201:$DC$770,0))=BD$3,2,""))</f>
        <v/>
      </c>
      <c r="BE263" s="8" t="str">
        <f t="array" ref="BE263">IF(ISNA(INDEX($DC$201:$DC$770,MATCH($AE262&amp;BE$3,$DB$201:$DB$770&amp;$DC$201:$DC$770,0))),IF(ISNA(INDEX($DC$1:$DC$200,MATCH($AE263&amp;BE$3,$DB$1:$DB$200&amp;$DC$1:$DC$200,0))),"",IF(INDEX($DC$1:$DC$200,MATCH($AE263&amp;BE$3,$DB$1:$DB$200&amp;$DC$1:$DC$200,0))=BE$3,1,"")),IF(INDEX($DC$201:$DC$770,MATCH($AE262&amp;BE$3,$DB$201:$DB$770&amp;$DC$201:$DC$770,0))=BE$3,2,""))</f>
        <v/>
      </c>
      <c r="BF263" s="10" t="str">
        <f t="array" ref="BF263">IF(ISNA(INDEX($DC$201:$DC$770,MATCH($AE262&amp;BF$3,$DB$201:$DB$770&amp;$DC$201:$DC$770,0))),IF(ISNA(INDEX($DC$1:$DC$200,MATCH($AE263&amp;BF$3,$DB$1:$DB$200&amp;$DC$1:$DC$200,0))),"",IF(INDEX($DC$1:$DC$200,MATCH($AE263&amp;BF$3,$DB$1:$DB$200&amp;$DC$1:$DC$200,0))=BF$3,1,"")),IF(INDEX($DC$201:$DC$770,MATCH($AE262&amp;BF$3,$DB$201:$DB$770&amp;$DC$201:$DC$770,0))=BF$3,2,""))</f>
        <v/>
      </c>
      <c r="BG263" s="10" t="str">
        <f t="array" ref="BG263">IF(ISNA(INDEX($DC$201:$DC$770,MATCH($AE262&amp;BG$3,$DB$201:$DB$770&amp;$DC$201:$DC$770,0))),IF(ISNA(INDEX($DC$1:$DC$200,MATCH($AE263&amp;BG$3,$DB$1:$DB$200&amp;$DC$1:$DC$200,0))),"",IF(INDEX($DC$1:$DC$200,MATCH($AE263&amp;BG$3,$DB$1:$DB$200&amp;$DC$1:$DC$200,0))=BG$3,1,"")),IF(INDEX($DC$201:$DC$770,MATCH($AE262&amp;BG$3,$DB$201:$DB$770&amp;$DC$201:$DC$770,0))=BG$3,2,""))</f>
        <v/>
      </c>
      <c r="BH263" s="8" t="str">
        <f t="array" ref="BH263">IF(ISNA(INDEX($DC$201:$DC$770,MATCH($AE262&amp;BH$3,$DB$201:$DB$770&amp;$DC$201:$DC$770,0))),IF(ISNA(INDEX($DC$1:$DC$200,MATCH($AE263&amp;BH$3,$DB$1:$DB$200&amp;$DC$1:$DC$200,0))),"",IF(INDEX($DC$1:$DC$200,MATCH($AE263&amp;BH$3,$DB$1:$DB$200&amp;$DC$1:$DC$200,0))=BH$3,1,"")),IF(INDEX($DC$201:$DC$770,MATCH($AE262&amp;BH$3,$DB$201:$DB$770&amp;$DC$201:$DC$770,0))=BH$3,2,""))</f>
        <v/>
      </c>
      <c r="BI263" s="4">
        <f t="shared" ref="BI263" si="2510">BI262+0.5</f>
        <v>364.5</v>
      </c>
      <c r="BJ263" s="174"/>
      <c r="BK263" s="183"/>
      <c r="BL263" s="177"/>
      <c r="BM263" s="2"/>
      <c r="BN263" s="165"/>
      <c r="BO263" s="165"/>
      <c r="BP263" s="165"/>
      <c r="BQ263" s="2"/>
      <c r="BR263" s="9" t="str">
        <f t="shared" ref="BR263" si="2511">IF(ISNA(VLOOKUP(BI263,$CP$30:$CQ$56,2,FALSE)),IF(ISNA(VLOOKUP(BI263,$DB$1:$DE$200,4,FALSE)),"",VLOOKUP(BI263,$DB$1:$DE$200,4,FALSE)),VLOOKUP(BI263,$CP$30:$CQ$56,2,FALSE))</f>
        <v/>
      </c>
      <c r="BS263" s="10"/>
      <c r="BT263" s="10"/>
      <c r="BU263" s="10"/>
      <c r="BV263" s="10"/>
      <c r="BW263" s="8"/>
      <c r="BX263" s="9" t="str">
        <f t="array" ref="BX263">IF(ISNA(INDEX($DC$201:$DC$770,MATCH($BI262&amp;BX$3,$DB$201:$DB$770&amp;$DC$201:$DC$770,0))),IF(ISNA(INDEX($DC$1:$DC$200,MATCH($BI263&amp;BX$3,$DB$1:$DB$200&amp;$DC$1:$DC$200,0))),"",IF(INDEX($DC$1:$DC$200,MATCH($BI263&amp;BX$3,$DB$1:$DB$200&amp;$DC$1:$DC$200,0))=BX$3,1,"")),IF(INDEX($DC$201:$DC$770,MATCH($BI262&amp;BX$3,$DB$201:$DB$770&amp;$DC$201:$DC$770,0))=BX$3,2,""))</f>
        <v/>
      </c>
      <c r="BY263" s="10" t="str">
        <f t="array" ref="BY263">IF(ISNA(INDEX($DC$201:$DC$770,MATCH($BI262&amp;BY$3,$DB$201:$DB$770&amp;$DC$201:$DC$770,0))),IF(ISNA(INDEX($DC$1:$DC$200,MATCH($BI263&amp;BY$3,$DB$1:$DB$200&amp;$DC$1:$DC$200,0))),"",IF(INDEX($DC$1:$DC$200,MATCH($BI263&amp;BY$3,$DB$1:$DB$200&amp;$DC$1:$DC$200,0))=BY$3,1,"")),IF(INDEX($DC$201:$DC$770,MATCH($BI262&amp;BY$3,$DB$201:$DB$770&amp;$DC$201:$DC$770,0))=BY$3,2,""))</f>
        <v/>
      </c>
      <c r="BZ263" s="10" t="str">
        <f t="array" ref="BZ263">IF(ISNA(INDEX($DC$201:$DC$770,MATCH($BI262&amp;BZ$3,$DB$201:$DB$770&amp;$DC$201:$DC$770,0))),IF(ISNA(INDEX($DC$1:$DC$200,MATCH($BI263&amp;BZ$3,$DB$1:$DB$200&amp;$DC$1:$DC$200,0))),"",IF(INDEX($DC$1:$DC$200,MATCH($BI263&amp;BZ$3,$DB$1:$DB$200&amp;$DC$1:$DC$200,0))=BZ$3,1,"")),IF(INDEX($DC$201:$DC$770,MATCH($BI262&amp;BZ$3,$DB$201:$DB$770&amp;$DC$201:$DC$770,0))=BZ$3,2,""))</f>
        <v/>
      </c>
      <c r="CA263" s="9" t="str">
        <f t="array" ref="CA263">IF(ISNA(INDEX($DC$201:$DC$770,MATCH($BI262&amp;CA$3,$DB$201:$DB$770&amp;$DC$201:$DC$770,0))),IF(ISNA(INDEX($DC$1:$DC$200,MATCH($BI263&amp;CA$3,$DB$1:$DB$200&amp;$DC$1:$DC$200,0))),"",IF(INDEX($DC$1:$DC$200,MATCH($BI263&amp;CA$3,$DB$1:$DB$200&amp;$DC$1:$DC$200,0))=CA$3,1,"")),IF(INDEX($DC$201:$DC$770,MATCH($BI262&amp;CA$3,$DB$201:$DB$770&amp;$DC$201:$DC$770,0))=CA$3,2,""))</f>
        <v/>
      </c>
      <c r="CB263" s="10" t="str">
        <f t="array" ref="CB263">IF(ISNA(INDEX($DC$201:$DC$770,MATCH($BI262&amp;CB$3,$DB$201:$DB$770&amp;$DC$201:$DC$770,0))),IF(ISNA(INDEX($DC$1:$DC$200,MATCH($BI263&amp;CB$3,$DB$1:$DB$200&amp;$DC$1:$DC$200,0))),"",IF(INDEX($DC$1:$DC$200,MATCH($BI263&amp;CB$3,$DB$1:$DB$200&amp;$DC$1:$DC$200,0))=CB$3,1,"")),IF(INDEX($DC$201:$DC$770,MATCH($BI262&amp;CB$3,$DB$201:$DB$770&amp;$DC$201:$DC$770,0))=CB$3,2,""))</f>
        <v/>
      </c>
      <c r="CC263" s="8" t="str">
        <f t="array" ref="CC263">IF(ISNA(INDEX($DC$201:$DC$770,MATCH($BI262&amp;CC$3,$DB$201:$DB$770&amp;$DC$201:$DC$770,0))),IF(ISNA(INDEX($DC$1:$DC$200,MATCH($BI263&amp;CC$3,$DB$1:$DB$200&amp;$DC$1:$DC$200,0))),"",IF(INDEX($DC$1:$DC$200,MATCH($BI263&amp;CC$3,$DB$1:$DB$200&amp;$DC$1:$DC$200,0))=CC$3,1,"")),IF(INDEX($DC$201:$DC$770,MATCH($BI262&amp;CC$3,$DB$201:$DB$770&amp;$DC$201:$DC$770,0))=CC$3,2,""))</f>
        <v/>
      </c>
      <c r="CD263" s="10" t="str">
        <f t="array" ref="CD263">IF(ISNA(INDEX($DC$201:$DC$770,MATCH($BI262&amp;CD$3,$DB$201:$DB$770&amp;$DC$201:$DC$770,0))),IF(ISNA(INDEX($DC$1:$DC$200,MATCH($BI263&amp;CD$3,$DB$1:$DB$200&amp;$DC$1:$DC$200,0))),"",IF(INDEX($DC$1:$DC$200,MATCH($BI263&amp;CD$3,$DB$1:$DB$200&amp;$DC$1:$DC$200,0))=CD$3,1,"")),IF(INDEX($DC$201:$DC$770,MATCH($BI262&amp;CD$3,$DB$201:$DB$770&amp;$DC$201:$DC$770,0))=CD$3,2,""))</f>
        <v/>
      </c>
      <c r="CE263" s="10" t="str">
        <f t="array" ref="CE263">IF(ISNA(INDEX($DC$201:$DC$770,MATCH($BI262&amp;CE$3,$DB$201:$DB$770&amp;$DC$201:$DC$770,0))),IF(ISNA(INDEX($DC$1:$DC$200,MATCH($BI263&amp;CE$3,$DB$1:$DB$200&amp;$DC$1:$DC$200,0))),"",IF(INDEX($DC$1:$DC$200,MATCH($BI263&amp;CE$3,$DB$1:$DB$200&amp;$DC$1:$DC$200,0))=CE$3,1,"")),IF(INDEX($DC$201:$DC$770,MATCH($BI262&amp;CE$3,$DB$201:$DB$770&amp;$DC$201:$DC$770,0))=CE$3,2,""))</f>
        <v/>
      </c>
      <c r="CF263" s="10" t="str">
        <f t="array" ref="CF263">IF(ISNA(INDEX($DC$201:$DC$770,MATCH($BI262&amp;CF$3,$DB$201:$DB$770&amp;$DC$201:$DC$770,0))),IF(ISNA(INDEX($DC$1:$DC$200,MATCH($BI263&amp;CF$3,$DB$1:$DB$200&amp;$DC$1:$DC$200,0))),"",IF(INDEX($DC$1:$DC$200,MATCH($BI263&amp;CF$3,$DB$1:$DB$200&amp;$DC$1:$DC$200,0))=CF$3,1,"")),IF(INDEX($DC$201:$DC$770,MATCH($BI262&amp;CF$3,$DB$201:$DB$770&amp;$DC$201:$DC$770,0))=CF$3,2,""))</f>
        <v/>
      </c>
      <c r="CG263" s="9" t="str">
        <f t="array" ref="CG263">IF(ISNA(INDEX($DC$201:$DC$770,MATCH($BI262&amp;CG$3,$DB$201:$DB$770&amp;$DC$201:$DC$770,0))),IF(ISNA(INDEX($DC$1:$DC$200,MATCH($BI263&amp;CG$3,$DB$1:$DB$200&amp;$DC$1:$DC$200,0))),"",IF(INDEX($DC$1:$DC$200,MATCH($BI263&amp;CG$3,$DB$1:$DB$200&amp;$DC$1:$DC$200,0))=CG$3,1,"")),IF(INDEX($DC$201:$DC$770,MATCH($BI262&amp;CG$3,$DB$201:$DB$770&amp;$DC$201:$DC$770,0))=CG$3,2,""))</f>
        <v/>
      </c>
      <c r="CH263" s="10" t="str">
        <f t="array" ref="CH263">IF(ISNA(INDEX($DC$201:$DC$770,MATCH($BI262&amp;CH$3,$DB$201:$DB$770&amp;$DC$201:$DC$770,0))),IF(ISNA(INDEX($DC$1:$DC$200,MATCH($BI263&amp;CH$3,$DB$1:$DB$200&amp;$DC$1:$DC$200,0))),"",IF(INDEX($DC$1:$DC$200,MATCH($BI263&amp;CH$3,$DB$1:$DB$200&amp;$DC$1:$DC$200,0))=CH$3,1,"")),IF(INDEX($DC$201:$DC$770,MATCH($BI262&amp;CH$3,$DB$201:$DB$770&amp;$DC$201:$DC$770,0))=CH$3,2,""))</f>
        <v/>
      </c>
      <c r="CI263" s="8" t="str">
        <f t="array" ref="CI263">IF(ISNA(INDEX($DC$201:$DC$770,MATCH($BI262&amp;CI$3,$DB$201:$DB$770&amp;$DC$201:$DC$770,0))),IF(ISNA(INDEX($DC$1:$DC$200,MATCH($BI263&amp;CI$3,$DB$1:$DB$200&amp;$DC$1:$DC$200,0))),"",IF(INDEX($DC$1:$DC$200,MATCH($BI263&amp;CI$3,$DB$1:$DB$200&amp;$DC$1:$DC$200,0))=CI$3,1,"")),IF(INDEX($DC$201:$DC$770,MATCH($BI262&amp;CI$3,$DB$201:$DB$770&amp;$DC$201:$DC$770,0))=CI$3,2,""))</f>
        <v/>
      </c>
      <c r="CJ263" s="10" t="str">
        <f t="array" ref="CJ263">IF(ISNA(INDEX($DC$201:$DC$770,MATCH($BI262&amp;CJ$3,$DB$201:$DB$770&amp;$DC$201:$DC$770,0))),IF(ISNA(INDEX($DC$1:$DC$200,MATCH($BI263&amp;CJ$3,$DB$1:$DB$200&amp;$DC$1:$DC$200,0))),"",IF(INDEX($DC$1:$DC$200,MATCH($BI263&amp;CJ$3,$DB$1:$DB$200&amp;$DC$1:$DC$200,0))=CJ$3,1,"")),IF(INDEX($DC$201:$DC$770,MATCH($BI262&amp;CJ$3,$DB$201:$DB$770&amp;$DC$201:$DC$770,0))=CJ$3,2,""))</f>
        <v/>
      </c>
      <c r="CK263" s="10" t="str">
        <f t="array" ref="CK263">IF(ISNA(INDEX($DC$201:$DC$770,MATCH($BI262&amp;CK$3,$DB$201:$DB$770&amp;$DC$201:$DC$770,0))),IF(ISNA(INDEX($DC$1:$DC$200,MATCH($BI263&amp;CK$3,$DB$1:$DB$200&amp;$DC$1:$DC$200,0))),"",IF(INDEX($DC$1:$DC$200,MATCH($BI263&amp;CK$3,$DB$1:$DB$200&amp;$DC$1:$DC$200,0))=CK$3,1,"")),IF(INDEX($DC$201:$DC$770,MATCH($BI262&amp;CK$3,$DB$201:$DB$770&amp;$DC$201:$DC$770,0))=CK$3,2,""))</f>
        <v/>
      </c>
      <c r="CL263" s="8" t="str">
        <f t="array" ref="CL263">IF(ISNA(INDEX($DC$201:$DC$770,MATCH($BI262&amp;CL$3,$DB$201:$DB$770&amp;$DC$201:$DC$770,0))),IF(ISNA(INDEX($DC$1:$DC$200,MATCH($BI263&amp;CL$3,$DB$1:$DB$200&amp;$DC$1:$DC$200,0))),"",IF(INDEX($DC$1:$DC$200,MATCH($BI263&amp;CL$3,$DB$1:$DB$200&amp;$DC$1:$DC$200,0))=CL$3,1,"")),IF(INDEX($DC$201:$DC$770,MATCH($BI262&amp;CL$3,$DB$201:$DB$770&amp;$DC$201:$DC$770,0))=CL$3,2,""))</f>
        <v/>
      </c>
      <c r="CX263" s="30"/>
      <c r="CY263" s="30"/>
      <c r="CZ263" s="30"/>
      <c r="DA263" s="30"/>
      <c r="DB263" s="30"/>
      <c r="DC263" s="30"/>
      <c r="DD263" s="30"/>
      <c r="DE263" s="30"/>
      <c r="DF263" s="30"/>
      <c r="DG263" s="30"/>
      <c r="DH263" s="30"/>
      <c r="DI263" s="30"/>
      <c r="DJ263" s="30"/>
      <c r="DK263" s="30"/>
      <c r="DL263" s="49">
        <f t="shared" si="1926"/>
        <v>0</v>
      </c>
      <c r="DM263" s="30"/>
      <c r="DN263" s="30"/>
      <c r="DO263" s="30"/>
      <c r="DP263" s="30"/>
      <c r="DQ263" s="30"/>
    </row>
    <row r="264" spans="1:121">
      <c r="A264" s="13">
        <f t="shared" ref="A264" si="2512">A262+1</f>
        <v>304</v>
      </c>
      <c r="B264" s="174">
        <f>TRUNC((DATE($CR$2,C$205,C264)-WEEKDAY(DATE($CR$2,C$205,C264),2)-DATE(YEAR(DATE($CR$2,C$205,C264)+4-WEEKDAY(DATE($CR$2,C$205,C264),2)),1,-10))/7)</f>
        <v>43</v>
      </c>
      <c r="C264" s="181">
        <v>30</v>
      </c>
      <c r="D264" s="176" t="str">
        <f t="shared" si="1928"/>
        <v>So</v>
      </c>
      <c r="E264" s="2"/>
      <c r="F264" s="164" t="str">
        <f t="shared" ref="F264" si="2513">IF(OR(OR(B264=$CR$7,B268=$CR$7,B264=$CS$7,B268=$CS$7,B264=$CT$7,B268=$CT$7,B264=$CR$8,B268=$CR$8,B264=$CR$9,B268=$CR$9,B264=$CR$10,B268=$CR$10,B264=$CS$10,B268=$CS$10,B264=$CR$11,B268=$CR$11,B264=$CS$11,B268=$CS$11,B264=$CT$11,B268=$CT$11,B264=$CU$11,B268=$CU$11,B264=$CV$11,B268=$CV$11,B264=$CR$12,B268=$CR$12,B264=$CS$12,B268=$CS$12),OR($A265=$CP$30,$A265=$CP$31,$A265=$CP$32,$A265=$CP$33,$A265=$CP$34,$A265=$CP$35,$A265=$CP$36,$A265=$CP$37,$A265=$CP$38,$A265=$CP$39,$A265=$CP$40,$A265=$CP$41),OR($A265=$CP$44,$A265=$CP$45,$A265=$CP$46,$A265=$CP$47,$A265=$CP$48,$A265=$CP$49,$A265=$CP$50)),1,"")</f>
        <v/>
      </c>
      <c r="G264" s="164" t="str">
        <f t="shared" ref="G264" si="2514">IF(OR(OR(B264=$CR$15,B268=$CR$15,B264=$CS$15,B268=$CS$15,B264=$CT$15,B268=$CT$15,B264=$CR$16,B268=$CR$16,B264=$CS$16,B268=$CS$16,B264=$CR$17,B268=$CR$17,B264=$CS$17,B268=$CS$17,B264=$CR$18,B268=$CR$18,B264=$CS$18,B268=$CS$18,B264=$CT$18,B268=$CT$18,B264=$CU$18,B268=$CU$18,B264=$CV$18,B268=$CV$18,B264=$CR$19,B268=$CR$19,B264=$CS$19,B268=$CS$19),OR($A265=$CP$30,$A265=$CP$31,$A265=$CP$32,$A265=$CP$33,$A265=$CP$34,$A265=$CP$35,$A265=$CP$36,$A265=$CP$37,$A265=$CP$38,$A265=$CP$39,$A265=$CP$40,$A265=$CP$41),OR($A265=$CP$44,$A265=$CP$45,$A265=$CP$46,$A265=$CP$47,$A265=$CP$48,$A265=$CP$49,$A265=$CP$50)),1,"")</f>
        <v/>
      </c>
      <c r="H264" s="164" t="str">
        <f t="shared" ref="H264" si="2515">IF(OR(OR(B264=$CR$22,B268=$CR$22,B264=$CS$22,B268=$CS$22,B264=$CT$22,B268=$CT$22,B264=$CR$23,B268=$CR$23,B264=$CS$23,B268=$CS$23,B264=$CR$24,B268=$CR$24,B264=$CS$24,B268=$CS$24,B264=$CR$25,B268=$CR$25,B264=$CS$25,B268=$CS$25,B264=$CT$25,B268=$CT$25,B264=$CU$25,B268=$CU$25,B264=$CV$25,B268=$CV$25,B264=$CR$26,B268=$CR$26,B264=$CS$26,B268=$CS$26),OR($A265=$CP$30,$A265=$CP$31,$A265=$CP$32,$A265=$CP$33,$A265=$CP$34,$A265=$CP$35,$A265=$CP$36,$A265=$CP$37,$A265=$CP$38,$A265=$CP$39,$A265=$CP$40,$A265=$CP$41),OR($A265=$CP$44,$A265=$CP$45,$A265=$CP$46,$A265=$CP$47,$A265=$CP$48,$A265=$CP$49,$A265=$CP$50)),1,"")</f>
        <v/>
      </c>
      <c r="I264" s="2"/>
      <c r="J264" s="1" t="str">
        <f t="shared" ref="J264" si="2516">IF(ISNA(VLOOKUP(A264,$DB$1:$DE$200,4,FALSE)),"",VLOOKUP(A264,$DB$1:$DE$200,4,FALSE))</f>
        <v/>
      </c>
      <c r="K264" s="1"/>
      <c r="L264" s="1"/>
      <c r="M264" s="1"/>
      <c r="N264" s="1"/>
      <c r="O264" s="1"/>
      <c r="P264" s="5" t="str">
        <f t="array" ref="P264">IF(ISNA(INDEX($DC$1:$DC$770,MATCH($A264&amp;P$3,$DB$1:$DB$770&amp;$DC$1:$DC$770,0))),"",IF(ISNA(INDEX($DC$1:$DC$200,MATCH($A264&amp;P$3,$DB$1:$DB$200&amp;$DC$1:$DC$200,0))),IF(INDEX($DC$201:$DC$770,MATCH($A264&amp;P$3,$DB$201:$DB$770&amp;$DC$201:$DC$770,0))=P$3,2,""),IF(INDEX($DC$1:$DC$200,MATCH($A264&amp;P$3,$DB$1:$DB$200&amp;$DC$1:$DC$200,0))=P$3,1,"")))</f>
        <v/>
      </c>
      <c r="Q264" s="6" t="str">
        <f t="array" ref="Q264">IF(ISNA(INDEX($DC$1:$DC$770,MATCH($A264&amp;Q$3,$DB$1:$DB$770&amp;$DC$1:$DC$770,0))),"",IF(ISNA(INDEX($DC$1:$DC$200,MATCH($A264&amp;Q$3,$DB$1:$DB$200&amp;$DC$1:$DC$200,0))),IF(INDEX($DC$201:$DC$770,MATCH($A264&amp;Q$3,$DB$201:$DB$770&amp;$DC$201:$DC$770,0))=Q$3,2,""),IF(INDEX($DC$1:$DC$200,MATCH($A264&amp;Q$3,$DB$1:$DB$200&amp;$DC$1:$DC$200,0))=Q$3,1,"")))</f>
        <v/>
      </c>
      <c r="R264" s="6" t="str">
        <f t="array" ref="R264">IF(ISNA(INDEX($DC$1:$DC$770,MATCH($A264&amp;R$3,$DB$1:$DB$770&amp;$DC$1:$DC$770,0))),"",IF(ISNA(INDEX($DC$1:$DC$200,MATCH($A264&amp;R$3,$DB$1:$DB$200&amp;$DC$1:$DC$200,0))),IF(INDEX($DC$201:$DC$770,MATCH($A264&amp;R$3,$DB$201:$DB$770&amp;$DC$201:$DC$770,0))=R$3,2,""),IF(INDEX($DC$1:$DC$200,MATCH($A264&amp;R$3,$DB$1:$DB$200&amp;$DC$1:$DC$200,0))=R$3,1,"")))</f>
        <v/>
      </c>
      <c r="S264" s="5" t="str">
        <f t="array" ref="S264">IF(ISNA(INDEX($DC$1:$DC$770,MATCH($A264&amp;S$3,$DB$1:$DB$770&amp;$DC$1:$DC$770,0))),"",IF(ISNA(INDEX($DC$1:$DC$200,MATCH($A264&amp;S$3,$DB$1:$DB$200&amp;$DC$1:$DC$200,0))),IF(INDEX($DC$201:$DC$770,MATCH($A264&amp;S$3,$DB$201:$DB$770&amp;$DC$201:$DC$770,0))=S$3,2,""),IF(INDEX($DC$1:$DC$200,MATCH($A264&amp;S$3,$DB$1:$DB$200&amp;$DC$1:$DC$200,0))=S$3,1,"")))</f>
        <v/>
      </c>
      <c r="T264" s="6" t="str">
        <f t="array" ref="T264">IF(ISNA(INDEX($DC$1:$DC$770,MATCH($A264&amp;T$3,$DB$1:$DB$770&amp;$DC$1:$DC$770,0))),"",IF(ISNA(INDEX($DC$1:$DC$200,MATCH($A264&amp;T$3,$DB$1:$DB$200&amp;$DC$1:$DC$200,0))),IF(INDEX($DC$201:$DC$770,MATCH($A264&amp;T$3,$DB$201:$DB$770&amp;$DC$201:$DC$770,0))=T$3,2,""),IF(INDEX($DC$1:$DC$200,MATCH($A264&amp;T$3,$DB$1:$DB$200&amp;$DC$1:$DC$200,0))=T$3,1,"")))</f>
        <v/>
      </c>
      <c r="U264" s="7" t="str">
        <f t="array" ref="U264">IF(ISNA(INDEX($DC$1:$DC$770,MATCH($A264&amp;U$3,$DB$1:$DB$770&amp;$DC$1:$DC$770,0))),"",IF(ISNA(INDEX($DC$1:$DC$200,MATCH($A264&amp;U$3,$DB$1:$DB$200&amp;$DC$1:$DC$200,0))),IF(INDEX($DC$201:$DC$770,MATCH($A264&amp;U$3,$DB$201:$DB$770&amp;$DC$201:$DC$770,0))=U$3,2,""),IF(INDEX($DC$1:$DC$200,MATCH($A264&amp;U$3,$DB$1:$DB$200&amp;$DC$1:$DC$200,0))=U$3,1,"")))</f>
        <v/>
      </c>
      <c r="V264" s="6" t="str">
        <f t="array" ref="V264">IF(ISNA(INDEX($DC$1:$DC$770,MATCH($A264&amp;V$3,$DB$1:$DB$770&amp;$DC$1:$DC$770,0))),"",IF(ISNA(INDEX($DC$1:$DC$200,MATCH($A264&amp;V$3,$DB$1:$DB$200&amp;$DC$1:$DC$200,0))),IF(INDEX($DC$201:$DC$770,MATCH($A264&amp;V$3,$DB$201:$DB$770&amp;$DC$201:$DC$770,0))=V$3,2,""),IF(INDEX($DC$1:$DC$200,MATCH($A264&amp;V$3,$DB$1:$DB$200&amp;$DC$1:$DC$200,0))=V$3,1,"")))</f>
        <v/>
      </c>
      <c r="W264" s="6" t="str">
        <f t="array" ref="W264">IF(ISNA(INDEX($DC$1:$DC$770,MATCH($A264&amp;W$3,$DB$1:$DB$770&amp;$DC$1:$DC$770,0))),"",IF(ISNA(INDEX($DC$1:$DC$200,MATCH($A264&amp;W$3,$DB$1:$DB$200&amp;$DC$1:$DC$200,0))),IF(INDEX($DC$201:$DC$770,MATCH($A264&amp;W$3,$DB$201:$DB$770&amp;$DC$201:$DC$770,0))=W$3,2,""),IF(INDEX($DC$1:$DC$200,MATCH($A264&amp;W$3,$DB$1:$DB$200&amp;$DC$1:$DC$200,0))=W$3,1,"")))</f>
        <v/>
      </c>
      <c r="X264" s="6" t="str">
        <f t="array" ref="X264">IF(ISNA(INDEX($DC$1:$DC$770,MATCH($A264&amp;X$3,$DB$1:$DB$770&amp;$DC$1:$DC$770,0))),"",IF(ISNA(INDEX($DC$1:$DC$200,MATCH($A264&amp;X$3,$DB$1:$DB$200&amp;$DC$1:$DC$200,0))),IF(INDEX($DC$201:$DC$770,MATCH($A264&amp;X$3,$DB$201:$DB$770&amp;$DC$201:$DC$770,0))=X$3,2,""),IF(INDEX($DC$1:$DC$200,MATCH($A264&amp;X$3,$DB$1:$DB$200&amp;$DC$1:$DC$200,0))=X$3,1,"")))</f>
        <v/>
      </c>
      <c r="Y264" s="5" t="str">
        <f t="array" ref="Y264">IF(ISNA(INDEX($DC$1:$DC$770,MATCH($A264&amp;Y$3,$DB$1:$DB$770&amp;$DC$1:$DC$770,0))),"",IF(ISNA(INDEX($DC$1:$DC$200,MATCH($A264&amp;Y$3,$DB$1:$DB$200&amp;$DC$1:$DC$200,0))),IF(INDEX($DC$201:$DC$770,MATCH($A264&amp;Y$3,$DB$201:$DB$770&amp;$DC$201:$DC$770,0))=Y$3,2,""),IF(INDEX($DC$1:$DC$200,MATCH($A264&amp;Y$3,$DB$1:$DB$200&amp;$DC$1:$DC$200,0))=Y$3,1,"")))</f>
        <v/>
      </c>
      <c r="Z264" s="6" t="str">
        <f t="array" ref="Z264">IF(ISNA(INDEX($DC$1:$DC$770,MATCH($A264&amp;Z$3,$DB$1:$DB$770&amp;$DC$1:$DC$770,0))),"",IF(ISNA(INDEX($DC$1:$DC$200,MATCH($A264&amp;Z$3,$DB$1:$DB$200&amp;$DC$1:$DC$200,0))),IF(INDEX($DC$201:$DC$770,MATCH($A264&amp;Z$3,$DB$201:$DB$770&amp;$DC$201:$DC$770,0))=Z$3,2,""),IF(INDEX($DC$1:$DC$200,MATCH($A264&amp;Z$3,$DB$1:$DB$200&amp;$DC$1:$DC$200,0))=Z$3,1,"")))</f>
        <v/>
      </c>
      <c r="AA264" s="7" t="str">
        <f t="array" ref="AA264">IF(ISNA(INDEX($DC$1:$DC$770,MATCH($A264&amp;AA$3,$DB$1:$DB$770&amp;$DC$1:$DC$770,0))),"",IF(ISNA(INDEX($DC$1:$DC$200,MATCH($A264&amp;AA$3,$DB$1:$DB$200&amp;$DC$1:$DC$200,0))),IF(INDEX($DC$201:$DC$770,MATCH($A264&amp;AA$3,$DB$201:$DB$770&amp;$DC$201:$DC$770,0))=AA$3,2,""),IF(INDEX($DC$1:$DC$200,MATCH($A264&amp;AA$3,$DB$1:$DB$200&amp;$DC$1:$DC$200,0))=AA$3,1,"")))</f>
        <v/>
      </c>
      <c r="AB264" s="6" t="str">
        <f t="array" ref="AB264">IF(ISNA(INDEX($DC$1:$DC$770,MATCH($A264&amp;AB$3,$DB$1:$DB$770&amp;$DC$1:$DC$770,0))),"",IF(ISNA(INDEX($DC$1:$DC$200,MATCH($A264&amp;AB$3,$DB$1:$DB$200&amp;$DC$1:$DC$200,0))),IF(INDEX($DC$201:$DC$770,MATCH($A264&amp;AB$3,$DB$201:$DB$770&amp;$DC$201:$DC$770,0))=AB$3,2,""),IF(INDEX($DC$1:$DC$200,MATCH($A264&amp;AB$3,$DB$1:$DB$200&amp;$DC$1:$DC$200,0))=AB$3,1,"")))</f>
        <v/>
      </c>
      <c r="AC264" s="6" t="str">
        <f t="array" ref="AC264">IF(ISNA(INDEX($DC$1:$DC$770,MATCH($A264&amp;AC$3,$DB$1:$DB$770&amp;$DC$1:$DC$770,0))),"",IF(ISNA(INDEX($DC$1:$DC$200,MATCH($A264&amp;AC$3,$DB$1:$DB$200&amp;$DC$1:$DC$200,0))),IF(INDEX($DC$201:$DC$770,MATCH($A264&amp;AC$3,$DB$201:$DB$770&amp;$DC$201:$DC$770,0))=AC$3,2,""),IF(INDEX($DC$1:$DC$200,MATCH($A264&amp;AC$3,$DB$1:$DB$200&amp;$DC$1:$DC$200,0))=AC$3,1,"")))</f>
        <v/>
      </c>
      <c r="AD264" s="7" t="str">
        <f t="array" ref="AD264">IF(ISNA(INDEX($DC$1:$DC$770,MATCH($A264&amp;AD$3,$DB$1:$DB$770&amp;$DC$1:$DC$770,0))),"",IF(ISNA(INDEX($DC$1:$DC$200,MATCH($A264&amp;AD$3,$DB$1:$DB$200&amp;$DC$1:$DC$200,0))),IF(INDEX($DC$201:$DC$770,MATCH($A264&amp;AD$3,$DB$201:$DB$770&amp;$DC$201:$DC$770,0))=AD$3,2,""),IF(INDEX($DC$1:$DC$200,MATCH($A264&amp;AD$3,$DB$1:$DB$200&amp;$DC$1:$DC$200,0))=AD$3,1,"")))</f>
        <v/>
      </c>
      <c r="AE264" s="4">
        <f t="shared" ref="AE264" si="2517">AE262+1</f>
        <v>335</v>
      </c>
      <c r="AF264" s="174">
        <f>TRUNC((DATE($CR$2,AG$205,AG264)-WEEKDAY(DATE($CR$2,AG$205,AG264),2)-DATE(YEAR(DATE($CR$2,AG$205,AG264)+4-WEEKDAY(DATE($CR$2,AG$205,AG264),2)),1,-10))/7)</f>
        <v>48</v>
      </c>
      <c r="AG264" s="181">
        <v>30</v>
      </c>
      <c r="AH264" s="176" t="str">
        <f t="shared" si="1933"/>
        <v>Mi</v>
      </c>
      <c r="AI264" s="2"/>
      <c r="AJ264" s="164" t="str">
        <f t="shared" ref="AJ264" si="2518">IF(OR(OR(AF264=$CR$7,AF268=$CR$7,AF264=$CS$7,AF268=$CS$7,AF264=$CT$7,AF268=$CT$7,AF264=$CR$8,AF268=$CR$8,AF264=$CR$9,AF268=$CR$9,AF264=$CR$10,AF268=$CR$10,AF264=$CS$10,AF268=$CS$10,AF264=$CR$11,AF268=$CR$11,AF264=$CS$11,AF268=$CS$11,AF264=$CT$11,AF268=$CT$11,AF264=$CU$11,AF268=$CU$11,AF264=$CV$11,AF268=$CV$11,AF264=$CR$12,AF268=$CR$12,AF264=$CS$12,AF268=$CS$12),OR($AE265=$CP$30,$AE265=$CP$31,$AE265=$CP$32,$AE265=$CP$33,$AE265=$CP$34,$AE265=$CP$35,$AE265=$CP$36,$AE265=$CP$37,$AE265=$CP$38,$AE265=$CP$39,$AE265=$CP$40,$AE265=$CP$41),OR($AE265=$CP$44,$AE265=$CP$45,$AE265=$CP$46,$AE265=$CP$47,$AE265=$CP$48,$AE265=$CP$49,$AE265=$CP$50)),1,"")</f>
        <v/>
      </c>
      <c r="AK264" s="164" t="str">
        <f t="shared" ref="AK264" si="2519">IF(OR(OR(AF264=$CR$15,AF268=$CR$15,AF264=$CS$15,AF268=$CS$15,AF264=$CT$15,AF268=$CT$15,AF264=$CR$16,AF268=$CR$16,AF264=$CS$16,AF268=$CS$16,AF264=$CR$17,AF268=$CR$17,AF264=$CS$17,AF268=$CS$17,AF264=$CR$18,AF268=$CR$18,AF264=$CS$18,AF268=$CS$18,AF264=$CT$18,AF268=$CT$18,AF264=$CU$18,AF268=$CU$18,AF264=$CV$18,AF268=$CV$18,AF264=$CR$19,AF268=$CR$19,AF264=$CS$19,AF268=$CS$19),OR($AE265=$CP$30,$AE265=$CP$31,$AE265=$CP$32,$AE265=$CP$33,$AE265=$CP$34,$AE265=$CP$35,$AE265=$CP$36,$AE265=$CP$37,$AE265=$CP$38,$AE265=$CP$39,$AE265=$CP$40,$AE265=$CP$41),OR($AE265=$CP$44,$AE265=$CP$45,$AE265=$CP$46,$AE265=$CP$47,$AE265=$CP$48,$AE265=$CP$49,$AE265=$CP$50)),1,"")</f>
        <v/>
      </c>
      <c r="AL264" s="164" t="str">
        <f t="shared" ref="AL264" si="2520">IF(OR(OR(AF264=$CR$22,AF268=$CR$22,AF264=$CS$22,AF268=$CS$22,AF264=$CT$22,AF268=$CT$22,AF264=$CR$23,AF268=$CR$23,AF264=$CS$23,AF268=$CS$23,AF264=$CR$24,AF268=$CR$24,AF264=$CS$24,AF268=$CS$24,AF264=$CR$25,AF268=$CR$25,AF264=$CS$25,AF268=$CS$25,AF264=$CT$25,AF268=$CT$25,AF264=$CU$25,AF268=$CU$25,AF264=$CV$25,AF268=$CV$25,AF264=$CR$26,AF268=$CR$26,AF264=$CS$26,AF268=$CS$26),OR($AE265=$CP$30,$AE265=$CP$31,$AE265=$CP$32,$AE265=$CP$33,$AE265=$CP$34,$AE265=$CP$35,$AE265=$CP$36,$AE265=$CP$37,$AE265=$CP$38,$AE265=$CP$39,$AE265=$CP$40,$AE265=$CP$41),OR($AE265=$CP$44,$AE265=$CP$45,$AE265=$CP$46,$AE265=$CP$47,$AE265=$CP$48,$AE265=$CP$49,$AE265=$CP$50)),1,"")</f>
        <v/>
      </c>
      <c r="AM264" s="2"/>
      <c r="AN264" s="5" t="str">
        <f t="shared" ref="AN264" si="2521">IF(ISNA(VLOOKUP(AE264,$DB$1:$DE$200,4,FALSE)),"",VLOOKUP(AE264,$DB$1:$DE$200,4,FALSE))</f>
        <v/>
      </c>
      <c r="AO264" s="6"/>
      <c r="AP264" s="6"/>
      <c r="AQ264" s="6"/>
      <c r="AR264" s="6"/>
      <c r="AS264" s="7"/>
      <c r="AT264" s="5" t="str">
        <f t="array" ref="AT264">IF(ISNA(INDEX($DC$1:$DC$770,MATCH($AE264&amp;AT$3,$DB$1:$DB$770&amp;$DC$1:$DC$770,0))),"",IF(ISNA(INDEX($DC$1:$DC$200,MATCH($AE264&amp;AT$3,$DB$1:$DB$200&amp;$DC$1:$DC$200,0))),IF(INDEX($DC$201:$DC$770,MATCH($AE264&amp;AT$3,$DB$201:$DB$770&amp;$DC$201:$DC$770,0))=AT$3,2,""),IF(INDEX($DC$1:$DC$200,MATCH($AE264&amp;AT$3,$DB$1:$DB$200&amp;$DC$1:$DC$200,0))=AT$3,1,"")))</f>
        <v/>
      </c>
      <c r="AU264" s="6" t="str">
        <f t="array" ref="AU264">IF(ISNA(INDEX($DC$1:$DC$770,MATCH($AE264&amp;AU$3,$DB$1:$DB$770&amp;$DC$1:$DC$770,0))),"",IF(ISNA(INDEX($DC$1:$DC$200,MATCH($AE264&amp;AU$3,$DB$1:$DB$200&amp;$DC$1:$DC$200,0))),IF(INDEX($DC$201:$DC$770,MATCH($AE264&amp;AU$3,$DB$201:$DB$770&amp;$DC$201:$DC$770,0))=AU$3,2,""),IF(INDEX($DC$1:$DC$200,MATCH($AE264&amp;AU$3,$DB$1:$DB$200&amp;$DC$1:$DC$200,0))=AU$3,1,"")))</f>
        <v/>
      </c>
      <c r="AV264" s="6" t="str">
        <f t="array" ref="AV264">IF(ISNA(INDEX($DC$1:$DC$770,MATCH($AE264&amp;AV$3,$DB$1:$DB$770&amp;$DC$1:$DC$770,0))),"",IF(ISNA(INDEX($DC$1:$DC$200,MATCH($AE264&amp;AV$3,$DB$1:$DB$200&amp;$DC$1:$DC$200,0))),IF(INDEX($DC$201:$DC$770,MATCH($AE264&amp;AV$3,$DB$201:$DB$770&amp;$DC$201:$DC$770,0))=AV$3,2,""),IF(INDEX($DC$1:$DC$200,MATCH($AE264&amp;AV$3,$DB$1:$DB$200&amp;$DC$1:$DC$200,0))=AV$3,1,"")))</f>
        <v/>
      </c>
      <c r="AW264" s="5" t="str">
        <f t="array" ref="AW264">IF(ISNA(INDEX($DC$1:$DC$770,MATCH($AE264&amp;AW$3,$DB$1:$DB$770&amp;$DC$1:$DC$770,0))),"",IF(ISNA(INDEX($DC$1:$DC$200,MATCH($AE264&amp;AW$3,$DB$1:$DB$200&amp;$DC$1:$DC$200,0))),IF(INDEX($DC$201:$DC$770,MATCH($AE264&amp;AW$3,$DB$201:$DB$770&amp;$DC$201:$DC$770,0))=AW$3,2,""),IF(INDEX($DC$1:$DC$200,MATCH($AE264&amp;AW$3,$DB$1:$DB$200&amp;$DC$1:$DC$200,0))=AW$3,1,"")))</f>
        <v/>
      </c>
      <c r="AX264" s="6" t="str">
        <f t="array" ref="AX264">IF(ISNA(INDEX($DC$1:$DC$770,MATCH($AE264&amp;AX$3,$DB$1:$DB$770&amp;$DC$1:$DC$770,0))),"",IF(ISNA(INDEX($DC$1:$DC$200,MATCH($AE264&amp;AX$3,$DB$1:$DB$200&amp;$DC$1:$DC$200,0))),IF(INDEX($DC$201:$DC$770,MATCH($AE264&amp;AX$3,$DB$201:$DB$770&amp;$DC$201:$DC$770,0))=AX$3,2,""),IF(INDEX($DC$1:$DC$200,MATCH($AE264&amp;AX$3,$DB$1:$DB$200&amp;$DC$1:$DC$200,0))=AX$3,1,"")))</f>
        <v/>
      </c>
      <c r="AY264" s="7" t="str">
        <f t="array" ref="AY264">IF(ISNA(INDEX($DC$1:$DC$770,MATCH($AE264&amp;AY$3,$DB$1:$DB$770&amp;$DC$1:$DC$770,0))),"",IF(ISNA(INDEX($DC$1:$DC$200,MATCH($AE264&amp;AY$3,$DB$1:$DB$200&amp;$DC$1:$DC$200,0))),IF(INDEX($DC$201:$DC$770,MATCH($AE264&amp;AY$3,$DB$201:$DB$770&amp;$DC$201:$DC$770,0))=AY$3,2,""),IF(INDEX($DC$1:$DC$200,MATCH($AE264&amp;AY$3,$DB$1:$DB$200&amp;$DC$1:$DC$200,0))=AY$3,1,"")))</f>
        <v/>
      </c>
      <c r="AZ264" s="6" t="str">
        <f t="array" ref="AZ264">IF(ISNA(INDEX($DC$1:$DC$770,MATCH($AE264&amp;AZ$3,$DB$1:$DB$770&amp;$DC$1:$DC$770,0))),"",IF(ISNA(INDEX($DC$1:$DC$200,MATCH($AE264&amp;AZ$3,$DB$1:$DB$200&amp;$DC$1:$DC$200,0))),IF(INDEX($DC$201:$DC$770,MATCH($AE264&amp;AZ$3,$DB$201:$DB$770&amp;$DC$201:$DC$770,0))=AZ$3,2,""),IF(INDEX($DC$1:$DC$200,MATCH($AE264&amp;AZ$3,$DB$1:$DB$200&amp;$DC$1:$DC$200,0))=AZ$3,1,"")))</f>
        <v/>
      </c>
      <c r="BA264" s="6" t="str">
        <f t="array" ref="BA264">IF(ISNA(INDEX($DC$1:$DC$770,MATCH($AE264&amp;BA$3,$DB$1:$DB$770&amp;$DC$1:$DC$770,0))),"",IF(ISNA(INDEX($DC$1:$DC$200,MATCH($AE264&amp;BA$3,$DB$1:$DB$200&amp;$DC$1:$DC$200,0))),IF(INDEX($DC$201:$DC$770,MATCH($AE264&amp;BA$3,$DB$201:$DB$770&amp;$DC$201:$DC$770,0))=BA$3,2,""),IF(INDEX($DC$1:$DC$200,MATCH($AE264&amp;BA$3,$DB$1:$DB$200&amp;$DC$1:$DC$200,0))=BA$3,1,"")))</f>
        <v/>
      </c>
      <c r="BB264" s="6" t="str">
        <f t="array" ref="BB264">IF(ISNA(INDEX($DC$1:$DC$770,MATCH($AE264&amp;BB$3,$DB$1:$DB$770&amp;$DC$1:$DC$770,0))),"",IF(ISNA(INDEX($DC$1:$DC$200,MATCH($AE264&amp;BB$3,$DB$1:$DB$200&amp;$DC$1:$DC$200,0))),IF(INDEX($DC$201:$DC$770,MATCH($AE264&amp;BB$3,$DB$201:$DB$770&amp;$DC$201:$DC$770,0))=BB$3,2,""),IF(INDEX($DC$1:$DC$200,MATCH($AE264&amp;BB$3,$DB$1:$DB$200&amp;$DC$1:$DC$200,0))=BB$3,1,"")))</f>
        <v/>
      </c>
      <c r="BC264" s="5" t="str">
        <f t="array" ref="BC264">IF(ISNA(INDEX($DC$1:$DC$770,MATCH($AE264&amp;BC$3,$DB$1:$DB$770&amp;$DC$1:$DC$770,0))),"",IF(ISNA(INDEX($DC$1:$DC$200,MATCH($AE264&amp;BC$3,$DB$1:$DB$200&amp;$DC$1:$DC$200,0))),IF(INDEX($DC$201:$DC$770,MATCH($AE264&amp;BC$3,$DB$201:$DB$770&amp;$DC$201:$DC$770,0))=BC$3,2,""),IF(INDEX($DC$1:$DC$200,MATCH($AE264&amp;BC$3,$DB$1:$DB$200&amp;$DC$1:$DC$200,0))=BC$3,1,"")))</f>
        <v/>
      </c>
      <c r="BD264" s="6" t="str">
        <f t="array" ref="BD264">IF(ISNA(INDEX($DC$1:$DC$770,MATCH($AE264&amp;BD$3,$DB$1:$DB$770&amp;$DC$1:$DC$770,0))),"",IF(ISNA(INDEX($DC$1:$DC$200,MATCH($AE264&amp;BD$3,$DB$1:$DB$200&amp;$DC$1:$DC$200,0))),IF(INDEX($DC$201:$DC$770,MATCH($AE264&amp;BD$3,$DB$201:$DB$770&amp;$DC$201:$DC$770,0))=BD$3,2,""),IF(INDEX($DC$1:$DC$200,MATCH($AE264&amp;BD$3,$DB$1:$DB$200&amp;$DC$1:$DC$200,0))=BD$3,1,"")))</f>
        <v/>
      </c>
      <c r="BE264" s="7" t="str">
        <f t="array" ref="BE264">IF(ISNA(INDEX($DC$1:$DC$770,MATCH($AE264&amp;BE$3,$DB$1:$DB$770&amp;$DC$1:$DC$770,0))),"",IF(ISNA(INDEX($DC$1:$DC$200,MATCH($AE264&amp;BE$3,$DB$1:$DB$200&amp;$DC$1:$DC$200,0))),IF(INDEX($DC$201:$DC$770,MATCH($AE264&amp;BE$3,$DB$201:$DB$770&amp;$DC$201:$DC$770,0))=BE$3,2,""),IF(INDEX($DC$1:$DC$200,MATCH($AE264&amp;BE$3,$DB$1:$DB$200&amp;$DC$1:$DC$200,0))=BE$3,1,"")))</f>
        <v/>
      </c>
      <c r="BF264" s="6" t="str">
        <f t="array" ref="BF264">IF(ISNA(INDEX($DC$1:$DC$770,MATCH($AE264&amp;BF$3,$DB$1:$DB$770&amp;$DC$1:$DC$770,0))),"",IF(ISNA(INDEX($DC$1:$DC$200,MATCH($AE264&amp;BF$3,$DB$1:$DB$200&amp;$DC$1:$DC$200,0))),IF(INDEX($DC$201:$DC$770,MATCH($AE264&amp;BF$3,$DB$201:$DB$770&amp;$DC$201:$DC$770,0))=BF$3,2,""),IF(INDEX($DC$1:$DC$200,MATCH($AE264&amp;BF$3,$DB$1:$DB$200&amp;$DC$1:$DC$200,0))=BF$3,1,"")))</f>
        <v/>
      </c>
      <c r="BG264" s="6" t="str">
        <f t="array" ref="BG264">IF(ISNA(INDEX($DC$1:$DC$770,MATCH($AE264&amp;BG$3,$DB$1:$DB$770&amp;$DC$1:$DC$770,0))),"",IF(ISNA(INDEX($DC$1:$DC$200,MATCH($AE264&amp;BG$3,$DB$1:$DB$200&amp;$DC$1:$DC$200,0))),IF(INDEX($DC$201:$DC$770,MATCH($AE264&amp;BG$3,$DB$201:$DB$770&amp;$DC$201:$DC$770,0))=BG$3,2,""),IF(INDEX($DC$1:$DC$200,MATCH($AE264&amp;BG$3,$DB$1:$DB$200&amp;$DC$1:$DC$200,0))=BG$3,1,"")))</f>
        <v/>
      </c>
      <c r="BH264" s="7" t="str">
        <f t="array" ref="BH264">IF(ISNA(INDEX($DC$1:$DC$770,MATCH($AE264&amp;BH$3,$DB$1:$DB$770&amp;$DC$1:$DC$770,0))),"",IF(ISNA(INDEX($DC$1:$DC$200,MATCH($AE264&amp;BH$3,$DB$1:$DB$200&amp;$DC$1:$DC$200,0))),IF(INDEX($DC$201:$DC$770,MATCH($AE264&amp;BH$3,$DB$201:$DB$770&amp;$DC$201:$DC$770,0))=BH$3,2,""),IF(INDEX($DC$1:$DC$200,MATCH($AE264&amp;BH$3,$DB$1:$DB$200&amp;$DC$1:$DC$200,0))=BH$3,1,"")))</f>
        <v/>
      </c>
      <c r="BI264" s="4">
        <f t="shared" ref="BI264" si="2522">BI262+1</f>
        <v>365</v>
      </c>
      <c r="BJ264" s="174">
        <f>TRUNC((DATE($CR$2,BK$205,BK264)-WEEKDAY(DATE($CR$2,BK$205,BK264),2)-DATE(YEAR(DATE($CR$2,BK$205,BK264)+4-WEEKDAY(DATE($CR$2,BK$205,BK264),2)),1,-10))/7)</f>
        <v>52</v>
      </c>
      <c r="BK264" s="181">
        <v>30</v>
      </c>
      <c r="BL264" s="176" t="str">
        <f t="shared" si="1938"/>
        <v>Fr</v>
      </c>
      <c r="BM264" s="2"/>
      <c r="BN264" s="164">
        <f t="shared" ref="BN264" si="2523">IF(OR(OR($BI265=$CP$30,$BI265=$CP$31,$BI265=$CP$32,$BI265=$CP$33,$BI265=$CP$34,$BI265=$CP$35,$BI265=$CP$36,$BI265=$CP$37,$BI265=$CP$38,$BI265=$CP$39,$BI265=$CP$40,$BI265=$CP$41),OR(BJ264=$CR$7,BJ268=$CR$7,BJ264=$CS$7,BJ268=$CS$7,BJ264=$CT$7,BJ268=$CT$7,BJ264=$CR$8,BJ268=$CR$8,BJ264=$CR$9,BJ268=$CR$9,BJ264=$CR$10,BJ268=$CR$10,BJ264=$CS$10,BJ268=$CS$10,BJ264=$CR$11,BJ268=$CR$11,BJ264=$CS$11,BJ268=$CS$11,BJ264=$CT$11,BJ268=$CT$11,BJ264=$CU$11,BJ268=$CU$11,BJ264=$CV$11,BJ268=$CV$11,BJ264=$CR$12,BJ268=$CR$12,BJ264=$CS$12,BJ268=$CS$12),OR($BI265=$CP$44,$BI265=$CP$45,$BI265=$CP$46,$BI265=$CP$47,$BI265=$CP$48,$BI265=$CP$49,$BI265=$CP$50)),1,"")</f>
        <v>1</v>
      </c>
      <c r="BO264" s="164">
        <f t="shared" ref="BO264" si="2524">IF(OR(OR(BJ264=$CR$15,BJ268=$CR$15,BJ264=$CS$15,BJ268=$CS$15,BJ264=$CT$15,BJ268=$CT$15,BJ264=$CR$16,BJ268=$CR$16,BJ264=$CS$16,BJ268=$CS$16,BJ264=$CR$17,BJ268=$CR$17,BJ264=$CS$17,BJ268=$CS$17,BJ264=$CR$18,BJ268=$CR$18,BJ264=$CS$18,BJ268=$CS$18,BJ264=$CT$18,BJ268=$CT$18,BJ264=$CU$18,BJ268=$CU$18,BJ264=$CV$18,BJ268=$CV$18,BJ264=$CR$19,BJ268=$CR$19,BJ264=$CS$19,BJ268=$CS$19),OR($BI265=$CP$30,$BI265=$CP$31,$BI265=$CP$32,$BI265=$CP$33,$BI265=$CP$34,$BI265=$CP$35,$BI265=$CP$36,$BI265=$CP$37,$BI265=$CP$38,$BI265=$CP$39,$BI265=$CP$40,$BI265=$CP$41),OR($BI265=$CP$44,$BI265=$CP$45,$BI265=$CP$46,$BI265=$CP$47,$BI265=$CP$48,$BI265=$CP$49,$BI265=$CP$50)),1,"")</f>
        <v>1</v>
      </c>
      <c r="BP264" s="164">
        <f t="shared" ref="BP264" si="2525">IF(OR(OR(BJ264=$CR$22,BJ268=$CR$22,BJ264=$CS$22,BJ268=$CS$22,BJ264=$CT$22,BJ268=$CT$22,BJ264=$CR$23,BJ268=$CR$23,BJ264=$CS$23,BJ268=$CS$23,BJ264=$CR$24,BJ268=$CR$24,BJ264=$CS$24,BJ268=$CS$24,BJ264=$CR$25,BJ268=$CR$25,BJ264=$CS$25,BJ268=$CS$25,BJ264=$CT$25,BJ268=$CT$25,BJ264=$CU$25,BJ268=$CU$25,BJ264=$CV$25,BJ268=$CV$25,BJ264=$CR$26,BJ268=$CR$26,BJ264=$CS$26,BJ268=$CS$26),OR($BI265=$CP$30,$BI265=$CP$31,$BI265=$CP$32,$BI265=$CP$33,$BI265=$CP$34,$BI265=$CP$35,$BI265=$CP$36,$BI265=$CP$37,$BI265=$CP$38,$BI265=$CP$39,$BI265=$CP$40,$BI265=$CP$41),OR($BI265=$CP$44,$BI265=$CP$45,$BI265=$CP$46,$BI265=$CP$47,$BI265=$CP$48,$BI265=$CP$49,$BI265=$CP$50)),1,"")</f>
        <v>1</v>
      </c>
      <c r="BQ264" s="2"/>
      <c r="BR264" s="5" t="str">
        <f t="shared" ref="BR264" si="2526">IF(ISNA(VLOOKUP(BI264,$DB$1:$DE$200,4,FALSE)),"",VLOOKUP(BI264,$DB$1:$DE$200,4,FALSE))</f>
        <v/>
      </c>
      <c r="BS264" s="6"/>
      <c r="BT264" s="6"/>
      <c r="BU264" s="6"/>
      <c r="BV264" s="6"/>
      <c r="BW264" s="7"/>
      <c r="BX264" s="5" t="str">
        <f t="array" ref="BX264">IF(ISNA(INDEX($DC$1:$DC$770,MATCH($BI264&amp;BX$3,$DB$1:$DB$770&amp;$DC$1:$DC$770,0))),"",IF(ISNA(INDEX($DC$1:$DC$200,MATCH($BI264&amp;BX$3,$DB$1:$DB$200&amp;$DC$1:$DC$200,0))),IF(INDEX($DC$201:$DC$770,MATCH($BI264&amp;BX$3,$DB$201:$DB$770&amp;$DC$201:$DC$770,0))=BX$3,2,""),IF(INDEX($DC$1:$DC$200,MATCH($BI264&amp;BX$3,$DB$1:$DB$200&amp;$DC$1:$DC$200,0))=BX$3,1,"")))</f>
        <v/>
      </c>
      <c r="BY264" s="6" t="str">
        <f t="array" ref="BY264">IF(ISNA(INDEX($DC$1:$DC$770,MATCH($BI264&amp;BY$3,$DB$1:$DB$770&amp;$DC$1:$DC$770,0))),"",IF(ISNA(INDEX($DC$1:$DC$200,MATCH($BI264&amp;BY$3,$DB$1:$DB$200&amp;$DC$1:$DC$200,0))),IF(INDEX($DC$201:$DC$770,MATCH($BI264&amp;BY$3,$DB$201:$DB$770&amp;$DC$201:$DC$770,0))=BY$3,2,""),IF(INDEX($DC$1:$DC$200,MATCH($BI264&amp;BY$3,$DB$1:$DB$200&amp;$DC$1:$DC$200,0))=BY$3,1,"")))</f>
        <v/>
      </c>
      <c r="BZ264" s="6" t="str">
        <f t="array" ref="BZ264">IF(ISNA(INDEX($DC$1:$DC$770,MATCH($BI264&amp;BZ$3,$DB$1:$DB$770&amp;$DC$1:$DC$770,0))),"",IF(ISNA(INDEX($DC$1:$DC$200,MATCH($BI264&amp;BZ$3,$DB$1:$DB$200&amp;$DC$1:$DC$200,0))),IF(INDEX($DC$201:$DC$770,MATCH($BI264&amp;BZ$3,$DB$201:$DB$770&amp;$DC$201:$DC$770,0))=BZ$3,2,""),IF(INDEX($DC$1:$DC$200,MATCH($BI264&amp;BZ$3,$DB$1:$DB$200&amp;$DC$1:$DC$200,0))=BZ$3,1,"")))</f>
        <v/>
      </c>
      <c r="CA264" s="5" t="str">
        <f t="array" ref="CA264">IF(ISNA(INDEX($DC$1:$DC$770,MATCH($BI264&amp;CA$3,$DB$1:$DB$770&amp;$DC$1:$DC$770,0))),"",IF(ISNA(INDEX($DC$1:$DC$200,MATCH($BI264&amp;CA$3,$DB$1:$DB$200&amp;$DC$1:$DC$200,0))),IF(INDEX($DC$201:$DC$770,MATCH($BI264&amp;CA$3,$DB$201:$DB$770&amp;$DC$201:$DC$770,0))=CA$3,2,""),IF(INDEX($DC$1:$DC$200,MATCH($BI264&amp;CA$3,$DB$1:$DB$200&amp;$DC$1:$DC$200,0))=CA$3,1,"")))</f>
        <v/>
      </c>
      <c r="CB264" s="6" t="str">
        <f t="array" ref="CB264">IF(ISNA(INDEX($DC$1:$DC$770,MATCH($BI264&amp;CB$3,$DB$1:$DB$770&amp;$DC$1:$DC$770,0))),"",IF(ISNA(INDEX($DC$1:$DC$200,MATCH($BI264&amp;CB$3,$DB$1:$DB$200&amp;$DC$1:$DC$200,0))),IF(INDEX($DC$201:$DC$770,MATCH($BI264&amp;CB$3,$DB$201:$DB$770&amp;$DC$201:$DC$770,0))=CB$3,2,""),IF(INDEX($DC$1:$DC$200,MATCH($BI264&amp;CB$3,$DB$1:$DB$200&amp;$DC$1:$DC$200,0))=CB$3,1,"")))</f>
        <v/>
      </c>
      <c r="CC264" s="7" t="str">
        <f t="array" ref="CC264">IF(ISNA(INDEX($DC$1:$DC$770,MATCH($BI264&amp;CC$3,$DB$1:$DB$770&amp;$DC$1:$DC$770,0))),"",IF(ISNA(INDEX($DC$1:$DC$200,MATCH($BI264&amp;CC$3,$DB$1:$DB$200&amp;$DC$1:$DC$200,0))),IF(INDEX($DC$201:$DC$770,MATCH($BI264&amp;CC$3,$DB$201:$DB$770&amp;$DC$201:$DC$770,0))=CC$3,2,""),IF(INDEX($DC$1:$DC$200,MATCH($BI264&amp;CC$3,$DB$1:$DB$200&amp;$DC$1:$DC$200,0))=CC$3,1,"")))</f>
        <v/>
      </c>
      <c r="CD264" s="6" t="str">
        <f t="array" ref="CD264">IF(ISNA(INDEX($DC$1:$DC$770,MATCH($BI264&amp;CD$3,$DB$1:$DB$770&amp;$DC$1:$DC$770,0))),"",IF(ISNA(INDEX($DC$1:$DC$200,MATCH($BI264&amp;CD$3,$DB$1:$DB$200&amp;$DC$1:$DC$200,0))),IF(INDEX($DC$201:$DC$770,MATCH($BI264&amp;CD$3,$DB$201:$DB$770&amp;$DC$201:$DC$770,0))=CD$3,2,""),IF(INDEX($DC$1:$DC$200,MATCH($BI264&amp;CD$3,$DB$1:$DB$200&amp;$DC$1:$DC$200,0))=CD$3,1,"")))</f>
        <v/>
      </c>
      <c r="CE264" s="6" t="str">
        <f t="array" ref="CE264">IF(ISNA(INDEX($DC$1:$DC$770,MATCH($BI264&amp;CE$3,$DB$1:$DB$770&amp;$DC$1:$DC$770,0))),"",IF(ISNA(INDEX($DC$1:$DC$200,MATCH($BI264&amp;CE$3,$DB$1:$DB$200&amp;$DC$1:$DC$200,0))),IF(INDEX($DC$201:$DC$770,MATCH($BI264&amp;CE$3,$DB$201:$DB$770&amp;$DC$201:$DC$770,0))=CE$3,2,""),IF(INDEX($DC$1:$DC$200,MATCH($BI264&amp;CE$3,$DB$1:$DB$200&amp;$DC$1:$DC$200,0))=CE$3,1,"")))</f>
        <v/>
      </c>
      <c r="CF264" s="6" t="str">
        <f t="array" ref="CF264">IF(ISNA(INDEX($DC$1:$DC$770,MATCH($BI264&amp;CF$3,$DB$1:$DB$770&amp;$DC$1:$DC$770,0))),"",IF(ISNA(INDEX($DC$1:$DC$200,MATCH($BI264&amp;CF$3,$DB$1:$DB$200&amp;$DC$1:$DC$200,0))),IF(INDEX($DC$201:$DC$770,MATCH($BI264&amp;CF$3,$DB$201:$DB$770&amp;$DC$201:$DC$770,0))=CF$3,2,""),IF(INDEX($DC$1:$DC$200,MATCH($BI264&amp;CF$3,$DB$1:$DB$200&amp;$DC$1:$DC$200,0))=CF$3,1,"")))</f>
        <v/>
      </c>
      <c r="CG264" s="5" t="str">
        <f t="array" ref="CG264">IF(ISNA(INDEX($DC$1:$DC$770,MATCH($BI264&amp;CG$3,$DB$1:$DB$770&amp;$DC$1:$DC$770,0))),"",IF(ISNA(INDEX($DC$1:$DC$200,MATCH($BI264&amp;CG$3,$DB$1:$DB$200&amp;$DC$1:$DC$200,0))),IF(INDEX($DC$201:$DC$770,MATCH($BI264&amp;CG$3,$DB$201:$DB$770&amp;$DC$201:$DC$770,0))=CG$3,2,""),IF(INDEX($DC$1:$DC$200,MATCH($BI264&amp;CG$3,$DB$1:$DB$200&amp;$DC$1:$DC$200,0))=CG$3,1,"")))</f>
        <v/>
      </c>
      <c r="CH264" s="6" t="str">
        <f t="array" ref="CH264">IF(ISNA(INDEX($DC$1:$DC$770,MATCH($BI264&amp;CH$3,$DB$1:$DB$770&amp;$DC$1:$DC$770,0))),"",IF(ISNA(INDEX($DC$1:$DC$200,MATCH($BI264&amp;CH$3,$DB$1:$DB$200&amp;$DC$1:$DC$200,0))),IF(INDEX($DC$201:$DC$770,MATCH($BI264&amp;CH$3,$DB$201:$DB$770&amp;$DC$201:$DC$770,0))=CH$3,2,""),IF(INDEX($DC$1:$DC$200,MATCH($BI264&amp;CH$3,$DB$1:$DB$200&amp;$DC$1:$DC$200,0))=CH$3,1,"")))</f>
        <v/>
      </c>
      <c r="CI264" s="7" t="str">
        <f t="array" ref="CI264">IF(ISNA(INDEX($DC$1:$DC$770,MATCH($BI264&amp;CI$3,$DB$1:$DB$770&amp;$DC$1:$DC$770,0))),"",IF(ISNA(INDEX($DC$1:$DC$200,MATCH($BI264&amp;CI$3,$DB$1:$DB$200&amp;$DC$1:$DC$200,0))),IF(INDEX($DC$201:$DC$770,MATCH($BI264&amp;CI$3,$DB$201:$DB$770&amp;$DC$201:$DC$770,0))=CI$3,2,""),IF(INDEX($DC$1:$DC$200,MATCH($BI264&amp;CI$3,$DB$1:$DB$200&amp;$DC$1:$DC$200,0))=CI$3,1,"")))</f>
        <v/>
      </c>
      <c r="CJ264" s="6" t="str">
        <f t="array" ref="CJ264">IF(ISNA(INDEX($DC$1:$DC$770,MATCH($BI264&amp;CJ$3,$DB$1:$DB$770&amp;$DC$1:$DC$770,0))),"",IF(ISNA(INDEX($DC$1:$DC$200,MATCH($BI264&amp;CJ$3,$DB$1:$DB$200&amp;$DC$1:$DC$200,0))),IF(INDEX($DC$201:$DC$770,MATCH($BI264&amp;CJ$3,$DB$201:$DB$770&amp;$DC$201:$DC$770,0))=CJ$3,2,""),IF(INDEX($DC$1:$DC$200,MATCH($BI264&amp;CJ$3,$DB$1:$DB$200&amp;$DC$1:$DC$200,0))=CJ$3,1,"")))</f>
        <v/>
      </c>
      <c r="CK264" s="6" t="str">
        <f t="array" ref="CK264">IF(ISNA(INDEX($DC$1:$DC$770,MATCH($BI264&amp;CK$3,$DB$1:$DB$770&amp;$DC$1:$DC$770,0))),"",IF(ISNA(INDEX($DC$1:$DC$200,MATCH($BI264&amp;CK$3,$DB$1:$DB$200&amp;$DC$1:$DC$200,0))),IF(INDEX($DC$201:$DC$770,MATCH($BI264&amp;CK$3,$DB$201:$DB$770&amp;$DC$201:$DC$770,0))=CK$3,2,""),IF(INDEX($DC$1:$DC$200,MATCH($BI264&amp;CK$3,$DB$1:$DB$200&amp;$DC$1:$DC$200,0))=CK$3,1,"")))</f>
        <v/>
      </c>
      <c r="CL264" s="7" t="str">
        <f t="array" ref="CL264">IF(ISNA(INDEX($DC$1:$DC$770,MATCH($BI264&amp;CL$3,$DB$1:$DB$770&amp;$DC$1:$DC$770,0))),"",IF(ISNA(INDEX($DC$1:$DC$200,MATCH($BI264&amp;CL$3,$DB$1:$DB$200&amp;$DC$1:$DC$200,0))),IF(INDEX($DC$201:$DC$770,MATCH($BI264&amp;CL$3,$DB$201:$DB$770&amp;$DC$201:$DC$770,0))=CL$3,2,""),IF(INDEX($DC$1:$DC$200,MATCH($BI264&amp;CL$3,$DB$1:$DB$200&amp;$DC$1:$DC$200,0))=CL$3,1,"")))</f>
        <v/>
      </c>
      <c r="CX264" s="30"/>
      <c r="CY264" s="30"/>
      <c r="CZ264" s="30"/>
      <c r="DA264" s="30"/>
      <c r="DB264" s="30"/>
      <c r="DC264" s="30" t="str">
        <f>CR85</f>
        <v>Reserve 2</v>
      </c>
      <c r="DD264" s="30"/>
      <c r="DE264" s="30"/>
      <c r="DF264" s="30"/>
      <c r="DG264" s="30"/>
      <c r="DH264" s="30"/>
      <c r="DI264" s="30"/>
      <c r="DJ264" s="30"/>
      <c r="DK264" s="30"/>
      <c r="DL264" s="49">
        <f t="shared" si="1926"/>
        <v>0</v>
      </c>
      <c r="DM264" s="30"/>
      <c r="DN264" s="30"/>
      <c r="DO264" s="30"/>
      <c r="DP264" s="30"/>
      <c r="DQ264" s="30"/>
    </row>
    <row r="265" spans="1:121">
      <c r="A265" s="13">
        <f t="shared" ref="A265" si="2527">A264+0.5</f>
        <v>304.5</v>
      </c>
      <c r="B265" s="174"/>
      <c r="C265" s="183"/>
      <c r="D265" s="177"/>
      <c r="E265" s="2"/>
      <c r="F265" s="165"/>
      <c r="G265" s="165"/>
      <c r="H265" s="165"/>
      <c r="I265" s="2"/>
      <c r="J265" s="9" t="str">
        <f t="shared" ref="J265" si="2528">IF(ISNA(VLOOKUP(A265,$CP$30:$CQ$56,2,FALSE)),IF(ISNA(VLOOKUP(A265,$DB$1:$DE$200,4,FALSE)),"",VLOOKUP(A265,$DB$1:$DE$200,4,FALSE)),VLOOKUP(A265,$CP$30:$CQ$56,2,FALSE))</f>
        <v/>
      </c>
      <c r="K265" s="10"/>
      <c r="L265" s="10"/>
      <c r="M265" s="10"/>
      <c r="N265" s="10"/>
      <c r="O265" s="8"/>
      <c r="P265" s="9" t="str">
        <f t="array" ref="P265">IF(ISNA(INDEX($DC$201:$DC$770,MATCH($A264&amp;P$3,$DB$201:$DB$770&amp;$DC$201:$DC$770,0))),IF(ISNA(INDEX($DC$1:$DC$200,MATCH($A265&amp;P$3,$DB$1:$DB$200&amp;$DC$1:$DC$200,0))),"",IF(INDEX($DC$1:$DC$200,MATCH($A265&amp;P$3,$DB$1:$DB$200&amp;$DC$1:$DC$200,0))=P$3,1,"")),IF(INDEX($DC$201:$DC$770,MATCH($A264&amp;P$3,$DB$201:$DB$770&amp;$DC$201:$DC$770,0))=P$3,2,""))</f>
        <v/>
      </c>
      <c r="Q265" s="10" t="str">
        <f t="array" ref="Q265">IF(ISNA(INDEX($DC$201:$DC$770,MATCH($A264&amp;Q$3,$DB$201:$DB$770&amp;$DC$201:$DC$770,0))),IF(ISNA(INDEX($DC$1:$DC$200,MATCH($A265&amp;Q$3,$DB$1:$DB$200&amp;$DC$1:$DC$200,0))),"",IF(INDEX($DC$1:$DC$200,MATCH($A265&amp;Q$3,$DB$1:$DB$200&amp;$DC$1:$DC$200,0))=Q$3,1,"")),IF(INDEX($DC$201:$DC$770,MATCH($A264&amp;Q$3,$DB$201:$DB$770&amp;$DC$201:$DC$770,0))=Q$3,2,""))</f>
        <v/>
      </c>
      <c r="R265" s="10" t="str">
        <f t="array" ref="R265">IF(ISNA(INDEX($DC$201:$DC$770,MATCH($A264&amp;R$3,$DB$201:$DB$770&amp;$DC$201:$DC$770,0))),IF(ISNA(INDEX($DC$1:$DC$200,MATCH($A265&amp;R$3,$DB$1:$DB$200&amp;$DC$1:$DC$200,0))),"",IF(INDEX($DC$1:$DC$200,MATCH($A265&amp;R$3,$DB$1:$DB$200&amp;$DC$1:$DC$200,0))=R$3,1,"")),IF(INDEX($DC$201:$DC$770,MATCH($A264&amp;R$3,$DB$201:$DB$770&amp;$DC$201:$DC$770,0))=R$3,2,""))</f>
        <v/>
      </c>
      <c r="S265" s="9" t="str">
        <f t="array" ref="S265">IF(ISNA(INDEX($DC$201:$DC$770,MATCH($A264&amp;S$3,$DB$201:$DB$770&amp;$DC$201:$DC$770,0))),IF(ISNA(INDEX($DC$1:$DC$200,MATCH($A265&amp;S$3,$DB$1:$DB$200&amp;$DC$1:$DC$200,0))),"",IF(INDEX($DC$1:$DC$200,MATCH($A265&amp;S$3,$DB$1:$DB$200&amp;$DC$1:$DC$200,0))=S$3,1,"")),IF(INDEX($DC$201:$DC$770,MATCH($A264&amp;S$3,$DB$201:$DB$770&amp;$DC$201:$DC$770,0))=S$3,2,""))</f>
        <v/>
      </c>
      <c r="T265" s="10" t="str">
        <f t="array" ref="T265">IF(ISNA(INDEX($DC$201:$DC$770,MATCH($A264&amp;T$3,$DB$201:$DB$770&amp;$DC$201:$DC$770,0))),IF(ISNA(INDEX($DC$1:$DC$200,MATCH($A265&amp;T$3,$DB$1:$DB$200&amp;$DC$1:$DC$200,0))),"",IF(INDEX($DC$1:$DC$200,MATCH($A265&amp;T$3,$DB$1:$DB$200&amp;$DC$1:$DC$200,0))=T$3,1,"")),IF(INDEX($DC$201:$DC$770,MATCH($A264&amp;T$3,$DB$201:$DB$770&amp;$DC$201:$DC$770,0))=T$3,2,""))</f>
        <v/>
      </c>
      <c r="U265" s="8" t="str">
        <f t="array" ref="U265">IF(ISNA(INDEX($DC$201:$DC$770,MATCH($A264&amp;U$3,$DB$201:$DB$770&amp;$DC$201:$DC$770,0))),IF(ISNA(INDEX($DC$1:$DC$200,MATCH($A265&amp;U$3,$DB$1:$DB$200&amp;$DC$1:$DC$200,0))),"",IF(INDEX($DC$1:$DC$200,MATCH($A265&amp;U$3,$DB$1:$DB$200&amp;$DC$1:$DC$200,0))=U$3,1,"")),IF(INDEX($DC$201:$DC$770,MATCH($A264&amp;U$3,$DB$201:$DB$770&amp;$DC$201:$DC$770,0))=U$3,2,""))</f>
        <v/>
      </c>
      <c r="V265" s="10" t="str">
        <f t="array" ref="V265">IF(ISNA(INDEX($DC$201:$DC$770,MATCH($A264&amp;V$3,$DB$201:$DB$770&amp;$DC$201:$DC$770,0))),IF(ISNA(INDEX($DC$1:$DC$200,MATCH($A265&amp;V$3,$DB$1:$DB$200&amp;$DC$1:$DC$200,0))),"",IF(INDEX($DC$1:$DC$200,MATCH($A265&amp;V$3,$DB$1:$DB$200&amp;$DC$1:$DC$200,0))=V$3,1,"")),IF(INDEX($DC$201:$DC$770,MATCH($A264&amp;V$3,$DB$201:$DB$770&amp;$DC$201:$DC$770,0))=V$3,2,""))</f>
        <v/>
      </c>
      <c r="W265" s="10" t="str">
        <f t="array" ref="W265">IF(ISNA(INDEX($DC$201:$DC$770,MATCH($A264&amp;W$3,$DB$201:$DB$770&amp;$DC$201:$DC$770,0))),IF(ISNA(INDEX($DC$1:$DC$200,MATCH($A265&amp;W$3,$DB$1:$DB$200&amp;$DC$1:$DC$200,0))),"",IF(INDEX($DC$1:$DC$200,MATCH($A265&amp;W$3,$DB$1:$DB$200&amp;$DC$1:$DC$200,0))=W$3,1,"")),IF(INDEX($DC$201:$DC$770,MATCH($A264&amp;W$3,$DB$201:$DB$770&amp;$DC$201:$DC$770,0))=W$3,2,""))</f>
        <v/>
      </c>
      <c r="X265" s="10" t="str">
        <f t="array" ref="X265">IF(ISNA(INDEX($DC$201:$DC$770,MATCH($A264&amp;X$3,$DB$201:$DB$770&amp;$DC$201:$DC$770,0))),IF(ISNA(INDEX($DC$1:$DC$200,MATCH($A265&amp;X$3,$DB$1:$DB$200&amp;$DC$1:$DC$200,0))),"",IF(INDEX($DC$1:$DC$200,MATCH($A265&amp;X$3,$DB$1:$DB$200&amp;$DC$1:$DC$200,0))=X$3,1,"")),IF(INDEX($DC$201:$DC$770,MATCH($A264&amp;X$3,$DB$201:$DB$770&amp;$DC$201:$DC$770,0))=X$3,2,""))</f>
        <v/>
      </c>
      <c r="Y265" s="9" t="str">
        <f t="array" ref="Y265">IF(ISNA(INDEX($DC$201:$DC$770,MATCH($A264&amp;Y$3,$DB$201:$DB$770&amp;$DC$201:$DC$770,0))),IF(ISNA(INDEX($DC$1:$DC$200,MATCH($A265&amp;Y$3,$DB$1:$DB$200&amp;$DC$1:$DC$200,0))),"",IF(INDEX($DC$1:$DC$200,MATCH($A265&amp;Y$3,$DB$1:$DB$200&amp;$DC$1:$DC$200,0))=Y$3,1,"")),IF(INDEX($DC$201:$DC$770,MATCH($A264&amp;Y$3,$DB$201:$DB$770&amp;$DC$201:$DC$770,0))=Y$3,2,""))</f>
        <v/>
      </c>
      <c r="Z265" s="10" t="str">
        <f t="array" ref="Z265">IF(ISNA(INDEX($DC$201:$DC$770,MATCH($A264&amp;Z$3,$DB$201:$DB$770&amp;$DC$201:$DC$770,0))),IF(ISNA(INDEX($DC$1:$DC$200,MATCH($A265&amp;Z$3,$DB$1:$DB$200&amp;$DC$1:$DC$200,0))),"",IF(INDEX($DC$1:$DC$200,MATCH($A265&amp;Z$3,$DB$1:$DB$200&amp;$DC$1:$DC$200,0))=Z$3,1,"")),IF(INDEX($DC$201:$DC$770,MATCH($A264&amp;Z$3,$DB$201:$DB$770&amp;$DC$201:$DC$770,0))=Z$3,2,""))</f>
        <v/>
      </c>
      <c r="AA265" s="8" t="str">
        <f t="array" ref="AA265">IF(ISNA(INDEX($DC$201:$DC$770,MATCH($A264&amp;AA$3,$DB$201:$DB$770&amp;$DC$201:$DC$770,0))),IF(ISNA(INDEX($DC$1:$DC$200,MATCH($A265&amp;AA$3,$DB$1:$DB$200&amp;$DC$1:$DC$200,0))),"",IF(INDEX($DC$1:$DC$200,MATCH($A265&amp;AA$3,$DB$1:$DB$200&amp;$DC$1:$DC$200,0))=AA$3,1,"")),IF(INDEX($DC$201:$DC$770,MATCH($A264&amp;AA$3,$DB$201:$DB$770&amp;$DC$201:$DC$770,0))=AA$3,2,""))</f>
        <v/>
      </c>
      <c r="AB265" s="10" t="str">
        <f t="array" ref="AB265">IF(ISNA(INDEX($DC$201:$DC$770,MATCH($A264&amp;AB$3,$DB$201:$DB$770&amp;$DC$201:$DC$770,0))),IF(ISNA(INDEX($DC$1:$DC$200,MATCH($A265&amp;AB$3,$DB$1:$DB$200&amp;$DC$1:$DC$200,0))),"",IF(INDEX($DC$1:$DC$200,MATCH($A265&amp;AB$3,$DB$1:$DB$200&amp;$DC$1:$DC$200,0))=AB$3,1,"")),IF(INDEX($DC$201:$DC$770,MATCH($A264&amp;AB$3,$DB$201:$DB$770&amp;$DC$201:$DC$770,0))=AB$3,2,""))</f>
        <v/>
      </c>
      <c r="AC265" s="10" t="str">
        <f t="array" ref="AC265">IF(ISNA(INDEX($DC$201:$DC$770,MATCH($A264&amp;AC$3,$DB$201:$DB$770&amp;$DC$201:$DC$770,0))),IF(ISNA(INDEX($DC$1:$DC$200,MATCH($A265&amp;AC$3,$DB$1:$DB$200&amp;$DC$1:$DC$200,0))),"",IF(INDEX($DC$1:$DC$200,MATCH($A265&amp;AC$3,$DB$1:$DB$200&amp;$DC$1:$DC$200,0))=AC$3,1,"")),IF(INDEX($DC$201:$DC$770,MATCH($A264&amp;AC$3,$DB$201:$DB$770&amp;$DC$201:$DC$770,0))=AC$3,2,""))</f>
        <v/>
      </c>
      <c r="AD265" s="8" t="str">
        <f t="array" ref="AD265">IF(ISNA(INDEX($DC$201:$DC$770,MATCH($A264&amp;AD$3,$DB$201:$DB$770&amp;$DC$201:$DC$770,0))),IF(ISNA(INDEX($DC$1:$DC$200,MATCH($A265&amp;AD$3,$DB$1:$DB$200&amp;$DC$1:$DC$200,0))),"",IF(INDEX($DC$1:$DC$200,MATCH($A265&amp;AD$3,$DB$1:$DB$200&amp;$DC$1:$DC$200,0))=AD$3,1,"")),IF(INDEX($DC$201:$DC$770,MATCH($A264&amp;AD$3,$DB$201:$DB$770&amp;$DC$201:$DC$770,0))=AD$3,2,""))</f>
        <v/>
      </c>
      <c r="AE265" s="4">
        <f t="shared" ref="AE265" si="2529">AE264+0.5</f>
        <v>335.5</v>
      </c>
      <c r="AF265" s="175"/>
      <c r="AG265" s="183"/>
      <c r="AH265" s="177"/>
      <c r="AI265" s="2"/>
      <c r="AJ265" s="165"/>
      <c r="AK265" s="165"/>
      <c r="AL265" s="165"/>
      <c r="AM265" s="2"/>
      <c r="AN265" s="9" t="str">
        <f t="shared" ref="AN265" si="2530">IF(ISNA(VLOOKUP(AE265,$CP$30:$CQ$56,2,FALSE)),IF(ISNA(VLOOKUP(AE265,$DB$1:$DE$200,4,FALSE)),"",VLOOKUP(AE265,$DB$1:$DE$200,4,FALSE)),VLOOKUP(AE265,$CP$30:$CQ$56,2,FALSE))</f>
        <v/>
      </c>
      <c r="AO265" s="10"/>
      <c r="AP265" s="10"/>
      <c r="AQ265" s="10"/>
      <c r="AR265" s="10"/>
      <c r="AS265" s="8"/>
      <c r="AT265" s="9" t="str">
        <f t="array" ref="AT265">IF(ISNA(INDEX($DC$201:$DC$770,MATCH($AE264&amp;AT$3,$DB$201:$DB$770&amp;$DC$201:$DC$770,0))),IF(ISNA(INDEX($DC$1:$DC$200,MATCH($AE265&amp;AT$3,$DB$1:$DB$200&amp;$DC$1:$DC$200,0))),"",IF(INDEX($DC$1:$DC$200,MATCH($AE265&amp;AT$3,$DB$1:$DB$200&amp;$DC$1:$DC$200,0))=AT$3,1,"")),IF(INDEX($DC$201:$DC$770,MATCH($AE264&amp;AT$3,$DB$201:$DB$770&amp;$DC$201:$DC$770,0))=AT$3,2,""))</f>
        <v/>
      </c>
      <c r="AU265" s="10" t="str">
        <f t="array" ref="AU265">IF(ISNA(INDEX($DC$201:$DC$770,MATCH($AE264&amp;AU$3,$DB$201:$DB$770&amp;$DC$201:$DC$770,0))),IF(ISNA(INDEX($DC$1:$DC$200,MATCH($AE265&amp;AU$3,$DB$1:$DB$200&amp;$DC$1:$DC$200,0))),"",IF(INDEX($DC$1:$DC$200,MATCH($AE265&amp;AU$3,$DB$1:$DB$200&amp;$DC$1:$DC$200,0))=AU$3,1,"")),IF(INDEX($DC$201:$DC$770,MATCH($AE264&amp;AU$3,$DB$201:$DB$770&amp;$DC$201:$DC$770,0))=AU$3,2,""))</f>
        <v/>
      </c>
      <c r="AV265" s="10" t="str">
        <f t="array" ref="AV265">IF(ISNA(INDEX($DC$201:$DC$770,MATCH($AE264&amp;AV$3,$DB$201:$DB$770&amp;$DC$201:$DC$770,0))),IF(ISNA(INDEX($DC$1:$DC$200,MATCH($AE265&amp;AV$3,$DB$1:$DB$200&amp;$DC$1:$DC$200,0))),"",IF(INDEX($DC$1:$DC$200,MATCH($AE265&amp;AV$3,$DB$1:$DB$200&amp;$DC$1:$DC$200,0))=AV$3,1,"")),IF(INDEX($DC$201:$DC$770,MATCH($AE264&amp;AV$3,$DB$201:$DB$770&amp;$DC$201:$DC$770,0))=AV$3,2,""))</f>
        <v/>
      </c>
      <c r="AW265" s="9" t="str">
        <f t="array" ref="AW265">IF(ISNA(INDEX($DC$201:$DC$770,MATCH($AE264&amp;AW$3,$DB$201:$DB$770&amp;$DC$201:$DC$770,0))),IF(ISNA(INDEX($DC$1:$DC$200,MATCH($AE265&amp;AW$3,$DB$1:$DB$200&amp;$DC$1:$DC$200,0))),"",IF(INDEX($DC$1:$DC$200,MATCH($AE265&amp;AW$3,$DB$1:$DB$200&amp;$DC$1:$DC$200,0))=AW$3,1,"")),IF(INDEX($DC$201:$DC$770,MATCH($AE264&amp;AW$3,$DB$201:$DB$770&amp;$DC$201:$DC$770,0))=AW$3,2,""))</f>
        <v/>
      </c>
      <c r="AX265" s="10" t="str">
        <f t="array" ref="AX265">IF(ISNA(INDEX($DC$201:$DC$770,MATCH($AE264&amp;AX$3,$DB$201:$DB$770&amp;$DC$201:$DC$770,0))),IF(ISNA(INDEX($DC$1:$DC$200,MATCH($AE265&amp;AX$3,$DB$1:$DB$200&amp;$DC$1:$DC$200,0))),"",IF(INDEX($DC$1:$DC$200,MATCH($AE265&amp;AX$3,$DB$1:$DB$200&amp;$DC$1:$DC$200,0))=AX$3,1,"")),IF(INDEX($DC$201:$DC$770,MATCH($AE264&amp;AX$3,$DB$201:$DB$770&amp;$DC$201:$DC$770,0))=AX$3,2,""))</f>
        <v/>
      </c>
      <c r="AY265" s="8" t="str">
        <f t="array" ref="AY265">IF(ISNA(INDEX($DC$201:$DC$770,MATCH($AE264&amp;AY$3,$DB$201:$DB$770&amp;$DC$201:$DC$770,0))),IF(ISNA(INDEX($DC$1:$DC$200,MATCH($AE265&amp;AY$3,$DB$1:$DB$200&amp;$DC$1:$DC$200,0))),"",IF(INDEX($DC$1:$DC$200,MATCH($AE265&amp;AY$3,$DB$1:$DB$200&amp;$DC$1:$DC$200,0))=AY$3,1,"")),IF(INDEX($DC$201:$DC$770,MATCH($AE264&amp;AY$3,$DB$201:$DB$770&amp;$DC$201:$DC$770,0))=AY$3,2,""))</f>
        <v/>
      </c>
      <c r="AZ265" s="10" t="str">
        <f t="array" ref="AZ265">IF(ISNA(INDEX($DC$201:$DC$770,MATCH($AE264&amp;AZ$3,$DB$201:$DB$770&amp;$DC$201:$DC$770,0))),IF(ISNA(INDEX($DC$1:$DC$200,MATCH($AE265&amp;AZ$3,$DB$1:$DB$200&amp;$DC$1:$DC$200,0))),"",IF(INDEX($DC$1:$DC$200,MATCH($AE265&amp;AZ$3,$DB$1:$DB$200&amp;$DC$1:$DC$200,0))=AZ$3,1,"")),IF(INDEX($DC$201:$DC$770,MATCH($AE264&amp;AZ$3,$DB$201:$DB$770&amp;$DC$201:$DC$770,0))=AZ$3,2,""))</f>
        <v/>
      </c>
      <c r="BA265" s="10" t="str">
        <f t="array" ref="BA265">IF(ISNA(INDEX($DC$201:$DC$770,MATCH($AE264&amp;BA$3,$DB$201:$DB$770&amp;$DC$201:$DC$770,0))),IF(ISNA(INDEX($DC$1:$DC$200,MATCH($AE265&amp;BA$3,$DB$1:$DB$200&amp;$DC$1:$DC$200,0))),"",IF(INDEX($DC$1:$DC$200,MATCH($AE265&amp;BA$3,$DB$1:$DB$200&amp;$DC$1:$DC$200,0))=BA$3,1,"")),IF(INDEX($DC$201:$DC$770,MATCH($AE264&amp;BA$3,$DB$201:$DB$770&amp;$DC$201:$DC$770,0))=BA$3,2,""))</f>
        <v/>
      </c>
      <c r="BB265" s="10" t="str">
        <f t="array" ref="BB265">IF(ISNA(INDEX($DC$201:$DC$770,MATCH($AE264&amp;BB$3,$DB$201:$DB$770&amp;$DC$201:$DC$770,0))),IF(ISNA(INDEX($DC$1:$DC$200,MATCH($AE265&amp;BB$3,$DB$1:$DB$200&amp;$DC$1:$DC$200,0))),"",IF(INDEX($DC$1:$DC$200,MATCH($AE265&amp;BB$3,$DB$1:$DB$200&amp;$DC$1:$DC$200,0))=BB$3,1,"")),IF(INDEX($DC$201:$DC$770,MATCH($AE264&amp;BB$3,$DB$201:$DB$770&amp;$DC$201:$DC$770,0))=BB$3,2,""))</f>
        <v/>
      </c>
      <c r="BC265" s="9" t="str">
        <f t="array" ref="BC265">IF(ISNA(INDEX($DC$201:$DC$770,MATCH($AE264&amp;BC$3,$DB$201:$DB$770&amp;$DC$201:$DC$770,0))),IF(ISNA(INDEX($DC$1:$DC$200,MATCH($AE265&amp;BC$3,$DB$1:$DB$200&amp;$DC$1:$DC$200,0))),"",IF(INDEX($DC$1:$DC$200,MATCH($AE265&amp;BC$3,$DB$1:$DB$200&amp;$DC$1:$DC$200,0))=BC$3,1,"")),IF(INDEX($DC$201:$DC$770,MATCH($AE264&amp;BC$3,$DB$201:$DB$770&amp;$DC$201:$DC$770,0))=BC$3,2,""))</f>
        <v/>
      </c>
      <c r="BD265" s="10" t="str">
        <f t="array" ref="BD265">IF(ISNA(INDEX($DC$201:$DC$770,MATCH($AE264&amp;BD$3,$DB$201:$DB$770&amp;$DC$201:$DC$770,0))),IF(ISNA(INDEX($DC$1:$DC$200,MATCH($AE265&amp;BD$3,$DB$1:$DB$200&amp;$DC$1:$DC$200,0))),"",IF(INDEX($DC$1:$DC$200,MATCH($AE265&amp;BD$3,$DB$1:$DB$200&amp;$DC$1:$DC$200,0))=BD$3,1,"")),IF(INDEX($DC$201:$DC$770,MATCH($AE264&amp;BD$3,$DB$201:$DB$770&amp;$DC$201:$DC$770,0))=BD$3,2,""))</f>
        <v/>
      </c>
      <c r="BE265" s="8" t="str">
        <f t="array" ref="BE265">IF(ISNA(INDEX($DC$201:$DC$770,MATCH($AE264&amp;BE$3,$DB$201:$DB$770&amp;$DC$201:$DC$770,0))),IF(ISNA(INDEX($DC$1:$DC$200,MATCH($AE265&amp;BE$3,$DB$1:$DB$200&amp;$DC$1:$DC$200,0))),"",IF(INDEX($DC$1:$DC$200,MATCH($AE265&amp;BE$3,$DB$1:$DB$200&amp;$DC$1:$DC$200,0))=BE$3,1,"")),IF(INDEX($DC$201:$DC$770,MATCH($AE264&amp;BE$3,$DB$201:$DB$770&amp;$DC$201:$DC$770,0))=BE$3,2,""))</f>
        <v/>
      </c>
      <c r="BF265" s="10" t="str">
        <f t="array" ref="BF265">IF(ISNA(INDEX($DC$201:$DC$770,MATCH($AE264&amp;BF$3,$DB$201:$DB$770&amp;$DC$201:$DC$770,0))),IF(ISNA(INDEX($DC$1:$DC$200,MATCH($AE265&amp;BF$3,$DB$1:$DB$200&amp;$DC$1:$DC$200,0))),"",IF(INDEX($DC$1:$DC$200,MATCH($AE265&amp;BF$3,$DB$1:$DB$200&amp;$DC$1:$DC$200,0))=BF$3,1,"")),IF(INDEX($DC$201:$DC$770,MATCH($AE264&amp;BF$3,$DB$201:$DB$770&amp;$DC$201:$DC$770,0))=BF$3,2,""))</f>
        <v/>
      </c>
      <c r="BG265" s="10" t="str">
        <f t="array" ref="BG265">IF(ISNA(INDEX($DC$201:$DC$770,MATCH($AE264&amp;BG$3,$DB$201:$DB$770&amp;$DC$201:$DC$770,0))),IF(ISNA(INDEX($DC$1:$DC$200,MATCH($AE265&amp;BG$3,$DB$1:$DB$200&amp;$DC$1:$DC$200,0))),"",IF(INDEX($DC$1:$DC$200,MATCH($AE265&amp;BG$3,$DB$1:$DB$200&amp;$DC$1:$DC$200,0))=BG$3,1,"")),IF(INDEX($DC$201:$DC$770,MATCH($AE264&amp;BG$3,$DB$201:$DB$770&amp;$DC$201:$DC$770,0))=BG$3,2,""))</f>
        <v/>
      </c>
      <c r="BH265" s="8" t="str">
        <f t="array" ref="BH265">IF(ISNA(INDEX($DC$201:$DC$770,MATCH($AE264&amp;BH$3,$DB$201:$DB$770&amp;$DC$201:$DC$770,0))),IF(ISNA(INDEX($DC$1:$DC$200,MATCH($AE265&amp;BH$3,$DB$1:$DB$200&amp;$DC$1:$DC$200,0))),"",IF(INDEX($DC$1:$DC$200,MATCH($AE265&amp;BH$3,$DB$1:$DB$200&amp;$DC$1:$DC$200,0))=BH$3,1,"")),IF(INDEX($DC$201:$DC$770,MATCH($AE264&amp;BH$3,$DB$201:$DB$770&amp;$DC$201:$DC$770,0))=BH$3,2,""))</f>
        <v/>
      </c>
      <c r="BI265" s="4">
        <f t="shared" ref="BI265" si="2531">BI264+0.5</f>
        <v>365.5</v>
      </c>
      <c r="BJ265" s="174"/>
      <c r="BK265" s="183"/>
      <c r="BL265" s="177"/>
      <c r="BM265" s="2"/>
      <c r="BN265" s="165"/>
      <c r="BO265" s="165"/>
      <c r="BP265" s="165"/>
      <c r="BQ265" s="2"/>
      <c r="BR265" s="9" t="str">
        <f t="shared" ref="BR265" si="2532">IF(ISNA(VLOOKUP(BI265,$CP$30:$CQ$56,2,FALSE)),IF(ISNA(VLOOKUP(BI265,$DB$1:$DE$200,4,FALSE)),"",VLOOKUP(BI265,$DB$1:$DE$200,4,FALSE)),VLOOKUP(BI265,$CP$30:$CQ$56,2,FALSE))</f>
        <v/>
      </c>
      <c r="BS265" s="10"/>
      <c r="BT265" s="10"/>
      <c r="BU265" s="10"/>
      <c r="BV265" s="10"/>
      <c r="BW265" s="8"/>
      <c r="BX265" s="9" t="str">
        <f t="array" ref="BX265">IF(ISNA(INDEX($DC$201:$DC$770,MATCH($BI264&amp;BX$3,$DB$201:$DB$770&amp;$DC$201:$DC$770,0))),IF(ISNA(INDEX($DC$1:$DC$200,MATCH($BI265&amp;BX$3,$DB$1:$DB$200&amp;$DC$1:$DC$200,0))),"",IF(INDEX($DC$1:$DC$200,MATCH($BI265&amp;BX$3,$DB$1:$DB$200&amp;$DC$1:$DC$200,0))=BX$3,1,"")),IF(INDEX($DC$201:$DC$770,MATCH($BI264&amp;BX$3,$DB$201:$DB$770&amp;$DC$201:$DC$770,0))=BX$3,2,""))</f>
        <v/>
      </c>
      <c r="BY265" s="10" t="str">
        <f t="array" ref="BY265">IF(ISNA(INDEX($DC$201:$DC$770,MATCH($BI264&amp;BY$3,$DB$201:$DB$770&amp;$DC$201:$DC$770,0))),IF(ISNA(INDEX($DC$1:$DC$200,MATCH($BI265&amp;BY$3,$DB$1:$DB$200&amp;$DC$1:$DC$200,0))),"",IF(INDEX($DC$1:$DC$200,MATCH($BI265&amp;BY$3,$DB$1:$DB$200&amp;$DC$1:$DC$200,0))=BY$3,1,"")),IF(INDEX($DC$201:$DC$770,MATCH($BI264&amp;BY$3,$DB$201:$DB$770&amp;$DC$201:$DC$770,0))=BY$3,2,""))</f>
        <v/>
      </c>
      <c r="BZ265" s="10" t="str">
        <f t="array" ref="BZ265">IF(ISNA(INDEX($DC$201:$DC$770,MATCH($BI264&amp;BZ$3,$DB$201:$DB$770&amp;$DC$201:$DC$770,0))),IF(ISNA(INDEX($DC$1:$DC$200,MATCH($BI265&amp;BZ$3,$DB$1:$DB$200&amp;$DC$1:$DC$200,0))),"",IF(INDEX($DC$1:$DC$200,MATCH($BI265&amp;BZ$3,$DB$1:$DB$200&amp;$DC$1:$DC$200,0))=BZ$3,1,"")),IF(INDEX($DC$201:$DC$770,MATCH($BI264&amp;BZ$3,$DB$201:$DB$770&amp;$DC$201:$DC$770,0))=BZ$3,2,""))</f>
        <v/>
      </c>
      <c r="CA265" s="9" t="str">
        <f t="array" ref="CA265">IF(ISNA(INDEX($DC$201:$DC$770,MATCH($BI264&amp;CA$3,$DB$201:$DB$770&amp;$DC$201:$DC$770,0))),IF(ISNA(INDEX($DC$1:$DC$200,MATCH($BI265&amp;CA$3,$DB$1:$DB$200&amp;$DC$1:$DC$200,0))),"",IF(INDEX($DC$1:$DC$200,MATCH($BI265&amp;CA$3,$DB$1:$DB$200&amp;$DC$1:$DC$200,0))=CA$3,1,"")),IF(INDEX($DC$201:$DC$770,MATCH($BI264&amp;CA$3,$DB$201:$DB$770&amp;$DC$201:$DC$770,0))=CA$3,2,""))</f>
        <v/>
      </c>
      <c r="CB265" s="10" t="str">
        <f t="array" ref="CB265">IF(ISNA(INDEX($DC$201:$DC$770,MATCH($BI264&amp;CB$3,$DB$201:$DB$770&amp;$DC$201:$DC$770,0))),IF(ISNA(INDEX($DC$1:$DC$200,MATCH($BI265&amp;CB$3,$DB$1:$DB$200&amp;$DC$1:$DC$200,0))),"",IF(INDEX($DC$1:$DC$200,MATCH($BI265&amp;CB$3,$DB$1:$DB$200&amp;$DC$1:$DC$200,0))=CB$3,1,"")),IF(INDEX($DC$201:$DC$770,MATCH($BI264&amp;CB$3,$DB$201:$DB$770&amp;$DC$201:$DC$770,0))=CB$3,2,""))</f>
        <v/>
      </c>
      <c r="CC265" s="8" t="str">
        <f t="array" ref="CC265">IF(ISNA(INDEX($DC$201:$DC$770,MATCH($BI264&amp;CC$3,$DB$201:$DB$770&amp;$DC$201:$DC$770,0))),IF(ISNA(INDEX($DC$1:$DC$200,MATCH($BI265&amp;CC$3,$DB$1:$DB$200&amp;$DC$1:$DC$200,0))),"",IF(INDEX($DC$1:$DC$200,MATCH($BI265&amp;CC$3,$DB$1:$DB$200&amp;$DC$1:$DC$200,0))=CC$3,1,"")),IF(INDEX($DC$201:$DC$770,MATCH($BI264&amp;CC$3,$DB$201:$DB$770&amp;$DC$201:$DC$770,0))=CC$3,2,""))</f>
        <v/>
      </c>
      <c r="CD265" s="10" t="str">
        <f t="array" ref="CD265">IF(ISNA(INDEX($DC$201:$DC$770,MATCH($BI264&amp;CD$3,$DB$201:$DB$770&amp;$DC$201:$DC$770,0))),IF(ISNA(INDEX($DC$1:$DC$200,MATCH($BI265&amp;CD$3,$DB$1:$DB$200&amp;$DC$1:$DC$200,0))),"",IF(INDEX($DC$1:$DC$200,MATCH($BI265&amp;CD$3,$DB$1:$DB$200&amp;$DC$1:$DC$200,0))=CD$3,1,"")),IF(INDEX($DC$201:$DC$770,MATCH($BI264&amp;CD$3,$DB$201:$DB$770&amp;$DC$201:$DC$770,0))=CD$3,2,""))</f>
        <v/>
      </c>
      <c r="CE265" s="10" t="str">
        <f t="array" ref="CE265">IF(ISNA(INDEX($DC$201:$DC$770,MATCH($BI264&amp;CE$3,$DB$201:$DB$770&amp;$DC$201:$DC$770,0))),IF(ISNA(INDEX($DC$1:$DC$200,MATCH($BI265&amp;CE$3,$DB$1:$DB$200&amp;$DC$1:$DC$200,0))),"",IF(INDEX($DC$1:$DC$200,MATCH($BI265&amp;CE$3,$DB$1:$DB$200&amp;$DC$1:$DC$200,0))=CE$3,1,"")),IF(INDEX($DC$201:$DC$770,MATCH($BI264&amp;CE$3,$DB$201:$DB$770&amp;$DC$201:$DC$770,0))=CE$3,2,""))</f>
        <v/>
      </c>
      <c r="CF265" s="10" t="str">
        <f t="array" ref="CF265">IF(ISNA(INDEX($DC$201:$DC$770,MATCH($BI264&amp;CF$3,$DB$201:$DB$770&amp;$DC$201:$DC$770,0))),IF(ISNA(INDEX($DC$1:$DC$200,MATCH($BI265&amp;CF$3,$DB$1:$DB$200&amp;$DC$1:$DC$200,0))),"",IF(INDEX($DC$1:$DC$200,MATCH($BI265&amp;CF$3,$DB$1:$DB$200&amp;$DC$1:$DC$200,0))=CF$3,1,"")),IF(INDEX($DC$201:$DC$770,MATCH($BI264&amp;CF$3,$DB$201:$DB$770&amp;$DC$201:$DC$770,0))=CF$3,2,""))</f>
        <v/>
      </c>
      <c r="CG265" s="9" t="str">
        <f t="array" ref="CG265">IF(ISNA(INDEX($DC$201:$DC$770,MATCH($BI264&amp;CG$3,$DB$201:$DB$770&amp;$DC$201:$DC$770,0))),IF(ISNA(INDEX($DC$1:$DC$200,MATCH($BI265&amp;CG$3,$DB$1:$DB$200&amp;$DC$1:$DC$200,0))),"",IF(INDEX($DC$1:$DC$200,MATCH($BI265&amp;CG$3,$DB$1:$DB$200&amp;$DC$1:$DC$200,0))=CG$3,1,"")),IF(INDEX($DC$201:$DC$770,MATCH($BI264&amp;CG$3,$DB$201:$DB$770&amp;$DC$201:$DC$770,0))=CG$3,2,""))</f>
        <v/>
      </c>
      <c r="CH265" s="10" t="str">
        <f t="array" ref="CH265">IF(ISNA(INDEX($DC$201:$DC$770,MATCH($BI264&amp;CH$3,$DB$201:$DB$770&amp;$DC$201:$DC$770,0))),IF(ISNA(INDEX($DC$1:$DC$200,MATCH($BI265&amp;CH$3,$DB$1:$DB$200&amp;$DC$1:$DC$200,0))),"",IF(INDEX($DC$1:$DC$200,MATCH($BI265&amp;CH$3,$DB$1:$DB$200&amp;$DC$1:$DC$200,0))=CH$3,1,"")),IF(INDEX($DC$201:$DC$770,MATCH($BI264&amp;CH$3,$DB$201:$DB$770&amp;$DC$201:$DC$770,0))=CH$3,2,""))</f>
        <v/>
      </c>
      <c r="CI265" s="8" t="str">
        <f t="array" ref="CI265">IF(ISNA(INDEX($DC$201:$DC$770,MATCH($BI264&amp;CI$3,$DB$201:$DB$770&amp;$DC$201:$DC$770,0))),IF(ISNA(INDEX($DC$1:$DC$200,MATCH($BI265&amp;CI$3,$DB$1:$DB$200&amp;$DC$1:$DC$200,0))),"",IF(INDEX($DC$1:$DC$200,MATCH($BI265&amp;CI$3,$DB$1:$DB$200&amp;$DC$1:$DC$200,0))=CI$3,1,"")),IF(INDEX($DC$201:$DC$770,MATCH($BI264&amp;CI$3,$DB$201:$DB$770&amp;$DC$201:$DC$770,0))=CI$3,2,""))</f>
        <v/>
      </c>
      <c r="CJ265" s="10" t="str">
        <f t="array" ref="CJ265">IF(ISNA(INDEX($DC$201:$DC$770,MATCH($BI264&amp;CJ$3,$DB$201:$DB$770&amp;$DC$201:$DC$770,0))),IF(ISNA(INDEX($DC$1:$DC$200,MATCH($BI265&amp;CJ$3,$DB$1:$DB$200&amp;$DC$1:$DC$200,0))),"",IF(INDEX($DC$1:$DC$200,MATCH($BI265&amp;CJ$3,$DB$1:$DB$200&amp;$DC$1:$DC$200,0))=CJ$3,1,"")),IF(INDEX($DC$201:$DC$770,MATCH($BI264&amp;CJ$3,$DB$201:$DB$770&amp;$DC$201:$DC$770,0))=CJ$3,2,""))</f>
        <v/>
      </c>
      <c r="CK265" s="10" t="str">
        <f t="array" ref="CK265">IF(ISNA(INDEX($DC$201:$DC$770,MATCH($BI264&amp;CK$3,$DB$201:$DB$770&amp;$DC$201:$DC$770,0))),IF(ISNA(INDEX($DC$1:$DC$200,MATCH($BI265&amp;CK$3,$DB$1:$DB$200&amp;$DC$1:$DC$200,0))),"",IF(INDEX($DC$1:$DC$200,MATCH($BI265&amp;CK$3,$DB$1:$DB$200&amp;$DC$1:$DC$200,0))=CK$3,1,"")),IF(INDEX($DC$201:$DC$770,MATCH($BI264&amp;CK$3,$DB$201:$DB$770&amp;$DC$201:$DC$770,0))=CK$3,2,""))</f>
        <v/>
      </c>
      <c r="CL265" s="8" t="str">
        <f t="array" ref="CL265">IF(ISNA(INDEX($DC$201:$DC$770,MATCH($BI264&amp;CL$3,$DB$201:$DB$770&amp;$DC$201:$DC$770,0))),IF(ISNA(INDEX($DC$1:$DC$200,MATCH($BI265&amp;CL$3,$DB$1:$DB$200&amp;$DC$1:$DC$200,0))),"",IF(INDEX($DC$1:$DC$200,MATCH($BI265&amp;CL$3,$DB$1:$DB$200&amp;$DC$1:$DC$200,0))=CL$3,1,"")),IF(INDEX($DC$201:$DC$770,MATCH($BI264&amp;CL$3,$DB$201:$DB$770&amp;$DC$201:$DC$770,0))=CL$3,2,""))</f>
        <v/>
      </c>
      <c r="CX265" s="30"/>
      <c r="CY265" s="30"/>
      <c r="CZ265" s="30"/>
      <c r="DA265" s="30"/>
      <c r="DB265" s="30">
        <f>$CP$85</f>
        <v>0</v>
      </c>
      <c r="DC265" s="30">
        <f>CO85</f>
        <v>3</v>
      </c>
      <c r="DD265" s="30"/>
      <c r="DE265" s="30">
        <v>1</v>
      </c>
      <c r="DF265" s="30">
        <f>CY86-CY85+1</f>
        <v>1</v>
      </c>
      <c r="DG265" s="30"/>
      <c r="DH265" s="30"/>
      <c r="DI265" s="30"/>
      <c r="DJ265" s="30"/>
      <c r="DK265" s="30"/>
      <c r="DL265" s="49">
        <f t="shared" si="1926"/>
        <v>0</v>
      </c>
      <c r="DM265" s="30"/>
      <c r="DN265" s="30"/>
      <c r="DO265" s="30"/>
      <c r="DP265" s="30"/>
      <c r="DQ265" s="30"/>
    </row>
    <row r="266" spans="1:121">
      <c r="A266" s="13">
        <f t="shared" ref="A266" si="2533">A264+1</f>
        <v>305</v>
      </c>
      <c r="B266" s="174">
        <f>TRUNC((DATE($CR$2,C$205,C266)-WEEKDAY(DATE($CR$2,C$205,C266),2)-DATE(YEAR(DATE($CR$2,C$205,C266)+4-WEEKDAY(DATE($CR$2,C$205,C266),2)),1,-10))/7)</f>
        <v>44</v>
      </c>
      <c r="C266" s="181">
        <v>31</v>
      </c>
      <c r="D266" s="176" t="str">
        <f t="shared" si="1928"/>
        <v>Mo</v>
      </c>
      <c r="E266" s="2"/>
      <c r="F266" s="164" t="str">
        <f t="shared" ref="F266" si="2534">IF(OR(OR(B266=$CR$7,B270=$CR$7,B266=$CS$7,B270=$CS$7,B266=$CT$7,B270=$CT$7,B266=$CR$8,B270=$CR$8,B266=$CR$9,B270=$CR$9,B266=$CR$10,B270=$CR$10,B266=$CS$10,B270=$CS$10,B266=$CR$11,B270=$CR$11,B266=$CS$11,B270=$CS$11,B266=$CT$11,B270=$CT$11,B266=$CU$11,B270=$CU$11,B266=$CV$11,B270=$CV$11,B266=$CR$12,B270=$CR$12,B266=$CS$12,B270=$CS$12),OR($A267=$CP$30,$A267=$CP$31,$A267=$CP$32,$A267=$CP$33,$A267=$CP$34,$A267=$CP$35,$A267=$CP$36,$A267=$CP$37,$A267=$CP$38,$A267=$CP$39,$A267=$CP$40,$A267=$CP$41),OR($A267=$CP$44,$A267=$CP$45,$A267=$CP$46,$A267=$CP$47,$A267=$CP$48,$A267=$CP$49,$A267=$CP$50)),1,"")</f>
        <v/>
      </c>
      <c r="G266" s="164" t="str">
        <f t="shared" ref="G266" si="2535">IF(OR(OR(B266=$CR$15,B270=$CR$15,B266=$CS$15,B270=$CS$15,B266=$CT$15,B270=$CT$15,B266=$CR$16,B270=$CR$16,B266=$CS$16,B270=$CS$16,B266=$CR$17,B270=$CR$17,B266=$CS$17,B270=$CS$17,B266=$CR$18,B270=$CR$18,B266=$CS$18,B270=$CS$18,B266=$CT$18,B270=$CT$18,B266=$CU$18,B270=$CU$18,B266=$CV$18,B270=$CV$18,B266=$CR$19,B270=$CR$19,B266=$CS$19,B270=$CS$19),OR($A267=$CP$30,$A267=$CP$31,$A267=$CP$32,$A267=$CP$33,$A267=$CP$34,$A267=$CP$35,$A267=$CP$36,$A267=$CP$37,$A267=$CP$38,$A267=$CP$39,$A267=$CP$40,$A267=$CP$41),OR($A267=$CP$44,$A267=$CP$45,$A267=$CP$46,$A267=$CP$47,$A267=$CP$48,$A267=$CP$49,$A267=$CP$50)),1,"")</f>
        <v/>
      </c>
      <c r="H266" s="164" t="str">
        <f t="shared" ref="H266" si="2536">IF(OR(OR(B266=$CR$22,B270=$CR$22,B266=$CS$22,B270=$CS$22,B266=$CT$22,B270=$CT$22,B266=$CR$23,B270=$CR$23,B266=$CS$23,B270=$CS$23,B266=$CR$24,B270=$CR$24,B266=$CS$24,B270=$CS$24,B266=$CR$25,B270=$CR$25,B266=$CS$25,B270=$CS$25,B266=$CT$25,B270=$CT$25,B266=$CU$25,B270=$CU$25,B266=$CV$25,B270=$CV$25,B266=$CR$26,B270=$CR$26,B266=$CS$26,B270=$CS$26),OR($A267=$CP$30,$A267=$CP$31,$A267=$CP$32,$A267=$CP$33,$A267=$CP$34,$A267=$CP$35,$A267=$CP$36,$A267=$CP$37,$A267=$CP$38,$A267=$CP$39,$A267=$CP$40,$A267=$CP$41),OR($A267=$CP$44,$A267=$CP$45,$A267=$CP$46,$A267=$CP$47,$A267=$CP$48,$A267=$CP$49,$A267=$CP$50)),1,"")</f>
        <v/>
      </c>
      <c r="I266" s="2"/>
      <c r="J266" s="1" t="str">
        <f t="shared" ref="J266" si="2537">IF(ISNA(VLOOKUP(A266,$DB$1:$DE$200,4,FALSE)),"",VLOOKUP(A266,$DB$1:$DE$200,4,FALSE))</f>
        <v/>
      </c>
      <c r="K266" s="1"/>
      <c r="L266" s="1"/>
      <c r="M266" s="1"/>
      <c r="N266" s="1"/>
      <c r="O266" s="1"/>
      <c r="P266" s="5" t="str">
        <f t="array" ref="P266">IF(ISNA(INDEX($DC$1:$DC$770,MATCH($A266&amp;P$3,$DB$1:$DB$770&amp;$DC$1:$DC$770,0))),"",IF(ISNA(INDEX($DC$1:$DC$200,MATCH($A266&amp;P$3,$DB$1:$DB$200&amp;$DC$1:$DC$200,0))),IF(INDEX($DC$201:$DC$770,MATCH($A266&amp;P$3,$DB$201:$DB$770&amp;$DC$201:$DC$770,0))=P$3,2,""),IF(INDEX($DC$1:$DC$200,MATCH($A266&amp;P$3,$DB$1:$DB$200&amp;$DC$1:$DC$200,0))=P$3,1,"")))</f>
        <v/>
      </c>
      <c r="Q266" s="6" t="str">
        <f t="array" ref="Q266">IF(ISNA(INDEX($DC$1:$DC$770,MATCH($A266&amp;Q$3,$DB$1:$DB$770&amp;$DC$1:$DC$770,0))),"",IF(ISNA(INDEX($DC$1:$DC$200,MATCH($A266&amp;Q$3,$DB$1:$DB$200&amp;$DC$1:$DC$200,0))),IF(INDEX($DC$201:$DC$770,MATCH($A266&amp;Q$3,$DB$201:$DB$770&amp;$DC$201:$DC$770,0))=Q$3,2,""),IF(INDEX($DC$1:$DC$200,MATCH($A266&amp;Q$3,$DB$1:$DB$200&amp;$DC$1:$DC$200,0))=Q$3,1,"")))</f>
        <v/>
      </c>
      <c r="R266" s="6" t="str">
        <f t="array" ref="R266">IF(ISNA(INDEX($DC$1:$DC$770,MATCH($A266&amp;R$3,$DB$1:$DB$770&amp;$DC$1:$DC$770,0))),"",IF(ISNA(INDEX($DC$1:$DC$200,MATCH($A266&amp;R$3,$DB$1:$DB$200&amp;$DC$1:$DC$200,0))),IF(INDEX($DC$201:$DC$770,MATCH($A266&amp;R$3,$DB$201:$DB$770&amp;$DC$201:$DC$770,0))=R$3,2,""),IF(INDEX($DC$1:$DC$200,MATCH($A266&amp;R$3,$DB$1:$DB$200&amp;$DC$1:$DC$200,0))=R$3,1,"")))</f>
        <v/>
      </c>
      <c r="S266" s="5" t="str">
        <f t="array" ref="S266">IF(ISNA(INDEX($DC$1:$DC$770,MATCH($A266&amp;S$3,$DB$1:$DB$770&amp;$DC$1:$DC$770,0))),"",IF(ISNA(INDEX($DC$1:$DC$200,MATCH($A266&amp;S$3,$DB$1:$DB$200&amp;$DC$1:$DC$200,0))),IF(INDEX($DC$201:$DC$770,MATCH($A266&amp;S$3,$DB$201:$DB$770&amp;$DC$201:$DC$770,0))=S$3,2,""),IF(INDEX($DC$1:$DC$200,MATCH($A266&amp;S$3,$DB$1:$DB$200&amp;$DC$1:$DC$200,0))=S$3,1,"")))</f>
        <v/>
      </c>
      <c r="T266" s="6" t="str">
        <f t="array" ref="T266">IF(ISNA(INDEX($DC$1:$DC$770,MATCH($A266&amp;T$3,$DB$1:$DB$770&amp;$DC$1:$DC$770,0))),"",IF(ISNA(INDEX($DC$1:$DC$200,MATCH($A266&amp;T$3,$DB$1:$DB$200&amp;$DC$1:$DC$200,0))),IF(INDEX($DC$201:$DC$770,MATCH($A266&amp;T$3,$DB$201:$DB$770&amp;$DC$201:$DC$770,0))=T$3,2,""),IF(INDEX($DC$1:$DC$200,MATCH($A266&amp;T$3,$DB$1:$DB$200&amp;$DC$1:$DC$200,0))=T$3,1,"")))</f>
        <v/>
      </c>
      <c r="U266" s="7" t="str">
        <f t="array" ref="U266">IF(ISNA(INDEX($DC$1:$DC$770,MATCH($A266&amp;U$3,$DB$1:$DB$770&amp;$DC$1:$DC$770,0))),"",IF(ISNA(INDEX($DC$1:$DC$200,MATCH($A266&amp;U$3,$DB$1:$DB$200&amp;$DC$1:$DC$200,0))),IF(INDEX($DC$201:$DC$770,MATCH($A266&amp;U$3,$DB$201:$DB$770&amp;$DC$201:$DC$770,0))=U$3,2,""),IF(INDEX($DC$1:$DC$200,MATCH($A266&amp;U$3,$DB$1:$DB$200&amp;$DC$1:$DC$200,0))=U$3,1,"")))</f>
        <v/>
      </c>
      <c r="V266" s="6" t="str">
        <f t="array" ref="V266">IF(ISNA(INDEX($DC$1:$DC$770,MATCH($A266&amp;V$3,$DB$1:$DB$770&amp;$DC$1:$DC$770,0))),"",IF(ISNA(INDEX($DC$1:$DC$200,MATCH($A266&amp;V$3,$DB$1:$DB$200&amp;$DC$1:$DC$200,0))),IF(INDEX($DC$201:$DC$770,MATCH($A266&amp;V$3,$DB$201:$DB$770&amp;$DC$201:$DC$770,0))=V$3,2,""),IF(INDEX($DC$1:$DC$200,MATCH($A266&amp;V$3,$DB$1:$DB$200&amp;$DC$1:$DC$200,0))=V$3,1,"")))</f>
        <v/>
      </c>
      <c r="W266" s="6" t="str">
        <f t="array" ref="W266">IF(ISNA(INDEX($DC$1:$DC$770,MATCH($A266&amp;W$3,$DB$1:$DB$770&amp;$DC$1:$DC$770,0))),"",IF(ISNA(INDEX($DC$1:$DC$200,MATCH($A266&amp;W$3,$DB$1:$DB$200&amp;$DC$1:$DC$200,0))),IF(INDEX($DC$201:$DC$770,MATCH($A266&amp;W$3,$DB$201:$DB$770&amp;$DC$201:$DC$770,0))=W$3,2,""),IF(INDEX($DC$1:$DC$200,MATCH($A266&amp;W$3,$DB$1:$DB$200&amp;$DC$1:$DC$200,0))=W$3,1,"")))</f>
        <v/>
      </c>
      <c r="X266" s="6" t="str">
        <f t="array" ref="X266">IF(ISNA(INDEX($DC$1:$DC$770,MATCH($A266&amp;X$3,$DB$1:$DB$770&amp;$DC$1:$DC$770,0))),"",IF(ISNA(INDEX($DC$1:$DC$200,MATCH($A266&amp;X$3,$DB$1:$DB$200&amp;$DC$1:$DC$200,0))),IF(INDEX($DC$201:$DC$770,MATCH($A266&amp;X$3,$DB$201:$DB$770&amp;$DC$201:$DC$770,0))=X$3,2,""),IF(INDEX($DC$1:$DC$200,MATCH($A266&amp;X$3,$DB$1:$DB$200&amp;$DC$1:$DC$200,0))=X$3,1,"")))</f>
        <v/>
      </c>
      <c r="Y266" s="5" t="str">
        <f t="array" ref="Y266">IF(ISNA(INDEX($DC$1:$DC$770,MATCH($A266&amp;Y$3,$DB$1:$DB$770&amp;$DC$1:$DC$770,0))),"",IF(ISNA(INDEX($DC$1:$DC$200,MATCH($A266&amp;Y$3,$DB$1:$DB$200&amp;$DC$1:$DC$200,0))),IF(INDEX($DC$201:$DC$770,MATCH($A266&amp;Y$3,$DB$201:$DB$770&amp;$DC$201:$DC$770,0))=Y$3,2,""),IF(INDEX($DC$1:$DC$200,MATCH($A266&amp;Y$3,$DB$1:$DB$200&amp;$DC$1:$DC$200,0))=Y$3,1,"")))</f>
        <v/>
      </c>
      <c r="Z266" s="6" t="str">
        <f t="array" ref="Z266">IF(ISNA(INDEX($DC$1:$DC$770,MATCH($A266&amp;Z$3,$DB$1:$DB$770&amp;$DC$1:$DC$770,0))),"",IF(ISNA(INDEX($DC$1:$DC$200,MATCH($A266&amp;Z$3,$DB$1:$DB$200&amp;$DC$1:$DC$200,0))),IF(INDEX($DC$201:$DC$770,MATCH($A266&amp;Z$3,$DB$201:$DB$770&amp;$DC$201:$DC$770,0))=Z$3,2,""),IF(INDEX($DC$1:$DC$200,MATCH($A266&amp;Z$3,$DB$1:$DB$200&amp;$DC$1:$DC$200,0))=Z$3,1,"")))</f>
        <v/>
      </c>
      <c r="AA266" s="7" t="str">
        <f t="array" ref="AA266">IF(ISNA(INDEX($DC$1:$DC$770,MATCH($A266&amp;AA$3,$DB$1:$DB$770&amp;$DC$1:$DC$770,0))),"",IF(ISNA(INDEX($DC$1:$DC$200,MATCH($A266&amp;AA$3,$DB$1:$DB$200&amp;$DC$1:$DC$200,0))),IF(INDEX($DC$201:$DC$770,MATCH($A266&amp;AA$3,$DB$201:$DB$770&amp;$DC$201:$DC$770,0))=AA$3,2,""),IF(INDEX($DC$1:$DC$200,MATCH($A266&amp;AA$3,$DB$1:$DB$200&amp;$DC$1:$DC$200,0))=AA$3,1,"")))</f>
        <v/>
      </c>
      <c r="AB266" s="6" t="str">
        <f t="array" ref="AB266">IF(ISNA(INDEX($DC$1:$DC$770,MATCH($A266&amp;AB$3,$DB$1:$DB$770&amp;$DC$1:$DC$770,0))),"",IF(ISNA(INDEX($DC$1:$DC$200,MATCH($A266&amp;AB$3,$DB$1:$DB$200&amp;$DC$1:$DC$200,0))),IF(INDEX($DC$201:$DC$770,MATCH($A266&amp;AB$3,$DB$201:$DB$770&amp;$DC$201:$DC$770,0))=AB$3,2,""),IF(INDEX($DC$1:$DC$200,MATCH($A266&amp;AB$3,$DB$1:$DB$200&amp;$DC$1:$DC$200,0))=AB$3,1,"")))</f>
        <v/>
      </c>
      <c r="AC266" s="6" t="str">
        <f t="array" ref="AC266">IF(ISNA(INDEX($DC$1:$DC$770,MATCH($A266&amp;AC$3,$DB$1:$DB$770&amp;$DC$1:$DC$770,0))),"",IF(ISNA(INDEX($DC$1:$DC$200,MATCH($A266&amp;AC$3,$DB$1:$DB$200&amp;$DC$1:$DC$200,0))),IF(INDEX($DC$201:$DC$770,MATCH($A266&amp;AC$3,$DB$201:$DB$770&amp;$DC$201:$DC$770,0))=AC$3,2,""),IF(INDEX($DC$1:$DC$200,MATCH($A266&amp;AC$3,$DB$1:$DB$200&amp;$DC$1:$DC$200,0))=AC$3,1,"")))</f>
        <v/>
      </c>
      <c r="AD266" s="7" t="str">
        <f t="array" ref="AD266">IF(ISNA(INDEX($DC$1:$DC$770,MATCH($A266&amp;AD$3,$DB$1:$DB$770&amp;$DC$1:$DC$770,0))),"",IF(ISNA(INDEX($DC$1:$DC$200,MATCH($A266&amp;AD$3,$DB$1:$DB$200&amp;$DC$1:$DC$200,0))),IF(INDEX($DC$201:$DC$770,MATCH($A266&amp;AD$3,$DB$201:$DB$770&amp;$DC$201:$DC$770,0))=AD$3,2,""),IF(INDEX($DC$1:$DC$200,MATCH($A266&amp;AD$3,$DB$1:$DB$200&amp;$DC$1:$DC$200,0))=AD$3,1,"")))</f>
        <v/>
      </c>
      <c r="AE266" s="4"/>
      <c r="AF266" s="1">
        <f>BJ206</f>
        <v>48</v>
      </c>
      <c r="AG266" s="1"/>
      <c r="AH266" s="23"/>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6"/>
      <c r="BI266" s="3">
        <f t="shared" ref="BI266" si="2538">BI264+1</f>
        <v>366</v>
      </c>
      <c r="BJ266" s="190">
        <f>TRUNC((DATE($CR$2,BK$205,BK266)-WEEKDAY(DATE($CR$2,BK$205,BK266),2)-DATE(YEAR(DATE($CR$2,BK$205,BK266)+4-WEEKDAY(DATE($CR$2,BK$205,BK266),2)),1,-10))/7)</f>
        <v>52</v>
      </c>
      <c r="BK266" s="181">
        <v>31</v>
      </c>
      <c r="BL266" s="176" t="str">
        <f t="shared" si="1938"/>
        <v>Sa</v>
      </c>
      <c r="BM266" s="2"/>
      <c r="BN266" s="164">
        <f t="shared" ref="BN266" si="2539">IF(OR(OR($BI267=$CP$30,$BI267=$CP$31,$BI267=$CP$32,$BI267=$CP$33,$BI267=$CP$34,$BI267=$CP$35,$BI267=$CP$36,$BI267=$CP$37,$BI267=$CP$38,$BI267=$CP$39,$BI267=$CP$40,$BI267=$CP$41),OR(BJ266=$CR$7,BJ270=$CR$7,BJ266=$CS$7,BJ270=$CS$7,BJ266=$CT$7,BJ270=$CT$7,BJ266=$CR$8,BJ270=$CR$8,BJ266=$CR$9,BJ270=$CR$9,BJ266=$CR$10,BJ270=$CR$10,BJ266=$CS$10,BJ270=$CS$10,BJ266=$CR$11,BJ270=$CR$11,BJ266=$CS$11,BJ270=$CS$11,BJ266=$CT$11,BJ270=$CT$11,BJ266=$CU$11,BJ270=$CU$11,BJ266=$CV$11,BJ270=$CV$11,BJ266=$CR$12,BJ270=$CR$12,BJ266=$CS$12,BJ270=$CS$12),OR($BI267=$CP$44,$BI267=$CP$45,$BI267=$CP$46,$BI267=$CP$47,$BI267=$CP$48,$BI267=$CP$49,$BI267=$CP$50)),1,"")</f>
        <v>1</v>
      </c>
      <c r="BO266" s="164">
        <f t="shared" ref="BO266" si="2540">IF(OR(OR(BJ266=$CR$15,BJ270=$CR$15,BJ266=$CS$15,BJ270=$CS$15,BJ266=$CT$15,BJ270=$CT$15,BJ266=$CR$16,BJ270=$CR$16,BJ266=$CS$16,BJ270=$CS$16,BJ266=$CR$17,BJ270=$CR$17,BJ266=$CS$17,BJ270=$CS$17,BJ266=$CR$18,BJ270=$CR$18,BJ266=$CS$18,BJ270=$CS$18,BJ266=$CT$18,BJ270=$CT$18,BJ266=$CU$18,BJ270=$CU$18,BJ266=$CV$18,BJ270=$CV$18,BJ266=$CR$19,BJ270=$CR$19,BJ266=$CS$19,BJ270=$CS$19),OR($BI267=$CP$30,$BI267=$CP$31,$BI267=$CP$32,$BI267=$CP$33,$BI267=$CP$34,$BI267=$CP$35,$BI267=$CP$36,$BI267=$CP$37,$BI267=$CP$38,$BI267=$CP$39,$BI267=$CP$40,$BI267=$CP$41),OR($BI267=$CP$44,$BI267=$CP$45,$BI267=$CP$46,$BI267=$CP$47,$BI267=$CP$48,$BI267=$CP$49,$BI267=$CP$50)),1,"")</f>
        <v>1</v>
      </c>
      <c r="BP266" s="164">
        <f t="shared" ref="BP266" si="2541">IF(OR(OR(BJ266=$CR$22,BJ270=$CR$22,BJ266=$CS$22,BJ270=$CS$22,BJ266=$CT$22,BJ270=$CT$22,BJ266=$CR$23,BJ270=$CR$23,BJ266=$CS$23,BJ270=$CS$23,BJ266=$CR$24,BJ270=$CR$24,BJ266=$CS$24,BJ270=$CS$24,BJ266=$CR$25,BJ270=$CR$25,BJ266=$CS$25,BJ270=$CS$25,BJ266=$CT$25,BJ270=$CT$25,BJ266=$CU$25,BJ270=$CU$25,BJ266=$CV$25,BJ270=$CV$25,BJ266=$CR$26,BJ270=$CR$26,BJ266=$CS$26,BJ270=$CS$26),OR($BI267=$CP$30,$BI267=$CP$31,$BI267=$CP$32,$BI267=$CP$33,$BI267=$CP$34,$BI267=$CP$35,$BI267=$CP$36,$BI267=$CP$37,$BI267=$CP$38,$BI267=$CP$39,$BI267=$CP$40,$BI267=$CP$41),OR($BI267=$CP$44,$BI267=$CP$45,$BI267=$CP$46,$BI267=$CP$47,$BI267=$CP$48,$BI267=$CP$49,$BI267=$CP$50)),1,"")</f>
        <v>1</v>
      </c>
      <c r="BQ266" s="2"/>
      <c r="BR266" s="5" t="str">
        <f t="shared" ref="BR266" si="2542">IF(ISNA(VLOOKUP(BI266,$DB$1:$DE$200,4,FALSE)),"",VLOOKUP(BI266,$DB$1:$DE$200,4,FALSE))</f>
        <v/>
      </c>
      <c r="BS266" s="6"/>
      <c r="BT266" s="6"/>
      <c r="BU266" s="6"/>
      <c r="BV266" s="6"/>
      <c r="BW266" s="7"/>
      <c r="BX266" s="5" t="str">
        <f t="array" ref="BX266">IF(ISNA(INDEX($DC$1:$DC$770,MATCH($BI266&amp;BX$3,$DB$1:$DB$770&amp;$DC$1:$DC$770,0))),"",IF(ISNA(INDEX($DC$1:$DC$200,MATCH($BI266&amp;BX$3,$DB$1:$DB$200&amp;$DC$1:$DC$200,0))),IF(INDEX($DC$201:$DC$770,MATCH($BI266&amp;BX$3,$DB$201:$DB$770&amp;$DC$201:$DC$770,0))=BX$3,2,""),IF(INDEX($DC$1:$DC$200,MATCH($BI266&amp;BX$3,$DB$1:$DB$200&amp;$DC$1:$DC$200,0))=BX$3,1,"")))</f>
        <v/>
      </c>
      <c r="BY266" s="6" t="str">
        <f t="array" ref="BY266">IF(ISNA(INDEX($DC$1:$DC$770,MATCH($BI266&amp;BY$3,$DB$1:$DB$770&amp;$DC$1:$DC$770,0))),"",IF(ISNA(INDEX($DC$1:$DC$200,MATCH($BI266&amp;BY$3,$DB$1:$DB$200&amp;$DC$1:$DC$200,0))),IF(INDEX($DC$201:$DC$770,MATCH($BI266&amp;BY$3,$DB$201:$DB$770&amp;$DC$201:$DC$770,0))=BY$3,2,""),IF(INDEX($DC$1:$DC$200,MATCH($BI266&amp;BY$3,$DB$1:$DB$200&amp;$DC$1:$DC$200,0))=BY$3,1,"")))</f>
        <v/>
      </c>
      <c r="BZ266" s="6" t="str">
        <f t="array" ref="BZ266">IF(ISNA(INDEX($DC$1:$DC$770,MATCH($BI266&amp;BZ$3,$DB$1:$DB$770&amp;$DC$1:$DC$770,0))),"",IF(ISNA(INDEX($DC$1:$DC$200,MATCH($BI266&amp;BZ$3,$DB$1:$DB$200&amp;$DC$1:$DC$200,0))),IF(INDEX($DC$201:$DC$770,MATCH($BI266&amp;BZ$3,$DB$201:$DB$770&amp;$DC$201:$DC$770,0))=BZ$3,2,""),IF(INDEX($DC$1:$DC$200,MATCH($BI266&amp;BZ$3,$DB$1:$DB$200&amp;$DC$1:$DC$200,0))=BZ$3,1,"")))</f>
        <v/>
      </c>
      <c r="CA266" s="5" t="str">
        <f t="array" ref="CA266">IF(ISNA(INDEX($DC$1:$DC$770,MATCH($BI266&amp;CA$3,$DB$1:$DB$770&amp;$DC$1:$DC$770,0))),"",IF(ISNA(INDEX($DC$1:$DC$200,MATCH($BI266&amp;CA$3,$DB$1:$DB$200&amp;$DC$1:$DC$200,0))),IF(INDEX($DC$201:$DC$770,MATCH($BI266&amp;CA$3,$DB$201:$DB$770&amp;$DC$201:$DC$770,0))=CA$3,2,""),IF(INDEX($DC$1:$DC$200,MATCH($BI266&amp;CA$3,$DB$1:$DB$200&amp;$DC$1:$DC$200,0))=CA$3,1,"")))</f>
        <v/>
      </c>
      <c r="CB266" s="6" t="str">
        <f t="array" ref="CB266">IF(ISNA(INDEX($DC$1:$DC$770,MATCH($BI266&amp;CB$3,$DB$1:$DB$770&amp;$DC$1:$DC$770,0))),"",IF(ISNA(INDEX($DC$1:$DC$200,MATCH($BI266&amp;CB$3,$DB$1:$DB$200&amp;$DC$1:$DC$200,0))),IF(INDEX($DC$201:$DC$770,MATCH($BI266&amp;CB$3,$DB$201:$DB$770&amp;$DC$201:$DC$770,0))=CB$3,2,""),IF(INDEX($DC$1:$DC$200,MATCH($BI266&amp;CB$3,$DB$1:$DB$200&amp;$DC$1:$DC$200,0))=CB$3,1,"")))</f>
        <v/>
      </c>
      <c r="CC266" s="7" t="str">
        <f t="array" ref="CC266">IF(ISNA(INDEX($DC$1:$DC$770,MATCH($BI266&amp;CC$3,$DB$1:$DB$770&amp;$DC$1:$DC$770,0))),"",IF(ISNA(INDEX($DC$1:$DC$200,MATCH($BI266&amp;CC$3,$DB$1:$DB$200&amp;$DC$1:$DC$200,0))),IF(INDEX($DC$201:$DC$770,MATCH($BI266&amp;CC$3,$DB$201:$DB$770&amp;$DC$201:$DC$770,0))=CC$3,2,""),IF(INDEX($DC$1:$DC$200,MATCH($BI266&amp;CC$3,$DB$1:$DB$200&amp;$DC$1:$DC$200,0))=CC$3,1,"")))</f>
        <v/>
      </c>
      <c r="CD266" s="6" t="str">
        <f t="array" ref="CD266">IF(ISNA(INDEX($DC$1:$DC$770,MATCH($BI266&amp;CD$3,$DB$1:$DB$770&amp;$DC$1:$DC$770,0))),"",IF(ISNA(INDEX($DC$1:$DC$200,MATCH($BI266&amp;CD$3,$DB$1:$DB$200&amp;$DC$1:$DC$200,0))),IF(INDEX($DC$201:$DC$770,MATCH($BI266&amp;CD$3,$DB$201:$DB$770&amp;$DC$201:$DC$770,0))=CD$3,2,""),IF(INDEX($DC$1:$DC$200,MATCH($BI266&amp;CD$3,$DB$1:$DB$200&amp;$DC$1:$DC$200,0))=CD$3,1,"")))</f>
        <v/>
      </c>
      <c r="CE266" s="6" t="str">
        <f t="array" ref="CE266">IF(ISNA(INDEX($DC$1:$DC$770,MATCH($BI266&amp;CE$3,$DB$1:$DB$770&amp;$DC$1:$DC$770,0))),"",IF(ISNA(INDEX($DC$1:$DC$200,MATCH($BI266&amp;CE$3,$DB$1:$DB$200&amp;$DC$1:$DC$200,0))),IF(INDEX($DC$201:$DC$770,MATCH($BI266&amp;CE$3,$DB$201:$DB$770&amp;$DC$201:$DC$770,0))=CE$3,2,""),IF(INDEX($DC$1:$DC$200,MATCH($BI266&amp;CE$3,$DB$1:$DB$200&amp;$DC$1:$DC$200,0))=CE$3,1,"")))</f>
        <v/>
      </c>
      <c r="CF266" s="6" t="str">
        <f t="array" ref="CF266">IF(ISNA(INDEX($DC$1:$DC$770,MATCH($BI266&amp;CF$3,$DB$1:$DB$770&amp;$DC$1:$DC$770,0))),"",IF(ISNA(INDEX($DC$1:$DC$200,MATCH($BI266&amp;CF$3,$DB$1:$DB$200&amp;$DC$1:$DC$200,0))),IF(INDEX($DC$201:$DC$770,MATCH($BI266&amp;CF$3,$DB$201:$DB$770&amp;$DC$201:$DC$770,0))=CF$3,2,""),IF(INDEX($DC$1:$DC$200,MATCH($BI266&amp;CF$3,$DB$1:$DB$200&amp;$DC$1:$DC$200,0))=CF$3,1,"")))</f>
        <v/>
      </c>
      <c r="CG266" s="5" t="str">
        <f t="array" ref="CG266">IF(ISNA(INDEX($DC$1:$DC$770,MATCH($BI266&amp;CG$3,$DB$1:$DB$770&amp;$DC$1:$DC$770,0))),"",IF(ISNA(INDEX($DC$1:$DC$200,MATCH($BI266&amp;CG$3,$DB$1:$DB$200&amp;$DC$1:$DC$200,0))),IF(INDEX($DC$201:$DC$770,MATCH($BI266&amp;CG$3,$DB$201:$DB$770&amp;$DC$201:$DC$770,0))=CG$3,2,""),IF(INDEX($DC$1:$DC$200,MATCH($BI266&amp;CG$3,$DB$1:$DB$200&amp;$DC$1:$DC$200,0))=CG$3,1,"")))</f>
        <v/>
      </c>
      <c r="CH266" s="6" t="str">
        <f t="array" ref="CH266">IF(ISNA(INDEX($DC$1:$DC$770,MATCH($BI266&amp;CH$3,$DB$1:$DB$770&amp;$DC$1:$DC$770,0))),"",IF(ISNA(INDEX($DC$1:$DC$200,MATCH($BI266&amp;CH$3,$DB$1:$DB$200&amp;$DC$1:$DC$200,0))),IF(INDEX($DC$201:$DC$770,MATCH($BI266&amp;CH$3,$DB$201:$DB$770&amp;$DC$201:$DC$770,0))=CH$3,2,""),IF(INDEX($DC$1:$DC$200,MATCH($BI266&amp;CH$3,$DB$1:$DB$200&amp;$DC$1:$DC$200,0))=CH$3,1,"")))</f>
        <v/>
      </c>
      <c r="CI266" s="7" t="str">
        <f t="array" ref="CI266">IF(ISNA(INDEX($DC$1:$DC$770,MATCH($BI266&amp;CI$3,$DB$1:$DB$770&amp;$DC$1:$DC$770,0))),"",IF(ISNA(INDEX($DC$1:$DC$200,MATCH($BI266&amp;CI$3,$DB$1:$DB$200&amp;$DC$1:$DC$200,0))),IF(INDEX($DC$201:$DC$770,MATCH($BI266&amp;CI$3,$DB$201:$DB$770&amp;$DC$201:$DC$770,0))=CI$3,2,""),IF(INDEX($DC$1:$DC$200,MATCH($BI266&amp;CI$3,$DB$1:$DB$200&amp;$DC$1:$DC$200,0))=CI$3,1,"")))</f>
        <v/>
      </c>
      <c r="CJ266" s="6" t="str">
        <f t="array" ref="CJ266">IF(ISNA(INDEX($DC$1:$DC$770,MATCH($BI266&amp;CJ$3,$DB$1:$DB$770&amp;$DC$1:$DC$770,0))),"",IF(ISNA(INDEX($DC$1:$DC$200,MATCH($BI266&amp;CJ$3,$DB$1:$DB$200&amp;$DC$1:$DC$200,0))),IF(INDEX($DC$201:$DC$770,MATCH($BI266&amp;CJ$3,$DB$201:$DB$770&amp;$DC$201:$DC$770,0))=CJ$3,2,""),IF(INDEX($DC$1:$DC$200,MATCH($BI266&amp;CJ$3,$DB$1:$DB$200&amp;$DC$1:$DC$200,0))=CJ$3,1,"")))</f>
        <v/>
      </c>
      <c r="CK266" s="6" t="str">
        <f t="array" ref="CK266">IF(ISNA(INDEX($DC$1:$DC$770,MATCH($BI266&amp;CK$3,$DB$1:$DB$770&amp;$DC$1:$DC$770,0))),"",IF(ISNA(INDEX($DC$1:$DC$200,MATCH($BI266&amp;CK$3,$DB$1:$DB$200&amp;$DC$1:$DC$200,0))),IF(INDEX($DC$201:$DC$770,MATCH($BI266&amp;CK$3,$DB$201:$DB$770&amp;$DC$201:$DC$770,0))=CK$3,2,""),IF(INDEX($DC$1:$DC$200,MATCH($BI266&amp;CK$3,$DB$1:$DB$200&amp;$DC$1:$DC$200,0))=CK$3,1,"")))</f>
        <v/>
      </c>
      <c r="CL266" s="7" t="str">
        <f t="array" ref="CL266">IF(ISNA(INDEX($DC$1:$DC$770,MATCH($BI266&amp;CL$3,$DB$1:$DB$770&amp;$DC$1:$DC$770,0))),"",IF(ISNA(INDEX($DC$1:$DC$200,MATCH($BI266&amp;CL$3,$DB$1:$DB$200&amp;$DC$1:$DC$200,0))),IF(INDEX($DC$201:$DC$770,MATCH($BI266&amp;CL$3,$DB$201:$DB$770&amp;$DC$201:$DC$770,0))=CL$3,2,""),IF(INDEX($DC$1:$DC$200,MATCH($BI266&amp;CL$3,$DB$1:$DB$200&amp;$DC$1:$DC$200,0))=CL$3,1,"")))</f>
        <v/>
      </c>
      <c r="CX266" s="30"/>
      <c r="CY266" s="30"/>
      <c r="CZ266" s="30"/>
      <c r="DA266" s="30"/>
      <c r="DB266" s="30">
        <f>IF($DF$265&gt;1,DB265+1,0)</f>
        <v>0</v>
      </c>
      <c r="DC266" s="30">
        <f>DC265</f>
        <v>3</v>
      </c>
      <c r="DD266" s="30"/>
      <c r="DE266" s="30">
        <v>2</v>
      </c>
      <c r="DF266" s="30"/>
      <c r="DG266" s="30"/>
      <c r="DH266" s="30"/>
      <c r="DI266" s="30"/>
      <c r="DJ266" s="30"/>
      <c r="DK266" s="30"/>
      <c r="DL266" s="49">
        <f t="shared" si="1926"/>
        <v>0</v>
      </c>
      <c r="DM266" s="30"/>
      <c r="DN266" s="30"/>
      <c r="DO266" s="30"/>
      <c r="DP266" s="30"/>
      <c r="DQ266" s="30"/>
    </row>
    <row r="267" spans="1:121">
      <c r="A267" s="13">
        <f>A266+0.5</f>
        <v>305.5</v>
      </c>
      <c r="B267" s="175"/>
      <c r="C267" s="183"/>
      <c r="D267" s="177"/>
      <c r="E267" s="2"/>
      <c r="F267" s="165"/>
      <c r="G267" s="165"/>
      <c r="H267" s="165"/>
      <c r="I267" s="2"/>
      <c r="J267" s="9" t="str">
        <f t="shared" ref="J267" si="2543">IF(ISNA(VLOOKUP(A267,$CP$30:$CQ$56,2,FALSE)),IF(ISNA(VLOOKUP(A267,$DB$1:$DE$200,4,FALSE)),"",VLOOKUP(A267,$DB$1:$DE$200,4,FALSE)),VLOOKUP(A267,$CP$30:$CQ$56,2,FALSE))</f>
        <v>Halloween</v>
      </c>
      <c r="K267" s="10"/>
      <c r="L267" s="10"/>
      <c r="M267" s="10"/>
      <c r="N267" s="10"/>
      <c r="O267" s="8"/>
      <c r="P267" s="9" t="str">
        <f t="array" ref="P267">IF(ISNA(INDEX($DC$201:$DC$770,MATCH($A266&amp;P$3,$DB$201:$DB$770&amp;$DC$201:$DC$770,0))),IF(ISNA(INDEX($DC$1:$DC$200,MATCH($A267&amp;P$3,$DB$1:$DB$200&amp;$DC$1:$DC$200,0))),"",IF(INDEX($DC$1:$DC$200,MATCH($A267&amp;P$3,$DB$1:$DB$200&amp;$DC$1:$DC$200,0))=P$3,1,"")),IF(INDEX($DC$201:$DC$770,MATCH($A266&amp;P$3,$DB$201:$DB$770&amp;$DC$201:$DC$770,0))=P$3,2,""))</f>
        <v/>
      </c>
      <c r="Q267" s="10" t="str">
        <f t="array" ref="Q267">IF(ISNA(INDEX($DC$201:$DC$770,MATCH($A266&amp;Q$3,$DB$201:$DB$770&amp;$DC$201:$DC$770,0))),IF(ISNA(INDEX($DC$1:$DC$200,MATCH($A267&amp;Q$3,$DB$1:$DB$200&amp;$DC$1:$DC$200,0))),"",IF(INDEX($DC$1:$DC$200,MATCH($A267&amp;Q$3,$DB$1:$DB$200&amp;$DC$1:$DC$200,0))=Q$3,1,"")),IF(INDEX($DC$201:$DC$770,MATCH($A266&amp;Q$3,$DB$201:$DB$770&amp;$DC$201:$DC$770,0))=Q$3,2,""))</f>
        <v/>
      </c>
      <c r="R267" s="10" t="str">
        <f t="array" ref="R267">IF(ISNA(INDEX($DC$201:$DC$770,MATCH($A266&amp;R$3,$DB$201:$DB$770&amp;$DC$201:$DC$770,0))),IF(ISNA(INDEX($DC$1:$DC$200,MATCH($A267&amp;R$3,$DB$1:$DB$200&amp;$DC$1:$DC$200,0))),"",IF(INDEX($DC$1:$DC$200,MATCH($A267&amp;R$3,$DB$1:$DB$200&amp;$DC$1:$DC$200,0))=R$3,1,"")),IF(INDEX($DC$201:$DC$770,MATCH($A266&amp;R$3,$DB$201:$DB$770&amp;$DC$201:$DC$770,0))=R$3,2,""))</f>
        <v/>
      </c>
      <c r="S267" s="9" t="str">
        <f t="array" ref="S267">IF(ISNA(INDEX($DC$201:$DC$770,MATCH($A266&amp;S$3,$DB$201:$DB$770&amp;$DC$201:$DC$770,0))),IF(ISNA(INDEX($DC$1:$DC$200,MATCH($A267&amp;S$3,$DB$1:$DB$200&amp;$DC$1:$DC$200,0))),"",IF(INDEX($DC$1:$DC$200,MATCH($A267&amp;S$3,$DB$1:$DB$200&amp;$DC$1:$DC$200,0))=S$3,1,"")),IF(INDEX($DC$201:$DC$770,MATCH($A266&amp;S$3,$DB$201:$DB$770&amp;$DC$201:$DC$770,0))=S$3,2,""))</f>
        <v/>
      </c>
      <c r="T267" s="10" t="str">
        <f t="array" ref="T267">IF(ISNA(INDEX($DC$201:$DC$770,MATCH($A266&amp;T$3,$DB$201:$DB$770&amp;$DC$201:$DC$770,0))),IF(ISNA(INDEX($DC$1:$DC$200,MATCH($A267&amp;T$3,$DB$1:$DB$200&amp;$DC$1:$DC$200,0))),"",IF(INDEX($DC$1:$DC$200,MATCH($A267&amp;T$3,$DB$1:$DB$200&amp;$DC$1:$DC$200,0))=T$3,1,"")),IF(INDEX($DC$201:$DC$770,MATCH($A266&amp;T$3,$DB$201:$DB$770&amp;$DC$201:$DC$770,0))=T$3,2,""))</f>
        <v/>
      </c>
      <c r="U267" s="8" t="str">
        <f t="array" ref="U267">IF(ISNA(INDEX($DC$201:$DC$770,MATCH($A266&amp;U$3,$DB$201:$DB$770&amp;$DC$201:$DC$770,0))),IF(ISNA(INDEX($DC$1:$DC$200,MATCH($A267&amp;U$3,$DB$1:$DB$200&amp;$DC$1:$DC$200,0))),"",IF(INDEX($DC$1:$DC$200,MATCH($A267&amp;U$3,$DB$1:$DB$200&amp;$DC$1:$DC$200,0))=U$3,1,"")),IF(INDEX($DC$201:$DC$770,MATCH($A266&amp;U$3,$DB$201:$DB$770&amp;$DC$201:$DC$770,0))=U$3,2,""))</f>
        <v/>
      </c>
      <c r="V267" s="10" t="str">
        <f t="array" ref="V267">IF(ISNA(INDEX($DC$201:$DC$770,MATCH($A266&amp;V$3,$DB$201:$DB$770&amp;$DC$201:$DC$770,0))),IF(ISNA(INDEX($DC$1:$DC$200,MATCH($A267&amp;V$3,$DB$1:$DB$200&amp;$DC$1:$DC$200,0))),"",IF(INDEX($DC$1:$DC$200,MATCH($A267&amp;V$3,$DB$1:$DB$200&amp;$DC$1:$DC$200,0))=V$3,1,"")),IF(INDEX($DC$201:$DC$770,MATCH($A266&amp;V$3,$DB$201:$DB$770&amp;$DC$201:$DC$770,0))=V$3,2,""))</f>
        <v/>
      </c>
      <c r="W267" s="10" t="str">
        <f t="array" ref="W267">IF(ISNA(INDEX($DC$201:$DC$770,MATCH($A266&amp;W$3,$DB$201:$DB$770&amp;$DC$201:$DC$770,0))),IF(ISNA(INDEX($DC$1:$DC$200,MATCH($A267&amp;W$3,$DB$1:$DB$200&amp;$DC$1:$DC$200,0))),"",IF(INDEX($DC$1:$DC$200,MATCH($A267&amp;W$3,$DB$1:$DB$200&amp;$DC$1:$DC$200,0))=W$3,1,"")),IF(INDEX($DC$201:$DC$770,MATCH($A266&amp;W$3,$DB$201:$DB$770&amp;$DC$201:$DC$770,0))=W$3,2,""))</f>
        <v/>
      </c>
      <c r="X267" s="10" t="str">
        <f t="array" ref="X267">IF(ISNA(INDEX($DC$201:$DC$770,MATCH($A266&amp;X$3,$DB$201:$DB$770&amp;$DC$201:$DC$770,0))),IF(ISNA(INDEX($DC$1:$DC$200,MATCH($A267&amp;X$3,$DB$1:$DB$200&amp;$DC$1:$DC$200,0))),"",IF(INDEX($DC$1:$DC$200,MATCH($A267&amp;X$3,$DB$1:$DB$200&amp;$DC$1:$DC$200,0))=X$3,1,"")),IF(INDEX($DC$201:$DC$770,MATCH($A266&amp;X$3,$DB$201:$DB$770&amp;$DC$201:$DC$770,0))=X$3,2,""))</f>
        <v/>
      </c>
      <c r="Y267" s="9" t="str">
        <f t="array" ref="Y267">IF(ISNA(INDEX($DC$201:$DC$770,MATCH($A266&amp;Y$3,$DB$201:$DB$770&amp;$DC$201:$DC$770,0))),IF(ISNA(INDEX($DC$1:$DC$200,MATCH($A267&amp;Y$3,$DB$1:$DB$200&amp;$DC$1:$DC$200,0))),"",IF(INDEX($DC$1:$DC$200,MATCH($A267&amp;Y$3,$DB$1:$DB$200&amp;$DC$1:$DC$200,0))=Y$3,1,"")),IF(INDEX($DC$201:$DC$770,MATCH($A266&amp;Y$3,$DB$201:$DB$770&amp;$DC$201:$DC$770,0))=Y$3,2,""))</f>
        <v/>
      </c>
      <c r="Z267" s="10" t="str">
        <f t="array" ref="Z267">IF(ISNA(INDEX($DC$201:$DC$770,MATCH($A266&amp;Z$3,$DB$201:$DB$770&amp;$DC$201:$DC$770,0))),IF(ISNA(INDEX($DC$1:$DC$200,MATCH($A267&amp;Z$3,$DB$1:$DB$200&amp;$DC$1:$DC$200,0))),"",IF(INDEX($DC$1:$DC$200,MATCH($A267&amp;Z$3,$DB$1:$DB$200&amp;$DC$1:$DC$200,0))=Z$3,1,"")),IF(INDEX($DC$201:$DC$770,MATCH($A266&amp;Z$3,$DB$201:$DB$770&amp;$DC$201:$DC$770,0))=Z$3,2,""))</f>
        <v/>
      </c>
      <c r="AA267" s="8" t="str">
        <f t="array" ref="AA267">IF(ISNA(INDEX($DC$201:$DC$770,MATCH($A266&amp;AA$3,$DB$201:$DB$770&amp;$DC$201:$DC$770,0))),IF(ISNA(INDEX($DC$1:$DC$200,MATCH($A267&amp;AA$3,$DB$1:$DB$200&amp;$DC$1:$DC$200,0))),"",IF(INDEX($DC$1:$DC$200,MATCH($A267&amp;AA$3,$DB$1:$DB$200&amp;$DC$1:$DC$200,0))=AA$3,1,"")),IF(INDEX($DC$201:$DC$770,MATCH($A266&amp;AA$3,$DB$201:$DB$770&amp;$DC$201:$DC$770,0))=AA$3,2,""))</f>
        <v/>
      </c>
      <c r="AB267" s="10" t="str">
        <f t="array" ref="AB267">IF(ISNA(INDEX($DC$201:$DC$770,MATCH($A266&amp;AB$3,$DB$201:$DB$770&amp;$DC$201:$DC$770,0))),IF(ISNA(INDEX($DC$1:$DC$200,MATCH($A267&amp;AB$3,$DB$1:$DB$200&amp;$DC$1:$DC$200,0))),"",IF(INDEX($DC$1:$DC$200,MATCH($A267&amp;AB$3,$DB$1:$DB$200&amp;$DC$1:$DC$200,0))=AB$3,1,"")),IF(INDEX($DC$201:$DC$770,MATCH($A266&amp;AB$3,$DB$201:$DB$770&amp;$DC$201:$DC$770,0))=AB$3,2,""))</f>
        <v/>
      </c>
      <c r="AC267" s="10" t="str">
        <f t="array" ref="AC267">IF(ISNA(INDEX($DC$201:$DC$770,MATCH($A266&amp;AC$3,$DB$201:$DB$770&amp;$DC$201:$DC$770,0))),IF(ISNA(INDEX($DC$1:$DC$200,MATCH($A267&amp;AC$3,$DB$1:$DB$200&amp;$DC$1:$DC$200,0))),"",IF(INDEX($DC$1:$DC$200,MATCH($A267&amp;AC$3,$DB$1:$DB$200&amp;$DC$1:$DC$200,0))=AC$3,1,"")),IF(INDEX($DC$201:$DC$770,MATCH($A266&amp;AC$3,$DB$201:$DB$770&amp;$DC$201:$DC$770,0))=AC$3,2,""))</f>
        <v/>
      </c>
      <c r="AD267" s="8" t="str">
        <f t="array" ref="AD267">IF(ISNA(INDEX($DC$201:$DC$770,MATCH($A266&amp;AD$3,$DB$201:$DB$770&amp;$DC$201:$DC$770,0))),IF(ISNA(INDEX($DC$1:$DC$200,MATCH($A267&amp;AD$3,$DB$1:$DB$200&amp;$DC$1:$DC$200,0))),"",IF(INDEX($DC$1:$DC$200,MATCH($A267&amp;AD$3,$DB$1:$DB$200&amp;$DC$1:$DC$200,0))=AD$3,1,"")),IF(INDEX($DC$201:$DC$770,MATCH($A266&amp;AD$3,$DB$201:$DB$770&amp;$DC$201:$DC$770,0))=AD$3,2,""))</f>
        <v/>
      </c>
      <c r="AE267" s="4"/>
      <c r="AF267" s="1"/>
      <c r="AG267" s="1"/>
      <c r="AH267" s="23"/>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3">
        <f t="shared" ref="BI267" si="2544">BI266+0.5</f>
        <v>366.5</v>
      </c>
      <c r="BJ267" s="191"/>
      <c r="BK267" s="183"/>
      <c r="BL267" s="177"/>
      <c r="BM267" s="2"/>
      <c r="BN267" s="165"/>
      <c r="BO267" s="165"/>
      <c r="BP267" s="165"/>
      <c r="BQ267" s="2"/>
      <c r="BR267" s="9" t="str">
        <f t="shared" ref="BR267" si="2545">IF(ISNA(VLOOKUP(BI267,$CP$30:$CQ$56,2,FALSE)),IF(ISNA(VLOOKUP(BI267,$DB$1:$DE$200,4,FALSE)),"",VLOOKUP(BI267,$DB$1:$DE$200,4,FALSE)),VLOOKUP(BI267,$CP$30:$CQ$56,2,FALSE))</f>
        <v>Silvester</v>
      </c>
      <c r="BS267" s="10"/>
      <c r="BT267" s="10"/>
      <c r="BU267" s="10"/>
      <c r="BV267" s="10"/>
      <c r="BW267" s="8"/>
      <c r="BX267" s="9" t="str">
        <f t="array" ref="BX267">IF(ISNA(INDEX($DC$201:$DC$770,MATCH($BI266&amp;BX$3,$DB$201:$DB$770&amp;$DC$201:$DC$770,0))),IF(ISNA(INDEX($DC$1:$DC$200,MATCH($BI267&amp;BX$3,$DB$1:$DB$200&amp;$DC$1:$DC$200,0))),"",IF(INDEX($DC$1:$DC$200,MATCH($BI267&amp;BX$3,$DB$1:$DB$200&amp;$DC$1:$DC$200,0))=BX$3,1,"")),IF(INDEX($DC$201:$DC$770,MATCH($BI266&amp;BX$3,$DB$201:$DB$770&amp;$DC$201:$DC$770,0))=BX$3,2,""))</f>
        <v/>
      </c>
      <c r="BY267" s="10" t="str">
        <f t="array" ref="BY267">IF(ISNA(INDEX($DC$201:$DC$770,MATCH($BI266&amp;BY$3,$DB$201:$DB$770&amp;$DC$201:$DC$770,0))),IF(ISNA(INDEX($DC$1:$DC$200,MATCH($BI267&amp;BY$3,$DB$1:$DB$200&amp;$DC$1:$DC$200,0))),"",IF(INDEX($DC$1:$DC$200,MATCH($BI267&amp;BY$3,$DB$1:$DB$200&amp;$DC$1:$DC$200,0))=BY$3,1,"")),IF(INDEX($DC$201:$DC$770,MATCH($BI266&amp;BY$3,$DB$201:$DB$770&amp;$DC$201:$DC$770,0))=BY$3,2,""))</f>
        <v/>
      </c>
      <c r="BZ267" s="10" t="str">
        <f t="array" ref="BZ267">IF(ISNA(INDEX($DC$201:$DC$770,MATCH($BI266&amp;BZ$3,$DB$201:$DB$770&amp;$DC$201:$DC$770,0))),IF(ISNA(INDEX($DC$1:$DC$200,MATCH($BI267&amp;BZ$3,$DB$1:$DB$200&amp;$DC$1:$DC$200,0))),"",IF(INDEX($DC$1:$DC$200,MATCH($BI267&amp;BZ$3,$DB$1:$DB$200&amp;$DC$1:$DC$200,0))=BZ$3,1,"")),IF(INDEX($DC$201:$DC$770,MATCH($BI266&amp;BZ$3,$DB$201:$DB$770&amp;$DC$201:$DC$770,0))=BZ$3,2,""))</f>
        <v/>
      </c>
      <c r="CA267" s="9" t="str">
        <f t="array" ref="CA267">IF(ISNA(INDEX($DC$201:$DC$770,MATCH($BI266&amp;CA$3,$DB$201:$DB$770&amp;$DC$201:$DC$770,0))),IF(ISNA(INDEX($DC$1:$DC$200,MATCH($BI267&amp;CA$3,$DB$1:$DB$200&amp;$DC$1:$DC$200,0))),"",IF(INDEX($DC$1:$DC$200,MATCH($BI267&amp;CA$3,$DB$1:$DB$200&amp;$DC$1:$DC$200,0))=CA$3,1,"")),IF(INDEX($DC$201:$DC$770,MATCH($BI266&amp;CA$3,$DB$201:$DB$770&amp;$DC$201:$DC$770,0))=CA$3,2,""))</f>
        <v/>
      </c>
      <c r="CB267" s="10" t="str">
        <f t="array" ref="CB267">IF(ISNA(INDEX($DC$201:$DC$770,MATCH($BI266&amp;CB$3,$DB$201:$DB$770&amp;$DC$201:$DC$770,0))),IF(ISNA(INDEX($DC$1:$DC$200,MATCH($BI267&amp;CB$3,$DB$1:$DB$200&amp;$DC$1:$DC$200,0))),"",IF(INDEX($DC$1:$DC$200,MATCH($BI267&amp;CB$3,$DB$1:$DB$200&amp;$DC$1:$DC$200,0))=CB$3,1,"")),IF(INDEX($DC$201:$DC$770,MATCH($BI266&amp;CB$3,$DB$201:$DB$770&amp;$DC$201:$DC$770,0))=CB$3,2,""))</f>
        <v/>
      </c>
      <c r="CC267" s="8" t="str">
        <f t="array" ref="CC267">IF(ISNA(INDEX($DC$201:$DC$770,MATCH($BI266&amp;CC$3,$DB$201:$DB$770&amp;$DC$201:$DC$770,0))),IF(ISNA(INDEX($DC$1:$DC$200,MATCH($BI267&amp;CC$3,$DB$1:$DB$200&amp;$DC$1:$DC$200,0))),"",IF(INDEX($DC$1:$DC$200,MATCH($BI267&amp;CC$3,$DB$1:$DB$200&amp;$DC$1:$DC$200,0))=CC$3,1,"")),IF(INDEX($DC$201:$DC$770,MATCH($BI266&amp;CC$3,$DB$201:$DB$770&amp;$DC$201:$DC$770,0))=CC$3,2,""))</f>
        <v/>
      </c>
      <c r="CD267" s="10" t="str">
        <f t="array" ref="CD267">IF(ISNA(INDEX($DC$201:$DC$770,MATCH($BI266&amp;CD$3,$DB$201:$DB$770&amp;$DC$201:$DC$770,0))),IF(ISNA(INDEX($DC$1:$DC$200,MATCH($BI267&amp;CD$3,$DB$1:$DB$200&amp;$DC$1:$DC$200,0))),"",IF(INDEX($DC$1:$DC$200,MATCH($BI267&amp;CD$3,$DB$1:$DB$200&amp;$DC$1:$DC$200,0))=CD$3,1,"")),IF(INDEX($DC$201:$DC$770,MATCH($BI266&amp;CD$3,$DB$201:$DB$770&amp;$DC$201:$DC$770,0))=CD$3,2,""))</f>
        <v/>
      </c>
      <c r="CE267" s="10" t="str">
        <f t="array" ref="CE267">IF(ISNA(INDEX($DC$201:$DC$770,MATCH($BI266&amp;CE$3,$DB$201:$DB$770&amp;$DC$201:$DC$770,0))),IF(ISNA(INDEX($DC$1:$DC$200,MATCH($BI267&amp;CE$3,$DB$1:$DB$200&amp;$DC$1:$DC$200,0))),"",IF(INDEX($DC$1:$DC$200,MATCH($BI267&amp;CE$3,$DB$1:$DB$200&amp;$DC$1:$DC$200,0))=CE$3,1,"")),IF(INDEX($DC$201:$DC$770,MATCH($BI266&amp;CE$3,$DB$201:$DB$770&amp;$DC$201:$DC$770,0))=CE$3,2,""))</f>
        <v/>
      </c>
      <c r="CF267" s="10" t="str">
        <f t="array" ref="CF267">IF(ISNA(INDEX($DC$201:$DC$770,MATCH($BI266&amp;CF$3,$DB$201:$DB$770&amp;$DC$201:$DC$770,0))),IF(ISNA(INDEX($DC$1:$DC$200,MATCH($BI267&amp;CF$3,$DB$1:$DB$200&amp;$DC$1:$DC$200,0))),"",IF(INDEX($DC$1:$DC$200,MATCH($BI267&amp;CF$3,$DB$1:$DB$200&amp;$DC$1:$DC$200,0))=CF$3,1,"")),IF(INDEX($DC$201:$DC$770,MATCH($BI266&amp;CF$3,$DB$201:$DB$770&amp;$DC$201:$DC$770,0))=CF$3,2,""))</f>
        <v/>
      </c>
      <c r="CG267" s="9" t="str">
        <f t="array" ref="CG267">IF(ISNA(INDEX($DC$201:$DC$770,MATCH($BI266&amp;CG$3,$DB$201:$DB$770&amp;$DC$201:$DC$770,0))),IF(ISNA(INDEX($DC$1:$DC$200,MATCH($BI267&amp;CG$3,$DB$1:$DB$200&amp;$DC$1:$DC$200,0))),"",IF(INDEX($DC$1:$DC$200,MATCH($BI267&amp;CG$3,$DB$1:$DB$200&amp;$DC$1:$DC$200,0))=CG$3,1,"")),IF(INDEX($DC$201:$DC$770,MATCH($BI266&amp;CG$3,$DB$201:$DB$770&amp;$DC$201:$DC$770,0))=CG$3,2,""))</f>
        <v/>
      </c>
      <c r="CH267" s="10" t="str">
        <f t="array" ref="CH267">IF(ISNA(INDEX($DC$201:$DC$770,MATCH($BI266&amp;CH$3,$DB$201:$DB$770&amp;$DC$201:$DC$770,0))),IF(ISNA(INDEX($DC$1:$DC$200,MATCH($BI267&amp;CH$3,$DB$1:$DB$200&amp;$DC$1:$DC$200,0))),"",IF(INDEX($DC$1:$DC$200,MATCH($BI267&amp;CH$3,$DB$1:$DB$200&amp;$DC$1:$DC$200,0))=CH$3,1,"")),IF(INDEX($DC$201:$DC$770,MATCH($BI266&amp;CH$3,$DB$201:$DB$770&amp;$DC$201:$DC$770,0))=CH$3,2,""))</f>
        <v/>
      </c>
      <c r="CI267" s="8" t="str">
        <f t="array" ref="CI267">IF(ISNA(INDEX($DC$201:$DC$770,MATCH($BI266&amp;CI$3,$DB$201:$DB$770&amp;$DC$201:$DC$770,0))),IF(ISNA(INDEX($DC$1:$DC$200,MATCH($BI267&amp;CI$3,$DB$1:$DB$200&amp;$DC$1:$DC$200,0))),"",IF(INDEX($DC$1:$DC$200,MATCH($BI267&amp;CI$3,$DB$1:$DB$200&amp;$DC$1:$DC$200,0))=CI$3,1,"")),IF(INDEX($DC$201:$DC$770,MATCH($BI266&amp;CI$3,$DB$201:$DB$770&amp;$DC$201:$DC$770,0))=CI$3,2,""))</f>
        <v/>
      </c>
      <c r="CJ267" s="10" t="str">
        <f t="array" ref="CJ267">IF(ISNA(INDEX($DC$201:$DC$770,MATCH($BI266&amp;CJ$3,$DB$201:$DB$770&amp;$DC$201:$DC$770,0))),IF(ISNA(INDEX($DC$1:$DC$200,MATCH($BI267&amp;CJ$3,$DB$1:$DB$200&amp;$DC$1:$DC$200,0))),"",IF(INDEX($DC$1:$DC$200,MATCH($BI267&amp;CJ$3,$DB$1:$DB$200&amp;$DC$1:$DC$200,0))=CJ$3,1,"")),IF(INDEX($DC$201:$DC$770,MATCH($BI266&amp;CJ$3,$DB$201:$DB$770&amp;$DC$201:$DC$770,0))=CJ$3,2,""))</f>
        <v/>
      </c>
      <c r="CK267" s="10" t="str">
        <f t="array" ref="CK267">IF(ISNA(INDEX($DC$201:$DC$770,MATCH($BI266&amp;CK$3,$DB$201:$DB$770&amp;$DC$201:$DC$770,0))),IF(ISNA(INDEX($DC$1:$DC$200,MATCH($BI267&amp;CK$3,$DB$1:$DB$200&amp;$DC$1:$DC$200,0))),"",IF(INDEX($DC$1:$DC$200,MATCH($BI267&amp;CK$3,$DB$1:$DB$200&amp;$DC$1:$DC$200,0))=CK$3,1,"")),IF(INDEX($DC$201:$DC$770,MATCH($BI266&amp;CK$3,$DB$201:$DB$770&amp;$DC$201:$DC$770,0))=CK$3,2,""))</f>
        <v/>
      </c>
      <c r="CL267" s="8" t="str">
        <f t="array" ref="CL267">IF(ISNA(INDEX($DC$201:$DC$770,MATCH($BI266&amp;CL$3,$DB$201:$DB$770&amp;$DC$201:$DC$770,0))),IF(ISNA(INDEX($DC$1:$DC$200,MATCH($BI267&amp;CL$3,$DB$1:$DB$200&amp;$DC$1:$DC$200,0))),"",IF(INDEX($DC$1:$DC$200,MATCH($BI267&amp;CL$3,$DB$1:$DB$200&amp;$DC$1:$DC$200,0))=CL$3,1,"")),IF(INDEX($DC$201:$DC$770,MATCH($BI266&amp;CL$3,$DB$201:$DB$770&amp;$DC$201:$DC$770,0))=CL$3,2,""))</f>
        <v/>
      </c>
      <c r="CX267" s="30"/>
      <c r="CY267" s="30"/>
      <c r="CZ267" s="30"/>
      <c r="DA267" s="30"/>
      <c r="DB267" s="30">
        <f>IF($DF$265&gt;2,DB266+1,0)</f>
        <v>0</v>
      </c>
      <c r="DC267" s="30">
        <f t="shared" ref="DC267:DC272" si="2546">DC266</f>
        <v>3</v>
      </c>
      <c r="DD267" s="30"/>
      <c r="DE267" s="30">
        <v>3</v>
      </c>
      <c r="DF267" s="30"/>
      <c r="DG267" s="30"/>
      <c r="DH267" s="30"/>
      <c r="DI267" s="30"/>
      <c r="DJ267" s="30"/>
      <c r="DK267" s="30"/>
      <c r="DL267" s="49">
        <f t="shared" ref="DL267:DL330" si="2547">IF($DB267&gt;0,IF(SUMPRODUCT(($DB$201:$DB$770=$DB267)*($DC$201:$DC$770=$DC267))&gt;1,1,0),0)</f>
        <v>0</v>
      </c>
      <c r="DM267" s="30"/>
      <c r="DN267" s="30"/>
      <c r="DO267" s="30"/>
      <c r="DP267" s="30"/>
      <c r="DQ267" s="30"/>
    </row>
    <row r="268" spans="1:121">
      <c r="B268" s="13">
        <f>AF206</f>
        <v>44</v>
      </c>
      <c r="E268" s="1"/>
      <c r="I268" s="1"/>
      <c r="AF268" s="13">
        <f>BJ206</f>
        <v>48</v>
      </c>
      <c r="BJ268" s="13">
        <f>B7</f>
        <v>53</v>
      </c>
      <c r="CX268" s="30"/>
      <c r="CY268" s="30"/>
      <c r="CZ268" s="30"/>
      <c r="DA268" s="30"/>
      <c r="DB268" s="30">
        <f>IF($DF$265&gt;3,DB267+1,0)</f>
        <v>0</v>
      </c>
      <c r="DC268" s="30">
        <f t="shared" si="2546"/>
        <v>3</v>
      </c>
      <c r="DD268" s="30"/>
      <c r="DE268" s="30">
        <v>4</v>
      </c>
      <c r="DF268" s="30"/>
      <c r="DG268" s="30"/>
      <c r="DH268" s="30"/>
      <c r="DI268" s="30"/>
      <c r="DJ268" s="30"/>
      <c r="DK268" s="30"/>
      <c r="DL268" s="49">
        <f t="shared" si="2547"/>
        <v>0</v>
      </c>
      <c r="DM268" s="30"/>
      <c r="DN268" s="30"/>
      <c r="DO268" s="30"/>
      <c r="DP268" s="30"/>
      <c r="DQ268" s="30"/>
    </row>
    <row r="269" spans="1:121">
      <c r="B269" s="13"/>
      <c r="BJ269" s="13"/>
      <c r="CX269" s="30"/>
      <c r="CY269" s="30"/>
      <c r="CZ269" s="30"/>
      <c r="DA269" s="30"/>
      <c r="DB269" s="30">
        <f>IF($DF$265&gt;4,DB268+1,0)</f>
        <v>0</v>
      </c>
      <c r="DC269" s="30">
        <f t="shared" si="2546"/>
        <v>3</v>
      </c>
      <c r="DD269" s="30"/>
      <c r="DE269" s="30">
        <v>5</v>
      </c>
      <c r="DF269" s="30"/>
      <c r="DG269" s="30"/>
      <c r="DH269" s="30"/>
      <c r="DI269" s="30"/>
      <c r="DJ269" s="30"/>
      <c r="DK269" s="30"/>
      <c r="DL269" s="49">
        <f t="shared" si="2547"/>
        <v>0</v>
      </c>
      <c r="DM269" s="30"/>
      <c r="DN269" s="30"/>
      <c r="DO269" s="30"/>
      <c r="DP269" s="30"/>
      <c r="DQ269" s="30"/>
    </row>
    <row r="270" spans="1:121">
      <c r="B270" s="13">
        <f>AF208</f>
        <v>44</v>
      </c>
      <c r="BJ270" s="13">
        <f>B9</f>
        <v>53</v>
      </c>
      <c r="CX270" s="30"/>
      <c r="CY270" s="30"/>
      <c r="CZ270" s="30"/>
      <c r="DA270" s="30"/>
      <c r="DB270" s="30">
        <f>IF($DF$265&gt;5,DB269+1,0)</f>
        <v>0</v>
      </c>
      <c r="DC270" s="30">
        <f t="shared" si="2546"/>
        <v>3</v>
      </c>
      <c r="DD270" s="30"/>
      <c r="DE270" s="30">
        <v>6</v>
      </c>
      <c r="DF270" s="30"/>
      <c r="DG270" s="30"/>
      <c r="DH270" s="30"/>
      <c r="DI270" s="30"/>
      <c r="DJ270" s="30"/>
      <c r="DK270" s="30"/>
      <c r="DL270" s="49">
        <f t="shared" si="2547"/>
        <v>0</v>
      </c>
      <c r="DM270" s="30"/>
      <c r="DN270" s="30"/>
      <c r="DO270" s="30"/>
      <c r="DP270" s="30"/>
      <c r="DQ270" s="30"/>
    </row>
    <row r="271" spans="1:121">
      <c r="CX271" s="30"/>
      <c r="CY271" s="30"/>
      <c r="CZ271" s="30"/>
      <c r="DA271" s="30"/>
      <c r="DB271" s="30">
        <f>IF($DF$265&gt;6,DB270+1,0)</f>
        <v>0</v>
      </c>
      <c r="DC271" s="30">
        <f t="shared" si="2546"/>
        <v>3</v>
      </c>
      <c r="DD271" s="30"/>
      <c r="DE271" s="30">
        <v>7</v>
      </c>
      <c r="DF271" s="30"/>
      <c r="DG271" s="30"/>
      <c r="DH271" s="30"/>
      <c r="DI271" s="30"/>
      <c r="DJ271" s="30"/>
      <c r="DK271" s="30"/>
      <c r="DL271" s="49">
        <f t="shared" si="2547"/>
        <v>0</v>
      </c>
      <c r="DM271" s="30"/>
      <c r="DN271" s="30"/>
      <c r="DO271" s="30"/>
      <c r="DP271" s="30"/>
      <c r="DQ271" s="30"/>
    </row>
    <row r="272" spans="1:121">
      <c r="CX272" s="30"/>
      <c r="CY272" s="30"/>
      <c r="CZ272" s="30"/>
      <c r="DA272" s="30"/>
      <c r="DB272" s="30">
        <f>IF($DF$265&gt;7,DB271+1,0)</f>
        <v>0</v>
      </c>
      <c r="DC272" s="30">
        <f t="shared" si="2546"/>
        <v>3</v>
      </c>
      <c r="DD272" s="30"/>
      <c r="DE272" s="30">
        <v>8</v>
      </c>
      <c r="DF272" s="30"/>
      <c r="DG272" s="30"/>
      <c r="DH272" s="30"/>
      <c r="DI272" s="30"/>
      <c r="DJ272" s="30"/>
      <c r="DK272" s="30"/>
      <c r="DL272" s="49">
        <f t="shared" si="2547"/>
        <v>0</v>
      </c>
      <c r="DM272" s="30"/>
      <c r="DN272" s="30"/>
      <c r="DO272" s="30"/>
      <c r="DP272" s="30"/>
      <c r="DQ272" s="30"/>
    </row>
    <row r="273" spans="102:121">
      <c r="CX273" s="30"/>
      <c r="CY273" s="30"/>
      <c r="CZ273" s="30"/>
      <c r="DA273" s="30"/>
      <c r="DB273" s="30"/>
      <c r="DC273" s="30"/>
      <c r="DD273" s="30"/>
      <c r="DE273" s="30"/>
      <c r="DF273" s="30"/>
      <c r="DG273" s="30"/>
      <c r="DH273" s="30"/>
      <c r="DI273" s="30"/>
      <c r="DJ273" s="30"/>
      <c r="DK273" s="30"/>
      <c r="DL273" s="49">
        <f t="shared" si="2547"/>
        <v>0</v>
      </c>
      <c r="DM273" s="30"/>
      <c r="DN273" s="30"/>
      <c r="DO273" s="30"/>
      <c r="DP273" s="30"/>
      <c r="DQ273" s="30"/>
    </row>
    <row r="274" spans="102:121">
      <c r="CX274" s="30"/>
      <c r="CY274" s="30"/>
      <c r="CZ274" s="30"/>
      <c r="DA274" s="30"/>
      <c r="DB274" s="30"/>
      <c r="DC274" s="30" t="str">
        <f>CR87</f>
        <v>Reserve 3</v>
      </c>
      <c r="DD274" s="30"/>
      <c r="DE274" s="30"/>
      <c r="DF274" s="30"/>
      <c r="DG274" s="30"/>
      <c r="DH274" s="30"/>
      <c r="DI274" s="30"/>
      <c r="DJ274" s="30"/>
      <c r="DK274" s="30"/>
      <c r="DL274" s="49">
        <f t="shared" si="2547"/>
        <v>0</v>
      </c>
      <c r="DM274" s="30"/>
      <c r="DN274" s="30"/>
      <c r="DO274" s="30"/>
      <c r="DP274" s="30"/>
      <c r="DQ274" s="30"/>
    </row>
    <row r="275" spans="102:121">
      <c r="CX275" s="30"/>
      <c r="CY275" s="30"/>
      <c r="CZ275" s="30"/>
      <c r="DA275" s="30"/>
      <c r="DB275" s="30">
        <f>$CP$87</f>
        <v>0</v>
      </c>
      <c r="DC275" s="30">
        <f>CO87</f>
        <v>3</v>
      </c>
      <c r="DD275" s="30"/>
      <c r="DE275" s="30">
        <v>1</v>
      </c>
      <c r="DF275" s="30">
        <f>CY88-CY87+1</f>
        <v>1</v>
      </c>
      <c r="DG275" s="30"/>
      <c r="DH275" s="30"/>
      <c r="DI275" s="30"/>
      <c r="DJ275" s="30"/>
      <c r="DK275" s="30"/>
      <c r="DL275" s="49">
        <f t="shared" si="2547"/>
        <v>0</v>
      </c>
      <c r="DM275" s="30"/>
      <c r="DN275" s="30"/>
      <c r="DO275" s="30"/>
      <c r="DP275" s="30"/>
      <c r="DQ275" s="30"/>
    </row>
    <row r="276" spans="102:121">
      <c r="CX276" s="30"/>
      <c r="CY276" s="30"/>
      <c r="CZ276" s="30"/>
      <c r="DA276" s="30"/>
      <c r="DB276" s="30">
        <f>IF($DF$275&gt;1,DB275+1,0)</f>
        <v>0</v>
      </c>
      <c r="DC276" s="30">
        <f>DC275</f>
        <v>3</v>
      </c>
      <c r="DD276" s="30"/>
      <c r="DE276" s="30">
        <v>2</v>
      </c>
      <c r="DF276" s="30"/>
      <c r="DG276" s="30"/>
      <c r="DH276" s="30"/>
      <c r="DI276" s="30"/>
      <c r="DJ276" s="30"/>
      <c r="DK276" s="30"/>
      <c r="DL276" s="49">
        <f t="shared" si="2547"/>
        <v>0</v>
      </c>
      <c r="DM276" s="30"/>
      <c r="DN276" s="30"/>
      <c r="DO276" s="30"/>
      <c r="DP276" s="30"/>
      <c r="DQ276" s="30"/>
    </row>
    <row r="277" spans="102:121">
      <c r="CX277" s="30"/>
      <c r="CY277" s="30"/>
      <c r="CZ277" s="30"/>
      <c r="DA277" s="30"/>
      <c r="DB277" s="30">
        <f>IF($DF$275&gt;2,DB276+1,0)</f>
        <v>0</v>
      </c>
      <c r="DC277" s="30">
        <f t="shared" ref="DC277:DC282" si="2548">DC276</f>
        <v>3</v>
      </c>
      <c r="DD277" s="30"/>
      <c r="DE277" s="30">
        <v>3</v>
      </c>
      <c r="DF277" s="30"/>
      <c r="DG277" s="30"/>
      <c r="DH277" s="30"/>
      <c r="DI277" s="30"/>
      <c r="DJ277" s="30"/>
      <c r="DK277" s="30"/>
      <c r="DL277" s="49">
        <f t="shared" si="2547"/>
        <v>0</v>
      </c>
      <c r="DM277" s="30"/>
      <c r="DN277" s="30"/>
      <c r="DO277" s="30"/>
      <c r="DP277" s="30"/>
      <c r="DQ277" s="30"/>
    </row>
    <row r="278" spans="102:121">
      <c r="CX278" s="30"/>
      <c r="CY278" s="30"/>
      <c r="CZ278" s="30"/>
      <c r="DA278" s="30"/>
      <c r="DB278" s="30">
        <f>IF($DF$275&gt;3,DB277+1,0)</f>
        <v>0</v>
      </c>
      <c r="DC278" s="30">
        <f t="shared" si="2548"/>
        <v>3</v>
      </c>
      <c r="DD278" s="30"/>
      <c r="DE278" s="30">
        <v>4</v>
      </c>
      <c r="DF278" s="30"/>
      <c r="DG278" s="30"/>
      <c r="DH278" s="30"/>
      <c r="DI278" s="30"/>
      <c r="DJ278" s="30"/>
      <c r="DK278" s="30"/>
      <c r="DL278" s="49">
        <f t="shared" si="2547"/>
        <v>0</v>
      </c>
      <c r="DM278" s="30"/>
      <c r="DN278" s="30"/>
      <c r="DO278" s="30"/>
      <c r="DP278" s="30"/>
      <c r="DQ278" s="30"/>
    </row>
    <row r="279" spans="102:121">
      <c r="CX279" s="30"/>
      <c r="CY279" s="30"/>
      <c r="CZ279" s="30"/>
      <c r="DA279" s="30"/>
      <c r="DB279" s="30">
        <f>IF($DF$275&gt;4,DB278+1,0)</f>
        <v>0</v>
      </c>
      <c r="DC279" s="30">
        <f t="shared" si="2548"/>
        <v>3</v>
      </c>
      <c r="DD279" s="30"/>
      <c r="DE279" s="30">
        <v>5</v>
      </c>
      <c r="DF279" s="30"/>
      <c r="DG279" s="30"/>
      <c r="DH279" s="30"/>
      <c r="DI279" s="30"/>
      <c r="DJ279" s="30"/>
      <c r="DK279" s="30"/>
      <c r="DL279" s="49">
        <f t="shared" si="2547"/>
        <v>0</v>
      </c>
      <c r="DM279" s="30"/>
      <c r="DN279" s="30"/>
      <c r="DO279" s="30"/>
      <c r="DP279" s="30"/>
      <c r="DQ279" s="30"/>
    </row>
    <row r="280" spans="102:121">
      <c r="CX280" s="30"/>
      <c r="CY280" s="30"/>
      <c r="CZ280" s="30"/>
      <c r="DA280" s="30"/>
      <c r="DB280" s="30">
        <f>IF($DF$275&gt;5,DB279+1,0)</f>
        <v>0</v>
      </c>
      <c r="DC280" s="30">
        <f t="shared" si="2548"/>
        <v>3</v>
      </c>
      <c r="DD280" s="30"/>
      <c r="DE280" s="30">
        <v>6</v>
      </c>
      <c r="DF280" s="30"/>
      <c r="DG280" s="30"/>
      <c r="DH280" s="30"/>
      <c r="DI280" s="30"/>
      <c r="DJ280" s="30"/>
      <c r="DK280" s="30"/>
      <c r="DL280" s="49">
        <f t="shared" si="2547"/>
        <v>0</v>
      </c>
      <c r="DM280" s="30"/>
      <c r="DN280" s="30"/>
      <c r="DO280" s="30"/>
      <c r="DP280" s="30"/>
      <c r="DQ280" s="30"/>
    </row>
    <row r="281" spans="102:121">
      <c r="CX281" s="30"/>
      <c r="CY281" s="30"/>
      <c r="CZ281" s="30"/>
      <c r="DA281" s="30"/>
      <c r="DB281" s="30">
        <f>IF($DF$275&gt;6,DB280+1,0)</f>
        <v>0</v>
      </c>
      <c r="DC281" s="30">
        <f t="shared" si="2548"/>
        <v>3</v>
      </c>
      <c r="DD281" s="30"/>
      <c r="DE281" s="30">
        <v>7</v>
      </c>
      <c r="DF281" s="30"/>
      <c r="DG281" s="30"/>
      <c r="DH281" s="30"/>
      <c r="DI281" s="30"/>
      <c r="DJ281" s="30"/>
      <c r="DK281" s="30"/>
      <c r="DL281" s="49">
        <f t="shared" si="2547"/>
        <v>0</v>
      </c>
      <c r="DM281" s="30"/>
      <c r="DN281" s="30"/>
      <c r="DO281" s="30"/>
      <c r="DP281" s="30"/>
      <c r="DQ281" s="30"/>
    </row>
    <row r="282" spans="102:121">
      <c r="CX282" s="30"/>
      <c r="CY282" s="30"/>
      <c r="CZ282" s="30"/>
      <c r="DA282" s="30"/>
      <c r="DB282" s="30">
        <f>IF($DF$275&gt;7,DB281+1,0)</f>
        <v>0</v>
      </c>
      <c r="DC282" s="30">
        <f t="shared" si="2548"/>
        <v>3</v>
      </c>
      <c r="DD282" s="30"/>
      <c r="DE282" s="30">
        <v>8</v>
      </c>
      <c r="DF282" s="30"/>
      <c r="DG282" s="30"/>
      <c r="DH282" s="30"/>
      <c r="DI282" s="30"/>
      <c r="DJ282" s="30"/>
      <c r="DK282" s="30"/>
      <c r="DL282" s="49">
        <f t="shared" si="2547"/>
        <v>0</v>
      </c>
      <c r="DM282" s="30"/>
      <c r="DN282" s="30"/>
      <c r="DO282" s="30"/>
      <c r="DP282" s="30"/>
      <c r="DQ282" s="30"/>
    </row>
    <row r="283" spans="102:121">
      <c r="CX283" s="30"/>
      <c r="CY283" s="30"/>
      <c r="CZ283" s="30"/>
      <c r="DA283" s="30"/>
      <c r="DB283" s="30"/>
      <c r="DC283" s="30"/>
      <c r="DD283" s="30"/>
      <c r="DE283" s="30"/>
      <c r="DF283" s="30"/>
      <c r="DG283" s="30"/>
      <c r="DH283" s="30"/>
      <c r="DI283" s="30"/>
      <c r="DJ283" s="30"/>
      <c r="DK283" s="30"/>
      <c r="DL283" s="49">
        <f t="shared" si="2547"/>
        <v>0</v>
      </c>
      <c r="DM283" s="30"/>
      <c r="DN283" s="30"/>
      <c r="DO283" s="30"/>
      <c r="DP283" s="30"/>
      <c r="DQ283" s="30"/>
    </row>
    <row r="284" spans="102:121">
      <c r="CX284" s="30"/>
      <c r="CY284" s="30"/>
      <c r="CZ284" s="30"/>
      <c r="DA284" s="30"/>
      <c r="DB284" s="30"/>
      <c r="DC284" s="30" t="str">
        <f>CR89</f>
        <v>Reserve 4</v>
      </c>
      <c r="DD284" s="30"/>
      <c r="DE284" s="30"/>
      <c r="DF284" s="30"/>
      <c r="DG284" s="30"/>
      <c r="DH284" s="30"/>
      <c r="DI284" s="30"/>
      <c r="DJ284" s="30"/>
      <c r="DK284" s="30"/>
      <c r="DL284" s="49">
        <f t="shared" si="2547"/>
        <v>0</v>
      </c>
      <c r="DM284" s="30"/>
      <c r="DN284" s="30"/>
      <c r="DO284" s="30"/>
      <c r="DP284" s="30"/>
      <c r="DQ284" s="30"/>
    </row>
    <row r="285" spans="102:121">
      <c r="CX285" s="30"/>
      <c r="CY285" s="30"/>
      <c r="CZ285" s="30"/>
      <c r="DA285" s="30"/>
      <c r="DB285" s="30">
        <f>$CP$89</f>
        <v>0</v>
      </c>
      <c r="DC285" s="30">
        <f>CO89</f>
        <v>3</v>
      </c>
      <c r="DD285" s="30"/>
      <c r="DE285" s="30">
        <v>1</v>
      </c>
      <c r="DF285" s="30">
        <f>CY90-CY89+1</f>
        <v>1</v>
      </c>
      <c r="DG285" s="30"/>
      <c r="DH285" s="30"/>
      <c r="DI285" s="30"/>
      <c r="DJ285" s="30"/>
      <c r="DK285" s="30"/>
      <c r="DL285" s="49">
        <f t="shared" si="2547"/>
        <v>0</v>
      </c>
      <c r="DM285" s="30"/>
      <c r="DN285" s="30"/>
      <c r="DO285" s="30"/>
      <c r="DP285" s="30"/>
      <c r="DQ285" s="30"/>
    </row>
    <row r="286" spans="102:121">
      <c r="CX286" s="30"/>
      <c r="CY286" s="30"/>
      <c r="CZ286" s="30"/>
      <c r="DA286" s="30"/>
      <c r="DB286" s="30">
        <f>IF($DF$285&gt;1,DB285+1,0)</f>
        <v>0</v>
      </c>
      <c r="DC286" s="30">
        <f>DC285</f>
        <v>3</v>
      </c>
      <c r="DD286" s="30"/>
      <c r="DE286" s="30">
        <v>2</v>
      </c>
      <c r="DF286" s="30"/>
      <c r="DG286" s="30"/>
      <c r="DH286" s="30"/>
      <c r="DI286" s="30"/>
      <c r="DJ286" s="30"/>
      <c r="DK286" s="30"/>
      <c r="DL286" s="49">
        <f t="shared" si="2547"/>
        <v>0</v>
      </c>
      <c r="DM286" s="30"/>
      <c r="DN286" s="30"/>
      <c r="DO286" s="30"/>
      <c r="DP286" s="30"/>
      <c r="DQ286" s="30"/>
    </row>
    <row r="287" spans="102:121">
      <c r="CX287" s="30"/>
      <c r="CY287" s="30"/>
      <c r="CZ287" s="30"/>
      <c r="DA287" s="30"/>
      <c r="DB287" s="30">
        <f>IF($DF$285&gt;2,DB286+1,0)</f>
        <v>0</v>
      </c>
      <c r="DC287" s="30">
        <f t="shared" ref="DC287:DC292" si="2549">DC286</f>
        <v>3</v>
      </c>
      <c r="DD287" s="30"/>
      <c r="DE287" s="30">
        <v>3</v>
      </c>
      <c r="DF287" s="30"/>
      <c r="DG287" s="30"/>
      <c r="DH287" s="30"/>
      <c r="DI287" s="30"/>
      <c r="DJ287" s="30"/>
      <c r="DK287" s="30"/>
      <c r="DL287" s="49">
        <f t="shared" si="2547"/>
        <v>0</v>
      </c>
      <c r="DM287" s="30"/>
      <c r="DN287" s="30"/>
      <c r="DO287" s="30"/>
      <c r="DP287" s="30"/>
      <c r="DQ287" s="30"/>
    </row>
    <row r="288" spans="102:121">
      <c r="CX288" s="30"/>
      <c r="CY288" s="30"/>
      <c r="CZ288" s="30"/>
      <c r="DA288" s="30"/>
      <c r="DB288" s="30">
        <f>IF($DF$285&gt;3,DB287+1,0)</f>
        <v>0</v>
      </c>
      <c r="DC288" s="30">
        <f t="shared" si="2549"/>
        <v>3</v>
      </c>
      <c r="DD288" s="30"/>
      <c r="DE288" s="30">
        <v>4</v>
      </c>
      <c r="DF288" s="30"/>
      <c r="DG288" s="30"/>
      <c r="DH288" s="30"/>
      <c r="DI288" s="30"/>
      <c r="DJ288" s="30"/>
      <c r="DK288" s="30"/>
      <c r="DL288" s="49">
        <f t="shared" si="2547"/>
        <v>0</v>
      </c>
      <c r="DM288" s="30"/>
      <c r="DN288" s="30"/>
      <c r="DO288" s="30"/>
      <c r="DP288" s="30"/>
      <c r="DQ288" s="30"/>
    </row>
    <row r="289" spans="102:121">
      <c r="CX289" s="30"/>
      <c r="CY289" s="30"/>
      <c r="CZ289" s="30"/>
      <c r="DA289" s="30"/>
      <c r="DB289" s="30">
        <f>IF($DF$285&gt;4,DB288+1,0)</f>
        <v>0</v>
      </c>
      <c r="DC289" s="30">
        <f t="shared" si="2549"/>
        <v>3</v>
      </c>
      <c r="DD289" s="30"/>
      <c r="DE289" s="30">
        <v>5</v>
      </c>
      <c r="DF289" s="30"/>
      <c r="DG289" s="30"/>
      <c r="DH289" s="30"/>
      <c r="DI289" s="30"/>
      <c r="DJ289" s="30"/>
      <c r="DK289" s="30"/>
      <c r="DL289" s="49">
        <f t="shared" si="2547"/>
        <v>0</v>
      </c>
      <c r="DM289" s="30"/>
      <c r="DN289" s="30"/>
      <c r="DO289" s="30"/>
      <c r="DP289" s="30"/>
      <c r="DQ289" s="30"/>
    </row>
    <row r="290" spans="102:121">
      <c r="CX290" s="30"/>
      <c r="CY290" s="30"/>
      <c r="CZ290" s="30"/>
      <c r="DA290" s="30"/>
      <c r="DB290" s="30">
        <f>IF($DF$285&gt;5,DB289+1,0)</f>
        <v>0</v>
      </c>
      <c r="DC290" s="30">
        <f t="shared" si="2549"/>
        <v>3</v>
      </c>
      <c r="DD290" s="30"/>
      <c r="DE290" s="30">
        <v>6</v>
      </c>
      <c r="DF290" s="30"/>
      <c r="DG290" s="30"/>
      <c r="DH290" s="30"/>
      <c r="DI290" s="30"/>
      <c r="DJ290" s="30"/>
      <c r="DK290" s="30"/>
      <c r="DL290" s="49">
        <f t="shared" si="2547"/>
        <v>0</v>
      </c>
      <c r="DM290" s="30"/>
      <c r="DN290" s="30"/>
      <c r="DO290" s="30"/>
      <c r="DP290" s="30"/>
      <c r="DQ290" s="30"/>
    </row>
    <row r="291" spans="102:121">
      <c r="CX291" s="30"/>
      <c r="CY291" s="30"/>
      <c r="CZ291" s="30"/>
      <c r="DA291" s="30"/>
      <c r="DB291" s="30">
        <f>IF($DF$285&gt;6,DB290+1,0)</f>
        <v>0</v>
      </c>
      <c r="DC291" s="30">
        <f t="shared" si="2549"/>
        <v>3</v>
      </c>
      <c r="DD291" s="30"/>
      <c r="DE291" s="30">
        <v>7</v>
      </c>
      <c r="DF291" s="30"/>
      <c r="DG291" s="30"/>
      <c r="DH291" s="30"/>
      <c r="DI291" s="30"/>
      <c r="DJ291" s="30"/>
      <c r="DK291" s="30"/>
      <c r="DL291" s="49">
        <f t="shared" si="2547"/>
        <v>0</v>
      </c>
      <c r="DM291" s="30"/>
      <c r="DN291" s="30"/>
      <c r="DO291" s="30"/>
      <c r="DP291" s="30"/>
      <c r="DQ291" s="30"/>
    </row>
    <row r="292" spans="102:121">
      <c r="CX292" s="30"/>
      <c r="CY292" s="30"/>
      <c r="CZ292" s="30"/>
      <c r="DA292" s="30"/>
      <c r="DB292" s="30">
        <f>IF($DF$285&gt;7,DB291+1,0)</f>
        <v>0</v>
      </c>
      <c r="DC292" s="30">
        <f t="shared" si="2549"/>
        <v>3</v>
      </c>
      <c r="DD292" s="30"/>
      <c r="DE292" s="30">
        <v>8</v>
      </c>
      <c r="DF292" s="30"/>
      <c r="DG292" s="30"/>
      <c r="DH292" s="30"/>
      <c r="DI292" s="30"/>
      <c r="DJ292" s="30"/>
      <c r="DK292" s="30"/>
      <c r="DL292" s="49">
        <f t="shared" si="2547"/>
        <v>0</v>
      </c>
      <c r="DM292" s="30"/>
      <c r="DN292" s="30"/>
      <c r="DO292" s="30"/>
      <c r="DP292" s="30"/>
      <c r="DQ292" s="30"/>
    </row>
    <row r="293" spans="102:121">
      <c r="CX293" s="30"/>
      <c r="CY293" s="30"/>
      <c r="CZ293" s="30"/>
      <c r="DA293" s="30"/>
      <c r="DB293" s="30"/>
      <c r="DC293" s="30"/>
      <c r="DD293" s="30"/>
      <c r="DE293" s="30"/>
      <c r="DF293" s="30"/>
      <c r="DG293" s="30"/>
      <c r="DH293" s="30"/>
      <c r="DI293" s="30"/>
      <c r="DJ293" s="30"/>
      <c r="DK293" s="30"/>
      <c r="DL293" s="49">
        <f t="shared" si="2547"/>
        <v>0</v>
      </c>
      <c r="DM293" s="30"/>
      <c r="DN293" s="30"/>
      <c r="DO293" s="30"/>
      <c r="DP293" s="30"/>
      <c r="DQ293" s="30"/>
    </row>
    <row r="294" spans="102:121">
      <c r="CX294" s="30"/>
      <c r="CY294" s="30"/>
      <c r="CZ294" s="30"/>
      <c r="DA294" s="30"/>
      <c r="DB294" s="30"/>
      <c r="DC294" s="30" t="str">
        <f>CR91</f>
        <v>Reserve 5</v>
      </c>
      <c r="DD294" s="30"/>
      <c r="DE294" s="30"/>
      <c r="DF294" s="30"/>
      <c r="DG294" s="30"/>
      <c r="DH294" s="30"/>
      <c r="DI294" s="30"/>
      <c r="DJ294" s="30"/>
      <c r="DK294" s="30"/>
      <c r="DL294" s="49">
        <f t="shared" si="2547"/>
        <v>0</v>
      </c>
      <c r="DM294" s="30"/>
      <c r="DN294" s="30"/>
      <c r="DO294" s="30"/>
      <c r="DP294" s="30"/>
      <c r="DQ294" s="30"/>
    </row>
    <row r="295" spans="102:121">
      <c r="CX295" s="30"/>
      <c r="CY295" s="30"/>
      <c r="CZ295" s="30"/>
      <c r="DA295" s="30"/>
      <c r="DB295" s="30">
        <f>$CP$91</f>
        <v>0</v>
      </c>
      <c r="DC295" s="30">
        <f>CO91</f>
        <v>3</v>
      </c>
      <c r="DD295" s="30"/>
      <c r="DE295" s="30">
        <v>1</v>
      </c>
      <c r="DF295" s="30">
        <f>CY92-CY91+1</f>
        <v>3</v>
      </c>
      <c r="DG295" s="30"/>
      <c r="DH295" s="30"/>
      <c r="DI295" s="30"/>
      <c r="DJ295" s="30"/>
      <c r="DK295" s="30"/>
      <c r="DL295" s="49">
        <f t="shared" si="2547"/>
        <v>0</v>
      </c>
      <c r="DM295" s="30"/>
      <c r="DN295" s="30"/>
      <c r="DO295" s="30"/>
      <c r="DP295" s="30"/>
      <c r="DQ295" s="30"/>
    </row>
    <row r="296" spans="102:121">
      <c r="CX296" s="30"/>
      <c r="CY296" s="30"/>
      <c r="CZ296" s="30"/>
      <c r="DA296" s="30"/>
      <c r="DB296" s="30">
        <f>IF($DF$295&gt;1,DB295+1,0)</f>
        <v>1</v>
      </c>
      <c r="DC296" s="30">
        <f>DC295</f>
        <v>3</v>
      </c>
      <c r="DD296" s="30"/>
      <c r="DE296" s="30">
        <v>2</v>
      </c>
      <c r="DF296" s="30"/>
      <c r="DG296" s="30"/>
      <c r="DH296" s="30"/>
      <c r="DI296" s="30"/>
      <c r="DJ296" s="30"/>
      <c r="DK296" s="30"/>
      <c r="DL296" s="49">
        <f t="shared" si="2547"/>
        <v>0</v>
      </c>
      <c r="DM296" s="30"/>
      <c r="DN296" s="30"/>
      <c r="DO296" s="30"/>
      <c r="DP296" s="30"/>
      <c r="DQ296" s="30"/>
    </row>
    <row r="297" spans="102:121">
      <c r="CX297" s="30"/>
      <c r="CY297" s="30"/>
      <c r="CZ297" s="30"/>
      <c r="DA297" s="30"/>
      <c r="DB297" s="30">
        <f>IF($DF$295&gt;2,DB296+1,0)</f>
        <v>2</v>
      </c>
      <c r="DC297" s="30">
        <f t="shared" ref="DC297:DC302" si="2550">DC296</f>
        <v>3</v>
      </c>
      <c r="DD297" s="30"/>
      <c r="DE297" s="30">
        <v>3</v>
      </c>
      <c r="DF297" s="30"/>
      <c r="DG297" s="30"/>
      <c r="DH297" s="30"/>
      <c r="DI297" s="30"/>
      <c r="DJ297" s="30"/>
      <c r="DK297" s="30"/>
      <c r="DL297" s="49">
        <f t="shared" si="2547"/>
        <v>0</v>
      </c>
      <c r="DM297" s="30"/>
      <c r="DN297" s="30"/>
      <c r="DO297" s="30"/>
      <c r="DP297" s="30"/>
      <c r="DQ297" s="30"/>
    </row>
    <row r="298" spans="102:121">
      <c r="CX298" s="30"/>
      <c r="CY298" s="30"/>
      <c r="CZ298" s="30"/>
      <c r="DA298" s="30"/>
      <c r="DB298" s="30">
        <f>IF($DF$295&gt;3,DB297+1,0)</f>
        <v>0</v>
      </c>
      <c r="DC298" s="30">
        <f t="shared" si="2550"/>
        <v>3</v>
      </c>
      <c r="DD298" s="30"/>
      <c r="DE298" s="30">
        <v>4</v>
      </c>
      <c r="DF298" s="30"/>
      <c r="DG298" s="30"/>
      <c r="DH298" s="30"/>
      <c r="DI298" s="30"/>
      <c r="DJ298" s="30"/>
      <c r="DK298" s="30"/>
      <c r="DL298" s="49">
        <f t="shared" si="2547"/>
        <v>0</v>
      </c>
      <c r="DM298" s="30"/>
      <c r="DN298" s="30"/>
      <c r="DO298" s="30"/>
      <c r="DP298" s="30"/>
      <c r="DQ298" s="30"/>
    </row>
    <row r="299" spans="102:121">
      <c r="CX299" s="30"/>
      <c r="CY299" s="30"/>
      <c r="CZ299" s="30"/>
      <c r="DA299" s="30"/>
      <c r="DB299" s="30">
        <f>IF($DF$295&gt;4,DB298+1,0)</f>
        <v>0</v>
      </c>
      <c r="DC299" s="30">
        <f t="shared" si="2550"/>
        <v>3</v>
      </c>
      <c r="DD299" s="30"/>
      <c r="DE299" s="30">
        <v>5</v>
      </c>
      <c r="DF299" s="30"/>
      <c r="DG299" s="30"/>
      <c r="DH299" s="30"/>
      <c r="DI299" s="30"/>
      <c r="DJ299" s="30"/>
      <c r="DK299" s="30"/>
      <c r="DL299" s="49">
        <f t="shared" si="2547"/>
        <v>0</v>
      </c>
      <c r="DM299" s="30"/>
      <c r="DN299" s="30"/>
      <c r="DO299" s="30"/>
      <c r="DP299" s="30"/>
      <c r="DQ299" s="30"/>
    </row>
    <row r="300" spans="102:121">
      <c r="CX300" s="30"/>
      <c r="CY300" s="30"/>
      <c r="CZ300" s="30"/>
      <c r="DA300" s="30"/>
      <c r="DB300" s="30">
        <f>IF($DF$295&gt;5,DB299+1,0)</f>
        <v>0</v>
      </c>
      <c r="DC300" s="30">
        <f t="shared" si="2550"/>
        <v>3</v>
      </c>
      <c r="DD300" s="30"/>
      <c r="DE300" s="30">
        <v>6</v>
      </c>
      <c r="DF300" s="30"/>
      <c r="DG300" s="30"/>
      <c r="DH300" s="30"/>
      <c r="DI300" s="30"/>
      <c r="DJ300" s="30"/>
      <c r="DK300" s="30"/>
      <c r="DL300" s="49">
        <f t="shared" si="2547"/>
        <v>0</v>
      </c>
      <c r="DM300" s="30"/>
      <c r="DN300" s="30"/>
      <c r="DO300" s="30"/>
      <c r="DP300" s="30"/>
      <c r="DQ300" s="30"/>
    </row>
    <row r="301" spans="102:121">
      <c r="CX301" s="30"/>
      <c r="CY301" s="30"/>
      <c r="CZ301" s="30"/>
      <c r="DA301" s="30"/>
      <c r="DB301" s="30">
        <f>IF($DF$295&gt;6,DB300+1,0)</f>
        <v>0</v>
      </c>
      <c r="DC301" s="30">
        <f t="shared" si="2550"/>
        <v>3</v>
      </c>
      <c r="DD301" s="30"/>
      <c r="DE301" s="30">
        <v>7</v>
      </c>
      <c r="DF301" s="30"/>
      <c r="DG301" s="30"/>
      <c r="DH301" s="30"/>
      <c r="DI301" s="30"/>
      <c r="DJ301" s="30"/>
      <c r="DK301" s="30"/>
      <c r="DL301" s="49">
        <f t="shared" si="2547"/>
        <v>0</v>
      </c>
      <c r="DM301" s="30"/>
      <c r="DN301" s="30"/>
      <c r="DO301" s="30"/>
      <c r="DP301" s="30"/>
      <c r="DQ301" s="30"/>
    </row>
    <row r="302" spans="102:121">
      <c r="CX302" s="30"/>
      <c r="CY302" s="30"/>
      <c r="CZ302" s="30"/>
      <c r="DA302" s="30"/>
      <c r="DB302" s="30">
        <f>IF($DF$295&gt;7,DB301+1,0)</f>
        <v>0</v>
      </c>
      <c r="DC302" s="30">
        <f t="shared" si="2550"/>
        <v>3</v>
      </c>
      <c r="DD302" s="30"/>
      <c r="DE302" s="30">
        <v>8</v>
      </c>
      <c r="DF302" s="30"/>
      <c r="DG302" s="30"/>
      <c r="DH302" s="30"/>
      <c r="DI302" s="30"/>
      <c r="DJ302" s="30"/>
      <c r="DK302" s="30"/>
      <c r="DL302" s="49">
        <f t="shared" si="2547"/>
        <v>0</v>
      </c>
      <c r="DM302" s="30"/>
      <c r="DN302" s="30"/>
      <c r="DO302" s="30"/>
      <c r="DP302" s="30"/>
      <c r="DQ302" s="30"/>
    </row>
    <row r="303" spans="102:121">
      <c r="CX303" s="30"/>
      <c r="CY303" s="30"/>
      <c r="CZ303" s="30"/>
      <c r="DA303" s="30"/>
      <c r="DB303" s="30"/>
      <c r="DC303" s="30"/>
      <c r="DD303" s="30"/>
      <c r="DE303" s="30"/>
      <c r="DF303" s="30"/>
      <c r="DG303" s="30"/>
      <c r="DH303" s="30"/>
      <c r="DI303" s="30"/>
      <c r="DJ303" s="30"/>
      <c r="DK303" s="30"/>
      <c r="DL303" s="49">
        <f t="shared" si="2547"/>
        <v>0</v>
      </c>
      <c r="DM303" s="30"/>
      <c r="DN303" s="30"/>
      <c r="DO303" s="30"/>
      <c r="DP303" s="30"/>
      <c r="DQ303" s="30"/>
    </row>
    <row r="304" spans="102:121">
      <c r="CX304" s="30"/>
      <c r="CY304" s="30"/>
      <c r="CZ304" s="30"/>
      <c r="DA304" s="30"/>
      <c r="DB304" s="30"/>
      <c r="DC304" s="51" t="str">
        <f>CQ94</f>
        <v>J&amp;S Ausbildungslager</v>
      </c>
      <c r="DD304" s="51"/>
      <c r="DE304" s="30"/>
      <c r="DF304" s="30"/>
      <c r="DG304" s="30"/>
      <c r="DH304" s="30"/>
      <c r="DI304" s="30"/>
      <c r="DJ304" s="30"/>
      <c r="DK304" s="30"/>
      <c r="DL304" s="49">
        <f t="shared" si="2547"/>
        <v>0</v>
      </c>
      <c r="DM304" s="30"/>
      <c r="DN304" s="30"/>
      <c r="DO304" s="30"/>
      <c r="DP304" s="30"/>
      <c r="DQ304" s="30"/>
    </row>
    <row r="305" spans="102:121">
      <c r="CX305" s="30"/>
      <c r="CY305" s="30"/>
      <c r="CZ305" s="30"/>
      <c r="DA305" s="30"/>
      <c r="DB305" s="30"/>
      <c r="DC305" s="30" t="str">
        <f>CR96</f>
        <v>F-GLK 3 (Kurs)</v>
      </c>
      <c r="DD305" s="30"/>
      <c r="DE305" s="30"/>
      <c r="DF305" s="30"/>
      <c r="DG305" s="30"/>
      <c r="DH305" s="30"/>
      <c r="DI305" s="30"/>
      <c r="DJ305" s="30"/>
      <c r="DK305" s="30"/>
      <c r="DL305" s="49">
        <f t="shared" si="2547"/>
        <v>0</v>
      </c>
      <c r="DM305" s="30"/>
      <c r="DN305" s="30"/>
      <c r="DO305" s="30"/>
      <c r="DP305" s="30"/>
      <c r="DQ305" s="30"/>
    </row>
    <row r="306" spans="102:121">
      <c r="CX306" s="30"/>
      <c r="CY306" s="30"/>
      <c r="CZ306" s="30"/>
      <c r="DA306" s="30"/>
      <c r="DB306" s="30">
        <f>$CP$96</f>
        <v>282</v>
      </c>
      <c r="DC306" s="30">
        <f>CO95</f>
        <v>12</v>
      </c>
      <c r="DD306" s="30"/>
      <c r="DE306" s="30">
        <v>1</v>
      </c>
      <c r="DF306" s="30">
        <f>CY97-CY96+1</f>
        <v>8</v>
      </c>
      <c r="DG306" s="30"/>
      <c r="DH306" s="30"/>
      <c r="DI306" s="30"/>
      <c r="DJ306" s="30"/>
      <c r="DK306" s="30"/>
      <c r="DL306" s="49">
        <f t="shared" ref="DL306:DL323" si="2551">IF($DB306&gt;0,IF(SUMPRODUCT(($DB$201:$DB$770=$DB306)*($DC$201:$DC$770=$DC306))&gt;1,1,0),0)</f>
        <v>0</v>
      </c>
      <c r="DM306" s="30"/>
      <c r="DN306" s="30"/>
      <c r="DO306" s="30"/>
      <c r="DP306" s="30"/>
      <c r="DQ306" s="30"/>
    </row>
    <row r="307" spans="102:121">
      <c r="CX307" s="30"/>
      <c r="CY307" s="30"/>
      <c r="CZ307" s="30"/>
      <c r="DA307" s="30"/>
      <c r="DB307" s="30">
        <f>IF($DF$306&gt;1,DB306+1,0)</f>
        <v>283</v>
      </c>
      <c r="DC307" s="30">
        <f t="shared" ref="DC307:DC313" si="2552">DC306</f>
        <v>12</v>
      </c>
      <c r="DD307" s="30"/>
      <c r="DE307" s="30">
        <v>2</v>
      </c>
      <c r="DF307" s="30"/>
      <c r="DG307" s="30"/>
      <c r="DH307" s="30"/>
      <c r="DI307" s="30"/>
      <c r="DJ307" s="30"/>
      <c r="DK307" s="30"/>
      <c r="DL307" s="49">
        <f t="shared" si="2551"/>
        <v>0</v>
      </c>
      <c r="DM307" s="30"/>
      <c r="DN307" s="30"/>
      <c r="DO307" s="30"/>
      <c r="DP307" s="30"/>
      <c r="DQ307" s="30"/>
    </row>
    <row r="308" spans="102:121">
      <c r="CX308" s="30"/>
      <c r="CY308" s="30"/>
      <c r="CZ308" s="30"/>
      <c r="DA308" s="30"/>
      <c r="DB308" s="30">
        <f>IF($DF$306&gt;2,DB307+1,0)</f>
        <v>284</v>
      </c>
      <c r="DC308" s="30">
        <f t="shared" si="2552"/>
        <v>12</v>
      </c>
      <c r="DD308" s="30"/>
      <c r="DE308" s="30">
        <v>3</v>
      </c>
      <c r="DF308" s="30"/>
      <c r="DG308" s="30"/>
      <c r="DH308" s="30"/>
      <c r="DI308" s="30"/>
      <c r="DJ308" s="30"/>
      <c r="DK308" s="30"/>
      <c r="DL308" s="49">
        <f t="shared" si="2551"/>
        <v>0</v>
      </c>
      <c r="DM308" s="30"/>
      <c r="DN308" s="30"/>
      <c r="DO308" s="30"/>
      <c r="DP308" s="30"/>
      <c r="DQ308" s="30"/>
    </row>
    <row r="309" spans="102:121">
      <c r="CX309" s="30"/>
      <c r="CY309" s="30"/>
      <c r="CZ309" s="30"/>
      <c r="DA309" s="30"/>
      <c r="DB309" s="30">
        <f>IF($DF$306&gt;3,DB308+1,0)</f>
        <v>285</v>
      </c>
      <c r="DC309" s="30">
        <f t="shared" si="2552"/>
        <v>12</v>
      </c>
      <c r="DD309" s="30"/>
      <c r="DE309" s="30">
        <v>4</v>
      </c>
      <c r="DF309" s="30"/>
      <c r="DG309" s="30"/>
      <c r="DH309" s="30"/>
      <c r="DI309" s="30"/>
      <c r="DJ309" s="30"/>
      <c r="DK309" s="30"/>
      <c r="DL309" s="49">
        <f t="shared" si="2551"/>
        <v>0</v>
      </c>
      <c r="DM309" s="30"/>
      <c r="DN309" s="30"/>
      <c r="DO309" s="30"/>
      <c r="DP309" s="30"/>
      <c r="DQ309" s="30"/>
    </row>
    <row r="310" spans="102:121">
      <c r="CX310" s="30"/>
      <c r="CY310" s="30"/>
      <c r="CZ310" s="30"/>
      <c r="DA310" s="30"/>
      <c r="DB310" s="30">
        <f>IF($DF$306&gt;4,DB309+1,0)</f>
        <v>286</v>
      </c>
      <c r="DC310" s="30">
        <f t="shared" si="2552"/>
        <v>12</v>
      </c>
      <c r="DD310" s="30"/>
      <c r="DE310" s="30">
        <v>5</v>
      </c>
      <c r="DF310" s="30"/>
      <c r="DG310" s="30"/>
      <c r="DH310" s="30"/>
      <c r="DI310" s="30"/>
      <c r="DJ310" s="30"/>
      <c r="DK310" s="30"/>
      <c r="DL310" s="49">
        <f t="shared" si="2551"/>
        <v>0</v>
      </c>
      <c r="DM310" s="30"/>
      <c r="DN310" s="30"/>
      <c r="DO310" s="30"/>
      <c r="DP310" s="30"/>
      <c r="DQ310" s="30"/>
    </row>
    <row r="311" spans="102:121">
      <c r="CX311" s="30"/>
      <c r="CY311" s="30"/>
      <c r="CZ311" s="30"/>
      <c r="DA311" s="30"/>
      <c r="DB311" s="30">
        <f>IF($DF$306&gt;5,DB310+1,0)</f>
        <v>287</v>
      </c>
      <c r="DC311" s="30">
        <f t="shared" si="2552"/>
        <v>12</v>
      </c>
      <c r="DD311" s="30"/>
      <c r="DE311" s="30">
        <v>6</v>
      </c>
      <c r="DF311" s="30"/>
      <c r="DG311" s="30"/>
      <c r="DH311" s="30"/>
      <c r="DI311" s="30"/>
      <c r="DJ311" s="30"/>
      <c r="DK311" s="30"/>
      <c r="DL311" s="49">
        <f t="shared" si="2551"/>
        <v>0</v>
      </c>
      <c r="DM311" s="30"/>
      <c r="DN311" s="30"/>
      <c r="DO311" s="30"/>
      <c r="DP311" s="30"/>
      <c r="DQ311" s="30"/>
    </row>
    <row r="312" spans="102:121">
      <c r="CX312" s="30"/>
      <c r="CY312" s="30"/>
      <c r="CZ312" s="30"/>
      <c r="DA312" s="30"/>
      <c r="DB312" s="30">
        <f>IF($DF$306&gt;6,DB311+1,0)</f>
        <v>288</v>
      </c>
      <c r="DC312" s="30">
        <f t="shared" si="2552"/>
        <v>12</v>
      </c>
      <c r="DD312" s="30"/>
      <c r="DE312" s="30">
        <v>7</v>
      </c>
      <c r="DF312" s="30"/>
      <c r="DG312" s="30"/>
      <c r="DH312" s="30"/>
      <c r="DI312" s="30"/>
      <c r="DJ312" s="30"/>
      <c r="DK312" s="30"/>
      <c r="DL312" s="49">
        <f t="shared" si="2551"/>
        <v>0</v>
      </c>
      <c r="DM312" s="30"/>
      <c r="DN312" s="30"/>
      <c r="DO312" s="30"/>
      <c r="DP312" s="30"/>
      <c r="DQ312" s="30"/>
    </row>
    <row r="313" spans="102:121">
      <c r="CX313" s="30"/>
      <c r="CY313" s="30"/>
      <c r="CZ313" s="30"/>
      <c r="DA313" s="30"/>
      <c r="DB313" s="30">
        <f>IF($DF$306&gt;7,DB312+1,0)</f>
        <v>289</v>
      </c>
      <c r="DC313" s="30">
        <f t="shared" si="2552"/>
        <v>12</v>
      </c>
      <c r="DD313" s="30"/>
      <c r="DE313" s="30">
        <v>8</v>
      </c>
      <c r="DF313" s="30"/>
      <c r="DG313" s="30"/>
      <c r="DH313" s="30"/>
      <c r="DI313" s="30"/>
      <c r="DJ313" s="30"/>
      <c r="DK313" s="30"/>
      <c r="DL313" s="49">
        <f t="shared" si="2551"/>
        <v>0</v>
      </c>
      <c r="DM313" s="30"/>
      <c r="DN313" s="30"/>
      <c r="DO313" s="30"/>
      <c r="DP313" s="30"/>
      <c r="DQ313" s="30"/>
    </row>
    <row r="314" spans="102:121">
      <c r="CX314" s="30"/>
      <c r="CY314" s="30"/>
      <c r="CZ314" s="30"/>
      <c r="DA314" s="30"/>
      <c r="DB314" s="30"/>
      <c r="DC314" s="30"/>
      <c r="DD314" s="30"/>
      <c r="DE314" s="30"/>
      <c r="DF314" s="30"/>
      <c r="DG314" s="30"/>
      <c r="DH314" s="30"/>
      <c r="DI314" s="30"/>
      <c r="DJ314" s="30"/>
      <c r="DK314" s="30"/>
      <c r="DL314" s="49">
        <f t="shared" si="2551"/>
        <v>0</v>
      </c>
      <c r="DM314" s="30"/>
      <c r="DN314" s="30"/>
      <c r="DO314" s="30"/>
      <c r="DP314" s="30"/>
      <c r="DQ314" s="30"/>
    </row>
    <row r="315" spans="102:121">
      <c r="CX315" s="30"/>
      <c r="CY315" s="30"/>
      <c r="CZ315" s="30"/>
      <c r="DA315" s="30"/>
      <c r="DB315" s="30"/>
      <c r="DC315" s="30" t="str">
        <f>CR99</f>
        <v>M-GLK 3 (Kurs)</v>
      </c>
      <c r="DD315" s="30"/>
      <c r="DE315" s="30"/>
      <c r="DF315" s="30"/>
      <c r="DG315" s="30"/>
      <c r="DH315" s="30"/>
      <c r="DI315" s="30"/>
      <c r="DJ315" s="30"/>
      <c r="DK315" s="30"/>
      <c r="DL315" s="49">
        <f t="shared" si="2551"/>
        <v>0</v>
      </c>
      <c r="DM315" s="30"/>
      <c r="DN315" s="30"/>
      <c r="DO315" s="30"/>
      <c r="DP315" s="30"/>
      <c r="DQ315" s="30"/>
    </row>
    <row r="316" spans="102:121">
      <c r="CX316" s="30"/>
      <c r="CY316" s="30"/>
      <c r="CZ316" s="30"/>
      <c r="DA316" s="30"/>
      <c r="DB316" s="30">
        <f>$CP$99</f>
        <v>282</v>
      </c>
      <c r="DC316" s="30">
        <f>CO98</f>
        <v>11</v>
      </c>
      <c r="DD316" s="30"/>
      <c r="DE316" s="30">
        <v>1</v>
      </c>
      <c r="DF316" s="30">
        <f>CY100-CY99+1</f>
        <v>8</v>
      </c>
      <c r="DG316" s="30"/>
      <c r="DH316" s="30"/>
      <c r="DI316" s="30"/>
      <c r="DJ316" s="30"/>
      <c r="DK316" s="30"/>
      <c r="DL316" s="49">
        <f t="shared" si="2551"/>
        <v>0</v>
      </c>
      <c r="DM316" s="30"/>
      <c r="DN316" s="30"/>
      <c r="DO316" s="56"/>
      <c r="DP316" s="30"/>
      <c r="DQ316" s="30"/>
    </row>
    <row r="317" spans="102:121">
      <c r="CX317" s="30"/>
      <c r="CY317" s="30"/>
      <c r="CZ317" s="30"/>
      <c r="DA317" s="30"/>
      <c r="DB317" s="30">
        <f>IF($DF$316&gt;1,DB316+1,0)</f>
        <v>283</v>
      </c>
      <c r="DC317" s="30">
        <f>DC316</f>
        <v>11</v>
      </c>
      <c r="DD317" s="30"/>
      <c r="DE317" s="30">
        <v>2</v>
      </c>
      <c r="DF317" s="30"/>
      <c r="DG317" s="30"/>
      <c r="DH317" s="30"/>
      <c r="DI317" s="30"/>
      <c r="DJ317" s="30"/>
      <c r="DK317" s="30"/>
      <c r="DL317" s="49">
        <f t="shared" si="2551"/>
        <v>0</v>
      </c>
      <c r="DM317" s="30"/>
      <c r="DN317" s="30"/>
      <c r="DO317" s="56"/>
      <c r="DP317" s="30"/>
      <c r="DQ317" s="30"/>
    </row>
    <row r="318" spans="102:121">
      <c r="CX318" s="30"/>
      <c r="CY318" s="30"/>
      <c r="CZ318" s="30"/>
      <c r="DA318" s="30"/>
      <c r="DB318" s="30">
        <f>IF($DF$316&gt;2,DB317+1,0)</f>
        <v>284</v>
      </c>
      <c r="DC318" s="30">
        <f t="shared" ref="DC318:DC323" si="2553">DC317</f>
        <v>11</v>
      </c>
      <c r="DD318" s="30"/>
      <c r="DE318" s="30">
        <v>3</v>
      </c>
      <c r="DF318" s="30"/>
      <c r="DG318" s="30"/>
      <c r="DH318" s="30"/>
      <c r="DI318" s="30"/>
      <c r="DJ318" s="30"/>
      <c r="DK318" s="30"/>
      <c r="DL318" s="49">
        <f t="shared" si="2551"/>
        <v>0</v>
      </c>
      <c r="DM318" s="30"/>
      <c r="DN318" s="30"/>
      <c r="DO318" s="30"/>
      <c r="DP318" s="30"/>
      <c r="DQ318" s="30"/>
    </row>
    <row r="319" spans="102:121">
      <c r="CX319" s="30"/>
      <c r="CY319" s="30"/>
      <c r="CZ319" s="30"/>
      <c r="DA319" s="30"/>
      <c r="DB319" s="30">
        <f>IF($DF$316&gt;3,DB318+1,0)</f>
        <v>285</v>
      </c>
      <c r="DC319" s="30">
        <f t="shared" si="2553"/>
        <v>11</v>
      </c>
      <c r="DD319" s="30"/>
      <c r="DE319" s="30">
        <v>4</v>
      </c>
      <c r="DF319" s="30"/>
      <c r="DG319" s="30"/>
      <c r="DH319" s="30"/>
      <c r="DI319" s="30"/>
      <c r="DJ319" s="30"/>
      <c r="DK319" s="30"/>
      <c r="DL319" s="49">
        <f t="shared" si="2551"/>
        <v>0</v>
      </c>
      <c r="DM319" s="30"/>
      <c r="DN319" s="30"/>
      <c r="DO319" s="30"/>
      <c r="DP319" s="30"/>
      <c r="DQ319" s="30"/>
    </row>
    <row r="320" spans="102:121">
      <c r="CX320" s="30"/>
      <c r="CY320" s="30"/>
      <c r="CZ320" s="30"/>
      <c r="DA320" s="30"/>
      <c r="DB320" s="30">
        <f>IF($DF$316&gt;4,DB319+1,0)</f>
        <v>286</v>
      </c>
      <c r="DC320" s="30">
        <f t="shared" si="2553"/>
        <v>11</v>
      </c>
      <c r="DD320" s="30"/>
      <c r="DE320" s="30">
        <v>5</v>
      </c>
      <c r="DF320" s="30"/>
      <c r="DG320" s="30"/>
      <c r="DH320" s="30"/>
      <c r="DI320" s="30"/>
      <c r="DJ320" s="30"/>
      <c r="DK320" s="30"/>
      <c r="DL320" s="49">
        <f t="shared" si="2551"/>
        <v>0</v>
      </c>
      <c r="DM320" s="30"/>
      <c r="DN320" s="30"/>
      <c r="DO320" s="30"/>
      <c r="DP320" s="30"/>
      <c r="DQ320" s="30"/>
    </row>
    <row r="321" spans="102:121">
      <c r="CX321" s="30"/>
      <c r="CY321" s="30"/>
      <c r="CZ321" s="30"/>
      <c r="DA321" s="30"/>
      <c r="DB321" s="30">
        <f>IF($DF$316&gt;5,DB320+1,0)</f>
        <v>287</v>
      </c>
      <c r="DC321" s="30">
        <f t="shared" si="2553"/>
        <v>11</v>
      </c>
      <c r="DD321" s="30"/>
      <c r="DE321" s="30">
        <v>6</v>
      </c>
      <c r="DF321" s="30"/>
      <c r="DG321" s="30"/>
      <c r="DH321" s="30"/>
      <c r="DI321" s="30"/>
      <c r="DJ321" s="30"/>
      <c r="DK321" s="30"/>
      <c r="DL321" s="49">
        <f t="shared" si="2551"/>
        <v>0</v>
      </c>
      <c r="DM321" s="30"/>
      <c r="DN321" s="30"/>
      <c r="DO321" s="30"/>
      <c r="DP321" s="30"/>
      <c r="DQ321" s="30"/>
    </row>
    <row r="322" spans="102:121">
      <c r="CX322" s="30"/>
      <c r="CY322" s="30"/>
      <c r="CZ322" s="30"/>
      <c r="DA322" s="30"/>
      <c r="DB322" s="30">
        <f>IF($DF$316&gt;6,DB321+1,0)</f>
        <v>288</v>
      </c>
      <c r="DC322" s="30">
        <f t="shared" si="2553"/>
        <v>11</v>
      </c>
      <c r="DD322" s="30"/>
      <c r="DE322" s="30">
        <v>7</v>
      </c>
      <c r="DF322" s="30"/>
      <c r="DG322" s="30"/>
      <c r="DH322" s="30"/>
      <c r="DI322" s="30"/>
      <c r="DJ322" s="30"/>
      <c r="DK322" s="30"/>
      <c r="DL322" s="49">
        <f t="shared" si="2551"/>
        <v>0</v>
      </c>
      <c r="DM322" s="30"/>
      <c r="DN322" s="30"/>
      <c r="DO322" s="30"/>
      <c r="DP322" s="30"/>
      <c r="DQ322" s="30"/>
    </row>
    <row r="323" spans="102:121">
      <c r="CX323" s="30"/>
      <c r="CY323" s="30"/>
      <c r="CZ323" s="30"/>
      <c r="DA323" s="30"/>
      <c r="DB323" s="30">
        <f>IF($DF$316&gt;7,DB322+1,0)</f>
        <v>289</v>
      </c>
      <c r="DC323" s="30">
        <f t="shared" si="2553"/>
        <v>11</v>
      </c>
      <c r="DD323" s="30"/>
      <c r="DE323" s="30">
        <v>8</v>
      </c>
      <c r="DF323" s="30"/>
      <c r="DG323" s="30"/>
      <c r="DH323" s="30"/>
      <c r="DI323" s="30"/>
      <c r="DJ323" s="30"/>
      <c r="DK323" s="30"/>
      <c r="DL323" s="49">
        <f t="shared" si="2551"/>
        <v>0</v>
      </c>
      <c r="DM323" s="30"/>
      <c r="DN323" s="30"/>
      <c r="DO323" s="30"/>
      <c r="DP323" s="30"/>
      <c r="DQ323" s="30"/>
    </row>
    <row r="324" spans="102:121">
      <c r="CX324" s="30"/>
      <c r="CY324" s="30"/>
      <c r="CZ324" s="30"/>
      <c r="DA324" s="30"/>
      <c r="DB324" s="30"/>
      <c r="DC324" s="30"/>
      <c r="DD324" s="30"/>
      <c r="DE324" s="30"/>
      <c r="DF324" s="30"/>
      <c r="DG324" s="30"/>
      <c r="DH324" s="30"/>
      <c r="DI324" s="30"/>
      <c r="DJ324" s="30"/>
      <c r="DK324" s="30"/>
      <c r="DL324" s="49">
        <f t="shared" si="2547"/>
        <v>0</v>
      </c>
      <c r="DM324" s="30"/>
      <c r="DN324" s="30"/>
      <c r="DO324" s="30"/>
      <c r="DP324" s="30"/>
      <c r="DQ324" s="30"/>
    </row>
    <row r="325" spans="102:121">
      <c r="CX325" s="30"/>
      <c r="CY325" s="30"/>
      <c r="CZ325" s="30"/>
      <c r="DA325" s="30"/>
      <c r="DB325" s="30"/>
      <c r="DC325" s="30" t="str">
        <f>CR101</f>
        <v>TKK (Weekend)</v>
      </c>
      <c r="DD325" s="30"/>
      <c r="DE325" s="30"/>
      <c r="DF325" s="30"/>
      <c r="DG325" s="30"/>
      <c r="DH325" s="30"/>
      <c r="DI325" s="30"/>
      <c r="DJ325" s="30"/>
      <c r="DK325" s="30"/>
      <c r="DL325" s="49">
        <f t="shared" si="2547"/>
        <v>0</v>
      </c>
      <c r="DM325" s="30"/>
      <c r="DN325" s="30"/>
      <c r="DO325" s="30"/>
      <c r="DP325" s="30"/>
      <c r="DQ325" s="30"/>
    </row>
    <row r="326" spans="102:121">
      <c r="CX326" s="30"/>
      <c r="CY326" s="30"/>
      <c r="CZ326" s="30"/>
      <c r="DA326" s="30"/>
      <c r="DB326" s="30">
        <f>$CP$101</f>
        <v>0</v>
      </c>
      <c r="DC326" s="30">
        <f>CO101</f>
        <v>12</v>
      </c>
      <c r="DD326" s="30"/>
      <c r="DE326" s="30">
        <v>1</v>
      </c>
      <c r="DF326" s="30">
        <f>CY102-CY101+1</f>
        <v>1</v>
      </c>
      <c r="DG326" s="30"/>
      <c r="DH326" s="30"/>
      <c r="DI326" s="30"/>
      <c r="DJ326" s="30"/>
      <c r="DK326" s="30"/>
      <c r="DL326" s="49">
        <f t="shared" si="2547"/>
        <v>0</v>
      </c>
      <c r="DM326" s="30"/>
      <c r="DN326" s="30"/>
      <c r="DO326" s="30"/>
      <c r="DP326" s="30"/>
      <c r="DQ326" s="30"/>
    </row>
    <row r="327" spans="102:121">
      <c r="CX327" s="30"/>
      <c r="CY327" s="30"/>
      <c r="CZ327" s="30"/>
      <c r="DA327" s="30"/>
      <c r="DB327" s="30">
        <f>IF($DF$326&gt;1,DB326+1,0)</f>
        <v>0</v>
      </c>
      <c r="DC327" s="30">
        <f>DC326</f>
        <v>12</v>
      </c>
      <c r="DD327" s="30"/>
      <c r="DE327" s="30">
        <v>2</v>
      </c>
      <c r="DF327" s="30"/>
      <c r="DG327" s="30"/>
      <c r="DH327" s="30"/>
      <c r="DI327" s="30"/>
      <c r="DJ327" s="30"/>
      <c r="DK327" s="30"/>
      <c r="DL327" s="49">
        <f t="shared" si="2547"/>
        <v>0</v>
      </c>
      <c r="DM327" s="30"/>
      <c r="DN327" s="30"/>
      <c r="DO327" s="30"/>
      <c r="DP327" s="30"/>
      <c r="DQ327" s="30"/>
    </row>
    <row r="328" spans="102:121">
      <c r="CX328" s="30"/>
      <c r="CY328" s="30"/>
      <c r="CZ328" s="30"/>
      <c r="DA328" s="30"/>
      <c r="DB328" s="30">
        <f>IF($DF$326&gt;2,DB327+1,0)</f>
        <v>0</v>
      </c>
      <c r="DC328" s="30">
        <f t="shared" ref="DC328:DC333" si="2554">DC327</f>
        <v>12</v>
      </c>
      <c r="DD328" s="30"/>
      <c r="DE328" s="30">
        <v>3</v>
      </c>
      <c r="DF328" s="30"/>
      <c r="DG328" s="30"/>
      <c r="DH328" s="30"/>
      <c r="DI328" s="30"/>
      <c r="DJ328" s="30"/>
      <c r="DK328" s="30"/>
      <c r="DL328" s="49">
        <f t="shared" si="2547"/>
        <v>0</v>
      </c>
      <c r="DM328" s="30"/>
      <c r="DN328" s="30"/>
      <c r="DO328" s="30"/>
      <c r="DP328" s="30"/>
      <c r="DQ328" s="30"/>
    </row>
    <row r="329" spans="102:121">
      <c r="CX329" s="30"/>
      <c r="CY329" s="30"/>
      <c r="CZ329" s="30"/>
      <c r="DA329" s="30"/>
      <c r="DB329" s="30">
        <f>IF($DF$326&gt;3,DB328+1,0)</f>
        <v>0</v>
      </c>
      <c r="DC329" s="30">
        <f t="shared" si="2554"/>
        <v>12</v>
      </c>
      <c r="DD329" s="30"/>
      <c r="DE329" s="30">
        <v>4</v>
      </c>
      <c r="DF329" s="30"/>
      <c r="DG329" s="30"/>
      <c r="DH329" s="30"/>
      <c r="DI329" s="30"/>
      <c r="DJ329" s="30"/>
      <c r="DK329" s="30"/>
      <c r="DL329" s="49">
        <f t="shared" si="2547"/>
        <v>0</v>
      </c>
      <c r="DM329" s="30"/>
      <c r="DN329" s="30"/>
      <c r="DO329" s="30"/>
      <c r="DP329" s="30"/>
      <c r="DQ329" s="30"/>
    </row>
    <row r="330" spans="102:121">
      <c r="CX330" s="30"/>
      <c r="CY330" s="30"/>
      <c r="CZ330" s="30"/>
      <c r="DA330" s="30"/>
      <c r="DB330" s="30">
        <f>IF($DF$326&gt;4,DB329+1,0)</f>
        <v>0</v>
      </c>
      <c r="DC330" s="30">
        <f t="shared" si="2554"/>
        <v>12</v>
      </c>
      <c r="DD330" s="30"/>
      <c r="DE330" s="30">
        <v>5</v>
      </c>
      <c r="DF330" s="30"/>
      <c r="DG330" s="30"/>
      <c r="DH330" s="30"/>
      <c r="DI330" s="30"/>
      <c r="DJ330" s="30"/>
      <c r="DK330" s="30"/>
      <c r="DL330" s="49">
        <f t="shared" si="2547"/>
        <v>0</v>
      </c>
      <c r="DM330" s="30"/>
      <c r="DN330" s="30"/>
      <c r="DO330" s="30"/>
      <c r="DP330" s="30"/>
      <c r="DQ330" s="30"/>
    </row>
    <row r="331" spans="102:121">
      <c r="CX331" s="30"/>
      <c r="CY331" s="30"/>
      <c r="CZ331" s="30"/>
      <c r="DA331" s="30"/>
      <c r="DB331" s="30">
        <f>IF($DF$326&gt;5,DB330+1,0)</f>
        <v>0</v>
      </c>
      <c r="DC331" s="30">
        <f t="shared" si="2554"/>
        <v>12</v>
      </c>
      <c r="DD331" s="30"/>
      <c r="DE331" s="30">
        <v>6</v>
      </c>
      <c r="DF331" s="30"/>
      <c r="DG331" s="30"/>
      <c r="DH331" s="30"/>
      <c r="DI331" s="30"/>
      <c r="DJ331" s="30"/>
      <c r="DK331" s="30"/>
      <c r="DL331" s="49">
        <f t="shared" ref="DL331:DL394" si="2555">IF($DB331&gt;0,IF(SUMPRODUCT(($DB$201:$DB$770=$DB331)*($DC$201:$DC$770=$DC331))&gt;1,1,0),0)</f>
        <v>0</v>
      </c>
      <c r="DM331" s="30"/>
      <c r="DN331" s="30"/>
      <c r="DO331" s="30"/>
      <c r="DP331" s="30"/>
      <c r="DQ331" s="30"/>
    </row>
    <row r="332" spans="102:121">
      <c r="CX332" s="30"/>
      <c r="CY332" s="30"/>
      <c r="CZ332" s="30"/>
      <c r="DA332" s="30"/>
      <c r="DB332" s="30">
        <f>IF($DF$326&gt;6,DB331+1,0)</f>
        <v>0</v>
      </c>
      <c r="DC332" s="30">
        <f t="shared" si="2554"/>
        <v>12</v>
      </c>
      <c r="DD332" s="30"/>
      <c r="DE332" s="30">
        <v>7</v>
      </c>
      <c r="DF332" s="30"/>
      <c r="DG332" s="30"/>
      <c r="DH332" s="30"/>
      <c r="DI332" s="30"/>
      <c r="DJ332" s="30"/>
      <c r="DK332" s="30"/>
      <c r="DL332" s="49">
        <f t="shared" si="2555"/>
        <v>0</v>
      </c>
      <c r="DM332" s="30"/>
      <c r="DN332" s="30"/>
      <c r="DO332" s="30"/>
      <c r="DP332" s="30"/>
      <c r="DQ332" s="30"/>
    </row>
    <row r="333" spans="102:121">
      <c r="CX333" s="30"/>
      <c r="CY333" s="30"/>
      <c r="CZ333" s="30"/>
      <c r="DA333" s="30"/>
      <c r="DB333" s="30">
        <f>IF($DF$326&gt;7,DB332+1,0)</f>
        <v>0</v>
      </c>
      <c r="DC333" s="30">
        <f t="shared" si="2554"/>
        <v>12</v>
      </c>
      <c r="DD333" s="30"/>
      <c r="DE333" s="30">
        <v>8</v>
      </c>
      <c r="DF333" s="30"/>
      <c r="DG333" s="30"/>
      <c r="DH333" s="30"/>
      <c r="DI333" s="30"/>
      <c r="DJ333" s="30"/>
      <c r="DK333" s="30"/>
      <c r="DL333" s="49">
        <f t="shared" si="2555"/>
        <v>0</v>
      </c>
      <c r="DM333" s="30"/>
      <c r="DN333" s="30"/>
      <c r="DO333" s="30"/>
      <c r="DP333" s="30"/>
      <c r="DQ333" s="30"/>
    </row>
    <row r="334" spans="102:121">
      <c r="CX334" s="30"/>
      <c r="CY334" s="30"/>
      <c r="CZ334" s="30"/>
      <c r="DA334" s="30"/>
      <c r="DB334" s="30"/>
      <c r="DC334" s="30"/>
      <c r="DD334" s="30"/>
      <c r="DE334" s="30"/>
      <c r="DF334" s="30"/>
      <c r="DG334" s="30"/>
      <c r="DH334" s="30"/>
      <c r="DI334" s="30"/>
      <c r="DJ334" s="30"/>
      <c r="DK334" s="30"/>
      <c r="DL334" s="49">
        <f t="shared" si="2555"/>
        <v>0</v>
      </c>
      <c r="DM334" s="30"/>
      <c r="DN334" s="30"/>
      <c r="DO334" s="30"/>
      <c r="DP334" s="30"/>
      <c r="DQ334" s="30"/>
    </row>
    <row r="335" spans="102:121">
      <c r="CX335" s="30"/>
      <c r="CY335" s="30"/>
      <c r="CZ335" s="30"/>
      <c r="DA335" s="30"/>
      <c r="DB335" s="30"/>
      <c r="DC335" s="30" t="str">
        <f>CR103</f>
        <v>TKK (Kurs)</v>
      </c>
      <c r="DD335" s="30"/>
      <c r="DE335" s="30"/>
      <c r="DF335" s="30"/>
      <c r="DG335" s="30"/>
      <c r="DH335" s="30"/>
      <c r="DI335" s="30"/>
      <c r="DJ335" s="30"/>
      <c r="DK335" s="30"/>
      <c r="DL335" s="49">
        <f t="shared" si="2555"/>
        <v>0</v>
      </c>
      <c r="DM335" s="30"/>
      <c r="DN335" s="30"/>
      <c r="DO335" s="30"/>
      <c r="DP335" s="30"/>
      <c r="DQ335" s="30"/>
    </row>
    <row r="336" spans="102:121">
      <c r="CX336" s="30"/>
      <c r="CY336" s="30"/>
      <c r="CZ336" s="30"/>
      <c r="DA336" s="30"/>
      <c r="DB336" s="30">
        <f>$CP$103</f>
        <v>114</v>
      </c>
      <c r="DC336" s="30">
        <f>CO101</f>
        <v>12</v>
      </c>
      <c r="DD336" s="30"/>
      <c r="DE336" s="30">
        <v>1</v>
      </c>
      <c r="DF336" s="30">
        <f>CY104-CY103+1</f>
        <v>8</v>
      </c>
      <c r="DG336" s="30"/>
      <c r="DH336" s="30"/>
      <c r="DI336" s="30"/>
      <c r="DJ336" s="30"/>
      <c r="DK336" s="30"/>
      <c r="DL336" s="49">
        <f t="shared" si="2555"/>
        <v>0</v>
      </c>
      <c r="DM336" s="30"/>
      <c r="DN336" s="30"/>
      <c r="DO336" s="30"/>
      <c r="DP336" s="30"/>
      <c r="DQ336" s="30"/>
    </row>
    <row r="337" spans="102:121">
      <c r="CX337" s="30"/>
      <c r="CY337" s="30"/>
      <c r="CZ337" s="30"/>
      <c r="DA337" s="30"/>
      <c r="DB337" s="30">
        <f>IF($DF$336&gt;1,DB336+1,0)</f>
        <v>115</v>
      </c>
      <c r="DC337" s="30">
        <f>DC336</f>
        <v>12</v>
      </c>
      <c r="DD337" s="30"/>
      <c r="DE337" s="30">
        <v>2</v>
      </c>
      <c r="DF337" s="30"/>
      <c r="DG337" s="30"/>
      <c r="DH337" s="30"/>
      <c r="DI337" s="30"/>
      <c r="DJ337" s="30"/>
      <c r="DK337" s="30"/>
      <c r="DL337" s="49">
        <f t="shared" si="2555"/>
        <v>0</v>
      </c>
      <c r="DM337" s="30"/>
      <c r="DN337" s="30"/>
      <c r="DO337" s="30"/>
      <c r="DP337" s="30"/>
      <c r="DQ337" s="30"/>
    </row>
    <row r="338" spans="102:121">
      <c r="CX338" s="30"/>
      <c r="CY338" s="30"/>
      <c r="CZ338" s="30"/>
      <c r="DA338" s="30"/>
      <c r="DB338" s="30">
        <f>IF($DF$336&gt;2,DB337+1,0)</f>
        <v>116</v>
      </c>
      <c r="DC338" s="30">
        <f t="shared" ref="DC338:DC343" si="2556">DC337</f>
        <v>12</v>
      </c>
      <c r="DD338" s="30"/>
      <c r="DE338" s="30">
        <v>3</v>
      </c>
      <c r="DF338" s="30"/>
      <c r="DG338" s="30"/>
      <c r="DH338" s="30"/>
      <c r="DI338" s="30"/>
      <c r="DJ338" s="30"/>
      <c r="DK338" s="30"/>
      <c r="DL338" s="49">
        <f t="shared" si="2555"/>
        <v>0</v>
      </c>
      <c r="DM338" s="30"/>
      <c r="DN338" s="30"/>
      <c r="DO338" s="30"/>
      <c r="DP338" s="30"/>
      <c r="DQ338" s="30"/>
    </row>
    <row r="339" spans="102:121">
      <c r="CX339" s="30"/>
      <c r="CY339" s="30"/>
      <c r="CZ339" s="30"/>
      <c r="DA339" s="30"/>
      <c r="DB339" s="30">
        <f>IF($DF$336&gt;3,DB338+1,0)</f>
        <v>117</v>
      </c>
      <c r="DC339" s="30">
        <f t="shared" si="2556"/>
        <v>12</v>
      </c>
      <c r="DD339" s="30"/>
      <c r="DE339" s="30">
        <v>4</v>
      </c>
      <c r="DF339" s="30"/>
      <c r="DG339" s="30"/>
      <c r="DH339" s="30"/>
      <c r="DI339" s="30"/>
      <c r="DJ339" s="30"/>
      <c r="DK339" s="30"/>
      <c r="DL339" s="49">
        <f t="shared" si="2555"/>
        <v>0</v>
      </c>
      <c r="DM339" s="30"/>
      <c r="DN339" s="30"/>
      <c r="DO339" s="30"/>
      <c r="DP339" s="30"/>
      <c r="DQ339" s="30"/>
    </row>
    <row r="340" spans="102:121">
      <c r="CX340" s="30"/>
      <c r="CY340" s="30"/>
      <c r="CZ340" s="30"/>
      <c r="DA340" s="30"/>
      <c r="DB340" s="30">
        <f>IF($DF$336&gt;4,DB339+1,0)</f>
        <v>118</v>
      </c>
      <c r="DC340" s="30">
        <f t="shared" si="2556"/>
        <v>12</v>
      </c>
      <c r="DD340" s="30"/>
      <c r="DE340" s="30">
        <v>5</v>
      </c>
      <c r="DF340" s="30"/>
      <c r="DG340" s="30"/>
      <c r="DH340" s="30"/>
      <c r="DI340" s="30"/>
      <c r="DJ340" s="30"/>
      <c r="DK340" s="30"/>
      <c r="DL340" s="49">
        <f t="shared" si="2555"/>
        <v>0</v>
      </c>
      <c r="DM340" s="30"/>
      <c r="DN340" s="30"/>
      <c r="DO340" s="30"/>
      <c r="DP340" s="30"/>
      <c r="DQ340" s="30"/>
    </row>
    <row r="341" spans="102:121">
      <c r="CX341" s="30"/>
      <c r="CY341" s="30"/>
      <c r="CZ341" s="30"/>
      <c r="DA341" s="30"/>
      <c r="DB341" s="30">
        <f>IF($DF$336&gt;5,DB340+1,0)</f>
        <v>119</v>
      </c>
      <c r="DC341" s="30">
        <f t="shared" si="2556"/>
        <v>12</v>
      </c>
      <c r="DD341" s="30"/>
      <c r="DE341" s="30">
        <v>6</v>
      </c>
      <c r="DF341" s="30"/>
      <c r="DG341" s="30"/>
      <c r="DH341" s="30"/>
      <c r="DI341" s="30"/>
      <c r="DJ341" s="30"/>
      <c r="DK341" s="30"/>
      <c r="DL341" s="49">
        <f t="shared" si="2555"/>
        <v>0</v>
      </c>
      <c r="DM341" s="30"/>
      <c r="DN341" s="30"/>
      <c r="DO341" s="30"/>
      <c r="DP341" s="30"/>
      <c r="DQ341" s="30"/>
    </row>
    <row r="342" spans="102:121">
      <c r="CX342" s="30"/>
      <c r="CY342" s="30"/>
      <c r="CZ342" s="30"/>
      <c r="DA342" s="30"/>
      <c r="DB342" s="30">
        <f>IF($DF$336&gt;6,DB341+1,0)</f>
        <v>120</v>
      </c>
      <c r="DC342" s="30">
        <f t="shared" si="2556"/>
        <v>12</v>
      </c>
      <c r="DD342" s="30"/>
      <c r="DE342" s="30">
        <v>7</v>
      </c>
      <c r="DF342" s="30"/>
      <c r="DG342" s="30"/>
      <c r="DH342" s="30"/>
      <c r="DI342" s="30"/>
      <c r="DJ342" s="30"/>
      <c r="DK342" s="30"/>
      <c r="DL342" s="49">
        <f t="shared" si="2555"/>
        <v>0</v>
      </c>
      <c r="DM342" s="30"/>
      <c r="DN342" s="30"/>
      <c r="DO342" s="30"/>
      <c r="DP342" s="30"/>
      <c r="DQ342" s="30"/>
    </row>
    <row r="343" spans="102:121">
      <c r="CX343" s="30"/>
      <c r="CY343" s="30"/>
      <c r="CZ343" s="30"/>
      <c r="DA343" s="30"/>
      <c r="DB343" s="30">
        <f>IF($DF$336&gt;7,DB342+1,0)</f>
        <v>121</v>
      </c>
      <c r="DC343" s="30">
        <f t="shared" si="2556"/>
        <v>12</v>
      </c>
      <c r="DD343" s="30"/>
      <c r="DE343" s="30">
        <v>8</v>
      </c>
      <c r="DF343" s="30"/>
      <c r="DG343" s="30"/>
      <c r="DH343" s="30"/>
      <c r="DI343" s="30"/>
      <c r="DJ343" s="30"/>
      <c r="DK343" s="30"/>
      <c r="DL343" s="49">
        <f t="shared" si="2555"/>
        <v>0</v>
      </c>
      <c r="DM343" s="30"/>
      <c r="DN343" s="30"/>
      <c r="DO343" s="30"/>
      <c r="DP343" s="30"/>
      <c r="DQ343" s="30"/>
    </row>
    <row r="344" spans="102:121">
      <c r="CX344" s="30"/>
      <c r="CY344" s="30"/>
      <c r="CZ344" s="30"/>
      <c r="DA344" s="30"/>
      <c r="DB344" s="30"/>
      <c r="DC344" s="30"/>
      <c r="DD344" s="30"/>
      <c r="DE344" s="30"/>
      <c r="DF344" s="30"/>
      <c r="DG344" s="30"/>
      <c r="DH344" s="30"/>
      <c r="DI344" s="30"/>
      <c r="DJ344" s="30"/>
      <c r="DK344" s="30"/>
      <c r="DL344" s="49">
        <f t="shared" si="2555"/>
        <v>0</v>
      </c>
      <c r="DM344" s="30"/>
      <c r="DN344" s="30"/>
      <c r="DO344" s="30"/>
      <c r="DP344" s="30"/>
      <c r="DQ344" s="30"/>
    </row>
    <row r="345" spans="102:121">
      <c r="CX345" s="30"/>
      <c r="CY345" s="30"/>
      <c r="CZ345" s="30"/>
      <c r="DA345" s="30"/>
      <c r="DB345" s="30"/>
      <c r="DC345" s="30" t="str">
        <f>CR105</f>
        <v>WeSiBe (Wasser)</v>
      </c>
      <c r="DD345" s="30"/>
      <c r="DE345" s="30"/>
      <c r="DF345" s="30"/>
      <c r="DG345" s="30"/>
      <c r="DH345" s="30"/>
      <c r="DI345" s="30"/>
      <c r="DJ345" s="30"/>
      <c r="DK345" s="30"/>
      <c r="DL345" s="49">
        <f t="shared" si="2555"/>
        <v>0</v>
      </c>
      <c r="DM345" s="30"/>
      <c r="DN345" s="30"/>
      <c r="DO345" s="30"/>
      <c r="DP345" s="30"/>
      <c r="DQ345" s="30"/>
    </row>
    <row r="346" spans="102:121">
      <c r="CX346" s="30"/>
      <c r="CY346" s="30"/>
      <c r="CZ346" s="30"/>
      <c r="DA346" s="30"/>
      <c r="DB346" s="30">
        <f>$CP$105</f>
        <v>0</v>
      </c>
      <c r="DC346" s="30">
        <f>CO105</f>
        <v>12</v>
      </c>
      <c r="DD346" s="30"/>
      <c r="DE346" s="30">
        <v>1</v>
      </c>
      <c r="DF346" s="30">
        <f>CY106-CY105+1</f>
        <v>1</v>
      </c>
      <c r="DG346" s="30"/>
      <c r="DH346" s="30"/>
      <c r="DI346" s="30"/>
      <c r="DJ346" s="30"/>
      <c r="DK346" s="30"/>
      <c r="DL346" s="49">
        <f t="shared" si="2555"/>
        <v>0</v>
      </c>
      <c r="DM346" s="30"/>
      <c r="DN346" s="30"/>
      <c r="DO346" s="30"/>
      <c r="DP346" s="30"/>
      <c r="DQ346" s="30"/>
    </row>
    <row r="347" spans="102:121">
      <c r="CX347" s="30"/>
      <c r="CY347" s="30"/>
      <c r="CZ347" s="30"/>
      <c r="DA347" s="30"/>
      <c r="DB347" s="30">
        <f>IF($DF$346&gt;1,DB346+1,0)</f>
        <v>0</v>
      </c>
      <c r="DC347" s="30">
        <f>DC346</f>
        <v>12</v>
      </c>
      <c r="DD347" s="30"/>
      <c r="DE347" s="30">
        <v>2</v>
      </c>
      <c r="DF347" s="30"/>
      <c r="DG347" s="30"/>
      <c r="DH347" s="30"/>
      <c r="DI347" s="30"/>
      <c r="DJ347" s="30"/>
      <c r="DK347" s="30"/>
      <c r="DL347" s="49">
        <f t="shared" si="2555"/>
        <v>0</v>
      </c>
      <c r="DM347" s="30"/>
      <c r="DN347" s="30"/>
      <c r="DO347" s="30"/>
      <c r="DP347" s="30"/>
      <c r="DQ347" s="30"/>
    </row>
    <row r="348" spans="102:121">
      <c r="CX348" s="30"/>
      <c r="CY348" s="30"/>
      <c r="CZ348" s="30"/>
      <c r="DA348" s="30"/>
      <c r="DB348" s="30">
        <f>IF($DF$346&gt;2,DB347+1,0)</f>
        <v>0</v>
      </c>
      <c r="DC348" s="30">
        <f t="shared" ref="DC348:DC353" si="2557">DC347</f>
        <v>12</v>
      </c>
      <c r="DD348" s="30"/>
      <c r="DE348" s="30">
        <v>3</v>
      </c>
      <c r="DF348" s="30"/>
      <c r="DG348" s="30"/>
      <c r="DH348" s="30"/>
      <c r="DI348" s="30"/>
      <c r="DJ348" s="30"/>
      <c r="DK348" s="30"/>
      <c r="DL348" s="49">
        <f t="shared" si="2555"/>
        <v>0</v>
      </c>
      <c r="DM348" s="30"/>
      <c r="DN348" s="30"/>
      <c r="DO348" s="30"/>
      <c r="DP348" s="30"/>
      <c r="DQ348" s="30"/>
    </row>
    <row r="349" spans="102:121">
      <c r="CX349" s="30"/>
      <c r="CY349" s="30"/>
      <c r="CZ349" s="30"/>
      <c r="DA349" s="30"/>
      <c r="DB349" s="30">
        <f>IF($DF$346&gt;3,DB348+1,0)</f>
        <v>0</v>
      </c>
      <c r="DC349" s="30">
        <f t="shared" si="2557"/>
        <v>12</v>
      </c>
      <c r="DD349" s="30"/>
      <c r="DE349" s="30">
        <v>4</v>
      </c>
      <c r="DF349" s="30"/>
      <c r="DG349" s="30"/>
      <c r="DH349" s="30"/>
      <c r="DI349" s="30"/>
      <c r="DJ349" s="30"/>
      <c r="DK349" s="30"/>
      <c r="DL349" s="49">
        <f t="shared" si="2555"/>
        <v>0</v>
      </c>
      <c r="DM349" s="30"/>
      <c r="DN349" s="30"/>
      <c r="DO349" s="30"/>
      <c r="DP349" s="30"/>
      <c r="DQ349" s="30"/>
    </row>
    <row r="350" spans="102:121">
      <c r="CX350" s="30"/>
      <c r="CY350" s="30"/>
      <c r="CZ350" s="30"/>
      <c r="DA350" s="30"/>
      <c r="DB350" s="30">
        <f>IF($DF$346&gt;4,DB349+1,0)</f>
        <v>0</v>
      </c>
      <c r="DC350" s="30">
        <f t="shared" si="2557"/>
        <v>12</v>
      </c>
      <c r="DD350" s="30"/>
      <c r="DE350" s="30">
        <v>5</v>
      </c>
      <c r="DF350" s="30"/>
      <c r="DG350" s="30"/>
      <c r="DH350" s="30"/>
      <c r="DI350" s="30"/>
      <c r="DJ350" s="30"/>
      <c r="DK350" s="30"/>
      <c r="DL350" s="49">
        <f t="shared" si="2555"/>
        <v>0</v>
      </c>
      <c r="DM350" s="30"/>
      <c r="DN350" s="30"/>
      <c r="DO350" s="30"/>
      <c r="DP350" s="30"/>
      <c r="DQ350" s="30"/>
    </row>
    <row r="351" spans="102:121">
      <c r="CX351" s="30"/>
      <c r="CY351" s="30"/>
      <c r="CZ351" s="30"/>
      <c r="DA351" s="30"/>
      <c r="DB351" s="30">
        <f>IF($DF$346&gt;5,DB350+1,0)</f>
        <v>0</v>
      </c>
      <c r="DC351" s="30">
        <f t="shared" si="2557"/>
        <v>12</v>
      </c>
      <c r="DD351" s="30"/>
      <c r="DE351" s="30">
        <v>6</v>
      </c>
      <c r="DF351" s="30"/>
      <c r="DG351" s="30"/>
      <c r="DH351" s="30"/>
      <c r="DI351" s="30"/>
      <c r="DJ351" s="30"/>
      <c r="DK351" s="30"/>
      <c r="DL351" s="49">
        <f t="shared" si="2555"/>
        <v>0</v>
      </c>
      <c r="DM351" s="30"/>
      <c r="DN351" s="30"/>
      <c r="DO351" s="30"/>
      <c r="DP351" s="30"/>
      <c r="DQ351" s="30"/>
    </row>
    <row r="352" spans="102:121">
      <c r="CX352" s="30"/>
      <c r="CY352" s="30"/>
      <c r="CZ352" s="30"/>
      <c r="DA352" s="30"/>
      <c r="DB352" s="30">
        <f>IF($DF$346&gt;6,DB351+1,0)</f>
        <v>0</v>
      </c>
      <c r="DC352" s="30">
        <f t="shared" si="2557"/>
        <v>12</v>
      </c>
      <c r="DD352" s="30"/>
      <c r="DE352" s="30">
        <v>7</v>
      </c>
      <c r="DF352" s="30"/>
      <c r="DG352" s="30"/>
      <c r="DH352" s="30"/>
      <c r="DI352" s="30"/>
      <c r="DJ352" s="30"/>
      <c r="DK352" s="30"/>
      <c r="DL352" s="49">
        <f t="shared" si="2555"/>
        <v>0</v>
      </c>
      <c r="DM352" s="30"/>
      <c r="DN352" s="30"/>
      <c r="DO352" s="30"/>
      <c r="DP352" s="30"/>
      <c r="DQ352" s="30"/>
    </row>
    <row r="353" spans="102:121">
      <c r="CX353" s="30"/>
      <c r="CY353" s="30"/>
      <c r="CZ353" s="30"/>
      <c r="DA353" s="30"/>
      <c r="DB353" s="30">
        <f>IF($DF$346&gt;7,DB352+1,0)</f>
        <v>0</v>
      </c>
      <c r="DC353" s="30">
        <f t="shared" si="2557"/>
        <v>12</v>
      </c>
      <c r="DD353" s="30"/>
      <c r="DE353" s="30">
        <v>8</v>
      </c>
      <c r="DF353" s="30"/>
      <c r="DG353" s="30"/>
      <c r="DH353" s="30"/>
      <c r="DI353" s="30"/>
      <c r="DJ353" s="30"/>
      <c r="DK353" s="30"/>
      <c r="DL353" s="49">
        <f t="shared" si="2555"/>
        <v>0</v>
      </c>
      <c r="DM353" s="30"/>
      <c r="DN353" s="30"/>
      <c r="DO353" s="30"/>
      <c r="DP353" s="30"/>
      <c r="DQ353" s="30"/>
    </row>
    <row r="354" spans="102:121">
      <c r="CX354" s="30"/>
      <c r="CY354" s="30"/>
      <c r="CZ354" s="30"/>
      <c r="DA354" s="30"/>
      <c r="DB354" s="30"/>
      <c r="DC354" s="30"/>
      <c r="DD354" s="30"/>
      <c r="DE354" s="30"/>
      <c r="DF354" s="30"/>
      <c r="DG354" s="30"/>
      <c r="DH354" s="30"/>
      <c r="DI354" s="30"/>
      <c r="DJ354" s="30"/>
      <c r="DK354" s="30"/>
      <c r="DL354" s="49">
        <f t="shared" si="2555"/>
        <v>0</v>
      </c>
      <c r="DM354" s="30"/>
      <c r="DN354" s="30"/>
      <c r="DO354" s="30"/>
      <c r="DP354" s="30"/>
      <c r="DQ354" s="30"/>
    </row>
    <row r="355" spans="102:121">
      <c r="CX355" s="30"/>
      <c r="CY355" s="30"/>
      <c r="CZ355" s="30"/>
      <c r="DA355" s="30"/>
      <c r="DB355" s="30"/>
      <c r="DC355" s="30" t="str">
        <f>CR107</f>
        <v>WeSiBe (Winter)</v>
      </c>
      <c r="DD355" s="30"/>
      <c r="DE355" s="30"/>
      <c r="DF355" s="30"/>
      <c r="DG355" s="30"/>
      <c r="DH355" s="30"/>
      <c r="DI355" s="30"/>
      <c r="DJ355" s="30"/>
      <c r="DK355" s="30"/>
      <c r="DL355" s="49">
        <f t="shared" si="2555"/>
        <v>0</v>
      </c>
      <c r="DM355" s="30"/>
      <c r="DN355" s="30"/>
      <c r="DO355" s="30"/>
      <c r="DP355" s="30"/>
      <c r="DQ355" s="30"/>
    </row>
    <row r="356" spans="102:121">
      <c r="CX356" s="30"/>
      <c r="CY356" s="30"/>
      <c r="CZ356" s="30"/>
      <c r="DA356" s="30"/>
      <c r="DB356" s="30">
        <f>$CP$107</f>
        <v>0</v>
      </c>
      <c r="DC356" s="30">
        <f>CO107</f>
        <v>12</v>
      </c>
      <c r="DD356" s="30"/>
      <c r="DE356" s="30">
        <v>1</v>
      </c>
      <c r="DF356" s="30">
        <f>CY108-CY107+1</f>
        <v>1</v>
      </c>
      <c r="DG356" s="30"/>
      <c r="DH356" s="30"/>
      <c r="DI356" s="30"/>
      <c r="DJ356" s="30"/>
      <c r="DK356" s="30"/>
      <c r="DL356" s="49">
        <f t="shared" si="2555"/>
        <v>0</v>
      </c>
      <c r="DM356" s="30"/>
      <c r="DN356" s="30"/>
      <c r="DO356" s="30"/>
      <c r="DP356" s="30"/>
      <c r="DQ356" s="30"/>
    </row>
    <row r="357" spans="102:121">
      <c r="CX357" s="30"/>
      <c r="CY357" s="30"/>
      <c r="CZ357" s="30"/>
      <c r="DA357" s="30"/>
      <c r="DB357" s="30">
        <f>IF($DF$356&gt;1,DB356+1,0)</f>
        <v>0</v>
      </c>
      <c r="DC357" s="30">
        <f>DC356</f>
        <v>12</v>
      </c>
      <c r="DD357" s="30"/>
      <c r="DE357" s="30">
        <v>2</v>
      </c>
      <c r="DF357" s="30"/>
      <c r="DG357" s="30"/>
      <c r="DH357" s="30"/>
      <c r="DI357" s="30"/>
      <c r="DJ357" s="30"/>
      <c r="DK357" s="30"/>
      <c r="DL357" s="49">
        <f t="shared" si="2555"/>
        <v>0</v>
      </c>
      <c r="DM357" s="30"/>
      <c r="DN357" s="30"/>
      <c r="DO357" s="30"/>
      <c r="DP357" s="30"/>
      <c r="DQ357" s="30"/>
    </row>
    <row r="358" spans="102:121">
      <c r="CX358" s="30"/>
      <c r="CY358" s="30"/>
      <c r="CZ358" s="30"/>
      <c r="DA358" s="30"/>
      <c r="DB358" s="30">
        <f>IF($DF$356&gt;2,DB357+1,0)</f>
        <v>0</v>
      </c>
      <c r="DC358" s="30">
        <f t="shared" ref="DC358:DC363" si="2558">DC357</f>
        <v>12</v>
      </c>
      <c r="DD358" s="30"/>
      <c r="DE358" s="30">
        <v>3</v>
      </c>
      <c r="DF358" s="30"/>
      <c r="DG358" s="30"/>
      <c r="DH358" s="30"/>
      <c r="DI358" s="30"/>
      <c r="DJ358" s="30"/>
      <c r="DK358" s="30"/>
      <c r="DL358" s="49">
        <f t="shared" si="2555"/>
        <v>0</v>
      </c>
      <c r="DM358" s="30"/>
      <c r="DN358" s="30"/>
      <c r="DO358" s="30"/>
      <c r="DP358" s="30"/>
      <c r="DQ358" s="30"/>
    </row>
    <row r="359" spans="102:121">
      <c r="CX359" s="30"/>
      <c r="CY359" s="30"/>
      <c r="CZ359" s="30"/>
      <c r="DA359" s="30"/>
      <c r="DB359" s="30">
        <f>IF($DF$356&gt;3,DB358+1,0)</f>
        <v>0</v>
      </c>
      <c r="DC359" s="30">
        <f t="shared" si="2558"/>
        <v>12</v>
      </c>
      <c r="DD359" s="30"/>
      <c r="DE359" s="30">
        <v>4</v>
      </c>
      <c r="DF359" s="30"/>
      <c r="DG359" s="30"/>
      <c r="DH359" s="30"/>
      <c r="DI359" s="30"/>
      <c r="DJ359" s="30"/>
      <c r="DK359" s="30"/>
      <c r="DL359" s="49">
        <f t="shared" si="2555"/>
        <v>0</v>
      </c>
      <c r="DM359" s="30"/>
      <c r="DN359" s="30"/>
      <c r="DO359" s="30"/>
      <c r="DP359" s="30"/>
      <c r="DQ359" s="30"/>
    </row>
    <row r="360" spans="102:121">
      <c r="CX360" s="30"/>
      <c r="CY360" s="30"/>
      <c r="CZ360" s="30"/>
      <c r="DA360" s="30"/>
      <c r="DB360" s="30">
        <f>IF($DF$356&gt;4,DB359+1,0)</f>
        <v>0</v>
      </c>
      <c r="DC360" s="30">
        <f t="shared" si="2558"/>
        <v>12</v>
      </c>
      <c r="DD360" s="30"/>
      <c r="DE360" s="30">
        <v>5</v>
      </c>
      <c r="DF360" s="30"/>
      <c r="DG360" s="30"/>
      <c r="DH360" s="30"/>
      <c r="DI360" s="30"/>
      <c r="DJ360" s="30"/>
      <c r="DK360" s="30"/>
      <c r="DL360" s="49">
        <f t="shared" si="2555"/>
        <v>0</v>
      </c>
      <c r="DM360" s="30"/>
      <c r="DN360" s="30"/>
      <c r="DO360" s="30"/>
      <c r="DP360" s="30"/>
      <c r="DQ360" s="30"/>
    </row>
    <row r="361" spans="102:121">
      <c r="CX361" s="30"/>
      <c r="CY361" s="30"/>
      <c r="CZ361" s="30"/>
      <c r="DA361" s="30"/>
      <c r="DB361" s="30">
        <f>IF($DF$356&gt;5,DB360+1,0)</f>
        <v>0</v>
      </c>
      <c r="DC361" s="30">
        <f t="shared" si="2558"/>
        <v>12</v>
      </c>
      <c r="DD361" s="30"/>
      <c r="DE361" s="30">
        <v>6</v>
      </c>
      <c r="DF361" s="30"/>
      <c r="DG361" s="30"/>
      <c r="DH361" s="30"/>
      <c r="DI361" s="30"/>
      <c r="DJ361" s="30"/>
      <c r="DK361" s="30"/>
      <c r="DL361" s="49">
        <f t="shared" si="2555"/>
        <v>0</v>
      </c>
      <c r="DM361" s="30"/>
      <c r="DN361" s="30"/>
      <c r="DO361" s="30"/>
      <c r="DP361" s="30"/>
      <c r="DQ361" s="30"/>
    </row>
    <row r="362" spans="102:121">
      <c r="CX362" s="30"/>
      <c r="CY362" s="30"/>
      <c r="CZ362" s="30"/>
      <c r="DA362" s="30"/>
      <c r="DB362" s="30">
        <f>IF($DF$356&gt;6,DB361+1,0)</f>
        <v>0</v>
      </c>
      <c r="DC362" s="30">
        <f t="shared" si="2558"/>
        <v>12</v>
      </c>
      <c r="DD362" s="30"/>
      <c r="DE362" s="30">
        <v>7</v>
      </c>
      <c r="DF362" s="30"/>
      <c r="DG362" s="30"/>
      <c r="DH362" s="30"/>
      <c r="DI362" s="30"/>
      <c r="DJ362" s="30"/>
      <c r="DK362" s="30"/>
      <c r="DL362" s="49">
        <f t="shared" si="2555"/>
        <v>0</v>
      </c>
      <c r="DM362" s="30"/>
      <c r="DN362" s="30"/>
      <c r="DO362" s="30"/>
      <c r="DP362" s="30"/>
      <c r="DQ362" s="30"/>
    </row>
    <row r="363" spans="102:121">
      <c r="CX363" s="30"/>
      <c r="CY363" s="30"/>
      <c r="CZ363" s="30"/>
      <c r="DA363" s="30"/>
      <c r="DB363" s="30">
        <f>IF($DF$356&gt;7,DB362+1,0)</f>
        <v>0</v>
      </c>
      <c r="DC363" s="30">
        <f t="shared" si="2558"/>
        <v>12</v>
      </c>
      <c r="DD363" s="30"/>
      <c r="DE363" s="30">
        <v>8</v>
      </c>
      <c r="DF363" s="30"/>
      <c r="DG363" s="30"/>
      <c r="DH363" s="30"/>
      <c r="DI363" s="30"/>
      <c r="DJ363" s="30"/>
      <c r="DK363" s="30"/>
      <c r="DL363" s="49">
        <f t="shared" si="2555"/>
        <v>0</v>
      </c>
      <c r="DM363" s="30"/>
      <c r="DN363" s="30"/>
      <c r="DO363" s="30"/>
      <c r="DP363" s="30"/>
      <c r="DQ363" s="30"/>
    </row>
    <row r="364" spans="102:121">
      <c r="CX364" s="30"/>
      <c r="CY364" s="30"/>
      <c r="CZ364" s="30"/>
      <c r="DA364" s="30"/>
      <c r="DB364" s="30"/>
      <c r="DC364" s="30"/>
      <c r="DD364" s="30"/>
      <c r="DE364" s="30"/>
      <c r="DF364" s="30"/>
      <c r="DG364" s="30"/>
      <c r="DH364" s="30"/>
      <c r="DI364" s="30"/>
      <c r="DJ364" s="30"/>
      <c r="DK364" s="30"/>
      <c r="DL364" s="49">
        <f t="shared" si="2555"/>
        <v>0</v>
      </c>
      <c r="DM364" s="30"/>
      <c r="DN364" s="30"/>
      <c r="DO364" s="30"/>
      <c r="DP364" s="30"/>
      <c r="DQ364" s="30"/>
    </row>
    <row r="365" spans="102:121">
      <c r="CX365" s="30"/>
      <c r="CY365" s="30"/>
      <c r="CZ365" s="30"/>
      <c r="DA365" s="30"/>
      <c r="DB365" s="30"/>
      <c r="DC365" s="30" t="str">
        <f>CR109</f>
        <v>WeSiBe (Berg)</v>
      </c>
      <c r="DD365" s="30"/>
      <c r="DE365" s="30"/>
      <c r="DF365" s="30"/>
      <c r="DG365" s="30"/>
      <c r="DH365" s="30"/>
      <c r="DI365" s="30"/>
      <c r="DJ365" s="30"/>
      <c r="DK365" s="30"/>
      <c r="DL365" s="49">
        <f t="shared" si="2555"/>
        <v>0</v>
      </c>
      <c r="DM365" s="30"/>
      <c r="DN365" s="30"/>
      <c r="DO365" s="30"/>
      <c r="DP365" s="30"/>
      <c r="DQ365" s="30"/>
    </row>
    <row r="366" spans="102:121">
      <c r="CX366" s="30"/>
      <c r="CY366" s="30"/>
      <c r="CZ366" s="30"/>
      <c r="DA366" s="30"/>
      <c r="DB366" s="30">
        <f>$CP$109</f>
        <v>0</v>
      </c>
      <c r="DC366" s="30">
        <f>CO109</f>
        <v>12</v>
      </c>
      <c r="DD366" s="30"/>
      <c r="DE366" s="30">
        <v>1</v>
      </c>
      <c r="DF366" s="30">
        <f>CY110-CY109+1</f>
        <v>1</v>
      </c>
      <c r="DG366" s="30"/>
      <c r="DH366" s="30"/>
      <c r="DI366" s="30"/>
      <c r="DJ366" s="30"/>
      <c r="DK366" s="30"/>
      <c r="DL366" s="49">
        <f t="shared" si="2555"/>
        <v>0</v>
      </c>
      <c r="DM366" s="30"/>
      <c r="DN366" s="30"/>
      <c r="DO366" s="30"/>
      <c r="DP366" s="30"/>
      <c r="DQ366" s="30"/>
    </row>
    <row r="367" spans="102:121">
      <c r="CX367" s="30"/>
      <c r="CY367" s="30"/>
      <c r="CZ367" s="30"/>
      <c r="DA367" s="30"/>
      <c r="DB367" s="30">
        <f>IF($DF$366&gt;1,DB366+1,0)</f>
        <v>0</v>
      </c>
      <c r="DC367" s="30">
        <f>DC366</f>
        <v>12</v>
      </c>
      <c r="DD367" s="30"/>
      <c r="DE367" s="30">
        <v>2</v>
      </c>
      <c r="DF367" s="30"/>
      <c r="DG367" s="30"/>
      <c r="DH367" s="30"/>
      <c r="DI367" s="30"/>
      <c r="DJ367" s="30"/>
      <c r="DK367" s="30"/>
      <c r="DL367" s="49">
        <f t="shared" si="2555"/>
        <v>0</v>
      </c>
      <c r="DM367" s="30"/>
      <c r="DN367" s="30"/>
      <c r="DO367" s="30"/>
      <c r="DP367" s="30"/>
      <c r="DQ367" s="30"/>
    </row>
    <row r="368" spans="102:121">
      <c r="CX368" s="30"/>
      <c r="CY368" s="30"/>
      <c r="CZ368" s="30"/>
      <c r="DA368" s="30"/>
      <c r="DB368" s="30">
        <f>IF($DF$366&gt;2,DB367+1,0)</f>
        <v>0</v>
      </c>
      <c r="DC368" s="30">
        <f t="shared" ref="DC368:DC373" si="2559">DC367</f>
        <v>12</v>
      </c>
      <c r="DD368" s="30"/>
      <c r="DE368" s="30">
        <v>3</v>
      </c>
      <c r="DF368" s="30"/>
      <c r="DG368" s="30"/>
      <c r="DH368" s="30"/>
      <c r="DI368" s="30"/>
      <c r="DJ368" s="30"/>
      <c r="DK368" s="30"/>
      <c r="DL368" s="49">
        <f t="shared" si="2555"/>
        <v>0</v>
      </c>
      <c r="DM368" s="30"/>
      <c r="DN368" s="30"/>
      <c r="DO368" s="30"/>
      <c r="DP368" s="30"/>
      <c r="DQ368" s="30"/>
    </row>
    <row r="369" spans="102:121">
      <c r="CX369" s="30"/>
      <c r="CY369" s="30"/>
      <c r="CZ369" s="30"/>
      <c r="DA369" s="30"/>
      <c r="DB369" s="30">
        <f>IF($DF$366&gt;3,DB368+1,0)</f>
        <v>0</v>
      </c>
      <c r="DC369" s="30">
        <f t="shared" si="2559"/>
        <v>12</v>
      </c>
      <c r="DD369" s="30"/>
      <c r="DE369" s="30">
        <v>4</v>
      </c>
      <c r="DF369" s="30"/>
      <c r="DG369" s="30"/>
      <c r="DH369" s="30"/>
      <c r="DI369" s="30"/>
      <c r="DJ369" s="30"/>
      <c r="DK369" s="30"/>
      <c r="DL369" s="49">
        <f t="shared" si="2555"/>
        <v>0</v>
      </c>
      <c r="DM369" s="30"/>
      <c r="DN369" s="30"/>
      <c r="DO369" s="30"/>
      <c r="DP369" s="30"/>
      <c r="DQ369" s="30"/>
    </row>
    <row r="370" spans="102:121">
      <c r="CX370" s="30"/>
      <c r="CY370" s="30"/>
      <c r="CZ370" s="30"/>
      <c r="DA370" s="30"/>
      <c r="DB370" s="30">
        <f>IF($DF$366&gt;4,DB369+1,0)</f>
        <v>0</v>
      </c>
      <c r="DC370" s="30">
        <f t="shared" si="2559"/>
        <v>12</v>
      </c>
      <c r="DD370" s="30"/>
      <c r="DE370" s="30">
        <v>5</v>
      </c>
      <c r="DF370" s="30"/>
      <c r="DG370" s="30"/>
      <c r="DH370" s="30"/>
      <c r="DI370" s="30"/>
      <c r="DJ370" s="30"/>
      <c r="DK370" s="30"/>
      <c r="DL370" s="49">
        <f t="shared" si="2555"/>
        <v>0</v>
      </c>
      <c r="DM370" s="30"/>
      <c r="DN370" s="30"/>
      <c r="DO370" s="30"/>
      <c r="DP370" s="30"/>
      <c r="DQ370" s="30"/>
    </row>
    <row r="371" spans="102:121">
      <c r="CX371" s="30"/>
      <c r="CY371" s="30"/>
      <c r="CZ371" s="30"/>
      <c r="DA371" s="30"/>
      <c r="DB371" s="30">
        <f>IF($DF$366&gt;5,DB370+1,0)</f>
        <v>0</v>
      </c>
      <c r="DC371" s="30">
        <f t="shared" si="2559"/>
        <v>12</v>
      </c>
      <c r="DD371" s="30"/>
      <c r="DE371" s="30">
        <v>6</v>
      </c>
      <c r="DF371" s="30"/>
      <c r="DG371" s="30"/>
      <c r="DH371" s="30"/>
      <c r="DI371" s="30"/>
      <c r="DJ371" s="30"/>
      <c r="DK371" s="30"/>
      <c r="DL371" s="49">
        <f t="shared" si="2555"/>
        <v>0</v>
      </c>
      <c r="DM371" s="30"/>
      <c r="DN371" s="30"/>
      <c r="DO371" s="30"/>
      <c r="DP371" s="30"/>
      <c r="DQ371" s="30"/>
    </row>
    <row r="372" spans="102:121">
      <c r="CX372" s="30"/>
      <c r="CY372" s="30"/>
      <c r="CZ372" s="30"/>
      <c r="DA372" s="30"/>
      <c r="DB372" s="30">
        <f>IF($DF$366&gt;6,DB371+1,0)</f>
        <v>0</v>
      </c>
      <c r="DC372" s="30">
        <f t="shared" si="2559"/>
        <v>12</v>
      </c>
      <c r="DD372" s="30"/>
      <c r="DE372" s="30">
        <v>7</v>
      </c>
      <c r="DF372" s="30"/>
      <c r="DG372" s="30"/>
      <c r="DH372" s="30"/>
      <c r="DI372" s="30"/>
      <c r="DJ372" s="30"/>
      <c r="DK372" s="30"/>
      <c r="DL372" s="49">
        <f t="shared" si="2555"/>
        <v>0</v>
      </c>
      <c r="DM372" s="30"/>
      <c r="DN372" s="30"/>
      <c r="DO372" s="30"/>
      <c r="DP372" s="30"/>
      <c r="DQ372" s="30"/>
    </row>
    <row r="373" spans="102:121">
      <c r="CX373" s="30"/>
      <c r="CY373" s="30"/>
      <c r="CZ373" s="30"/>
      <c r="DA373" s="30"/>
      <c r="DB373" s="30">
        <f>IF($DF$366&gt;7,DB372+1,0)</f>
        <v>0</v>
      </c>
      <c r="DC373" s="30">
        <f t="shared" si="2559"/>
        <v>12</v>
      </c>
      <c r="DD373" s="30"/>
      <c r="DE373" s="30">
        <v>8</v>
      </c>
      <c r="DF373" s="30"/>
      <c r="DG373" s="30"/>
      <c r="DH373" s="30"/>
      <c r="DI373" s="30"/>
      <c r="DJ373" s="30"/>
      <c r="DK373" s="30"/>
      <c r="DL373" s="49">
        <f t="shared" si="2555"/>
        <v>0</v>
      </c>
      <c r="DM373" s="30"/>
      <c r="DN373" s="30"/>
      <c r="DO373" s="30"/>
      <c r="DP373" s="30"/>
      <c r="DQ373" s="30"/>
    </row>
    <row r="374" spans="102:121">
      <c r="CX374" s="30"/>
      <c r="CY374" s="30"/>
      <c r="CZ374" s="30"/>
      <c r="DA374" s="30"/>
      <c r="DB374" s="30"/>
      <c r="DC374" s="30"/>
      <c r="DD374" s="30"/>
      <c r="DE374" s="30"/>
      <c r="DF374" s="30"/>
      <c r="DG374" s="30"/>
      <c r="DH374" s="30"/>
      <c r="DI374" s="30"/>
      <c r="DJ374" s="30"/>
      <c r="DK374" s="30"/>
      <c r="DL374" s="49">
        <f t="shared" si="2555"/>
        <v>0</v>
      </c>
      <c r="DM374" s="30"/>
      <c r="DN374" s="30"/>
      <c r="DO374" s="30"/>
      <c r="DP374" s="30"/>
      <c r="DQ374" s="30"/>
    </row>
    <row r="375" spans="102:121">
      <c r="CX375" s="30"/>
      <c r="CY375" s="30"/>
      <c r="CZ375" s="30"/>
      <c r="DA375" s="30"/>
      <c r="DB375" s="30"/>
      <c r="DC375" s="30" t="str">
        <f>CR111</f>
        <v>WeSiBe (Art)</v>
      </c>
      <c r="DD375" s="30"/>
      <c r="DE375" s="30"/>
      <c r="DF375" s="30"/>
      <c r="DG375" s="30"/>
      <c r="DH375" s="30"/>
      <c r="DI375" s="30"/>
      <c r="DJ375" s="30"/>
      <c r="DK375" s="30"/>
      <c r="DL375" s="49">
        <f t="shared" si="2555"/>
        <v>0</v>
      </c>
      <c r="DM375" s="30"/>
      <c r="DN375" s="30"/>
      <c r="DO375" s="30"/>
      <c r="DP375" s="30"/>
      <c r="DQ375" s="30"/>
    </row>
    <row r="376" spans="102:121">
      <c r="CX376" s="30"/>
      <c r="CY376" s="30"/>
      <c r="CZ376" s="30"/>
      <c r="DA376" s="30"/>
      <c r="DB376" s="30">
        <f>$CP$111</f>
        <v>0</v>
      </c>
      <c r="DC376" s="30">
        <f>CO111</f>
        <v>12</v>
      </c>
      <c r="DD376" s="30"/>
      <c r="DE376" s="30">
        <v>1</v>
      </c>
      <c r="DF376" s="30">
        <f>CY112-CY111+1</f>
        <v>1</v>
      </c>
      <c r="DG376" s="30"/>
      <c r="DH376" s="30"/>
      <c r="DI376" s="30"/>
      <c r="DJ376" s="30"/>
      <c r="DK376" s="30"/>
      <c r="DL376" s="49">
        <f t="shared" si="2555"/>
        <v>0</v>
      </c>
      <c r="DM376" s="30"/>
      <c r="DN376" s="30"/>
      <c r="DO376" s="30"/>
      <c r="DP376" s="30"/>
      <c r="DQ376" s="30"/>
    </row>
    <row r="377" spans="102:121">
      <c r="CX377" s="30"/>
      <c r="CY377" s="30"/>
      <c r="CZ377" s="30"/>
      <c r="DA377" s="30"/>
      <c r="DB377" s="30">
        <f>IF($DF$376&gt;1,DB376+1,0)</f>
        <v>0</v>
      </c>
      <c r="DC377" s="30">
        <f>DC376</f>
        <v>12</v>
      </c>
      <c r="DD377" s="30"/>
      <c r="DE377" s="30">
        <v>2</v>
      </c>
      <c r="DF377" s="30"/>
      <c r="DG377" s="30"/>
      <c r="DH377" s="30"/>
      <c r="DI377" s="30"/>
      <c r="DJ377" s="30"/>
      <c r="DK377" s="30"/>
      <c r="DL377" s="49">
        <f t="shared" si="2555"/>
        <v>0</v>
      </c>
      <c r="DM377" s="30"/>
      <c r="DN377" s="30"/>
      <c r="DO377" s="30"/>
      <c r="DP377" s="30"/>
      <c r="DQ377" s="30"/>
    </row>
    <row r="378" spans="102:121">
      <c r="CX378" s="30"/>
      <c r="CY378" s="30"/>
      <c r="CZ378" s="30"/>
      <c r="DA378" s="30"/>
      <c r="DB378" s="30">
        <f>IF($DF$376&gt;2,DB377+1,0)</f>
        <v>0</v>
      </c>
      <c r="DC378" s="30">
        <f t="shared" ref="DC378:DC383" si="2560">DC377</f>
        <v>12</v>
      </c>
      <c r="DD378" s="30"/>
      <c r="DE378" s="30">
        <v>3</v>
      </c>
      <c r="DF378" s="30"/>
      <c r="DG378" s="30"/>
      <c r="DH378" s="30"/>
      <c r="DI378" s="30"/>
      <c r="DJ378" s="30"/>
      <c r="DK378" s="30"/>
      <c r="DL378" s="49">
        <f t="shared" si="2555"/>
        <v>0</v>
      </c>
      <c r="DM378" s="30"/>
      <c r="DN378" s="30"/>
      <c r="DO378" s="30"/>
      <c r="DP378" s="30"/>
      <c r="DQ378" s="30"/>
    </row>
    <row r="379" spans="102:121">
      <c r="CX379" s="30"/>
      <c r="CY379" s="30"/>
      <c r="CZ379" s="30"/>
      <c r="DA379" s="30"/>
      <c r="DB379" s="30">
        <f>IF($DF$376&gt;3,DB378+1,0)</f>
        <v>0</v>
      </c>
      <c r="DC379" s="30">
        <f t="shared" si="2560"/>
        <v>12</v>
      </c>
      <c r="DD379" s="30"/>
      <c r="DE379" s="30">
        <v>4</v>
      </c>
      <c r="DF379" s="30"/>
      <c r="DG379" s="30"/>
      <c r="DH379" s="30"/>
      <c r="DI379" s="30"/>
      <c r="DJ379" s="30"/>
      <c r="DK379" s="30"/>
      <c r="DL379" s="49">
        <f t="shared" si="2555"/>
        <v>0</v>
      </c>
      <c r="DM379" s="30"/>
      <c r="DN379" s="30"/>
      <c r="DO379" s="30"/>
      <c r="DP379" s="30"/>
      <c r="DQ379" s="30"/>
    </row>
    <row r="380" spans="102:121">
      <c r="CX380" s="30"/>
      <c r="CY380" s="30"/>
      <c r="CZ380" s="30"/>
      <c r="DA380" s="30"/>
      <c r="DB380" s="30">
        <f>IF($DF$376&gt;4,DB379+1,0)</f>
        <v>0</v>
      </c>
      <c r="DC380" s="30">
        <f t="shared" si="2560"/>
        <v>12</v>
      </c>
      <c r="DD380" s="30"/>
      <c r="DE380" s="30">
        <v>5</v>
      </c>
      <c r="DF380" s="30"/>
      <c r="DG380" s="30"/>
      <c r="DH380" s="30"/>
      <c r="DI380" s="30"/>
      <c r="DJ380" s="30"/>
      <c r="DK380" s="30"/>
      <c r="DL380" s="49">
        <f t="shared" si="2555"/>
        <v>0</v>
      </c>
      <c r="DM380" s="30"/>
      <c r="DN380" s="30"/>
      <c r="DO380" s="30"/>
      <c r="DP380" s="30"/>
      <c r="DQ380" s="30"/>
    </row>
    <row r="381" spans="102:121">
      <c r="CX381" s="30"/>
      <c r="CY381" s="30"/>
      <c r="CZ381" s="30"/>
      <c r="DA381" s="30"/>
      <c r="DB381" s="30">
        <f>IF($DF$376&gt;5,DB380+1,0)</f>
        <v>0</v>
      </c>
      <c r="DC381" s="30">
        <f t="shared" si="2560"/>
        <v>12</v>
      </c>
      <c r="DD381" s="30"/>
      <c r="DE381" s="30">
        <v>6</v>
      </c>
      <c r="DF381" s="30"/>
      <c r="DG381" s="30"/>
      <c r="DH381" s="30"/>
      <c r="DI381" s="30"/>
      <c r="DJ381" s="30"/>
      <c r="DK381" s="30"/>
      <c r="DL381" s="49">
        <f t="shared" si="2555"/>
        <v>0</v>
      </c>
      <c r="DM381" s="30"/>
      <c r="DN381" s="30"/>
      <c r="DO381" s="30"/>
      <c r="DP381" s="30"/>
      <c r="DQ381" s="30"/>
    </row>
    <row r="382" spans="102:121">
      <c r="CX382" s="30"/>
      <c r="CY382" s="30"/>
      <c r="CZ382" s="30"/>
      <c r="DA382" s="30"/>
      <c r="DB382" s="30">
        <f>IF($DF$376&gt;6,DB381+1,0)</f>
        <v>0</v>
      </c>
      <c r="DC382" s="30">
        <f t="shared" si="2560"/>
        <v>12</v>
      </c>
      <c r="DD382" s="30"/>
      <c r="DE382" s="30">
        <v>7</v>
      </c>
      <c r="DF382" s="30"/>
      <c r="DG382" s="30"/>
      <c r="DH382" s="30"/>
      <c r="DI382" s="30"/>
      <c r="DJ382" s="30"/>
      <c r="DK382" s="30"/>
      <c r="DL382" s="49">
        <f t="shared" si="2555"/>
        <v>0</v>
      </c>
      <c r="DM382" s="30"/>
      <c r="DN382" s="30"/>
      <c r="DO382" s="30"/>
      <c r="DP382" s="30"/>
      <c r="DQ382" s="30"/>
    </row>
    <row r="383" spans="102:121">
      <c r="CX383" s="30"/>
      <c r="CY383" s="30"/>
      <c r="CZ383" s="30"/>
      <c r="DA383" s="30"/>
      <c r="DB383" s="30">
        <f>IF($DF$376&gt;7,DB382+1,0)</f>
        <v>0</v>
      </c>
      <c r="DC383" s="30">
        <f t="shared" si="2560"/>
        <v>12</v>
      </c>
      <c r="DD383" s="30"/>
      <c r="DE383" s="30">
        <v>8</v>
      </c>
      <c r="DF383" s="30"/>
      <c r="DG383" s="30"/>
      <c r="DH383" s="30"/>
      <c r="DI383" s="30"/>
      <c r="DJ383" s="30"/>
      <c r="DK383" s="30"/>
      <c r="DL383" s="49">
        <f t="shared" si="2555"/>
        <v>0</v>
      </c>
      <c r="DM383" s="30"/>
      <c r="DN383" s="30"/>
      <c r="DO383" s="30"/>
      <c r="DP383" s="30"/>
      <c r="DQ383" s="30"/>
    </row>
    <row r="384" spans="102:121">
      <c r="CX384" s="30"/>
      <c r="CY384" s="30"/>
      <c r="CZ384" s="30"/>
      <c r="DA384" s="30"/>
      <c r="DB384" s="30"/>
      <c r="DC384" s="30"/>
      <c r="DD384" s="30"/>
      <c r="DE384" s="30"/>
      <c r="DF384" s="30"/>
      <c r="DG384" s="30"/>
      <c r="DH384" s="30"/>
      <c r="DI384" s="30"/>
      <c r="DJ384" s="30"/>
      <c r="DK384" s="30"/>
      <c r="DL384" s="49">
        <f t="shared" si="2555"/>
        <v>0</v>
      </c>
      <c r="DM384" s="30"/>
      <c r="DN384" s="30"/>
      <c r="DO384" s="30"/>
      <c r="DP384" s="30"/>
      <c r="DQ384" s="30"/>
    </row>
    <row r="385" spans="102:121">
      <c r="CX385" s="30"/>
      <c r="CY385" s="30"/>
      <c r="CZ385" s="30"/>
      <c r="DA385" s="30"/>
      <c r="DB385" s="30"/>
      <c r="DC385" s="30" t="str">
        <f>CR113</f>
        <v>Modul Fortbildung</v>
      </c>
      <c r="DD385" s="30"/>
      <c r="DE385" s="30"/>
      <c r="DF385" s="30"/>
      <c r="DG385" s="30"/>
      <c r="DH385" s="30"/>
      <c r="DI385" s="30"/>
      <c r="DJ385" s="30"/>
      <c r="DK385" s="30"/>
      <c r="DL385" s="49">
        <f t="shared" si="2555"/>
        <v>0</v>
      </c>
      <c r="DM385" s="30"/>
      <c r="DN385" s="30"/>
      <c r="DO385" s="30"/>
      <c r="DP385" s="30"/>
      <c r="DQ385" s="30"/>
    </row>
    <row r="386" spans="102:121">
      <c r="CX386" s="30"/>
      <c r="CY386" s="30"/>
      <c r="CZ386" s="30"/>
      <c r="DA386" s="30"/>
      <c r="DB386" s="30">
        <f>$CP$113</f>
        <v>0</v>
      </c>
      <c r="DC386" s="30">
        <f>CO113</f>
        <v>12</v>
      </c>
      <c r="DD386" s="30"/>
      <c r="DE386" s="30">
        <v>1</v>
      </c>
      <c r="DF386" s="30">
        <f>CY114-CY113+1</f>
        <v>1</v>
      </c>
      <c r="DG386" s="30"/>
      <c r="DH386" s="30"/>
      <c r="DI386" s="30"/>
      <c r="DJ386" s="30"/>
      <c r="DK386" s="30"/>
      <c r="DL386" s="49">
        <f t="shared" si="2555"/>
        <v>0</v>
      </c>
      <c r="DM386" s="30"/>
      <c r="DN386" s="30"/>
      <c r="DO386" s="30"/>
      <c r="DP386" s="30"/>
      <c r="DQ386" s="30"/>
    </row>
    <row r="387" spans="102:121">
      <c r="CX387" s="30"/>
      <c r="CY387" s="30"/>
      <c r="CZ387" s="30"/>
      <c r="DA387" s="30"/>
      <c r="DB387" s="30">
        <f>IF($DF$386&gt;1,DB386+1,0)</f>
        <v>0</v>
      </c>
      <c r="DC387" s="30">
        <f>DC386</f>
        <v>12</v>
      </c>
      <c r="DD387" s="30"/>
      <c r="DE387" s="30">
        <v>2</v>
      </c>
      <c r="DF387" s="30"/>
      <c r="DG387" s="30"/>
      <c r="DH387" s="30"/>
      <c r="DI387" s="30"/>
      <c r="DJ387" s="30"/>
      <c r="DK387" s="30"/>
      <c r="DL387" s="49">
        <f t="shared" si="2555"/>
        <v>0</v>
      </c>
      <c r="DM387" s="30"/>
      <c r="DN387" s="30"/>
      <c r="DO387" s="30"/>
      <c r="DP387" s="30"/>
      <c r="DQ387" s="30"/>
    </row>
    <row r="388" spans="102:121">
      <c r="CX388" s="30"/>
      <c r="CY388" s="30"/>
      <c r="CZ388" s="30"/>
      <c r="DA388" s="30"/>
      <c r="DB388" s="30">
        <f>IF($DF$386&gt;2,DB387+1,0)</f>
        <v>0</v>
      </c>
      <c r="DC388" s="30">
        <f t="shared" ref="DC388:DC393" si="2561">DC387</f>
        <v>12</v>
      </c>
      <c r="DD388" s="30"/>
      <c r="DE388" s="30">
        <v>3</v>
      </c>
      <c r="DF388" s="30"/>
      <c r="DG388" s="30"/>
      <c r="DH388" s="30"/>
      <c r="DI388" s="30"/>
      <c r="DJ388" s="30"/>
      <c r="DK388" s="30"/>
      <c r="DL388" s="49">
        <f t="shared" si="2555"/>
        <v>0</v>
      </c>
      <c r="DM388" s="30"/>
      <c r="DN388" s="30"/>
      <c r="DO388" s="30"/>
      <c r="DP388" s="30"/>
      <c r="DQ388" s="30"/>
    </row>
    <row r="389" spans="102:121">
      <c r="CX389" s="30"/>
      <c r="CY389" s="30"/>
      <c r="CZ389" s="30"/>
      <c r="DA389" s="30"/>
      <c r="DB389" s="30">
        <f>IF($DF$386&gt;3,DB388+1,0)</f>
        <v>0</v>
      </c>
      <c r="DC389" s="30">
        <f t="shared" si="2561"/>
        <v>12</v>
      </c>
      <c r="DD389" s="30"/>
      <c r="DE389" s="30">
        <v>4</v>
      </c>
      <c r="DF389" s="30"/>
      <c r="DG389" s="30"/>
      <c r="DH389" s="30"/>
      <c r="DI389" s="30"/>
      <c r="DJ389" s="30"/>
      <c r="DK389" s="30"/>
      <c r="DL389" s="49">
        <f t="shared" si="2555"/>
        <v>0</v>
      </c>
      <c r="DM389" s="30"/>
      <c r="DN389" s="30"/>
      <c r="DO389" s="30"/>
      <c r="DP389" s="30"/>
      <c r="DQ389" s="30"/>
    </row>
    <row r="390" spans="102:121">
      <c r="CX390" s="30"/>
      <c r="CY390" s="30"/>
      <c r="CZ390" s="30"/>
      <c r="DA390" s="30"/>
      <c r="DB390" s="30">
        <f>IF($DF$386&gt;4,DB389+1,0)</f>
        <v>0</v>
      </c>
      <c r="DC390" s="30">
        <f t="shared" si="2561"/>
        <v>12</v>
      </c>
      <c r="DD390" s="30"/>
      <c r="DE390" s="30">
        <v>5</v>
      </c>
      <c r="DF390" s="30"/>
      <c r="DG390" s="30"/>
      <c r="DH390" s="30"/>
      <c r="DI390" s="30"/>
      <c r="DJ390" s="30"/>
      <c r="DK390" s="30"/>
      <c r="DL390" s="49">
        <f t="shared" si="2555"/>
        <v>0</v>
      </c>
      <c r="DM390" s="30"/>
      <c r="DN390" s="30"/>
      <c r="DO390" s="30"/>
      <c r="DP390" s="30"/>
      <c r="DQ390" s="30"/>
    </row>
    <row r="391" spans="102:121">
      <c r="CX391" s="30"/>
      <c r="CY391" s="30"/>
      <c r="CZ391" s="30"/>
      <c r="DA391" s="30"/>
      <c r="DB391" s="30">
        <f>IF($DF$386&gt;5,DB390+1,0)</f>
        <v>0</v>
      </c>
      <c r="DC391" s="30">
        <f t="shared" si="2561"/>
        <v>12</v>
      </c>
      <c r="DD391" s="30"/>
      <c r="DE391" s="30">
        <v>6</v>
      </c>
      <c r="DF391" s="30"/>
      <c r="DG391" s="30"/>
      <c r="DH391" s="30"/>
      <c r="DI391" s="30"/>
      <c r="DJ391" s="30"/>
      <c r="DK391" s="30"/>
      <c r="DL391" s="49">
        <f t="shared" si="2555"/>
        <v>0</v>
      </c>
      <c r="DM391" s="30"/>
      <c r="DN391" s="30"/>
      <c r="DO391" s="30"/>
      <c r="DP391" s="30"/>
      <c r="DQ391" s="30"/>
    </row>
    <row r="392" spans="102:121">
      <c r="CX392" s="30"/>
      <c r="CY392" s="30"/>
      <c r="CZ392" s="30"/>
      <c r="DA392" s="30"/>
      <c r="DB392" s="30">
        <f>IF($DF$386&gt;6,DB391+1,0)</f>
        <v>0</v>
      </c>
      <c r="DC392" s="30">
        <f t="shared" si="2561"/>
        <v>12</v>
      </c>
      <c r="DD392" s="30"/>
      <c r="DE392" s="30">
        <v>7</v>
      </c>
      <c r="DF392" s="30"/>
      <c r="DG392" s="30"/>
      <c r="DH392" s="30"/>
      <c r="DI392" s="30"/>
      <c r="DJ392" s="30"/>
      <c r="DK392" s="30"/>
      <c r="DL392" s="49">
        <f t="shared" si="2555"/>
        <v>0</v>
      </c>
      <c r="DM392" s="30"/>
      <c r="DN392" s="30"/>
      <c r="DO392" s="30"/>
      <c r="DP392" s="30"/>
      <c r="DQ392" s="30"/>
    </row>
    <row r="393" spans="102:121">
      <c r="CX393" s="30"/>
      <c r="CY393" s="30"/>
      <c r="CZ393" s="30"/>
      <c r="DA393" s="30"/>
      <c r="DB393" s="30">
        <f>IF($DF$386&gt;7,DB392+1,0)</f>
        <v>0</v>
      </c>
      <c r="DC393" s="30">
        <f t="shared" si="2561"/>
        <v>12</v>
      </c>
      <c r="DD393" s="30"/>
      <c r="DE393" s="30">
        <v>8</v>
      </c>
      <c r="DF393" s="30"/>
      <c r="DG393" s="30"/>
      <c r="DH393" s="30"/>
      <c r="DI393" s="30"/>
      <c r="DJ393" s="30"/>
      <c r="DK393" s="30"/>
      <c r="DL393" s="49">
        <f t="shared" si="2555"/>
        <v>0</v>
      </c>
      <c r="DM393" s="30"/>
      <c r="DN393" s="30"/>
      <c r="DO393" s="30"/>
      <c r="DP393" s="30"/>
      <c r="DQ393" s="30"/>
    </row>
    <row r="394" spans="102:121">
      <c r="CX394" s="30"/>
      <c r="CY394" s="30"/>
      <c r="CZ394" s="30"/>
      <c r="DA394" s="30"/>
      <c r="DB394" s="30"/>
      <c r="DC394" s="30"/>
      <c r="DD394" s="30"/>
      <c r="DE394" s="30"/>
      <c r="DF394" s="30"/>
      <c r="DG394" s="30"/>
      <c r="DH394" s="30"/>
      <c r="DI394" s="30"/>
      <c r="DJ394" s="30"/>
      <c r="DK394" s="30"/>
      <c r="DL394" s="49">
        <f t="shared" si="2555"/>
        <v>0</v>
      </c>
      <c r="DM394" s="30"/>
      <c r="DN394" s="30"/>
      <c r="DO394" s="30"/>
      <c r="DP394" s="30"/>
      <c r="DQ394" s="30"/>
    </row>
    <row r="395" spans="102:121">
      <c r="CX395" s="30"/>
      <c r="CY395" s="30"/>
      <c r="CZ395" s="30"/>
      <c r="DA395" s="30"/>
      <c r="DB395" s="30"/>
      <c r="DC395" s="30" t="str">
        <f>CR115</f>
        <v>LMM (Weekend)</v>
      </c>
      <c r="DD395" s="30"/>
      <c r="DE395" s="30"/>
      <c r="DF395" s="30"/>
      <c r="DG395" s="30"/>
      <c r="DH395" s="30"/>
      <c r="DI395" s="30"/>
      <c r="DJ395" s="30"/>
      <c r="DK395" s="30"/>
      <c r="DL395" s="49">
        <f t="shared" ref="DL395:DL458" si="2562">IF($DB395&gt;0,IF(SUMPRODUCT(($DB$201:$DB$770=$DB395)*($DC$201:$DC$770=$DC395))&gt;1,1,0),0)</f>
        <v>0</v>
      </c>
      <c r="DM395" s="30"/>
      <c r="DN395" s="30"/>
      <c r="DO395" s="30"/>
      <c r="DP395" s="30"/>
      <c r="DQ395" s="30"/>
    </row>
    <row r="396" spans="102:121">
      <c r="CX396" s="30"/>
      <c r="CY396" s="30"/>
      <c r="CZ396" s="30"/>
      <c r="DA396" s="30"/>
      <c r="DB396" s="30">
        <f>$CP$115</f>
        <v>0</v>
      </c>
      <c r="DC396" s="30">
        <f>CO115</f>
        <v>12</v>
      </c>
      <c r="DD396" s="30"/>
      <c r="DE396" s="30">
        <v>1</v>
      </c>
      <c r="DF396" s="30">
        <f>CY116-CY115+1</f>
        <v>1</v>
      </c>
      <c r="DG396" s="30"/>
      <c r="DH396" s="30"/>
      <c r="DI396" s="30"/>
      <c r="DJ396" s="30"/>
      <c r="DK396" s="30"/>
      <c r="DL396" s="49">
        <f t="shared" si="2562"/>
        <v>0</v>
      </c>
      <c r="DM396" s="30"/>
      <c r="DN396" s="30"/>
      <c r="DO396" s="30"/>
      <c r="DP396" s="30"/>
      <c r="DQ396" s="30"/>
    </row>
    <row r="397" spans="102:121">
      <c r="CX397" s="30"/>
      <c r="CY397" s="30"/>
      <c r="CZ397" s="30"/>
      <c r="DA397" s="30"/>
      <c r="DB397" s="30">
        <f>IF($DF$396&gt;1,DB396+1,0)</f>
        <v>0</v>
      </c>
      <c r="DC397" s="30">
        <f>DC396</f>
        <v>12</v>
      </c>
      <c r="DD397" s="30"/>
      <c r="DE397" s="30">
        <v>2</v>
      </c>
      <c r="DF397" s="30"/>
      <c r="DG397" s="30"/>
      <c r="DH397" s="30"/>
      <c r="DI397" s="30"/>
      <c r="DJ397" s="30"/>
      <c r="DK397" s="30"/>
      <c r="DL397" s="49">
        <f t="shared" si="2562"/>
        <v>0</v>
      </c>
      <c r="DM397" s="30"/>
      <c r="DN397" s="30"/>
      <c r="DO397" s="30"/>
      <c r="DP397" s="30"/>
      <c r="DQ397" s="30"/>
    </row>
    <row r="398" spans="102:121">
      <c r="CX398" s="30"/>
      <c r="CY398" s="30"/>
      <c r="CZ398" s="30"/>
      <c r="DA398" s="30"/>
      <c r="DB398" s="30">
        <f>IF($DF$396&gt;2,DB397+1,0)</f>
        <v>0</v>
      </c>
      <c r="DC398" s="30">
        <f t="shared" ref="DC398:DC403" si="2563">DC397</f>
        <v>12</v>
      </c>
      <c r="DD398" s="30"/>
      <c r="DE398" s="30">
        <v>3</v>
      </c>
      <c r="DF398" s="30"/>
      <c r="DG398" s="30"/>
      <c r="DH398" s="30"/>
      <c r="DI398" s="30"/>
      <c r="DJ398" s="30"/>
      <c r="DK398" s="30"/>
      <c r="DL398" s="49">
        <f t="shared" si="2562"/>
        <v>0</v>
      </c>
      <c r="DM398" s="30"/>
      <c r="DN398" s="30"/>
      <c r="DO398" s="30"/>
      <c r="DP398" s="30"/>
      <c r="DQ398" s="30"/>
    </row>
    <row r="399" spans="102:121">
      <c r="CX399" s="30"/>
      <c r="CY399" s="30"/>
      <c r="CZ399" s="30"/>
      <c r="DA399" s="30"/>
      <c r="DB399" s="30">
        <f>IF($DF$396&gt;3,DB398+1,0)</f>
        <v>0</v>
      </c>
      <c r="DC399" s="30">
        <f t="shared" si="2563"/>
        <v>12</v>
      </c>
      <c r="DD399" s="30"/>
      <c r="DE399" s="30">
        <v>4</v>
      </c>
      <c r="DF399" s="30"/>
      <c r="DG399" s="30"/>
      <c r="DH399" s="30"/>
      <c r="DI399" s="30"/>
      <c r="DJ399" s="30"/>
      <c r="DK399" s="30"/>
      <c r="DL399" s="49">
        <f t="shared" si="2562"/>
        <v>0</v>
      </c>
      <c r="DM399" s="30"/>
      <c r="DN399" s="30"/>
      <c r="DO399" s="30"/>
      <c r="DP399" s="30"/>
      <c r="DQ399" s="30"/>
    </row>
    <row r="400" spans="102:121">
      <c r="CX400" s="30"/>
      <c r="CY400" s="30"/>
      <c r="CZ400" s="30"/>
      <c r="DA400" s="30"/>
      <c r="DB400" s="30">
        <f>IF($DF$396&gt;4,DB399+1,0)</f>
        <v>0</v>
      </c>
      <c r="DC400" s="30">
        <f t="shared" si="2563"/>
        <v>12</v>
      </c>
      <c r="DD400" s="30"/>
      <c r="DE400" s="30">
        <v>5</v>
      </c>
      <c r="DF400" s="30"/>
      <c r="DG400" s="30"/>
      <c r="DH400" s="30"/>
      <c r="DI400" s="30"/>
      <c r="DJ400" s="30"/>
      <c r="DK400" s="30"/>
      <c r="DL400" s="49">
        <f t="shared" si="2562"/>
        <v>0</v>
      </c>
      <c r="DM400" s="30"/>
      <c r="DN400" s="30"/>
      <c r="DO400" s="30"/>
      <c r="DP400" s="30"/>
      <c r="DQ400" s="30"/>
    </row>
    <row r="401" spans="102:121">
      <c r="CX401" s="30"/>
      <c r="CY401" s="30"/>
      <c r="CZ401" s="30"/>
      <c r="DA401" s="30"/>
      <c r="DB401" s="30">
        <f>IF($DF$396&gt;5,DB400+1,0)</f>
        <v>0</v>
      </c>
      <c r="DC401" s="30">
        <f t="shared" si="2563"/>
        <v>12</v>
      </c>
      <c r="DD401" s="30"/>
      <c r="DE401" s="30">
        <v>6</v>
      </c>
      <c r="DF401" s="30"/>
      <c r="DG401" s="30"/>
      <c r="DH401" s="30"/>
      <c r="DI401" s="30"/>
      <c r="DJ401" s="30"/>
      <c r="DK401" s="30"/>
      <c r="DL401" s="49">
        <f t="shared" si="2562"/>
        <v>0</v>
      </c>
      <c r="DM401" s="30"/>
      <c r="DN401" s="30"/>
      <c r="DO401" s="30"/>
      <c r="DP401" s="30"/>
      <c r="DQ401" s="30"/>
    </row>
    <row r="402" spans="102:121">
      <c r="CX402" s="30"/>
      <c r="CY402" s="30"/>
      <c r="CZ402" s="30"/>
      <c r="DA402" s="30"/>
      <c r="DB402" s="30">
        <f>IF($DF$396&gt;6,DB401+1,0)</f>
        <v>0</v>
      </c>
      <c r="DC402" s="30">
        <f t="shared" si="2563"/>
        <v>12</v>
      </c>
      <c r="DD402" s="30"/>
      <c r="DE402" s="30">
        <v>7</v>
      </c>
      <c r="DF402" s="30"/>
      <c r="DG402" s="30"/>
      <c r="DH402" s="30"/>
      <c r="DI402" s="30"/>
      <c r="DJ402" s="30"/>
      <c r="DK402" s="30"/>
      <c r="DL402" s="49">
        <f t="shared" si="2562"/>
        <v>0</v>
      </c>
      <c r="DM402" s="30"/>
      <c r="DN402" s="30"/>
      <c r="DO402" s="30"/>
      <c r="DP402" s="30"/>
      <c r="DQ402" s="30"/>
    </row>
    <row r="403" spans="102:121">
      <c r="CX403" s="30"/>
      <c r="CY403" s="30"/>
      <c r="CZ403" s="30"/>
      <c r="DA403" s="30"/>
      <c r="DB403" s="30">
        <f>IF($DF$396&gt;7,DB402+1,0)</f>
        <v>0</v>
      </c>
      <c r="DC403" s="30">
        <f t="shared" si="2563"/>
        <v>12</v>
      </c>
      <c r="DD403" s="30"/>
      <c r="DE403" s="30">
        <v>8</v>
      </c>
      <c r="DF403" s="30"/>
      <c r="DG403" s="30"/>
      <c r="DH403" s="30"/>
      <c r="DI403" s="30"/>
      <c r="DJ403" s="30"/>
      <c r="DK403" s="30"/>
      <c r="DL403" s="49">
        <f t="shared" si="2562"/>
        <v>0</v>
      </c>
      <c r="DM403" s="30"/>
      <c r="DN403" s="30"/>
      <c r="DO403" s="30"/>
      <c r="DP403" s="30"/>
      <c r="DQ403" s="30"/>
    </row>
    <row r="404" spans="102:121">
      <c r="CX404" s="30"/>
      <c r="CY404" s="30"/>
      <c r="CZ404" s="30"/>
      <c r="DA404" s="30"/>
      <c r="DB404" s="30"/>
      <c r="DC404" s="30"/>
      <c r="DD404" s="30"/>
      <c r="DE404" s="30"/>
      <c r="DF404" s="30"/>
      <c r="DG404" s="30"/>
      <c r="DH404" s="30"/>
      <c r="DI404" s="30"/>
      <c r="DJ404" s="30"/>
      <c r="DK404" s="30"/>
      <c r="DL404" s="49">
        <f t="shared" si="2562"/>
        <v>0</v>
      </c>
      <c r="DM404" s="30"/>
      <c r="DN404" s="30"/>
      <c r="DO404" s="30"/>
      <c r="DP404" s="30"/>
      <c r="DQ404" s="30"/>
    </row>
    <row r="405" spans="102:121">
      <c r="CX405" s="30"/>
      <c r="CY405" s="30"/>
      <c r="CZ405" s="30"/>
      <c r="DA405" s="30"/>
      <c r="DB405" s="30"/>
      <c r="DC405" s="30" t="str">
        <f>CR117</f>
        <v>LMM ( Kurs)</v>
      </c>
      <c r="DD405" s="30"/>
      <c r="DE405" s="30"/>
      <c r="DF405" s="30"/>
      <c r="DG405" s="30"/>
      <c r="DH405" s="30"/>
      <c r="DI405" s="30"/>
      <c r="DJ405" s="30"/>
      <c r="DK405" s="30"/>
      <c r="DL405" s="49">
        <f t="shared" si="2562"/>
        <v>0</v>
      </c>
      <c r="DM405" s="30"/>
      <c r="DN405" s="30"/>
      <c r="DO405" s="30"/>
      <c r="DP405" s="30"/>
      <c r="DQ405" s="30"/>
    </row>
    <row r="406" spans="102:121">
      <c r="CX406" s="30"/>
      <c r="CY406" s="30"/>
      <c r="CZ406" s="30"/>
      <c r="DA406" s="30"/>
      <c r="DB406" s="30">
        <f>$CP$117</f>
        <v>0</v>
      </c>
      <c r="DC406" s="30">
        <f>CO115</f>
        <v>12</v>
      </c>
      <c r="DD406" s="30"/>
      <c r="DE406" s="30">
        <v>1</v>
      </c>
      <c r="DF406" s="30">
        <f>CY118-CY117+1</f>
        <v>1</v>
      </c>
      <c r="DG406" s="30"/>
      <c r="DH406" s="30"/>
      <c r="DI406" s="30"/>
      <c r="DJ406" s="30"/>
      <c r="DK406" s="30"/>
      <c r="DL406" s="49">
        <f t="shared" si="2562"/>
        <v>0</v>
      </c>
      <c r="DM406" s="30"/>
      <c r="DN406" s="30"/>
      <c r="DO406" s="30"/>
      <c r="DP406" s="30"/>
      <c r="DQ406" s="30"/>
    </row>
    <row r="407" spans="102:121">
      <c r="CX407" s="30"/>
      <c r="CY407" s="30"/>
      <c r="CZ407" s="30"/>
      <c r="DA407" s="30"/>
      <c r="DB407" s="30">
        <f>IF($DF$406&gt;1,DB406+1,0)</f>
        <v>0</v>
      </c>
      <c r="DC407" s="30">
        <f>DC406</f>
        <v>12</v>
      </c>
      <c r="DD407" s="30"/>
      <c r="DE407" s="30">
        <v>2</v>
      </c>
      <c r="DF407" s="30"/>
      <c r="DG407" s="30"/>
      <c r="DH407" s="30"/>
      <c r="DI407" s="30"/>
      <c r="DJ407" s="30"/>
      <c r="DK407" s="30"/>
      <c r="DL407" s="49">
        <f t="shared" si="2562"/>
        <v>0</v>
      </c>
      <c r="DM407" s="30"/>
      <c r="DN407" s="30"/>
      <c r="DO407" s="30"/>
      <c r="DP407" s="30"/>
      <c r="DQ407" s="30"/>
    </row>
    <row r="408" spans="102:121">
      <c r="CX408" s="30"/>
      <c r="CY408" s="30"/>
      <c r="CZ408" s="30"/>
      <c r="DA408" s="30"/>
      <c r="DB408" s="30">
        <f>IF($DF$406&gt;2,DB407+1,0)</f>
        <v>0</v>
      </c>
      <c r="DC408" s="30">
        <f t="shared" ref="DC408:DC413" si="2564">DC407</f>
        <v>12</v>
      </c>
      <c r="DD408" s="30"/>
      <c r="DE408" s="30">
        <v>3</v>
      </c>
      <c r="DF408" s="30"/>
      <c r="DG408" s="30"/>
      <c r="DH408" s="30"/>
      <c r="DI408" s="30"/>
      <c r="DJ408" s="30"/>
      <c r="DK408" s="30"/>
      <c r="DL408" s="49">
        <f t="shared" si="2562"/>
        <v>0</v>
      </c>
      <c r="DM408" s="30"/>
      <c r="DN408" s="30"/>
      <c r="DO408" s="30"/>
      <c r="DP408" s="30"/>
      <c r="DQ408" s="30"/>
    </row>
    <row r="409" spans="102:121">
      <c r="CX409" s="30"/>
      <c r="CY409" s="30"/>
      <c r="CZ409" s="30"/>
      <c r="DA409" s="30"/>
      <c r="DB409" s="30">
        <f>IF($DF$406&gt;3,DB408+1,0)</f>
        <v>0</v>
      </c>
      <c r="DC409" s="30">
        <f t="shared" si="2564"/>
        <v>12</v>
      </c>
      <c r="DD409" s="30"/>
      <c r="DE409" s="30">
        <v>4</v>
      </c>
      <c r="DF409" s="30"/>
      <c r="DG409" s="30"/>
      <c r="DH409" s="30"/>
      <c r="DI409" s="30"/>
      <c r="DJ409" s="30"/>
      <c r="DK409" s="30"/>
      <c r="DL409" s="49">
        <f t="shared" si="2562"/>
        <v>0</v>
      </c>
      <c r="DM409" s="30"/>
      <c r="DN409" s="30"/>
      <c r="DO409" s="30"/>
      <c r="DP409" s="30"/>
      <c r="DQ409" s="30"/>
    </row>
    <row r="410" spans="102:121">
      <c r="CX410" s="30"/>
      <c r="CY410" s="30"/>
      <c r="CZ410" s="30"/>
      <c r="DA410" s="30"/>
      <c r="DB410" s="30">
        <f>IF($DF$406&gt;4,DB409+1,0)</f>
        <v>0</v>
      </c>
      <c r="DC410" s="30">
        <f t="shared" si="2564"/>
        <v>12</v>
      </c>
      <c r="DD410" s="30"/>
      <c r="DE410" s="30">
        <v>5</v>
      </c>
      <c r="DF410" s="30"/>
      <c r="DG410" s="30"/>
      <c r="DH410" s="30"/>
      <c r="DI410" s="30"/>
      <c r="DJ410" s="30"/>
      <c r="DK410" s="30"/>
      <c r="DL410" s="49">
        <f t="shared" si="2562"/>
        <v>0</v>
      </c>
      <c r="DM410" s="30"/>
      <c r="DN410" s="30"/>
      <c r="DO410" s="30"/>
      <c r="DP410" s="30"/>
      <c r="DQ410" s="30"/>
    </row>
    <row r="411" spans="102:121">
      <c r="CX411" s="30"/>
      <c r="CY411" s="30"/>
      <c r="CZ411" s="30"/>
      <c r="DA411" s="30"/>
      <c r="DB411" s="30">
        <f>IF($DF$406&gt;5,DB410+1,0)</f>
        <v>0</v>
      </c>
      <c r="DC411" s="30">
        <f t="shared" si="2564"/>
        <v>12</v>
      </c>
      <c r="DD411" s="30"/>
      <c r="DE411" s="30">
        <v>6</v>
      </c>
      <c r="DF411" s="30"/>
      <c r="DG411" s="30"/>
      <c r="DH411" s="30"/>
      <c r="DI411" s="30"/>
      <c r="DJ411" s="30"/>
      <c r="DK411" s="30"/>
      <c r="DL411" s="49">
        <f t="shared" si="2562"/>
        <v>0</v>
      </c>
      <c r="DM411" s="30"/>
      <c r="DN411" s="30"/>
      <c r="DO411" s="30"/>
      <c r="DP411" s="30"/>
      <c r="DQ411" s="30"/>
    </row>
    <row r="412" spans="102:121">
      <c r="CX412" s="30"/>
      <c r="CY412" s="30"/>
      <c r="CZ412" s="30"/>
      <c r="DA412" s="30"/>
      <c r="DB412" s="30">
        <f>IF($DF$406&gt;6,DB411+1,0)</f>
        <v>0</v>
      </c>
      <c r="DC412" s="30">
        <f t="shared" si="2564"/>
        <v>12</v>
      </c>
      <c r="DD412" s="30"/>
      <c r="DE412" s="30">
        <v>7</v>
      </c>
      <c r="DF412" s="30"/>
      <c r="DG412" s="30"/>
      <c r="DH412" s="30"/>
      <c r="DI412" s="30"/>
      <c r="DJ412" s="30"/>
      <c r="DK412" s="30"/>
      <c r="DL412" s="49">
        <f t="shared" si="2562"/>
        <v>0</v>
      </c>
      <c r="DM412" s="30"/>
      <c r="DN412" s="30"/>
      <c r="DO412" s="30"/>
      <c r="DP412" s="30"/>
      <c r="DQ412" s="30"/>
    </row>
    <row r="413" spans="102:121">
      <c r="CX413" s="30"/>
      <c r="CY413" s="30"/>
      <c r="CZ413" s="30"/>
      <c r="DA413" s="30"/>
      <c r="DB413" s="30">
        <f>IF($DF$406&gt;7,DB412+1,0)</f>
        <v>0</v>
      </c>
      <c r="DC413" s="30">
        <f t="shared" si="2564"/>
        <v>12</v>
      </c>
      <c r="DD413" s="30"/>
      <c r="DE413" s="30">
        <v>8</v>
      </c>
      <c r="DF413" s="30"/>
      <c r="DG413" s="30"/>
      <c r="DH413" s="30"/>
      <c r="DI413" s="30"/>
      <c r="DJ413" s="30"/>
      <c r="DK413" s="30"/>
      <c r="DL413" s="49">
        <f t="shared" si="2562"/>
        <v>0</v>
      </c>
      <c r="DM413" s="30"/>
      <c r="DN413" s="30"/>
      <c r="DO413" s="30"/>
      <c r="DP413" s="30"/>
      <c r="DQ413" s="30"/>
    </row>
    <row r="414" spans="102:121">
      <c r="CX414" s="30"/>
      <c r="CY414" s="30"/>
      <c r="CZ414" s="30"/>
      <c r="DA414" s="30"/>
      <c r="DB414" s="30"/>
      <c r="DC414" s="30"/>
      <c r="DD414" s="30"/>
      <c r="DE414" s="30"/>
      <c r="DF414" s="30"/>
      <c r="DG414" s="30"/>
      <c r="DH414" s="30"/>
      <c r="DI414" s="30"/>
      <c r="DJ414" s="30"/>
      <c r="DK414" s="30"/>
      <c r="DL414" s="49">
        <f t="shared" si="2562"/>
        <v>0</v>
      </c>
      <c r="DM414" s="30"/>
      <c r="DN414" s="30"/>
      <c r="DO414" s="30"/>
      <c r="DP414" s="30"/>
      <c r="DQ414" s="30"/>
    </row>
    <row r="415" spans="102:121">
      <c r="CX415" s="30"/>
      <c r="CY415" s="30"/>
      <c r="CZ415" s="30"/>
      <c r="DA415" s="30"/>
      <c r="DB415" s="30"/>
      <c r="DC415" s="30" t="str">
        <f>CR119</f>
        <v>J&amp;S-Coach Ausbildung</v>
      </c>
      <c r="DD415" s="30"/>
      <c r="DE415" s="30"/>
      <c r="DF415" s="30"/>
      <c r="DG415" s="30"/>
      <c r="DH415" s="30"/>
      <c r="DI415" s="30"/>
      <c r="DJ415" s="30"/>
      <c r="DK415" s="30"/>
      <c r="DL415" s="49">
        <f t="shared" si="2562"/>
        <v>0</v>
      </c>
      <c r="DM415" s="30"/>
      <c r="DN415" s="30"/>
      <c r="DO415" s="30"/>
      <c r="DP415" s="30"/>
      <c r="DQ415" s="30"/>
    </row>
    <row r="416" spans="102:121">
      <c r="CX416" s="30"/>
      <c r="CY416" s="30"/>
      <c r="CZ416" s="30"/>
      <c r="DA416" s="30"/>
      <c r="DB416" s="30">
        <f>$CP$119</f>
        <v>0</v>
      </c>
      <c r="DC416" s="30">
        <f>CO119</f>
        <v>12</v>
      </c>
      <c r="DD416" s="30"/>
      <c r="DE416" s="30">
        <v>1</v>
      </c>
      <c r="DF416" s="30">
        <f>CY120-CY119+1</f>
        <v>1</v>
      </c>
      <c r="DG416" s="30"/>
      <c r="DH416" s="30"/>
      <c r="DI416" s="30"/>
      <c r="DJ416" s="30"/>
      <c r="DK416" s="30"/>
      <c r="DL416" s="49">
        <f t="shared" si="2562"/>
        <v>0</v>
      </c>
      <c r="DM416" s="30"/>
      <c r="DN416" s="30"/>
      <c r="DO416" s="30"/>
      <c r="DP416" s="30"/>
      <c r="DQ416" s="30"/>
    </row>
    <row r="417" spans="102:121">
      <c r="CX417" s="30"/>
      <c r="CY417" s="30"/>
      <c r="CZ417" s="30"/>
      <c r="DA417" s="30"/>
      <c r="DB417" s="30">
        <f>IF($DF$416&gt;1,DB416+1,0)</f>
        <v>0</v>
      </c>
      <c r="DC417" s="30">
        <f>DC416</f>
        <v>12</v>
      </c>
      <c r="DD417" s="30"/>
      <c r="DE417" s="30">
        <v>2</v>
      </c>
      <c r="DF417" s="30"/>
      <c r="DG417" s="30"/>
      <c r="DH417" s="30"/>
      <c r="DI417" s="30"/>
      <c r="DJ417" s="30"/>
      <c r="DK417" s="30"/>
      <c r="DL417" s="49">
        <f t="shared" si="2562"/>
        <v>0</v>
      </c>
      <c r="DM417" s="30"/>
      <c r="DN417" s="30"/>
      <c r="DO417" s="30"/>
      <c r="DP417" s="30"/>
      <c r="DQ417" s="30"/>
    </row>
    <row r="418" spans="102:121">
      <c r="CX418" s="30"/>
      <c r="CY418" s="30"/>
      <c r="CZ418" s="30"/>
      <c r="DA418" s="30"/>
      <c r="DB418" s="30">
        <f>IF($DF$416&gt;2,DB417+1,0)</f>
        <v>0</v>
      </c>
      <c r="DC418" s="30">
        <f t="shared" ref="DC418:DC423" si="2565">DC417</f>
        <v>12</v>
      </c>
      <c r="DD418" s="30"/>
      <c r="DE418" s="30">
        <v>3</v>
      </c>
      <c r="DF418" s="30"/>
      <c r="DG418" s="30"/>
      <c r="DH418" s="30"/>
      <c r="DI418" s="30"/>
      <c r="DJ418" s="30"/>
      <c r="DK418" s="30"/>
      <c r="DL418" s="49">
        <f t="shared" si="2562"/>
        <v>0</v>
      </c>
      <c r="DM418" s="30"/>
      <c r="DN418" s="30"/>
      <c r="DO418" s="30"/>
      <c r="DP418" s="30"/>
      <c r="DQ418" s="30"/>
    </row>
    <row r="419" spans="102:121">
      <c r="CX419" s="30"/>
      <c r="CY419" s="30"/>
      <c r="CZ419" s="30"/>
      <c r="DA419" s="30"/>
      <c r="DB419" s="30">
        <f>IF($DF$416&gt;3,DB418+1,0)</f>
        <v>0</v>
      </c>
      <c r="DC419" s="30">
        <f t="shared" si="2565"/>
        <v>12</v>
      </c>
      <c r="DD419" s="30"/>
      <c r="DE419" s="30">
        <v>4</v>
      </c>
      <c r="DF419" s="30"/>
      <c r="DG419" s="30"/>
      <c r="DH419" s="30"/>
      <c r="DI419" s="30"/>
      <c r="DJ419" s="30"/>
      <c r="DK419" s="30"/>
      <c r="DL419" s="49">
        <f t="shared" si="2562"/>
        <v>0</v>
      </c>
      <c r="DM419" s="30"/>
      <c r="DN419" s="30"/>
      <c r="DO419" s="30"/>
      <c r="DP419" s="30"/>
      <c r="DQ419" s="30"/>
    </row>
    <row r="420" spans="102:121">
      <c r="CX420" s="30"/>
      <c r="CY420" s="30"/>
      <c r="CZ420" s="30"/>
      <c r="DA420" s="30"/>
      <c r="DB420" s="30">
        <f>IF($DF$416&gt;4,DB419+1,0)</f>
        <v>0</v>
      </c>
      <c r="DC420" s="30">
        <f t="shared" si="2565"/>
        <v>12</v>
      </c>
      <c r="DD420" s="30"/>
      <c r="DE420" s="30">
        <v>5</v>
      </c>
      <c r="DF420" s="30"/>
      <c r="DG420" s="30"/>
      <c r="DH420" s="30"/>
      <c r="DI420" s="30"/>
      <c r="DJ420" s="30"/>
      <c r="DK420" s="30"/>
      <c r="DL420" s="49">
        <f t="shared" si="2562"/>
        <v>0</v>
      </c>
      <c r="DM420" s="30"/>
      <c r="DN420" s="30"/>
      <c r="DO420" s="30"/>
      <c r="DP420" s="30"/>
      <c r="DQ420" s="30"/>
    </row>
    <row r="421" spans="102:121">
      <c r="CX421" s="30"/>
      <c r="CY421" s="30"/>
      <c r="CZ421" s="30"/>
      <c r="DA421" s="30"/>
      <c r="DB421" s="30">
        <f>IF($DF$416&gt;5,DB420+1,0)</f>
        <v>0</v>
      </c>
      <c r="DC421" s="30">
        <f t="shared" si="2565"/>
        <v>12</v>
      </c>
      <c r="DD421" s="30"/>
      <c r="DE421" s="30">
        <v>6</v>
      </c>
      <c r="DF421" s="30"/>
      <c r="DG421" s="30"/>
      <c r="DH421" s="30"/>
      <c r="DI421" s="30"/>
      <c r="DJ421" s="30"/>
      <c r="DK421" s="30"/>
      <c r="DL421" s="49">
        <f t="shared" si="2562"/>
        <v>0</v>
      </c>
      <c r="DM421" s="30"/>
      <c r="DN421" s="30"/>
      <c r="DO421" s="30"/>
      <c r="DP421" s="30"/>
      <c r="DQ421" s="30"/>
    </row>
    <row r="422" spans="102:121">
      <c r="CX422" s="30"/>
      <c r="CY422" s="30"/>
      <c r="CZ422" s="30"/>
      <c r="DA422" s="30"/>
      <c r="DB422" s="30">
        <f>IF($DF$416&gt;6,DB421+1,0)</f>
        <v>0</v>
      </c>
      <c r="DC422" s="30">
        <f t="shared" si="2565"/>
        <v>12</v>
      </c>
      <c r="DD422" s="30"/>
      <c r="DE422" s="30">
        <v>7</v>
      </c>
      <c r="DF422" s="30"/>
      <c r="DG422" s="30"/>
      <c r="DH422" s="30"/>
      <c r="DI422" s="30"/>
      <c r="DJ422" s="30"/>
      <c r="DK422" s="30"/>
      <c r="DL422" s="49">
        <f t="shared" si="2562"/>
        <v>0</v>
      </c>
      <c r="DM422" s="30"/>
      <c r="DN422" s="30"/>
      <c r="DO422" s="30"/>
      <c r="DP422" s="30"/>
      <c r="DQ422" s="30"/>
    </row>
    <row r="423" spans="102:121">
      <c r="CX423" s="30"/>
      <c r="CY423" s="30"/>
      <c r="CZ423" s="30"/>
      <c r="DA423" s="30"/>
      <c r="DB423" s="30">
        <f>IF($DF$416&gt;7,DB422+1,0)</f>
        <v>0</v>
      </c>
      <c r="DC423" s="30">
        <f t="shared" si="2565"/>
        <v>12</v>
      </c>
      <c r="DD423" s="30"/>
      <c r="DE423" s="30">
        <v>8</v>
      </c>
      <c r="DF423" s="30"/>
      <c r="DG423" s="30"/>
      <c r="DH423" s="30"/>
      <c r="DI423" s="30"/>
      <c r="DJ423" s="30"/>
      <c r="DK423" s="30"/>
      <c r="DL423" s="49">
        <f t="shared" si="2562"/>
        <v>0</v>
      </c>
      <c r="DM423" s="30"/>
      <c r="DN423" s="30"/>
      <c r="DO423" s="30"/>
      <c r="DP423" s="30"/>
      <c r="DQ423" s="30"/>
    </row>
    <row r="424" spans="102:121">
      <c r="CX424" s="30"/>
      <c r="CY424" s="30"/>
      <c r="CZ424" s="30"/>
      <c r="DA424" s="30"/>
      <c r="DB424" s="30"/>
      <c r="DC424" s="30"/>
      <c r="DD424" s="30"/>
      <c r="DE424" s="30"/>
      <c r="DF424" s="30"/>
      <c r="DG424" s="30"/>
      <c r="DH424" s="30"/>
      <c r="DI424" s="30"/>
      <c r="DJ424" s="30"/>
      <c r="DK424" s="30"/>
      <c r="DL424" s="49">
        <f t="shared" si="2562"/>
        <v>0</v>
      </c>
      <c r="DM424" s="30"/>
      <c r="DN424" s="30"/>
      <c r="DO424" s="30"/>
      <c r="DP424" s="30"/>
      <c r="DQ424" s="30"/>
    </row>
    <row r="425" spans="102:121">
      <c r="CX425" s="30"/>
      <c r="CY425" s="30"/>
      <c r="CZ425" s="30"/>
      <c r="DA425" s="30"/>
      <c r="DB425" s="30"/>
      <c r="DC425" s="30" t="str">
        <f>CR121</f>
        <v>J&amp;S-Coach MF</v>
      </c>
      <c r="DD425" s="30"/>
      <c r="DE425" s="30"/>
      <c r="DF425" s="30"/>
      <c r="DG425" s="30"/>
      <c r="DH425" s="30"/>
      <c r="DI425" s="30"/>
      <c r="DJ425" s="30"/>
      <c r="DK425" s="30"/>
      <c r="DL425" s="49">
        <f t="shared" si="2562"/>
        <v>0</v>
      </c>
      <c r="DM425" s="30"/>
      <c r="DN425" s="30"/>
      <c r="DO425" s="30"/>
      <c r="DP425" s="30"/>
      <c r="DQ425" s="30"/>
    </row>
    <row r="426" spans="102:121">
      <c r="CX426" s="30"/>
      <c r="CY426" s="30"/>
      <c r="CZ426" s="30"/>
      <c r="DA426" s="30"/>
      <c r="DB426" s="30">
        <f>$CP$121</f>
        <v>0</v>
      </c>
      <c r="DC426" s="30">
        <f>CO121</f>
        <v>12</v>
      </c>
      <c r="DD426" s="30"/>
      <c r="DE426" s="30">
        <v>1</v>
      </c>
      <c r="DF426" s="30">
        <f>CY122-CY121+1</f>
        <v>1</v>
      </c>
      <c r="DG426" s="30"/>
      <c r="DH426" s="30"/>
      <c r="DI426" s="30"/>
      <c r="DJ426" s="30"/>
      <c r="DK426" s="30"/>
      <c r="DL426" s="49">
        <f t="shared" si="2562"/>
        <v>0</v>
      </c>
      <c r="DM426" s="30"/>
      <c r="DN426" s="30"/>
      <c r="DO426" s="30"/>
      <c r="DP426" s="30"/>
      <c r="DQ426" s="30"/>
    </row>
    <row r="427" spans="102:121">
      <c r="CX427" s="30"/>
      <c r="CY427" s="30"/>
      <c r="CZ427" s="30"/>
      <c r="DA427" s="30"/>
      <c r="DB427" s="30">
        <f>IF($DF$426&gt;1,DB426+1,0)</f>
        <v>0</v>
      </c>
      <c r="DC427" s="30">
        <f>DC426</f>
        <v>12</v>
      </c>
      <c r="DD427" s="30"/>
      <c r="DE427" s="30">
        <v>2</v>
      </c>
      <c r="DF427" s="30"/>
      <c r="DG427" s="30"/>
      <c r="DH427" s="30"/>
      <c r="DI427" s="30"/>
      <c r="DJ427" s="30"/>
      <c r="DK427" s="30"/>
      <c r="DL427" s="49">
        <f t="shared" si="2562"/>
        <v>0</v>
      </c>
      <c r="DM427" s="30"/>
      <c r="DN427" s="30"/>
      <c r="DO427" s="30"/>
      <c r="DP427" s="30"/>
      <c r="DQ427" s="30"/>
    </row>
    <row r="428" spans="102:121">
      <c r="CX428" s="30"/>
      <c r="CY428" s="30"/>
      <c r="CZ428" s="30"/>
      <c r="DA428" s="30"/>
      <c r="DB428" s="30">
        <f>IF($DF$426&gt;2,DB427+1,0)</f>
        <v>0</v>
      </c>
      <c r="DC428" s="30">
        <f t="shared" ref="DC428:DC433" si="2566">DC427</f>
        <v>12</v>
      </c>
      <c r="DD428" s="30"/>
      <c r="DE428" s="30">
        <v>3</v>
      </c>
      <c r="DF428" s="30"/>
      <c r="DG428" s="30"/>
      <c r="DH428" s="30"/>
      <c r="DI428" s="30"/>
      <c r="DJ428" s="30"/>
      <c r="DK428" s="30"/>
      <c r="DL428" s="49">
        <f t="shared" si="2562"/>
        <v>0</v>
      </c>
      <c r="DM428" s="30"/>
      <c r="DN428" s="30"/>
      <c r="DO428" s="30"/>
      <c r="DP428" s="30"/>
      <c r="DQ428" s="30"/>
    </row>
    <row r="429" spans="102:121">
      <c r="CX429" s="30"/>
      <c r="CY429" s="30"/>
      <c r="CZ429" s="30"/>
      <c r="DA429" s="30"/>
      <c r="DB429" s="30">
        <f>IF($DF$426&gt;3,DB428+1,0)</f>
        <v>0</v>
      </c>
      <c r="DC429" s="30">
        <f t="shared" si="2566"/>
        <v>12</v>
      </c>
      <c r="DD429" s="30"/>
      <c r="DE429" s="30">
        <v>4</v>
      </c>
      <c r="DF429" s="30"/>
      <c r="DG429" s="30"/>
      <c r="DH429" s="30"/>
      <c r="DI429" s="30"/>
      <c r="DJ429" s="30"/>
      <c r="DK429" s="30"/>
      <c r="DL429" s="49">
        <f t="shared" si="2562"/>
        <v>0</v>
      </c>
      <c r="DM429" s="30"/>
      <c r="DN429" s="30"/>
      <c r="DO429" s="30"/>
      <c r="DP429" s="30"/>
      <c r="DQ429" s="30"/>
    </row>
    <row r="430" spans="102:121">
      <c r="CX430" s="30"/>
      <c r="CY430" s="30"/>
      <c r="CZ430" s="30"/>
      <c r="DA430" s="30"/>
      <c r="DB430" s="30">
        <f>IF($DF$426&gt;4,DB429+1,0)</f>
        <v>0</v>
      </c>
      <c r="DC430" s="30">
        <f t="shared" si="2566"/>
        <v>12</v>
      </c>
      <c r="DD430" s="30"/>
      <c r="DE430" s="30">
        <v>5</v>
      </c>
      <c r="DF430" s="30"/>
      <c r="DG430" s="30"/>
      <c r="DH430" s="30"/>
      <c r="DI430" s="30"/>
      <c r="DJ430" s="30"/>
      <c r="DK430" s="30"/>
      <c r="DL430" s="49">
        <f t="shared" si="2562"/>
        <v>0</v>
      </c>
      <c r="DM430" s="30"/>
      <c r="DN430" s="30"/>
      <c r="DO430" s="30"/>
      <c r="DP430" s="30"/>
      <c r="DQ430" s="30"/>
    </row>
    <row r="431" spans="102:121">
      <c r="CX431" s="30"/>
      <c r="CY431" s="30"/>
      <c r="CZ431" s="30"/>
      <c r="DA431" s="30"/>
      <c r="DB431" s="30">
        <f>IF($DF$426&gt;5,DB430+1,0)</f>
        <v>0</v>
      </c>
      <c r="DC431" s="30">
        <f t="shared" si="2566"/>
        <v>12</v>
      </c>
      <c r="DD431" s="30"/>
      <c r="DE431" s="30">
        <v>6</v>
      </c>
      <c r="DF431" s="30"/>
      <c r="DG431" s="30"/>
      <c r="DH431" s="30"/>
      <c r="DI431" s="30"/>
      <c r="DJ431" s="30"/>
      <c r="DK431" s="30"/>
      <c r="DL431" s="49">
        <f t="shared" si="2562"/>
        <v>0</v>
      </c>
      <c r="DM431" s="30"/>
      <c r="DN431" s="30"/>
      <c r="DO431" s="30"/>
      <c r="DP431" s="30"/>
      <c r="DQ431" s="30"/>
    </row>
    <row r="432" spans="102:121">
      <c r="CX432" s="30"/>
      <c r="CY432" s="30"/>
      <c r="CZ432" s="30"/>
      <c r="DA432" s="30"/>
      <c r="DB432" s="30">
        <f>IF($DF$426&gt;6,DB431+1,0)</f>
        <v>0</v>
      </c>
      <c r="DC432" s="30">
        <f t="shared" si="2566"/>
        <v>12</v>
      </c>
      <c r="DD432" s="30"/>
      <c r="DE432" s="30">
        <v>7</v>
      </c>
      <c r="DF432" s="30"/>
      <c r="DG432" s="30"/>
      <c r="DH432" s="30"/>
      <c r="DI432" s="30"/>
      <c r="DJ432" s="30"/>
      <c r="DK432" s="30"/>
      <c r="DL432" s="49">
        <f t="shared" si="2562"/>
        <v>0</v>
      </c>
      <c r="DM432" s="30"/>
      <c r="DN432" s="30"/>
      <c r="DO432" s="30"/>
      <c r="DP432" s="30"/>
      <c r="DQ432" s="30"/>
    </row>
    <row r="433" spans="102:121">
      <c r="CX433" s="30"/>
      <c r="CY433" s="30"/>
      <c r="CZ433" s="30"/>
      <c r="DA433" s="30"/>
      <c r="DB433" s="30">
        <f>IF($DF$426&gt;7,DB432+1,0)</f>
        <v>0</v>
      </c>
      <c r="DC433" s="30">
        <f t="shared" si="2566"/>
        <v>12</v>
      </c>
      <c r="DD433" s="30"/>
      <c r="DE433" s="30">
        <v>8</v>
      </c>
      <c r="DF433" s="30"/>
      <c r="DG433" s="30"/>
      <c r="DH433" s="30"/>
      <c r="DI433" s="30"/>
      <c r="DJ433" s="30"/>
      <c r="DK433" s="30"/>
      <c r="DL433" s="49">
        <f t="shared" si="2562"/>
        <v>0</v>
      </c>
      <c r="DM433" s="30"/>
      <c r="DN433" s="30"/>
      <c r="DO433" s="30"/>
      <c r="DP433" s="30"/>
      <c r="DQ433" s="30"/>
    </row>
    <row r="434" spans="102:121">
      <c r="CX434" s="30"/>
      <c r="CY434" s="30"/>
      <c r="CZ434" s="30"/>
      <c r="DA434" s="30"/>
      <c r="DB434" s="30"/>
      <c r="DC434" s="30"/>
      <c r="DD434" s="30"/>
      <c r="DE434" s="30"/>
      <c r="DF434" s="30"/>
      <c r="DG434" s="30"/>
      <c r="DH434" s="30"/>
      <c r="DI434" s="30"/>
      <c r="DJ434" s="30"/>
      <c r="DK434" s="30"/>
      <c r="DL434" s="49">
        <f t="shared" si="2562"/>
        <v>0</v>
      </c>
      <c r="DM434" s="30"/>
      <c r="DN434" s="30"/>
      <c r="DO434" s="30"/>
      <c r="DP434" s="30"/>
      <c r="DQ434" s="30"/>
    </row>
    <row r="435" spans="102:121">
      <c r="CX435" s="30"/>
      <c r="CY435" s="30"/>
      <c r="CZ435" s="30"/>
      <c r="DA435" s="30"/>
      <c r="DB435" s="30"/>
      <c r="DC435" s="30" t="str">
        <f>CR123</f>
        <v>J&amp;S-Expertenkurs</v>
      </c>
      <c r="DD435" s="30"/>
      <c r="DE435" s="30"/>
      <c r="DF435" s="30"/>
      <c r="DG435" s="30"/>
      <c r="DH435" s="30"/>
      <c r="DI435" s="30"/>
      <c r="DJ435" s="30"/>
      <c r="DK435" s="30"/>
      <c r="DL435" s="49">
        <f t="shared" si="2562"/>
        <v>0</v>
      </c>
      <c r="DM435" s="30"/>
      <c r="DN435" s="30"/>
      <c r="DO435" s="30"/>
      <c r="DP435" s="30"/>
      <c r="DQ435" s="30"/>
    </row>
    <row r="436" spans="102:121">
      <c r="CX436" s="30"/>
      <c r="CY436" s="30"/>
      <c r="CZ436" s="30"/>
      <c r="DA436" s="30"/>
      <c r="DB436" s="30">
        <f>$CP$123</f>
        <v>0</v>
      </c>
      <c r="DC436" s="30">
        <f>CO123</f>
        <v>12</v>
      </c>
      <c r="DD436" s="30"/>
      <c r="DE436" s="30">
        <v>1</v>
      </c>
      <c r="DF436" s="30">
        <f>CY124-CY123+1</f>
        <v>1</v>
      </c>
      <c r="DG436" s="30"/>
      <c r="DH436" s="30"/>
      <c r="DI436" s="30"/>
      <c r="DJ436" s="30"/>
      <c r="DK436" s="30"/>
      <c r="DL436" s="49">
        <f t="shared" si="2562"/>
        <v>0</v>
      </c>
      <c r="DM436" s="30"/>
      <c r="DN436" s="30"/>
      <c r="DO436" s="30"/>
      <c r="DP436" s="30"/>
      <c r="DQ436" s="30"/>
    </row>
    <row r="437" spans="102:121">
      <c r="CX437" s="30"/>
      <c r="CY437" s="30"/>
      <c r="CZ437" s="30"/>
      <c r="DA437" s="30"/>
      <c r="DB437" s="30">
        <f>IF($DF$436&gt;1,DB436+1,0)</f>
        <v>0</v>
      </c>
      <c r="DC437" s="30">
        <f>DC436</f>
        <v>12</v>
      </c>
      <c r="DD437" s="30"/>
      <c r="DE437" s="30">
        <v>2</v>
      </c>
      <c r="DF437" s="30"/>
      <c r="DG437" s="30"/>
      <c r="DH437" s="30"/>
      <c r="DI437" s="30"/>
      <c r="DJ437" s="30"/>
      <c r="DK437" s="30"/>
      <c r="DL437" s="49">
        <f t="shared" si="2562"/>
        <v>0</v>
      </c>
      <c r="DM437" s="30"/>
      <c r="DN437" s="30"/>
      <c r="DO437" s="30"/>
      <c r="DP437" s="30"/>
      <c r="DQ437" s="30"/>
    </row>
    <row r="438" spans="102:121">
      <c r="CX438" s="30"/>
      <c r="CY438" s="30"/>
      <c r="CZ438" s="30"/>
      <c r="DA438" s="30"/>
      <c r="DB438" s="30">
        <f>IF($DF$436&gt;2,DB437+1,0)</f>
        <v>0</v>
      </c>
      <c r="DC438" s="30">
        <f t="shared" ref="DC438:DC443" si="2567">DC437</f>
        <v>12</v>
      </c>
      <c r="DD438" s="30"/>
      <c r="DE438" s="30">
        <v>3</v>
      </c>
      <c r="DF438" s="30"/>
      <c r="DG438" s="30"/>
      <c r="DH438" s="30"/>
      <c r="DI438" s="30"/>
      <c r="DJ438" s="30"/>
      <c r="DK438" s="30"/>
      <c r="DL438" s="49">
        <f t="shared" si="2562"/>
        <v>0</v>
      </c>
      <c r="DM438" s="30"/>
      <c r="DN438" s="30"/>
      <c r="DO438" s="30"/>
      <c r="DP438" s="30"/>
      <c r="DQ438" s="30"/>
    </row>
    <row r="439" spans="102:121">
      <c r="CX439" s="30"/>
      <c r="CY439" s="30"/>
      <c r="CZ439" s="30"/>
      <c r="DA439" s="30"/>
      <c r="DB439" s="30">
        <f>IF($DF$436&gt;3,DB438+1,0)</f>
        <v>0</v>
      </c>
      <c r="DC439" s="30">
        <f t="shared" si="2567"/>
        <v>12</v>
      </c>
      <c r="DD439" s="30"/>
      <c r="DE439" s="30">
        <v>4</v>
      </c>
      <c r="DF439" s="30"/>
      <c r="DG439" s="30"/>
      <c r="DH439" s="30"/>
      <c r="DI439" s="30"/>
      <c r="DJ439" s="30"/>
      <c r="DK439" s="30"/>
      <c r="DL439" s="49">
        <f t="shared" si="2562"/>
        <v>0</v>
      </c>
      <c r="DM439" s="30"/>
      <c r="DN439" s="30"/>
      <c r="DO439" s="30"/>
      <c r="DP439" s="30"/>
      <c r="DQ439" s="30"/>
    </row>
    <row r="440" spans="102:121">
      <c r="CX440" s="30"/>
      <c r="CY440" s="30"/>
      <c r="CZ440" s="30"/>
      <c r="DA440" s="30"/>
      <c r="DB440" s="30">
        <f>IF($DF$436&gt;4,DB439+1,0)</f>
        <v>0</v>
      </c>
      <c r="DC440" s="30">
        <f t="shared" si="2567"/>
        <v>12</v>
      </c>
      <c r="DD440" s="30"/>
      <c r="DE440" s="30">
        <v>5</v>
      </c>
      <c r="DF440" s="30"/>
      <c r="DG440" s="30"/>
      <c r="DH440" s="30"/>
      <c r="DI440" s="30"/>
      <c r="DJ440" s="30"/>
      <c r="DK440" s="30"/>
      <c r="DL440" s="49">
        <f t="shared" si="2562"/>
        <v>0</v>
      </c>
      <c r="DM440" s="30"/>
      <c r="DN440" s="30"/>
      <c r="DO440" s="30"/>
      <c r="DP440" s="30"/>
      <c r="DQ440" s="30"/>
    </row>
    <row r="441" spans="102:121">
      <c r="CX441" s="30"/>
      <c r="CY441" s="30"/>
      <c r="CZ441" s="30"/>
      <c r="DA441" s="30"/>
      <c r="DB441" s="30">
        <f>IF($DF$436&gt;5,DB440+1,0)</f>
        <v>0</v>
      </c>
      <c r="DC441" s="30">
        <f t="shared" si="2567"/>
        <v>12</v>
      </c>
      <c r="DD441" s="30"/>
      <c r="DE441" s="30">
        <v>6</v>
      </c>
      <c r="DF441" s="30"/>
      <c r="DG441" s="30"/>
      <c r="DH441" s="30"/>
      <c r="DI441" s="30"/>
      <c r="DJ441" s="30"/>
      <c r="DK441" s="30"/>
      <c r="DL441" s="49">
        <f t="shared" si="2562"/>
        <v>0</v>
      </c>
      <c r="DM441" s="30"/>
      <c r="DN441" s="30"/>
      <c r="DO441" s="30"/>
      <c r="DP441" s="30"/>
      <c r="DQ441" s="30"/>
    </row>
    <row r="442" spans="102:121">
      <c r="CX442" s="30"/>
      <c r="CY442" s="30"/>
      <c r="CZ442" s="30"/>
      <c r="DA442" s="30"/>
      <c r="DB442" s="30">
        <f>IF($DF$436&gt;6,DB441+1,0)</f>
        <v>0</v>
      </c>
      <c r="DC442" s="30">
        <f t="shared" si="2567"/>
        <v>12</v>
      </c>
      <c r="DD442" s="30"/>
      <c r="DE442" s="30">
        <v>7</v>
      </c>
      <c r="DF442" s="30"/>
      <c r="DG442" s="30"/>
      <c r="DH442" s="30"/>
      <c r="DI442" s="30"/>
      <c r="DJ442" s="30"/>
      <c r="DK442" s="30"/>
      <c r="DL442" s="49">
        <f t="shared" si="2562"/>
        <v>0</v>
      </c>
      <c r="DM442" s="30"/>
      <c r="DN442" s="30"/>
      <c r="DO442" s="30"/>
      <c r="DP442" s="30"/>
      <c r="DQ442" s="30"/>
    </row>
    <row r="443" spans="102:121">
      <c r="CX443" s="30"/>
      <c r="CY443" s="30"/>
      <c r="CZ443" s="30"/>
      <c r="DA443" s="30"/>
      <c r="DB443" s="30">
        <f>IF($DF$436&gt;7,DB442+1,0)</f>
        <v>0</v>
      </c>
      <c r="DC443" s="30">
        <f t="shared" si="2567"/>
        <v>12</v>
      </c>
      <c r="DD443" s="30"/>
      <c r="DE443" s="30">
        <v>8</v>
      </c>
      <c r="DF443" s="30"/>
      <c r="DG443" s="30"/>
      <c r="DH443" s="30"/>
      <c r="DI443" s="30"/>
      <c r="DJ443" s="30"/>
      <c r="DK443" s="30"/>
      <c r="DL443" s="49">
        <f t="shared" si="2562"/>
        <v>0</v>
      </c>
      <c r="DM443" s="30"/>
      <c r="DN443" s="30"/>
      <c r="DO443" s="30"/>
      <c r="DP443" s="30"/>
      <c r="DQ443" s="30"/>
    </row>
    <row r="444" spans="102:121">
      <c r="CX444" s="30"/>
      <c r="CY444" s="30"/>
      <c r="CZ444" s="30"/>
      <c r="DA444" s="30"/>
      <c r="DB444" s="30"/>
      <c r="DC444" s="30"/>
      <c r="DD444" s="30"/>
      <c r="DE444" s="30"/>
      <c r="DF444" s="30"/>
      <c r="DG444" s="30"/>
      <c r="DH444" s="30"/>
      <c r="DI444" s="30"/>
      <c r="DJ444" s="30"/>
      <c r="DK444" s="30"/>
      <c r="DL444" s="49">
        <f t="shared" si="2562"/>
        <v>0</v>
      </c>
      <c r="DM444" s="30"/>
      <c r="DN444" s="30"/>
      <c r="DO444" s="30"/>
      <c r="DP444" s="30"/>
      <c r="DQ444" s="30"/>
    </row>
    <row r="445" spans="102:121">
      <c r="CX445" s="30"/>
      <c r="CY445" s="30"/>
      <c r="CZ445" s="30"/>
      <c r="DA445" s="30"/>
      <c r="DB445" s="30"/>
      <c r="DC445" s="30" t="str">
        <f>CR125</f>
        <v>Reserve 1</v>
      </c>
      <c r="DD445" s="30"/>
      <c r="DE445" s="30"/>
      <c r="DF445" s="30"/>
      <c r="DG445" s="30"/>
      <c r="DH445" s="30"/>
      <c r="DI445" s="30"/>
      <c r="DJ445" s="30"/>
      <c r="DK445" s="30"/>
      <c r="DL445" s="49">
        <f t="shared" si="2562"/>
        <v>0</v>
      </c>
      <c r="DM445" s="30"/>
      <c r="DN445" s="30"/>
      <c r="DO445" s="30"/>
      <c r="DP445" s="30"/>
      <c r="DQ445" s="30"/>
    </row>
    <row r="446" spans="102:121">
      <c r="CX446" s="30"/>
      <c r="CY446" s="30"/>
      <c r="CZ446" s="30"/>
      <c r="DA446" s="30"/>
      <c r="DB446" s="30">
        <f>$CP$125</f>
        <v>0</v>
      </c>
      <c r="DC446" s="30">
        <f>CO125</f>
        <v>12</v>
      </c>
      <c r="DD446" s="30"/>
      <c r="DE446" s="30">
        <v>1</v>
      </c>
      <c r="DF446" s="30">
        <f>CY126-CY125+1</f>
        <v>1</v>
      </c>
      <c r="DG446" s="30"/>
      <c r="DH446" s="30"/>
      <c r="DI446" s="30"/>
      <c r="DJ446" s="30"/>
      <c r="DK446" s="30"/>
      <c r="DL446" s="49">
        <f t="shared" si="2562"/>
        <v>0</v>
      </c>
      <c r="DM446" s="30"/>
      <c r="DN446" s="30"/>
      <c r="DO446" s="30"/>
      <c r="DP446" s="30"/>
      <c r="DQ446" s="30"/>
    </row>
    <row r="447" spans="102:121">
      <c r="CX447" s="30"/>
      <c r="CY447" s="30"/>
      <c r="CZ447" s="30"/>
      <c r="DA447" s="30"/>
      <c r="DB447" s="30">
        <f>IF($DF$446&gt;1,DB446+1,0)</f>
        <v>0</v>
      </c>
      <c r="DC447" s="30">
        <f>DC446</f>
        <v>12</v>
      </c>
      <c r="DD447" s="30"/>
      <c r="DE447" s="30">
        <v>2</v>
      </c>
      <c r="DF447" s="30"/>
      <c r="DG447" s="30"/>
      <c r="DH447" s="30"/>
      <c r="DI447" s="30"/>
      <c r="DJ447" s="30"/>
      <c r="DK447" s="30"/>
      <c r="DL447" s="49">
        <f t="shared" si="2562"/>
        <v>0</v>
      </c>
      <c r="DM447" s="30"/>
      <c r="DN447" s="30"/>
      <c r="DO447" s="30"/>
      <c r="DP447" s="30"/>
      <c r="DQ447" s="30"/>
    </row>
    <row r="448" spans="102:121">
      <c r="CX448" s="30"/>
      <c r="CY448" s="30"/>
      <c r="CZ448" s="30"/>
      <c r="DA448" s="30"/>
      <c r="DB448" s="30">
        <f>IF($DF$446&gt;2,DB447+1,0)</f>
        <v>0</v>
      </c>
      <c r="DC448" s="30">
        <f t="shared" ref="DC448:DC453" si="2568">DC447</f>
        <v>12</v>
      </c>
      <c r="DD448" s="30"/>
      <c r="DE448" s="30">
        <v>3</v>
      </c>
      <c r="DF448" s="30"/>
      <c r="DG448" s="30"/>
      <c r="DH448" s="30"/>
      <c r="DI448" s="30"/>
      <c r="DJ448" s="30"/>
      <c r="DK448" s="30"/>
      <c r="DL448" s="49">
        <f t="shared" si="2562"/>
        <v>0</v>
      </c>
      <c r="DM448" s="30"/>
      <c r="DN448" s="30"/>
      <c r="DO448" s="30"/>
      <c r="DP448" s="30"/>
      <c r="DQ448" s="30"/>
    </row>
    <row r="449" spans="102:121">
      <c r="CX449" s="30"/>
      <c r="CY449" s="30"/>
      <c r="CZ449" s="30"/>
      <c r="DA449" s="30"/>
      <c r="DB449" s="30">
        <f>IF($DF$446&gt;3,DB448+1,0)</f>
        <v>0</v>
      </c>
      <c r="DC449" s="30">
        <f t="shared" si="2568"/>
        <v>12</v>
      </c>
      <c r="DD449" s="30"/>
      <c r="DE449" s="30">
        <v>4</v>
      </c>
      <c r="DF449" s="30"/>
      <c r="DG449" s="30"/>
      <c r="DH449" s="30"/>
      <c r="DI449" s="30"/>
      <c r="DJ449" s="30"/>
      <c r="DK449" s="30"/>
      <c r="DL449" s="49">
        <f t="shared" si="2562"/>
        <v>0</v>
      </c>
      <c r="DM449" s="30"/>
      <c r="DN449" s="30"/>
      <c r="DO449" s="30"/>
      <c r="DP449" s="30"/>
      <c r="DQ449" s="30"/>
    </row>
    <row r="450" spans="102:121">
      <c r="CX450" s="30"/>
      <c r="CY450" s="30"/>
      <c r="CZ450" s="30"/>
      <c r="DA450" s="30"/>
      <c r="DB450" s="30">
        <f>IF($DF$446&gt;4,DB449+1,0)</f>
        <v>0</v>
      </c>
      <c r="DC450" s="30">
        <f t="shared" si="2568"/>
        <v>12</v>
      </c>
      <c r="DD450" s="30"/>
      <c r="DE450" s="30">
        <v>5</v>
      </c>
      <c r="DF450" s="30"/>
      <c r="DG450" s="30"/>
      <c r="DH450" s="30"/>
      <c r="DI450" s="30"/>
      <c r="DJ450" s="30"/>
      <c r="DK450" s="30"/>
      <c r="DL450" s="49">
        <f t="shared" si="2562"/>
        <v>0</v>
      </c>
      <c r="DM450" s="30"/>
      <c r="DN450" s="30"/>
      <c r="DO450" s="30"/>
      <c r="DP450" s="30"/>
      <c r="DQ450" s="30"/>
    </row>
    <row r="451" spans="102:121">
      <c r="CX451" s="30"/>
      <c r="CY451" s="30"/>
      <c r="CZ451" s="30"/>
      <c r="DA451" s="30"/>
      <c r="DB451" s="30">
        <f>IF($DF$446&gt;5,DB450+1,0)</f>
        <v>0</v>
      </c>
      <c r="DC451" s="30">
        <f t="shared" si="2568"/>
        <v>12</v>
      </c>
      <c r="DD451" s="30"/>
      <c r="DE451" s="30">
        <v>6</v>
      </c>
      <c r="DF451" s="30"/>
      <c r="DG451" s="30"/>
      <c r="DH451" s="30"/>
      <c r="DI451" s="30"/>
      <c r="DJ451" s="30"/>
      <c r="DK451" s="30"/>
      <c r="DL451" s="49">
        <f t="shared" si="2562"/>
        <v>0</v>
      </c>
      <c r="DM451" s="30"/>
      <c r="DN451" s="30"/>
      <c r="DO451" s="30"/>
      <c r="DP451" s="30"/>
      <c r="DQ451" s="30"/>
    </row>
    <row r="452" spans="102:121">
      <c r="CX452" s="30"/>
      <c r="CY452" s="30"/>
      <c r="CZ452" s="30"/>
      <c r="DA452" s="30"/>
      <c r="DB452" s="30">
        <f>IF($DF$446&gt;6,DB451+1,0)</f>
        <v>0</v>
      </c>
      <c r="DC452" s="30">
        <f t="shared" si="2568"/>
        <v>12</v>
      </c>
      <c r="DD452" s="30"/>
      <c r="DE452" s="30">
        <v>7</v>
      </c>
      <c r="DF452" s="30"/>
      <c r="DG452" s="30"/>
      <c r="DH452" s="30"/>
      <c r="DI452" s="30"/>
      <c r="DJ452" s="30"/>
      <c r="DK452" s="30"/>
      <c r="DL452" s="49">
        <f t="shared" si="2562"/>
        <v>0</v>
      </c>
      <c r="DM452" s="30"/>
      <c r="DN452" s="30"/>
      <c r="DO452" s="30"/>
      <c r="DP452" s="30"/>
      <c r="DQ452" s="30"/>
    </row>
    <row r="453" spans="102:121">
      <c r="CX453" s="30"/>
      <c r="CY453" s="30"/>
      <c r="CZ453" s="30"/>
      <c r="DA453" s="30"/>
      <c r="DB453" s="30">
        <f>IF($DF$446&gt;7,DB452+1,0)</f>
        <v>0</v>
      </c>
      <c r="DC453" s="30">
        <f t="shared" si="2568"/>
        <v>12</v>
      </c>
      <c r="DD453" s="30"/>
      <c r="DE453" s="30">
        <v>8</v>
      </c>
      <c r="DF453" s="30"/>
      <c r="DG453" s="30"/>
      <c r="DH453" s="30"/>
      <c r="DI453" s="30"/>
      <c r="DJ453" s="30"/>
      <c r="DK453" s="30"/>
      <c r="DL453" s="49">
        <f t="shared" si="2562"/>
        <v>0</v>
      </c>
      <c r="DM453" s="30"/>
      <c r="DN453" s="30"/>
      <c r="DO453" s="30"/>
      <c r="DP453" s="30"/>
      <c r="DQ453" s="30"/>
    </row>
    <row r="454" spans="102:121">
      <c r="CX454" s="30"/>
      <c r="CY454" s="30"/>
      <c r="CZ454" s="30"/>
      <c r="DA454" s="30"/>
      <c r="DB454" s="30"/>
      <c r="DC454" s="30"/>
      <c r="DD454" s="30"/>
      <c r="DE454" s="30"/>
      <c r="DF454" s="30"/>
      <c r="DG454" s="30"/>
      <c r="DH454" s="30"/>
      <c r="DI454" s="30"/>
      <c r="DJ454" s="30"/>
      <c r="DK454" s="30"/>
      <c r="DL454" s="49">
        <f t="shared" si="2562"/>
        <v>0</v>
      </c>
      <c r="DM454" s="30"/>
      <c r="DN454" s="30"/>
      <c r="DO454" s="30"/>
      <c r="DP454" s="30"/>
      <c r="DQ454" s="30"/>
    </row>
    <row r="455" spans="102:121">
      <c r="CX455" s="30"/>
      <c r="CY455" s="30"/>
      <c r="CZ455" s="30"/>
      <c r="DA455" s="30"/>
      <c r="DB455" s="30"/>
      <c r="DC455" s="30" t="str">
        <f>CR127</f>
        <v>Reserve 2</v>
      </c>
      <c r="DD455" s="30"/>
      <c r="DE455" s="30"/>
      <c r="DF455" s="30"/>
      <c r="DG455" s="30"/>
      <c r="DH455" s="30"/>
      <c r="DI455" s="30"/>
      <c r="DJ455" s="30"/>
      <c r="DK455" s="30"/>
      <c r="DL455" s="49">
        <f t="shared" si="2562"/>
        <v>0</v>
      </c>
      <c r="DM455" s="30"/>
      <c r="DN455" s="30"/>
      <c r="DO455" s="30"/>
      <c r="DP455" s="30"/>
      <c r="DQ455" s="30"/>
    </row>
    <row r="456" spans="102:121">
      <c r="CX456" s="30"/>
      <c r="CY456" s="30"/>
      <c r="CZ456" s="30"/>
      <c r="DA456" s="30"/>
      <c r="DB456" s="30">
        <f>$CP$127</f>
        <v>0</v>
      </c>
      <c r="DC456" s="30">
        <f>CO127</f>
        <v>12</v>
      </c>
      <c r="DD456" s="30"/>
      <c r="DE456" s="30">
        <v>1</v>
      </c>
      <c r="DF456" s="30">
        <f>CY128-CY127+1</f>
        <v>1</v>
      </c>
      <c r="DG456" s="30"/>
      <c r="DH456" s="30"/>
      <c r="DI456" s="30"/>
      <c r="DJ456" s="30"/>
      <c r="DK456" s="30"/>
      <c r="DL456" s="49">
        <f t="shared" si="2562"/>
        <v>0</v>
      </c>
      <c r="DM456" s="30"/>
      <c r="DN456" s="30"/>
      <c r="DO456" s="30"/>
      <c r="DP456" s="30"/>
      <c r="DQ456" s="30"/>
    </row>
    <row r="457" spans="102:121">
      <c r="CX457" s="30"/>
      <c r="CY457" s="30"/>
      <c r="CZ457" s="30"/>
      <c r="DA457" s="30"/>
      <c r="DB457" s="30">
        <f>IF($DF$456&gt;1,DB456+1,0)</f>
        <v>0</v>
      </c>
      <c r="DC457" s="30">
        <f>DC456</f>
        <v>12</v>
      </c>
      <c r="DD457" s="30"/>
      <c r="DE457" s="30">
        <v>2</v>
      </c>
      <c r="DF457" s="30"/>
      <c r="DG457" s="30"/>
      <c r="DH457" s="30"/>
      <c r="DI457" s="30"/>
      <c r="DJ457" s="30"/>
      <c r="DK457" s="30"/>
      <c r="DL457" s="49">
        <f t="shared" si="2562"/>
        <v>0</v>
      </c>
      <c r="DM457" s="30"/>
      <c r="DN457" s="30"/>
      <c r="DO457" s="30"/>
      <c r="DP457" s="30"/>
      <c r="DQ457" s="30"/>
    </row>
    <row r="458" spans="102:121">
      <c r="CX458" s="30"/>
      <c r="CY458" s="30"/>
      <c r="CZ458" s="30"/>
      <c r="DA458" s="30"/>
      <c r="DB458" s="30">
        <f>IF($DF$456&gt;2,DB457+1,0)</f>
        <v>0</v>
      </c>
      <c r="DC458" s="30">
        <f t="shared" ref="DC458:DC463" si="2569">DC457</f>
        <v>12</v>
      </c>
      <c r="DD458" s="30"/>
      <c r="DE458" s="30">
        <v>3</v>
      </c>
      <c r="DF458" s="30"/>
      <c r="DG458" s="30"/>
      <c r="DH458" s="30"/>
      <c r="DI458" s="30"/>
      <c r="DJ458" s="30"/>
      <c r="DK458" s="30"/>
      <c r="DL458" s="49">
        <f t="shared" si="2562"/>
        <v>0</v>
      </c>
      <c r="DM458" s="30"/>
      <c r="DN458" s="30"/>
      <c r="DO458" s="30"/>
      <c r="DP458" s="30"/>
      <c r="DQ458" s="30"/>
    </row>
    <row r="459" spans="102:121">
      <c r="CX459" s="30"/>
      <c r="CY459" s="30"/>
      <c r="CZ459" s="30"/>
      <c r="DA459" s="30"/>
      <c r="DB459" s="30">
        <f>IF($DF$456&gt;3,DB458+1,0)</f>
        <v>0</v>
      </c>
      <c r="DC459" s="30">
        <f t="shared" si="2569"/>
        <v>12</v>
      </c>
      <c r="DD459" s="30"/>
      <c r="DE459" s="30">
        <v>4</v>
      </c>
      <c r="DF459" s="30"/>
      <c r="DG459" s="30"/>
      <c r="DH459" s="30"/>
      <c r="DI459" s="30"/>
      <c r="DJ459" s="30"/>
      <c r="DK459" s="30"/>
      <c r="DL459" s="49">
        <f t="shared" ref="DL459:DL522" si="2570">IF($DB459&gt;0,IF(SUMPRODUCT(($DB$201:$DB$770=$DB459)*($DC$201:$DC$770=$DC459))&gt;1,1,0),0)</f>
        <v>0</v>
      </c>
      <c r="DM459" s="30"/>
      <c r="DN459" s="30"/>
      <c r="DO459" s="30"/>
      <c r="DP459" s="30"/>
      <c r="DQ459" s="30"/>
    </row>
    <row r="460" spans="102:121">
      <c r="CX460" s="30"/>
      <c r="CY460" s="30"/>
      <c r="CZ460" s="30"/>
      <c r="DA460" s="30"/>
      <c r="DB460" s="30">
        <f>IF($DF$456&gt;4,DB459+1,0)</f>
        <v>0</v>
      </c>
      <c r="DC460" s="30">
        <f t="shared" si="2569"/>
        <v>12</v>
      </c>
      <c r="DD460" s="30"/>
      <c r="DE460" s="30">
        <v>5</v>
      </c>
      <c r="DF460" s="30"/>
      <c r="DG460" s="30"/>
      <c r="DH460" s="30"/>
      <c r="DI460" s="30"/>
      <c r="DJ460" s="30"/>
      <c r="DK460" s="30"/>
      <c r="DL460" s="49">
        <f t="shared" si="2570"/>
        <v>0</v>
      </c>
      <c r="DM460" s="30"/>
      <c r="DN460" s="30"/>
      <c r="DO460" s="30"/>
      <c r="DP460" s="30"/>
      <c r="DQ460" s="30"/>
    </row>
    <row r="461" spans="102:121">
      <c r="CX461" s="30"/>
      <c r="CY461" s="30"/>
      <c r="CZ461" s="30"/>
      <c r="DA461" s="30"/>
      <c r="DB461" s="30">
        <f>IF($DF$456&gt;5,DB460+1,0)</f>
        <v>0</v>
      </c>
      <c r="DC461" s="30">
        <f t="shared" si="2569"/>
        <v>12</v>
      </c>
      <c r="DD461" s="30"/>
      <c r="DE461" s="30">
        <v>6</v>
      </c>
      <c r="DF461" s="30"/>
      <c r="DG461" s="30"/>
      <c r="DH461" s="30"/>
      <c r="DI461" s="30"/>
      <c r="DJ461" s="30"/>
      <c r="DK461" s="30"/>
      <c r="DL461" s="49">
        <f t="shared" si="2570"/>
        <v>0</v>
      </c>
      <c r="DM461" s="30"/>
      <c r="DN461" s="30"/>
      <c r="DO461" s="30"/>
      <c r="DP461" s="30"/>
      <c r="DQ461" s="30"/>
    </row>
    <row r="462" spans="102:121">
      <c r="CX462" s="30"/>
      <c r="CY462" s="30"/>
      <c r="CZ462" s="30"/>
      <c r="DA462" s="30"/>
      <c r="DB462" s="30">
        <f>IF($DF$456&gt;6,DB461+1,0)</f>
        <v>0</v>
      </c>
      <c r="DC462" s="30">
        <f t="shared" si="2569"/>
        <v>12</v>
      </c>
      <c r="DD462" s="30"/>
      <c r="DE462" s="30">
        <v>7</v>
      </c>
      <c r="DF462" s="30"/>
      <c r="DG462" s="30"/>
      <c r="DH462" s="30"/>
      <c r="DI462" s="30"/>
      <c r="DJ462" s="30"/>
      <c r="DK462" s="30"/>
      <c r="DL462" s="49">
        <f t="shared" si="2570"/>
        <v>0</v>
      </c>
      <c r="DM462" s="30"/>
      <c r="DN462" s="30"/>
      <c r="DO462" s="30"/>
      <c r="DP462" s="30"/>
      <c r="DQ462" s="30"/>
    </row>
    <row r="463" spans="102:121">
      <c r="CX463" s="30"/>
      <c r="CY463" s="30"/>
      <c r="CZ463" s="30"/>
      <c r="DA463" s="30"/>
      <c r="DB463" s="30">
        <f>IF($DF$456&gt;7,DB462+1,0)</f>
        <v>0</v>
      </c>
      <c r="DC463" s="30">
        <f t="shared" si="2569"/>
        <v>12</v>
      </c>
      <c r="DD463" s="30"/>
      <c r="DE463" s="30">
        <v>8</v>
      </c>
      <c r="DF463" s="30"/>
      <c r="DG463" s="30"/>
      <c r="DH463" s="30"/>
      <c r="DI463" s="30"/>
      <c r="DJ463" s="30"/>
      <c r="DK463" s="30"/>
      <c r="DL463" s="49">
        <f t="shared" si="2570"/>
        <v>0</v>
      </c>
      <c r="DM463" s="30"/>
      <c r="DN463" s="30"/>
      <c r="DO463" s="30"/>
      <c r="DP463" s="30"/>
      <c r="DQ463" s="30"/>
    </row>
    <row r="464" spans="102:121">
      <c r="CX464" s="30"/>
      <c r="CY464" s="30"/>
      <c r="CZ464" s="30"/>
      <c r="DA464" s="30"/>
      <c r="DB464" s="30"/>
      <c r="DC464" s="30"/>
      <c r="DD464" s="30"/>
      <c r="DE464" s="30"/>
      <c r="DF464" s="30"/>
      <c r="DG464" s="30"/>
      <c r="DH464" s="30"/>
      <c r="DI464" s="30"/>
      <c r="DJ464" s="30"/>
      <c r="DK464" s="30"/>
      <c r="DL464" s="49">
        <f t="shared" si="2570"/>
        <v>0</v>
      </c>
      <c r="DM464" s="30"/>
      <c r="DN464" s="30"/>
      <c r="DO464" s="30"/>
      <c r="DP464" s="30"/>
      <c r="DQ464" s="30"/>
    </row>
    <row r="465" spans="102:121">
      <c r="CX465" s="30"/>
      <c r="CY465" s="30"/>
      <c r="CZ465" s="30"/>
      <c r="DA465" s="30"/>
      <c r="DB465" s="30"/>
      <c r="DC465" s="30" t="str">
        <f>CR129</f>
        <v>Reserve 3</v>
      </c>
      <c r="DD465" s="30"/>
      <c r="DE465" s="30"/>
      <c r="DF465" s="30"/>
      <c r="DG465" s="30"/>
      <c r="DH465" s="30"/>
      <c r="DI465" s="30"/>
      <c r="DJ465" s="30"/>
      <c r="DK465" s="30"/>
      <c r="DL465" s="49">
        <f t="shared" si="2570"/>
        <v>0</v>
      </c>
      <c r="DM465" s="30"/>
      <c r="DN465" s="30"/>
      <c r="DO465" s="30"/>
      <c r="DP465" s="30"/>
      <c r="DQ465" s="30"/>
    </row>
    <row r="466" spans="102:121">
      <c r="CX466" s="30"/>
      <c r="CY466" s="30"/>
      <c r="CZ466" s="30"/>
      <c r="DA466" s="30"/>
      <c r="DB466" s="30">
        <f>$CP$129</f>
        <v>0</v>
      </c>
      <c r="DC466" s="30">
        <f>CO129</f>
        <v>12</v>
      </c>
      <c r="DD466" s="30"/>
      <c r="DE466" s="30">
        <v>1</v>
      </c>
      <c r="DF466" s="30">
        <f>CY130-CY129+1</f>
        <v>1</v>
      </c>
      <c r="DG466" s="30"/>
      <c r="DH466" s="30"/>
      <c r="DI466" s="30"/>
      <c r="DJ466" s="30"/>
      <c r="DK466" s="30"/>
      <c r="DL466" s="49">
        <f t="shared" si="2570"/>
        <v>0</v>
      </c>
      <c r="DM466" s="30"/>
      <c r="DN466" s="30"/>
      <c r="DO466" s="30"/>
      <c r="DP466" s="30"/>
      <c r="DQ466" s="30"/>
    </row>
    <row r="467" spans="102:121">
      <c r="CX467" s="30"/>
      <c r="CY467" s="30"/>
      <c r="CZ467" s="30"/>
      <c r="DA467" s="30"/>
      <c r="DB467" s="30">
        <f>IF($DF$466&gt;1,DB466+1,0)</f>
        <v>0</v>
      </c>
      <c r="DC467" s="30">
        <f>DC466</f>
        <v>12</v>
      </c>
      <c r="DD467" s="30"/>
      <c r="DE467" s="30">
        <v>2</v>
      </c>
      <c r="DF467" s="30"/>
      <c r="DG467" s="30"/>
      <c r="DH467" s="30"/>
      <c r="DI467" s="30"/>
      <c r="DJ467" s="30"/>
      <c r="DK467" s="30"/>
      <c r="DL467" s="49">
        <f t="shared" si="2570"/>
        <v>0</v>
      </c>
      <c r="DM467" s="30"/>
      <c r="DN467" s="30"/>
      <c r="DO467" s="30"/>
      <c r="DP467" s="30"/>
      <c r="DQ467" s="30"/>
    </row>
    <row r="468" spans="102:121">
      <c r="CX468" s="30"/>
      <c r="CY468" s="30"/>
      <c r="CZ468" s="30"/>
      <c r="DA468" s="30"/>
      <c r="DB468" s="30">
        <f>IF($DF$466&gt;2,DB467+1,0)</f>
        <v>0</v>
      </c>
      <c r="DC468" s="30">
        <f t="shared" ref="DC468:DC473" si="2571">DC467</f>
        <v>12</v>
      </c>
      <c r="DD468" s="30"/>
      <c r="DE468" s="30">
        <v>3</v>
      </c>
      <c r="DF468" s="30"/>
      <c r="DG468" s="30"/>
      <c r="DH468" s="30"/>
      <c r="DI468" s="30"/>
      <c r="DJ468" s="30"/>
      <c r="DK468" s="30"/>
      <c r="DL468" s="49">
        <f t="shared" si="2570"/>
        <v>0</v>
      </c>
      <c r="DM468" s="30"/>
      <c r="DN468" s="30"/>
      <c r="DO468" s="30"/>
      <c r="DP468" s="30"/>
      <c r="DQ468" s="30"/>
    </row>
    <row r="469" spans="102:121">
      <c r="CX469" s="30"/>
      <c r="CY469" s="30"/>
      <c r="CZ469" s="30"/>
      <c r="DA469" s="30"/>
      <c r="DB469" s="30">
        <f>IF($DF$466&gt;3,DB468+1,0)</f>
        <v>0</v>
      </c>
      <c r="DC469" s="30">
        <f t="shared" si="2571"/>
        <v>12</v>
      </c>
      <c r="DD469" s="30"/>
      <c r="DE469" s="30">
        <v>4</v>
      </c>
      <c r="DF469" s="30"/>
      <c r="DG469" s="30"/>
      <c r="DH469" s="30"/>
      <c r="DI469" s="30"/>
      <c r="DJ469" s="30"/>
      <c r="DK469" s="30"/>
      <c r="DL469" s="49">
        <f t="shared" si="2570"/>
        <v>0</v>
      </c>
      <c r="DM469" s="30"/>
      <c r="DN469" s="30"/>
      <c r="DO469" s="30"/>
      <c r="DP469" s="30"/>
      <c r="DQ469" s="30"/>
    </row>
    <row r="470" spans="102:121">
      <c r="CX470" s="30"/>
      <c r="CY470" s="30"/>
      <c r="CZ470" s="30"/>
      <c r="DA470" s="30"/>
      <c r="DB470" s="30">
        <f>IF($DF$466&gt;4,DB469+1,0)</f>
        <v>0</v>
      </c>
      <c r="DC470" s="30">
        <f t="shared" si="2571"/>
        <v>12</v>
      </c>
      <c r="DD470" s="30"/>
      <c r="DE470" s="30">
        <v>5</v>
      </c>
      <c r="DF470" s="30"/>
      <c r="DG470" s="30"/>
      <c r="DH470" s="30"/>
      <c r="DI470" s="30"/>
      <c r="DJ470" s="30"/>
      <c r="DK470" s="30"/>
      <c r="DL470" s="49">
        <f t="shared" si="2570"/>
        <v>0</v>
      </c>
      <c r="DM470" s="30"/>
      <c r="DN470" s="30"/>
      <c r="DO470" s="30"/>
      <c r="DP470" s="30"/>
      <c r="DQ470" s="30"/>
    </row>
    <row r="471" spans="102:121">
      <c r="CX471" s="30"/>
      <c r="CY471" s="30"/>
      <c r="CZ471" s="30"/>
      <c r="DA471" s="30"/>
      <c r="DB471" s="30">
        <f>IF($DF$466&gt;5,DB470+1,0)</f>
        <v>0</v>
      </c>
      <c r="DC471" s="30">
        <f t="shared" si="2571"/>
        <v>12</v>
      </c>
      <c r="DD471" s="30"/>
      <c r="DE471" s="30">
        <v>6</v>
      </c>
      <c r="DF471" s="30"/>
      <c r="DG471" s="30"/>
      <c r="DH471" s="30"/>
      <c r="DI471" s="30"/>
      <c r="DJ471" s="30"/>
      <c r="DK471" s="30"/>
      <c r="DL471" s="49">
        <f t="shared" si="2570"/>
        <v>0</v>
      </c>
      <c r="DM471" s="30"/>
      <c r="DN471" s="30"/>
      <c r="DO471" s="30"/>
      <c r="DP471" s="30"/>
      <c r="DQ471" s="30"/>
    </row>
    <row r="472" spans="102:121">
      <c r="CX472" s="30"/>
      <c r="CY472" s="30"/>
      <c r="CZ472" s="30"/>
      <c r="DA472" s="30"/>
      <c r="DB472" s="30">
        <f>IF($DF$466&gt;6,DB471+1,0)</f>
        <v>0</v>
      </c>
      <c r="DC472" s="30">
        <f t="shared" si="2571"/>
        <v>12</v>
      </c>
      <c r="DD472" s="30"/>
      <c r="DE472" s="30">
        <v>7</v>
      </c>
      <c r="DF472" s="30"/>
      <c r="DG472" s="30"/>
      <c r="DH472" s="30"/>
      <c r="DI472" s="30"/>
      <c r="DJ472" s="30"/>
      <c r="DK472" s="30"/>
      <c r="DL472" s="49">
        <f t="shared" si="2570"/>
        <v>0</v>
      </c>
      <c r="DM472" s="30"/>
      <c r="DN472" s="30"/>
      <c r="DO472" s="30"/>
      <c r="DP472" s="30"/>
      <c r="DQ472" s="30"/>
    </row>
    <row r="473" spans="102:121">
      <c r="CX473" s="30"/>
      <c r="CY473" s="30"/>
      <c r="CZ473" s="30"/>
      <c r="DA473" s="30"/>
      <c r="DB473" s="30">
        <f>IF($DF$466&gt;7,DB472+1,0)</f>
        <v>0</v>
      </c>
      <c r="DC473" s="30">
        <f t="shared" si="2571"/>
        <v>12</v>
      </c>
      <c r="DD473" s="30"/>
      <c r="DE473" s="30">
        <v>8</v>
      </c>
      <c r="DF473" s="30"/>
      <c r="DG473" s="30"/>
      <c r="DH473" s="30"/>
      <c r="DI473" s="30"/>
      <c r="DJ473" s="30"/>
      <c r="DK473" s="30"/>
      <c r="DL473" s="49">
        <f t="shared" si="2570"/>
        <v>0</v>
      </c>
      <c r="DM473" s="30"/>
      <c r="DN473" s="30"/>
      <c r="DO473" s="30"/>
      <c r="DP473" s="30"/>
      <c r="DQ473" s="30"/>
    </row>
    <row r="474" spans="102:121">
      <c r="CX474" s="30"/>
      <c r="CY474" s="30"/>
      <c r="CZ474" s="30"/>
      <c r="DA474" s="30"/>
      <c r="DB474" s="30"/>
      <c r="DC474" s="30"/>
      <c r="DD474" s="30"/>
      <c r="DE474" s="30"/>
      <c r="DF474" s="30"/>
      <c r="DG474" s="30"/>
      <c r="DH474" s="30"/>
      <c r="DI474" s="30"/>
      <c r="DJ474" s="30"/>
      <c r="DK474" s="30"/>
      <c r="DL474" s="49">
        <f t="shared" si="2570"/>
        <v>0</v>
      </c>
      <c r="DM474" s="30"/>
      <c r="DN474" s="30"/>
      <c r="DO474" s="30"/>
      <c r="DP474" s="30"/>
      <c r="DQ474" s="30"/>
    </row>
    <row r="475" spans="102:121">
      <c r="CX475" s="30"/>
      <c r="CY475" s="30"/>
      <c r="CZ475" s="30"/>
      <c r="DA475" s="30"/>
      <c r="DB475" s="30"/>
      <c r="DC475" s="30" t="str">
        <f>CR131</f>
        <v>Reserve 4</v>
      </c>
      <c r="DD475" s="30"/>
      <c r="DE475" s="30"/>
      <c r="DF475" s="30"/>
      <c r="DG475" s="30"/>
      <c r="DH475" s="30"/>
      <c r="DI475" s="30"/>
      <c r="DJ475" s="30"/>
      <c r="DK475" s="30"/>
      <c r="DL475" s="49">
        <f t="shared" si="2570"/>
        <v>0</v>
      </c>
      <c r="DM475" s="30"/>
      <c r="DN475" s="30"/>
      <c r="DO475" s="30"/>
      <c r="DP475" s="30"/>
      <c r="DQ475" s="30"/>
    </row>
    <row r="476" spans="102:121">
      <c r="CX476" s="30"/>
      <c r="CY476" s="30"/>
      <c r="CZ476" s="30"/>
      <c r="DA476" s="30"/>
      <c r="DB476" s="30">
        <f>$CP$131</f>
        <v>0</v>
      </c>
      <c r="DC476" s="30">
        <f>CO131</f>
        <v>12</v>
      </c>
      <c r="DD476" s="30"/>
      <c r="DE476" s="30">
        <v>1</v>
      </c>
      <c r="DF476" s="30">
        <f>CY132-CY131+1</f>
        <v>1</v>
      </c>
      <c r="DG476" s="30"/>
      <c r="DH476" s="30"/>
      <c r="DI476" s="30"/>
      <c r="DJ476" s="30"/>
      <c r="DK476" s="30"/>
      <c r="DL476" s="49">
        <f t="shared" si="2570"/>
        <v>0</v>
      </c>
      <c r="DM476" s="30"/>
      <c r="DN476" s="30"/>
      <c r="DO476" s="30"/>
      <c r="DP476" s="30"/>
      <c r="DQ476" s="30"/>
    </row>
    <row r="477" spans="102:121">
      <c r="CX477" s="30"/>
      <c r="CY477" s="30"/>
      <c r="CZ477" s="30"/>
      <c r="DA477" s="30"/>
      <c r="DB477" s="30">
        <f>IF($DF$476&gt;1,DB476+1,0)</f>
        <v>0</v>
      </c>
      <c r="DC477" s="30">
        <f>DC476</f>
        <v>12</v>
      </c>
      <c r="DD477" s="30"/>
      <c r="DE477" s="30">
        <v>2</v>
      </c>
      <c r="DF477" s="30"/>
      <c r="DG477" s="30"/>
      <c r="DH477" s="30"/>
      <c r="DI477" s="30"/>
      <c r="DJ477" s="30"/>
      <c r="DK477" s="30"/>
      <c r="DL477" s="49">
        <f t="shared" si="2570"/>
        <v>0</v>
      </c>
      <c r="DM477" s="30"/>
      <c r="DN477" s="30"/>
      <c r="DO477" s="30"/>
      <c r="DP477" s="30"/>
      <c r="DQ477" s="30"/>
    </row>
    <row r="478" spans="102:121">
      <c r="CX478" s="30"/>
      <c r="CY478" s="30"/>
      <c r="CZ478" s="30"/>
      <c r="DA478" s="30"/>
      <c r="DB478" s="30">
        <f>IF($DF$476&gt;2,DB477+1,0)</f>
        <v>0</v>
      </c>
      <c r="DC478" s="30">
        <f t="shared" ref="DC478:DC483" si="2572">DC477</f>
        <v>12</v>
      </c>
      <c r="DD478" s="30"/>
      <c r="DE478" s="30">
        <v>3</v>
      </c>
      <c r="DF478" s="30"/>
      <c r="DG478" s="30"/>
      <c r="DH478" s="30"/>
      <c r="DI478" s="30"/>
      <c r="DJ478" s="30"/>
      <c r="DK478" s="30"/>
      <c r="DL478" s="49">
        <f t="shared" si="2570"/>
        <v>0</v>
      </c>
      <c r="DM478" s="30"/>
      <c r="DN478" s="30"/>
      <c r="DO478" s="30"/>
      <c r="DP478" s="30"/>
      <c r="DQ478" s="30"/>
    </row>
    <row r="479" spans="102:121">
      <c r="CX479" s="30"/>
      <c r="CY479" s="30"/>
      <c r="CZ479" s="30"/>
      <c r="DA479" s="30"/>
      <c r="DB479" s="30">
        <f>IF($DF$476&gt;3,DB478+1,0)</f>
        <v>0</v>
      </c>
      <c r="DC479" s="30">
        <f t="shared" si="2572"/>
        <v>12</v>
      </c>
      <c r="DD479" s="30"/>
      <c r="DE479" s="30">
        <v>4</v>
      </c>
      <c r="DF479" s="30"/>
      <c r="DG479" s="30"/>
      <c r="DH479" s="30"/>
      <c r="DI479" s="30"/>
      <c r="DJ479" s="30"/>
      <c r="DK479" s="30"/>
      <c r="DL479" s="49">
        <f t="shared" si="2570"/>
        <v>0</v>
      </c>
      <c r="DM479" s="30"/>
      <c r="DN479" s="30"/>
      <c r="DO479" s="30"/>
      <c r="DP479" s="30"/>
      <c r="DQ479" s="30"/>
    </row>
    <row r="480" spans="102:121">
      <c r="CX480" s="30"/>
      <c r="CY480" s="30"/>
      <c r="CZ480" s="30"/>
      <c r="DA480" s="30"/>
      <c r="DB480" s="30">
        <f>IF($DF$476&gt;4,DB479+1,0)</f>
        <v>0</v>
      </c>
      <c r="DC480" s="30">
        <f t="shared" si="2572"/>
        <v>12</v>
      </c>
      <c r="DD480" s="30"/>
      <c r="DE480" s="30">
        <v>5</v>
      </c>
      <c r="DF480" s="30"/>
      <c r="DG480" s="30"/>
      <c r="DH480" s="30"/>
      <c r="DI480" s="30"/>
      <c r="DJ480" s="30"/>
      <c r="DK480" s="30"/>
      <c r="DL480" s="49">
        <f t="shared" si="2570"/>
        <v>0</v>
      </c>
      <c r="DM480" s="30"/>
      <c r="DN480" s="30"/>
      <c r="DO480" s="30"/>
      <c r="DP480" s="30"/>
      <c r="DQ480" s="30"/>
    </row>
    <row r="481" spans="102:121">
      <c r="CX481" s="30"/>
      <c r="CY481" s="30"/>
      <c r="CZ481" s="30"/>
      <c r="DA481" s="30"/>
      <c r="DB481" s="30">
        <f>IF($DF$476&gt;5,DB480+1,0)</f>
        <v>0</v>
      </c>
      <c r="DC481" s="30">
        <f t="shared" si="2572"/>
        <v>12</v>
      </c>
      <c r="DD481" s="30"/>
      <c r="DE481" s="30">
        <v>6</v>
      </c>
      <c r="DF481" s="30"/>
      <c r="DG481" s="30"/>
      <c r="DH481" s="30"/>
      <c r="DI481" s="30"/>
      <c r="DJ481" s="30"/>
      <c r="DK481" s="30"/>
      <c r="DL481" s="49">
        <f t="shared" si="2570"/>
        <v>0</v>
      </c>
      <c r="DM481" s="30"/>
      <c r="DN481" s="30"/>
      <c r="DO481" s="30"/>
      <c r="DP481" s="30"/>
      <c r="DQ481" s="30"/>
    </row>
    <row r="482" spans="102:121">
      <c r="CX482" s="30"/>
      <c r="CY482" s="30"/>
      <c r="CZ482" s="30"/>
      <c r="DA482" s="30"/>
      <c r="DB482" s="30">
        <f>IF($DF$476&gt;6,DB481+1,0)</f>
        <v>0</v>
      </c>
      <c r="DC482" s="30">
        <f t="shared" si="2572"/>
        <v>12</v>
      </c>
      <c r="DD482" s="30"/>
      <c r="DE482" s="30">
        <v>7</v>
      </c>
      <c r="DF482" s="30"/>
      <c r="DG482" s="30"/>
      <c r="DH482" s="30"/>
      <c r="DI482" s="30"/>
      <c r="DJ482" s="30"/>
      <c r="DK482" s="30"/>
      <c r="DL482" s="49">
        <f t="shared" si="2570"/>
        <v>0</v>
      </c>
      <c r="DM482" s="30"/>
      <c r="DN482" s="30"/>
      <c r="DO482" s="30"/>
      <c r="DP482" s="30"/>
      <c r="DQ482" s="30"/>
    </row>
    <row r="483" spans="102:121">
      <c r="CX483" s="30"/>
      <c r="CY483" s="30"/>
      <c r="CZ483" s="30"/>
      <c r="DA483" s="30"/>
      <c r="DB483" s="30">
        <f>IF($DF$476&gt;7,DB482+1,0)</f>
        <v>0</v>
      </c>
      <c r="DC483" s="30">
        <f t="shared" si="2572"/>
        <v>12</v>
      </c>
      <c r="DD483" s="30"/>
      <c r="DE483" s="30">
        <v>8</v>
      </c>
      <c r="DF483" s="30"/>
      <c r="DG483" s="30"/>
      <c r="DH483" s="30"/>
      <c r="DI483" s="30"/>
      <c r="DJ483" s="30"/>
      <c r="DK483" s="30"/>
      <c r="DL483" s="49">
        <f t="shared" si="2570"/>
        <v>0</v>
      </c>
      <c r="DM483" s="30"/>
      <c r="DN483" s="30"/>
      <c r="DO483" s="30"/>
      <c r="DP483" s="30"/>
      <c r="DQ483" s="30"/>
    </row>
    <row r="484" spans="102:121">
      <c r="CX484" s="30"/>
      <c r="CY484" s="30"/>
      <c r="CZ484" s="30"/>
      <c r="DA484" s="30"/>
      <c r="DB484" s="30"/>
      <c r="DC484" s="30"/>
      <c r="DD484" s="30"/>
      <c r="DE484" s="30"/>
      <c r="DF484" s="30"/>
      <c r="DG484" s="30"/>
      <c r="DH484" s="30"/>
      <c r="DI484" s="30"/>
      <c r="DJ484" s="30"/>
      <c r="DK484" s="30"/>
      <c r="DL484" s="49">
        <f t="shared" si="2570"/>
        <v>0</v>
      </c>
      <c r="DM484" s="30"/>
      <c r="DN484" s="30"/>
      <c r="DO484" s="30"/>
      <c r="DP484" s="30"/>
      <c r="DQ484" s="30"/>
    </row>
    <row r="485" spans="102:121">
      <c r="CX485" s="30"/>
      <c r="CY485" s="30"/>
      <c r="CZ485" s="30"/>
      <c r="DA485" s="30"/>
      <c r="DB485" s="30"/>
      <c r="DC485" s="30" t="str">
        <f>CR133</f>
        <v>Reserve 5</v>
      </c>
      <c r="DD485" s="30"/>
      <c r="DE485" s="30"/>
      <c r="DF485" s="30"/>
      <c r="DG485" s="30"/>
      <c r="DH485" s="30"/>
      <c r="DI485" s="30"/>
      <c r="DJ485" s="30"/>
      <c r="DK485" s="30"/>
      <c r="DL485" s="49">
        <f t="shared" si="2570"/>
        <v>0</v>
      </c>
      <c r="DM485" s="30"/>
      <c r="DN485" s="30"/>
      <c r="DO485" s="30"/>
      <c r="DP485" s="30"/>
      <c r="DQ485" s="30"/>
    </row>
    <row r="486" spans="102:121">
      <c r="CX486" s="30"/>
      <c r="CY486" s="30"/>
      <c r="CZ486" s="30"/>
      <c r="DA486" s="30"/>
      <c r="DB486" s="30">
        <f>$CP$133</f>
        <v>0</v>
      </c>
      <c r="DC486" s="30">
        <f>CO133</f>
        <v>12</v>
      </c>
      <c r="DD486" s="30"/>
      <c r="DE486" s="30">
        <v>1</v>
      </c>
      <c r="DF486" s="30">
        <f>CY134-CY133+1</f>
        <v>1</v>
      </c>
      <c r="DG486" s="30"/>
      <c r="DH486" s="30"/>
      <c r="DI486" s="30"/>
      <c r="DJ486" s="30"/>
      <c r="DK486" s="30"/>
      <c r="DL486" s="49">
        <f t="shared" si="2570"/>
        <v>0</v>
      </c>
      <c r="DM486" s="30"/>
      <c r="DN486" s="30"/>
      <c r="DO486" s="30"/>
      <c r="DP486" s="30"/>
      <c r="DQ486" s="30"/>
    </row>
    <row r="487" spans="102:121">
      <c r="CX487" s="30"/>
      <c r="CY487" s="30"/>
      <c r="CZ487" s="30"/>
      <c r="DA487" s="30"/>
      <c r="DB487" s="30">
        <f>IF($DF$486&gt;1,DB486+1,0)</f>
        <v>0</v>
      </c>
      <c r="DC487" s="30">
        <f>DC486</f>
        <v>12</v>
      </c>
      <c r="DD487" s="30"/>
      <c r="DE487" s="30">
        <v>2</v>
      </c>
      <c r="DF487" s="30"/>
      <c r="DG487" s="30"/>
      <c r="DH487" s="30"/>
      <c r="DI487" s="30"/>
      <c r="DJ487" s="30"/>
      <c r="DK487" s="30"/>
      <c r="DL487" s="49">
        <f t="shared" si="2570"/>
        <v>0</v>
      </c>
      <c r="DM487" s="30"/>
      <c r="DN487" s="30"/>
      <c r="DO487" s="30"/>
      <c r="DP487" s="30"/>
      <c r="DQ487" s="30"/>
    </row>
    <row r="488" spans="102:121">
      <c r="CX488" s="30"/>
      <c r="CY488" s="30"/>
      <c r="CZ488" s="30"/>
      <c r="DA488" s="30"/>
      <c r="DB488" s="30">
        <f>IF($DF$486&gt;2,DB487+1,0)</f>
        <v>0</v>
      </c>
      <c r="DC488" s="30">
        <f t="shared" ref="DC488:DC493" si="2573">DC487</f>
        <v>12</v>
      </c>
      <c r="DD488" s="30"/>
      <c r="DE488" s="30">
        <v>3</v>
      </c>
      <c r="DF488" s="30"/>
      <c r="DG488" s="30"/>
      <c r="DH488" s="30"/>
      <c r="DI488" s="30"/>
      <c r="DJ488" s="30"/>
      <c r="DK488" s="30"/>
      <c r="DL488" s="49">
        <f t="shared" si="2570"/>
        <v>0</v>
      </c>
      <c r="DM488" s="30"/>
      <c r="DN488" s="30"/>
      <c r="DO488" s="30"/>
      <c r="DP488" s="30"/>
      <c r="DQ488" s="30"/>
    </row>
    <row r="489" spans="102:121">
      <c r="CX489" s="30"/>
      <c r="CY489" s="30"/>
      <c r="CZ489" s="30"/>
      <c r="DA489" s="30"/>
      <c r="DB489" s="30">
        <f>IF($DF$486&gt;3,DB488+1,0)</f>
        <v>0</v>
      </c>
      <c r="DC489" s="30">
        <f t="shared" si="2573"/>
        <v>12</v>
      </c>
      <c r="DD489" s="30"/>
      <c r="DE489" s="30">
        <v>4</v>
      </c>
      <c r="DF489" s="30"/>
      <c r="DG489" s="30"/>
      <c r="DH489" s="30"/>
      <c r="DI489" s="30"/>
      <c r="DJ489" s="30"/>
      <c r="DK489" s="30"/>
      <c r="DL489" s="49">
        <f t="shared" si="2570"/>
        <v>0</v>
      </c>
      <c r="DM489" s="30"/>
      <c r="DN489" s="30"/>
      <c r="DO489" s="30"/>
      <c r="DP489" s="30"/>
      <c r="DQ489" s="30"/>
    </row>
    <row r="490" spans="102:121">
      <c r="CX490" s="30"/>
      <c r="CY490" s="30"/>
      <c r="CZ490" s="30"/>
      <c r="DA490" s="30"/>
      <c r="DB490" s="30">
        <f>IF($DF$486&gt;4,DB489+1,0)</f>
        <v>0</v>
      </c>
      <c r="DC490" s="30">
        <f t="shared" si="2573"/>
        <v>12</v>
      </c>
      <c r="DD490" s="30"/>
      <c r="DE490" s="30">
        <v>5</v>
      </c>
      <c r="DF490" s="30"/>
      <c r="DG490" s="30"/>
      <c r="DH490" s="30"/>
      <c r="DI490" s="30"/>
      <c r="DJ490" s="30"/>
      <c r="DK490" s="30"/>
      <c r="DL490" s="49">
        <f t="shared" si="2570"/>
        <v>0</v>
      </c>
      <c r="DM490" s="30"/>
      <c r="DN490" s="30"/>
      <c r="DO490" s="30"/>
      <c r="DP490" s="30"/>
      <c r="DQ490" s="30"/>
    </row>
    <row r="491" spans="102:121">
      <c r="CX491" s="30"/>
      <c r="CY491" s="30"/>
      <c r="CZ491" s="30"/>
      <c r="DA491" s="30"/>
      <c r="DB491" s="30">
        <f>IF($DF$486&gt;5,DB490+1,0)</f>
        <v>0</v>
      </c>
      <c r="DC491" s="30">
        <f t="shared" si="2573"/>
        <v>12</v>
      </c>
      <c r="DD491" s="30"/>
      <c r="DE491" s="30">
        <v>6</v>
      </c>
      <c r="DF491" s="30"/>
      <c r="DG491" s="30"/>
      <c r="DH491" s="30"/>
      <c r="DI491" s="30"/>
      <c r="DJ491" s="30"/>
      <c r="DK491" s="30"/>
      <c r="DL491" s="49">
        <f t="shared" si="2570"/>
        <v>0</v>
      </c>
      <c r="DM491" s="30"/>
      <c r="DN491" s="30"/>
      <c r="DO491" s="30"/>
      <c r="DP491" s="30"/>
      <c r="DQ491" s="30"/>
    </row>
    <row r="492" spans="102:121">
      <c r="CX492" s="30"/>
      <c r="CY492" s="30"/>
      <c r="CZ492" s="30"/>
      <c r="DA492" s="30"/>
      <c r="DB492" s="30">
        <f>IF($DF$486&gt;6,DB491+1,0)</f>
        <v>0</v>
      </c>
      <c r="DC492" s="30">
        <f t="shared" si="2573"/>
        <v>12</v>
      </c>
      <c r="DD492" s="30"/>
      <c r="DE492" s="30">
        <v>7</v>
      </c>
      <c r="DF492" s="30"/>
      <c r="DG492" s="30"/>
      <c r="DH492" s="30"/>
      <c r="DI492" s="30"/>
      <c r="DJ492" s="30"/>
      <c r="DK492" s="30"/>
      <c r="DL492" s="49">
        <f t="shared" si="2570"/>
        <v>0</v>
      </c>
      <c r="DM492" s="30"/>
      <c r="DN492" s="30"/>
      <c r="DO492" s="30"/>
      <c r="DP492" s="30"/>
      <c r="DQ492" s="30"/>
    </row>
    <row r="493" spans="102:121">
      <c r="CX493" s="30"/>
      <c r="CY493" s="30"/>
      <c r="CZ493" s="30"/>
      <c r="DA493" s="30"/>
      <c r="DB493" s="30">
        <f>IF($DF$486&gt;7,DB492+1,0)</f>
        <v>0</v>
      </c>
      <c r="DC493" s="30">
        <f t="shared" si="2573"/>
        <v>12</v>
      </c>
      <c r="DD493" s="30"/>
      <c r="DE493" s="30">
        <v>8</v>
      </c>
      <c r="DF493" s="30"/>
      <c r="DG493" s="30"/>
      <c r="DH493" s="30"/>
      <c r="DI493" s="30"/>
      <c r="DJ493" s="30"/>
      <c r="DK493" s="30"/>
      <c r="DL493" s="49">
        <f t="shared" si="2570"/>
        <v>0</v>
      </c>
      <c r="DM493" s="30"/>
      <c r="DN493" s="30"/>
      <c r="DO493" s="30"/>
      <c r="DP493" s="30"/>
      <c r="DQ493" s="30"/>
    </row>
    <row r="494" spans="102:121">
      <c r="CX494" s="30"/>
      <c r="CY494" s="30"/>
      <c r="CZ494" s="30"/>
      <c r="DA494" s="30"/>
      <c r="DB494" s="30"/>
      <c r="DC494" s="30"/>
      <c r="DD494" s="30"/>
      <c r="DE494" s="30"/>
      <c r="DF494" s="30"/>
      <c r="DG494" s="30"/>
      <c r="DH494" s="30"/>
      <c r="DI494" s="30"/>
      <c r="DJ494" s="30"/>
      <c r="DK494" s="30"/>
      <c r="DL494" s="49">
        <f t="shared" si="2570"/>
        <v>0</v>
      </c>
      <c r="DM494" s="30"/>
      <c r="DN494" s="30"/>
      <c r="DO494" s="30"/>
      <c r="DP494" s="30"/>
      <c r="DQ494" s="30"/>
    </row>
    <row r="495" spans="102:121">
      <c r="CX495" s="30"/>
      <c r="CY495" s="30"/>
      <c r="CZ495" s="30"/>
      <c r="DA495" s="30"/>
      <c r="DB495" s="30"/>
      <c r="DC495" s="30" t="str">
        <f>CR135</f>
        <v>Reserve 6</v>
      </c>
      <c r="DD495" s="30"/>
      <c r="DE495" s="30"/>
      <c r="DF495" s="30"/>
      <c r="DG495" s="30"/>
      <c r="DH495" s="30"/>
      <c r="DI495" s="30"/>
      <c r="DJ495" s="30"/>
      <c r="DK495" s="30"/>
      <c r="DL495" s="49">
        <f t="shared" si="2570"/>
        <v>0</v>
      </c>
      <c r="DM495" s="30"/>
      <c r="DN495" s="30"/>
      <c r="DO495" s="30"/>
      <c r="DP495" s="30"/>
      <c r="DQ495" s="30"/>
    </row>
    <row r="496" spans="102:121">
      <c r="CX496" s="30"/>
      <c r="CY496" s="30"/>
      <c r="CZ496" s="30"/>
      <c r="DA496" s="30"/>
      <c r="DB496" s="30">
        <f>$CP$135</f>
        <v>0</v>
      </c>
      <c r="DC496" s="30">
        <f>CO135</f>
        <v>12</v>
      </c>
      <c r="DD496" s="30"/>
      <c r="DE496" s="30">
        <v>1</v>
      </c>
      <c r="DF496" s="30">
        <f>CY136-CY135+1</f>
        <v>1</v>
      </c>
      <c r="DG496" s="30"/>
      <c r="DH496" s="30"/>
      <c r="DI496" s="30"/>
      <c r="DJ496" s="30"/>
      <c r="DK496" s="30"/>
      <c r="DL496" s="49">
        <f t="shared" si="2570"/>
        <v>0</v>
      </c>
      <c r="DM496" s="30"/>
      <c r="DN496" s="30"/>
      <c r="DO496" s="30"/>
      <c r="DP496" s="30"/>
      <c r="DQ496" s="30"/>
    </row>
    <row r="497" spans="102:121">
      <c r="CX497" s="30"/>
      <c r="CY497" s="30"/>
      <c r="CZ497" s="30"/>
      <c r="DA497" s="30"/>
      <c r="DB497" s="30">
        <f>IF($DF$496&gt;1,DB496+1,0)</f>
        <v>0</v>
      </c>
      <c r="DC497" s="30">
        <f>DC496</f>
        <v>12</v>
      </c>
      <c r="DD497" s="30"/>
      <c r="DE497" s="30">
        <v>2</v>
      </c>
      <c r="DF497" s="30"/>
      <c r="DG497" s="30"/>
      <c r="DH497" s="30"/>
      <c r="DI497" s="30"/>
      <c r="DJ497" s="30"/>
      <c r="DK497" s="30"/>
      <c r="DL497" s="49">
        <f t="shared" si="2570"/>
        <v>0</v>
      </c>
      <c r="DM497" s="30"/>
      <c r="DN497" s="30"/>
      <c r="DO497" s="30"/>
      <c r="DP497" s="30"/>
      <c r="DQ497" s="30"/>
    </row>
    <row r="498" spans="102:121">
      <c r="CX498" s="30"/>
      <c r="CY498" s="30"/>
      <c r="CZ498" s="30"/>
      <c r="DA498" s="30"/>
      <c r="DB498" s="30">
        <f>IF($DF$496&gt;2,DB497+1,0)</f>
        <v>0</v>
      </c>
      <c r="DC498" s="30">
        <f t="shared" ref="DC498:DC503" si="2574">DC497</f>
        <v>12</v>
      </c>
      <c r="DD498" s="30"/>
      <c r="DE498" s="30">
        <v>3</v>
      </c>
      <c r="DF498" s="30"/>
      <c r="DG498" s="30"/>
      <c r="DH498" s="30"/>
      <c r="DI498" s="30"/>
      <c r="DJ498" s="30"/>
      <c r="DK498" s="30"/>
      <c r="DL498" s="49">
        <f t="shared" si="2570"/>
        <v>0</v>
      </c>
      <c r="DM498" s="30"/>
      <c r="DN498" s="30"/>
      <c r="DO498" s="30"/>
      <c r="DP498" s="30"/>
      <c r="DQ498" s="30"/>
    </row>
    <row r="499" spans="102:121">
      <c r="CX499" s="30"/>
      <c r="CY499" s="30"/>
      <c r="CZ499" s="30"/>
      <c r="DA499" s="30"/>
      <c r="DB499" s="30">
        <f>IF($DF$496&gt;3,DB498+1,0)</f>
        <v>0</v>
      </c>
      <c r="DC499" s="30">
        <f t="shared" si="2574"/>
        <v>12</v>
      </c>
      <c r="DD499" s="30"/>
      <c r="DE499" s="30">
        <v>4</v>
      </c>
      <c r="DF499" s="30"/>
      <c r="DG499" s="30"/>
      <c r="DH499" s="30"/>
      <c r="DI499" s="30"/>
      <c r="DJ499" s="30"/>
      <c r="DK499" s="30"/>
      <c r="DL499" s="49">
        <f t="shared" si="2570"/>
        <v>0</v>
      </c>
      <c r="DM499" s="30"/>
      <c r="DN499" s="30"/>
      <c r="DO499" s="30"/>
      <c r="DP499" s="30"/>
      <c r="DQ499" s="30"/>
    </row>
    <row r="500" spans="102:121">
      <c r="CX500" s="30"/>
      <c r="CY500" s="30"/>
      <c r="CZ500" s="30"/>
      <c r="DA500" s="30"/>
      <c r="DB500" s="30">
        <f>IF($DF$496&gt;4,DB499+1,0)</f>
        <v>0</v>
      </c>
      <c r="DC500" s="30">
        <f t="shared" si="2574"/>
        <v>12</v>
      </c>
      <c r="DD500" s="30"/>
      <c r="DE500" s="30">
        <v>5</v>
      </c>
      <c r="DF500" s="30"/>
      <c r="DG500" s="30"/>
      <c r="DH500" s="30"/>
      <c r="DI500" s="30"/>
      <c r="DJ500" s="30"/>
      <c r="DK500" s="30"/>
      <c r="DL500" s="49">
        <f t="shared" si="2570"/>
        <v>0</v>
      </c>
      <c r="DM500" s="30"/>
      <c r="DN500" s="30"/>
      <c r="DO500" s="30"/>
      <c r="DP500" s="30"/>
      <c r="DQ500" s="30"/>
    </row>
    <row r="501" spans="102:121">
      <c r="CX501" s="30"/>
      <c r="CY501" s="30"/>
      <c r="CZ501" s="30"/>
      <c r="DA501" s="30"/>
      <c r="DB501" s="30">
        <f>IF($DF$496&gt;5,DB500+1,0)</f>
        <v>0</v>
      </c>
      <c r="DC501" s="30">
        <f t="shared" si="2574"/>
        <v>12</v>
      </c>
      <c r="DD501" s="30"/>
      <c r="DE501" s="30">
        <v>6</v>
      </c>
      <c r="DF501" s="30"/>
      <c r="DG501" s="30"/>
      <c r="DH501" s="30"/>
      <c r="DI501" s="30"/>
      <c r="DJ501" s="30"/>
      <c r="DK501" s="30"/>
      <c r="DL501" s="49">
        <f t="shared" si="2570"/>
        <v>0</v>
      </c>
      <c r="DM501" s="30"/>
      <c r="DN501" s="30"/>
      <c r="DO501" s="30"/>
      <c r="DP501" s="30"/>
      <c r="DQ501" s="30"/>
    </row>
    <row r="502" spans="102:121">
      <c r="CX502" s="30"/>
      <c r="CY502" s="30"/>
      <c r="CZ502" s="30"/>
      <c r="DA502" s="30"/>
      <c r="DB502" s="30">
        <f>IF($DF$496&gt;6,DB501+1,0)</f>
        <v>0</v>
      </c>
      <c r="DC502" s="30">
        <f t="shared" si="2574"/>
        <v>12</v>
      </c>
      <c r="DD502" s="30"/>
      <c r="DE502" s="30">
        <v>7</v>
      </c>
      <c r="DF502" s="30"/>
      <c r="DG502" s="30"/>
      <c r="DH502" s="30"/>
      <c r="DI502" s="30"/>
      <c r="DJ502" s="30"/>
      <c r="DK502" s="30"/>
      <c r="DL502" s="49">
        <f t="shared" si="2570"/>
        <v>0</v>
      </c>
      <c r="DM502" s="30"/>
      <c r="DN502" s="30"/>
      <c r="DO502" s="30"/>
      <c r="DP502" s="30"/>
      <c r="DQ502" s="30"/>
    </row>
    <row r="503" spans="102:121">
      <c r="CX503" s="30"/>
      <c r="CY503" s="30"/>
      <c r="CZ503" s="30"/>
      <c r="DA503" s="30"/>
      <c r="DB503" s="30">
        <f>IF($DF$496&gt;7,DB502+1,0)</f>
        <v>0</v>
      </c>
      <c r="DC503" s="30">
        <f t="shared" si="2574"/>
        <v>12</v>
      </c>
      <c r="DD503" s="30"/>
      <c r="DE503" s="30">
        <v>8</v>
      </c>
      <c r="DF503" s="30"/>
      <c r="DG503" s="30"/>
      <c r="DH503" s="30"/>
      <c r="DI503" s="30"/>
      <c r="DJ503" s="30"/>
      <c r="DK503" s="30"/>
      <c r="DL503" s="49">
        <f t="shared" si="2570"/>
        <v>0</v>
      </c>
      <c r="DM503" s="30"/>
      <c r="DN503" s="30"/>
      <c r="DO503" s="30"/>
      <c r="DP503" s="30"/>
      <c r="DQ503" s="30"/>
    </row>
    <row r="504" spans="102:121">
      <c r="CX504" s="30"/>
      <c r="CY504" s="30"/>
      <c r="CZ504" s="30"/>
      <c r="DA504" s="30"/>
      <c r="DB504" s="30"/>
      <c r="DC504" s="30"/>
      <c r="DD504" s="30"/>
      <c r="DE504" s="30"/>
      <c r="DF504" s="30"/>
      <c r="DG504" s="30"/>
      <c r="DH504" s="30"/>
      <c r="DI504" s="30"/>
      <c r="DJ504" s="30"/>
      <c r="DK504" s="30"/>
      <c r="DL504" s="49">
        <f t="shared" si="2570"/>
        <v>0</v>
      </c>
      <c r="DM504" s="30"/>
      <c r="DN504" s="30"/>
      <c r="DO504" s="30"/>
      <c r="DP504" s="30"/>
      <c r="DQ504" s="30"/>
    </row>
    <row r="505" spans="102:121">
      <c r="CX505" s="30"/>
      <c r="CY505" s="30"/>
      <c r="CZ505" s="30"/>
      <c r="DA505" s="30"/>
      <c r="DB505" s="30"/>
      <c r="DC505" s="30" t="str">
        <f>CR137</f>
        <v>Reserve 7</v>
      </c>
      <c r="DD505" s="30"/>
      <c r="DE505" s="30"/>
      <c r="DF505" s="30"/>
      <c r="DG505" s="30"/>
      <c r="DH505" s="30"/>
      <c r="DI505" s="30"/>
      <c r="DJ505" s="30"/>
      <c r="DK505" s="30"/>
      <c r="DL505" s="49">
        <f t="shared" si="2570"/>
        <v>0</v>
      </c>
      <c r="DM505" s="30"/>
      <c r="DN505" s="30"/>
      <c r="DO505" s="30"/>
      <c r="DP505" s="30"/>
      <c r="DQ505" s="30"/>
    </row>
    <row r="506" spans="102:121">
      <c r="CX506" s="30"/>
      <c r="CY506" s="30"/>
      <c r="CZ506" s="30"/>
      <c r="DA506" s="30"/>
      <c r="DB506" s="30">
        <f>$CP$137</f>
        <v>0</v>
      </c>
      <c r="DC506" s="30">
        <f>CO137</f>
        <v>12</v>
      </c>
      <c r="DD506" s="30"/>
      <c r="DE506" s="30">
        <v>1</v>
      </c>
      <c r="DF506" s="30">
        <f>CY138-CY137+1</f>
        <v>1</v>
      </c>
      <c r="DG506" s="30"/>
      <c r="DH506" s="30"/>
      <c r="DI506" s="30"/>
      <c r="DJ506" s="30"/>
      <c r="DK506" s="30"/>
      <c r="DL506" s="49">
        <f t="shared" si="2570"/>
        <v>0</v>
      </c>
      <c r="DM506" s="30"/>
      <c r="DN506" s="30"/>
      <c r="DO506" s="30"/>
      <c r="DP506" s="30"/>
      <c r="DQ506" s="30"/>
    </row>
    <row r="507" spans="102:121">
      <c r="CX507" s="30"/>
      <c r="CY507" s="30"/>
      <c r="CZ507" s="30"/>
      <c r="DA507" s="30"/>
      <c r="DB507" s="30">
        <f>IF($DF$506&gt;1,DB506+1,0)</f>
        <v>0</v>
      </c>
      <c r="DC507" s="30">
        <f>DC506</f>
        <v>12</v>
      </c>
      <c r="DD507" s="30"/>
      <c r="DE507" s="30">
        <v>2</v>
      </c>
      <c r="DF507" s="30"/>
      <c r="DG507" s="30"/>
      <c r="DH507" s="30"/>
      <c r="DI507" s="30"/>
      <c r="DJ507" s="30"/>
      <c r="DK507" s="30"/>
      <c r="DL507" s="49">
        <f t="shared" si="2570"/>
        <v>0</v>
      </c>
      <c r="DM507" s="30"/>
      <c r="DN507" s="30"/>
      <c r="DO507" s="30"/>
      <c r="DP507" s="30"/>
      <c r="DQ507" s="30"/>
    </row>
    <row r="508" spans="102:121">
      <c r="CX508" s="30"/>
      <c r="CY508" s="30"/>
      <c r="CZ508" s="30"/>
      <c r="DA508" s="30"/>
      <c r="DB508" s="30">
        <f>IF($DF$506&gt;2,DB507+1,0)</f>
        <v>0</v>
      </c>
      <c r="DC508" s="30">
        <f t="shared" ref="DC508:DC513" si="2575">DC507</f>
        <v>12</v>
      </c>
      <c r="DD508" s="30"/>
      <c r="DE508" s="30">
        <v>3</v>
      </c>
      <c r="DF508" s="30"/>
      <c r="DG508" s="30"/>
      <c r="DH508" s="30"/>
      <c r="DI508" s="30"/>
      <c r="DJ508" s="30"/>
      <c r="DK508" s="30"/>
      <c r="DL508" s="49">
        <f t="shared" si="2570"/>
        <v>0</v>
      </c>
      <c r="DM508" s="30"/>
      <c r="DN508" s="30"/>
      <c r="DO508" s="30"/>
      <c r="DP508" s="30"/>
      <c r="DQ508" s="30"/>
    </row>
    <row r="509" spans="102:121">
      <c r="CX509" s="30"/>
      <c r="CY509" s="30"/>
      <c r="CZ509" s="30"/>
      <c r="DA509" s="30"/>
      <c r="DB509" s="30">
        <f>IF($DF$506&gt;3,DB508+1,0)</f>
        <v>0</v>
      </c>
      <c r="DC509" s="30">
        <f t="shared" si="2575"/>
        <v>12</v>
      </c>
      <c r="DD509" s="30"/>
      <c r="DE509" s="30">
        <v>4</v>
      </c>
      <c r="DF509" s="30"/>
      <c r="DG509" s="30"/>
      <c r="DH509" s="30"/>
      <c r="DI509" s="30"/>
      <c r="DJ509" s="30"/>
      <c r="DK509" s="30"/>
      <c r="DL509" s="49">
        <f t="shared" si="2570"/>
        <v>0</v>
      </c>
      <c r="DM509" s="30"/>
      <c r="DN509" s="30"/>
      <c r="DO509" s="30"/>
      <c r="DP509" s="30"/>
      <c r="DQ509" s="30"/>
    </row>
    <row r="510" spans="102:121">
      <c r="CX510" s="30"/>
      <c r="CY510" s="30"/>
      <c r="CZ510" s="30"/>
      <c r="DA510" s="30"/>
      <c r="DB510" s="30">
        <f>IF($DF$506&gt;4,DB509+1,0)</f>
        <v>0</v>
      </c>
      <c r="DC510" s="30">
        <f t="shared" si="2575"/>
        <v>12</v>
      </c>
      <c r="DD510" s="30"/>
      <c r="DE510" s="30">
        <v>5</v>
      </c>
      <c r="DF510" s="30"/>
      <c r="DG510" s="30"/>
      <c r="DH510" s="30"/>
      <c r="DI510" s="30"/>
      <c r="DJ510" s="30"/>
      <c r="DK510" s="30"/>
      <c r="DL510" s="49">
        <f t="shared" si="2570"/>
        <v>0</v>
      </c>
      <c r="DM510" s="30"/>
      <c r="DN510" s="30"/>
      <c r="DO510" s="30"/>
      <c r="DP510" s="30"/>
      <c r="DQ510" s="30"/>
    </row>
    <row r="511" spans="102:121">
      <c r="CX511" s="30"/>
      <c r="CY511" s="30"/>
      <c r="CZ511" s="30"/>
      <c r="DA511" s="30"/>
      <c r="DB511" s="30">
        <f>IF($DF$506&gt;5,DB510+1,0)</f>
        <v>0</v>
      </c>
      <c r="DC511" s="30">
        <f t="shared" si="2575"/>
        <v>12</v>
      </c>
      <c r="DD511" s="30"/>
      <c r="DE511" s="30">
        <v>6</v>
      </c>
      <c r="DF511" s="30"/>
      <c r="DG511" s="30"/>
      <c r="DH511" s="30"/>
      <c r="DI511" s="30"/>
      <c r="DJ511" s="30"/>
      <c r="DK511" s="30"/>
      <c r="DL511" s="49">
        <f t="shared" si="2570"/>
        <v>0</v>
      </c>
      <c r="DM511" s="30"/>
      <c r="DN511" s="30"/>
      <c r="DO511" s="30"/>
      <c r="DP511" s="30"/>
      <c r="DQ511" s="30"/>
    </row>
    <row r="512" spans="102:121">
      <c r="CX512" s="30"/>
      <c r="CY512" s="30"/>
      <c r="CZ512" s="30"/>
      <c r="DA512" s="30"/>
      <c r="DB512" s="30">
        <f>IF($DF$506&gt;6,DB511+1,0)</f>
        <v>0</v>
      </c>
      <c r="DC512" s="30">
        <f t="shared" si="2575"/>
        <v>12</v>
      </c>
      <c r="DD512" s="30"/>
      <c r="DE512" s="30">
        <v>7</v>
      </c>
      <c r="DF512" s="30"/>
      <c r="DG512" s="30"/>
      <c r="DH512" s="30"/>
      <c r="DI512" s="30"/>
      <c r="DJ512" s="30"/>
      <c r="DK512" s="30"/>
      <c r="DL512" s="49">
        <f t="shared" si="2570"/>
        <v>0</v>
      </c>
      <c r="DM512" s="30"/>
      <c r="DN512" s="30"/>
      <c r="DO512" s="30"/>
      <c r="DP512" s="30"/>
      <c r="DQ512" s="30"/>
    </row>
    <row r="513" spans="102:121">
      <c r="CX513" s="30"/>
      <c r="CY513" s="30"/>
      <c r="CZ513" s="30"/>
      <c r="DA513" s="30"/>
      <c r="DB513" s="30">
        <f>IF($DF$506&gt;7,DB512+1,0)</f>
        <v>0</v>
      </c>
      <c r="DC513" s="30">
        <f t="shared" si="2575"/>
        <v>12</v>
      </c>
      <c r="DD513" s="30"/>
      <c r="DE513" s="30">
        <v>8</v>
      </c>
      <c r="DF513" s="30"/>
      <c r="DG513" s="30"/>
      <c r="DH513" s="30"/>
      <c r="DI513" s="30"/>
      <c r="DJ513" s="30"/>
      <c r="DK513" s="30"/>
      <c r="DL513" s="49">
        <f t="shared" si="2570"/>
        <v>0</v>
      </c>
      <c r="DM513" s="30"/>
      <c r="DN513" s="30"/>
      <c r="DO513" s="30"/>
      <c r="DP513" s="30"/>
      <c r="DQ513" s="30"/>
    </row>
    <row r="514" spans="102:121">
      <c r="CX514" s="30"/>
      <c r="CY514" s="30"/>
      <c r="CZ514" s="30"/>
      <c r="DA514" s="30"/>
      <c r="DB514" s="30"/>
      <c r="DC514" s="30"/>
      <c r="DD514" s="30"/>
      <c r="DE514" s="30"/>
      <c r="DF514" s="30"/>
      <c r="DG514" s="30"/>
      <c r="DH514" s="30"/>
      <c r="DI514" s="30"/>
      <c r="DJ514" s="30"/>
      <c r="DK514" s="30"/>
      <c r="DL514" s="49">
        <f t="shared" si="2570"/>
        <v>0</v>
      </c>
      <c r="DM514" s="30"/>
      <c r="DN514" s="30"/>
      <c r="DO514" s="30"/>
      <c r="DP514" s="30"/>
      <c r="DQ514" s="30"/>
    </row>
    <row r="515" spans="102:121">
      <c r="CX515" s="30"/>
      <c r="CY515" s="30"/>
      <c r="CZ515" s="30"/>
      <c r="DA515" s="30"/>
      <c r="DB515" s="30"/>
      <c r="DC515" s="30" t="str">
        <f>CR139</f>
        <v>Reserve 8</v>
      </c>
      <c r="DD515" s="30"/>
      <c r="DE515" s="30"/>
      <c r="DF515" s="30"/>
      <c r="DG515" s="30"/>
      <c r="DH515" s="30"/>
      <c r="DI515" s="30"/>
      <c r="DJ515" s="30"/>
      <c r="DK515" s="30"/>
      <c r="DL515" s="49">
        <f t="shared" si="2570"/>
        <v>0</v>
      </c>
      <c r="DM515" s="30"/>
      <c r="DN515" s="30"/>
      <c r="DO515" s="30"/>
      <c r="DP515" s="30"/>
      <c r="DQ515" s="30"/>
    </row>
    <row r="516" spans="102:121">
      <c r="CX516" s="30"/>
      <c r="CY516" s="30"/>
      <c r="CZ516" s="30"/>
      <c r="DA516" s="30"/>
      <c r="DB516" s="30">
        <f>$CP$139</f>
        <v>0</v>
      </c>
      <c r="DC516" s="30">
        <f>CO139</f>
        <v>12</v>
      </c>
      <c r="DD516" s="30"/>
      <c r="DE516" s="30">
        <v>1</v>
      </c>
      <c r="DF516" s="30">
        <f>CY140-CY139+1</f>
        <v>1</v>
      </c>
      <c r="DG516" s="30"/>
      <c r="DH516" s="30"/>
      <c r="DI516" s="30"/>
      <c r="DJ516" s="30"/>
      <c r="DK516" s="30"/>
      <c r="DL516" s="49">
        <f t="shared" si="2570"/>
        <v>0</v>
      </c>
      <c r="DM516" s="30"/>
      <c r="DN516" s="30"/>
      <c r="DO516" s="30"/>
      <c r="DP516" s="30"/>
      <c r="DQ516" s="30"/>
    </row>
    <row r="517" spans="102:121">
      <c r="CX517" s="30"/>
      <c r="CY517" s="30"/>
      <c r="CZ517" s="30"/>
      <c r="DA517" s="30"/>
      <c r="DB517" s="30">
        <f>IF($DF$516&gt;1,DB516+1,0)</f>
        <v>0</v>
      </c>
      <c r="DC517" s="30">
        <f>DC516</f>
        <v>12</v>
      </c>
      <c r="DD517" s="30"/>
      <c r="DE517" s="30">
        <v>2</v>
      </c>
      <c r="DF517" s="30"/>
      <c r="DG517" s="30"/>
      <c r="DH517" s="30"/>
      <c r="DI517" s="30"/>
      <c r="DJ517" s="30"/>
      <c r="DK517" s="30"/>
      <c r="DL517" s="49">
        <f t="shared" si="2570"/>
        <v>0</v>
      </c>
      <c r="DM517" s="30"/>
      <c r="DN517" s="30"/>
      <c r="DO517" s="30"/>
      <c r="DP517" s="30"/>
      <c r="DQ517" s="30"/>
    </row>
    <row r="518" spans="102:121">
      <c r="CX518" s="30"/>
      <c r="CY518" s="30"/>
      <c r="CZ518" s="30"/>
      <c r="DA518" s="30"/>
      <c r="DB518" s="30">
        <f>IF($DF$516&gt;2,DB517+1,0)</f>
        <v>0</v>
      </c>
      <c r="DC518" s="30">
        <f t="shared" ref="DC518:DC523" si="2576">DC517</f>
        <v>12</v>
      </c>
      <c r="DD518" s="30"/>
      <c r="DE518" s="30">
        <v>3</v>
      </c>
      <c r="DF518" s="30"/>
      <c r="DG518" s="30"/>
      <c r="DH518" s="30"/>
      <c r="DI518" s="30"/>
      <c r="DJ518" s="30"/>
      <c r="DK518" s="30"/>
      <c r="DL518" s="49">
        <f t="shared" si="2570"/>
        <v>0</v>
      </c>
      <c r="DM518" s="30"/>
      <c r="DN518" s="30"/>
      <c r="DO518" s="30"/>
      <c r="DP518" s="30"/>
      <c r="DQ518" s="30"/>
    </row>
    <row r="519" spans="102:121">
      <c r="CX519" s="30"/>
      <c r="CY519" s="30"/>
      <c r="CZ519" s="30"/>
      <c r="DA519" s="30"/>
      <c r="DB519" s="30">
        <f>IF($DF$516&gt;3,DB518+1,0)</f>
        <v>0</v>
      </c>
      <c r="DC519" s="30">
        <f t="shared" si="2576"/>
        <v>12</v>
      </c>
      <c r="DD519" s="30"/>
      <c r="DE519" s="30">
        <v>4</v>
      </c>
      <c r="DF519" s="30"/>
      <c r="DG519" s="30"/>
      <c r="DH519" s="30"/>
      <c r="DI519" s="30"/>
      <c r="DJ519" s="30"/>
      <c r="DK519" s="30"/>
      <c r="DL519" s="49">
        <f t="shared" si="2570"/>
        <v>0</v>
      </c>
      <c r="DM519" s="30"/>
      <c r="DN519" s="30"/>
      <c r="DO519" s="30"/>
      <c r="DP519" s="30"/>
      <c r="DQ519" s="30"/>
    </row>
    <row r="520" spans="102:121">
      <c r="CX520" s="30"/>
      <c r="CY520" s="30"/>
      <c r="CZ520" s="30"/>
      <c r="DA520" s="30"/>
      <c r="DB520" s="30">
        <f>IF($DF$516&gt;4,DB519+1,0)</f>
        <v>0</v>
      </c>
      <c r="DC520" s="30">
        <f t="shared" si="2576"/>
        <v>12</v>
      </c>
      <c r="DD520" s="30"/>
      <c r="DE520" s="30">
        <v>5</v>
      </c>
      <c r="DF520" s="30"/>
      <c r="DG520" s="30"/>
      <c r="DH520" s="30"/>
      <c r="DI520" s="30"/>
      <c r="DJ520" s="30"/>
      <c r="DK520" s="30"/>
      <c r="DL520" s="49">
        <f t="shared" si="2570"/>
        <v>0</v>
      </c>
      <c r="DM520" s="30"/>
      <c r="DN520" s="30"/>
      <c r="DO520" s="30"/>
      <c r="DP520" s="30"/>
      <c r="DQ520" s="30"/>
    </row>
    <row r="521" spans="102:121">
      <c r="CX521" s="30"/>
      <c r="CY521" s="30"/>
      <c r="CZ521" s="30"/>
      <c r="DA521" s="30"/>
      <c r="DB521" s="30">
        <f>IF($DF$516&gt;5,DB520+1,0)</f>
        <v>0</v>
      </c>
      <c r="DC521" s="30">
        <f t="shared" si="2576"/>
        <v>12</v>
      </c>
      <c r="DD521" s="30"/>
      <c r="DE521" s="30">
        <v>6</v>
      </c>
      <c r="DF521" s="30"/>
      <c r="DG521" s="30"/>
      <c r="DH521" s="30"/>
      <c r="DI521" s="30"/>
      <c r="DJ521" s="30"/>
      <c r="DK521" s="30"/>
      <c r="DL521" s="49">
        <f t="shared" si="2570"/>
        <v>0</v>
      </c>
      <c r="DM521" s="30"/>
      <c r="DN521" s="30"/>
      <c r="DO521" s="30"/>
      <c r="DP521" s="30"/>
      <c r="DQ521" s="30"/>
    </row>
    <row r="522" spans="102:121">
      <c r="CX522" s="30"/>
      <c r="CY522" s="30"/>
      <c r="CZ522" s="30"/>
      <c r="DA522" s="30"/>
      <c r="DB522" s="30">
        <f>IF($DF$516&gt;6,DB521+1,0)</f>
        <v>0</v>
      </c>
      <c r="DC522" s="30">
        <f t="shared" si="2576"/>
        <v>12</v>
      </c>
      <c r="DD522" s="30"/>
      <c r="DE522" s="30">
        <v>7</v>
      </c>
      <c r="DF522" s="30"/>
      <c r="DG522" s="30"/>
      <c r="DH522" s="30"/>
      <c r="DI522" s="30"/>
      <c r="DJ522" s="30"/>
      <c r="DK522" s="30"/>
      <c r="DL522" s="49">
        <f t="shared" si="2570"/>
        <v>0</v>
      </c>
      <c r="DM522" s="30"/>
      <c r="DN522" s="30"/>
      <c r="DO522" s="30"/>
      <c r="DP522" s="30"/>
      <c r="DQ522" s="30"/>
    </row>
    <row r="523" spans="102:121">
      <c r="CX523" s="30"/>
      <c r="CY523" s="30"/>
      <c r="CZ523" s="30"/>
      <c r="DA523" s="30"/>
      <c r="DB523" s="30">
        <f>IF($DF$516&gt;7,DB522+1,0)</f>
        <v>0</v>
      </c>
      <c r="DC523" s="30">
        <f t="shared" si="2576"/>
        <v>12</v>
      </c>
      <c r="DD523" s="30"/>
      <c r="DE523" s="30">
        <v>8</v>
      </c>
      <c r="DF523" s="30"/>
      <c r="DG523" s="30"/>
      <c r="DH523" s="30"/>
      <c r="DI523" s="30"/>
      <c r="DJ523" s="30"/>
      <c r="DK523" s="30"/>
      <c r="DL523" s="49">
        <f t="shared" ref="DL523:DL554" si="2577">IF($DB523&gt;0,IF(SUMPRODUCT(($DB$201:$DB$770=$DB523)*($DC$201:$DC$770=$DC523))&gt;1,1,0),0)</f>
        <v>0</v>
      </c>
      <c r="DM523" s="30"/>
      <c r="DN523" s="30"/>
      <c r="DO523" s="30"/>
      <c r="DP523" s="30"/>
      <c r="DQ523" s="30"/>
    </row>
    <row r="524" spans="102:121">
      <c r="CX524" s="30"/>
      <c r="CY524" s="30"/>
      <c r="CZ524" s="30"/>
      <c r="DA524" s="30"/>
      <c r="DB524" s="30"/>
      <c r="DC524" s="30"/>
      <c r="DD524" s="30"/>
      <c r="DE524" s="30"/>
      <c r="DF524" s="30"/>
      <c r="DG524" s="30"/>
      <c r="DH524" s="30"/>
      <c r="DI524" s="30"/>
      <c r="DJ524" s="30"/>
      <c r="DK524" s="30"/>
      <c r="DL524" s="49">
        <f t="shared" si="2577"/>
        <v>0</v>
      </c>
      <c r="DM524" s="30"/>
      <c r="DN524" s="30"/>
      <c r="DO524" s="30"/>
      <c r="DP524" s="30"/>
      <c r="DQ524" s="30"/>
    </row>
    <row r="525" spans="102:121">
      <c r="CX525" s="30"/>
      <c r="CY525" s="30"/>
      <c r="CZ525" s="30"/>
      <c r="DA525" s="30"/>
      <c r="DB525" s="30"/>
      <c r="DC525" s="30" t="str">
        <f>CR141</f>
        <v>Reserve 9</v>
      </c>
      <c r="DD525" s="30"/>
      <c r="DE525" s="30"/>
      <c r="DF525" s="30"/>
      <c r="DG525" s="30"/>
      <c r="DH525" s="30"/>
      <c r="DI525" s="30"/>
      <c r="DJ525" s="30"/>
      <c r="DK525" s="30"/>
      <c r="DL525" s="49">
        <f t="shared" si="2577"/>
        <v>0</v>
      </c>
      <c r="DM525" s="30"/>
      <c r="DN525" s="30"/>
      <c r="DO525" s="30"/>
      <c r="DP525" s="30"/>
      <c r="DQ525" s="30"/>
    </row>
    <row r="526" spans="102:121">
      <c r="CX526" s="30"/>
      <c r="CY526" s="30"/>
      <c r="CZ526" s="30"/>
      <c r="DA526" s="30"/>
      <c r="DB526" s="30">
        <f>$CP$141</f>
        <v>0</v>
      </c>
      <c r="DC526" s="30">
        <f>CO141</f>
        <v>12</v>
      </c>
      <c r="DD526" s="30"/>
      <c r="DE526" s="30">
        <v>1</v>
      </c>
      <c r="DF526" s="30">
        <f>CY142-CY141+1</f>
        <v>1</v>
      </c>
      <c r="DG526" s="30"/>
      <c r="DH526" s="30"/>
      <c r="DI526" s="30"/>
      <c r="DJ526" s="30"/>
      <c r="DK526" s="30"/>
      <c r="DL526" s="49">
        <f t="shared" si="2577"/>
        <v>0</v>
      </c>
      <c r="DM526" s="30"/>
      <c r="DN526" s="30"/>
      <c r="DO526" s="30"/>
      <c r="DP526" s="30"/>
      <c r="DQ526" s="30"/>
    </row>
    <row r="527" spans="102:121">
      <c r="CX527" s="30"/>
      <c r="CY527" s="30"/>
      <c r="CZ527" s="30"/>
      <c r="DA527" s="30"/>
      <c r="DB527" s="30">
        <f>IF($DF$526&gt;1,DB526+1,0)</f>
        <v>0</v>
      </c>
      <c r="DC527" s="30">
        <f>DC526</f>
        <v>12</v>
      </c>
      <c r="DD527" s="30"/>
      <c r="DE527" s="30">
        <v>2</v>
      </c>
      <c r="DF527" s="30"/>
      <c r="DG527" s="30"/>
      <c r="DH527" s="30"/>
      <c r="DI527" s="30"/>
      <c r="DJ527" s="30"/>
      <c r="DK527" s="30"/>
      <c r="DL527" s="49">
        <f t="shared" si="2577"/>
        <v>0</v>
      </c>
      <c r="DM527" s="30"/>
      <c r="DN527" s="30"/>
      <c r="DO527" s="30"/>
      <c r="DP527" s="30"/>
      <c r="DQ527" s="30"/>
    </row>
    <row r="528" spans="102:121">
      <c r="CX528" s="30"/>
      <c r="CY528" s="30"/>
      <c r="CZ528" s="30"/>
      <c r="DA528" s="30"/>
      <c r="DB528" s="30">
        <f>IF($DF$526&gt;2,DB527+1,0)</f>
        <v>0</v>
      </c>
      <c r="DC528" s="30">
        <f t="shared" ref="DC528:DC533" si="2578">DC527</f>
        <v>12</v>
      </c>
      <c r="DD528" s="30"/>
      <c r="DE528" s="30">
        <v>3</v>
      </c>
      <c r="DF528" s="30"/>
      <c r="DG528" s="30"/>
      <c r="DH528" s="30"/>
      <c r="DI528" s="30"/>
      <c r="DJ528" s="30"/>
      <c r="DK528" s="30"/>
      <c r="DL528" s="49">
        <f t="shared" si="2577"/>
        <v>0</v>
      </c>
      <c r="DM528" s="30"/>
      <c r="DN528" s="30"/>
      <c r="DO528" s="30"/>
      <c r="DP528" s="30"/>
      <c r="DQ528" s="30"/>
    </row>
    <row r="529" spans="102:121">
      <c r="CX529" s="30"/>
      <c r="CY529" s="30"/>
      <c r="CZ529" s="30"/>
      <c r="DA529" s="30"/>
      <c r="DB529" s="30">
        <f>IF($DF$526&gt;3,DB528+1,0)</f>
        <v>0</v>
      </c>
      <c r="DC529" s="30">
        <f t="shared" si="2578"/>
        <v>12</v>
      </c>
      <c r="DD529" s="30"/>
      <c r="DE529" s="30">
        <v>4</v>
      </c>
      <c r="DF529" s="30"/>
      <c r="DG529" s="30"/>
      <c r="DH529" s="30"/>
      <c r="DI529" s="30"/>
      <c r="DJ529" s="30"/>
      <c r="DK529" s="30"/>
      <c r="DL529" s="49">
        <f t="shared" si="2577"/>
        <v>0</v>
      </c>
      <c r="DM529" s="30"/>
      <c r="DN529" s="30"/>
      <c r="DO529" s="30"/>
      <c r="DP529" s="30"/>
      <c r="DQ529" s="30"/>
    </row>
    <row r="530" spans="102:121">
      <c r="CX530" s="30"/>
      <c r="CY530" s="30"/>
      <c r="CZ530" s="30"/>
      <c r="DA530" s="30"/>
      <c r="DB530" s="30">
        <f>IF($DF$526&gt;4,DB529+1,0)</f>
        <v>0</v>
      </c>
      <c r="DC530" s="30">
        <f t="shared" si="2578"/>
        <v>12</v>
      </c>
      <c r="DD530" s="30"/>
      <c r="DE530" s="30">
        <v>5</v>
      </c>
      <c r="DF530" s="30"/>
      <c r="DG530" s="30"/>
      <c r="DH530" s="30"/>
      <c r="DI530" s="30"/>
      <c r="DJ530" s="30"/>
      <c r="DK530" s="30"/>
      <c r="DL530" s="49">
        <f t="shared" si="2577"/>
        <v>0</v>
      </c>
      <c r="DM530" s="30"/>
      <c r="DN530" s="30"/>
      <c r="DO530" s="30"/>
      <c r="DP530" s="30"/>
      <c r="DQ530" s="30"/>
    </row>
    <row r="531" spans="102:121">
      <c r="CX531" s="30"/>
      <c r="CY531" s="30"/>
      <c r="CZ531" s="30"/>
      <c r="DA531" s="30"/>
      <c r="DB531" s="30">
        <f>IF($DF$526&gt;5,DB530+1,0)</f>
        <v>0</v>
      </c>
      <c r="DC531" s="30">
        <f t="shared" si="2578"/>
        <v>12</v>
      </c>
      <c r="DD531" s="30"/>
      <c r="DE531" s="30">
        <v>6</v>
      </c>
      <c r="DF531" s="30"/>
      <c r="DG531" s="30"/>
      <c r="DH531" s="30"/>
      <c r="DI531" s="30"/>
      <c r="DJ531" s="30"/>
      <c r="DK531" s="30"/>
      <c r="DL531" s="49">
        <f t="shared" si="2577"/>
        <v>0</v>
      </c>
      <c r="DM531" s="30"/>
      <c r="DN531" s="30"/>
      <c r="DO531" s="30"/>
      <c r="DP531" s="30"/>
      <c r="DQ531" s="30"/>
    </row>
    <row r="532" spans="102:121">
      <c r="CX532" s="30"/>
      <c r="CY532" s="30"/>
      <c r="CZ532" s="30"/>
      <c r="DA532" s="30"/>
      <c r="DB532" s="30">
        <f>IF($DF$526&gt;6,DB531+1,0)</f>
        <v>0</v>
      </c>
      <c r="DC532" s="30">
        <f t="shared" si="2578"/>
        <v>12</v>
      </c>
      <c r="DD532" s="30"/>
      <c r="DE532" s="30">
        <v>7</v>
      </c>
      <c r="DF532" s="30"/>
      <c r="DG532" s="30"/>
      <c r="DH532" s="30"/>
      <c r="DI532" s="30"/>
      <c r="DJ532" s="30"/>
      <c r="DK532" s="30"/>
      <c r="DL532" s="49">
        <f t="shared" si="2577"/>
        <v>0</v>
      </c>
      <c r="DM532" s="30"/>
      <c r="DN532" s="30"/>
      <c r="DO532" s="30"/>
      <c r="DP532" s="30"/>
      <c r="DQ532" s="30"/>
    </row>
    <row r="533" spans="102:121">
      <c r="CX533" s="30"/>
      <c r="CY533" s="30"/>
      <c r="CZ533" s="30"/>
      <c r="DA533" s="30"/>
      <c r="DB533" s="30">
        <f>IF($DF$526&gt;7,DB532+1,0)</f>
        <v>0</v>
      </c>
      <c r="DC533" s="30">
        <f t="shared" si="2578"/>
        <v>12</v>
      </c>
      <c r="DD533" s="30"/>
      <c r="DE533" s="30">
        <v>8</v>
      </c>
      <c r="DF533" s="30"/>
      <c r="DG533" s="30"/>
      <c r="DH533" s="30"/>
      <c r="DI533" s="30"/>
      <c r="DJ533" s="30"/>
      <c r="DK533" s="30"/>
      <c r="DL533" s="49">
        <f t="shared" si="2577"/>
        <v>0</v>
      </c>
      <c r="DM533" s="30"/>
      <c r="DN533" s="30"/>
      <c r="DO533" s="30"/>
      <c r="DP533" s="30"/>
      <c r="DQ533" s="30"/>
    </row>
    <row r="534" spans="102:121">
      <c r="CX534" s="30"/>
      <c r="CY534" s="30"/>
      <c r="CZ534" s="30"/>
      <c r="DA534" s="30"/>
      <c r="DB534" s="30"/>
      <c r="DC534" s="30"/>
      <c r="DD534" s="30"/>
      <c r="DE534" s="30"/>
      <c r="DF534" s="30"/>
      <c r="DG534" s="30"/>
      <c r="DH534" s="30"/>
      <c r="DI534" s="30"/>
      <c r="DJ534" s="30"/>
      <c r="DK534" s="30"/>
      <c r="DL534" s="49">
        <f t="shared" si="2577"/>
        <v>0</v>
      </c>
      <c r="DM534" s="30"/>
      <c r="DN534" s="30"/>
      <c r="DO534" s="30"/>
      <c r="DP534" s="30"/>
      <c r="DQ534" s="30"/>
    </row>
    <row r="535" spans="102:121">
      <c r="CX535" s="30"/>
      <c r="CY535" s="30"/>
      <c r="CZ535" s="30"/>
      <c r="DA535" s="30"/>
      <c r="DB535" s="30"/>
      <c r="DC535" s="30" t="str">
        <f>CR143</f>
        <v>Reserve 10</v>
      </c>
      <c r="DD535" s="30"/>
      <c r="DE535" s="30"/>
      <c r="DF535" s="30"/>
      <c r="DG535" s="30"/>
      <c r="DH535" s="30"/>
      <c r="DI535" s="30"/>
      <c r="DJ535" s="30"/>
      <c r="DK535" s="30"/>
      <c r="DL535" s="49">
        <f t="shared" si="2577"/>
        <v>0</v>
      </c>
      <c r="DM535" s="30"/>
      <c r="DN535" s="30"/>
      <c r="DO535" s="30"/>
      <c r="DP535" s="30"/>
      <c r="DQ535" s="30"/>
    </row>
    <row r="536" spans="102:121">
      <c r="CX536" s="30"/>
      <c r="CY536" s="30"/>
      <c r="CZ536" s="30"/>
      <c r="DA536" s="30"/>
      <c r="DB536" s="30">
        <f>$CP$143</f>
        <v>0</v>
      </c>
      <c r="DC536" s="30">
        <f>CO143</f>
        <v>12</v>
      </c>
      <c r="DD536" s="30"/>
      <c r="DE536" s="30">
        <v>1</v>
      </c>
      <c r="DF536" s="30">
        <f>CY144-CY143+1</f>
        <v>1</v>
      </c>
      <c r="DG536" s="30"/>
      <c r="DH536" s="30"/>
      <c r="DI536" s="30"/>
      <c r="DJ536" s="30"/>
      <c r="DK536" s="30"/>
      <c r="DL536" s="49">
        <f t="shared" si="2577"/>
        <v>0</v>
      </c>
      <c r="DM536" s="30"/>
      <c r="DN536" s="30"/>
      <c r="DO536" s="30"/>
      <c r="DP536" s="30"/>
      <c r="DQ536" s="30"/>
    </row>
    <row r="537" spans="102:121">
      <c r="CX537" s="30"/>
      <c r="CY537" s="30"/>
      <c r="CZ537" s="30"/>
      <c r="DA537" s="30"/>
      <c r="DB537" s="30">
        <f>IF($DF$536&gt;1,DB536+1,0)</f>
        <v>0</v>
      </c>
      <c r="DC537" s="30">
        <f>DC536</f>
        <v>12</v>
      </c>
      <c r="DD537" s="30"/>
      <c r="DE537" s="30">
        <v>2</v>
      </c>
      <c r="DF537" s="30"/>
      <c r="DG537" s="30"/>
      <c r="DH537" s="30"/>
      <c r="DI537" s="30"/>
      <c r="DJ537" s="30"/>
      <c r="DK537" s="30"/>
      <c r="DL537" s="49">
        <f t="shared" si="2577"/>
        <v>0</v>
      </c>
      <c r="DM537" s="30"/>
      <c r="DN537" s="30"/>
      <c r="DO537" s="30"/>
      <c r="DP537" s="30"/>
      <c r="DQ537" s="30"/>
    </row>
    <row r="538" spans="102:121">
      <c r="CX538" s="30"/>
      <c r="CY538" s="30"/>
      <c r="CZ538" s="30"/>
      <c r="DA538" s="30"/>
      <c r="DB538" s="30">
        <f>IF($DF$536&gt;2,DB537+1,0)</f>
        <v>0</v>
      </c>
      <c r="DC538" s="30">
        <f t="shared" ref="DC538:DC543" si="2579">DC537</f>
        <v>12</v>
      </c>
      <c r="DD538" s="30"/>
      <c r="DE538" s="30">
        <v>3</v>
      </c>
      <c r="DF538" s="30"/>
      <c r="DG538" s="30"/>
      <c r="DH538" s="30"/>
      <c r="DI538" s="30"/>
      <c r="DJ538" s="30"/>
      <c r="DK538" s="30"/>
      <c r="DL538" s="49">
        <f t="shared" si="2577"/>
        <v>0</v>
      </c>
      <c r="DM538" s="30"/>
      <c r="DN538" s="30"/>
      <c r="DO538" s="30"/>
      <c r="DP538" s="30"/>
      <c r="DQ538" s="30"/>
    </row>
    <row r="539" spans="102:121">
      <c r="CX539" s="30"/>
      <c r="CY539" s="30"/>
      <c r="CZ539" s="30"/>
      <c r="DA539" s="30"/>
      <c r="DB539" s="30">
        <f>IF($DF$536&gt;3,DB538+1,0)</f>
        <v>0</v>
      </c>
      <c r="DC539" s="30">
        <f t="shared" si="2579"/>
        <v>12</v>
      </c>
      <c r="DD539" s="30"/>
      <c r="DE539" s="30">
        <v>4</v>
      </c>
      <c r="DF539" s="30"/>
      <c r="DG539" s="30"/>
      <c r="DH539" s="30"/>
      <c r="DI539" s="30"/>
      <c r="DJ539" s="30"/>
      <c r="DK539" s="30"/>
      <c r="DL539" s="49">
        <f t="shared" si="2577"/>
        <v>0</v>
      </c>
      <c r="DM539" s="30"/>
      <c r="DN539" s="30"/>
      <c r="DO539" s="30"/>
      <c r="DP539" s="30"/>
      <c r="DQ539" s="30"/>
    </row>
    <row r="540" spans="102:121">
      <c r="CX540" s="30"/>
      <c r="CY540" s="30"/>
      <c r="CZ540" s="30"/>
      <c r="DA540" s="30"/>
      <c r="DB540" s="30">
        <f>IF($DF$536&gt;4,DB539+1,0)</f>
        <v>0</v>
      </c>
      <c r="DC540" s="30">
        <f t="shared" si="2579"/>
        <v>12</v>
      </c>
      <c r="DD540" s="30"/>
      <c r="DE540" s="30">
        <v>5</v>
      </c>
      <c r="DF540" s="30"/>
      <c r="DG540" s="30"/>
      <c r="DH540" s="30"/>
      <c r="DI540" s="30"/>
      <c r="DJ540" s="30"/>
      <c r="DK540" s="30"/>
      <c r="DL540" s="49">
        <f t="shared" si="2577"/>
        <v>0</v>
      </c>
      <c r="DM540" s="30"/>
      <c r="DN540" s="30"/>
      <c r="DO540" s="30"/>
      <c r="DP540" s="30"/>
      <c r="DQ540" s="30"/>
    </row>
    <row r="541" spans="102:121">
      <c r="CX541" s="30"/>
      <c r="CY541" s="30"/>
      <c r="CZ541" s="30"/>
      <c r="DA541" s="30"/>
      <c r="DB541" s="30">
        <f>IF($DF$536&gt;5,DB540+1,0)</f>
        <v>0</v>
      </c>
      <c r="DC541" s="30">
        <f t="shared" si="2579"/>
        <v>12</v>
      </c>
      <c r="DD541" s="30"/>
      <c r="DE541" s="30">
        <v>6</v>
      </c>
      <c r="DF541" s="30"/>
      <c r="DG541" s="30"/>
      <c r="DH541" s="30"/>
      <c r="DI541" s="30"/>
      <c r="DJ541" s="30"/>
      <c r="DK541" s="30"/>
      <c r="DL541" s="49">
        <f t="shared" si="2577"/>
        <v>0</v>
      </c>
      <c r="DM541" s="30"/>
      <c r="DN541" s="30"/>
      <c r="DO541" s="30"/>
      <c r="DP541" s="30"/>
      <c r="DQ541" s="30"/>
    </row>
    <row r="542" spans="102:121">
      <c r="CX542" s="30"/>
      <c r="CY542" s="30"/>
      <c r="CZ542" s="30"/>
      <c r="DA542" s="30"/>
      <c r="DB542" s="30">
        <f>IF($DF$536&gt;6,DB541+1,0)</f>
        <v>0</v>
      </c>
      <c r="DC542" s="30">
        <f t="shared" si="2579"/>
        <v>12</v>
      </c>
      <c r="DD542" s="30"/>
      <c r="DE542" s="30">
        <v>7</v>
      </c>
      <c r="DF542" s="30"/>
      <c r="DG542" s="30"/>
      <c r="DH542" s="30"/>
      <c r="DI542" s="30"/>
      <c r="DJ542" s="30"/>
      <c r="DK542" s="30"/>
      <c r="DL542" s="49">
        <f t="shared" si="2577"/>
        <v>0</v>
      </c>
      <c r="DM542" s="30"/>
      <c r="DN542" s="30"/>
      <c r="DO542" s="30"/>
      <c r="DP542" s="30"/>
      <c r="DQ542" s="30"/>
    </row>
    <row r="543" spans="102:121">
      <c r="CX543" s="30"/>
      <c r="CY543" s="30"/>
      <c r="CZ543" s="30"/>
      <c r="DA543" s="30"/>
      <c r="DB543" s="30">
        <f>IF($DF$536&gt;7,DB542+1,0)</f>
        <v>0</v>
      </c>
      <c r="DC543" s="30">
        <f t="shared" si="2579"/>
        <v>12</v>
      </c>
      <c r="DD543" s="30"/>
      <c r="DE543" s="30">
        <v>8</v>
      </c>
      <c r="DF543" s="30"/>
      <c r="DG543" s="30"/>
      <c r="DH543" s="30"/>
      <c r="DI543" s="30"/>
      <c r="DJ543" s="30"/>
      <c r="DK543" s="30"/>
      <c r="DL543" s="49">
        <f t="shared" si="2577"/>
        <v>0</v>
      </c>
      <c r="DM543" s="30"/>
      <c r="DN543" s="30"/>
      <c r="DO543" s="30"/>
      <c r="DP543" s="30"/>
      <c r="DQ543" s="30"/>
    </row>
    <row r="544" spans="102:121">
      <c r="CX544" s="30"/>
      <c r="CY544" s="30"/>
      <c r="CZ544" s="30"/>
      <c r="DA544" s="30"/>
      <c r="DB544" s="30"/>
      <c r="DC544" s="30"/>
      <c r="DD544" s="30"/>
      <c r="DE544" s="30"/>
      <c r="DF544" s="30"/>
      <c r="DG544" s="30"/>
      <c r="DH544" s="30"/>
      <c r="DI544" s="30"/>
      <c r="DJ544" s="30"/>
      <c r="DK544" s="30"/>
      <c r="DL544" s="49">
        <f t="shared" si="2577"/>
        <v>0</v>
      </c>
      <c r="DM544" s="30"/>
      <c r="DN544" s="30"/>
      <c r="DO544" s="30"/>
      <c r="DP544" s="30"/>
      <c r="DQ544" s="30"/>
    </row>
    <row r="545" spans="102:121">
      <c r="CX545" s="30"/>
      <c r="CY545" s="30"/>
      <c r="CZ545" s="30"/>
      <c r="DA545" s="30"/>
      <c r="DB545" s="30"/>
      <c r="DC545" s="51" t="str">
        <f>CQ146</f>
        <v>Regionale (Ausbildungs-)Lager</v>
      </c>
      <c r="DD545" s="51"/>
      <c r="DE545" s="30"/>
      <c r="DF545" s="30"/>
      <c r="DG545" s="30"/>
      <c r="DH545" s="30"/>
      <c r="DI545" s="30"/>
      <c r="DJ545" s="30"/>
      <c r="DK545" s="30"/>
      <c r="DL545" s="49">
        <f t="shared" si="2577"/>
        <v>0</v>
      </c>
      <c r="DM545" s="30"/>
      <c r="DN545" s="30"/>
      <c r="DO545" s="30"/>
      <c r="DP545" s="30"/>
      <c r="DQ545" s="30"/>
    </row>
    <row r="546" spans="102:121">
      <c r="CX546" s="30"/>
      <c r="CY546" s="30"/>
      <c r="CZ546" s="30"/>
      <c r="DA546" s="30"/>
      <c r="DB546" s="30"/>
      <c r="DC546" s="30" t="str">
        <f>CR147</f>
        <v>WS-SoLa</v>
      </c>
      <c r="DD546" s="30"/>
      <c r="DE546" s="30"/>
      <c r="DF546" s="30"/>
      <c r="DG546" s="30"/>
      <c r="DH546" s="30"/>
      <c r="DI546" s="30"/>
      <c r="DJ546" s="30"/>
      <c r="DK546" s="30"/>
      <c r="DL546" s="49">
        <f t="shared" si="2577"/>
        <v>0</v>
      </c>
      <c r="DM546" s="30"/>
      <c r="DN546" s="30"/>
      <c r="DO546" s="30"/>
      <c r="DP546" s="30"/>
      <c r="DQ546" s="30"/>
    </row>
    <row r="547" spans="102:121">
      <c r="CX547" s="30"/>
      <c r="CY547" s="30"/>
      <c r="CZ547" s="30"/>
      <c r="DA547" s="30"/>
      <c r="DB547" s="30">
        <f>$CP$147</f>
        <v>0</v>
      </c>
      <c r="DC547" s="30">
        <f>CO147</f>
        <v>15</v>
      </c>
      <c r="DD547" s="30"/>
      <c r="DE547" s="30">
        <v>1</v>
      </c>
      <c r="DF547" s="30">
        <f>CY148-CY147+1</f>
        <v>1</v>
      </c>
      <c r="DG547" s="30"/>
      <c r="DH547" s="30"/>
      <c r="DI547" s="30"/>
      <c r="DJ547" s="30"/>
      <c r="DK547" s="30"/>
      <c r="DL547" s="49">
        <f t="shared" si="2577"/>
        <v>0</v>
      </c>
      <c r="DM547" s="30"/>
      <c r="DN547" s="30"/>
      <c r="DO547" s="30"/>
      <c r="DP547" s="30"/>
      <c r="DQ547" s="30"/>
    </row>
    <row r="548" spans="102:121">
      <c r="CX548" s="30"/>
      <c r="CY548" s="30"/>
      <c r="CZ548" s="30"/>
      <c r="DA548" s="30"/>
      <c r="DB548" s="30">
        <f>IF($DF$547&gt;1,DB547+1,0)</f>
        <v>0</v>
      </c>
      <c r="DC548" s="30">
        <f>DC547</f>
        <v>15</v>
      </c>
      <c r="DD548" s="30"/>
      <c r="DE548" s="30">
        <v>2</v>
      </c>
      <c r="DF548" s="30"/>
      <c r="DG548" s="30"/>
      <c r="DH548" s="30"/>
      <c r="DI548" s="30"/>
      <c r="DJ548" s="30"/>
      <c r="DK548" s="30"/>
      <c r="DL548" s="49">
        <f t="shared" si="2577"/>
        <v>0</v>
      </c>
      <c r="DM548" s="30"/>
      <c r="DN548" s="30"/>
      <c r="DO548" s="30"/>
      <c r="DP548" s="30"/>
      <c r="DQ548" s="30"/>
    </row>
    <row r="549" spans="102:121">
      <c r="CX549" s="30"/>
      <c r="CY549" s="30"/>
      <c r="CZ549" s="30"/>
      <c r="DA549" s="30"/>
      <c r="DB549" s="30">
        <f>IF($DF$547&gt;2,DB548+1,0)</f>
        <v>0</v>
      </c>
      <c r="DC549" s="30">
        <f t="shared" ref="DC549:DC560" si="2580">DC548</f>
        <v>15</v>
      </c>
      <c r="DD549" s="30"/>
      <c r="DE549" s="30">
        <v>3</v>
      </c>
      <c r="DF549" s="30"/>
      <c r="DG549" s="30"/>
      <c r="DH549" s="30"/>
      <c r="DI549" s="30"/>
      <c r="DJ549" s="30"/>
      <c r="DK549" s="30"/>
      <c r="DL549" s="49">
        <f t="shared" si="2577"/>
        <v>0</v>
      </c>
      <c r="DM549" s="30"/>
      <c r="DN549" s="30"/>
      <c r="DO549" s="30"/>
      <c r="DP549" s="30"/>
      <c r="DQ549" s="30"/>
    </row>
    <row r="550" spans="102:121">
      <c r="CX550" s="30"/>
      <c r="CY550" s="30"/>
      <c r="CZ550" s="30"/>
      <c r="DA550" s="30"/>
      <c r="DB550" s="30">
        <f>IF($DF$547&gt;3,DB549+1,0)</f>
        <v>0</v>
      </c>
      <c r="DC550" s="30">
        <f t="shared" si="2580"/>
        <v>15</v>
      </c>
      <c r="DD550" s="30"/>
      <c r="DE550" s="30">
        <v>4</v>
      </c>
      <c r="DF550" s="30"/>
      <c r="DG550" s="30"/>
      <c r="DH550" s="30"/>
      <c r="DI550" s="30"/>
      <c r="DJ550" s="30"/>
      <c r="DK550" s="30"/>
      <c r="DL550" s="49">
        <f t="shared" si="2577"/>
        <v>0</v>
      </c>
      <c r="DM550" s="30"/>
      <c r="DN550" s="30"/>
      <c r="DO550" s="30"/>
      <c r="DP550" s="30"/>
      <c r="DQ550" s="30"/>
    </row>
    <row r="551" spans="102:121">
      <c r="CX551" s="30"/>
      <c r="CY551" s="30"/>
      <c r="CZ551" s="30"/>
      <c r="DA551" s="30"/>
      <c r="DB551" s="30">
        <f>IF($DF$547&gt;4,DB550+1,0)</f>
        <v>0</v>
      </c>
      <c r="DC551" s="30">
        <f t="shared" si="2580"/>
        <v>15</v>
      </c>
      <c r="DD551" s="30"/>
      <c r="DE551" s="30">
        <v>5</v>
      </c>
      <c r="DF551" s="30"/>
      <c r="DG551" s="30"/>
      <c r="DH551" s="30"/>
      <c r="DI551" s="30"/>
      <c r="DJ551" s="30"/>
      <c r="DK551" s="30"/>
      <c r="DL551" s="49">
        <f t="shared" si="2577"/>
        <v>0</v>
      </c>
      <c r="DM551" s="30"/>
      <c r="DN551" s="30"/>
      <c r="DO551" s="30"/>
      <c r="DP551" s="30"/>
      <c r="DQ551" s="30"/>
    </row>
    <row r="552" spans="102:121">
      <c r="CX552" s="30"/>
      <c r="CY552" s="30"/>
      <c r="CZ552" s="30"/>
      <c r="DA552" s="30"/>
      <c r="DB552" s="30">
        <f>IF($DF$547&gt;5,DB551+1,0)</f>
        <v>0</v>
      </c>
      <c r="DC552" s="30">
        <f t="shared" si="2580"/>
        <v>15</v>
      </c>
      <c r="DD552" s="30"/>
      <c r="DE552" s="30">
        <v>6</v>
      </c>
      <c r="DF552" s="30"/>
      <c r="DG552" s="30"/>
      <c r="DH552" s="30"/>
      <c r="DI552" s="30"/>
      <c r="DJ552" s="30"/>
      <c r="DK552" s="30"/>
      <c r="DL552" s="49">
        <f t="shared" si="2577"/>
        <v>0</v>
      </c>
      <c r="DM552" s="30"/>
      <c r="DN552" s="30"/>
      <c r="DO552" s="30"/>
      <c r="DP552" s="30"/>
      <c r="DQ552" s="30"/>
    </row>
    <row r="553" spans="102:121">
      <c r="CX553" s="30"/>
      <c r="CY553" s="30"/>
      <c r="CZ553" s="30"/>
      <c r="DA553" s="30"/>
      <c r="DB553" s="30">
        <f>IF($DF$547&gt;6,DB552+1,0)</f>
        <v>0</v>
      </c>
      <c r="DC553" s="30">
        <f t="shared" si="2580"/>
        <v>15</v>
      </c>
      <c r="DD553" s="30"/>
      <c r="DE553" s="30">
        <v>7</v>
      </c>
      <c r="DF553" s="30"/>
      <c r="DG553" s="30"/>
      <c r="DH553" s="30"/>
      <c r="DI553" s="30"/>
      <c r="DJ553" s="30"/>
      <c r="DK553" s="30"/>
      <c r="DL553" s="49">
        <f t="shared" si="2577"/>
        <v>0</v>
      </c>
      <c r="DM553" s="30"/>
      <c r="DN553" s="30"/>
      <c r="DO553" s="30"/>
      <c r="DP553" s="30"/>
      <c r="DQ553" s="30"/>
    </row>
    <row r="554" spans="102:121">
      <c r="CX554" s="30"/>
      <c r="CY554" s="30"/>
      <c r="CZ554" s="30"/>
      <c r="DA554" s="30"/>
      <c r="DB554" s="30">
        <f>IF($DF$547&gt;7,DB553+1,0)</f>
        <v>0</v>
      </c>
      <c r="DC554" s="30">
        <f t="shared" si="2580"/>
        <v>15</v>
      </c>
      <c r="DD554" s="30"/>
      <c r="DE554" s="30">
        <v>8</v>
      </c>
      <c r="DF554" s="30"/>
      <c r="DG554" s="30"/>
      <c r="DH554" s="30"/>
      <c r="DI554" s="30"/>
      <c r="DJ554" s="30"/>
      <c r="DK554" s="30"/>
      <c r="DL554" s="49">
        <f t="shared" si="2577"/>
        <v>0</v>
      </c>
      <c r="DM554" s="30"/>
      <c r="DN554" s="30"/>
      <c r="DO554" s="30"/>
      <c r="DP554" s="30"/>
      <c r="DQ554" s="30"/>
    </row>
    <row r="555" spans="102:121">
      <c r="CX555" s="30"/>
      <c r="CY555" s="30"/>
      <c r="CZ555" s="30"/>
      <c r="DA555" s="30"/>
      <c r="DB555" s="30">
        <f>IF($DF$547&gt;8,DB554+1,0)</f>
        <v>0</v>
      </c>
      <c r="DC555" s="30">
        <f t="shared" si="2580"/>
        <v>15</v>
      </c>
      <c r="DD555" s="30"/>
      <c r="DE555" s="30">
        <v>9</v>
      </c>
      <c r="DF555" s="30"/>
      <c r="DG555" s="30"/>
      <c r="DH555" s="30"/>
      <c r="DI555" s="30"/>
      <c r="DJ555" s="30"/>
      <c r="DK555" s="30"/>
      <c r="DL555" s="49">
        <f t="shared" ref="DL555:DL557" si="2581">IF($DB555&gt;0,IF(SUMPRODUCT(($DB$201:$DB$770=$DB555)*($DC$201:$DC$770=$DC555))&gt;1,1,0),0)</f>
        <v>0</v>
      </c>
      <c r="DM555" s="30"/>
      <c r="DN555" s="30"/>
      <c r="DO555" s="30"/>
      <c r="DP555" s="30"/>
      <c r="DQ555" s="30"/>
    </row>
    <row r="556" spans="102:121">
      <c r="CX556" s="30"/>
      <c r="CY556" s="30"/>
      <c r="CZ556" s="30"/>
      <c r="DA556" s="30"/>
      <c r="DB556" s="30">
        <f>IF($DF$547&gt;9,DB555+1,0)</f>
        <v>0</v>
      </c>
      <c r="DC556" s="30">
        <f t="shared" si="2580"/>
        <v>15</v>
      </c>
      <c r="DD556" s="30"/>
      <c r="DE556" s="30">
        <v>10</v>
      </c>
      <c r="DF556" s="30"/>
      <c r="DG556" s="30"/>
      <c r="DH556" s="30"/>
      <c r="DI556" s="30"/>
      <c r="DJ556" s="30"/>
      <c r="DK556" s="30"/>
      <c r="DL556" s="49">
        <f t="shared" si="2581"/>
        <v>0</v>
      </c>
      <c r="DM556" s="30"/>
      <c r="DN556" s="30"/>
      <c r="DO556" s="30"/>
      <c r="DP556" s="30"/>
      <c r="DQ556" s="30"/>
    </row>
    <row r="557" spans="102:121">
      <c r="CX557" s="30"/>
      <c r="CY557" s="30"/>
      <c r="CZ557" s="30"/>
      <c r="DA557" s="30"/>
      <c r="DB557" s="30">
        <f>IF($DF$547&gt;10,DB556+1,0)</f>
        <v>0</v>
      </c>
      <c r="DC557" s="30">
        <f t="shared" si="2580"/>
        <v>15</v>
      </c>
      <c r="DD557" s="30"/>
      <c r="DE557" s="30">
        <v>11</v>
      </c>
      <c r="DF557" s="30"/>
      <c r="DG557" s="30"/>
      <c r="DH557" s="30"/>
      <c r="DI557" s="30"/>
      <c r="DJ557" s="30"/>
      <c r="DK557" s="30"/>
      <c r="DL557" s="49">
        <f t="shared" si="2581"/>
        <v>0</v>
      </c>
      <c r="DM557" s="30"/>
      <c r="DN557" s="30"/>
      <c r="DO557" s="30"/>
      <c r="DP557" s="30"/>
      <c r="DQ557" s="30"/>
    </row>
    <row r="558" spans="102:121">
      <c r="CX558" s="30"/>
      <c r="CY558" s="30"/>
      <c r="CZ558" s="30"/>
      <c r="DA558" s="30"/>
      <c r="DB558" s="30">
        <f>IF($DF$547&gt;11,DB557+1,0)</f>
        <v>0</v>
      </c>
      <c r="DC558" s="30">
        <f t="shared" si="2580"/>
        <v>15</v>
      </c>
      <c r="DD558" s="30"/>
      <c r="DE558" s="30">
        <v>12</v>
      </c>
      <c r="DF558" s="30"/>
      <c r="DG558" s="30"/>
      <c r="DH558" s="30"/>
      <c r="DI558" s="30"/>
      <c r="DJ558" s="30"/>
      <c r="DK558" s="30"/>
      <c r="DL558" s="49">
        <f t="shared" ref="DL558:DL559" si="2582">IF($DB558&gt;0,IF(SUMPRODUCT(($DB$201:$DB$770=$DB558)*($DC$201:$DC$770=$DC558))&gt;1,1,0),0)</f>
        <v>0</v>
      </c>
      <c r="DM558" s="30"/>
      <c r="DN558" s="30"/>
      <c r="DO558" s="30"/>
      <c r="DP558" s="30"/>
      <c r="DQ558" s="30"/>
    </row>
    <row r="559" spans="102:121">
      <c r="CX559" s="30"/>
      <c r="CY559" s="30"/>
      <c r="CZ559" s="30"/>
      <c r="DA559" s="30"/>
      <c r="DB559" s="30">
        <f>IF($DF$547&gt;12,DB558+1,0)</f>
        <v>0</v>
      </c>
      <c r="DC559" s="30">
        <f t="shared" si="2580"/>
        <v>15</v>
      </c>
      <c r="DD559" s="30"/>
      <c r="DE559" s="30">
        <v>13</v>
      </c>
      <c r="DF559" s="30"/>
      <c r="DG559" s="30"/>
      <c r="DH559" s="30"/>
      <c r="DI559" s="30"/>
      <c r="DJ559" s="30"/>
      <c r="DK559" s="30"/>
      <c r="DL559" s="49">
        <f t="shared" si="2582"/>
        <v>0</v>
      </c>
      <c r="DM559" s="30"/>
      <c r="DN559" s="30"/>
      <c r="DO559" s="30"/>
      <c r="DP559" s="30"/>
      <c r="DQ559" s="30"/>
    </row>
    <row r="560" spans="102:121">
      <c r="CX560" s="30"/>
      <c r="CY560" s="30"/>
      <c r="CZ560" s="30"/>
      <c r="DA560" s="30"/>
      <c r="DB560" s="30">
        <f>IF($DF$547&gt;12,DB559+1,0)</f>
        <v>0</v>
      </c>
      <c r="DC560" s="30">
        <f t="shared" si="2580"/>
        <v>15</v>
      </c>
      <c r="DD560" s="30"/>
      <c r="DE560" s="30">
        <v>14</v>
      </c>
      <c r="DF560" s="30"/>
      <c r="DG560" s="30"/>
      <c r="DH560" s="30"/>
      <c r="DI560" s="30"/>
      <c r="DJ560" s="30"/>
      <c r="DK560" s="30"/>
      <c r="DL560" s="49">
        <f t="shared" ref="DL560:DL623" si="2583">IF($DB560&gt;0,IF(SUMPRODUCT(($DB$201:$DB$770=$DB560)*($DC$201:$DC$770=$DC560))&gt;1,1,0),0)</f>
        <v>0</v>
      </c>
      <c r="DM560" s="30"/>
      <c r="DN560" s="30"/>
      <c r="DO560" s="30"/>
      <c r="DP560" s="30"/>
      <c r="DQ560" s="30"/>
    </row>
    <row r="561" spans="102:121">
      <c r="CX561" s="30"/>
      <c r="CY561" s="30"/>
      <c r="CZ561" s="30"/>
      <c r="DA561" s="30"/>
      <c r="DB561" s="30"/>
      <c r="DC561" s="50"/>
      <c r="DD561" s="50"/>
      <c r="DE561" s="30"/>
      <c r="DF561" s="30"/>
      <c r="DG561" s="30"/>
      <c r="DH561" s="30"/>
      <c r="DI561" s="30"/>
      <c r="DJ561" s="30"/>
      <c r="DK561" s="30"/>
      <c r="DL561" s="49">
        <f t="shared" si="2583"/>
        <v>0</v>
      </c>
      <c r="DM561" s="30"/>
      <c r="DN561" s="30"/>
      <c r="DO561" s="30"/>
      <c r="DP561" s="30"/>
      <c r="DQ561" s="30"/>
    </row>
    <row r="562" spans="102:121">
      <c r="CX562" s="30"/>
      <c r="CY562" s="30"/>
      <c r="CZ562" s="30"/>
      <c r="DA562" s="30"/>
      <c r="DB562" s="30"/>
      <c r="DC562" s="30" t="str">
        <f>CR149</f>
        <v>ElKu</v>
      </c>
      <c r="DD562" s="30"/>
      <c r="DE562" s="30"/>
      <c r="DF562" s="30"/>
      <c r="DG562" s="30"/>
      <c r="DH562" s="30"/>
      <c r="DI562" s="30"/>
      <c r="DJ562" s="30"/>
      <c r="DK562" s="30"/>
      <c r="DL562" s="49">
        <f t="shared" si="2583"/>
        <v>0</v>
      </c>
      <c r="DM562" s="30"/>
      <c r="DN562" s="30"/>
      <c r="DO562" s="30"/>
      <c r="DP562" s="30"/>
      <c r="DQ562" s="30"/>
    </row>
    <row r="563" spans="102:121">
      <c r="CX563" s="30"/>
      <c r="CY563" s="30"/>
      <c r="CZ563" s="30"/>
      <c r="DA563" s="30"/>
      <c r="DB563" s="30">
        <f>$CP$149</f>
        <v>76</v>
      </c>
      <c r="DC563" s="30">
        <f>CO149</f>
        <v>9</v>
      </c>
      <c r="DD563" s="30"/>
      <c r="DE563" s="30">
        <v>1</v>
      </c>
      <c r="DF563" s="30">
        <f>CY150-CY149+1</f>
        <v>130</v>
      </c>
      <c r="DG563" s="30"/>
      <c r="DH563" s="30"/>
      <c r="DI563" s="30"/>
      <c r="DJ563" s="30"/>
      <c r="DK563" s="30"/>
      <c r="DL563" s="49">
        <f t="shared" si="2583"/>
        <v>0</v>
      </c>
      <c r="DM563" s="30"/>
      <c r="DN563" s="30"/>
      <c r="DO563" s="30"/>
      <c r="DP563" s="30"/>
      <c r="DQ563" s="30"/>
    </row>
    <row r="564" spans="102:121">
      <c r="CX564" s="30"/>
      <c r="CY564" s="30"/>
      <c r="CZ564" s="30"/>
      <c r="DA564" s="30"/>
      <c r="DB564" s="30">
        <f>IF($DF$563&gt;1,DB563+1,0)</f>
        <v>77</v>
      </c>
      <c r="DC564" s="30">
        <f>DC563</f>
        <v>9</v>
      </c>
      <c r="DD564" s="30"/>
      <c r="DE564" s="30">
        <v>2</v>
      </c>
      <c r="DF564" s="30"/>
      <c r="DG564" s="30"/>
      <c r="DH564" s="30"/>
      <c r="DI564" s="30"/>
      <c r="DJ564" s="30"/>
      <c r="DK564" s="30"/>
      <c r="DL564" s="49">
        <f t="shared" si="2583"/>
        <v>0</v>
      </c>
      <c r="DM564" s="30"/>
      <c r="DN564" s="30"/>
      <c r="DO564" s="30"/>
      <c r="DP564" s="30"/>
      <c r="DQ564" s="30"/>
    </row>
    <row r="565" spans="102:121">
      <c r="CX565" s="30"/>
      <c r="CY565" s="30"/>
      <c r="CZ565" s="30"/>
      <c r="DA565" s="30"/>
      <c r="DB565" s="30">
        <f>IF($DF$563&gt;2,DB564+1,0)</f>
        <v>78</v>
      </c>
      <c r="DC565" s="30">
        <f t="shared" ref="DC565:DC570" si="2584">DC564</f>
        <v>9</v>
      </c>
      <c r="DD565" s="30"/>
      <c r="DE565" s="30">
        <v>3</v>
      </c>
      <c r="DF565" s="30"/>
      <c r="DG565" s="30"/>
      <c r="DH565" s="30"/>
      <c r="DI565" s="30"/>
      <c r="DJ565" s="30"/>
      <c r="DK565" s="30"/>
      <c r="DL565" s="49">
        <f t="shared" si="2583"/>
        <v>0</v>
      </c>
      <c r="DM565" s="30"/>
      <c r="DN565" s="30"/>
      <c r="DO565" s="30"/>
      <c r="DP565" s="30"/>
      <c r="DQ565" s="30"/>
    </row>
    <row r="566" spans="102:121">
      <c r="CX566" s="30"/>
      <c r="CY566" s="30"/>
      <c r="CZ566" s="30"/>
      <c r="DA566" s="30"/>
      <c r="DB566" s="30">
        <f>IF($DF$563&gt;3,DB565+1,0)</f>
        <v>79</v>
      </c>
      <c r="DC566" s="30">
        <f t="shared" si="2584"/>
        <v>9</v>
      </c>
      <c r="DD566" s="30"/>
      <c r="DE566" s="30">
        <v>4</v>
      </c>
      <c r="DF566" s="30"/>
      <c r="DG566" s="30"/>
      <c r="DH566" s="30"/>
      <c r="DI566" s="30"/>
      <c r="DJ566" s="30"/>
      <c r="DK566" s="30"/>
      <c r="DL566" s="49">
        <f t="shared" si="2583"/>
        <v>0</v>
      </c>
      <c r="DM566" s="30"/>
      <c r="DN566" s="30"/>
      <c r="DO566" s="30"/>
      <c r="DP566" s="30"/>
      <c r="DQ566" s="30"/>
    </row>
    <row r="567" spans="102:121">
      <c r="CX567" s="30"/>
      <c r="CY567" s="30"/>
      <c r="CZ567" s="30"/>
      <c r="DA567" s="30"/>
      <c r="DB567" s="30">
        <f>IF($DF$563&gt;4,DB566+1,0)</f>
        <v>80</v>
      </c>
      <c r="DC567" s="30">
        <f t="shared" si="2584"/>
        <v>9</v>
      </c>
      <c r="DD567" s="30"/>
      <c r="DE567" s="30">
        <v>5</v>
      </c>
      <c r="DF567" s="30"/>
      <c r="DG567" s="30"/>
      <c r="DH567" s="30"/>
      <c r="DI567" s="30"/>
      <c r="DJ567" s="30"/>
      <c r="DK567" s="30"/>
      <c r="DL567" s="49">
        <f t="shared" si="2583"/>
        <v>0</v>
      </c>
      <c r="DM567" s="30"/>
      <c r="DN567" s="30"/>
      <c r="DO567" s="30"/>
      <c r="DP567" s="30"/>
      <c r="DQ567" s="30"/>
    </row>
    <row r="568" spans="102:121">
      <c r="CX568" s="30"/>
      <c r="CY568" s="30"/>
      <c r="CZ568" s="30"/>
      <c r="DA568" s="30"/>
      <c r="DB568" s="30">
        <f>IF($DF$563&gt;5,DB567+1,0)</f>
        <v>81</v>
      </c>
      <c r="DC568" s="30">
        <f t="shared" si="2584"/>
        <v>9</v>
      </c>
      <c r="DD568" s="30"/>
      <c r="DE568" s="30">
        <v>6</v>
      </c>
      <c r="DF568" s="30"/>
      <c r="DG568" s="30"/>
      <c r="DH568" s="30"/>
      <c r="DI568" s="30"/>
      <c r="DJ568" s="30"/>
      <c r="DK568" s="30"/>
      <c r="DL568" s="49">
        <f t="shared" si="2583"/>
        <v>0</v>
      </c>
      <c r="DM568" s="30"/>
      <c r="DN568" s="30"/>
      <c r="DO568" s="30"/>
      <c r="DP568" s="30"/>
      <c r="DQ568" s="30"/>
    </row>
    <row r="569" spans="102:121">
      <c r="CX569" s="30"/>
      <c r="CY569" s="30"/>
      <c r="CZ569" s="30"/>
      <c r="DA569" s="30"/>
      <c r="DB569" s="30">
        <f>IF($DF$563&gt;6,DB568+1,0)</f>
        <v>82</v>
      </c>
      <c r="DC569" s="30">
        <f t="shared" si="2584"/>
        <v>9</v>
      </c>
      <c r="DD569" s="30"/>
      <c r="DE569" s="30">
        <v>7</v>
      </c>
      <c r="DF569" s="30"/>
      <c r="DG569" s="30"/>
      <c r="DH569" s="30"/>
      <c r="DI569" s="30"/>
      <c r="DJ569" s="30"/>
      <c r="DK569" s="30"/>
      <c r="DL569" s="49">
        <f t="shared" si="2583"/>
        <v>0</v>
      </c>
      <c r="DM569" s="30"/>
      <c r="DN569" s="30"/>
      <c r="DO569" s="30"/>
      <c r="DP569" s="30"/>
      <c r="DQ569" s="30"/>
    </row>
    <row r="570" spans="102:121">
      <c r="CX570" s="30"/>
      <c r="CY570" s="30"/>
      <c r="CZ570" s="30"/>
      <c r="DA570" s="30"/>
      <c r="DB570" s="30">
        <f>IF($DF$563&gt;7,DB569+1,0)</f>
        <v>83</v>
      </c>
      <c r="DC570" s="30">
        <f t="shared" si="2584"/>
        <v>9</v>
      </c>
      <c r="DD570" s="30"/>
      <c r="DE570" s="30">
        <v>8</v>
      </c>
      <c r="DF570" s="30"/>
      <c r="DG570" s="30"/>
      <c r="DH570" s="30"/>
      <c r="DI570" s="30"/>
      <c r="DJ570" s="30"/>
      <c r="DK570" s="30"/>
      <c r="DL570" s="49">
        <f t="shared" si="2583"/>
        <v>0</v>
      </c>
      <c r="DM570" s="30"/>
      <c r="DN570" s="30"/>
      <c r="DO570" s="30"/>
      <c r="DP570" s="30"/>
      <c r="DQ570" s="30"/>
    </row>
    <row r="571" spans="102:121">
      <c r="CX571" s="30"/>
      <c r="CY571" s="30"/>
      <c r="CZ571" s="30"/>
      <c r="DA571" s="30"/>
      <c r="DB571" s="30"/>
      <c r="DC571" s="30"/>
      <c r="DD571" s="30"/>
      <c r="DE571" s="30"/>
      <c r="DF571" s="30"/>
      <c r="DG571" s="30"/>
      <c r="DH571" s="30"/>
      <c r="DI571" s="30"/>
      <c r="DJ571" s="30"/>
      <c r="DK571" s="30"/>
      <c r="DL571" s="49">
        <f t="shared" si="2583"/>
        <v>0</v>
      </c>
      <c r="DM571" s="30"/>
      <c r="DN571" s="30"/>
      <c r="DO571" s="30"/>
      <c r="DP571" s="30"/>
      <c r="DQ571" s="30"/>
    </row>
    <row r="572" spans="102:121">
      <c r="CX572" s="30"/>
      <c r="CY572" s="30"/>
      <c r="CZ572" s="30"/>
      <c r="DA572" s="30"/>
      <c r="DB572" s="30"/>
      <c r="DC572" s="30" t="str">
        <f>CR151</f>
        <v>F-HeKu</v>
      </c>
      <c r="DD572" s="30"/>
      <c r="DE572" s="30"/>
      <c r="DF572" s="30"/>
      <c r="DG572" s="30"/>
      <c r="DH572" s="30"/>
      <c r="DI572" s="30"/>
      <c r="DJ572" s="30"/>
      <c r="DK572" s="30"/>
      <c r="DL572" s="49">
        <f t="shared" si="2583"/>
        <v>0</v>
      </c>
      <c r="DM572" s="30"/>
      <c r="DN572" s="30"/>
      <c r="DO572" s="30"/>
      <c r="DP572" s="30"/>
      <c r="DQ572" s="30"/>
    </row>
    <row r="573" spans="102:121">
      <c r="CX573" s="30"/>
      <c r="CY573" s="30"/>
      <c r="CZ573" s="30"/>
      <c r="DA573" s="30"/>
      <c r="DB573" s="30">
        <f>$CP$151</f>
        <v>198</v>
      </c>
      <c r="DC573" s="30">
        <f>CO151</f>
        <v>5</v>
      </c>
      <c r="DD573" s="30"/>
      <c r="DE573" s="30">
        <v>1</v>
      </c>
      <c r="DF573" s="30">
        <f>CY152-CY151+1</f>
        <v>8</v>
      </c>
      <c r="DG573" s="30"/>
      <c r="DH573" s="30"/>
      <c r="DI573" s="30"/>
      <c r="DJ573" s="30"/>
      <c r="DK573" s="30"/>
      <c r="DL573" s="49">
        <f t="shared" si="2583"/>
        <v>0</v>
      </c>
      <c r="DM573" s="30"/>
      <c r="DN573" s="30"/>
      <c r="DO573" s="30"/>
      <c r="DP573" s="30"/>
      <c r="DQ573" s="30"/>
    </row>
    <row r="574" spans="102:121">
      <c r="CX574" s="30"/>
      <c r="CY574" s="30"/>
      <c r="CZ574" s="30"/>
      <c r="DA574" s="30"/>
      <c r="DB574" s="30">
        <f>IF($DF$573&gt;1,DB573+1,0)</f>
        <v>199</v>
      </c>
      <c r="DC574" s="30">
        <f>DC573</f>
        <v>5</v>
      </c>
      <c r="DD574" s="30"/>
      <c r="DE574" s="30">
        <v>2</v>
      </c>
      <c r="DF574" s="30"/>
      <c r="DG574" s="30"/>
      <c r="DH574" s="30"/>
      <c r="DI574" s="30"/>
      <c r="DJ574" s="30"/>
      <c r="DK574" s="30"/>
      <c r="DL574" s="49">
        <f t="shared" si="2583"/>
        <v>0</v>
      </c>
      <c r="DM574" s="30"/>
      <c r="DN574" s="30"/>
      <c r="DO574" s="30"/>
      <c r="DP574" s="30"/>
      <c r="DQ574" s="30"/>
    </row>
    <row r="575" spans="102:121">
      <c r="CX575" s="30"/>
      <c r="CY575" s="30"/>
      <c r="CZ575" s="30"/>
      <c r="DA575" s="30"/>
      <c r="DB575" s="30">
        <f>IF($DF$573&gt;2,DB574+1,0)</f>
        <v>200</v>
      </c>
      <c r="DC575" s="30">
        <f>DC574</f>
        <v>5</v>
      </c>
      <c r="DD575" s="30"/>
      <c r="DE575" s="30">
        <v>3</v>
      </c>
      <c r="DF575" s="30"/>
      <c r="DG575" s="30"/>
      <c r="DH575" s="30"/>
      <c r="DI575" s="30"/>
      <c r="DJ575" s="30"/>
      <c r="DK575" s="30"/>
      <c r="DL575" s="49">
        <f t="shared" si="2583"/>
        <v>0</v>
      </c>
      <c r="DM575" s="30"/>
      <c r="DN575" s="30"/>
      <c r="DO575" s="30"/>
      <c r="DP575" s="30"/>
      <c r="DQ575" s="30"/>
    </row>
    <row r="576" spans="102:121">
      <c r="CX576" s="30"/>
      <c r="CY576" s="30"/>
      <c r="CZ576" s="30"/>
      <c r="DA576" s="30"/>
      <c r="DB576" s="30">
        <f>IF($DF$573&gt;3,DB575+1,0)</f>
        <v>201</v>
      </c>
      <c r="DC576" s="30">
        <f t="shared" ref="DC576:DC580" si="2585">DC575</f>
        <v>5</v>
      </c>
      <c r="DD576" s="30"/>
      <c r="DE576" s="30">
        <v>4</v>
      </c>
      <c r="DF576" s="30"/>
      <c r="DG576" s="30"/>
      <c r="DH576" s="30"/>
      <c r="DI576" s="30"/>
      <c r="DJ576" s="30"/>
      <c r="DK576" s="30"/>
      <c r="DL576" s="49">
        <f t="shared" si="2583"/>
        <v>0</v>
      </c>
      <c r="DM576" s="30"/>
      <c r="DN576" s="30"/>
      <c r="DO576" s="30"/>
      <c r="DP576" s="30"/>
      <c r="DQ576" s="30"/>
    </row>
    <row r="577" spans="102:121">
      <c r="CX577" s="30"/>
      <c r="CY577" s="30"/>
      <c r="CZ577" s="30"/>
      <c r="DA577" s="30"/>
      <c r="DB577" s="30">
        <f>IF($DF$573&gt;4,DB576+1,0)</f>
        <v>202</v>
      </c>
      <c r="DC577" s="30">
        <f t="shared" si="2585"/>
        <v>5</v>
      </c>
      <c r="DD577" s="30"/>
      <c r="DE577" s="30">
        <v>5</v>
      </c>
      <c r="DF577" s="30"/>
      <c r="DG577" s="30"/>
      <c r="DH577" s="30"/>
      <c r="DI577" s="30"/>
      <c r="DJ577" s="30"/>
      <c r="DK577" s="30"/>
      <c r="DL577" s="49">
        <f t="shared" si="2583"/>
        <v>0</v>
      </c>
      <c r="DM577" s="30"/>
      <c r="DN577" s="30"/>
      <c r="DO577" s="30"/>
      <c r="DP577" s="30"/>
      <c r="DQ577" s="30"/>
    </row>
    <row r="578" spans="102:121">
      <c r="CX578" s="30"/>
      <c r="CY578" s="30"/>
      <c r="CZ578" s="30"/>
      <c r="DA578" s="30"/>
      <c r="DB578" s="30">
        <f>IF($DF$573&gt;5,DB577+1,0)</f>
        <v>203</v>
      </c>
      <c r="DC578" s="30">
        <f t="shared" si="2585"/>
        <v>5</v>
      </c>
      <c r="DD578" s="30"/>
      <c r="DE578" s="30">
        <v>6</v>
      </c>
      <c r="DF578" s="30"/>
      <c r="DG578" s="30"/>
      <c r="DH578" s="30"/>
      <c r="DI578" s="30"/>
      <c r="DJ578" s="30"/>
      <c r="DK578" s="30"/>
      <c r="DL578" s="49">
        <f t="shared" si="2583"/>
        <v>0</v>
      </c>
      <c r="DM578" s="30"/>
      <c r="DN578" s="30"/>
      <c r="DO578" s="30"/>
      <c r="DP578" s="30"/>
      <c r="DQ578" s="30"/>
    </row>
    <row r="579" spans="102:121">
      <c r="CX579" s="30"/>
      <c r="CY579" s="30"/>
      <c r="CZ579" s="30"/>
      <c r="DA579" s="30"/>
      <c r="DB579" s="30">
        <f>IF($DF$573&gt;6,DB578+1,0)</f>
        <v>204</v>
      </c>
      <c r="DC579" s="30">
        <f t="shared" si="2585"/>
        <v>5</v>
      </c>
      <c r="DD579" s="30"/>
      <c r="DE579" s="30">
        <v>7</v>
      </c>
      <c r="DF579" s="30"/>
      <c r="DG579" s="30"/>
      <c r="DH579" s="30"/>
      <c r="DI579" s="30"/>
      <c r="DJ579" s="30"/>
      <c r="DK579" s="30"/>
      <c r="DL579" s="49">
        <f t="shared" si="2583"/>
        <v>0</v>
      </c>
      <c r="DM579" s="30"/>
      <c r="DN579" s="30"/>
      <c r="DO579" s="30"/>
      <c r="DP579" s="30"/>
      <c r="DQ579" s="30"/>
    </row>
    <row r="580" spans="102:121">
      <c r="CX580" s="30"/>
      <c r="CY580" s="30"/>
      <c r="CZ580" s="30"/>
      <c r="DA580" s="30"/>
      <c r="DB580" s="30">
        <f>IF($DF$573&gt;7,DB579+1,0)</f>
        <v>205</v>
      </c>
      <c r="DC580" s="30">
        <f t="shared" si="2585"/>
        <v>5</v>
      </c>
      <c r="DD580" s="30"/>
      <c r="DE580" s="30">
        <v>8</v>
      </c>
      <c r="DF580" s="30"/>
      <c r="DG580" s="30"/>
      <c r="DH580" s="30"/>
      <c r="DI580" s="30"/>
      <c r="DJ580" s="30"/>
      <c r="DK580" s="30"/>
      <c r="DL580" s="49">
        <f t="shared" si="2583"/>
        <v>0</v>
      </c>
      <c r="DM580" s="30"/>
      <c r="DN580" s="30"/>
      <c r="DO580" s="30"/>
      <c r="DP580" s="30"/>
      <c r="DQ580" s="30"/>
    </row>
    <row r="581" spans="102:121">
      <c r="CX581" s="30"/>
      <c r="CY581" s="30"/>
      <c r="CZ581" s="30"/>
      <c r="DA581" s="30"/>
      <c r="DB581" s="30"/>
      <c r="DC581" s="30"/>
      <c r="DD581" s="30"/>
      <c r="DE581" s="30"/>
      <c r="DF581" s="30"/>
      <c r="DG581" s="30"/>
      <c r="DH581" s="30"/>
      <c r="DI581" s="30"/>
      <c r="DJ581" s="30"/>
      <c r="DK581" s="30"/>
      <c r="DL581" s="49">
        <f t="shared" si="2583"/>
        <v>0</v>
      </c>
      <c r="DM581" s="30"/>
      <c r="DN581" s="30"/>
      <c r="DO581" s="30"/>
      <c r="DP581" s="30"/>
      <c r="DQ581" s="30"/>
    </row>
    <row r="582" spans="102:121">
      <c r="CX582" s="30"/>
      <c r="CY582" s="30"/>
      <c r="CZ582" s="30"/>
      <c r="DA582" s="30"/>
      <c r="DB582" s="30"/>
      <c r="DC582" s="30" t="str">
        <f>CR153</f>
        <v>M-HeKu</v>
      </c>
      <c r="DD582" s="30"/>
      <c r="DE582" s="30"/>
      <c r="DF582" s="30"/>
      <c r="DG582" s="30"/>
      <c r="DH582" s="30"/>
      <c r="DI582" s="30"/>
      <c r="DJ582" s="30"/>
      <c r="DK582" s="30"/>
      <c r="DL582" s="49">
        <f t="shared" si="2583"/>
        <v>0</v>
      </c>
      <c r="DM582" s="30"/>
      <c r="DN582" s="30"/>
      <c r="DO582" s="30"/>
      <c r="DP582" s="30"/>
      <c r="DQ582" s="30"/>
    </row>
    <row r="583" spans="102:121">
      <c r="CX583" s="30"/>
      <c r="CY583" s="30"/>
      <c r="CZ583" s="30"/>
      <c r="DA583" s="30"/>
      <c r="DB583" s="30">
        <f>$CP$153</f>
        <v>114</v>
      </c>
      <c r="DC583" s="30">
        <f>CO153</f>
        <v>6</v>
      </c>
      <c r="DD583" s="30"/>
      <c r="DE583" s="30">
        <v>1</v>
      </c>
      <c r="DF583" s="30">
        <f>CY154-CY153+1</f>
        <v>8</v>
      </c>
      <c r="DG583" s="30"/>
      <c r="DH583" s="30"/>
      <c r="DI583" s="30"/>
      <c r="DJ583" s="30"/>
      <c r="DK583" s="30"/>
      <c r="DL583" s="49">
        <f t="shared" si="2583"/>
        <v>0</v>
      </c>
      <c r="DM583" s="30"/>
      <c r="DN583" s="30"/>
      <c r="DO583" s="30"/>
      <c r="DP583" s="30"/>
      <c r="DQ583" s="30"/>
    </row>
    <row r="584" spans="102:121">
      <c r="CX584" s="30"/>
      <c r="CY584" s="30"/>
      <c r="CZ584" s="30"/>
      <c r="DA584" s="30"/>
      <c r="DB584" s="30">
        <f>IF($DF$583&gt;1,DB583+1,0)</f>
        <v>115</v>
      </c>
      <c r="DC584" s="30">
        <f>DC583</f>
        <v>6</v>
      </c>
      <c r="DD584" s="30"/>
      <c r="DE584" s="30">
        <v>2</v>
      </c>
      <c r="DF584" s="30"/>
      <c r="DG584" s="30"/>
      <c r="DH584" s="30"/>
      <c r="DI584" s="30"/>
      <c r="DJ584" s="30"/>
      <c r="DK584" s="30"/>
      <c r="DL584" s="49">
        <f t="shared" si="2583"/>
        <v>0</v>
      </c>
      <c r="DM584" s="30"/>
      <c r="DN584" s="30"/>
      <c r="DO584" s="30"/>
      <c r="DP584" s="30"/>
      <c r="DQ584" s="30"/>
    </row>
    <row r="585" spans="102:121">
      <c r="CX585" s="30"/>
      <c r="CY585" s="30"/>
      <c r="CZ585" s="30"/>
      <c r="DA585" s="30"/>
      <c r="DB585" s="30">
        <f>IF($DF$583&gt;2,DB584+1,0)</f>
        <v>116</v>
      </c>
      <c r="DC585" s="30">
        <f t="shared" ref="DC585:DC590" si="2586">DC584</f>
        <v>6</v>
      </c>
      <c r="DD585" s="30"/>
      <c r="DE585" s="30">
        <v>3</v>
      </c>
      <c r="DF585" s="30"/>
      <c r="DG585" s="30"/>
      <c r="DH585" s="30"/>
      <c r="DI585" s="30"/>
      <c r="DJ585" s="30"/>
      <c r="DK585" s="30"/>
      <c r="DL585" s="49">
        <f t="shared" si="2583"/>
        <v>0</v>
      </c>
      <c r="DM585" s="30"/>
      <c r="DN585" s="30"/>
      <c r="DO585" s="30"/>
      <c r="DP585" s="30"/>
      <c r="DQ585" s="30"/>
    </row>
    <row r="586" spans="102:121">
      <c r="CX586" s="30"/>
      <c r="CY586" s="30"/>
      <c r="CZ586" s="30"/>
      <c r="DA586" s="30"/>
      <c r="DB586" s="30">
        <f>IF($DF$583&gt;3,DB585+1,0)</f>
        <v>117</v>
      </c>
      <c r="DC586" s="30">
        <f t="shared" si="2586"/>
        <v>6</v>
      </c>
      <c r="DD586" s="30"/>
      <c r="DE586" s="30">
        <v>4</v>
      </c>
      <c r="DF586" s="30"/>
      <c r="DG586" s="30"/>
      <c r="DH586" s="30"/>
      <c r="DI586" s="30"/>
      <c r="DJ586" s="30"/>
      <c r="DK586" s="30"/>
      <c r="DL586" s="49">
        <f t="shared" si="2583"/>
        <v>0</v>
      </c>
      <c r="DM586" s="30"/>
      <c r="DN586" s="30"/>
      <c r="DO586" s="30"/>
      <c r="DP586" s="30"/>
      <c r="DQ586" s="30"/>
    </row>
    <row r="587" spans="102:121">
      <c r="CX587" s="30"/>
      <c r="CY587" s="30"/>
      <c r="CZ587" s="30"/>
      <c r="DA587" s="30"/>
      <c r="DB587" s="30">
        <f>IF($DF$583&gt;4,DB586+1,0)</f>
        <v>118</v>
      </c>
      <c r="DC587" s="30">
        <f t="shared" si="2586"/>
        <v>6</v>
      </c>
      <c r="DD587" s="30"/>
      <c r="DE587" s="30">
        <v>5</v>
      </c>
      <c r="DF587" s="30"/>
      <c r="DG587" s="30"/>
      <c r="DH587" s="30"/>
      <c r="DI587" s="30"/>
      <c r="DJ587" s="30"/>
      <c r="DK587" s="30"/>
      <c r="DL587" s="49">
        <f t="shared" si="2583"/>
        <v>0</v>
      </c>
      <c r="DM587" s="30"/>
      <c r="DN587" s="30"/>
      <c r="DO587" s="30"/>
      <c r="DP587" s="30"/>
      <c r="DQ587" s="30"/>
    </row>
    <row r="588" spans="102:121">
      <c r="CX588" s="30"/>
      <c r="CY588" s="30"/>
      <c r="CZ588" s="30"/>
      <c r="DA588" s="30"/>
      <c r="DB588" s="30">
        <f>IF($DF$583&gt;5,DB587+1,0)</f>
        <v>119</v>
      </c>
      <c r="DC588" s="30">
        <f t="shared" si="2586"/>
        <v>6</v>
      </c>
      <c r="DD588" s="30"/>
      <c r="DE588" s="30">
        <v>6</v>
      </c>
      <c r="DF588" s="30"/>
      <c r="DG588" s="30"/>
      <c r="DH588" s="30"/>
      <c r="DI588" s="30"/>
      <c r="DJ588" s="30"/>
      <c r="DK588" s="30"/>
      <c r="DL588" s="49">
        <f t="shared" si="2583"/>
        <v>0</v>
      </c>
      <c r="DM588" s="30"/>
      <c r="DN588" s="30"/>
      <c r="DO588" s="30"/>
      <c r="DP588" s="30"/>
      <c r="DQ588" s="30"/>
    </row>
    <row r="589" spans="102:121">
      <c r="CX589" s="30"/>
      <c r="CY589" s="30"/>
      <c r="CZ589" s="30"/>
      <c r="DA589" s="30"/>
      <c r="DB589" s="30">
        <f>IF($DF$583&gt;6,DB588+1,0)</f>
        <v>120</v>
      </c>
      <c r="DC589" s="30">
        <f t="shared" si="2586"/>
        <v>6</v>
      </c>
      <c r="DD589" s="30"/>
      <c r="DE589" s="30">
        <v>7</v>
      </c>
      <c r="DF589" s="30"/>
      <c r="DG589" s="30"/>
      <c r="DH589" s="30"/>
      <c r="DI589" s="30"/>
      <c r="DJ589" s="30"/>
      <c r="DK589" s="30"/>
      <c r="DL589" s="49">
        <f t="shared" si="2583"/>
        <v>0</v>
      </c>
      <c r="DM589" s="30"/>
      <c r="DN589" s="30"/>
      <c r="DO589" s="30"/>
      <c r="DP589" s="30"/>
      <c r="DQ589" s="30"/>
    </row>
    <row r="590" spans="102:121">
      <c r="CX590" s="30"/>
      <c r="CY590" s="30"/>
      <c r="CZ590" s="30"/>
      <c r="DA590" s="30"/>
      <c r="DB590" s="30">
        <f>IF($DF$583&gt;7,DB589+1,0)</f>
        <v>121</v>
      </c>
      <c r="DC590" s="30">
        <f t="shared" si="2586"/>
        <v>6</v>
      </c>
      <c r="DD590" s="30"/>
      <c r="DE590" s="30">
        <v>8</v>
      </c>
      <c r="DF590" s="30"/>
      <c r="DG590" s="30"/>
      <c r="DH590" s="30"/>
      <c r="DI590" s="30"/>
      <c r="DJ590" s="30"/>
      <c r="DK590" s="30"/>
      <c r="DL590" s="49">
        <f t="shared" si="2583"/>
        <v>0</v>
      </c>
      <c r="DM590" s="30"/>
      <c r="DN590" s="30"/>
      <c r="DO590" s="30"/>
      <c r="DP590" s="30"/>
      <c r="DQ590" s="30"/>
    </row>
    <row r="591" spans="102:121">
      <c r="CX591" s="30"/>
      <c r="CY591" s="30"/>
      <c r="CZ591" s="30"/>
      <c r="DA591" s="30"/>
      <c r="DB591" s="30"/>
      <c r="DC591" s="30"/>
      <c r="DD591" s="30"/>
      <c r="DE591" s="30"/>
      <c r="DF591" s="30"/>
      <c r="DG591" s="30"/>
      <c r="DH591" s="30"/>
      <c r="DI591" s="30"/>
      <c r="DJ591" s="30"/>
      <c r="DK591" s="30"/>
      <c r="DL591" s="49">
        <f t="shared" si="2583"/>
        <v>0</v>
      </c>
      <c r="DM591" s="30"/>
      <c r="DN591" s="30"/>
      <c r="DO591" s="30"/>
      <c r="DP591" s="30"/>
      <c r="DQ591" s="30"/>
    </row>
    <row r="592" spans="102:121">
      <c r="CX592" s="30"/>
      <c r="CY592" s="30"/>
      <c r="CZ592" s="30"/>
      <c r="DA592" s="30"/>
      <c r="DB592" s="30"/>
      <c r="DC592" s="30" t="str">
        <f>CR155</f>
        <v>F-GLK 1 (Weekend)</v>
      </c>
      <c r="DD592" s="30"/>
      <c r="DE592" s="30"/>
      <c r="DF592" s="30"/>
      <c r="DG592" s="30"/>
      <c r="DH592" s="30"/>
      <c r="DI592" s="30"/>
      <c r="DJ592" s="30"/>
      <c r="DK592" s="30"/>
      <c r="DL592" s="49">
        <f t="shared" si="2583"/>
        <v>0</v>
      </c>
      <c r="DM592" s="30"/>
      <c r="DN592" s="30"/>
      <c r="DO592" s="30"/>
      <c r="DP592" s="30"/>
      <c r="DQ592" s="30"/>
    </row>
    <row r="593" spans="102:121">
      <c r="CX593" s="30"/>
      <c r="CY593" s="30"/>
      <c r="CZ593" s="30"/>
      <c r="DA593" s="30"/>
      <c r="DB593" s="30">
        <f>$CP$155</f>
        <v>-39</v>
      </c>
      <c r="DC593" s="30">
        <f>CO155</f>
        <v>6</v>
      </c>
      <c r="DD593" s="30"/>
      <c r="DE593" s="30">
        <v>1</v>
      </c>
      <c r="DF593" s="30">
        <f>CY156-CY155+1</f>
        <v>2</v>
      </c>
      <c r="DG593" s="30"/>
      <c r="DH593" s="30"/>
      <c r="DI593" s="30"/>
      <c r="DJ593" s="30"/>
      <c r="DK593" s="30"/>
      <c r="DL593" s="49">
        <f t="shared" si="2583"/>
        <v>0</v>
      </c>
      <c r="DM593" s="30"/>
      <c r="DN593" s="30"/>
      <c r="DO593" s="30"/>
      <c r="DP593" s="30"/>
      <c r="DQ593" s="30"/>
    </row>
    <row r="594" spans="102:121">
      <c r="CX594" s="30"/>
      <c r="CY594" s="30"/>
      <c r="CZ594" s="30"/>
      <c r="DA594" s="30"/>
      <c r="DB594" s="30">
        <f>IF($DF$593&gt;1,DB593+1,0)</f>
        <v>-38</v>
      </c>
      <c r="DC594" s="30">
        <f>DC593</f>
        <v>6</v>
      </c>
      <c r="DD594" s="30"/>
      <c r="DE594" s="30">
        <v>2</v>
      </c>
      <c r="DF594" s="30"/>
      <c r="DG594" s="30"/>
      <c r="DH594" s="30"/>
      <c r="DI594" s="30"/>
      <c r="DJ594" s="30"/>
      <c r="DK594" s="30"/>
      <c r="DL594" s="49">
        <f t="shared" si="2583"/>
        <v>0</v>
      </c>
      <c r="DM594" s="30"/>
      <c r="DN594" s="30"/>
      <c r="DO594" s="30"/>
      <c r="DP594" s="30"/>
      <c r="DQ594" s="30"/>
    </row>
    <row r="595" spans="102:121">
      <c r="CX595" s="30"/>
      <c r="CY595" s="30"/>
      <c r="CZ595" s="30"/>
      <c r="DA595" s="30"/>
      <c r="DB595" s="30">
        <f>IF($DF$593&gt;2,DB594+1,0)</f>
        <v>0</v>
      </c>
      <c r="DC595" s="30">
        <f t="shared" ref="DC595:DC600" si="2587">DC594</f>
        <v>6</v>
      </c>
      <c r="DD595" s="30"/>
      <c r="DE595" s="30">
        <v>3</v>
      </c>
      <c r="DF595" s="30"/>
      <c r="DG595" s="30"/>
      <c r="DH595" s="30"/>
      <c r="DI595" s="30"/>
      <c r="DJ595" s="30"/>
      <c r="DK595" s="30"/>
      <c r="DL595" s="49">
        <f t="shared" si="2583"/>
        <v>0</v>
      </c>
      <c r="DM595" s="30"/>
      <c r="DN595" s="30"/>
      <c r="DO595" s="30"/>
      <c r="DP595" s="30"/>
      <c r="DQ595" s="30"/>
    </row>
    <row r="596" spans="102:121">
      <c r="CX596" s="30"/>
      <c r="CY596" s="30"/>
      <c r="CZ596" s="30"/>
      <c r="DA596" s="30"/>
      <c r="DB596" s="30">
        <f>IF($DF$593&gt;3,DB595+1,0)</f>
        <v>0</v>
      </c>
      <c r="DC596" s="30">
        <f t="shared" si="2587"/>
        <v>6</v>
      </c>
      <c r="DD596" s="30"/>
      <c r="DE596" s="30">
        <v>4</v>
      </c>
      <c r="DF596" s="30"/>
      <c r="DG596" s="30"/>
      <c r="DH596" s="30"/>
      <c r="DI596" s="30"/>
      <c r="DJ596" s="30"/>
      <c r="DK596" s="30"/>
      <c r="DL596" s="49">
        <f t="shared" si="2583"/>
        <v>0</v>
      </c>
      <c r="DM596" s="30"/>
      <c r="DN596" s="30"/>
      <c r="DO596" s="30"/>
      <c r="DP596" s="30"/>
      <c r="DQ596" s="30"/>
    </row>
    <row r="597" spans="102:121">
      <c r="CX597" s="30"/>
      <c r="CY597" s="30"/>
      <c r="CZ597" s="30"/>
      <c r="DA597" s="30"/>
      <c r="DB597" s="30">
        <f>IF($DF$593&gt;4,DB596+1,0)</f>
        <v>0</v>
      </c>
      <c r="DC597" s="30">
        <f t="shared" si="2587"/>
        <v>6</v>
      </c>
      <c r="DD597" s="30"/>
      <c r="DE597" s="30">
        <v>5</v>
      </c>
      <c r="DF597" s="30"/>
      <c r="DG597" s="30"/>
      <c r="DH597" s="30"/>
      <c r="DI597" s="30"/>
      <c r="DJ597" s="30"/>
      <c r="DK597" s="30"/>
      <c r="DL597" s="49">
        <f t="shared" si="2583"/>
        <v>0</v>
      </c>
      <c r="DM597" s="30"/>
      <c r="DN597" s="30"/>
      <c r="DO597" s="30"/>
      <c r="DP597" s="30"/>
      <c r="DQ597" s="30"/>
    </row>
    <row r="598" spans="102:121">
      <c r="CX598" s="30"/>
      <c r="CY598" s="30"/>
      <c r="CZ598" s="30"/>
      <c r="DA598" s="30"/>
      <c r="DB598" s="30">
        <f>IF($DF$593&gt;5,DB597+1,0)</f>
        <v>0</v>
      </c>
      <c r="DC598" s="30">
        <f t="shared" si="2587"/>
        <v>6</v>
      </c>
      <c r="DD598" s="30"/>
      <c r="DE598" s="30">
        <v>6</v>
      </c>
      <c r="DF598" s="30"/>
      <c r="DG598" s="30"/>
      <c r="DH598" s="30"/>
      <c r="DI598" s="30"/>
      <c r="DJ598" s="30"/>
      <c r="DK598" s="30"/>
      <c r="DL598" s="49">
        <f t="shared" si="2583"/>
        <v>0</v>
      </c>
      <c r="DM598" s="30"/>
      <c r="DN598" s="30"/>
      <c r="DO598" s="30"/>
      <c r="DP598" s="30"/>
      <c r="DQ598" s="30"/>
    </row>
    <row r="599" spans="102:121">
      <c r="CX599" s="30"/>
      <c r="CY599" s="30"/>
      <c r="CZ599" s="30"/>
      <c r="DA599" s="30"/>
      <c r="DB599" s="30">
        <f>IF($DF$593&gt;6,DB598+1,0)</f>
        <v>0</v>
      </c>
      <c r="DC599" s="30">
        <f t="shared" si="2587"/>
        <v>6</v>
      </c>
      <c r="DD599" s="30"/>
      <c r="DE599" s="30">
        <v>7</v>
      </c>
      <c r="DF599" s="30"/>
      <c r="DG599" s="30"/>
      <c r="DH599" s="30"/>
      <c r="DI599" s="30"/>
      <c r="DJ599" s="30"/>
      <c r="DK599" s="30"/>
      <c r="DL599" s="49">
        <f t="shared" si="2583"/>
        <v>0</v>
      </c>
      <c r="DM599" s="30"/>
      <c r="DN599" s="30"/>
      <c r="DO599" s="30"/>
      <c r="DP599" s="30"/>
      <c r="DQ599" s="30"/>
    </row>
    <row r="600" spans="102:121">
      <c r="CX600" s="30"/>
      <c r="CY600" s="30"/>
      <c r="CZ600" s="30"/>
      <c r="DA600" s="30"/>
      <c r="DB600" s="30">
        <f>IF($DF$593&gt;7,DB599+1,0)</f>
        <v>0</v>
      </c>
      <c r="DC600" s="30">
        <f t="shared" si="2587"/>
        <v>6</v>
      </c>
      <c r="DD600" s="30"/>
      <c r="DE600" s="30">
        <v>8</v>
      </c>
      <c r="DF600" s="30"/>
      <c r="DG600" s="30"/>
      <c r="DH600" s="30"/>
      <c r="DI600" s="30"/>
      <c r="DJ600" s="30"/>
      <c r="DK600" s="30"/>
      <c r="DL600" s="49">
        <f t="shared" si="2583"/>
        <v>0</v>
      </c>
      <c r="DM600" s="30"/>
      <c r="DN600" s="30"/>
      <c r="DO600" s="30"/>
      <c r="DP600" s="30"/>
      <c r="DQ600" s="30"/>
    </row>
    <row r="601" spans="102:121">
      <c r="CX601" s="30"/>
      <c r="CY601" s="30"/>
      <c r="CZ601" s="30"/>
      <c r="DA601" s="30"/>
      <c r="DB601" s="30"/>
      <c r="DC601" s="30"/>
      <c r="DD601" s="30"/>
      <c r="DE601" s="30"/>
      <c r="DF601" s="30"/>
      <c r="DG601" s="30"/>
      <c r="DH601" s="30"/>
      <c r="DI601" s="30"/>
      <c r="DJ601" s="30"/>
      <c r="DK601" s="30"/>
      <c r="DL601" s="49">
        <f t="shared" si="2583"/>
        <v>0</v>
      </c>
      <c r="DM601" s="30"/>
      <c r="DN601" s="30"/>
      <c r="DO601" s="30"/>
      <c r="DP601" s="30"/>
      <c r="DQ601" s="30"/>
    </row>
    <row r="602" spans="102:121">
      <c r="CX602" s="30"/>
      <c r="CY602" s="30"/>
      <c r="CZ602" s="30"/>
      <c r="DA602" s="30"/>
      <c r="DB602" s="30"/>
      <c r="DC602" s="30" t="str">
        <f>CR157</f>
        <v>F-GLK 1 (Kurs)</v>
      </c>
      <c r="DD602" s="30"/>
      <c r="DE602" s="30"/>
      <c r="DF602" s="30"/>
      <c r="DG602" s="30"/>
      <c r="DH602" s="30"/>
      <c r="DI602" s="30"/>
      <c r="DJ602" s="30"/>
      <c r="DK602" s="30"/>
      <c r="DL602" s="49">
        <f t="shared" si="2583"/>
        <v>0</v>
      </c>
      <c r="DM602" s="30"/>
      <c r="DN602" s="30"/>
      <c r="DO602" s="30"/>
      <c r="DP602" s="30"/>
      <c r="DQ602" s="30"/>
    </row>
    <row r="603" spans="102:121">
      <c r="CX603" s="30"/>
      <c r="CY603" s="30"/>
      <c r="CZ603" s="30"/>
      <c r="DA603" s="30"/>
      <c r="DB603" s="30">
        <f>$CP$157</f>
        <v>-34</v>
      </c>
      <c r="DC603" s="30">
        <f>CO157</f>
        <v>6</v>
      </c>
      <c r="DD603" s="30"/>
      <c r="DE603" s="30">
        <v>1</v>
      </c>
      <c r="DF603" s="30">
        <f>CY158-CY157+1</f>
        <v>5</v>
      </c>
      <c r="DG603" s="30"/>
      <c r="DH603" s="30"/>
      <c r="DI603" s="30"/>
      <c r="DJ603" s="30"/>
      <c r="DK603" s="30"/>
      <c r="DL603" s="49">
        <f t="shared" si="2583"/>
        <v>0</v>
      </c>
      <c r="DM603" s="30"/>
      <c r="DN603" s="30"/>
      <c r="DO603" s="30"/>
      <c r="DP603" s="30"/>
      <c r="DQ603" s="30"/>
    </row>
    <row r="604" spans="102:121">
      <c r="CX604" s="30"/>
      <c r="CY604" s="30"/>
      <c r="CZ604" s="30"/>
      <c r="DA604" s="30"/>
      <c r="DB604" s="30">
        <f>IF($DF$603&gt;1,DB603+1,0)</f>
        <v>-33</v>
      </c>
      <c r="DC604" s="30">
        <f>DC603</f>
        <v>6</v>
      </c>
      <c r="DD604" s="30"/>
      <c r="DE604" s="30">
        <v>2</v>
      </c>
      <c r="DF604" s="30"/>
      <c r="DG604" s="30"/>
      <c r="DH604" s="30"/>
      <c r="DI604" s="30"/>
      <c r="DJ604" s="30"/>
      <c r="DK604" s="30"/>
      <c r="DL604" s="49">
        <f t="shared" si="2583"/>
        <v>0</v>
      </c>
      <c r="DM604" s="30"/>
      <c r="DN604" s="30"/>
      <c r="DO604" s="30"/>
      <c r="DP604" s="30"/>
      <c r="DQ604" s="30"/>
    </row>
    <row r="605" spans="102:121">
      <c r="CX605" s="30"/>
      <c r="CY605" s="30"/>
      <c r="CZ605" s="30"/>
      <c r="DA605" s="30"/>
      <c r="DB605" s="30">
        <f>IF($DF$603&gt;2,DB604+1,0)</f>
        <v>-32</v>
      </c>
      <c r="DC605" s="30">
        <f t="shared" ref="DC605:DC610" si="2588">DC604</f>
        <v>6</v>
      </c>
      <c r="DD605" s="30"/>
      <c r="DE605" s="30">
        <v>3</v>
      </c>
      <c r="DF605" s="30"/>
      <c r="DG605" s="30"/>
      <c r="DH605" s="30"/>
      <c r="DI605" s="30"/>
      <c r="DJ605" s="30"/>
      <c r="DK605" s="30"/>
      <c r="DL605" s="49">
        <f t="shared" si="2583"/>
        <v>0</v>
      </c>
      <c r="DM605" s="30"/>
      <c r="DN605" s="30"/>
      <c r="DO605" s="30"/>
      <c r="DP605" s="30"/>
      <c r="DQ605" s="30"/>
    </row>
    <row r="606" spans="102:121">
      <c r="CX606" s="30"/>
      <c r="CY606" s="30"/>
      <c r="CZ606" s="30"/>
      <c r="DA606" s="30"/>
      <c r="DB606" s="30">
        <f>IF($DF$603&gt;3,DB605+1,0)</f>
        <v>-31</v>
      </c>
      <c r="DC606" s="30">
        <f t="shared" si="2588"/>
        <v>6</v>
      </c>
      <c r="DD606" s="30"/>
      <c r="DE606" s="30">
        <v>4</v>
      </c>
      <c r="DF606" s="30"/>
      <c r="DG606" s="30"/>
      <c r="DH606" s="30"/>
      <c r="DI606" s="30"/>
      <c r="DJ606" s="30"/>
      <c r="DK606" s="30"/>
      <c r="DL606" s="49">
        <f t="shared" si="2583"/>
        <v>0</v>
      </c>
      <c r="DM606" s="30"/>
      <c r="DN606" s="30"/>
      <c r="DO606" s="30"/>
      <c r="DP606" s="30"/>
      <c r="DQ606" s="30"/>
    </row>
    <row r="607" spans="102:121">
      <c r="CX607" s="30"/>
      <c r="CY607" s="30"/>
      <c r="CZ607" s="30"/>
      <c r="DA607" s="30"/>
      <c r="DB607" s="30">
        <f>IF($DF$603&gt;4,DB606+1,0)</f>
        <v>-30</v>
      </c>
      <c r="DC607" s="30">
        <f t="shared" si="2588"/>
        <v>6</v>
      </c>
      <c r="DD607" s="30"/>
      <c r="DE607" s="30">
        <v>5</v>
      </c>
      <c r="DF607" s="30"/>
      <c r="DG607" s="30"/>
      <c r="DH607" s="30"/>
      <c r="DI607" s="30"/>
      <c r="DJ607" s="30"/>
      <c r="DK607" s="30"/>
      <c r="DL607" s="49">
        <f t="shared" si="2583"/>
        <v>0</v>
      </c>
      <c r="DM607" s="30"/>
      <c r="DN607" s="30"/>
      <c r="DO607" s="30"/>
      <c r="DP607" s="30"/>
      <c r="DQ607" s="30"/>
    </row>
    <row r="608" spans="102:121">
      <c r="CX608" s="30"/>
      <c r="CY608" s="30"/>
      <c r="CZ608" s="30"/>
      <c r="DA608" s="30"/>
      <c r="DB608" s="30">
        <f>IF($DF$603&gt;5,DB607+1,0)</f>
        <v>0</v>
      </c>
      <c r="DC608" s="30">
        <f t="shared" si="2588"/>
        <v>6</v>
      </c>
      <c r="DD608" s="30"/>
      <c r="DE608" s="30">
        <v>6</v>
      </c>
      <c r="DF608" s="30"/>
      <c r="DG608" s="30"/>
      <c r="DH608" s="30"/>
      <c r="DI608" s="30"/>
      <c r="DJ608" s="30"/>
      <c r="DK608" s="30"/>
      <c r="DL608" s="49">
        <f t="shared" si="2583"/>
        <v>0</v>
      </c>
      <c r="DM608" s="30"/>
      <c r="DN608" s="30"/>
      <c r="DO608" s="30"/>
      <c r="DP608" s="30"/>
      <c r="DQ608" s="30"/>
    </row>
    <row r="609" spans="102:121">
      <c r="CX609" s="30"/>
      <c r="CY609" s="30"/>
      <c r="CZ609" s="30"/>
      <c r="DA609" s="30"/>
      <c r="DB609" s="30">
        <f>IF($DF$603&gt;6,DB608+1,0)</f>
        <v>0</v>
      </c>
      <c r="DC609" s="30">
        <f t="shared" si="2588"/>
        <v>6</v>
      </c>
      <c r="DD609" s="30"/>
      <c r="DE609" s="30">
        <v>7</v>
      </c>
      <c r="DF609" s="30"/>
      <c r="DG609" s="30"/>
      <c r="DH609" s="30"/>
      <c r="DI609" s="30"/>
      <c r="DJ609" s="30"/>
      <c r="DK609" s="30"/>
      <c r="DL609" s="49">
        <f t="shared" si="2583"/>
        <v>0</v>
      </c>
      <c r="DM609" s="30"/>
      <c r="DN609" s="30"/>
      <c r="DO609" s="30"/>
      <c r="DP609" s="30"/>
      <c r="DQ609" s="30"/>
    </row>
    <row r="610" spans="102:121">
      <c r="CX610" s="30"/>
      <c r="CY610" s="30"/>
      <c r="CZ610" s="30"/>
      <c r="DA610" s="30"/>
      <c r="DB610" s="30">
        <f>IF($DF$603&gt;7,DB609+1,0)</f>
        <v>0</v>
      </c>
      <c r="DC610" s="30">
        <f t="shared" si="2588"/>
        <v>6</v>
      </c>
      <c r="DD610" s="30"/>
      <c r="DE610" s="30">
        <v>8</v>
      </c>
      <c r="DF610" s="30"/>
      <c r="DG610" s="30"/>
      <c r="DH610" s="30"/>
      <c r="DI610" s="30"/>
      <c r="DJ610" s="30"/>
      <c r="DK610" s="30"/>
      <c r="DL610" s="49">
        <f t="shared" si="2583"/>
        <v>0</v>
      </c>
      <c r="DM610" s="30"/>
      <c r="DN610" s="30"/>
      <c r="DO610" s="30"/>
      <c r="DP610" s="30"/>
      <c r="DQ610" s="30"/>
    </row>
    <row r="611" spans="102:121">
      <c r="CX611" s="30"/>
      <c r="CY611" s="30"/>
      <c r="CZ611" s="30"/>
      <c r="DA611" s="30"/>
      <c r="DB611" s="30"/>
      <c r="DC611" s="30"/>
      <c r="DD611" s="30"/>
      <c r="DE611" s="30"/>
      <c r="DF611" s="30"/>
      <c r="DG611" s="30"/>
      <c r="DH611" s="30"/>
      <c r="DI611" s="30"/>
      <c r="DJ611" s="30"/>
      <c r="DK611" s="30"/>
      <c r="DL611" s="49">
        <f t="shared" si="2583"/>
        <v>0</v>
      </c>
      <c r="DM611" s="30"/>
      <c r="DN611" s="30"/>
      <c r="DO611" s="30"/>
      <c r="DP611" s="30"/>
      <c r="DQ611" s="30"/>
    </row>
    <row r="612" spans="102:121">
      <c r="CX612" s="30"/>
      <c r="CY612" s="30"/>
      <c r="CZ612" s="30"/>
      <c r="DA612" s="30"/>
      <c r="DB612" s="30"/>
      <c r="DC612" s="30" t="str">
        <f>CR159</f>
        <v>M-GLK 1</v>
      </c>
      <c r="DD612" s="30"/>
      <c r="DE612" s="30"/>
      <c r="DF612" s="30"/>
      <c r="DG612" s="30"/>
      <c r="DH612" s="30"/>
      <c r="DI612" s="30"/>
      <c r="DJ612" s="30"/>
      <c r="DK612" s="30"/>
      <c r="DL612" s="49">
        <f t="shared" si="2583"/>
        <v>0</v>
      </c>
      <c r="DM612" s="30"/>
      <c r="DN612" s="30"/>
      <c r="DO612" s="30"/>
      <c r="DP612" s="30"/>
      <c r="DQ612" s="30"/>
    </row>
    <row r="613" spans="102:121">
      <c r="CX613" s="30"/>
      <c r="CY613" s="30"/>
      <c r="CZ613" s="30"/>
      <c r="DA613" s="30"/>
      <c r="DB613" s="30">
        <f>$CP$159</f>
        <v>198</v>
      </c>
      <c r="DC613" s="30">
        <f>CO159</f>
        <v>9</v>
      </c>
      <c r="DD613" s="30"/>
      <c r="DE613" s="30">
        <v>1</v>
      </c>
      <c r="DF613" s="30">
        <f>CY160-CY159+1</f>
        <v>8</v>
      </c>
      <c r="DG613" s="30"/>
      <c r="DH613" s="30"/>
      <c r="DI613" s="30"/>
      <c r="DJ613" s="30"/>
      <c r="DK613" s="30"/>
      <c r="DL613" s="49">
        <f t="shared" si="2583"/>
        <v>0</v>
      </c>
      <c r="DM613" s="30"/>
      <c r="DN613" s="30"/>
      <c r="DO613" s="30"/>
      <c r="DP613" s="30"/>
      <c r="DQ613" s="30"/>
    </row>
    <row r="614" spans="102:121">
      <c r="CX614" s="30"/>
      <c r="CY614" s="30"/>
      <c r="CZ614" s="30"/>
      <c r="DA614" s="30"/>
      <c r="DB614" s="30">
        <f>IF($DF$613&gt;1,DB613+1,0)</f>
        <v>199</v>
      </c>
      <c r="DC614" s="30">
        <f>DC613</f>
        <v>9</v>
      </c>
      <c r="DD614" s="30"/>
      <c r="DE614" s="30">
        <v>2</v>
      </c>
      <c r="DF614" s="30"/>
      <c r="DG614" s="30"/>
      <c r="DH614" s="30"/>
      <c r="DI614" s="30"/>
      <c r="DJ614" s="30"/>
      <c r="DK614" s="30"/>
      <c r="DL614" s="49">
        <f t="shared" si="2583"/>
        <v>0</v>
      </c>
      <c r="DM614" s="30"/>
      <c r="DN614" s="30"/>
      <c r="DO614" s="30"/>
      <c r="DP614" s="30"/>
      <c r="DQ614" s="30"/>
    </row>
    <row r="615" spans="102:121">
      <c r="CX615" s="30"/>
      <c r="CY615" s="30"/>
      <c r="CZ615" s="30"/>
      <c r="DA615" s="30"/>
      <c r="DB615" s="30">
        <f>IF($DF$613&gt;2,DB614+1,0)</f>
        <v>200</v>
      </c>
      <c r="DC615" s="30">
        <f t="shared" ref="DC615:DC620" si="2589">DC614</f>
        <v>9</v>
      </c>
      <c r="DD615" s="30"/>
      <c r="DE615" s="30">
        <v>3</v>
      </c>
      <c r="DF615" s="30"/>
      <c r="DG615" s="30"/>
      <c r="DH615" s="30"/>
      <c r="DI615" s="30"/>
      <c r="DJ615" s="30"/>
      <c r="DK615" s="30"/>
      <c r="DL615" s="49">
        <f t="shared" si="2583"/>
        <v>0</v>
      </c>
      <c r="DM615" s="30"/>
      <c r="DN615" s="30"/>
      <c r="DO615" s="30"/>
      <c r="DP615" s="30"/>
      <c r="DQ615" s="30"/>
    </row>
    <row r="616" spans="102:121">
      <c r="CX616" s="30"/>
      <c r="CY616" s="30"/>
      <c r="CZ616" s="30"/>
      <c r="DA616" s="30"/>
      <c r="DB616" s="30">
        <f>IF($DF$613&gt;3,DB615+1,0)</f>
        <v>201</v>
      </c>
      <c r="DC616" s="30">
        <f t="shared" si="2589"/>
        <v>9</v>
      </c>
      <c r="DD616" s="30"/>
      <c r="DE616" s="30">
        <v>4</v>
      </c>
      <c r="DF616" s="30"/>
      <c r="DG616" s="30"/>
      <c r="DH616" s="30"/>
      <c r="DI616" s="30"/>
      <c r="DJ616" s="30"/>
      <c r="DK616" s="30"/>
      <c r="DL616" s="49">
        <f t="shared" si="2583"/>
        <v>0</v>
      </c>
      <c r="DM616" s="30"/>
      <c r="DN616" s="30"/>
      <c r="DO616" s="30"/>
      <c r="DP616" s="30"/>
      <c r="DQ616" s="30"/>
    </row>
    <row r="617" spans="102:121">
      <c r="CX617" s="30"/>
      <c r="CY617" s="30"/>
      <c r="CZ617" s="30"/>
      <c r="DA617" s="30"/>
      <c r="DB617" s="30">
        <f>IF($DF$613&gt;4,DB616+1,0)</f>
        <v>202</v>
      </c>
      <c r="DC617" s="30">
        <f t="shared" si="2589"/>
        <v>9</v>
      </c>
      <c r="DD617" s="30"/>
      <c r="DE617" s="30">
        <v>5</v>
      </c>
      <c r="DF617" s="30"/>
      <c r="DG617" s="30"/>
      <c r="DH617" s="30"/>
      <c r="DI617" s="30"/>
      <c r="DJ617" s="30"/>
      <c r="DK617" s="30"/>
      <c r="DL617" s="49">
        <f t="shared" si="2583"/>
        <v>0</v>
      </c>
      <c r="DM617" s="30"/>
      <c r="DN617" s="30"/>
      <c r="DO617" s="30"/>
      <c r="DP617" s="30"/>
      <c r="DQ617" s="30"/>
    </row>
    <row r="618" spans="102:121">
      <c r="CX618" s="30"/>
      <c r="CY618" s="30"/>
      <c r="CZ618" s="30"/>
      <c r="DA618" s="30"/>
      <c r="DB618" s="30">
        <f>IF($DF$613&gt;5,DB617+1,0)</f>
        <v>203</v>
      </c>
      <c r="DC618" s="30">
        <f t="shared" si="2589"/>
        <v>9</v>
      </c>
      <c r="DD618" s="30"/>
      <c r="DE618" s="30">
        <v>6</v>
      </c>
      <c r="DF618" s="30"/>
      <c r="DG618" s="30"/>
      <c r="DH618" s="30"/>
      <c r="DI618" s="30"/>
      <c r="DJ618" s="30"/>
      <c r="DK618" s="30"/>
      <c r="DL618" s="49">
        <f t="shared" si="2583"/>
        <v>0</v>
      </c>
      <c r="DM618" s="30"/>
      <c r="DN618" s="30"/>
      <c r="DO618" s="30"/>
      <c r="DP618" s="30"/>
      <c r="DQ618" s="30"/>
    </row>
    <row r="619" spans="102:121">
      <c r="CX619" s="30"/>
      <c r="CY619" s="30"/>
      <c r="CZ619" s="30"/>
      <c r="DA619" s="30"/>
      <c r="DB619" s="30">
        <f>IF($DF$613&gt;6,DB618+1,0)</f>
        <v>204</v>
      </c>
      <c r="DC619" s="30">
        <f t="shared" si="2589"/>
        <v>9</v>
      </c>
      <c r="DD619" s="30"/>
      <c r="DE619" s="30">
        <v>7</v>
      </c>
      <c r="DF619" s="30"/>
      <c r="DG619" s="30"/>
      <c r="DH619" s="30"/>
      <c r="DI619" s="30"/>
      <c r="DJ619" s="30"/>
      <c r="DK619" s="30"/>
      <c r="DL619" s="49">
        <f t="shared" si="2583"/>
        <v>0</v>
      </c>
      <c r="DM619" s="30"/>
      <c r="DN619" s="30"/>
      <c r="DO619" s="30"/>
      <c r="DP619" s="30"/>
      <c r="DQ619" s="30"/>
    </row>
    <row r="620" spans="102:121">
      <c r="CX620" s="30"/>
      <c r="CY620" s="30"/>
      <c r="CZ620" s="30"/>
      <c r="DA620" s="30"/>
      <c r="DB620" s="30">
        <f>IF($DF$613&gt;7,DB619+1,0)</f>
        <v>205</v>
      </c>
      <c r="DC620" s="30">
        <f t="shared" si="2589"/>
        <v>9</v>
      </c>
      <c r="DD620" s="30"/>
      <c r="DE620" s="30">
        <v>8</v>
      </c>
      <c r="DF620" s="30"/>
      <c r="DG620" s="30"/>
      <c r="DH620" s="30"/>
      <c r="DI620" s="30"/>
      <c r="DJ620" s="30"/>
      <c r="DK620" s="30"/>
      <c r="DL620" s="49">
        <f t="shared" si="2583"/>
        <v>0</v>
      </c>
      <c r="DM620" s="30"/>
      <c r="DN620" s="30"/>
      <c r="DO620" s="30"/>
      <c r="DP620" s="30"/>
      <c r="DQ620" s="30"/>
    </row>
    <row r="621" spans="102:121">
      <c r="CX621" s="30"/>
      <c r="CY621" s="30"/>
      <c r="CZ621" s="30"/>
      <c r="DA621" s="30"/>
      <c r="DB621" s="30"/>
      <c r="DC621" s="30"/>
      <c r="DD621" s="30"/>
      <c r="DE621" s="30"/>
      <c r="DF621" s="30"/>
      <c r="DG621" s="30"/>
      <c r="DH621" s="30"/>
      <c r="DI621" s="30"/>
      <c r="DJ621" s="30"/>
      <c r="DK621" s="30"/>
      <c r="DL621" s="49">
        <f t="shared" si="2583"/>
        <v>0</v>
      </c>
      <c r="DM621" s="30"/>
      <c r="DN621" s="30"/>
      <c r="DO621" s="30"/>
      <c r="DP621" s="30"/>
      <c r="DQ621" s="30"/>
    </row>
    <row r="622" spans="102:121">
      <c r="CX622" s="30"/>
      <c r="CY622" s="30"/>
      <c r="CZ622" s="30"/>
      <c r="DA622" s="30"/>
      <c r="DB622" s="30"/>
      <c r="DC622" s="30" t="str">
        <f>CR161</f>
        <v>F-GLK 2</v>
      </c>
      <c r="DD622" s="30"/>
      <c r="DE622" s="30"/>
      <c r="DF622" s="30"/>
      <c r="DG622" s="30"/>
      <c r="DH622" s="30"/>
      <c r="DI622" s="30"/>
      <c r="DJ622" s="30"/>
      <c r="DK622" s="30"/>
      <c r="DL622" s="49">
        <f t="shared" si="2583"/>
        <v>0</v>
      </c>
      <c r="DM622" s="30"/>
      <c r="DN622" s="30"/>
      <c r="DO622" s="30"/>
      <c r="DP622" s="30"/>
      <c r="DQ622" s="30"/>
    </row>
    <row r="623" spans="102:121">
      <c r="CX623" s="30"/>
      <c r="CY623" s="30"/>
      <c r="CZ623" s="30"/>
      <c r="DA623" s="30"/>
      <c r="DB623" s="30">
        <f>$CP$161</f>
        <v>198</v>
      </c>
      <c r="DC623" s="30">
        <f>CO161</f>
        <v>6</v>
      </c>
      <c r="DD623" s="30"/>
      <c r="DE623" s="30">
        <v>1</v>
      </c>
      <c r="DF623" s="30">
        <f>CY162-CY161+1</f>
        <v>8</v>
      </c>
      <c r="DG623" s="30"/>
      <c r="DH623" s="30"/>
      <c r="DI623" s="30"/>
      <c r="DJ623" s="30"/>
      <c r="DK623" s="30"/>
      <c r="DL623" s="49">
        <f t="shared" si="2583"/>
        <v>0</v>
      </c>
      <c r="DM623" s="30"/>
      <c r="DN623" s="30"/>
      <c r="DO623" s="30"/>
      <c r="DP623" s="30"/>
      <c r="DQ623" s="30"/>
    </row>
    <row r="624" spans="102:121">
      <c r="CX624" s="30"/>
      <c r="CY624" s="30"/>
      <c r="CZ624" s="30"/>
      <c r="DA624" s="30"/>
      <c r="DB624" s="30">
        <f>IF($DF$623&gt;1,DB623+1,0)</f>
        <v>199</v>
      </c>
      <c r="DC624" s="30">
        <f>DC623</f>
        <v>6</v>
      </c>
      <c r="DD624" s="30"/>
      <c r="DE624" s="30">
        <v>2</v>
      </c>
      <c r="DF624" s="30"/>
      <c r="DG624" s="30"/>
      <c r="DH624" s="30"/>
      <c r="DI624" s="30"/>
      <c r="DJ624" s="30"/>
      <c r="DK624" s="30"/>
      <c r="DL624" s="49">
        <f t="shared" ref="DL624:DL687" si="2590">IF($DB624&gt;0,IF(SUMPRODUCT(($DB$201:$DB$770=$DB624)*($DC$201:$DC$770=$DC624))&gt;1,1,0),0)</f>
        <v>0</v>
      </c>
      <c r="DM624" s="30"/>
      <c r="DN624" s="30"/>
      <c r="DO624" s="30"/>
      <c r="DP624" s="30"/>
      <c r="DQ624" s="30"/>
    </row>
    <row r="625" spans="102:121">
      <c r="CX625" s="30"/>
      <c r="CY625" s="30"/>
      <c r="CZ625" s="30"/>
      <c r="DA625" s="30"/>
      <c r="DB625" s="30">
        <f>IF($DF$623&gt;2,DB624+1,0)</f>
        <v>200</v>
      </c>
      <c r="DC625" s="30">
        <f>DC624</f>
        <v>6</v>
      </c>
      <c r="DD625" s="30"/>
      <c r="DE625" s="30">
        <v>3</v>
      </c>
      <c r="DF625" s="30"/>
      <c r="DG625" s="30"/>
      <c r="DH625" s="30"/>
      <c r="DI625" s="30"/>
      <c r="DJ625" s="30"/>
      <c r="DK625" s="30"/>
      <c r="DL625" s="49">
        <f t="shared" si="2590"/>
        <v>0</v>
      </c>
      <c r="DM625" s="30"/>
      <c r="DN625" s="30"/>
      <c r="DO625" s="30"/>
      <c r="DP625" s="30"/>
      <c r="DQ625" s="30"/>
    </row>
    <row r="626" spans="102:121">
      <c r="CX626" s="30"/>
      <c r="CY626" s="30"/>
      <c r="CZ626" s="30"/>
      <c r="DA626" s="30"/>
      <c r="DB626" s="30">
        <f>IF($DF$623&gt;3,DB625+1,0)</f>
        <v>201</v>
      </c>
      <c r="DC626" s="30">
        <f t="shared" ref="DC626:DC630" si="2591">DC625</f>
        <v>6</v>
      </c>
      <c r="DD626" s="30"/>
      <c r="DE626" s="30">
        <v>4</v>
      </c>
      <c r="DF626" s="30"/>
      <c r="DG626" s="30"/>
      <c r="DH626" s="30"/>
      <c r="DI626" s="30"/>
      <c r="DJ626" s="30"/>
      <c r="DK626" s="30"/>
      <c r="DL626" s="49">
        <f t="shared" si="2590"/>
        <v>0</v>
      </c>
      <c r="DM626" s="30"/>
      <c r="DN626" s="30"/>
      <c r="DO626" s="30"/>
      <c r="DP626" s="30"/>
      <c r="DQ626" s="30"/>
    </row>
    <row r="627" spans="102:121">
      <c r="CX627" s="30"/>
      <c r="CY627" s="30"/>
      <c r="CZ627" s="30"/>
      <c r="DA627" s="30"/>
      <c r="DB627" s="30">
        <f>IF($DF$623&gt;4,DB626+1,0)</f>
        <v>202</v>
      </c>
      <c r="DC627" s="30">
        <f t="shared" si="2591"/>
        <v>6</v>
      </c>
      <c r="DD627" s="30"/>
      <c r="DE627" s="30">
        <v>5</v>
      </c>
      <c r="DF627" s="30"/>
      <c r="DG627" s="30"/>
      <c r="DH627" s="30"/>
      <c r="DI627" s="30"/>
      <c r="DJ627" s="30"/>
      <c r="DK627" s="30"/>
      <c r="DL627" s="49">
        <f t="shared" si="2590"/>
        <v>0</v>
      </c>
      <c r="DM627" s="30"/>
      <c r="DN627" s="30"/>
      <c r="DO627" s="30"/>
      <c r="DP627" s="30"/>
      <c r="DQ627" s="30"/>
    </row>
    <row r="628" spans="102:121">
      <c r="CX628" s="30"/>
      <c r="CY628" s="30"/>
      <c r="CZ628" s="30"/>
      <c r="DA628" s="30"/>
      <c r="DB628" s="30">
        <f>IF($DF$623&gt;5,DB627+1,0)</f>
        <v>203</v>
      </c>
      <c r="DC628" s="30">
        <f t="shared" si="2591"/>
        <v>6</v>
      </c>
      <c r="DD628" s="30"/>
      <c r="DE628" s="30">
        <v>6</v>
      </c>
      <c r="DF628" s="30"/>
      <c r="DG628" s="30"/>
      <c r="DH628" s="30"/>
      <c r="DI628" s="30"/>
      <c r="DJ628" s="30"/>
      <c r="DK628" s="30"/>
      <c r="DL628" s="49">
        <f t="shared" si="2590"/>
        <v>0</v>
      </c>
      <c r="DM628" s="30"/>
      <c r="DN628" s="30"/>
      <c r="DO628" s="30"/>
      <c r="DP628" s="30"/>
      <c r="DQ628" s="30"/>
    </row>
    <row r="629" spans="102:121">
      <c r="CX629" s="30"/>
      <c r="CY629" s="30"/>
      <c r="CZ629" s="30"/>
      <c r="DA629" s="30"/>
      <c r="DB629" s="30">
        <f>IF($DF$623&gt;6,DB628+1,0)</f>
        <v>204</v>
      </c>
      <c r="DC629" s="30">
        <f t="shared" si="2591"/>
        <v>6</v>
      </c>
      <c r="DD629" s="30"/>
      <c r="DE629" s="30">
        <v>7</v>
      </c>
      <c r="DF629" s="30"/>
      <c r="DG629" s="30"/>
      <c r="DH629" s="30"/>
      <c r="DI629" s="30"/>
      <c r="DJ629" s="30"/>
      <c r="DK629" s="30"/>
      <c r="DL629" s="49">
        <f t="shared" si="2590"/>
        <v>0</v>
      </c>
      <c r="DM629" s="30"/>
      <c r="DN629" s="30"/>
      <c r="DO629" s="30"/>
      <c r="DP629" s="30"/>
      <c r="DQ629" s="30"/>
    </row>
    <row r="630" spans="102:121">
      <c r="CX630" s="30"/>
      <c r="CY630" s="30"/>
      <c r="CZ630" s="30"/>
      <c r="DA630" s="30"/>
      <c r="DB630" s="30">
        <f>IF($DF$623&gt;7,DB629+1,0)</f>
        <v>205</v>
      </c>
      <c r="DC630" s="30">
        <f t="shared" si="2591"/>
        <v>6</v>
      </c>
      <c r="DD630" s="30"/>
      <c r="DE630" s="30">
        <v>8</v>
      </c>
      <c r="DF630" s="30"/>
      <c r="DG630" s="30"/>
      <c r="DH630" s="30"/>
      <c r="DI630" s="30"/>
      <c r="DJ630" s="30"/>
      <c r="DK630" s="30"/>
      <c r="DL630" s="49">
        <f t="shared" si="2590"/>
        <v>0</v>
      </c>
      <c r="DM630" s="30"/>
      <c r="DN630" s="30"/>
      <c r="DO630" s="30"/>
      <c r="DP630" s="30"/>
      <c r="DQ630" s="30"/>
    </row>
    <row r="631" spans="102:121">
      <c r="CX631" s="30"/>
      <c r="CY631" s="30"/>
      <c r="CZ631" s="30"/>
      <c r="DA631" s="30"/>
      <c r="DB631" s="30"/>
      <c r="DC631" s="30"/>
      <c r="DD631" s="30"/>
      <c r="DE631" s="30"/>
      <c r="DF631" s="30"/>
      <c r="DG631" s="30"/>
      <c r="DH631" s="30"/>
      <c r="DI631" s="30"/>
      <c r="DJ631" s="30"/>
      <c r="DK631" s="30"/>
      <c r="DL631" s="49">
        <f t="shared" si="2590"/>
        <v>0</v>
      </c>
      <c r="DM631" s="30"/>
      <c r="DN631" s="30"/>
      <c r="DO631" s="30"/>
      <c r="DP631" s="30"/>
      <c r="DQ631" s="30"/>
    </row>
    <row r="632" spans="102:121">
      <c r="CX632" s="30"/>
      <c r="CY632" s="30"/>
      <c r="CZ632" s="30"/>
      <c r="DA632" s="30"/>
      <c r="DB632" s="30"/>
      <c r="DC632" s="30" t="str">
        <f>CR163</f>
        <v>M-GLK 2</v>
      </c>
      <c r="DD632" s="30"/>
      <c r="DE632" s="30"/>
      <c r="DF632" s="30"/>
      <c r="DG632" s="30"/>
      <c r="DH632" s="30"/>
      <c r="DI632" s="30"/>
      <c r="DJ632" s="30"/>
      <c r="DK632" s="30"/>
      <c r="DL632" s="49">
        <f t="shared" si="2590"/>
        <v>0</v>
      </c>
      <c r="DM632" s="30"/>
      <c r="DN632" s="30"/>
      <c r="DO632" s="30"/>
      <c r="DP632" s="30"/>
      <c r="DQ632" s="30"/>
    </row>
    <row r="633" spans="102:121">
      <c r="CX633" s="30"/>
      <c r="CY633" s="30"/>
      <c r="CZ633" s="30"/>
      <c r="DA633" s="30"/>
      <c r="DB633" s="30">
        <f>$CP$163</f>
        <v>114</v>
      </c>
      <c r="DC633" s="30">
        <f>CO163</f>
        <v>9</v>
      </c>
      <c r="DD633" s="30"/>
      <c r="DE633" s="30">
        <v>1</v>
      </c>
      <c r="DF633" s="30">
        <f>CY164-CY163+1</f>
        <v>8</v>
      </c>
      <c r="DG633" s="30"/>
      <c r="DH633" s="30"/>
      <c r="DI633" s="30"/>
      <c r="DJ633" s="30"/>
      <c r="DK633" s="30"/>
      <c r="DL633" s="49">
        <f t="shared" si="2590"/>
        <v>0</v>
      </c>
      <c r="DM633" s="30"/>
      <c r="DN633" s="30"/>
      <c r="DO633" s="30"/>
      <c r="DP633" s="30"/>
      <c r="DQ633" s="30"/>
    </row>
    <row r="634" spans="102:121">
      <c r="CX634" s="30"/>
      <c r="CY634" s="30"/>
      <c r="CZ634" s="30"/>
      <c r="DA634" s="30"/>
      <c r="DB634" s="30">
        <f>IF($DF$633&gt;1,DB633+1,0)</f>
        <v>115</v>
      </c>
      <c r="DC634" s="30">
        <f>DC633</f>
        <v>9</v>
      </c>
      <c r="DD634" s="30"/>
      <c r="DE634" s="30">
        <v>2</v>
      </c>
      <c r="DF634" s="30"/>
      <c r="DG634" s="30"/>
      <c r="DH634" s="30"/>
      <c r="DI634" s="30"/>
      <c r="DJ634" s="30"/>
      <c r="DK634" s="30"/>
      <c r="DL634" s="49">
        <f t="shared" si="2590"/>
        <v>0</v>
      </c>
      <c r="DM634" s="30"/>
      <c r="DN634" s="30"/>
      <c r="DO634" s="30"/>
      <c r="DP634" s="30"/>
      <c r="DQ634" s="30"/>
    </row>
    <row r="635" spans="102:121">
      <c r="CX635" s="30"/>
      <c r="CY635" s="30"/>
      <c r="CZ635" s="30"/>
      <c r="DA635" s="30"/>
      <c r="DB635" s="30">
        <f>IF($DF$633&gt;2,DB634+1,0)</f>
        <v>116</v>
      </c>
      <c r="DC635" s="30">
        <f t="shared" ref="DC635:DC640" si="2592">DC634</f>
        <v>9</v>
      </c>
      <c r="DD635" s="30"/>
      <c r="DE635" s="30">
        <v>3</v>
      </c>
      <c r="DF635" s="30"/>
      <c r="DG635" s="30"/>
      <c r="DH635" s="30"/>
      <c r="DI635" s="30"/>
      <c r="DJ635" s="30"/>
      <c r="DK635" s="30"/>
      <c r="DL635" s="49">
        <f t="shared" si="2590"/>
        <v>0</v>
      </c>
      <c r="DM635" s="30"/>
      <c r="DN635" s="30"/>
      <c r="DO635" s="30"/>
      <c r="DP635" s="30"/>
      <c r="DQ635" s="30"/>
    </row>
    <row r="636" spans="102:121">
      <c r="CX636" s="30"/>
      <c r="CY636" s="30"/>
      <c r="CZ636" s="30"/>
      <c r="DA636" s="30"/>
      <c r="DB636" s="30">
        <f>IF($DF$633&gt;3,DB635+1,0)</f>
        <v>117</v>
      </c>
      <c r="DC636" s="30">
        <f t="shared" si="2592"/>
        <v>9</v>
      </c>
      <c r="DD636" s="30"/>
      <c r="DE636" s="30">
        <v>4</v>
      </c>
      <c r="DF636" s="30"/>
      <c r="DG636" s="30"/>
      <c r="DH636" s="30"/>
      <c r="DI636" s="30"/>
      <c r="DJ636" s="30"/>
      <c r="DK636" s="30"/>
      <c r="DL636" s="49">
        <f t="shared" si="2590"/>
        <v>0</v>
      </c>
      <c r="DM636" s="30"/>
      <c r="DN636" s="30"/>
      <c r="DO636" s="30"/>
      <c r="DP636" s="30"/>
      <c r="DQ636" s="30"/>
    </row>
    <row r="637" spans="102:121">
      <c r="CX637" s="30"/>
      <c r="CY637" s="30"/>
      <c r="CZ637" s="30"/>
      <c r="DA637" s="30"/>
      <c r="DB637" s="30">
        <f>IF($DF$633&gt;4,DB636+1,0)</f>
        <v>118</v>
      </c>
      <c r="DC637" s="30">
        <f t="shared" si="2592"/>
        <v>9</v>
      </c>
      <c r="DD637" s="30"/>
      <c r="DE637" s="30">
        <v>5</v>
      </c>
      <c r="DF637" s="30"/>
      <c r="DG637" s="30"/>
      <c r="DH637" s="30"/>
      <c r="DI637" s="30"/>
      <c r="DJ637" s="30"/>
      <c r="DK637" s="30"/>
      <c r="DL637" s="49">
        <f t="shared" si="2590"/>
        <v>0</v>
      </c>
      <c r="DM637" s="30"/>
      <c r="DN637" s="30"/>
      <c r="DO637" s="30"/>
      <c r="DP637" s="30"/>
      <c r="DQ637" s="30"/>
    </row>
    <row r="638" spans="102:121">
      <c r="CX638" s="30"/>
      <c r="CY638" s="30"/>
      <c r="CZ638" s="30"/>
      <c r="DA638" s="30"/>
      <c r="DB638" s="30">
        <f>IF($DF$633&gt;5,DB637+1,0)</f>
        <v>119</v>
      </c>
      <c r="DC638" s="30">
        <f t="shared" si="2592"/>
        <v>9</v>
      </c>
      <c r="DD638" s="30"/>
      <c r="DE638" s="30">
        <v>6</v>
      </c>
      <c r="DF638" s="30"/>
      <c r="DG638" s="30"/>
      <c r="DH638" s="30"/>
      <c r="DI638" s="30"/>
      <c r="DJ638" s="30"/>
      <c r="DK638" s="30"/>
      <c r="DL638" s="49">
        <f t="shared" si="2590"/>
        <v>0</v>
      </c>
      <c r="DM638" s="30"/>
      <c r="DN638" s="30"/>
      <c r="DO638" s="30"/>
      <c r="DP638" s="30"/>
      <c r="DQ638" s="30"/>
    </row>
    <row r="639" spans="102:121">
      <c r="CX639" s="30"/>
      <c r="CY639" s="30"/>
      <c r="CZ639" s="30"/>
      <c r="DA639" s="30"/>
      <c r="DB639" s="30">
        <f>IF($DF$633&gt;6,DB638+1,0)</f>
        <v>120</v>
      </c>
      <c r="DC639" s="30">
        <f t="shared" si="2592"/>
        <v>9</v>
      </c>
      <c r="DD639" s="30"/>
      <c r="DE639" s="30">
        <v>7</v>
      </c>
      <c r="DF639" s="30"/>
      <c r="DG639" s="30"/>
      <c r="DH639" s="30"/>
      <c r="DI639" s="30"/>
      <c r="DJ639" s="30"/>
      <c r="DK639" s="30"/>
      <c r="DL639" s="49">
        <f t="shared" si="2590"/>
        <v>0</v>
      </c>
      <c r="DM639" s="30"/>
      <c r="DN639" s="30"/>
      <c r="DO639" s="30"/>
      <c r="DP639" s="30"/>
      <c r="DQ639" s="30"/>
    </row>
    <row r="640" spans="102:121">
      <c r="CX640" s="30"/>
      <c r="CY640" s="30"/>
      <c r="CZ640" s="30"/>
      <c r="DA640" s="30"/>
      <c r="DB640" s="30">
        <f>IF($DF$633&gt;7,DB639+1,0)</f>
        <v>121</v>
      </c>
      <c r="DC640" s="30">
        <f t="shared" si="2592"/>
        <v>9</v>
      </c>
      <c r="DD640" s="30"/>
      <c r="DE640" s="30">
        <v>8</v>
      </c>
      <c r="DF640" s="30"/>
      <c r="DG640" s="30"/>
      <c r="DH640" s="30"/>
      <c r="DI640" s="30"/>
      <c r="DJ640" s="30"/>
      <c r="DK640" s="30"/>
      <c r="DL640" s="49">
        <f t="shared" si="2590"/>
        <v>0</v>
      </c>
      <c r="DM640" s="30"/>
      <c r="DN640" s="30"/>
      <c r="DO640" s="30"/>
      <c r="DP640" s="30"/>
      <c r="DQ640" s="30"/>
    </row>
    <row r="641" spans="102:121">
      <c r="CX641" s="30"/>
      <c r="CY641" s="30"/>
      <c r="CZ641" s="30"/>
      <c r="DA641" s="30"/>
      <c r="DB641" s="30"/>
      <c r="DC641" s="30"/>
      <c r="DD641" s="30"/>
      <c r="DE641" s="30"/>
      <c r="DF641" s="30"/>
      <c r="DG641" s="30"/>
      <c r="DH641" s="30"/>
      <c r="DI641" s="30"/>
      <c r="DJ641" s="30"/>
      <c r="DK641" s="30"/>
      <c r="DL641" s="49">
        <f t="shared" si="2590"/>
        <v>0</v>
      </c>
      <c r="DM641" s="30"/>
      <c r="DN641" s="30"/>
      <c r="DO641" s="30"/>
      <c r="DP641" s="30"/>
      <c r="DQ641" s="30"/>
    </row>
    <row r="642" spans="102:121">
      <c r="CX642" s="30"/>
      <c r="CY642" s="30"/>
      <c r="CZ642" s="30"/>
      <c r="DA642" s="30"/>
      <c r="DB642" s="30"/>
      <c r="DC642" s="30" t="str">
        <f>CR165</f>
        <v>Helferstufenkurs</v>
      </c>
      <c r="DD642" s="30"/>
      <c r="DE642" s="30"/>
      <c r="DF642" s="30"/>
      <c r="DG642" s="30"/>
      <c r="DH642" s="30"/>
      <c r="DI642" s="30"/>
      <c r="DJ642" s="30"/>
      <c r="DK642" s="30"/>
      <c r="DL642" s="49">
        <f t="shared" si="2590"/>
        <v>0</v>
      </c>
      <c r="DM642" s="30"/>
      <c r="DN642" s="30"/>
      <c r="DO642" s="30"/>
      <c r="DP642" s="30"/>
      <c r="DQ642" s="30"/>
    </row>
    <row r="643" spans="102:121">
      <c r="CX643" s="30"/>
      <c r="CY643" s="30"/>
      <c r="CZ643" s="30"/>
      <c r="DA643" s="30"/>
      <c r="DB643" s="30">
        <f>$CP$165</f>
        <v>0</v>
      </c>
      <c r="DC643" s="30">
        <f>CO165</f>
        <v>15</v>
      </c>
      <c r="DD643" s="30"/>
      <c r="DE643" s="30">
        <v>1</v>
      </c>
      <c r="DF643" s="30">
        <f>CY166-CY165+1</f>
        <v>1</v>
      </c>
      <c r="DG643" s="30"/>
      <c r="DH643" s="30"/>
      <c r="DI643" s="30"/>
      <c r="DJ643" s="30"/>
      <c r="DK643" s="30"/>
      <c r="DL643" s="49">
        <f t="shared" si="2590"/>
        <v>0</v>
      </c>
      <c r="DM643" s="30"/>
      <c r="DN643" s="30"/>
      <c r="DO643" s="30"/>
      <c r="DP643" s="30"/>
      <c r="DQ643" s="30"/>
    </row>
    <row r="644" spans="102:121">
      <c r="CX644" s="30"/>
      <c r="CY644" s="30"/>
      <c r="CZ644" s="30"/>
      <c r="DA644" s="30"/>
      <c r="DB644" s="30">
        <f>IF($DF$643&gt;1,DB643+1,0)</f>
        <v>0</v>
      </c>
      <c r="DC644" s="30">
        <f>DC643</f>
        <v>15</v>
      </c>
      <c r="DD644" s="30"/>
      <c r="DE644" s="30">
        <v>2</v>
      </c>
      <c r="DF644" s="30"/>
      <c r="DG644" s="30"/>
      <c r="DH644" s="30"/>
      <c r="DI644" s="30"/>
      <c r="DJ644" s="30"/>
      <c r="DK644" s="30"/>
      <c r="DL644" s="49">
        <f t="shared" si="2590"/>
        <v>0</v>
      </c>
      <c r="DM644" s="30"/>
      <c r="DN644" s="30"/>
      <c r="DO644" s="30"/>
      <c r="DP644" s="30"/>
      <c r="DQ644" s="30"/>
    </row>
    <row r="645" spans="102:121">
      <c r="CX645" s="30"/>
      <c r="CY645" s="30"/>
      <c r="CZ645" s="30"/>
      <c r="DA645" s="30"/>
      <c r="DB645" s="30">
        <f>IF($DF$643&gt;2,DB644+1,0)</f>
        <v>0</v>
      </c>
      <c r="DC645" s="30">
        <f t="shared" ref="DC645:DC650" si="2593">DC644</f>
        <v>15</v>
      </c>
      <c r="DD645" s="30"/>
      <c r="DE645" s="30">
        <v>3</v>
      </c>
      <c r="DF645" s="30"/>
      <c r="DG645" s="30"/>
      <c r="DH645" s="30"/>
      <c r="DI645" s="30"/>
      <c r="DJ645" s="30"/>
      <c r="DK645" s="30"/>
      <c r="DL645" s="49">
        <f t="shared" si="2590"/>
        <v>0</v>
      </c>
      <c r="DM645" s="30"/>
      <c r="DN645" s="30"/>
      <c r="DO645" s="30"/>
      <c r="DP645" s="30"/>
      <c r="DQ645" s="30"/>
    </row>
    <row r="646" spans="102:121">
      <c r="CX646" s="30"/>
      <c r="CY646" s="30"/>
      <c r="CZ646" s="30"/>
      <c r="DA646" s="30"/>
      <c r="DB646" s="30">
        <f>IF($DF$643&gt;3,DB645+1,0)</f>
        <v>0</v>
      </c>
      <c r="DC646" s="30">
        <f t="shared" si="2593"/>
        <v>15</v>
      </c>
      <c r="DD646" s="30"/>
      <c r="DE646" s="30">
        <v>4</v>
      </c>
      <c r="DF646" s="30"/>
      <c r="DG646" s="30"/>
      <c r="DH646" s="30"/>
      <c r="DI646" s="30"/>
      <c r="DJ646" s="30"/>
      <c r="DK646" s="30"/>
      <c r="DL646" s="49">
        <f t="shared" si="2590"/>
        <v>0</v>
      </c>
      <c r="DM646" s="30"/>
      <c r="DN646" s="30"/>
      <c r="DO646" s="30"/>
      <c r="DP646" s="30"/>
      <c r="DQ646" s="30"/>
    </row>
    <row r="647" spans="102:121">
      <c r="CX647" s="30"/>
      <c r="CY647" s="30"/>
      <c r="CZ647" s="30"/>
      <c r="DA647" s="30"/>
      <c r="DB647" s="30">
        <f>IF($DF$643&gt;4,DB646+1,0)</f>
        <v>0</v>
      </c>
      <c r="DC647" s="30">
        <f t="shared" si="2593"/>
        <v>15</v>
      </c>
      <c r="DD647" s="30"/>
      <c r="DE647" s="30">
        <v>5</v>
      </c>
      <c r="DF647" s="30"/>
      <c r="DG647" s="30"/>
      <c r="DH647" s="30"/>
      <c r="DI647" s="30"/>
      <c r="DJ647" s="30"/>
      <c r="DK647" s="30"/>
      <c r="DL647" s="49">
        <f t="shared" si="2590"/>
        <v>0</v>
      </c>
      <c r="DM647" s="30"/>
      <c r="DN647" s="30"/>
      <c r="DO647" s="30"/>
      <c r="DP647" s="30"/>
      <c r="DQ647" s="30"/>
    </row>
    <row r="648" spans="102:121">
      <c r="CX648" s="30"/>
      <c r="CY648" s="30"/>
      <c r="CZ648" s="30"/>
      <c r="DA648" s="30"/>
      <c r="DB648" s="30">
        <f>IF($DF$643&gt;5,DB647+1,0)</f>
        <v>0</v>
      </c>
      <c r="DC648" s="30">
        <f t="shared" si="2593"/>
        <v>15</v>
      </c>
      <c r="DD648" s="30"/>
      <c r="DE648" s="30">
        <v>6</v>
      </c>
      <c r="DF648" s="30"/>
      <c r="DG648" s="30"/>
      <c r="DH648" s="30"/>
      <c r="DI648" s="30"/>
      <c r="DJ648" s="30"/>
      <c r="DK648" s="30"/>
      <c r="DL648" s="49">
        <f t="shared" si="2590"/>
        <v>0</v>
      </c>
      <c r="DM648" s="30"/>
      <c r="DN648" s="30"/>
      <c r="DO648" s="30"/>
      <c r="DP648" s="30"/>
      <c r="DQ648" s="30"/>
    </row>
    <row r="649" spans="102:121">
      <c r="CX649" s="30"/>
      <c r="CY649" s="30"/>
      <c r="CZ649" s="30"/>
      <c r="DA649" s="30"/>
      <c r="DB649" s="30">
        <f>IF($DF$643&gt;6,DB648+1,0)</f>
        <v>0</v>
      </c>
      <c r="DC649" s="30">
        <f t="shared" si="2593"/>
        <v>15</v>
      </c>
      <c r="DD649" s="30"/>
      <c r="DE649" s="30">
        <v>7</v>
      </c>
      <c r="DF649" s="30"/>
      <c r="DG649" s="30"/>
      <c r="DH649" s="30"/>
      <c r="DI649" s="30"/>
      <c r="DJ649" s="30"/>
      <c r="DK649" s="30"/>
      <c r="DL649" s="49">
        <f t="shared" si="2590"/>
        <v>0</v>
      </c>
      <c r="DM649" s="30"/>
      <c r="DN649" s="30"/>
      <c r="DO649" s="30"/>
      <c r="DP649" s="30"/>
      <c r="DQ649" s="30"/>
    </row>
    <row r="650" spans="102:121">
      <c r="CX650" s="30"/>
      <c r="CY650" s="30"/>
      <c r="CZ650" s="30"/>
      <c r="DA650" s="30"/>
      <c r="DB650" s="30">
        <f>IF($DF$643&gt;7,DB649+1,0)</f>
        <v>0</v>
      </c>
      <c r="DC650" s="30">
        <f t="shared" si="2593"/>
        <v>15</v>
      </c>
      <c r="DD650" s="30"/>
      <c r="DE650" s="30">
        <v>8</v>
      </c>
      <c r="DF650" s="30"/>
      <c r="DG650" s="30"/>
      <c r="DH650" s="30"/>
      <c r="DI650" s="30"/>
      <c r="DJ650" s="30"/>
      <c r="DK650" s="30"/>
      <c r="DL650" s="49">
        <f t="shared" si="2590"/>
        <v>0</v>
      </c>
      <c r="DM650" s="30"/>
      <c r="DN650" s="30"/>
      <c r="DO650" s="30"/>
      <c r="DP650" s="30"/>
      <c r="DQ650" s="30"/>
    </row>
    <row r="651" spans="102:121">
      <c r="CX651" s="30"/>
      <c r="CY651" s="30"/>
      <c r="CZ651" s="30"/>
      <c r="DA651" s="30"/>
      <c r="DB651" s="30"/>
      <c r="DC651" s="30"/>
      <c r="DD651" s="30"/>
      <c r="DE651" s="30"/>
      <c r="DF651" s="30"/>
      <c r="DG651" s="30"/>
      <c r="DH651" s="30"/>
      <c r="DI651" s="30"/>
      <c r="DJ651" s="30"/>
      <c r="DK651" s="30"/>
      <c r="DL651" s="49">
        <f t="shared" si="2590"/>
        <v>0</v>
      </c>
      <c r="DM651" s="30"/>
      <c r="DN651" s="30"/>
      <c r="DO651" s="30"/>
      <c r="DP651" s="30"/>
      <c r="DQ651" s="30"/>
    </row>
    <row r="652" spans="102:121">
      <c r="CX652" s="30"/>
      <c r="CY652" s="30"/>
      <c r="CZ652" s="30"/>
      <c r="DA652" s="30"/>
      <c r="DB652" s="30"/>
      <c r="DC652" s="30" t="str">
        <f>CR167</f>
        <v>Stufenleiterkurs</v>
      </c>
      <c r="DD652" s="30"/>
      <c r="DE652" s="30"/>
      <c r="DF652" s="30"/>
      <c r="DG652" s="30"/>
      <c r="DH652" s="30"/>
      <c r="DI652" s="30"/>
      <c r="DJ652" s="30"/>
      <c r="DK652" s="30"/>
      <c r="DL652" s="49">
        <f t="shared" si="2590"/>
        <v>0</v>
      </c>
      <c r="DM652" s="30"/>
      <c r="DN652" s="30"/>
      <c r="DO652" s="30"/>
      <c r="DP652" s="30"/>
      <c r="DQ652" s="30"/>
    </row>
    <row r="653" spans="102:121">
      <c r="CX653" s="30"/>
      <c r="CY653" s="30"/>
      <c r="CZ653" s="30"/>
      <c r="DA653" s="30"/>
      <c r="DB653" s="30">
        <f>$CP$167</f>
        <v>0</v>
      </c>
      <c r="DC653" s="30">
        <f>CO167</f>
        <v>15</v>
      </c>
      <c r="DD653" s="30"/>
      <c r="DE653" s="30">
        <v>1</v>
      </c>
      <c r="DF653" s="30">
        <f>CY168-CY167+1</f>
        <v>1</v>
      </c>
      <c r="DG653" s="30"/>
      <c r="DH653" s="30"/>
      <c r="DI653" s="30"/>
      <c r="DJ653" s="30"/>
      <c r="DK653" s="30"/>
      <c r="DL653" s="49">
        <f t="shared" si="2590"/>
        <v>0</v>
      </c>
      <c r="DM653" s="30"/>
      <c r="DN653" s="30"/>
      <c r="DO653" s="30"/>
      <c r="DP653" s="30"/>
      <c r="DQ653" s="30"/>
    </row>
    <row r="654" spans="102:121">
      <c r="CX654" s="30"/>
      <c r="CY654" s="30"/>
      <c r="CZ654" s="30"/>
      <c r="DA654" s="30"/>
      <c r="DB654" s="30">
        <f>IF($DF$653&gt;1,DB653+1,0)</f>
        <v>0</v>
      </c>
      <c r="DC654" s="30">
        <f>DC653</f>
        <v>15</v>
      </c>
      <c r="DD654" s="30"/>
      <c r="DE654" s="30">
        <v>2</v>
      </c>
      <c r="DF654" s="30"/>
      <c r="DG654" s="30"/>
      <c r="DH654" s="30"/>
      <c r="DI654" s="30"/>
      <c r="DJ654" s="30"/>
      <c r="DK654" s="30"/>
      <c r="DL654" s="49">
        <f t="shared" si="2590"/>
        <v>0</v>
      </c>
      <c r="DM654" s="30"/>
      <c r="DN654" s="30"/>
      <c r="DO654" s="30"/>
      <c r="DP654" s="30"/>
      <c r="DQ654" s="30"/>
    </row>
    <row r="655" spans="102:121">
      <c r="CX655" s="30"/>
      <c r="CY655" s="30"/>
      <c r="CZ655" s="30"/>
      <c r="DA655" s="30"/>
      <c r="DB655" s="30">
        <f>IF($DF$653&gt;2,DB654+1,0)</f>
        <v>0</v>
      </c>
      <c r="DC655" s="30">
        <f t="shared" ref="DC655:DC660" si="2594">DC654</f>
        <v>15</v>
      </c>
      <c r="DD655" s="30"/>
      <c r="DE655" s="30">
        <v>3</v>
      </c>
      <c r="DF655" s="30"/>
      <c r="DG655" s="30"/>
      <c r="DH655" s="30"/>
      <c r="DI655" s="30"/>
      <c r="DJ655" s="30"/>
      <c r="DK655" s="30"/>
      <c r="DL655" s="49">
        <f t="shared" si="2590"/>
        <v>0</v>
      </c>
      <c r="DM655" s="30"/>
      <c r="DN655" s="30"/>
      <c r="DO655" s="30"/>
      <c r="DP655" s="30"/>
      <c r="DQ655" s="30"/>
    </row>
    <row r="656" spans="102:121">
      <c r="CX656" s="30"/>
      <c r="CY656" s="30"/>
      <c r="CZ656" s="30"/>
      <c r="DA656" s="30"/>
      <c r="DB656" s="30">
        <f>IF($DF$653&gt;3,DB655+1,0)</f>
        <v>0</v>
      </c>
      <c r="DC656" s="30">
        <f t="shared" si="2594"/>
        <v>15</v>
      </c>
      <c r="DD656" s="30"/>
      <c r="DE656" s="30">
        <v>4</v>
      </c>
      <c r="DF656" s="30"/>
      <c r="DG656" s="30"/>
      <c r="DH656" s="30"/>
      <c r="DI656" s="30"/>
      <c r="DJ656" s="30"/>
      <c r="DK656" s="30"/>
      <c r="DL656" s="49">
        <f t="shared" si="2590"/>
        <v>0</v>
      </c>
      <c r="DM656" s="30"/>
      <c r="DN656" s="30"/>
      <c r="DO656" s="30"/>
      <c r="DP656" s="30"/>
      <c r="DQ656" s="30"/>
    </row>
    <row r="657" spans="102:121">
      <c r="CX657" s="30"/>
      <c r="CY657" s="30"/>
      <c r="CZ657" s="30"/>
      <c r="DA657" s="30"/>
      <c r="DB657" s="30">
        <f>IF($DF$653&gt;4,DB656+1,0)</f>
        <v>0</v>
      </c>
      <c r="DC657" s="30">
        <f t="shared" si="2594"/>
        <v>15</v>
      </c>
      <c r="DD657" s="30"/>
      <c r="DE657" s="30">
        <v>5</v>
      </c>
      <c r="DF657" s="30"/>
      <c r="DG657" s="30"/>
      <c r="DH657" s="30"/>
      <c r="DI657" s="30"/>
      <c r="DJ657" s="30"/>
      <c r="DK657" s="30"/>
      <c r="DL657" s="49">
        <f t="shared" si="2590"/>
        <v>0</v>
      </c>
      <c r="DM657" s="30"/>
      <c r="DN657" s="30"/>
      <c r="DO657" s="30"/>
      <c r="DP657" s="30"/>
      <c r="DQ657" s="30"/>
    </row>
    <row r="658" spans="102:121">
      <c r="CX658" s="30"/>
      <c r="CY658" s="30"/>
      <c r="CZ658" s="30"/>
      <c r="DA658" s="30"/>
      <c r="DB658" s="30">
        <f>IF($DF$653&gt;5,DB657+1,0)</f>
        <v>0</v>
      </c>
      <c r="DC658" s="30">
        <f t="shared" si="2594"/>
        <v>15</v>
      </c>
      <c r="DD658" s="30"/>
      <c r="DE658" s="30">
        <v>6</v>
      </c>
      <c r="DF658" s="30"/>
      <c r="DG658" s="30"/>
      <c r="DH658" s="30"/>
      <c r="DI658" s="30"/>
      <c r="DJ658" s="30"/>
      <c r="DK658" s="30"/>
      <c r="DL658" s="49">
        <f t="shared" si="2590"/>
        <v>0</v>
      </c>
      <c r="DM658" s="30"/>
      <c r="DN658" s="30"/>
      <c r="DO658" s="30"/>
      <c r="DP658" s="30"/>
      <c r="DQ658" s="30"/>
    </row>
    <row r="659" spans="102:121">
      <c r="CX659" s="30"/>
      <c r="CY659" s="30"/>
      <c r="CZ659" s="30"/>
      <c r="DA659" s="30"/>
      <c r="DB659" s="30">
        <f>IF($DF$653&gt;6,DB658+1,0)</f>
        <v>0</v>
      </c>
      <c r="DC659" s="30">
        <f t="shared" si="2594"/>
        <v>15</v>
      </c>
      <c r="DD659" s="30"/>
      <c r="DE659" s="30">
        <v>7</v>
      </c>
      <c r="DF659" s="30"/>
      <c r="DG659" s="30"/>
      <c r="DH659" s="30"/>
      <c r="DI659" s="30"/>
      <c r="DJ659" s="30"/>
      <c r="DK659" s="30"/>
      <c r="DL659" s="49">
        <f t="shared" si="2590"/>
        <v>0</v>
      </c>
      <c r="DM659" s="30"/>
      <c r="DN659" s="30"/>
      <c r="DO659" s="30"/>
      <c r="DP659" s="30"/>
      <c r="DQ659" s="30"/>
    </row>
    <row r="660" spans="102:121">
      <c r="CX660" s="30"/>
      <c r="CY660" s="30"/>
      <c r="CZ660" s="30"/>
      <c r="DA660" s="30"/>
      <c r="DB660" s="30">
        <f>IF($DF$653&gt;7,DB659+1,0)</f>
        <v>0</v>
      </c>
      <c r="DC660" s="30">
        <f t="shared" si="2594"/>
        <v>15</v>
      </c>
      <c r="DD660" s="30"/>
      <c r="DE660" s="30">
        <v>8</v>
      </c>
      <c r="DF660" s="30"/>
      <c r="DG660" s="30"/>
      <c r="DH660" s="30"/>
      <c r="DI660" s="30"/>
      <c r="DJ660" s="30"/>
      <c r="DK660" s="30"/>
      <c r="DL660" s="49">
        <f t="shared" si="2590"/>
        <v>0</v>
      </c>
      <c r="DM660" s="30"/>
      <c r="DN660" s="30"/>
      <c r="DO660" s="30"/>
      <c r="DP660" s="30"/>
      <c r="DQ660" s="30"/>
    </row>
    <row r="661" spans="102:121">
      <c r="CX661" s="30"/>
      <c r="CY661" s="30"/>
      <c r="CZ661" s="30"/>
      <c r="DA661" s="30"/>
      <c r="DB661" s="30"/>
      <c r="DC661" s="30"/>
      <c r="DD661" s="30"/>
      <c r="DE661" s="30"/>
      <c r="DF661" s="30"/>
      <c r="DG661" s="30"/>
      <c r="DH661" s="30"/>
      <c r="DI661" s="30"/>
      <c r="DJ661" s="30"/>
      <c r="DK661" s="30"/>
      <c r="DL661" s="49">
        <f t="shared" si="2590"/>
        <v>0</v>
      </c>
      <c r="DM661" s="30"/>
      <c r="DN661" s="30"/>
      <c r="DO661" s="30"/>
      <c r="DP661" s="30"/>
      <c r="DQ661" s="30"/>
    </row>
    <row r="662" spans="102:121">
      <c r="CX662" s="30"/>
      <c r="CY662" s="30"/>
      <c r="CZ662" s="30"/>
      <c r="DA662" s="30"/>
      <c r="DB662" s="30"/>
      <c r="DC662" s="30" t="str">
        <f>CR169</f>
        <v>Talent-Semi</v>
      </c>
      <c r="DD662" s="30"/>
      <c r="DE662" s="30"/>
      <c r="DF662" s="30"/>
      <c r="DG662" s="30"/>
      <c r="DH662" s="30"/>
      <c r="DI662" s="30"/>
      <c r="DJ662" s="30"/>
      <c r="DK662" s="30"/>
      <c r="DL662" s="49">
        <f t="shared" si="2590"/>
        <v>0</v>
      </c>
      <c r="DM662" s="30"/>
      <c r="DN662" s="30"/>
      <c r="DO662" s="30"/>
      <c r="DP662" s="30"/>
      <c r="DQ662" s="30"/>
    </row>
    <row r="663" spans="102:121">
      <c r="CX663" s="30"/>
      <c r="CY663" s="30"/>
      <c r="CZ663" s="30"/>
      <c r="DA663" s="30"/>
      <c r="DB663" s="30">
        <f>$CP$169</f>
        <v>0</v>
      </c>
      <c r="DC663" s="30">
        <f>CO169</f>
        <v>15</v>
      </c>
      <c r="DD663" s="30"/>
      <c r="DE663" s="30">
        <v>1</v>
      </c>
      <c r="DF663" s="30">
        <f>CY170-CY169+1</f>
        <v>1</v>
      </c>
      <c r="DG663" s="30"/>
      <c r="DH663" s="30"/>
      <c r="DI663" s="30"/>
      <c r="DJ663" s="30"/>
      <c r="DK663" s="30"/>
      <c r="DL663" s="49">
        <f t="shared" si="2590"/>
        <v>0</v>
      </c>
      <c r="DM663" s="30"/>
      <c r="DN663" s="30"/>
      <c r="DO663" s="30"/>
      <c r="DP663" s="30"/>
      <c r="DQ663" s="30"/>
    </row>
    <row r="664" spans="102:121">
      <c r="CX664" s="30"/>
      <c r="CY664" s="30"/>
      <c r="CZ664" s="30"/>
      <c r="DA664" s="30"/>
      <c r="DB664" s="30">
        <f>IF($DF$663&gt;1,DB663+1,0)</f>
        <v>0</v>
      </c>
      <c r="DC664" s="30">
        <f>DC663</f>
        <v>15</v>
      </c>
      <c r="DD664" s="30"/>
      <c r="DE664" s="30">
        <v>2</v>
      </c>
      <c r="DF664" s="30"/>
      <c r="DG664" s="30"/>
      <c r="DH664" s="30"/>
      <c r="DI664" s="30"/>
      <c r="DJ664" s="30"/>
      <c r="DK664" s="30"/>
      <c r="DL664" s="49">
        <f t="shared" si="2590"/>
        <v>0</v>
      </c>
      <c r="DM664" s="30"/>
      <c r="DN664" s="30"/>
      <c r="DO664" s="30"/>
      <c r="DP664" s="30"/>
      <c r="DQ664" s="30"/>
    </row>
    <row r="665" spans="102:121">
      <c r="CX665" s="30"/>
      <c r="CY665" s="30"/>
      <c r="CZ665" s="30"/>
      <c r="DA665" s="30"/>
      <c r="DB665" s="30">
        <f>IF($DF$663&gt;2,DB664+1,0)</f>
        <v>0</v>
      </c>
      <c r="DC665" s="30">
        <f t="shared" ref="DC665:DC670" si="2595">DC664</f>
        <v>15</v>
      </c>
      <c r="DD665" s="30"/>
      <c r="DE665" s="30">
        <v>3</v>
      </c>
      <c r="DF665" s="30"/>
      <c r="DG665" s="30"/>
      <c r="DH665" s="30"/>
      <c r="DI665" s="30"/>
      <c r="DJ665" s="30"/>
      <c r="DK665" s="30"/>
      <c r="DL665" s="49">
        <f t="shared" si="2590"/>
        <v>0</v>
      </c>
      <c r="DM665" s="30"/>
      <c r="DN665" s="30"/>
      <c r="DO665" s="30"/>
      <c r="DP665" s="30"/>
      <c r="DQ665" s="30"/>
    </row>
    <row r="666" spans="102:121">
      <c r="CX666" s="30"/>
      <c r="CY666" s="30"/>
      <c r="CZ666" s="30"/>
      <c r="DA666" s="30"/>
      <c r="DB666" s="30">
        <f>IF($DF$663&gt;3,DB665+1,0)</f>
        <v>0</v>
      </c>
      <c r="DC666" s="30">
        <f t="shared" si="2595"/>
        <v>15</v>
      </c>
      <c r="DD666" s="30"/>
      <c r="DE666" s="30">
        <v>4</v>
      </c>
      <c r="DF666" s="30"/>
      <c r="DG666" s="30"/>
      <c r="DH666" s="30"/>
      <c r="DI666" s="30"/>
      <c r="DJ666" s="30"/>
      <c r="DK666" s="30"/>
      <c r="DL666" s="49">
        <f t="shared" si="2590"/>
        <v>0</v>
      </c>
      <c r="DM666" s="30"/>
      <c r="DN666" s="30"/>
      <c r="DO666" s="30"/>
      <c r="DP666" s="30"/>
      <c r="DQ666" s="30"/>
    </row>
    <row r="667" spans="102:121">
      <c r="CX667" s="30"/>
      <c r="CY667" s="30"/>
      <c r="CZ667" s="30"/>
      <c r="DA667" s="30"/>
      <c r="DB667" s="30">
        <f>IF($DF$663&gt;4,DB666+1,0)</f>
        <v>0</v>
      </c>
      <c r="DC667" s="30">
        <f t="shared" si="2595"/>
        <v>15</v>
      </c>
      <c r="DD667" s="30"/>
      <c r="DE667" s="30">
        <v>5</v>
      </c>
      <c r="DF667" s="30"/>
      <c r="DG667" s="30"/>
      <c r="DH667" s="30"/>
      <c r="DI667" s="30"/>
      <c r="DJ667" s="30"/>
      <c r="DK667" s="30"/>
      <c r="DL667" s="49">
        <f t="shared" si="2590"/>
        <v>0</v>
      </c>
      <c r="DM667" s="30"/>
      <c r="DN667" s="30"/>
      <c r="DO667" s="30"/>
      <c r="DP667" s="30"/>
      <c r="DQ667" s="30"/>
    </row>
    <row r="668" spans="102:121">
      <c r="CX668" s="30"/>
      <c r="CY668" s="30"/>
      <c r="CZ668" s="30"/>
      <c r="DA668" s="30"/>
      <c r="DB668" s="30">
        <f>IF($DF$663&gt;5,DB667+1,0)</f>
        <v>0</v>
      </c>
      <c r="DC668" s="30">
        <f t="shared" si="2595"/>
        <v>15</v>
      </c>
      <c r="DD668" s="30"/>
      <c r="DE668" s="30">
        <v>6</v>
      </c>
      <c r="DF668" s="30"/>
      <c r="DG668" s="30"/>
      <c r="DH668" s="30"/>
      <c r="DI668" s="30"/>
      <c r="DJ668" s="30"/>
      <c r="DK668" s="30"/>
      <c r="DL668" s="49">
        <f t="shared" si="2590"/>
        <v>0</v>
      </c>
      <c r="DM668" s="30"/>
      <c r="DN668" s="30"/>
      <c r="DO668" s="30"/>
      <c r="DP668" s="30"/>
      <c r="DQ668" s="30"/>
    </row>
    <row r="669" spans="102:121">
      <c r="CX669" s="30"/>
      <c r="CY669" s="30"/>
      <c r="CZ669" s="30"/>
      <c r="DA669" s="30"/>
      <c r="DB669" s="30">
        <f>IF($DF$663&gt;6,DB668+1,0)</f>
        <v>0</v>
      </c>
      <c r="DC669" s="30">
        <f t="shared" si="2595"/>
        <v>15</v>
      </c>
      <c r="DD669" s="30"/>
      <c r="DE669" s="30">
        <v>7</v>
      </c>
      <c r="DF669" s="30"/>
      <c r="DG669" s="30"/>
      <c r="DH669" s="30"/>
      <c r="DI669" s="30"/>
      <c r="DJ669" s="30"/>
      <c r="DK669" s="30"/>
      <c r="DL669" s="49">
        <f t="shared" si="2590"/>
        <v>0</v>
      </c>
      <c r="DM669" s="30"/>
      <c r="DN669" s="30"/>
      <c r="DO669" s="30"/>
      <c r="DP669" s="30"/>
      <c r="DQ669" s="30"/>
    </row>
    <row r="670" spans="102:121">
      <c r="CX670" s="30"/>
      <c r="CY670" s="30"/>
      <c r="CZ670" s="30"/>
      <c r="DA670" s="30"/>
      <c r="DB670" s="30">
        <f>IF($DF$663&gt;7,DB669+1,0)</f>
        <v>0</v>
      </c>
      <c r="DC670" s="30">
        <f t="shared" si="2595"/>
        <v>15</v>
      </c>
      <c r="DD670" s="30"/>
      <c r="DE670" s="30">
        <v>8</v>
      </c>
      <c r="DF670" s="30"/>
      <c r="DG670" s="30"/>
      <c r="DH670" s="30"/>
      <c r="DI670" s="30"/>
      <c r="DJ670" s="30"/>
      <c r="DK670" s="30"/>
      <c r="DL670" s="49">
        <f t="shared" si="2590"/>
        <v>0</v>
      </c>
      <c r="DM670" s="30"/>
      <c r="DN670" s="30"/>
      <c r="DO670" s="30"/>
      <c r="DP670" s="30"/>
      <c r="DQ670" s="30"/>
    </row>
    <row r="671" spans="102:121">
      <c r="CX671" s="30"/>
      <c r="CY671" s="30"/>
      <c r="CZ671" s="30"/>
      <c r="DA671" s="30"/>
      <c r="DB671" s="30"/>
      <c r="DC671" s="30"/>
      <c r="DD671" s="30"/>
      <c r="DE671" s="30"/>
      <c r="DF671" s="30"/>
      <c r="DG671" s="30"/>
      <c r="DH671" s="30"/>
      <c r="DI671" s="30"/>
      <c r="DJ671" s="30"/>
      <c r="DK671" s="30"/>
      <c r="DL671" s="49">
        <f t="shared" si="2590"/>
        <v>0</v>
      </c>
      <c r="DM671" s="30"/>
      <c r="DN671" s="30"/>
      <c r="DO671" s="30"/>
      <c r="DP671" s="30"/>
      <c r="DQ671" s="30"/>
    </row>
    <row r="672" spans="102:121">
      <c r="CX672" s="30"/>
      <c r="CY672" s="30"/>
      <c r="CZ672" s="30"/>
      <c r="DA672" s="30"/>
      <c r="DB672" s="30"/>
      <c r="DC672" s="30" t="str">
        <f>CR171</f>
        <v>Reserve 1</v>
      </c>
      <c r="DD672" s="30"/>
      <c r="DE672" s="30"/>
      <c r="DF672" s="30"/>
      <c r="DG672" s="30"/>
      <c r="DH672" s="30"/>
      <c r="DI672" s="30"/>
      <c r="DJ672" s="30"/>
      <c r="DK672" s="30"/>
      <c r="DL672" s="49">
        <f t="shared" si="2590"/>
        <v>0</v>
      </c>
      <c r="DM672" s="30"/>
      <c r="DN672" s="30"/>
      <c r="DO672" s="30"/>
      <c r="DP672" s="30"/>
      <c r="DQ672" s="30"/>
    </row>
    <row r="673" spans="102:121">
      <c r="CX673" s="30"/>
      <c r="CY673" s="30"/>
      <c r="CZ673" s="30"/>
      <c r="DA673" s="30"/>
      <c r="DB673" s="30">
        <f>$CP$171</f>
        <v>0</v>
      </c>
      <c r="DC673" s="30">
        <f>CO171</f>
        <v>15</v>
      </c>
      <c r="DD673" s="30"/>
      <c r="DE673" s="30">
        <v>1</v>
      </c>
      <c r="DF673" s="30">
        <f>CY172-CY171+1</f>
        <v>1</v>
      </c>
      <c r="DG673" s="30"/>
      <c r="DH673" s="30"/>
      <c r="DI673" s="30"/>
      <c r="DJ673" s="30"/>
      <c r="DK673" s="30"/>
      <c r="DL673" s="49">
        <f t="shared" si="2590"/>
        <v>0</v>
      </c>
      <c r="DM673" s="30"/>
      <c r="DN673" s="30"/>
      <c r="DO673" s="30"/>
      <c r="DP673" s="30"/>
      <c r="DQ673" s="30"/>
    </row>
    <row r="674" spans="102:121">
      <c r="CX674" s="30"/>
      <c r="CY674" s="30"/>
      <c r="CZ674" s="30"/>
      <c r="DA674" s="30"/>
      <c r="DB674" s="30">
        <f>IF($DF$673&gt;1,DB673+1,0)</f>
        <v>0</v>
      </c>
      <c r="DC674" s="30">
        <f>DC673</f>
        <v>15</v>
      </c>
      <c r="DD674" s="30"/>
      <c r="DE674" s="30">
        <v>2</v>
      </c>
      <c r="DF674" s="30"/>
      <c r="DG674" s="30"/>
      <c r="DH674" s="30"/>
      <c r="DI674" s="30"/>
      <c r="DJ674" s="30"/>
      <c r="DK674" s="30"/>
      <c r="DL674" s="49">
        <f t="shared" si="2590"/>
        <v>0</v>
      </c>
      <c r="DM674" s="30"/>
      <c r="DN674" s="30"/>
      <c r="DO674" s="30"/>
      <c r="DP674" s="30"/>
      <c r="DQ674" s="30"/>
    </row>
    <row r="675" spans="102:121">
      <c r="CX675" s="30"/>
      <c r="CY675" s="30"/>
      <c r="CZ675" s="30"/>
      <c r="DA675" s="30"/>
      <c r="DB675" s="30">
        <f>IF($DF$673&gt;2,DB674+1,0)</f>
        <v>0</v>
      </c>
      <c r="DC675" s="30">
        <f t="shared" ref="DC675:DC680" si="2596">DC674</f>
        <v>15</v>
      </c>
      <c r="DD675" s="30"/>
      <c r="DE675" s="30">
        <v>3</v>
      </c>
      <c r="DF675" s="30"/>
      <c r="DG675" s="30"/>
      <c r="DH675" s="30"/>
      <c r="DI675" s="30"/>
      <c r="DJ675" s="30"/>
      <c r="DK675" s="30"/>
      <c r="DL675" s="49">
        <f t="shared" si="2590"/>
        <v>0</v>
      </c>
      <c r="DM675" s="30"/>
      <c r="DN675" s="30"/>
      <c r="DO675" s="30"/>
      <c r="DP675" s="30"/>
      <c r="DQ675" s="30"/>
    </row>
    <row r="676" spans="102:121">
      <c r="CX676" s="30"/>
      <c r="CY676" s="30"/>
      <c r="CZ676" s="30"/>
      <c r="DA676" s="30"/>
      <c r="DB676" s="30">
        <f>IF($DF$673&gt;3,DB675+1,0)</f>
        <v>0</v>
      </c>
      <c r="DC676" s="30">
        <f t="shared" si="2596"/>
        <v>15</v>
      </c>
      <c r="DD676" s="30"/>
      <c r="DE676" s="30">
        <v>4</v>
      </c>
      <c r="DF676" s="30"/>
      <c r="DG676" s="30"/>
      <c r="DH676" s="30"/>
      <c r="DI676" s="30"/>
      <c r="DJ676" s="30"/>
      <c r="DK676" s="30"/>
      <c r="DL676" s="49">
        <f t="shared" si="2590"/>
        <v>0</v>
      </c>
      <c r="DM676" s="30"/>
      <c r="DN676" s="30"/>
      <c r="DO676" s="30"/>
      <c r="DP676" s="30"/>
      <c r="DQ676" s="30"/>
    </row>
    <row r="677" spans="102:121">
      <c r="CX677" s="30"/>
      <c r="CY677" s="30"/>
      <c r="CZ677" s="30"/>
      <c r="DA677" s="30"/>
      <c r="DB677" s="30">
        <f>IF($DF$673&gt;4,DB676+1,0)</f>
        <v>0</v>
      </c>
      <c r="DC677" s="30">
        <f t="shared" si="2596"/>
        <v>15</v>
      </c>
      <c r="DD677" s="30"/>
      <c r="DE677" s="30">
        <v>5</v>
      </c>
      <c r="DF677" s="30"/>
      <c r="DG677" s="30"/>
      <c r="DH677" s="30"/>
      <c r="DI677" s="30"/>
      <c r="DJ677" s="30"/>
      <c r="DK677" s="30"/>
      <c r="DL677" s="49">
        <f t="shared" si="2590"/>
        <v>0</v>
      </c>
      <c r="DM677" s="30"/>
      <c r="DN677" s="30"/>
      <c r="DO677" s="30"/>
      <c r="DP677" s="30"/>
      <c r="DQ677" s="30"/>
    </row>
    <row r="678" spans="102:121">
      <c r="CX678" s="30"/>
      <c r="CY678" s="30"/>
      <c r="CZ678" s="30"/>
      <c r="DA678" s="30"/>
      <c r="DB678" s="30">
        <f>IF($DF$673&gt;5,DB677+1,0)</f>
        <v>0</v>
      </c>
      <c r="DC678" s="30">
        <f t="shared" si="2596"/>
        <v>15</v>
      </c>
      <c r="DD678" s="30"/>
      <c r="DE678" s="30">
        <v>6</v>
      </c>
      <c r="DF678" s="30"/>
      <c r="DG678" s="30"/>
      <c r="DH678" s="30"/>
      <c r="DI678" s="30"/>
      <c r="DJ678" s="30"/>
      <c r="DK678" s="30"/>
      <c r="DL678" s="49">
        <f t="shared" si="2590"/>
        <v>0</v>
      </c>
      <c r="DM678" s="30"/>
      <c r="DN678" s="30"/>
      <c r="DO678" s="30"/>
      <c r="DP678" s="30"/>
      <c r="DQ678" s="30"/>
    </row>
    <row r="679" spans="102:121">
      <c r="CX679" s="30"/>
      <c r="CY679" s="30"/>
      <c r="CZ679" s="30"/>
      <c r="DA679" s="30"/>
      <c r="DB679" s="30">
        <f>IF($DF$673&gt;6,DB678+1,0)</f>
        <v>0</v>
      </c>
      <c r="DC679" s="30">
        <f t="shared" si="2596"/>
        <v>15</v>
      </c>
      <c r="DD679" s="30"/>
      <c r="DE679" s="30">
        <v>7</v>
      </c>
      <c r="DF679" s="30"/>
      <c r="DG679" s="30"/>
      <c r="DH679" s="30"/>
      <c r="DI679" s="30"/>
      <c r="DJ679" s="30"/>
      <c r="DK679" s="30"/>
      <c r="DL679" s="49">
        <f t="shared" si="2590"/>
        <v>0</v>
      </c>
      <c r="DM679" s="30"/>
      <c r="DN679" s="30"/>
      <c r="DO679" s="30"/>
      <c r="DP679" s="30"/>
      <c r="DQ679" s="30"/>
    </row>
    <row r="680" spans="102:121">
      <c r="CX680" s="30"/>
      <c r="CY680" s="30"/>
      <c r="CZ680" s="30"/>
      <c r="DA680" s="30"/>
      <c r="DB680" s="30">
        <f>IF($DF$673&gt;7,DB679+1,0)</f>
        <v>0</v>
      </c>
      <c r="DC680" s="30">
        <f t="shared" si="2596"/>
        <v>15</v>
      </c>
      <c r="DD680" s="30"/>
      <c r="DE680" s="30">
        <v>8</v>
      </c>
      <c r="DF680" s="30"/>
      <c r="DG680" s="30"/>
      <c r="DH680" s="30"/>
      <c r="DI680" s="30"/>
      <c r="DJ680" s="30"/>
      <c r="DK680" s="30"/>
      <c r="DL680" s="49">
        <f t="shared" si="2590"/>
        <v>0</v>
      </c>
      <c r="DM680" s="30"/>
      <c r="DN680" s="30"/>
      <c r="DO680" s="30"/>
      <c r="DP680" s="30"/>
      <c r="DQ680" s="30"/>
    </row>
    <row r="681" spans="102:121">
      <c r="CX681" s="30"/>
      <c r="CY681" s="30"/>
      <c r="CZ681" s="30"/>
      <c r="DA681" s="30"/>
      <c r="DB681" s="30"/>
      <c r="DC681" s="30"/>
      <c r="DD681" s="30"/>
      <c r="DE681" s="30"/>
      <c r="DF681" s="30"/>
      <c r="DG681" s="30"/>
      <c r="DH681" s="30"/>
      <c r="DI681" s="30"/>
      <c r="DJ681" s="30"/>
      <c r="DK681" s="30"/>
      <c r="DL681" s="49">
        <f t="shared" si="2590"/>
        <v>0</v>
      </c>
      <c r="DM681" s="30"/>
      <c r="DN681" s="30"/>
      <c r="DO681" s="30"/>
      <c r="DP681" s="30"/>
      <c r="DQ681" s="30"/>
    </row>
    <row r="682" spans="102:121">
      <c r="CX682" s="30"/>
      <c r="CY682" s="30"/>
      <c r="CZ682" s="30"/>
      <c r="DA682" s="30"/>
      <c r="DB682" s="30"/>
      <c r="DC682" s="30" t="str">
        <f>CR173</f>
        <v>Reserve 2</v>
      </c>
      <c r="DD682" s="30"/>
      <c r="DE682" s="30"/>
      <c r="DF682" s="30"/>
      <c r="DG682" s="30"/>
      <c r="DH682" s="30"/>
      <c r="DI682" s="30"/>
      <c r="DJ682" s="30"/>
      <c r="DK682" s="30"/>
      <c r="DL682" s="49">
        <f t="shared" si="2590"/>
        <v>0</v>
      </c>
      <c r="DM682" s="30"/>
      <c r="DN682" s="30"/>
      <c r="DO682" s="30"/>
      <c r="DP682" s="30"/>
      <c r="DQ682" s="30"/>
    </row>
    <row r="683" spans="102:121">
      <c r="CX683" s="30"/>
      <c r="CY683" s="30"/>
      <c r="CZ683" s="30"/>
      <c r="DA683" s="30"/>
      <c r="DB683" s="30">
        <f>$CP$173</f>
        <v>0</v>
      </c>
      <c r="DC683" s="30">
        <f>CO173</f>
        <v>15</v>
      </c>
      <c r="DD683" s="30"/>
      <c r="DE683" s="30">
        <v>1</v>
      </c>
      <c r="DF683" s="30">
        <f>CY174-CY173+1</f>
        <v>1</v>
      </c>
      <c r="DG683" s="30"/>
      <c r="DH683" s="30"/>
      <c r="DI683" s="30"/>
      <c r="DJ683" s="30"/>
      <c r="DK683" s="30"/>
      <c r="DL683" s="49">
        <f t="shared" si="2590"/>
        <v>0</v>
      </c>
      <c r="DM683" s="30"/>
      <c r="DN683" s="30"/>
      <c r="DO683" s="30"/>
      <c r="DP683" s="30"/>
      <c r="DQ683" s="30"/>
    </row>
    <row r="684" spans="102:121">
      <c r="CX684" s="30"/>
      <c r="CY684" s="30"/>
      <c r="CZ684" s="30"/>
      <c r="DA684" s="30"/>
      <c r="DB684" s="30">
        <f>IF($DF$683&gt;1,DB683+1,0)</f>
        <v>0</v>
      </c>
      <c r="DC684" s="30">
        <f>DC683</f>
        <v>15</v>
      </c>
      <c r="DD684" s="30"/>
      <c r="DE684" s="30">
        <v>2</v>
      </c>
      <c r="DF684" s="30"/>
      <c r="DG684" s="30"/>
      <c r="DH684" s="30"/>
      <c r="DI684" s="30"/>
      <c r="DJ684" s="30"/>
      <c r="DK684" s="30"/>
      <c r="DL684" s="49">
        <f t="shared" si="2590"/>
        <v>0</v>
      </c>
      <c r="DM684" s="30"/>
      <c r="DN684" s="30"/>
      <c r="DO684" s="30"/>
      <c r="DP684" s="30"/>
      <c r="DQ684" s="30"/>
    </row>
    <row r="685" spans="102:121">
      <c r="CX685" s="30"/>
      <c r="CY685" s="30"/>
      <c r="CZ685" s="30"/>
      <c r="DA685" s="30"/>
      <c r="DB685" s="30">
        <f>IF($DF$683&gt;2,DB684+1,0)</f>
        <v>0</v>
      </c>
      <c r="DC685" s="30">
        <f t="shared" ref="DC685:DC690" si="2597">DC684</f>
        <v>15</v>
      </c>
      <c r="DD685" s="30"/>
      <c r="DE685" s="30">
        <v>3</v>
      </c>
      <c r="DF685" s="30"/>
      <c r="DG685" s="30"/>
      <c r="DH685" s="30"/>
      <c r="DI685" s="30"/>
      <c r="DJ685" s="30"/>
      <c r="DK685" s="30"/>
      <c r="DL685" s="49">
        <f t="shared" si="2590"/>
        <v>0</v>
      </c>
      <c r="DM685" s="30"/>
      <c r="DN685" s="30"/>
      <c r="DO685" s="30"/>
      <c r="DP685" s="30"/>
      <c r="DQ685" s="30"/>
    </row>
    <row r="686" spans="102:121">
      <c r="CX686" s="30"/>
      <c r="CY686" s="30"/>
      <c r="CZ686" s="30"/>
      <c r="DA686" s="30"/>
      <c r="DB686" s="30">
        <f>IF($DF$683&gt;3,DB685+1,0)</f>
        <v>0</v>
      </c>
      <c r="DC686" s="30">
        <f t="shared" si="2597"/>
        <v>15</v>
      </c>
      <c r="DD686" s="30"/>
      <c r="DE686" s="30">
        <v>4</v>
      </c>
      <c r="DF686" s="30"/>
      <c r="DG686" s="30"/>
      <c r="DH686" s="30"/>
      <c r="DI686" s="30"/>
      <c r="DJ686" s="30"/>
      <c r="DK686" s="30"/>
      <c r="DL686" s="49">
        <f t="shared" si="2590"/>
        <v>0</v>
      </c>
      <c r="DM686" s="30"/>
      <c r="DN686" s="30"/>
      <c r="DO686" s="30"/>
      <c r="DP686" s="30"/>
      <c r="DQ686" s="30"/>
    </row>
    <row r="687" spans="102:121">
      <c r="CX687" s="30"/>
      <c r="CY687" s="30"/>
      <c r="CZ687" s="30"/>
      <c r="DA687" s="30"/>
      <c r="DB687" s="30">
        <f>IF($DF$683&gt;4,DB686+1,0)</f>
        <v>0</v>
      </c>
      <c r="DC687" s="30">
        <f t="shared" si="2597"/>
        <v>15</v>
      </c>
      <c r="DD687" s="30"/>
      <c r="DE687" s="30">
        <v>5</v>
      </c>
      <c r="DF687" s="30"/>
      <c r="DG687" s="30"/>
      <c r="DH687" s="30"/>
      <c r="DI687" s="30"/>
      <c r="DJ687" s="30"/>
      <c r="DK687" s="30"/>
      <c r="DL687" s="49">
        <f t="shared" si="2590"/>
        <v>0</v>
      </c>
      <c r="DM687" s="30"/>
      <c r="DN687" s="30"/>
      <c r="DO687" s="30"/>
      <c r="DP687" s="30"/>
      <c r="DQ687" s="30"/>
    </row>
    <row r="688" spans="102:121">
      <c r="CX688" s="30"/>
      <c r="CY688" s="30"/>
      <c r="CZ688" s="30"/>
      <c r="DA688" s="30"/>
      <c r="DB688" s="30">
        <f>IF($DF$683&gt;5,DB687+1,0)</f>
        <v>0</v>
      </c>
      <c r="DC688" s="30">
        <f t="shared" si="2597"/>
        <v>15</v>
      </c>
      <c r="DD688" s="30"/>
      <c r="DE688" s="30">
        <v>6</v>
      </c>
      <c r="DF688" s="30"/>
      <c r="DG688" s="30"/>
      <c r="DH688" s="30"/>
      <c r="DI688" s="30"/>
      <c r="DJ688" s="30"/>
      <c r="DK688" s="30"/>
      <c r="DL688" s="49">
        <f t="shared" ref="DL688:DL751" si="2598">IF($DB688&gt;0,IF(SUMPRODUCT(($DB$201:$DB$770=$DB688)*($DC$201:$DC$770=$DC688))&gt;1,1,0),0)</f>
        <v>0</v>
      </c>
      <c r="DM688" s="30"/>
      <c r="DN688" s="30"/>
      <c r="DO688" s="30"/>
      <c r="DP688" s="30"/>
      <c r="DQ688" s="30"/>
    </row>
    <row r="689" spans="102:121">
      <c r="CX689" s="30"/>
      <c r="CY689" s="30"/>
      <c r="CZ689" s="30"/>
      <c r="DA689" s="30"/>
      <c r="DB689" s="30">
        <f>IF($DF$683&gt;6,DB688+1,0)</f>
        <v>0</v>
      </c>
      <c r="DC689" s="30">
        <f t="shared" si="2597"/>
        <v>15</v>
      </c>
      <c r="DD689" s="30"/>
      <c r="DE689" s="30">
        <v>7</v>
      </c>
      <c r="DF689" s="30"/>
      <c r="DG689" s="30"/>
      <c r="DH689" s="30"/>
      <c r="DI689" s="30"/>
      <c r="DJ689" s="30"/>
      <c r="DK689" s="30"/>
      <c r="DL689" s="49">
        <f t="shared" si="2598"/>
        <v>0</v>
      </c>
      <c r="DM689" s="30"/>
      <c r="DN689" s="30"/>
      <c r="DO689" s="30"/>
      <c r="DP689" s="30"/>
      <c r="DQ689" s="30"/>
    </row>
    <row r="690" spans="102:121">
      <c r="CX690" s="30"/>
      <c r="CY690" s="30"/>
      <c r="CZ690" s="30"/>
      <c r="DA690" s="30"/>
      <c r="DB690" s="30">
        <f>IF($DF$683&gt;7,DB689+1,0)</f>
        <v>0</v>
      </c>
      <c r="DC690" s="30">
        <f t="shared" si="2597"/>
        <v>15</v>
      </c>
      <c r="DD690" s="30"/>
      <c r="DE690" s="30">
        <v>8</v>
      </c>
      <c r="DF690" s="30"/>
      <c r="DG690" s="30"/>
      <c r="DH690" s="30"/>
      <c r="DI690" s="30"/>
      <c r="DJ690" s="30"/>
      <c r="DK690" s="30"/>
      <c r="DL690" s="49">
        <f t="shared" si="2598"/>
        <v>0</v>
      </c>
      <c r="DM690" s="30"/>
      <c r="DN690" s="30"/>
      <c r="DO690" s="30"/>
      <c r="DP690" s="30"/>
      <c r="DQ690" s="30"/>
    </row>
    <row r="691" spans="102:121">
      <c r="CX691" s="30"/>
      <c r="CY691" s="30"/>
      <c r="CZ691" s="30"/>
      <c r="DA691" s="30"/>
      <c r="DB691" s="30"/>
      <c r="DC691" s="30"/>
      <c r="DD691" s="30"/>
      <c r="DE691" s="30"/>
      <c r="DF691" s="30"/>
      <c r="DG691" s="30"/>
      <c r="DH691" s="30"/>
      <c r="DI691" s="30"/>
      <c r="DJ691" s="30"/>
      <c r="DK691" s="30"/>
      <c r="DL691" s="49">
        <f t="shared" si="2598"/>
        <v>0</v>
      </c>
      <c r="DM691" s="30"/>
      <c r="DN691" s="30"/>
      <c r="DO691" s="30"/>
      <c r="DP691" s="30"/>
      <c r="DQ691" s="30"/>
    </row>
    <row r="692" spans="102:121">
      <c r="CX692" s="30"/>
      <c r="CY692" s="30"/>
      <c r="CZ692" s="30"/>
      <c r="DA692" s="30"/>
      <c r="DB692" s="30"/>
      <c r="DC692" s="30" t="str">
        <f>CR175</f>
        <v>Reserve 3</v>
      </c>
      <c r="DD692" s="30"/>
      <c r="DE692" s="30"/>
      <c r="DF692" s="30"/>
      <c r="DG692" s="30"/>
      <c r="DH692" s="30"/>
      <c r="DI692" s="30"/>
      <c r="DJ692" s="30"/>
      <c r="DK692" s="30"/>
      <c r="DL692" s="49">
        <f t="shared" si="2598"/>
        <v>0</v>
      </c>
      <c r="DM692" s="30"/>
      <c r="DN692" s="30"/>
      <c r="DO692" s="30"/>
      <c r="DP692" s="30"/>
      <c r="DQ692" s="30"/>
    </row>
    <row r="693" spans="102:121">
      <c r="CX693" s="30"/>
      <c r="CY693" s="30"/>
      <c r="CZ693" s="30"/>
      <c r="DA693" s="30"/>
      <c r="DB693" s="30">
        <f>$CP$175</f>
        <v>0</v>
      </c>
      <c r="DC693" s="30">
        <f>CO175</f>
        <v>15</v>
      </c>
      <c r="DD693" s="30"/>
      <c r="DE693" s="30">
        <v>1</v>
      </c>
      <c r="DF693" s="30">
        <f>CY176-CY175+1</f>
        <v>1</v>
      </c>
      <c r="DG693" s="30"/>
      <c r="DH693" s="30"/>
      <c r="DI693" s="30"/>
      <c r="DJ693" s="30"/>
      <c r="DK693" s="30"/>
      <c r="DL693" s="49">
        <f t="shared" si="2598"/>
        <v>0</v>
      </c>
      <c r="DM693" s="30"/>
      <c r="DN693" s="30"/>
      <c r="DO693" s="30"/>
      <c r="DP693" s="30"/>
      <c r="DQ693" s="30"/>
    </row>
    <row r="694" spans="102:121">
      <c r="CX694" s="30"/>
      <c r="CY694" s="30"/>
      <c r="CZ694" s="30"/>
      <c r="DA694" s="30"/>
      <c r="DB694" s="30">
        <f>IF($DF$693&gt;1,DB693+1,0)</f>
        <v>0</v>
      </c>
      <c r="DC694" s="30">
        <f>DC693</f>
        <v>15</v>
      </c>
      <c r="DD694" s="30"/>
      <c r="DE694" s="30">
        <v>2</v>
      </c>
      <c r="DF694" s="30"/>
      <c r="DG694" s="30"/>
      <c r="DH694" s="30"/>
      <c r="DI694" s="30"/>
      <c r="DJ694" s="30"/>
      <c r="DK694" s="30"/>
      <c r="DL694" s="49">
        <f t="shared" si="2598"/>
        <v>0</v>
      </c>
      <c r="DM694" s="30"/>
      <c r="DN694" s="30"/>
      <c r="DO694" s="30"/>
      <c r="DP694" s="30"/>
      <c r="DQ694" s="30"/>
    </row>
    <row r="695" spans="102:121">
      <c r="CX695" s="30"/>
      <c r="CY695" s="30"/>
      <c r="CZ695" s="30"/>
      <c r="DA695" s="30"/>
      <c r="DB695" s="30">
        <f>IF($DF$693&gt;2,DB694+1,0)</f>
        <v>0</v>
      </c>
      <c r="DC695" s="30">
        <f t="shared" ref="DC695:DC700" si="2599">DC694</f>
        <v>15</v>
      </c>
      <c r="DD695" s="30"/>
      <c r="DE695" s="30">
        <v>3</v>
      </c>
      <c r="DF695" s="30"/>
      <c r="DG695" s="30"/>
      <c r="DH695" s="30"/>
      <c r="DI695" s="30"/>
      <c r="DJ695" s="30"/>
      <c r="DK695" s="30"/>
      <c r="DL695" s="49">
        <f t="shared" si="2598"/>
        <v>0</v>
      </c>
      <c r="DM695" s="30"/>
      <c r="DN695" s="30"/>
      <c r="DO695" s="30"/>
      <c r="DP695" s="30"/>
      <c r="DQ695" s="30"/>
    </row>
    <row r="696" spans="102:121">
      <c r="CX696" s="30"/>
      <c r="CY696" s="30"/>
      <c r="CZ696" s="30"/>
      <c r="DA696" s="30"/>
      <c r="DB696" s="30">
        <f>IF($DF$693&gt;3,DB695+1,0)</f>
        <v>0</v>
      </c>
      <c r="DC696" s="30">
        <f t="shared" si="2599"/>
        <v>15</v>
      </c>
      <c r="DD696" s="30"/>
      <c r="DE696" s="30">
        <v>4</v>
      </c>
      <c r="DF696" s="30"/>
      <c r="DG696" s="30"/>
      <c r="DH696" s="30"/>
      <c r="DI696" s="30"/>
      <c r="DJ696" s="30"/>
      <c r="DK696" s="30"/>
      <c r="DL696" s="49">
        <f t="shared" si="2598"/>
        <v>0</v>
      </c>
      <c r="DM696" s="30"/>
      <c r="DN696" s="30"/>
      <c r="DO696" s="30"/>
      <c r="DP696" s="30"/>
      <c r="DQ696" s="30"/>
    </row>
    <row r="697" spans="102:121">
      <c r="CX697" s="30"/>
      <c r="CY697" s="30"/>
      <c r="CZ697" s="30"/>
      <c r="DA697" s="30"/>
      <c r="DB697" s="30">
        <f>IF($DF$693&gt;4,DB696+1,0)</f>
        <v>0</v>
      </c>
      <c r="DC697" s="30">
        <f t="shared" si="2599"/>
        <v>15</v>
      </c>
      <c r="DD697" s="30"/>
      <c r="DE697" s="30">
        <v>5</v>
      </c>
      <c r="DF697" s="30"/>
      <c r="DG697" s="30"/>
      <c r="DH697" s="30"/>
      <c r="DI697" s="30"/>
      <c r="DJ697" s="30"/>
      <c r="DK697" s="30"/>
      <c r="DL697" s="49">
        <f t="shared" si="2598"/>
        <v>0</v>
      </c>
      <c r="DM697" s="30"/>
      <c r="DN697" s="30"/>
      <c r="DO697" s="30"/>
      <c r="DP697" s="30"/>
      <c r="DQ697" s="30"/>
    </row>
    <row r="698" spans="102:121">
      <c r="CX698" s="30"/>
      <c r="CY698" s="30"/>
      <c r="CZ698" s="30"/>
      <c r="DA698" s="30"/>
      <c r="DB698" s="30">
        <f>IF($DF$693&gt;5,DB697+1,0)</f>
        <v>0</v>
      </c>
      <c r="DC698" s="30">
        <f t="shared" si="2599"/>
        <v>15</v>
      </c>
      <c r="DD698" s="30"/>
      <c r="DE698" s="30">
        <v>6</v>
      </c>
      <c r="DF698" s="30"/>
      <c r="DG698" s="30"/>
      <c r="DH698" s="30"/>
      <c r="DI698" s="30"/>
      <c r="DJ698" s="30"/>
      <c r="DK698" s="30"/>
      <c r="DL698" s="49">
        <f t="shared" si="2598"/>
        <v>0</v>
      </c>
      <c r="DM698" s="30"/>
      <c r="DN698" s="30"/>
      <c r="DO698" s="30"/>
      <c r="DP698" s="30"/>
      <c r="DQ698" s="30"/>
    </row>
    <row r="699" spans="102:121">
      <c r="CX699" s="30"/>
      <c r="CY699" s="30"/>
      <c r="CZ699" s="30"/>
      <c r="DA699" s="30"/>
      <c r="DB699" s="30">
        <f>IF($DF$693&gt;6,DB698+1,0)</f>
        <v>0</v>
      </c>
      <c r="DC699" s="30">
        <f t="shared" si="2599"/>
        <v>15</v>
      </c>
      <c r="DD699" s="30"/>
      <c r="DE699" s="30">
        <v>7</v>
      </c>
      <c r="DF699" s="30"/>
      <c r="DG699" s="30"/>
      <c r="DH699" s="30"/>
      <c r="DI699" s="30"/>
      <c r="DJ699" s="30"/>
      <c r="DK699" s="30"/>
      <c r="DL699" s="49">
        <f t="shared" si="2598"/>
        <v>0</v>
      </c>
      <c r="DM699" s="30"/>
      <c r="DN699" s="30"/>
      <c r="DO699" s="30"/>
      <c r="DP699" s="30"/>
      <c r="DQ699" s="30"/>
    </row>
    <row r="700" spans="102:121">
      <c r="CX700" s="30"/>
      <c r="CY700" s="30"/>
      <c r="CZ700" s="30"/>
      <c r="DA700" s="30"/>
      <c r="DB700" s="30">
        <f>IF($DF$693&gt;7,DB699+1,0)</f>
        <v>0</v>
      </c>
      <c r="DC700" s="30">
        <f t="shared" si="2599"/>
        <v>15</v>
      </c>
      <c r="DD700" s="30"/>
      <c r="DE700" s="30">
        <v>8</v>
      </c>
      <c r="DF700" s="30"/>
      <c r="DG700" s="30"/>
      <c r="DH700" s="30"/>
      <c r="DI700" s="30"/>
      <c r="DJ700" s="30"/>
      <c r="DK700" s="30"/>
      <c r="DL700" s="49">
        <f t="shared" si="2598"/>
        <v>0</v>
      </c>
      <c r="DM700" s="30"/>
      <c r="DN700" s="30"/>
      <c r="DO700" s="30"/>
      <c r="DP700" s="30"/>
      <c r="DQ700" s="30"/>
    </row>
    <row r="701" spans="102:121">
      <c r="CX701" s="30"/>
      <c r="CY701" s="30"/>
      <c r="CZ701" s="30"/>
      <c r="DA701" s="30"/>
      <c r="DB701" s="30"/>
      <c r="DC701" s="30"/>
      <c r="DD701" s="30"/>
      <c r="DE701" s="30"/>
      <c r="DF701" s="30"/>
      <c r="DG701" s="30"/>
      <c r="DH701" s="30"/>
      <c r="DI701" s="30"/>
      <c r="DJ701" s="30"/>
      <c r="DK701" s="30"/>
      <c r="DL701" s="49">
        <f t="shared" si="2598"/>
        <v>0</v>
      </c>
      <c r="DM701" s="30"/>
      <c r="DN701" s="30"/>
      <c r="DO701" s="30"/>
      <c r="DP701" s="30"/>
      <c r="DQ701" s="30"/>
    </row>
    <row r="702" spans="102:121">
      <c r="CX702" s="30"/>
      <c r="CY702" s="30"/>
      <c r="CZ702" s="30"/>
      <c r="DA702" s="30"/>
      <c r="DB702" s="30"/>
      <c r="DC702" s="30" t="str">
        <f>CR177</f>
        <v>Reserve 4</v>
      </c>
      <c r="DD702" s="30"/>
      <c r="DE702" s="30"/>
      <c r="DF702" s="30"/>
      <c r="DG702" s="30"/>
      <c r="DH702" s="30"/>
      <c r="DI702" s="30"/>
      <c r="DJ702" s="30"/>
      <c r="DK702" s="30"/>
      <c r="DL702" s="49">
        <f t="shared" si="2598"/>
        <v>0</v>
      </c>
      <c r="DM702" s="30"/>
      <c r="DN702" s="30"/>
      <c r="DO702" s="30"/>
      <c r="DP702" s="30"/>
      <c r="DQ702" s="30"/>
    </row>
    <row r="703" spans="102:121">
      <c r="CX703" s="30"/>
      <c r="CY703" s="30"/>
      <c r="CZ703" s="30"/>
      <c r="DA703" s="30"/>
      <c r="DB703" s="30">
        <f>$CP$177</f>
        <v>0</v>
      </c>
      <c r="DC703" s="30">
        <f>CO177</f>
        <v>15</v>
      </c>
      <c r="DD703" s="30"/>
      <c r="DE703" s="30">
        <v>1</v>
      </c>
      <c r="DF703" s="30">
        <f>CY178-CY177+1</f>
        <v>1</v>
      </c>
      <c r="DG703" s="30"/>
      <c r="DH703" s="30"/>
      <c r="DI703" s="30"/>
      <c r="DJ703" s="30"/>
      <c r="DK703" s="30"/>
      <c r="DL703" s="49">
        <f t="shared" si="2598"/>
        <v>0</v>
      </c>
      <c r="DM703" s="30"/>
      <c r="DN703" s="30"/>
      <c r="DO703" s="30"/>
      <c r="DP703" s="30"/>
      <c r="DQ703" s="30"/>
    </row>
    <row r="704" spans="102:121">
      <c r="CX704" s="30"/>
      <c r="CY704" s="30"/>
      <c r="CZ704" s="30"/>
      <c r="DA704" s="30"/>
      <c r="DB704" s="30">
        <f>IF($DF$703&gt;1,DB703+1,0)</f>
        <v>0</v>
      </c>
      <c r="DC704" s="30">
        <f>DC703</f>
        <v>15</v>
      </c>
      <c r="DD704" s="30"/>
      <c r="DE704" s="30">
        <v>2</v>
      </c>
      <c r="DF704" s="30"/>
      <c r="DG704" s="30"/>
      <c r="DH704" s="30"/>
      <c r="DI704" s="30"/>
      <c r="DJ704" s="30"/>
      <c r="DK704" s="30"/>
      <c r="DL704" s="49">
        <f t="shared" si="2598"/>
        <v>0</v>
      </c>
      <c r="DM704" s="30"/>
      <c r="DN704" s="30"/>
      <c r="DO704" s="30"/>
      <c r="DP704" s="30"/>
      <c r="DQ704" s="30"/>
    </row>
    <row r="705" spans="102:121">
      <c r="CX705" s="30"/>
      <c r="CY705" s="30"/>
      <c r="CZ705" s="30"/>
      <c r="DA705" s="30"/>
      <c r="DB705" s="30">
        <f>IF($DF$703&gt;2,DB704+1,0)</f>
        <v>0</v>
      </c>
      <c r="DC705" s="30">
        <f t="shared" ref="DC705:DC710" si="2600">DC704</f>
        <v>15</v>
      </c>
      <c r="DD705" s="30"/>
      <c r="DE705" s="30">
        <v>3</v>
      </c>
      <c r="DF705" s="30"/>
      <c r="DG705" s="30"/>
      <c r="DH705" s="30"/>
      <c r="DI705" s="30"/>
      <c r="DJ705" s="30"/>
      <c r="DK705" s="30"/>
      <c r="DL705" s="49">
        <f t="shared" si="2598"/>
        <v>0</v>
      </c>
      <c r="DM705" s="30"/>
      <c r="DN705" s="30"/>
      <c r="DO705" s="30"/>
      <c r="DP705" s="30"/>
      <c r="DQ705" s="30"/>
    </row>
    <row r="706" spans="102:121">
      <c r="CX706" s="30"/>
      <c r="CY706" s="30"/>
      <c r="CZ706" s="30"/>
      <c r="DA706" s="30"/>
      <c r="DB706" s="30">
        <f>IF($DF$703&gt;3,DB705+1,0)</f>
        <v>0</v>
      </c>
      <c r="DC706" s="30">
        <f t="shared" si="2600"/>
        <v>15</v>
      </c>
      <c r="DD706" s="30"/>
      <c r="DE706" s="30">
        <v>4</v>
      </c>
      <c r="DF706" s="30"/>
      <c r="DG706" s="30"/>
      <c r="DH706" s="30"/>
      <c r="DI706" s="30"/>
      <c r="DJ706" s="30"/>
      <c r="DK706" s="30"/>
      <c r="DL706" s="49">
        <f t="shared" si="2598"/>
        <v>0</v>
      </c>
      <c r="DM706" s="30"/>
      <c r="DN706" s="30"/>
      <c r="DO706" s="30"/>
      <c r="DP706" s="30"/>
      <c r="DQ706" s="30"/>
    </row>
    <row r="707" spans="102:121">
      <c r="CX707" s="30"/>
      <c r="CY707" s="30"/>
      <c r="CZ707" s="30"/>
      <c r="DA707" s="30"/>
      <c r="DB707" s="30">
        <f>IF($DF$703&gt;4,DB706+1,0)</f>
        <v>0</v>
      </c>
      <c r="DC707" s="30">
        <f t="shared" si="2600"/>
        <v>15</v>
      </c>
      <c r="DD707" s="30"/>
      <c r="DE707" s="30">
        <v>5</v>
      </c>
      <c r="DF707" s="30"/>
      <c r="DG707" s="30"/>
      <c r="DH707" s="30"/>
      <c r="DI707" s="30"/>
      <c r="DJ707" s="30"/>
      <c r="DK707" s="30"/>
      <c r="DL707" s="49">
        <f t="shared" si="2598"/>
        <v>0</v>
      </c>
      <c r="DM707" s="30"/>
      <c r="DN707" s="30"/>
      <c r="DO707" s="30"/>
      <c r="DP707" s="30"/>
      <c r="DQ707" s="30"/>
    </row>
    <row r="708" spans="102:121">
      <c r="CX708" s="30"/>
      <c r="CY708" s="30"/>
      <c r="CZ708" s="30"/>
      <c r="DA708" s="30"/>
      <c r="DB708" s="30">
        <f>IF($DF$703&gt;5,DB707+1,0)</f>
        <v>0</v>
      </c>
      <c r="DC708" s="30">
        <f t="shared" si="2600"/>
        <v>15</v>
      </c>
      <c r="DD708" s="30"/>
      <c r="DE708" s="30">
        <v>6</v>
      </c>
      <c r="DF708" s="30"/>
      <c r="DG708" s="30"/>
      <c r="DH708" s="30"/>
      <c r="DI708" s="30"/>
      <c r="DJ708" s="30"/>
      <c r="DK708" s="30"/>
      <c r="DL708" s="49">
        <f t="shared" si="2598"/>
        <v>0</v>
      </c>
      <c r="DM708" s="30"/>
      <c r="DN708" s="30"/>
      <c r="DO708" s="30"/>
      <c r="DP708" s="30"/>
      <c r="DQ708" s="30"/>
    </row>
    <row r="709" spans="102:121">
      <c r="CX709" s="30"/>
      <c r="CY709" s="30"/>
      <c r="CZ709" s="30"/>
      <c r="DA709" s="30"/>
      <c r="DB709" s="30">
        <f>IF($DF$703&gt;6,DB708+1,0)</f>
        <v>0</v>
      </c>
      <c r="DC709" s="30">
        <f t="shared" si="2600"/>
        <v>15</v>
      </c>
      <c r="DD709" s="30"/>
      <c r="DE709" s="30">
        <v>7</v>
      </c>
      <c r="DF709" s="30"/>
      <c r="DG709" s="30"/>
      <c r="DH709" s="30"/>
      <c r="DI709" s="30"/>
      <c r="DJ709" s="30"/>
      <c r="DK709" s="30"/>
      <c r="DL709" s="49">
        <f t="shared" si="2598"/>
        <v>0</v>
      </c>
      <c r="DM709" s="30"/>
      <c r="DN709" s="30"/>
      <c r="DO709" s="30"/>
      <c r="DP709" s="30"/>
      <c r="DQ709" s="30"/>
    </row>
    <row r="710" spans="102:121">
      <c r="CX710" s="30"/>
      <c r="CY710" s="30"/>
      <c r="CZ710" s="30"/>
      <c r="DA710" s="30"/>
      <c r="DB710" s="30">
        <f>IF($DF$703&gt;7,DB709+1,0)</f>
        <v>0</v>
      </c>
      <c r="DC710" s="30">
        <f t="shared" si="2600"/>
        <v>15</v>
      </c>
      <c r="DD710" s="30"/>
      <c r="DE710" s="30">
        <v>8</v>
      </c>
      <c r="DF710" s="30"/>
      <c r="DG710" s="30"/>
      <c r="DH710" s="30"/>
      <c r="DI710" s="30"/>
      <c r="DJ710" s="30"/>
      <c r="DK710" s="30"/>
      <c r="DL710" s="49">
        <f t="shared" si="2598"/>
        <v>0</v>
      </c>
      <c r="DM710" s="30"/>
      <c r="DN710" s="30"/>
      <c r="DO710" s="30"/>
      <c r="DP710" s="30"/>
      <c r="DQ710" s="30"/>
    </row>
    <row r="711" spans="102:121">
      <c r="CX711" s="30"/>
      <c r="CY711" s="30"/>
      <c r="CZ711" s="30"/>
      <c r="DA711" s="30"/>
      <c r="DB711" s="30"/>
      <c r="DC711" s="30"/>
      <c r="DD711" s="30"/>
      <c r="DE711" s="30"/>
      <c r="DF711" s="30"/>
      <c r="DG711" s="30"/>
      <c r="DH711" s="30"/>
      <c r="DI711" s="30"/>
      <c r="DJ711" s="30"/>
      <c r="DK711" s="30"/>
      <c r="DL711" s="49">
        <f t="shared" si="2598"/>
        <v>0</v>
      </c>
      <c r="DM711" s="30"/>
      <c r="DN711" s="30"/>
      <c r="DO711" s="30"/>
      <c r="DP711" s="30"/>
      <c r="DQ711" s="30"/>
    </row>
    <row r="712" spans="102:121">
      <c r="CX712" s="30"/>
      <c r="CY712" s="30"/>
      <c r="CZ712" s="30"/>
      <c r="DA712" s="30"/>
      <c r="DB712" s="30"/>
      <c r="DC712" s="30" t="str">
        <f>CR179</f>
        <v>Reserve 5</v>
      </c>
      <c r="DD712" s="30"/>
      <c r="DE712" s="30"/>
      <c r="DF712" s="30"/>
      <c r="DG712" s="30"/>
      <c r="DH712" s="30"/>
      <c r="DI712" s="30"/>
      <c r="DJ712" s="30"/>
      <c r="DK712" s="30"/>
      <c r="DL712" s="49">
        <f t="shared" si="2598"/>
        <v>0</v>
      </c>
      <c r="DM712" s="30"/>
      <c r="DN712" s="30"/>
      <c r="DO712" s="30"/>
      <c r="DP712" s="30"/>
      <c r="DQ712" s="30"/>
    </row>
    <row r="713" spans="102:121">
      <c r="CX713" s="30"/>
      <c r="CY713" s="30"/>
      <c r="CZ713" s="30"/>
      <c r="DA713" s="30"/>
      <c r="DB713" s="30">
        <f>$CP$179</f>
        <v>0</v>
      </c>
      <c r="DC713" s="30">
        <f>CO179</f>
        <v>15</v>
      </c>
      <c r="DD713" s="30"/>
      <c r="DE713" s="30">
        <v>1</v>
      </c>
      <c r="DF713" s="30">
        <f>CY180-CY179+1</f>
        <v>1</v>
      </c>
      <c r="DG713" s="30"/>
      <c r="DH713" s="30"/>
      <c r="DI713" s="30"/>
      <c r="DJ713" s="30"/>
      <c r="DK713" s="30"/>
      <c r="DL713" s="49">
        <f t="shared" si="2598"/>
        <v>0</v>
      </c>
      <c r="DM713" s="30"/>
      <c r="DN713" s="30"/>
      <c r="DO713" s="30"/>
      <c r="DP713" s="30"/>
      <c r="DQ713" s="30"/>
    </row>
    <row r="714" spans="102:121">
      <c r="CX714" s="30"/>
      <c r="CY714" s="30"/>
      <c r="CZ714" s="30"/>
      <c r="DA714" s="30"/>
      <c r="DB714" s="30">
        <f>IF($DF$713&gt;1,DB713+1,0)</f>
        <v>0</v>
      </c>
      <c r="DC714" s="30">
        <f>DC713</f>
        <v>15</v>
      </c>
      <c r="DD714" s="30"/>
      <c r="DE714" s="30">
        <v>2</v>
      </c>
      <c r="DF714" s="30"/>
      <c r="DG714" s="30"/>
      <c r="DH714" s="30"/>
      <c r="DI714" s="30"/>
      <c r="DJ714" s="30"/>
      <c r="DK714" s="30"/>
      <c r="DL714" s="49">
        <f t="shared" si="2598"/>
        <v>0</v>
      </c>
      <c r="DM714" s="30"/>
      <c r="DN714" s="30"/>
      <c r="DO714" s="30"/>
      <c r="DP714" s="30"/>
      <c r="DQ714" s="30"/>
    </row>
    <row r="715" spans="102:121">
      <c r="CX715" s="30"/>
      <c r="CY715" s="30"/>
      <c r="CZ715" s="30"/>
      <c r="DA715" s="30"/>
      <c r="DB715" s="30">
        <f>IF($DF$713&gt;2,DB714+1,0)</f>
        <v>0</v>
      </c>
      <c r="DC715" s="30">
        <f t="shared" ref="DC715:DC720" si="2601">DC714</f>
        <v>15</v>
      </c>
      <c r="DD715" s="30"/>
      <c r="DE715" s="30">
        <v>3</v>
      </c>
      <c r="DF715" s="30"/>
      <c r="DG715" s="30"/>
      <c r="DH715" s="30"/>
      <c r="DI715" s="30"/>
      <c r="DJ715" s="30"/>
      <c r="DK715" s="30"/>
      <c r="DL715" s="49">
        <f t="shared" si="2598"/>
        <v>0</v>
      </c>
      <c r="DM715" s="30"/>
      <c r="DN715" s="30"/>
      <c r="DO715" s="30"/>
      <c r="DP715" s="30"/>
      <c r="DQ715" s="30"/>
    </row>
    <row r="716" spans="102:121">
      <c r="CX716" s="30"/>
      <c r="CY716" s="30"/>
      <c r="CZ716" s="30"/>
      <c r="DA716" s="30"/>
      <c r="DB716" s="30">
        <f>IF($DF$713&gt;3,DB715+1,0)</f>
        <v>0</v>
      </c>
      <c r="DC716" s="30">
        <f t="shared" si="2601"/>
        <v>15</v>
      </c>
      <c r="DD716" s="30"/>
      <c r="DE716" s="30">
        <v>4</v>
      </c>
      <c r="DF716" s="30"/>
      <c r="DG716" s="30"/>
      <c r="DH716" s="30"/>
      <c r="DI716" s="30"/>
      <c r="DJ716" s="30"/>
      <c r="DK716" s="30"/>
      <c r="DL716" s="49">
        <f t="shared" si="2598"/>
        <v>0</v>
      </c>
      <c r="DM716" s="30"/>
      <c r="DN716" s="30"/>
      <c r="DO716" s="30"/>
      <c r="DP716" s="30"/>
      <c r="DQ716" s="30"/>
    </row>
    <row r="717" spans="102:121">
      <c r="CX717" s="30"/>
      <c r="CY717" s="30"/>
      <c r="CZ717" s="30"/>
      <c r="DA717" s="30"/>
      <c r="DB717" s="30">
        <f>IF($DF$713&gt;4,DB716+1,0)</f>
        <v>0</v>
      </c>
      <c r="DC717" s="30">
        <f t="shared" si="2601"/>
        <v>15</v>
      </c>
      <c r="DD717" s="30"/>
      <c r="DE717" s="30">
        <v>5</v>
      </c>
      <c r="DF717" s="30"/>
      <c r="DG717" s="30"/>
      <c r="DH717" s="30"/>
      <c r="DI717" s="30"/>
      <c r="DJ717" s="30"/>
      <c r="DK717" s="30"/>
      <c r="DL717" s="49">
        <f t="shared" si="2598"/>
        <v>0</v>
      </c>
      <c r="DM717" s="30"/>
      <c r="DN717" s="30"/>
      <c r="DO717" s="30"/>
      <c r="DP717" s="30"/>
      <c r="DQ717" s="30"/>
    </row>
    <row r="718" spans="102:121">
      <c r="CX718" s="30"/>
      <c r="CY718" s="30"/>
      <c r="CZ718" s="30"/>
      <c r="DA718" s="30"/>
      <c r="DB718" s="30">
        <f>IF($DF$713&gt;5,DB717+1,0)</f>
        <v>0</v>
      </c>
      <c r="DC718" s="30">
        <f t="shared" si="2601"/>
        <v>15</v>
      </c>
      <c r="DD718" s="30"/>
      <c r="DE718" s="30">
        <v>6</v>
      </c>
      <c r="DF718" s="30"/>
      <c r="DG718" s="30"/>
      <c r="DH718" s="30"/>
      <c r="DI718" s="30"/>
      <c r="DJ718" s="30"/>
      <c r="DK718" s="30"/>
      <c r="DL718" s="49">
        <f t="shared" si="2598"/>
        <v>0</v>
      </c>
      <c r="DM718" s="30"/>
      <c r="DN718" s="30"/>
      <c r="DO718" s="30"/>
      <c r="DP718" s="30"/>
      <c r="DQ718" s="30"/>
    </row>
    <row r="719" spans="102:121">
      <c r="CX719" s="30"/>
      <c r="CY719" s="30"/>
      <c r="CZ719" s="30"/>
      <c r="DA719" s="30"/>
      <c r="DB719" s="30">
        <f>IF($DF$713&gt;6,DB718+1,0)</f>
        <v>0</v>
      </c>
      <c r="DC719" s="30">
        <f t="shared" si="2601"/>
        <v>15</v>
      </c>
      <c r="DD719" s="30"/>
      <c r="DE719" s="30">
        <v>7</v>
      </c>
      <c r="DF719" s="30"/>
      <c r="DG719" s="30"/>
      <c r="DH719" s="30"/>
      <c r="DI719" s="30"/>
      <c r="DJ719" s="30"/>
      <c r="DK719" s="30"/>
      <c r="DL719" s="49">
        <f t="shared" si="2598"/>
        <v>0</v>
      </c>
      <c r="DM719" s="30"/>
      <c r="DN719" s="30"/>
      <c r="DO719" s="30"/>
      <c r="DP719" s="30"/>
      <c r="DQ719" s="30"/>
    </row>
    <row r="720" spans="102:121">
      <c r="CX720" s="30"/>
      <c r="CY720" s="30"/>
      <c r="CZ720" s="30"/>
      <c r="DA720" s="30"/>
      <c r="DB720" s="30">
        <f>IF($DF$713&gt;7,DB719+1,0)</f>
        <v>0</v>
      </c>
      <c r="DC720" s="30">
        <f t="shared" si="2601"/>
        <v>15</v>
      </c>
      <c r="DD720" s="30"/>
      <c r="DE720" s="30">
        <v>8</v>
      </c>
      <c r="DF720" s="30"/>
      <c r="DG720" s="30"/>
      <c r="DH720" s="30"/>
      <c r="DI720" s="30"/>
      <c r="DJ720" s="30"/>
      <c r="DK720" s="30"/>
      <c r="DL720" s="49">
        <f t="shared" si="2598"/>
        <v>0</v>
      </c>
      <c r="DM720" s="30"/>
      <c r="DN720" s="30"/>
      <c r="DO720" s="30"/>
      <c r="DP720" s="30"/>
      <c r="DQ720" s="30"/>
    </row>
    <row r="721" spans="102:121">
      <c r="CX721" s="30"/>
      <c r="CY721" s="30"/>
      <c r="CZ721" s="30"/>
      <c r="DA721" s="30"/>
      <c r="DB721" s="30"/>
      <c r="DC721" s="30"/>
      <c r="DD721" s="30"/>
      <c r="DE721" s="30"/>
      <c r="DF721" s="30"/>
      <c r="DG721" s="30"/>
      <c r="DH721" s="30"/>
      <c r="DI721" s="30"/>
      <c r="DJ721" s="30"/>
      <c r="DK721" s="30"/>
      <c r="DL721" s="49">
        <f t="shared" si="2598"/>
        <v>0</v>
      </c>
      <c r="DM721" s="30"/>
      <c r="DN721" s="30"/>
      <c r="DO721" s="30"/>
      <c r="DP721" s="30"/>
      <c r="DQ721" s="30"/>
    </row>
    <row r="722" spans="102:121">
      <c r="CX722" s="30"/>
      <c r="CY722" s="30"/>
      <c r="CZ722" s="30"/>
      <c r="DA722" s="30"/>
      <c r="DB722" s="30"/>
      <c r="DC722" s="30" t="str">
        <f>CR181</f>
        <v>Reserve 6</v>
      </c>
      <c r="DD722" s="30"/>
      <c r="DE722" s="30"/>
      <c r="DF722" s="30"/>
      <c r="DG722" s="30"/>
      <c r="DH722" s="30"/>
      <c r="DI722" s="30"/>
      <c r="DJ722" s="30"/>
      <c r="DK722" s="30"/>
      <c r="DL722" s="49">
        <f t="shared" si="2598"/>
        <v>0</v>
      </c>
      <c r="DM722" s="30"/>
      <c r="DN722" s="30"/>
      <c r="DO722" s="30"/>
      <c r="DP722" s="30"/>
      <c r="DQ722" s="30"/>
    </row>
    <row r="723" spans="102:121">
      <c r="CX723" s="30"/>
      <c r="CY723" s="30"/>
      <c r="CZ723" s="30"/>
      <c r="DA723" s="30"/>
      <c r="DB723" s="30">
        <f>$CP$181</f>
        <v>0</v>
      </c>
      <c r="DC723" s="30">
        <f>CO181</f>
        <v>15</v>
      </c>
      <c r="DD723" s="30"/>
      <c r="DE723" s="30">
        <v>1</v>
      </c>
      <c r="DF723" s="30">
        <f>CY182-CY181+1</f>
        <v>1</v>
      </c>
      <c r="DG723" s="30"/>
      <c r="DH723" s="30"/>
      <c r="DI723" s="30"/>
      <c r="DJ723" s="30"/>
      <c r="DK723" s="30"/>
      <c r="DL723" s="49">
        <f t="shared" si="2598"/>
        <v>0</v>
      </c>
      <c r="DM723" s="30"/>
      <c r="DN723" s="30"/>
      <c r="DO723" s="30"/>
      <c r="DP723" s="30"/>
      <c r="DQ723" s="30"/>
    </row>
    <row r="724" spans="102:121">
      <c r="CX724" s="30"/>
      <c r="CY724" s="30"/>
      <c r="CZ724" s="30"/>
      <c r="DA724" s="30"/>
      <c r="DB724" s="30">
        <f>IF($DF$723&gt;1,DB723+1,0)</f>
        <v>0</v>
      </c>
      <c r="DC724" s="30">
        <f>DC723</f>
        <v>15</v>
      </c>
      <c r="DD724" s="30"/>
      <c r="DE724" s="30">
        <v>2</v>
      </c>
      <c r="DF724" s="30"/>
      <c r="DG724" s="30"/>
      <c r="DH724" s="30"/>
      <c r="DI724" s="30"/>
      <c r="DJ724" s="30"/>
      <c r="DK724" s="30"/>
      <c r="DL724" s="49">
        <f t="shared" si="2598"/>
        <v>0</v>
      </c>
      <c r="DM724" s="30"/>
      <c r="DN724" s="30"/>
      <c r="DO724" s="30"/>
      <c r="DP724" s="30"/>
      <c r="DQ724" s="30"/>
    </row>
    <row r="725" spans="102:121">
      <c r="CX725" s="30"/>
      <c r="CY725" s="30"/>
      <c r="CZ725" s="30"/>
      <c r="DA725" s="30"/>
      <c r="DB725" s="30">
        <f>IF($DF$723&gt;2,DB724+1,0)</f>
        <v>0</v>
      </c>
      <c r="DC725" s="30">
        <f t="shared" ref="DC725:DC730" si="2602">DC724</f>
        <v>15</v>
      </c>
      <c r="DD725" s="30"/>
      <c r="DE725" s="30">
        <v>3</v>
      </c>
      <c r="DF725" s="30"/>
      <c r="DG725" s="30"/>
      <c r="DH725" s="30"/>
      <c r="DI725" s="30"/>
      <c r="DJ725" s="30"/>
      <c r="DK725" s="30"/>
      <c r="DL725" s="49">
        <f t="shared" si="2598"/>
        <v>0</v>
      </c>
      <c r="DM725" s="30"/>
      <c r="DN725" s="30"/>
      <c r="DO725" s="30"/>
      <c r="DP725" s="30"/>
      <c r="DQ725" s="30"/>
    </row>
    <row r="726" spans="102:121">
      <c r="CX726" s="30"/>
      <c r="CY726" s="30"/>
      <c r="CZ726" s="30"/>
      <c r="DA726" s="30"/>
      <c r="DB726" s="30">
        <f>IF($DF$723&gt;3,DB725+1,0)</f>
        <v>0</v>
      </c>
      <c r="DC726" s="30">
        <f t="shared" si="2602"/>
        <v>15</v>
      </c>
      <c r="DD726" s="30"/>
      <c r="DE726" s="30">
        <v>4</v>
      </c>
      <c r="DF726" s="30"/>
      <c r="DG726" s="30"/>
      <c r="DH726" s="30"/>
      <c r="DI726" s="30"/>
      <c r="DJ726" s="30"/>
      <c r="DK726" s="30"/>
      <c r="DL726" s="49">
        <f t="shared" si="2598"/>
        <v>0</v>
      </c>
      <c r="DM726" s="30"/>
      <c r="DN726" s="30"/>
      <c r="DO726" s="30"/>
      <c r="DP726" s="30"/>
      <c r="DQ726" s="30"/>
    </row>
    <row r="727" spans="102:121">
      <c r="CX727" s="30"/>
      <c r="CY727" s="30"/>
      <c r="CZ727" s="30"/>
      <c r="DA727" s="30"/>
      <c r="DB727" s="30">
        <f>IF($DF$723&gt;4,DB726+1,0)</f>
        <v>0</v>
      </c>
      <c r="DC727" s="30">
        <f t="shared" si="2602"/>
        <v>15</v>
      </c>
      <c r="DD727" s="30"/>
      <c r="DE727" s="30">
        <v>5</v>
      </c>
      <c r="DF727" s="30"/>
      <c r="DG727" s="30"/>
      <c r="DH727" s="30"/>
      <c r="DI727" s="30"/>
      <c r="DJ727" s="30"/>
      <c r="DK727" s="30"/>
      <c r="DL727" s="49">
        <f t="shared" si="2598"/>
        <v>0</v>
      </c>
      <c r="DM727" s="30"/>
      <c r="DN727" s="30"/>
      <c r="DO727" s="30"/>
      <c r="DP727" s="30"/>
      <c r="DQ727" s="30"/>
    </row>
    <row r="728" spans="102:121">
      <c r="CX728" s="30"/>
      <c r="CY728" s="30"/>
      <c r="CZ728" s="30"/>
      <c r="DA728" s="30"/>
      <c r="DB728" s="30">
        <f>IF($DF$723&gt;5,DB727+1,0)</f>
        <v>0</v>
      </c>
      <c r="DC728" s="30">
        <f t="shared" si="2602"/>
        <v>15</v>
      </c>
      <c r="DD728" s="30"/>
      <c r="DE728" s="30">
        <v>6</v>
      </c>
      <c r="DF728" s="30"/>
      <c r="DG728" s="30"/>
      <c r="DH728" s="30"/>
      <c r="DI728" s="30"/>
      <c r="DJ728" s="30"/>
      <c r="DK728" s="30"/>
      <c r="DL728" s="49">
        <f t="shared" si="2598"/>
        <v>0</v>
      </c>
      <c r="DM728" s="30"/>
      <c r="DN728" s="30"/>
      <c r="DO728" s="30"/>
      <c r="DP728" s="30"/>
      <c r="DQ728" s="30"/>
    </row>
    <row r="729" spans="102:121">
      <c r="CX729" s="30"/>
      <c r="CY729" s="30"/>
      <c r="CZ729" s="30"/>
      <c r="DA729" s="30"/>
      <c r="DB729" s="30">
        <f>IF($DF$723&gt;6,DB728+1,0)</f>
        <v>0</v>
      </c>
      <c r="DC729" s="30">
        <f t="shared" si="2602"/>
        <v>15</v>
      </c>
      <c r="DD729" s="30"/>
      <c r="DE729" s="30">
        <v>7</v>
      </c>
      <c r="DF729" s="30"/>
      <c r="DG729" s="30"/>
      <c r="DH729" s="30"/>
      <c r="DI729" s="30"/>
      <c r="DJ729" s="30"/>
      <c r="DK729" s="30"/>
      <c r="DL729" s="49">
        <f t="shared" si="2598"/>
        <v>0</v>
      </c>
      <c r="DM729" s="30"/>
      <c r="DN729" s="30"/>
      <c r="DO729" s="30"/>
      <c r="DP729" s="30"/>
      <c r="DQ729" s="30"/>
    </row>
    <row r="730" spans="102:121">
      <c r="CX730" s="30"/>
      <c r="CY730" s="30"/>
      <c r="CZ730" s="30"/>
      <c r="DA730" s="30"/>
      <c r="DB730" s="30">
        <f>IF($DF$723&gt;7,DB729+1,0)</f>
        <v>0</v>
      </c>
      <c r="DC730" s="30">
        <f t="shared" si="2602"/>
        <v>15</v>
      </c>
      <c r="DD730" s="30"/>
      <c r="DE730" s="30">
        <v>8</v>
      </c>
      <c r="DF730" s="30"/>
      <c r="DG730" s="30"/>
      <c r="DH730" s="30"/>
      <c r="DI730" s="30"/>
      <c r="DJ730" s="30"/>
      <c r="DK730" s="30"/>
      <c r="DL730" s="49">
        <f t="shared" si="2598"/>
        <v>0</v>
      </c>
      <c r="DM730" s="30"/>
      <c r="DN730" s="30"/>
      <c r="DO730" s="30"/>
      <c r="DP730" s="30"/>
      <c r="DQ730" s="30"/>
    </row>
    <row r="731" spans="102:121">
      <c r="CX731" s="30"/>
      <c r="CY731" s="30"/>
      <c r="CZ731" s="30"/>
      <c r="DA731" s="30"/>
      <c r="DB731" s="30"/>
      <c r="DC731" s="30"/>
      <c r="DD731" s="30"/>
      <c r="DE731" s="30"/>
      <c r="DF731" s="30"/>
      <c r="DG731" s="30"/>
      <c r="DH731" s="30"/>
      <c r="DI731" s="30"/>
      <c r="DJ731" s="30"/>
      <c r="DK731" s="30"/>
      <c r="DL731" s="49">
        <f t="shared" si="2598"/>
        <v>0</v>
      </c>
      <c r="DM731" s="30"/>
      <c r="DN731" s="30"/>
      <c r="DO731" s="30"/>
      <c r="DP731" s="30"/>
      <c r="DQ731" s="30"/>
    </row>
    <row r="732" spans="102:121">
      <c r="CX732" s="30"/>
      <c r="CY732" s="30"/>
      <c r="CZ732" s="30"/>
      <c r="DA732" s="30"/>
      <c r="DB732" s="30"/>
      <c r="DC732" s="30" t="str">
        <f>CR183</f>
        <v>Reserve 7</v>
      </c>
      <c r="DD732" s="30"/>
      <c r="DE732" s="30"/>
      <c r="DF732" s="30"/>
      <c r="DG732" s="30"/>
      <c r="DH732" s="30"/>
      <c r="DI732" s="30"/>
      <c r="DJ732" s="30"/>
      <c r="DK732" s="30"/>
      <c r="DL732" s="49">
        <f t="shared" si="2598"/>
        <v>0</v>
      </c>
      <c r="DM732" s="30"/>
      <c r="DN732" s="30"/>
      <c r="DO732" s="30"/>
      <c r="DP732" s="30"/>
      <c r="DQ732" s="30"/>
    </row>
    <row r="733" spans="102:121">
      <c r="CX733" s="30"/>
      <c r="CY733" s="30"/>
      <c r="CZ733" s="30"/>
      <c r="DA733" s="30"/>
      <c r="DB733" s="30">
        <f>$CP$183</f>
        <v>0</v>
      </c>
      <c r="DC733" s="30">
        <f>CO183</f>
        <v>15</v>
      </c>
      <c r="DD733" s="30"/>
      <c r="DE733" s="30">
        <v>1</v>
      </c>
      <c r="DF733" s="30">
        <f>CY184-CY183+1</f>
        <v>1</v>
      </c>
      <c r="DG733" s="30"/>
      <c r="DH733" s="30"/>
      <c r="DI733" s="30"/>
      <c r="DJ733" s="30"/>
      <c r="DK733" s="30"/>
      <c r="DL733" s="49">
        <f t="shared" si="2598"/>
        <v>0</v>
      </c>
      <c r="DM733" s="30"/>
      <c r="DN733" s="30"/>
      <c r="DO733" s="30"/>
      <c r="DP733" s="30"/>
      <c r="DQ733" s="30"/>
    </row>
    <row r="734" spans="102:121">
      <c r="CX734" s="30"/>
      <c r="CY734" s="30"/>
      <c r="CZ734" s="30"/>
      <c r="DA734" s="30"/>
      <c r="DB734" s="30">
        <f>IF($DF$733&gt;1,DB733+1,0)</f>
        <v>0</v>
      </c>
      <c r="DC734" s="30">
        <f>DC733</f>
        <v>15</v>
      </c>
      <c r="DD734" s="30"/>
      <c r="DE734" s="30">
        <v>2</v>
      </c>
      <c r="DF734" s="30"/>
      <c r="DG734" s="30"/>
      <c r="DH734" s="30"/>
      <c r="DI734" s="30"/>
      <c r="DJ734" s="30"/>
      <c r="DK734" s="30"/>
      <c r="DL734" s="49">
        <f t="shared" si="2598"/>
        <v>0</v>
      </c>
      <c r="DM734" s="30"/>
      <c r="DN734" s="30"/>
      <c r="DO734" s="30"/>
      <c r="DP734" s="30"/>
      <c r="DQ734" s="30"/>
    </row>
    <row r="735" spans="102:121">
      <c r="CX735" s="30"/>
      <c r="CY735" s="30"/>
      <c r="CZ735" s="30"/>
      <c r="DA735" s="30"/>
      <c r="DB735" s="30">
        <f>IF($DF$733&gt;2,DB734+1,0)</f>
        <v>0</v>
      </c>
      <c r="DC735" s="30">
        <f t="shared" ref="DC735:DC740" si="2603">DC734</f>
        <v>15</v>
      </c>
      <c r="DD735" s="30"/>
      <c r="DE735" s="30">
        <v>3</v>
      </c>
      <c r="DF735" s="30"/>
      <c r="DG735" s="30"/>
      <c r="DH735" s="30"/>
      <c r="DI735" s="30"/>
      <c r="DJ735" s="30"/>
      <c r="DK735" s="30"/>
      <c r="DL735" s="49">
        <f t="shared" si="2598"/>
        <v>0</v>
      </c>
      <c r="DM735" s="30"/>
      <c r="DN735" s="30"/>
      <c r="DO735" s="30"/>
      <c r="DP735" s="30"/>
      <c r="DQ735" s="30"/>
    </row>
    <row r="736" spans="102:121">
      <c r="CX736" s="30"/>
      <c r="CY736" s="30"/>
      <c r="CZ736" s="30"/>
      <c r="DA736" s="30"/>
      <c r="DB736" s="30">
        <f>IF($DF$733&gt;3,DB735+1,0)</f>
        <v>0</v>
      </c>
      <c r="DC736" s="30">
        <f t="shared" si="2603"/>
        <v>15</v>
      </c>
      <c r="DD736" s="30"/>
      <c r="DE736" s="30">
        <v>4</v>
      </c>
      <c r="DF736" s="30"/>
      <c r="DG736" s="30"/>
      <c r="DH736" s="30"/>
      <c r="DI736" s="30"/>
      <c r="DJ736" s="30"/>
      <c r="DK736" s="30"/>
      <c r="DL736" s="49">
        <f t="shared" si="2598"/>
        <v>0</v>
      </c>
      <c r="DM736" s="30"/>
      <c r="DN736" s="30"/>
      <c r="DO736" s="30"/>
      <c r="DP736" s="30"/>
      <c r="DQ736" s="30"/>
    </row>
    <row r="737" spans="102:121">
      <c r="CX737" s="30"/>
      <c r="CY737" s="30"/>
      <c r="CZ737" s="30"/>
      <c r="DA737" s="30"/>
      <c r="DB737" s="30">
        <f>IF($DF$733&gt;4,DB736+1,0)</f>
        <v>0</v>
      </c>
      <c r="DC737" s="30">
        <f t="shared" si="2603"/>
        <v>15</v>
      </c>
      <c r="DD737" s="30"/>
      <c r="DE737" s="30">
        <v>5</v>
      </c>
      <c r="DF737" s="30"/>
      <c r="DG737" s="30"/>
      <c r="DH737" s="30"/>
      <c r="DI737" s="30"/>
      <c r="DJ737" s="30"/>
      <c r="DK737" s="30"/>
      <c r="DL737" s="49">
        <f t="shared" si="2598"/>
        <v>0</v>
      </c>
      <c r="DM737" s="30"/>
      <c r="DN737" s="30"/>
      <c r="DO737" s="30"/>
      <c r="DP737" s="30"/>
      <c r="DQ737" s="30"/>
    </row>
    <row r="738" spans="102:121">
      <c r="CX738" s="30"/>
      <c r="CY738" s="30"/>
      <c r="CZ738" s="30"/>
      <c r="DA738" s="30"/>
      <c r="DB738" s="30">
        <f>IF($DF$733&gt;5,DB737+1,0)</f>
        <v>0</v>
      </c>
      <c r="DC738" s="30">
        <f t="shared" si="2603"/>
        <v>15</v>
      </c>
      <c r="DD738" s="30"/>
      <c r="DE738" s="30">
        <v>6</v>
      </c>
      <c r="DF738" s="30"/>
      <c r="DG738" s="30"/>
      <c r="DH738" s="30"/>
      <c r="DI738" s="30"/>
      <c r="DJ738" s="30"/>
      <c r="DK738" s="30"/>
      <c r="DL738" s="49">
        <f t="shared" si="2598"/>
        <v>0</v>
      </c>
      <c r="DM738" s="30"/>
      <c r="DN738" s="30"/>
      <c r="DO738" s="30"/>
      <c r="DP738" s="30"/>
      <c r="DQ738" s="30"/>
    </row>
    <row r="739" spans="102:121">
      <c r="CX739" s="30"/>
      <c r="CY739" s="30"/>
      <c r="CZ739" s="30"/>
      <c r="DA739" s="30"/>
      <c r="DB739" s="30">
        <f>IF($DF$733&gt;6,DB738+1,0)</f>
        <v>0</v>
      </c>
      <c r="DC739" s="30">
        <f t="shared" si="2603"/>
        <v>15</v>
      </c>
      <c r="DD739" s="30"/>
      <c r="DE739" s="30">
        <v>7</v>
      </c>
      <c r="DF739" s="30"/>
      <c r="DG739" s="30"/>
      <c r="DH739" s="30"/>
      <c r="DI739" s="30"/>
      <c r="DJ739" s="30"/>
      <c r="DK739" s="30"/>
      <c r="DL739" s="49">
        <f t="shared" si="2598"/>
        <v>0</v>
      </c>
      <c r="DM739" s="30"/>
      <c r="DN739" s="30"/>
      <c r="DO739" s="30"/>
      <c r="DP739" s="30"/>
      <c r="DQ739" s="30"/>
    </row>
    <row r="740" spans="102:121">
      <c r="CX740" s="30"/>
      <c r="CY740" s="30"/>
      <c r="CZ740" s="30"/>
      <c r="DA740" s="30"/>
      <c r="DB740" s="30">
        <f>IF($DF$733&gt;7,DB739+1,0)</f>
        <v>0</v>
      </c>
      <c r="DC740" s="30">
        <f t="shared" si="2603"/>
        <v>15</v>
      </c>
      <c r="DD740" s="30"/>
      <c r="DE740" s="30">
        <v>8</v>
      </c>
      <c r="DF740" s="30"/>
      <c r="DG740" s="30"/>
      <c r="DH740" s="30"/>
      <c r="DI740" s="30"/>
      <c r="DJ740" s="30"/>
      <c r="DK740" s="30"/>
      <c r="DL740" s="49">
        <f t="shared" si="2598"/>
        <v>0</v>
      </c>
      <c r="DM740" s="30"/>
      <c r="DN740" s="30"/>
      <c r="DO740" s="30"/>
      <c r="DP740" s="30"/>
      <c r="DQ740" s="30"/>
    </row>
    <row r="741" spans="102:121">
      <c r="CX741" s="30"/>
      <c r="CY741" s="30"/>
      <c r="CZ741" s="30"/>
      <c r="DA741" s="30"/>
      <c r="DB741" s="30"/>
      <c r="DC741" s="30"/>
      <c r="DD741" s="30"/>
      <c r="DE741" s="30"/>
      <c r="DF741" s="30"/>
      <c r="DG741" s="30"/>
      <c r="DH741" s="30"/>
      <c r="DI741" s="30"/>
      <c r="DJ741" s="30"/>
      <c r="DK741" s="30"/>
      <c r="DL741" s="49">
        <f t="shared" si="2598"/>
        <v>0</v>
      </c>
      <c r="DM741" s="30"/>
      <c r="DN741" s="30"/>
      <c r="DO741" s="30"/>
      <c r="DP741" s="30"/>
      <c r="DQ741" s="30"/>
    </row>
    <row r="742" spans="102:121">
      <c r="CX742" s="30"/>
      <c r="CY742" s="30"/>
      <c r="CZ742" s="30"/>
      <c r="DA742" s="30"/>
      <c r="DB742" s="30"/>
      <c r="DC742" s="30" t="str">
        <f>CR185</f>
        <v>Reserve 8</v>
      </c>
      <c r="DD742" s="30"/>
      <c r="DE742" s="30"/>
      <c r="DF742" s="30"/>
      <c r="DG742" s="30"/>
      <c r="DH742" s="30"/>
      <c r="DI742" s="30"/>
      <c r="DJ742" s="30"/>
      <c r="DK742" s="30"/>
      <c r="DL742" s="49">
        <f t="shared" si="2598"/>
        <v>0</v>
      </c>
      <c r="DM742" s="30"/>
      <c r="DN742" s="30"/>
      <c r="DO742" s="30"/>
      <c r="DP742" s="30"/>
      <c r="DQ742" s="30"/>
    </row>
    <row r="743" spans="102:121">
      <c r="CX743" s="30"/>
      <c r="CY743" s="30"/>
      <c r="CZ743" s="30"/>
      <c r="DA743" s="30"/>
      <c r="DB743" s="30">
        <f>$CP$185</f>
        <v>0</v>
      </c>
      <c r="DC743" s="30">
        <f>CO185</f>
        <v>15</v>
      </c>
      <c r="DD743" s="30"/>
      <c r="DE743" s="30">
        <v>1</v>
      </c>
      <c r="DF743" s="30">
        <f>CY186-CY185+1</f>
        <v>1</v>
      </c>
      <c r="DG743" s="30"/>
      <c r="DH743" s="30"/>
      <c r="DI743" s="30"/>
      <c r="DJ743" s="30"/>
      <c r="DK743" s="30"/>
      <c r="DL743" s="49">
        <f t="shared" si="2598"/>
        <v>0</v>
      </c>
      <c r="DM743" s="30"/>
      <c r="DN743" s="30"/>
      <c r="DO743" s="30"/>
      <c r="DP743" s="30"/>
      <c r="DQ743" s="30"/>
    </row>
    <row r="744" spans="102:121">
      <c r="CX744" s="30"/>
      <c r="CY744" s="30"/>
      <c r="CZ744" s="30"/>
      <c r="DA744" s="30"/>
      <c r="DB744" s="30">
        <f>IF($DF$743&gt;1,DB743+1,0)</f>
        <v>0</v>
      </c>
      <c r="DC744" s="30">
        <f>DC743</f>
        <v>15</v>
      </c>
      <c r="DD744" s="30"/>
      <c r="DE744" s="30">
        <v>2</v>
      </c>
      <c r="DF744" s="30"/>
      <c r="DG744" s="30"/>
      <c r="DH744" s="30"/>
      <c r="DI744" s="30"/>
      <c r="DJ744" s="30"/>
      <c r="DK744" s="30"/>
      <c r="DL744" s="49">
        <f t="shared" si="2598"/>
        <v>0</v>
      </c>
      <c r="DM744" s="30"/>
      <c r="DN744" s="30"/>
      <c r="DO744" s="30"/>
      <c r="DP744" s="30"/>
      <c r="DQ744" s="30"/>
    </row>
    <row r="745" spans="102:121">
      <c r="CX745" s="30"/>
      <c r="CY745" s="30"/>
      <c r="CZ745" s="30"/>
      <c r="DA745" s="30"/>
      <c r="DB745" s="30">
        <f>IF($DF$743&gt;2,DB744+1,0)</f>
        <v>0</v>
      </c>
      <c r="DC745" s="30">
        <f t="shared" ref="DC745:DC750" si="2604">DC744</f>
        <v>15</v>
      </c>
      <c r="DD745" s="30"/>
      <c r="DE745" s="30">
        <v>3</v>
      </c>
      <c r="DF745" s="30"/>
      <c r="DG745" s="30"/>
      <c r="DH745" s="30"/>
      <c r="DI745" s="30"/>
      <c r="DJ745" s="30"/>
      <c r="DK745" s="30"/>
      <c r="DL745" s="49">
        <f t="shared" si="2598"/>
        <v>0</v>
      </c>
      <c r="DM745" s="30"/>
      <c r="DN745" s="30"/>
      <c r="DO745" s="30"/>
      <c r="DP745" s="30"/>
      <c r="DQ745" s="30"/>
    </row>
    <row r="746" spans="102:121">
      <c r="CX746" s="30"/>
      <c r="CY746" s="30"/>
      <c r="CZ746" s="30"/>
      <c r="DA746" s="30"/>
      <c r="DB746" s="30">
        <f>IF($DF$743&gt;3,DB745+1,0)</f>
        <v>0</v>
      </c>
      <c r="DC746" s="30">
        <f t="shared" si="2604"/>
        <v>15</v>
      </c>
      <c r="DD746" s="30"/>
      <c r="DE746" s="30">
        <v>4</v>
      </c>
      <c r="DF746" s="30"/>
      <c r="DG746" s="30"/>
      <c r="DH746" s="30"/>
      <c r="DI746" s="30"/>
      <c r="DJ746" s="30"/>
      <c r="DK746" s="30"/>
      <c r="DL746" s="49">
        <f t="shared" si="2598"/>
        <v>0</v>
      </c>
      <c r="DM746" s="30"/>
      <c r="DN746" s="30"/>
      <c r="DO746" s="30"/>
      <c r="DP746" s="30"/>
      <c r="DQ746" s="30"/>
    </row>
    <row r="747" spans="102:121">
      <c r="CX747" s="30"/>
      <c r="CY747" s="30"/>
      <c r="CZ747" s="30"/>
      <c r="DA747" s="30"/>
      <c r="DB747" s="30">
        <f>IF($DF$743&gt;4,DB746+1,0)</f>
        <v>0</v>
      </c>
      <c r="DC747" s="30">
        <f t="shared" si="2604"/>
        <v>15</v>
      </c>
      <c r="DD747" s="30"/>
      <c r="DE747" s="30">
        <v>5</v>
      </c>
      <c r="DF747" s="30"/>
      <c r="DG747" s="30"/>
      <c r="DH747" s="30"/>
      <c r="DI747" s="30"/>
      <c r="DJ747" s="30"/>
      <c r="DK747" s="30"/>
      <c r="DL747" s="49">
        <f t="shared" si="2598"/>
        <v>0</v>
      </c>
      <c r="DM747" s="30"/>
      <c r="DN747" s="30"/>
      <c r="DO747" s="30"/>
      <c r="DP747" s="30"/>
      <c r="DQ747" s="30"/>
    </row>
    <row r="748" spans="102:121">
      <c r="CX748" s="30"/>
      <c r="CY748" s="30"/>
      <c r="CZ748" s="30"/>
      <c r="DA748" s="30"/>
      <c r="DB748" s="30">
        <f>IF($DF$743&gt;5,DB747+1,0)</f>
        <v>0</v>
      </c>
      <c r="DC748" s="30">
        <f t="shared" si="2604"/>
        <v>15</v>
      </c>
      <c r="DD748" s="30"/>
      <c r="DE748" s="30">
        <v>6</v>
      </c>
      <c r="DF748" s="30"/>
      <c r="DG748" s="30"/>
      <c r="DH748" s="30"/>
      <c r="DI748" s="30"/>
      <c r="DJ748" s="30"/>
      <c r="DK748" s="30"/>
      <c r="DL748" s="49">
        <f t="shared" si="2598"/>
        <v>0</v>
      </c>
      <c r="DM748" s="30"/>
      <c r="DN748" s="30"/>
      <c r="DO748" s="30"/>
      <c r="DP748" s="30"/>
      <c r="DQ748" s="30"/>
    </row>
    <row r="749" spans="102:121">
      <c r="CX749" s="30"/>
      <c r="CY749" s="30"/>
      <c r="CZ749" s="30"/>
      <c r="DA749" s="30"/>
      <c r="DB749" s="30">
        <f>IF($DF$743&gt;6,DB748+1,0)</f>
        <v>0</v>
      </c>
      <c r="DC749" s="30">
        <f t="shared" si="2604"/>
        <v>15</v>
      </c>
      <c r="DD749" s="30"/>
      <c r="DE749" s="30">
        <v>7</v>
      </c>
      <c r="DF749" s="30"/>
      <c r="DG749" s="30"/>
      <c r="DH749" s="30"/>
      <c r="DI749" s="30"/>
      <c r="DJ749" s="30"/>
      <c r="DK749" s="30"/>
      <c r="DL749" s="49">
        <f t="shared" si="2598"/>
        <v>0</v>
      </c>
      <c r="DM749" s="30"/>
      <c r="DN749" s="30"/>
      <c r="DO749" s="30"/>
      <c r="DP749" s="30"/>
      <c r="DQ749" s="30"/>
    </row>
    <row r="750" spans="102:121">
      <c r="CX750" s="30"/>
      <c r="CY750" s="30"/>
      <c r="CZ750" s="30"/>
      <c r="DA750" s="30"/>
      <c r="DB750" s="30">
        <f>IF($DF$743&gt;7,DB749+1,0)</f>
        <v>0</v>
      </c>
      <c r="DC750" s="30">
        <f t="shared" si="2604"/>
        <v>15</v>
      </c>
      <c r="DD750" s="30"/>
      <c r="DE750" s="30">
        <v>8</v>
      </c>
      <c r="DF750" s="30"/>
      <c r="DG750" s="30"/>
      <c r="DH750" s="30"/>
      <c r="DI750" s="30"/>
      <c r="DJ750" s="30"/>
      <c r="DK750" s="30"/>
      <c r="DL750" s="49">
        <f t="shared" si="2598"/>
        <v>0</v>
      </c>
      <c r="DM750" s="30"/>
      <c r="DN750" s="30"/>
      <c r="DO750" s="30"/>
      <c r="DP750" s="30"/>
      <c r="DQ750" s="30"/>
    </row>
    <row r="751" spans="102:121">
      <c r="CX751" s="30"/>
      <c r="CY751" s="30"/>
      <c r="CZ751" s="30"/>
      <c r="DA751" s="30"/>
      <c r="DB751" s="30"/>
      <c r="DC751" s="30"/>
      <c r="DD751" s="30"/>
      <c r="DE751" s="30"/>
      <c r="DF751" s="30"/>
      <c r="DG751" s="30"/>
      <c r="DH751" s="30"/>
      <c r="DI751" s="30"/>
      <c r="DJ751" s="30"/>
      <c r="DK751" s="30"/>
      <c r="DL751" s="49">
        <f t="shared" si="2598"/>
        <v>0</v>
      </c>
      <c r="DM751" s="30"/>
      <c r="DN751" s="30"/>
      <c r="DO751" s="30"/>
      <c r="DP751" s="30"/>
      <c r="DQ751" s="30"/>
    </row>
    <row r="752" spans="102:121">
      <c r="CX752" s="30"/>
      <c r="CY752" s="30"/>
      <c r="CZ752" s="30"/>
      <c r="DA752" s="30"/>
      <c r="DB752" s="30"/>
      <c r="DC752" s="30" t="str">
        <f>CR187</f>
        <v>Reserve 9</v>
      </c>
      <c r="DD752" s="30"/>
      <c r="DE752" s="30"/>
      <c r="DF752" s="30"/>
      <c r="DG752" s="30"/>
      <c r="DH752" s="30"/>
      <c r="DI752" s="30"/>
      <c r="DJ752" s="30"/>
      <c r="DK752" s="30"/>
      <c r="DL752" s="49">
        <f t="shared" ref="DL752:DL770" si="2605">IF($DB752&gt;0,IF(SUMPRODUCT(($DB$201:$DB$770=$DB752)*($DC$201:$DC$770=$DC752))&gt;1,1,0),0)</f>
        <v>0</v>
      </c>
      <c r="DM752" s="30"/>
      <c r="DN752" s="30"/>
      <c r="DO752" s="30"/>
      <c r="DP752" s="30"/>
      <c r="DQ752" s="30"/>
    </row>
    <row r="753" spans="102:121">
      <c r="CX753" s="30"/>
      <c r="CY753" s="30"/>
      <c r="CZ753" s="30"/>
      <c r="DA753" s="30"/>
      <c r="DB753" s="30">
        <f>$CP$187</f>
        <v>0</v>
      </c>
      <c r="DC753" s="30">
        <f>CO187</f>
        <v>15</v>
      </c>
      <c r="DD753" s="30"/>
      <c r="DE753" s="30">
        <v>1</v>
      </c>
      <c r="DF753" s="30">
        <f>CY188-CY187+1</f>
        <v>1</v>
      </c>
      <c r="DG753" s="30"/>
      <c r="DH753" s="30"/>
      <c r="DI753" s="30"/>
      <c r="DJ753" s="30"/>
      <c r="DK753" s="30"/>
      <c r="DL753" s="49">
        <f t="shared" si="2605"/>
        <v>0</v>
      </c>
      <c r="DM753" s="30"/>
      <c r="DN753" s="30"/>
      <c r="DO753" s="30"/>
      <c r="DP753" s="30"/>
      <c r="DQ753" s="30"/>
    </row>
    <row r="754" spans="102:121">
      <c r="CX754" s="30"/>
      <c r="CY754" s="30"/>
      <c r="CZ754" s="30"/>
      <c r="DA754" s="30"/>
      <c r="DB754" s="30">
        <f>IF($DF$753&gt;1,DB753+1,0)</f>
        <v>0</v>
      </c>
      <c r="DC754" s="30">
        <f>DC753</f>
        <v>15</v>
      </c>
      <c r="DD754" s="30"/>
      <c r="DE754" s="30">
        <v>2</v>
      </c>
      <c r="DF754" s="30"/>
      <c r="DG754" s="30"/>
      <c r="DH754" s="30"/>
      <c r="DI754" s="30"/>
      <c r="DJ754" s="30"/>
      <c r="DK754" s="30"/>
      <c r="DL754" s="49">
        <f t="shared" si="2605"/>
        <v>0</v>
      </c>
      <c r="DM754" s="30"/>
      <c r="DN754" s="30"/>
      <c r="DO754" s="30"/>
      <c r="DP754" s="30"/>
      <c r="DQ754" s="30"/>
    </row>
    <row r="755" spans="102:121">
      <c r="CX755" s="30"/>
      <c r="CY755" s="30"/>
      <c r="CZ755" s="30"/>
      <c r="DA755" s="30"/>
      <c r="DB755" s="30">
        <f>IF($DF$753&gt;2,DB754+1,0)</f>
        <v>0</v>
      </c>
      <c r="DC755" s="30">
        <f t="shared" ref="DC755:DC760" si="2606">DC754</f>
        <v>15</v>
      </c>
      <c r="DD755" s="30"/>
      <c r="DE755" s="30">
        <v>3</v>
      </c>
      <c r="DF755" s="30"/>
      <c r="DG755" s="30"/>
      <c r="DH755" s="30"/>
      <c r="DI755" s="30"/>
      <c r="DJ755" s="30"/>
      <c r="DK755" s="30"/>
      <c r="DL755" s="49">
        <f t="shared" si="2605"/>
        <v>0</v>
      </c>
      <c r="DM755" s="30"/>
      <c r="DN755" s="30"/>
      <c r="DO755" s="30"/>
      <c r="DP755" s="30"/>
      <c r="DQ755" s="30"/>
    </row>
    <row r="756" spans="102:121">
      <c r="CX756" s="30"/>
      <c r="CY756" s="30"/>
      <c r="CZ756" s="30"/>
      <c r="DA756" s="30"/>
      <c r="DB756" s="30">
        <f>IF($DF$753&gt;3,DB755+1,0)</f>
        <v>0</v>
      </c>
      <c r="DC756" s="30">
        <f t="shared" si="2606"/>
        <v>15</v>
      </c>
      <c r="DD756" s="30"/>
      <c r="DE756" s="30">
        <v>4</v>
      </c>
      <c r="DF756" s="30"/>
      <c r="DG756" s="30"/>
      <c r="DH756" s="30"/>
      <c r="DI756" s="30"/>
      <c r="DJ756" s="30"/>
      <c r="DK756" s="30"/>
      <c r="DL756" s="49">
        <f t="shared" si="2605"/>
        <v>0</v>
      </c>
      <c r="DM756" s="30"/>
      <c r="DN756" s="30"/>
      <c r="DO756" s="30"/>
      <c r="DP756" s="30"/>
      <c r="DQ756" s="30"/>
    </row>
    <row r="757" spans="102:121">
      <c r="CX757" s="30"/>
      <c r="CY757" s="30"/>
      <c r="CZ757" s="30"/>
      <c r="DA757" s="30"/>
      <c r="DB757" s="30">
        <f>IF($DF$753&gt;4,DB756+1,0)</f>
        <v>0</v>
      </c>
      <c r="DC757" s="30">
        <f t="shared" si="2606"/>
        <v>15</v>
      </c>
      <c r="DD757" s="30"/>
      <c r="DE757" s="30">
        <v>5</v>
      </c>
      <c r="DF757" s="30"/>
      <c r="DG757" s="30"/>
      <c r="DH757" s="30"/>
      <c r="DI757" s="30"/>
      <c r="DJ757" s="30"/>
      <c r="DK757" s="30"/>
      <c r="DL757" s="49">
        <f t="shared" si="2605"/>
        <v>0</v>
      </c>
      <c r="DM757" s="30"/>
      <c r="DN757" s="30"/>
      <c r="DO757" s="30"/>
      <c r="DP757" s="30"/>
      <c r="DQ757" s="30"/>
    </row>
    <row r="758" spans="102:121">
      <c r="CX758" s="30"/>
      <c r="CY758" s="30"/>
      <c r="CZ758" s="30"/>
      <c r="DA758" s="30"/>
      <c r="DB758" s="30">
        <f>IF($DF$753&gt;5,DB757+1,0)</f>
        <v>0</v>
      </c>
      <c r="DC758" s="30">
        <f t="shared" si="2606"/>
        <v>15</v>
      </c>
      <c r="DD758" s="30"/>
      <c r="DE758" s="30">
        <v>6</v>
      </c>
      <c r="DF758" s="30"/>
      <c r="DG758" s="30"/>
      <c r="DH758" s="30"/>
      <c r="DI758" s="30"/>
      <c r="DJ758" s="30"/>
      <c r="DK758" s="30"/>
      <c r="DL758" s="49">
        <f t="shared" si="2605"/>
        <v>0</v>
      </c>
      <c r="DM758" s="30"/>
      <c r="DN758" s="30"/>
      <c r="DO758" s="30"/>
      <c r="DP758" s="30"/>
      <c r="DQ758" s="30"/>
    </row>
    <row r="759" spans="102:121">
      <c r="CX759" s="30"/>
      <c r="CY759" s="30"/>
      <c r="CZ759" s="30"/>
      <c r="DA759" s="30"/>
      <c r="DB759" s="30">
        <f>IF($DF$753&gt;6,DB758+1,0)</f>
        <v>0</v>
      </c>
      <c r="DC759" s="30">
        <f t="shared" si="2606"/>
        <v>15</v>
      </c>
      <c r="DD759" s="30"/>
      <c r="DE759" s="30">
        <v>7</v>
      </c>
      <c r="DF759" s="30"/>
      <c r="DG759" s="30"/>
      <c r="DH759" s="30"/>
      <c r="DI759" s="30"/>
      <c r="DJ759" s="30"/>
      <c r="DK759" s="30"/>
      <c r="DL759" s="49">
        <f t="shared" si="2605"/>
        <v>0</v>
      </c>
      <c r="DM759" s="30"/>
      <c r="DN759" s="30"/>
      <c r="DO759" s="30"/>
      <c r="DP759" s="30"/>
      <c r="DQ759" s="30"/>
    </row>
    <row r="760" spans="102:121">
      <c r="CX760" s="30"/>
      <c r="CY760" s="30"/>
      <c r="CZ760" s="30"/>
      <c r="DA760" s="30"/>
      <c r="DB760" s="30">
        <f>IF($DF$753&gt;7,DB759+1,0)</f>
        <v>0</v>
      </c>
      <c r="DC760" s="30">
        <f t="shared" si="2606"/>
        <v>15</v>
      </c>
      <c r="DD760" s="30"/>
      <c r="DE760" s="30">
        <v>8</v>
      </c>
      <c r="DF760" s="30"/>
      <c r="DG760" s="30"/>
      <c r="DH760" s="30"/>
      <c r="DI760" s="30"/>
      <c r="DJ760" s="30"/>
      <c r="DK760" s="30"/>
      <c r="DL760" s="49">
        <f t="shared" si="2605"/>
        <v>0</v>
      </c>
      <c r="DM760" s="30"/>
      <c r="DN760" s="30"/>
      <c r="DO760" s="30"/>
      <c r="DP760" s="30"/>
      <c r="DQ760" s="30"/>
    </row>
    <row r="761" spans="102:121">
      <c r="CX761" s="30"/>
      <c r="CY761" s="30"/>
      <c r="CZ761" s="30"/>
      <c r="DA761" s="30"/>
      <c r="DB761" s="30"/>
      <c r="DC761" s="30"/>
      <c r="DD761" s="30"/>
      <c r="DE761" s="30"/>
      <c r="DF761" s="30"/>
      <c r="DG761" s="30"/>
      <c r="DH761" s="30"/>
      <c r="DI761" s="30"/>
      <c r="DJ761" s="30"/>
      <c r="DK761" s="30"/>
      <c r="DL761" s="49">
        <f t="shared" si="2605"/>
        <v>0</v>
      </c>
      <c r="DM761" s="30"/>
      <c r="DN761" s="30"/>
      <c r="DO761" s="30"/>
      <c r="DP761" s="30"/>
      <c r="DQ761" s="30"/>
    </row>
    <row r="762" spans="102:121">
      <c r="CX762" s="30"/>
      <c r="CY762" s="30"/>
      <c r="CZ762" s="30"/>
      <c r="DA762" s="30"/>
      <c r="DB762" s="30"/>
      <c r="DC762" s="30" t="str">
        <f>CR189</f>
        <v>Reserve 10</v>
      </c>
      <c r="DD762" s="30"/>
      <c r="DE762" s="30"/>
      <c r="DF762" s="30"/>
      <c r="DG762" s="30"/>
      <c r="DH762" s="30"/>
      <c r="DI762" s="30"/>
      <c r="DJ762" s="30"/>
      <c r="DK762" s="30"/>
      <c r="DL762" s="49">
        <f t="shared" si="2605"/>
        <v>0</v>
      </c>
      <c r="DM762" s="30"/>
      <c r="DN762" s="30"/>
      <c r="DO762" s="30"/>
      <c r="DP762" s="30"/>
      <c r="DQ762" s="30"/>
    </row>
    <row r="763" spans="102:121">
      <c r="CX763" s="30"/>
      <c r="CY763" s="30"/>
      <c r="CZ763" s="30"/>
      <c r="DA763" s="30"/>
      <c r="DB763" s="30">
        <f>$CP$189</f>
        <v>0</v>
      </c>
      <c r="DC763" s="30">
        <f>CO189</f>
        <v>15</v>
      </c>
      <c r="DD763" s="30"/>
      <c r="DE763" s="30">
        <v>1</v>
      </c>
      <c r="DF763" s="30">
        <f>CY190-CY189+1</f>
        <v>1</v>
      </c>
      <c r="DG763" s="30"/>
      <c r="DH763" s="30"/>
      <c r="DI763" s="30"/>
      <c r="DJ763" s="30"/>
      <c r="DK763" s="30"/>
      <c r="DL763" s="49">
        <f t="shared" si="2605"/>
        <v>0</v>
      </c>
      <c r="DM763" s="30"/>
      <c r="DN763" s="30"/>
      <c r="DO763" s="30"/>
      <c r="DP763" s="30"/>
      <c r="DQ763" s="30"/>
    </row>
    <row r="764" spans="102:121">
      <c r="CX764" s="30"/>
      <c r="CY764" s="30"/>
      <c r="CZ764" s="30"/>
      <c r="DA764" s="30"/>
      <c r="DB764" s="30">
        <f>IF($DF$763&gt;1,DB763+1,0)</f>
        <v>0</v>
      </c>
      <c r="DC764" s="30">
        <f>DC763</f>
        <v>15</v>
      </c>
      <c r="DD764" s="30"/>
      <c r="DE764" s="30">
        <v>2</v>
      </c>
      <c r="DF764" s="30"/>
      <c r="DG764" s="30"/>
      <c r="DH764" s="30"/>
      <c r="DI764" s="30"/>
      <c r="DJ764" s="30"/>
      <c r="DK764" s="30"/>
      <c r="DL764" s="49">
        <f t="shared" si="2605"/>
        <v>0</v>
      </c>
      <c r="DM764" s="30"/>
      <c r="DN764" s="30"/>
      <c r="DO764" s="30"/>
      <c r="DP764" s="30"/>
      <c r="DQ764" s="30"/>
    </row>
    <row r="765" spans="102:121">
      <c r="CX765" s="30"/>
      <c r="CY765" s="30"/>
      <c r="CZ765" s="30"/>
      <c r="DA765" s="30"/>
      <c r="DB765" s="30">
        <f>IF($DF$763&gt;2,DB764+1,0)</f>
        <v>0</v>
      </c>
      <c r="DC765" s="30">
        <f t="shared" ref="DC765:DC770" si="2607">DC764</f>
        <v>15</v>
      </c>
      <c r="DD765" s="30"/>
      <c r="DE765" s="30">
        <v>3</v>
      </c>
      <c r="DF765" s="30"/>
      <c r="DG765" s="30"/>
      <c r="DH765" s="30"/>
      <c r="DI765" s="30"/>
      <c r="DJ765" s="30"/>
      <c r="DK765" s="30"/>
      <c r="DL765" s="49">
        <f t="shared" si="2605"/>
        <v>0</v>
      </c>
      <c r="DM765" s="30"/>
      <c r="DN765" s="30"/>
      <c r="DO765" s="30"/>
      <c r="DP765" s="30"/>
      <c r="DQ765" s="30"/>
    </row>
    <row r="766" spans="102:121">
      <c r="CX766" s="30"/>
      <c r="CY766" s="30"/>
      <c r="CZ766" s="30"/>
      <c r="DA766" s="30"/>
      <c r="DB766" s="30">
        <f>IF($DF$763&gt;3,DB765+1,0)</f>
        <v>0</v>
      </c>
      <c r="DC766" s="30">
        <f t="shared" si="2607"/>
        <v>15</v>
      </c>
      <c r="DD766" s="30"/>
      <c r="DE766" s="30">
        <v>4</v>
      </c>
      <c r="DF766" s="30"/>
      <c r="DG766" s="30"/>
      <c r="DH766" s="30"/>
      <c r="DI766" s="30"/>
      <c r="DJ766" s="30"/>
      <c r="DK766" s="30"/>
      <c r="DL766" s="49">
        <f t="shared" si="2605"/>
        <v>0</v>
      </c>
      <c r="DM766" s="30"/>
      <c r="DN766" s="30"/>
      <c r="DO766" s="30"/>
      <c r="DP766" s="30"/>
      <c r="DQ766" s="30"/>
    </row>
    <row r="767" spans="102:121">
      <c r="CX767" s="30"/>
      <c r="CY767" s="30"/>
      <c r="CZ767" s="30"/>
      <c r="DA767" s="30"/>
      <c r="DB767" s="30">
        <f>IF($DF$763&gt;4,DB766+1,0)</f>
        <v>0</v>
      </c>
      <c r="DC767" s="30">
        <f t="shared" si="2607"/>
        <v>15</v>
      </c>
      <c r="DD767" s="30"/>
      <c r="DE767" s="30">
        <v>5</v>
      </c>
      <c r="DF767" s="30"/>
      <c r="DG767" s="30"/>
      <c r="DH767" s="30"/>
      <c r="DI767" s="30"/>
      <c r="DJ767" s="30"/>
      <c r="DK767" s="30"/>
      <c r="DL767" s="49">
        <f t="shared" si="2605"/>
        <v>0</v>
      </c>
      <c r="DM767" s="30"/>
      <c r="DN767" s="30"/>
      <c r="DO767" s="30"/>
      <c r="DP767" s="30"/>
      <c r="DQ767" s="30"/>
    </row>
    <row r="768" spans="102:121">
      <c r="CX768" s="30"/>
      <c r="CY768" s="30"/>
      <c r="CZ768" s="30"/>
      <c r="DA768" s="30"/>
      <c r="DB768" s="30">
        <f>IF($DF$763&gt;5,DB767+1,0)</f>
        <v>0</v>
      </c>
      <c r="DC768" s="30">
        <f t="shared" si="2607"/>
        <v>15</v>
      </c>
      <c r="DD768" s="30"/>
      <c r="DE768" s="30">
        <v>6</v>
      </c>
      <c r="DF768" s="30"/>
      <c r="DG768" s="30"/>
      <c r="DH768" s="30"/>
      <c r="DI768" s="30"/>
      <c r="DJ768" s="30"/>
      <c r="DK768" s="30"/>
      <c r="DL768" s="49">
        <f t="shared" si="2605"/>
        <v>0</v>
      </c>
      <c r="DM768" s="30"/>
      <c r="DN768" s="30"/>
      <c r="DO768" s="30"/>
      <c r="DP768" s="30"/>
      <c r="DQ768" s="30"/>
    </row>
    <row r="769" spans="102:121">
      <c r="CX769" s="30"/>
      <c r="CY769" s="30"/>
      <c r="CZ769" s="30"/>
      <c r="DA769" s="30"/>
      <c r="DB769" s="30">
        <f>IF($DF$763&gt;6,DB768+1,0)</f>
        <v>0</v>
      </c>
      <c r="DC769" s="30">
        <f t="shared" si="2607"/>
        <v>15</v>
      </c>
      <c r="DD769" s="30"/>
      <c r="DE769" s="30">
        <v>7</v>
      </c>
      <c r="DF769" s="30"/>
      <c r="DG769" s="30"/>
      <c r="DH769" s="30"/>
      <c r="DI769" s="30"/>
      <c r="DJ769" s="30"/>
      <c r="DK769" s="30"/>
      <c r="DL769" s="49">
        <f t="shared" si="2605"/>
        <v>0</v>
      </c>
      <c r="DM769" s="30"/>
      <c r="DN769" s="30"/>
      <c r="DO769" s="30"/>
      <c r="DP769" s="30"/>
      <c r="DQ769" s="30"/>
    </row>
    <row r="770" spans="102:121" ht="13.5" thickBot="1">
      <c r="CX770" s="30"/>
      <c r="CY770" s="30"/>
      <c r="CZ770" s="30"/>
      <c r="DA770" s="30"/>
      <c r="DB770" s="57">
        <f>IF($DF$763&gt;7,DB769+1,0)</f>
        <v>0</v>
      </c>
      <c r="DC770" s="57">
        <f t="shared" si="2607"/>
        <v>15</v>
      </c>
      <c r="DD770" s="57"/>
      <c r="DE770" s="57">
        <v>8</v>
      </c>
      <c r="DF770" s="30"/>
      <c r="DG770" s="30"/>
      <c r="DH770" s="30"/>
      <c r="DI770" s="30"/>
      <c r="DJ770" s="30"/>
      <c r="DK770" s="30"/>
      <c r="DL770" s="49">
        <f t="shared" si="2605"/>
        <v>0</v>
      </c>
      <c r="DM770" s="30"/>
      <c r="DN770" s="30"/>
      <c r="DO770" s="30"/>
      <c r="DP770" s="30"/>
      <c r="DQ770" s="30"/>
    </row>
    <row r="771" spans="102:121">
      <c r="CX771" s="30"/>
      <c r="CY771" s="30"/>
      <c r="CZ771" s="30"/>
      <c r="DA771" s="30"/>
      <c r="DB771" s="30" t="s">
        <v>189</v>
      </c>
      <c r="DC771" s="50"/>
      <c r="DD771" s="50"/>
      <c r="DE771" s="30"/>
      <c r="DF771" s="30"/>
      <c r="DG771" s="30"/>
      <c r="DH771" s="30"/>
      <c r="DI771" s="30"/>
      <c r="DJ771" s="30"/>
      <c r="DK771" s="30"/>
      <c r="DL771" s="49"/>
      <c r="DM771" s="30"/>
      <c r="DN771" s="30"/>
      <c r="DO771" s="30"/>
      <c r="DP771" s="30"/>
      <c r="DQ771" s="30"/>
    </row>
    <row r="772" spans="102:121">
      <c r="CX772" s="30"/>
      <c r="CY772" s="30"/>
      <c r="CZ772" s="30"/>
      <c r="DA772" s="30"/>
      <c r="DB772" s="30"/>
      <c r="DC772" s="50"/>
      <c r="DD772" s="50"/>
      <c r="DE772" s="30"/>
      <c r="DF772" s="30"/>
      <c r="DG772" s="30"/>
      <c r="DH772" s="30"/>
      <c r="DI772" s="30"/>
      <c r="DJ772" s="30"/>
      <c r="DK772" s="30"/>
      <c r="DL772" s="49"/>
      <c r="DM772" s="30"/>
      <c r="DN772" s="30"/>
      <c r="DO772" s="30"/>
      <c r="DP772" s="30"/>
      <c r="DQ772" s="30"/>
    </row>
    <row r="773" spans="102:121">
      <c r="CX773" s="30"/>
      <c r="CY773" s="30"/>
      <c r="CZ773" s="30"/>
      <c r="DA773" s="30"/>
      <c r="DB773" s="30"/>
      <c r="DC773" s="50"/>
      <c r="DD773" s="50"/>
      <c r="DE773" s="30"/>
      <c r="DF773" s="30"/>
      <c r="DG773" s="30"/>
      <c r="DH773" s="30"/>
      <c r="DI773" s="30"/>
      <c r="DJ773" s="30"/>
      <c r="DK773" s="30"/>
      <c r="DL773" s="49"/>
      <c r="DM773" s="30"/>
      <c r="DN773" s="30"/>
      <c r="DO773" s="30"/>
      <c r="DP773" s="30"/>
      <c r="DQ773" s="30"/>
    </row>
    <row r="774" spans="102:121">
      <c r="CX774" s="30"/>
      <c r="CY774" s="30"/>
      <c r="CZ774" s="30"/>
      <c r="DA774" s="30"/>
      <c r="DB774" s="30"/>
      <c r="DC774" s="50"/>
      <c r="DD774" s="50"/>
      <c r="DE774" s="30"/>
      <c r="DF774" s="30"/>
      <c r="DG774" s="30"/>
      <c r="DH774" s="30"/>
      <c r="DI774" s="30"/>
      <c r="DJ774" s="30"/>
      <c r="DK774" s="30"/>
      <c r="DL774" s="49"/>
      <c r="DM774" s="30"/>
      <c r="DN774" s="30"/>
      <c r="DO774" s="30"/>
      <c r="DP774" s="30"/>
      <c r="DQ774" s="30"/>
    </row>
    <row r="775" spans="102:121">
      <c r="CX775" s="30"/>
      <c r="CY775" s="30"/>
      <c r="CZ775" s="30"/>
      <c r="DA775" s="30"/>
      <c r="DB775" s="30"/>
      <c r="DC775" s="50"/>
      <c r="DD775" s="50"/>
      <c r="DE775" s="30"/>
      <c r="DF775" s="30"/>
      <c r="DG775" s="30"/>
      <c r="DH775" s="30"/>
      <c r="DI775" s="30"/>
      <c r="DJ775" s="30"/>
      <c r="DK775" s="30"/>
      <c r="DL775" s="49"/>
      <c r="DM775" s="30"/>
      <c r="DN775" s="30"/>
      <c r="DO775" s="30"/>
      <c r="DP775" s="30"/>
      <c r="DQ775" s="30"/>
    </row>
    <row r="776" spans="102:121">
      <c r="CX776" s="30"/>
      <c r="CY776" s="30"/>
      <c r="CZ776" s="30"/>
      <c r="DA776" s="30"/>
      <c r="DB776" s="30"/>
      <c r="DC776" s="50"/>
      <c r="DD776" s="50"/>
      <c r="DE776" s="30"/>
      <c r="DF776" s="30"/>
      <c r="DG776" s="30"/>
      <c r="DH776" s="30"/>
      <c r="DI776" s="30"/>
      <c r="DJ776" s="30"/>
      <c r="DK776" s="30"/>
      <c r="DL776" s="49"/>
      <c r="DM776" s="30"/>
      <c r="DN776" s="30"/>
      <c r="DO776" s="30"/>
      <c r="DP776" s="30"/>
      <c r="DQ776" s="30"/>
    </row>
    <row r="777" spans="102:121">
      <c r="CX777" s="30"/>
      <c r="CY777" s="30"/>
      <c r="CZ777" s="30"/>
      <c r="DA777" s="30"/>
      <c r="DB777" s="30"/>
      <c r="DC777" s="50"/>
      <c r="DD777" s="50"/>
      <c r="DE777" s="30"/>
      <c r="DF777" s="30"/>
      <c r="DG777" s="30"/>
      <c r="DH777" s="30"/>
      <c r="DI777" s="30"/>
      <c r="DJ777" s="30"/>
      <c r="DK777" s="30"/>
      <c r="DL777" s="49"/>
      <c r="DM777" s="30"/>
      <c r="DN777" s="30"/>
      <c r="DO777" s="30"/>
      <c r="DP777" s="30"/>
      <c r="DQ777" s="30"/>
    </row>
    <row r="778" spans="102:121">
      <c r="CX778" s="30"/>
      <c r="CY778" s="30"/>
      <c r="CZ778" s="30"/>
      <c r="DA778" s="30"/>
      <c r="DB778" s="30"/>
      <c r="DC778" s="50"/>
      <c r="DD778" s="50"/>
      <c r="DE778" s="30"/>
      <c r="DF778" s="30"/>
      <c r="DG778" s="30"/>
      <c r="DH778" s="30"/>
      <c r="DI778" s="30"/>
      <c r="DJ778" s="30"/>
      <c r="DK778" s="30"/>
      <c r="DL778" s="49"/>
      <c r="DM778" s="30"/>
      <c r="DN778" s="30"/>
      <c r="DO778" s="30"/>
      <c r="DP778" s="30"/>
      <c r="DQ778" s="30"/>
    </row>
    <row r="779" spans="102:121">
      <c r="CX779" s="30"/>
      <c r="CY779" s="30"/>
      <c r="CZ779" s="30"/>
      <c r="DA779" s="30"/>
      <c r="DB779" s="30"/>
      <c r="DC779" s="50"/>
      <c r="DD779" s="50"/>
      <c r="DE779" s="30"/>
      <c r="DF779" s="30"/>
      <c r="DG779" s="30"/>
      <c r="DH779" s="30"/>
      <c r="DI779" s="30"/>
      <c r="DJ779" s="30"/>
      <c r="DK779" s="30"/>
      <c r="DL779" s="49"/>
      <c r="DM779" s="30"/>
      <c r="DN779" s="30"/>
      <c r="DO779" s="30"/>
      <c r="DP779" s="30"/>
      <c r="DQ779" s="30"/>
    </row>
    <row r="780" spans="102:121">
      <c r="CX780" s="30"/>
      <c r="CY780" s="30"/>
      <c r="CZ780" s="30"/>
      <c r="DA780" s="30"/>
      <c r="DB780" s="30"/>
      <c r="DC780" s="50"/>
      <c r="DD780" s="50"/>
      <c r="DE780" s="30"/>
      <c r="DF780" s="30"/>
      <c r="DG780" s="30"/>
      <c r="DH780" s="30"/>
      <c r="DI780" s="30"/>
      <c r="DJ780" s="30"/>
      <c r="DK780" s="30"/>
      <c r="DL780" s="49"/>
      <c r="DM780" s="30"/>
      <c r="DN780" s="30"/>
      <c r="DO780" s="30"/>
      <c r="DP780" s="30"/>
      <c r="DQ780" s="30"/>
    </row>
    <row r="781" spans="102:121">
      <c r="CX781" s="30"/>
      <c r="CY781" s="30"/>
      <c r="CZ781" s="30"/>
      <c r="DA781" s="30"/>
      <c r="DB781" s="30"/>
      <c r="DC781" s="50"/>
      <c r="DD781" s="50"/>
      <c r="DE781" s="30"/>
      <c r="DF781" s="30"/>
      <c r="DG781" s="30"/>
      <c r="DH781" s="30"/>
      <c r="DI781" s="30"/>
      <c r="DJ781" s="30"/>
      <c r="DK781" s="30"/>
      <c r="DL781" s="49"/>
      <c r="DM781" s="30"/>
      <c r="DN781" s="30"/>
      <c r="DO781" s="30"/>
      <c r="DP781" s="30"/>
      <c r="DQ781" s="30"/>
    </row>
    <row r="782" spans="102:121">
      <c r="CX782" s="30"/>
      <c r="CY782" s="30"/>
      <c r="CZ782" s="30"/>
      <c r="DA782" s="30"/>
      <c r="DB782" s="30"/>
      <c r="DC782" s="50"/>
      <c r="DD782" s="50"/>
      <c r="DE782" s="30"/>
      <c r="DF782" s="30"/>
      <c r="DG782" s="30"/>
      <c r="DH782" s="30"/>
      <c r="DI782" s="30"/>
      <c r="DJ782" s="30"/>
      <c r="DK782" s="30"/>
      <c r="DL782" s="49"/>
      <c r="DM782" s="30"/>
      <c r="DN782" s="30"/>
      <c r="DO782" s="30"/>
      <c r="DP782" s="30"/>
      <c r="DQ782" s="30"/>
    </row>
    <row r="783" spans="102:121">
      <c r="CX783" s="30"/>
      <c r="CY783" s="30"/>
      <c r="CZ783" s="30"/>
      <c r="DA783" s="30"/>
      <c r="DB783" s="30"/>
      <c r="DC783" s="50"/>
      <c r="DD783" s="50"/>
      <c r="DE783" s="30"/>
      <c r="DF783" s="30"/>
      <c r="DG783" s="30"/>
      <c r="DH783" s="30"/>
      <c r="DI783" s="30"/>
      <c r="DJ783" s="30"/>
      <c r="DK783" s="30"/>
      <c r="DL783" s="49"/>
      <c r="DM783" s="30"/>
      <c r="DN783" s="30"/>
      <c r="DO783" s="30"/>
      <c r="DP783" s="30"/>
      <c r="DQ783" s="30"/>
    </row>
    <row r="784" spans="102:121">
      <c r="CX784" s="30"/>
      <c r="CY784" s="30"/>
      <c r="CZ784" s="30"/>
      <c r="DA784" s="30"/>
      <c r="DB784" s="30"/>
      <c r="DC784" s="50"/>
      <c r="DD784" s="50"/>
      <c r="DE784" s="30"/>
      <c r="DF784" s="30"/>
      <c r="DG784" s="30"/>
      <c r="DH784" s="30"/>
      <c r="DI784" s="30"/>
      <c r="DJ784" s="30"/>
      <c r="DK784" s="30"/>
      <c r="DL784" s="49"/>
      <c r="DM784" s="30"/>
      <c r="DN784" s="30"/>
      <c r="DO784" s="30"/>
      <c r="DP784" s="30"/>
      <c r="DQ784" s="30"/>
    </row>
    <row r="785" spans="102:121">
      <c r="CX785" s="30"/>
      <c r="CY785" s="30"/>
      <c r="CZ785" s="30"/>
      <c r="DA785" s="30"/>
      <c r="DB785" s="30"/>
      <c r="DC785" s="50"/>
      <c r="DD785" s="50"/>
      <c r="DE785" s="30"/>
      <c r="DF785" s="30"/>
      <c r="DG785" s="30"/>
      <c r="DH785" s="30"/>
      <c r="DI785" s="30"/>
      <c r="DJ785" s="30"/>
      <c r="DK785" s="30"/>
      <c r="DL785" s="49"/>
      <c r="DM785" s="30"/>
      <c r="DN785" s="30"/>
      <c r="DO785" s="30"/>
      <c r="DP785" s="30"/>
      <c r="DQ785" s="30"/>
    </row>
    <row r="786" spans="102:121">
      <c r="CX786" s="30"/>
      <c r="CY786" s="30"/>
      <c r="CZ786" s="30"/>
      <c r="DA786" s="30"/>
      <c r="DB786" s="30"/>
      <c r="DC786" s="50"/>
      <c r="DD786" s="50"/>
      <c r="DE786" s="30"/>
      <c r="DF786" s="30"/>
      <c r="DG786" s="30"/>
      <c r="DH786" s="30"/>
      <c r="DI786" s="30"/>
      <c r="DJ786" s="30"/>
      <c r="DK786" s="30"/>
      <c r="DL786" s="49"/>
      <c r="DM786" s="30"/>
      <c r="DN786" s="30"/>
      <c r="DO786" s="30"/>
      <c r="DP786" s="30"/>
      <c r="DQ786" s="30"/>
    </row>
    <row r="787" spans="102:121">
      <c r="CX787" s="30"/>
      <c r="CY787" s="30"/>
      <c r="CZ787" s="30"/>
      <c r="DA787" s="30"/>
      <c r="DB787" s="30"/>
      <c r="DC787" s="50"/>
      <c r="DD787" s="50"/>
      <c r="DE787" s="30"/>
      <c r="DF787" s="30"/>
      <c r="DG787" s="30"/>
      <c r="DH787" s="30"/>
      <c r="DI787" s="30"/>
      <c r="DJ787" s="30"/>
      <c r="DK787" s="30"/>
      <c r="DL787" s="49"/>
      <c r="DM787" s="30"/>
      <c r="DN787" s="30"/>
      <c r="DO787" s="30"/>
      <c r="DP787" s="30"/>
      <c r="DQ787" s="30"/>
    </row>
    <row r="788" spans="102:121">
      <c r="CX788" s="30"/>
      <c r="CY788" s="30"/>
      <c r="CZ788" s="30"/>
      <c r="DA788" s="30"/>
      <c r="DB788" s="30"/>
      <c r="DC788" s="50"/>
      <c r="DD788" s="50"/>
      <c r="DE788" s="30"/>
      <c r="DF788" s="30"/>
      <c r="DG788" s="30"/>
      <c r="DH788" s="30"/>
      <c r="DI788" s="30"/>
      <c r="DJ788" s="30"/>
      <c r="DK788" s="30"/>
      <c r="DL788" s="49"/>
      <c r="DM788" s="30"/>
      <c r="DN788" s="30"/>
      <c r="DO788" s="30"/>
      <c r="DP788" s="30"/>
      <c r="DQ788" s="30"/>
    </row>
    <row r="789" spans="102:121">
      <c r="CX789" s="30"/>
      <c r="CY789" s="30"/>
      <c r="CZ789" s="30"/>
      <c r="DA789" s="30"/>
      <c r="DB789" s="30"/>
      <c r="DC789" s="50"/>
      <c r="DD789" s="50"/>
      <c r="DE789" s="30"/>
      <c r="DF789" s="30"/>
      <c r="DG789" s="30"/>
      <c r="DH789" s="30"/>
      <c r="DI789" s="30"/>
      <c r="DJ789" s="30"/>
      <c r="DK789" s="30"/>
      <c r="DL789" s="49"/>
      <c r="DM789" s="30"/>
      <c r="DN789" s="30"/>
      <c r="DO789" s="30"/>
      <c r="DP789" s="30"/>
      <c r="DQ789" s="30"/>
    </row>
    <row r="790" spans="102:121">
      <c r="CX790" s="30"/>
      <c r="CY790" s="30"/>
      <c r="CZ790" s="30"/>
      <c r="DA790" s="30"/>
      <c r="DB790" s="30"/>
      <c r="DC790" s="50"/>
      <c r="DD790" s="50"/>
      <c r="DE790" s="30"/>
      <c r="DF790" s="30"/>
      <c r="DG790" s="30"/>
      <c r="DH790" s="30"/>
      <c r="DI790" s="30"/>
      <c r="DJ790" s="30"/>
      <c r="DK790" s="30"/>
      <c r="DL790" s="49"/>
      <c r="DM790" s="30"/>
      <c r="DN790" s="30"/>
      <c r="DO790" s="30"/>
      <c r="DP790" s="30"/>
      <c r="DQ790" s="30"/>
    </row>
    <row r="791" spans="102:121">
      <c r="CX791" s="30"/>
      <c r="CY791" s="30"/>
      <c r="CZ791" s="30"/>
      <c r="DA791" s="30"/>
      <c r="DB791" s="30"/>
      <c r="DC791" s="50"/>
      <c r="DD791" s="50"/>
      <c r="DE791" s="30"/>
      <c r="DF791" s="30"/>
      <c r="DG791" s="30"/>
      <c r="DH791" s="30"/>
      <c r="DI791" s="30"/>
      <c r="DJ791" s="30"/>
      <c r="DK791" s="30"/>
      <c r="DL791" s="49"/>
      <c r="DM791" s="30"/>
      <c r="DN791" s="30"/>
      <c r="DO791" s="30"/>
      <c r="DP791" s="30"/>
      <c r="DQ791" s="30"/>
    </row>
    <row r="792" spans="102:121">
      <c r="CX792" s="30"/>
      <c r="CY792" s="30"/>
      <c r="CZ792" s="30"/>
      <c r="DA792" s="30"/>
      <c r="DB792" s="30"/>
      <c r="DC792" s="50"/>
      <c r="DD792" s="50"/>
      <c r="DE792" s="30"/>
      <c r="DF792" s="30"/>
      <c r="DG792" s="30"/>
      <c r="DH792" s="30"/>
      <c r="DI792" s="30"/>
      <c r="DJ792" s="30"/>
      <c r="DK792" s="30"/>
      <c r="DL792" s="49"/>
      <c r="DM792" s="30"/>
      <c r="DN792" s="30"/>
      <c r="DO792" s="30"/>
      <c r="DP792" s="30"/>
      <c r="DQ792" s="30"/>
    </row>
    <row r="793" spans="102:121">
      <c r="CX793" s="30"/>
      <c r="CY793" s="30"/>
      <c r="CZ793" s="30"/>
      <c r="DA793" s="30"/>
      <c r="DB793" s="30"/>
      <c r="DC793" s="50"/>
      <c r="DD793" s="50"/>
      <c r="DE793" s="30"/>
      <c r="DF793" s="30"/>
      <c r="DG793" s="30"/>
      <c r="DH793" s="30"/>
      <c r="DI793" s="30"/>
      <c r="DJ793" s="30"/>
      <c r="DK793" s="30"/>
      <c r="DL793" s="49"/>
      <c r="DM793" s="30"/>
      <c r="DN793" s="30"/>
      <c r="DO793" s="30"/>
      <c r="DP793" s="30"/>
      <c r="DQ793" s="30"/>
    </row>
    <row r="794" spans="102:121">
      <c r="CX794" s="30"/>
      <c r="CY794" s="30"/>
      <c r="CZ794" s="30"/>
      <c r="DA794" s="30"/>
      <c r="DB794" s="30"/>
      <c r="DC794" s="50"/>
      <c r="DD794" s="50"/>
      <c r="DE794" s="30"/>
      <c r="DF794" s="30"/>
      <c r="DG794" s="30"/>
      <c r="DH794" s="30"/>
      <c r="DI794" s="30"/>
      <c r="DJ794" s="30"/>
      <c r="DK794" s="30"/>
      <c r="DL794" s="49"/>
      <c r="DM794" s="30"/>
      <c r="DN794" s="30"/>
      <c r="DO794" s="30"/>
      <c r="DP794" s="30"/>
      <c r="DQ794" s="30"/>
    </row>
    <row r="795" spans="102:121">
      <c r="CX795" s="30"/>
      <c r="CY795" s="30"/>
      <c r="CZ795" s="30"/>
      <c r="DA795" s="30"/>
      <c r="DB795" s="30"/>
      <c r="DC795" s="50"/>
      <c r="DD795" s="50"/>
      <c r="DE795" s="30"/>
      <c r="DF795" s="30"/>
      <c r="DG795" s="30"/>
      <c r="DH795" s="30"/>
      <c r="DI795" s="30"/>
      <c r="DJ795" s="30"/>
      <c r="DK795" s="30"/>
      <c r="DL795" s="49"/>
      <c r="DM795" s="30"/>
      <c r="DN795" s="30"/>
      <c r="DO795" s="30"/>
      <c r="DP795" s="30"/>
      <c r="DQ795" s="30"/>
    </row>
    <row r="796" spans="102:121">
      <c r="CX796" s="30"/>
      <c r="CY796" s="30"/>
      <c r="CZ796" s="30"/>
      <c r="DA796" s="30"/>
      <c r="DB796" s="30"/>
      <c r="DC796" s="50"/>
      <c r="DD796" s="50"/>
      <c r="DE796" s="30"/>
      <c r="DF796" s="30"/>
      <c r="DG796" s="30"/>
      <c r="DH796" s="30"/>
      <c r="DI796" s="30"/>
      <c r="DJ796" s="30"/>
      <c r="DK796" s="30"/>
      <c r="DL796" s="49"/>
      <c r="DM796" s="30"/>
      <c r="DN796" s="30"/>
      <c r="DO796" s="30"/>
      <c r="DP796" s="30"/>
      <c r="DQ796" s="30"/>
    </row>
    <row r="797" spans="102:121">
      <c r="CX797" s="30"/>
      <c r="CY797" s="30"/>
      <c r="CZ797" s="30"/>
      <c r="DA797" s="30"/>
      <c r="DB797" s="30"/>
      <c r="DC797" s="50"/>
      <c r="DD797" s="50"/>
      <c r="DE797" s="30"/>
      <c r="DF797" s="30"/>
      <c r="DG797" s="30"/>
      <c r="DH797" s="30"/>
      <c r="DI797" s="30"/>
      <c r="DJ797" s="30"/>
      <c r="DK797" s="30"/>
      <c r="DL797" s="49"/>
      <c r="DM797" s="30"/>
      <c r="DN797" s="30"/>
      <c r="DO797" s="30"/>
      <c r="DP797" s="30"/>
      <c r="DQ797" s="30"/>
    </row>
    <row r="798" spans="102:121">
      <c r="CX798" s="30"/>
      <c r="CY798" s="30"/>
      <c r="CZ798" s="30"/>
      <c r="DA798" s="30"/>
      <c r="DB798" s="30"/>
      <c r="DC798" s="50"/>
      <c r="DD798" s="50"/>
      <c r="DE798" s="30"/>
      <c r="DF798" s="30"/>
      <c r="DG798" s="30"/>
      <c r="DH798" s="30"/>
      <c r="DI798" s="30"/>
      <c r="DJ798" s="30"/>
      <c r="DK798" s="30"/>
      <c r="DL798" s="49"/>
      <c r="DM798" s="30"/>
      <c r="DN798" s="30"/>
      <c r="DO798" s="30"/>
      <c r="DP798" s="30"/>
      <c r="DQ798" s="30"/>
    </row>
    <row r="799" spans="102:121">
      <c r="CX799" s="30"/>
      <c r="CY799" s="30"/>
      <c r="CZ799" s="30"/>
      <c r="DA799" s="30"/>
      <c r="DB799" s="30"/>
      <c r="DC799" s="50"/>
      <c r="DD799" s="50"/>
      <c r="DE799" s="30"/>
      <c r="DF799" s="30"/>
      <c r="DG799" s="30"/>
      <c r="DH799" s="30"/>
      <c r="DI799" s="30"/>
      <c r="DJ799" s="30"/>
      <c r="DK799" s="30"/>
      <c r="DL799" s="49"/>
      <c r="DM799" s="30"/>
      <c r="DN799" s="30"/>
      <c r="DO799" s="30"/>
      <c r="DP799" s="30"/>
      <c r="DQ799" s="30"/>
    </row>
    <row r="800" spans="102:121">
      <c r="CX800" s="30"/>
      <c r="CY800" s="30"/>
      <c r="CZ800" s="30"/>
      <c r="DA800" s="30"/>
      <c r="DB800" s="30"/>
      <c r="DC800" s="50"/>
      <c r="DD800" s="50"/>
      <c r="DE800" s="30"/>
      <c r="DF800" s="30"/>
      <c r="DG800" s="30"/>
      <c r="DH800" s="30"/>
      <c r="DI800" s="30"/>
      <c r="DJ800" s="30"/>
      <c r="DK800" s="30"/>
      <c r="DL800" s="49"/>
      <c r="DM800" s="30"/>
      <c r="DN800" s="30"/>
      <c r="DO800" s="30"/>
      <c r="DP800" s="30"/>
      <c r="DQ800" s="30"/>
    </row>
    <row r="801" spans="102:121">
      <c r="CX801" s="30"/>
      <c r="CY801" s="30"/>
      <c r="CZ801" s="30"/>
      <c r="DA801" s="30"/>
      <c r="DB801" s="30"/>
      <c r="DC801" s="50"/>
      <c r="DD801" s="50"/>
      <c r="DE801" s="30"/>
      <c r="DF801" s="30"/>
      <c r="DG801" s="30"/>
      <c r="DH801" s="30"/>
      <c r="DI801" s="30"/>
      <c r="DJ801" s="30"/>
      <c r="DK801" s="30"/>
      <c r="DL801" s="49"/>
      <c r="DM801" s="30"/>
      <c r="DN801" s="30"/>
      <c r="DO801" s="30"/>
      <c r="DP801" s="30"/>
      <c r="DQ801" s="30"/>
    </row>
    <row r="802" spans="102:121">
      <c r="CX802" s="30"/>
      <c r="CY802" s="30"/>
      <c r="CZ802" s="30"/>
      <c r="DA802" s="30"/>
      <c r="DB802" s="30"/>
      <c r="DC802" s="50"/>
      <c r="DD802" s="50"/>
      <c r="DE802" s="30"/>
      <c r="DF802" s="30"/>
      <c r="DG802" s="30"/>
      <c r="DH802" s="30"/>
      <c r="DI802" s="30"/>
      <c r="DJ802" s="30"/>
      <c r="DK802" s="30"/>
      <c r="DL802" s="49"/>
      <c r="DM802" s="30"/>
      <c r="DN802" s="30"/>
      <c r="DO802" s="30"/>
      <c r="DP802" s="30"/>
      <c r="DQ802" s="30"/>
    </row>
    <row r="803" spans="102:121">
      <c r="CX803" s="30"/>
      <c r="CY803" s="30"/>
      <c r="CZ803" s="30"/>
      <c r="DA803" s="30"/>
      <c r="DB803" s="30"/>
      <c r="DC803" s="50"/>
      <c r="DD803" s="50"/>
      <c r="DE803" s="30"/>
      <c r="DF803" s="30"/>
      <c r="DG803" s="30"/>
      <c r="DH803" s="30"/>
      <c r="DI803" s="30"/>
      <c r="DJ803" s="30"/>
      <c r="DK803" s="30"/>
      <c r="DL803" s="49"/>
      <c r="DM803" s="30"/>
      <c r="DN803" s="30"/>
      <c r="DO803" s="30"/>
      <c r="DP803" s="30"/>
      <c r="DQ803" s="30"/>
    </row>
    <row r="804" spans="102:121">
      <c r="CX804" s="30"/>
      <c r="CY804" s="30"/>
      <c r="CZ804" s="30"/>
      <c r="DA804" s="30"/>
      <c r="DB804" s="30"/>
      <c r="DC804" s="50"/>
      <c r="DD804" s="50"/>
      <c r="DE804" s="30"/>
      <c r="DF804" s="30"/>
      <c r="DG804" s="30"/>
      <c r="DH804" s="30"/>
      <c r="DI804" s="30"/>
      <c r="DJ804" s="30"/>
      <c r="DK804" s="30"/>
      <c r="DL804" s="49"/>
      <c r="DM804" s="30"/>
      <c r="DN804" s="30"/>
      <c r="DO804" s="30"/>
      <c r="DP804" s="30"/>
      <c r="DQ804" s="30"/>
    </row>
    <row r="805" spans="102:121">
      <c r="CX805" s="30"/>
      <c r="CY805" s="30"/>
      <c r="CZ805" s="30"/>
      <c r="DA805" s="30"/>
      <c r="DB805" s="30"/>
      <c r="DC805" s="50"/>
      <c r="DD805" s="50"/>
      <c r="DE805" s="30"/>
      <c r="DF805" s="30"/>
      <c r="DG805" s="30"/>
      <c r="DH805" s="30"/>
      <c r="DI805" s="30"/>
      <c r="DJ805" s="30"/>
      <c r="DK805" s="30"/>
      <c r="DL805" s="49"/>
      <c r="DM805" s="30"/>
      <c r="DN805" s="30"/>
      <c r="DO805" s="30"/>
      <c r="DP805" s="30"/>
      <c r="DQ805" s="30"/>
    </row>
    <row r="806" spans="102:121">
      <c r="CX806" s="30"/>
      <c r="CY806" s="30"/>
      <c r="CZ806" s="30"/>
      <c r="DA806" s="30"/>
      <c r="DB806" s="30"/>
      <c r="DC806" s="50"/>
      <c r="DD806" s="50"/>
      <c r="DE806" s="30"/>
      <c r="DF806" s="30"/>
      <c r="DG806" s="30"/>
      <c r="DH806" s="30"/>
      <c r="DI806" s="30"/>
      <c r="DJ806" s="30"/>
      <c r="DK806" s="30"/>
      <c r="DL806" s="49"/>
      <c r="DM806" s="30"/>
      <c r="DN806" s="30"/>
      <c r="DO806" s="30"/>
      <c r="DP806" s="30"/>
      <c r="DQ806" s="30"/>
    </row>
    <row r="807" spans="102:121">
      <c r="CX807" s="30"/>
      <c r="CY807" s="30"/>
      <c r="CZ807" s="30"/>
      <c r="DA807" s="30"/>
      <c r="DB807" s="30"/>
      <c r="DC807" s="50"/>
      <c r="DD807" s="50"/>
      <c r="DE807" s="30"/>
      <c r="DF807" s="30"/>
      <c r="DG807" s="30"/>
      <c r="DH807" s="30"/>
      <c r="DI807" s="30"/>
      <c r="DJ807" s="30"/>
      <c r="DK807" s="30"/>
      <c r="DL807" s="49"/>
      <c r="DM807" s="30"/>
      <c r="DN807" s="30"/>
      <c r="DO807" s="30"/>
      <c r="DP807" s="30"/>
      <c r="DQ807" s="30"/>
    </row>
    <row r="808" spans="102:121">
      <c r="CX808" s="30"/>
      <c r="CY808" s="30"/>
      <c r="CZ808" s="30"/>
      <c r="DA808" s="30"/>
      <c r="DB808" s="30"/>
      <c r="DC808" s="50"/>
      <c r="DD808" s="50"/>
      <c r="DE808" s="30"/>
      <c r="DF808" s="30"/>
      <c r="DG808" s="30"/>
      <c r="DH808" s="30"/>
      <c r="DI808" s="30"/>
      <c r="DJ808" s="30"/>
      <c r="DK808" s="30"/>
      <c r="DL808" s="49"/>
      <c r="DM808" s="30"/>
      <c r="DN808" s="30"/>
      <c r="DO808" s="30"/>
      <c r="DP808" s="30"/>
      <c r="DQ808" s="30"/>
    </row>
    <row r="809" spans="102:121">
      <c r="CX809" s="30"/>
      <c r="CY809" s="30"/>
      <c r="CZ809" s="30"/>
      <c r="DA809" s="30"/>
      <c r="DB809" s="30"/>
      <c r="DC809" s="50"/>
      <c r="DD809" s="50"/>
      <c r="DE809" s="30"/>
      <c r="DF809" s="30"/>
      <c r="DG809" s="30"/>
      <c r="DH809" s="30"/>
      <c r="DI809" s="30"/>
      <c r="DJ809" s="30"/>
      <c r="DK809" s="30"/>
      <c r="DL809" s="49"/>
      <c r="DM809" s="30"/>
      <c r="DN809" s="30"/>
      <c r="DO809" s="30"/>
      <c r="DP809" s="30"/>
      <c r="DQ809" s="30"/>
    </row>
    <row r="810" spans="102:121">
      <c r="CX810" s="30"/>
      <c r="CY810" s="30"/>
      <c r="CZ810" s="30"/>
      <c r="DA810" s="30"/>
      <c r="DB810" s="30"/>
      <c r="DC810" s="50"/>
      <c r="DD810" s="50"/>
      <c r="DE810" s="30"/>
      <c r="DF810" s="30"/>
      <c r="DG810" s="30"/>
      <c r="DH810" s="30"/>
      <c r="DI810" s="30"/>
      <c r="DJ810" s="30"/>
      <c r="DK810" s="30"/>
      <c r="DL810" s="49"/>
      <c r="DM810" s="30"/>
      <c r="DN810" s="30"/>
      <c r="DO810" s="30"/>
      <c r="DP810" s="30"/>
      <c r="DQ810" s="30"/>
    </row>
    <row r="811" spans="102:121">
      <c r="CX811" s="30"/>
      <c r="CY811" s="30"/>
      <c r="CZ811" s="30"/>
      <c r="DA811" s="30"/>
      <c r="DB811" s="30"/>
      <c r="DC811" s="50"/>
      <c r="DD811" s="50"/>
      <c r="DE811" s="30"/>
      <c r="DF811" s="30"/>
      <c r="DG811" s="30"/>
      <c r="DH811" s="30"/>
      <c r="DI811" s="30"/>
      <c r="DJ811" s="30"/>
      <c r="DK811" s="30"/>
      <c r="DL811" s="49"/>
      <c r="DM811" s="30"/>
      <c r="DN811" s="30"/>
      <c r="DO811" s="30"/>
      <c r="DP811" s="30"/>
      <c r="DQ811" s="30"/>
    </row>
    <row r="812" spans="102:121">
      <c r="CX812" s="30"/>
      <c r="CY812" s="30"/>
      <c r="CZ812" s="30"/>
      <c r="DA812" s="30"/>
      <c r="DB812" s="30"/>
      <c r="DC812" s="50"/>
      <c r="DD812" s="50"/>
      <c r="DE812" s="30"/>
      <c r="DF812" s="30"/>
      <c r="DG812" s="30"/>
      <c r="DH812" s="30"/>
      <c r="DI812" s="30"/>
      <c r="DJ812" s="30"/>
      <c r="DK812" s="30"/>
      <c r="DL812" s="49"/>
      <c r="DM812" s="30"/>
      <c r="DN812" s="30"/>
      <c r="DO812" s="30"/>
      <c r="DP812" s="30"/>
      <c r="DQ812" s="30"/>
    </row>
    <row r="813" spans="102:121">
      <c r="CX813" s="30"/>
      <c r="CY813" s="30"/>
      <c r="CZ813" s="30"/>
      <c r="DA813" s="30"/>
      <c r="DB813" s="30"/>
      <c r="DC813" s="50"/>
      <c r="DD813" s="50"/>
      <c r="DE813" s="30"/>
      <c r="DF813" s="30"/>
      <c r="DG813" s="30"/>
      <c r="DH813" s="30"/>
      <c r="DI813" s="30"/>
      <c r="DJ813" s="30"/>
      <c r="DK813" s="30"/>
      <c r="DL813" s="49"/>
      <c r="DM813" s="30"/>
      <c r="DN813" s="30"/>
      <c r="DO813" s="30"/>
      <c r="DP813" s="30"/>
      <c r="DQ813" s="30"/>
    </row>
    <row r="814" spans="102:121">
      <c r="CX814" s="30"/>
      <c r="CY814" s="30"/>
      <c r="CZ814" s="30"/>
      <c r="DA814" s="30"/>
      <c r="DB814" s="30"/>
      <c r="DC814" s="50"/>
      <c r="DD814" s="50"/>
      <c r="DE814" s="30"/>
      <c r="DF814" s="30"/>
      <c r="DG814" s="30"/>
      <c r="DH814" s="30"/>
      <c r="DI814" s="30"/>
      <c r="DJ814" s="30"/>
      <c r="DK814" s="30"/>
      <c r="DL814" s="49"/>
      <c r="DM814" s="30"/>
      <c r="DN814" s="30"/>
      <c r="DO814" s="30"/>
      <c r="DP814" s="30"/>
      <c r="DQ814" s="30"/>
    </row>
    <row r="815" spans="102:121">
      <c r="CX815" s="30"/>
      <c r="CY815" s="30"/>
      <c r="CZ815" s="30"/>
      <c r="DA815" s="30"/>
      <c r="DB815" s="30"/>
      <c r="DC815" s="50"/>
      <c r="DD815" s="50"/>
      <c r="DE815" s="30"/>
      <c r="DF815" s="30"/>
      <c r="DG815" s="30"/>
      <c r="DH815" s="30"/>
      <c r="DI815" s="30"/>
      <c r="DJ815" s="30"/>
      <c r="DK815" s="30"/>
      <c r="DL815" s="49"/>
      <c r="DM815" s="30"/>
      <c r="DN815" s="30"/>
      <c r="DO815" s="30"/>
      <c r="DP815" s="30"/>
      <c r="DQ815" s="30"/>
    </row>
    <row r="816" spans="102:121">
      <c r="CX816" s="30"/>
      <c r="CY816" s="30"/>
      <c r="CZ816" s="30"/>
      <c r="DA816" s="30"/>
      <c r="DB816" s="30"/>
      <c r="DC816" s="50"/>
      <c r="DD816" s="50"/>
      <c r="DE816" s="30"/>
      <c r="DF816" s="30"/>
      <c r="DG816" s="30"/>
      <c r="DH816" s="30"/>
      <c r="DI816" s="30"/>
      <c r="DJ816" s="30"/>
      <c r="DK816" s="30"/>
      <c r="DL816" s="49"/>
      <c r="DM816" s="30"/>
      <c r="DN816" s="30"/>
      <c r="DO816" s="30"/>
      <c r="DP816" s="30"/>
      <c r="DQ816" s="30"/>
    </row>
    <row r="817" spans="102:121">
      <c r="CX817" s="30"/>
      <c r="CY817" s="30"/>
      <c r="CZ817" s="30"/>
      <c r="DA817" s="30"/>
      <c r="DB817" s="30"/>
      <c r="DC817" s="50"/>
      <c r="DD817" s="50"/>
      <c r="DE817" s="30"/>
      <c r="DF817" s="30"/>
      <c r="DG817" s="30"/>
      <c r="DH817" s="30"/>
      <c r="DI817" s="30"/>
      <c r="DJ817" s="30"/>
      <c r="DK817" s="30"/>
      <c r="DL817" s="49"/>
      <c r="DM817" s="30"/>
      <c r="DN817" s="30"/>
      <c r="DO817" s="30"/>
      <c r="DP817" s="30"/>
      <c r="DQ817" s="30"/>
    </row>
    <row r="818" spans="102:121">
      <c r="CX818" s="30"/>
      <c r="CY818" s="30"/>
      <c r="CZ818" s="30"/>
      <c r="DA818" s="30"/>
      <c r="DB818" s="30"/>
      <c r="DC818" s="50"/>
      <c r="DD818" s="50"/>
      <c r="DE818" s="30"/>
      <c r="DF818" s="30"/>
      <c r="DG818" s="30"/>
      <c r="DH818" s="30"/>
      <c r="DI818" s="30"/>
      <c r="DJ818" s="30"/>
      <c r="DK818" s="30"/>
      <c r="DL818" s="49"/>
      <c r="DM818" s="30"/>
      <c r="DN818" s="30"/>
      <c r="DO818" s="30"/>
      <c r="DP818" s="30"/>
      <c r="DQ818" s="30"/>
    </row>
    <row r="819" spans="102:121">
      <c r="CX819" s="30"/>
      <c r="CY819" s="30"/>
      <c r="CZ819" s="30"/>
      <c r="DA819" s="30"/>
      <c r="DB819" s="30"/>
      <c r="DC819" s="50"/>
      <c r="DD819" s="50"/>
      <c r="DE819" s="30"/>
      <c r="DF819" s="30"/>
      <c r="DG819" s="30"/>
      <c r="DH819" s="30"/>
      <c r="DI819" s="30"/>
      <c r="DJ819" s="30"/>
      <c r="DK819" s="30"/>
      <c r="DL819" s="49"/>
      <c r="DM819" s="30"/>
      <c r="DN819" s="30"/>
      <c r="DO819" s="30"/>
      <c r="DP819" s="30"/>
      <c r="DQ819" s="30"/>
    </row>
    <row r="820" spans="102:121">
      <c r="CX820" s="30"/>
      <c r="CY820" s="30"/>
      <c r="CZ820" s="30"/>
      <c r="DA820" s="30"/>
      <c r="DB820" s="30"/>
      <c r="DC820" s="50"/>
      <c r="DD820" s="50"/>
      <c r="DE820" s="30"/>
      <c r="DF820" s="30"/>
      <c r="DG820" s="30"/>
      <c r="DH820" s="30"/>
      <c r="DI820" s="30"/>
      <c r="DJ820" s="30"/>
      <c r="DK820" s="30"/>
      <c r="DL820" s="49"/>
      <c r="DM820" s="30"/>
      <c r="DN820" s="30"/>
      <c r="DO820" s="30"/>
      <c r="DP820" s="30"/>
      <c r="DQ820" s="30"/>
    </row>
    <row r="821" spans="102:121">
      <c r="CX821" s="30"/>
      <c r="CY821" s="30"/>
      <c r="CZ821" s="30"/>
      <c r="DA821" s="30"/>
      <c r="DB821" s="30"/>
      <c r="DC821" s="50"/>
      <c r="DD821" s="50"/>
      <c r="DE821" s="30"/>
      <c r="DF821" s="30"/>
      <c r="DG821" s="30"/>
      <c r="DH821" s="30"/>
      <c r="DI821" s="30"/>
      <c r="DJ821" s="30"/>
      <c r="DK821" s="30"/>
      <c r="DL821" s="49"/>
      <c r="DM821" s="30"/>
      <c r="DN821" s="30"/>
      <c r="DO821" s="30"/>
      <c r="DP821" s="30"/>
      <c r="DQ821" s="30"/>
    </row>
    <row r="822" spans="102:121">
      <c r="CX822" s="30"/>
      <c r="CY822" s="30"/>
      <c r="CZ822" s="30"/>
      <c r="DA822" s="30"/>
      <c r="DB822" s="30"/>
      <c r="DC822" s="50"/>
      <c r="DD822" s="50"/>
      <c r="DE822" s="30"/>
      <c r="DF822" s="30"/>
      <c r="DG822" s="30"/>
      <c r="DH822" s="30"/>
      <c r="DI822" s="30"/>
      <c r="DJ822" s="30"/>
      <c r="DK822" s="30"/>
      <c r="DL822" s="49"/>
      <c r="DM822" s="30"/>
      <c r="DN822" s="30"/>
      <c r="DO822" s="30"/>
      <c r="DP822" s="30"/>
      <c r="DQ822" s="30"/>
    </row>
    <row r="823" spans="102:121">
      <c r="CX823" s="30"/>
      <c r="CY823" s="30"/>
      <c r="CZ823" s="30"/>
      <c r="DA823" s="30"/>
      <c r="DB823" s="30"/>
      <c r="DC823" s="50"/>
      <c r="DD823" s="50"/>
      <c r="DE823" s="30"/>
      <c r="DF823" s="30"/>
      <c r="DG823" s="30"/>
      <c r="DH823" s="30"/>
      <c r="DI823" s="30"/>
      <c r="DJ823" s="30"/>
      <c r="DK823" s="30"/>
      <c r="DL823" s="49"/>
      <c r="DM823" s="30"/>
      <c r="DN823" s="30"/>
      <c r="DO823" s="30"/>
      <c r="DP823" s="30"/>
      <c r="DQ823" s="30"/>
    </row>
    <row r="824" spans="102:121">
      <c r="CX824" s="30"/>
      <c r="CY824" s="30"/>
      <c r="CZ824" s="30"/>
      <c r="DA824" s="30"/>
      <c r="DB824" s="30"/>
      <c r="DC824" s="50"/>
      <c r="DD824" s="50"/>
      <c r="DE824" s="30"/>
      <c r="DF824" s="30"/>
      <c r="DG824" s="30"/>
      <c r="DH824" s="30"/>
      <c r="DI824" s="30"/>
      <c r="DJ824" s="30"/>
      <c r="DK824" s="30"/>
      <c r="DL824" s="49"/>
      <c r="DM824" s="30"/>
      <c r="DN824" s="30"/>
      <c r="DO824" s="30"/>
      <c r="DP824" s="30"/>
      <c r="DQ824" s="30"/>
    </row>
    <row r="825" spans="102:121">
      <c r="CX825" s="30"/>
      <c r="CY825" s="30"/>
      <c r="CZ825" s="30"/>
      <c r="DA825" s="30"/>
      <c r="DB825" s="30"/>
      <c r="DC825" s="50"/>
      <c r="DD825" s="50"/>
      <c r="DE825" s="30"/>
      <c r="DF825" s="30"/>
      <c r="DG825" s="30"/>
      <c r="DH825" s="30"/>
      <c r="DI825" s="30"/>
      <c r="DJ825" s="30"/>
      <c r="DK825" s="30"/>
      <c r="DL825" s="49"/>
      <c r="DM825" s="30"/>
      <c r="DN825" s="30"/>
      <c r="DO825" s="30"/>
      <c r="DP825" s="30"/>
      <c r="DQ825" s="30"/>
    </row>
    <row r="826" spans="102:121">
      <c r="CX826" s="30"/>
      <c r="CY826" s="30"/>
      <c r="CZ826" s="30"/>
      <c r="DA826" s="30"/>
      <c r="DB826" s="30"/>
      <c r="DC826" s="50"/>
      <c r="DD826" s="50"/>
      <c r="DE826" s="30"/>
      <c r="DF826" s="30"/>
      <c r="DG826" s="30"/>
      <c r="DH826" s="30"/>
      <c r="DI826" s="30"/>
      <c r="DJ826" s="30"/>
      <c r="DK826" s="30"/>
      <c r="DL826" s="49"/>
      <c r="DM826" s="30"/>
      <c r="DN826" s="30"/>
      <c r="DO826" s="30"/>
      <c r="DP826" s="30"/>
      <c r="DQ826" s="30"/>
    </row>
    <row r="827" spans="102:121">
      <c r="CX827" s="30"/>
      <c r="CY827" s="30"/>
      <c r="CZ827" s="30"/>
      <c r="DA827" s="30"/>
      <c r="DB827" s="30"/>
      <c r="DC827" s="50"/>
      <c r="DD827" s="50"/>
      <c r="DE827" s="30"/>
      <c r="DF827" s="30"/>
      <c r="DG827" s="30"/>
      <c r="DH827" s="30"/>
      <c r="DI827" s="30"/>
      <c r="DJ827" s="30"/>
      <c r="DK827" s="30"/>
      <c r="DL827" s="49"/>
      <c r="DM827" s="30"/>
      <c r="DN827" s="30"/>
      <c r="DO827" s="30"/>
      <c r="DP827" s="30"/>
      <c r="DQ827" s="30"/>
    </row>
    <row r="828" spans="102:121">
      <c r="CX828" s="30"/>
      <c r="CY828" s="30"/>
      <c r="CZ828" s="30"/>
      <c r="DA828" s="30"/>
      <c r="DB828" s="30"/>
      <c r="DC828" s="50"/>
      <c r="DD828" s="50"/>
      <c r="DE828" s="30"/>
      <c r="DF828" s="30"/>
      <c r="DG828" s="30"/>
      <c r="DH828" s="30"/>
      <c r="DI828" s="30"/>
      <c r="DJ828" s="30"/>
      <c r="DK828" s="30"/>
      <c r="DL828" s="49"/>
      <c r="DM828" s="30"/>
      <c r="DN828" s="30"/>
      <c r="DO828" s="30"/>
      <c r="DP828" s="30"/>
      <c r="DQ828" s="30"/>
    </row>
    <row r="829" spans="102:121">
      <c r="CX829" s="30"/>
      <c r="CY829" s="30"/>
      <c r="CZ829" s="30"/>
      <c r="DA829" s="30"/>
      <c r="DB829" s="30"/>
      <c r="DC829" s="50"/>
      <c r="DD829" s="50"/>
      <c r="DE829" s="30"/>
      <c r="DF829" s="30"/>
      <c r="DG829" s="30"/>
      <c r="DH829" s="30"/>
      <c r="DI829" s="30"/>
      <c r="DJ829" s="30"/>
      <c r="DK829" s="30"/>
      <c r="DL829" s="49"/>
      <c r="DM829" s="30"/>
      <c r="DN829" s="30"/>
      <c r="DO829" s="30"/>
      <c r="DP829" s="30"/>
      <c r="DQ829" s="30"/>
    </row>
    <row r="830" spans="102:121">
      <c r="CX830" s="30"/>
      <c r="CY830" s="30"/>
      <c r="CZ830" s="30"/>
      <c r="DA830" s="30"/>
      <c r="DB830" s="30"/>
      <c r="DC830" s="50"/>
      <c r="DD830" s="50"/>
      <c r="DE830" s="30"/>
      <c r="DF830" s="30"/>
      <c r="DG830" s="30"/>
      <c r="DH830" s="30"/>
      <c r="DI830" s="30"/>
      <c r="DJ830" s="30"/>
      <c r="DK830" s="30"/>
      <c r="DL830" s="49"/>
      <c r="DM830" s="30"/>
      <c r="DN830" s="30"/>
      <c r="DO830" s="30"/>
      <c r="DP830" s="30"/>
      <c r="DQ830" s="30"/>
    </row>
    <row r="831" spans="102:121">
      <c r="CX831" s="30"/>
      <c r="CY831" s="30"/>
      <c r="CZ831" s="30"/>
      <c r="DA831" s="30"/>
      <c r="DB831" s="30"/>
      <c r="DC831" s="50"/>
      <c r="DD831" s="50"/>
      <c r="DE831" s="30"/>
      <c r="DF831" s="30"/>
      <c r="DG831" s="30"/>
      <c r="DH831" s="30"/>
      <c r="DI831" s="30"/>
      <c r="DJ831" s="30"/>
      <c r="DK831" s="30"/>
      <c r="DL831" s="49"/>
      <c r="DM831" s="30"/>
      <c r="DN831" s="30"/>
      <c r="DO831" s="30"/>
      <c r="DP831" s="30"/>
      <c r="DQ831" s="30"/>
    </row>
    <row r="832" spans="102:121">
      <c r="CX832" s="30"/>
      <c r="CY832" s="30"/>
      <c r="CZ832" s="30"/>
      <c r="DA832" s="30"/>
      <c r="DB832" s="30"/>
      <c r="DC832" s="50"/>
      <c r="DD832" s="50"/>
      <c r="DE832" s="30"/>
      <c r="DF832" s="30"/>
      <c r="DG832" s="30"/>
      <c r="DH832" s="30"/>
      <c r="DI832" s="30"/>
      <c r="DJ832" s="30"/>
      <c r="DK832" s="30"/>
      <c r="DL832" s="49"/>
      <c r="DM832" s="30"/>
      <c r="DN832" s="30"/>
      <c r="DO832" s="30"/>
      <c r="DP832" s="30"/>
      <c r="DQ832" s="30"/>
    </row>
    <row r="833" spans="102:121">
      <c r="CX833" s="30"/>
      <c r="CY833" s="30"/>
      <c r="CZ833" s="30"/>
      <c r="DA833" s="30"/>
      <c r="DB833" s="30"/>
      <c r="DC833" s="50"/>
      <c r="DD833" s="50"/>
      <c r="DE833" s="30"/>
      <c r="DF833" s="30"/>
      <c r="DG833" s="30"/>
      <c r="DH833" s="30"/>
      <c r="DI833" s="30"/>
      <c r="DJ833" s="30"/>
      <c r="DK833" s="30"/>
      <c r="DL833" s="49"/>
      <c r="DM833" s="30"/>
      <c r="DN833" s="30"/>
      <c r="DO833" s="30"/>
      <c r="DP833" s="30"/>
      <c r="DQ833" s="30"/>
    </row>
    <row r="834" spans="102:121">
      <c r="CX834" s="30"/>
      <c r="CY834" s="30"/>
      <c r="CZ834" s="30"/>
      <c r="DA834" s="30"/>
      <c r="DB834" s="30"/>
      <c r="DC834" s="50"/>
      <c r="DD834" s="50"/>
      <c r="DE834" s="30"/>
      <c r="DF834" s="30"/>
      <c r="DG834" s="30"/>
      <c r="DH834" s="30"/>
      <c r="DI834" s="30"/>
      <c r="DJ834" s="30"/>
      <c r="DK834" s="30"/>
      <c r="DL834" s="49"/>
      <c r="DM834" s="30"/>
      <c r="DN834" s="30"/>
      <c r="DO834" s="30"/>
      <c r="DP834" s="30"/>
      <c r="DQ834" s="30"/>
    </row>
    <row r="835" spans="102:121">
      <c r="CX835" s="30"/>
      <c r="CY835" s="30"/>
      <c r="CZ835" s="30"/>
      <c r="DA835" s="30"/>
      <c r="DB835" s="30"/>
      <c r="DC835" s="50"/>
      <c r="DD835" s="50"/>
      <c r="DE835" s="30"/>
      <c r="DF835" s="30"/>
      <c r="DG835" s="30"/>
      <c r="DH835" s="30"/>
      <c r="DI835" s="30"/>
      <c r="DJ835" s="30"/>
      <c r="DK835" s="30"/>
      <c r="DL835" s="49"/>
      <c r="DM835" s="30"/>
      <c r="DN835" s="30"/>
      <c r="DO835" s="30"/>
      <c r="DP835" s="30"/>
      <c r="DQ835" s="30"/>
    </row>
    <row r="836" spans="102:121">
      <c r="CX836" s="30"/>
      <c r="CY836" s="30"/>
      <c r="CZ836" s="30"/>
      <c r="DA836" s="30"/>
      <c r="DB836" s="30"/>
      <c r="DC836" s="50"/>
      <c r="DD836" s="50"/>
      <c r="DE836" s="30"/>
      <c r="DF836" s="30"/>
      <c r="DG836" s="30"/>
      <c r="DH836" s="30"/>
      <c r="DI836" s="30"/>
      <c r="DJ836" s="30"/>
      <c r="DK836" s="30"/>
      <c r="DL836" s="49"/>
      <c r="DM836" s="30"/>
      <c r="DN836" s="30"/>
      <c r="DO836" s="30"/>
      <c r="DP836" s="30"/>
      <c r="DQ836" s="30"/>
    </row>
    <row r="837" spans="102:121">
      <c r="CX837" s="30"/>
      <c r="CY837" s="30"/>
      <c r="CZ837" s="30"/>
      <c r="DA837" s="30"/>
      <c r="DB837" s="30"/>
      <c r="DC837" s="50"/>
      <c r="DD837" s="50"/>
      <c r="DE837" s="30"/>
      <c r="DF837" s="30"/>
      <c r="DG837" s="30"/>
      <c r="DH837" s="30"/>
      <c r="DI837" s="30"/>
      <c r="DJ837" s="30"/>
      <c r="DK837" s="30"/>
      <c r="DL837" s="49"/>
      <c r="DM837" s="30"/>
      <c r="DN837" s="30"/>
      <c r="DO837" s="30"/>
      <c r="DP837" s="30"/>
      <c r="DQ837" s="30"/>
    </row>
    <row r="838" spans="102:121">
      <c r="CX838" s="30"/>
      <c r="CY838" s="30"/>
      <c r="CZ838" s="30"/>
      <c r="DA838" s="30"/>
      <c r="DB838" s="30"/>
      <c r="DC838" s="50"/>
      <c r="DD838" s="50"/>
      <c r="DE838" s="30"/>
      <c r="DF838" s="30"/>
      <c r="DG838" s="30"/>
      <c r="DH838" s="30"/>
      <c r="DI838" s="30"/>
      <c r="DJ838" s="30"/>
      <c r="DK838" s="30"/>
      <c r="DL838" s="49"/>
      <c r="DM838" s="30"/>
      <c r="DN838" s="30"/>
      <c r="DO838" s="30"/>
      <c r="DP838" s="30"/>
      <c r="DQ838" s="30"/>
    </row>
    <row r="839" spans="102:121">
      <c r="CX839" s="30"/>
      <c r="CY839" s="30"/>
      <c r="CZ839" s="30"/>
      <c r="DA839" s="30"/>
      <c r="DB839" s="30"/>
      <c r="DC839" s="50"/>
      <c r="DD839" s="50"/>
      <c r="DE839" s="30"/>
      <c r="DF839" s="30"/>
      <c r="DG839" s="30"/>
      <c r="DH839" s="30"/>
      <c r="DI839" s="30"/>
      <c r="DJ839" s="30"/>
      <c r="DK839" s="30"/>
      <c r="DL839" s="49"/>
      <c r="DM839" s="30"/>
      <c r="DN839" s="30"/>
      <c r="DO839" s="30"/>
      <c r="DP839" s="30"/>
      <c r="DQ839" s="30"/>
    </row>
    <row r="840" spans="102:121">
      <c r="CX840" s="30"/>
      <c r="CY840" s="30"/>
      <c r="CZ840" s="30"/>
      <c r="DA840" s="30"/>
      <c r="DB840" s="30"/>
      <c r="DC840" s="50"/>
      <c r="DD840" s="50"/>
      <c r="DE840" s="30"/>
      <c r="DF840" s="30"/>
      <c r="DG840" s="30"/>
      <c r="DH840" s="30"/>
      <c r="DI840" s="30"/>
      <c r="DJ840" s="30"/>
      <c r="DK840" s="30"/>
      <c r="DL840" s="49"/>
      <c r="DM840" s="30"/>
      <c r="DN840" s="30"/>
      <c r="DO840" s="30"/>
      <c r="DP840" s="30"/>
      <c r="DQ840" s="30"/>
    </row>
    <row r="841" spans="102:121">
      <c r="CX841" s="30"/>
      <c r="CY841" s="30"/>
      <c r="CZ841" s="30"/>
      <c r="DA841" s="30"/>
      <c r="DB841" s="30"/>
      <c r="DC841" s="50"/>
      <c r="DD841" s="50"/>
      <c r="DE841" s="30"/>
      <c r="DF841" s="30"/>
      <c r="DG841" s="30"/>
      <c r="DH841" s="30"/>
      <c r="DI841" s="30"/>
      <c r="DJ841" s="30"/>
      <c r="DK841" s="30"/>
      <c r="DL841" s="49"/>
      <c r="DM841" s="30"/>
      <c r="DN841" s="30"/>
      <c r="DO841" s="30"/>
      <c r="DP841" s="30"/>
      <c r="DQ841" s="30"/>
    </row>
    <row r="842" spans="102:121">
      <c r="CX842" s="30"/>
      <c r="CY842" s="30"/>
      <c r="CZ842" s="30"/>
      <c r="DA842" s="30"/>
      <c r="DB842" s="30"/>
      <c r="DC842" s="50"/>
      <c r="DD842" s="50"/>
      <c r="DE842" s="30"/>
      <c r="DF842" s="30"/>
      <c r="DG842" s="30"/>
      <c r="DH842" s="30"/>
      <c r="DI842" s="30"/>
      <c r="DJ842" s="30"/>
      <c r="DK842" s="30"/>
      <c r="DL842" s="49"/>
      <c r="DM842" s="30"/>
      <c r="DN842" s="30"/>
      <c r="DO842" s="30"/>
      <c r="DP842" s="30"/>
      <c r="DQ842" s="30"/>
    </row>
    <row r="843" spans="102:121">
      <c r="CX843" s="30"/>
      <c r="CY843" s="30"/>
      <c r="CZ843" s="30"/>
      <c r="DA843" s="30"/>
      <c r="DB843" s="30"/>
      <c r="DC843" s="50"/>
      <c r="DD843" s="50"/>
      <c r="DE843" s="30"/>
      <c r="DF843" s="30"/>
      <c r="DG843" s="30"/>
      <c r="DH843" s="30"/>
      <c r="DI843" s="30"/>
      <c r="DJ843" s="30"/>
      <c r="DK843" s="30"/>
      <c r="DL843" s="49"/>
      <c r="DM843" s="30"/>
      <c r="DN843" s="30"/>
      <c r="DO843" s="30"/>
      <c r="DP843" s="30"/>
      <c r="DQ843" s="30"/>
    </row>
    <row r="844" spans="102:121">
      <c r="CX844" s="30"/>
      <c r="CY844" s="30"/>
      <c r="CZ844" s="30"/>
      <c r="DA844" s="30"/>
      <c r="DB844" s="30"/>
      <c r="DC844" s="50"/>
      <c r="DD844" s="50"/>
      <c r="DE844" s="30"/>
      <c r="DF844" s="30"/>
      <c r="DG844" s="30"/>
      <c r="DH844" s="30"/>
      <c r="DI844" s="30"/>
      <c r="DJ844" s="30"/>
      <c r="DK844" s="30"/>
      <c r="DL844" s="49"/>
      <c r="DM844" s="30"/>
      <c r="DN844" s="30"/>
      <c r="DO844" s="30"/>
      <c r="DP844" s="30"/>
      <c r="DQ844" s="30"/>
    </row>
    <row r="845" spans="102:121">
      <c r="CX845" s="30"/>
      <c r="CY845" s="30"/>
      <c r="CZ845" s="30"/>
      <c r="DA845" s="30"/>
      <c r="DB845" s="30"/>
      <c r="DC845" s="50"/>
      <c r="DD845" s="50"/>
      <c r="DE845" s="30"/>
      <c r="DF845" s="30"/>
      <c r="DG845" s="30"/>
      <c r="DH845" s="30"/>
      <c r="DI845" s="30"/>
      <c r="DJ845" s="30"/>
      <c r="DK845" s="30"/>
      <c r="DL845" s="49"/>
      <c r="DM845" s="30"/>
      <c r="DN845" s="30"/>
      <c r="DO845" s="30"/>
      <c r="DP845" s="30"/>
      <c r="DQ845" s="30"/>
    </row>
    <row r="846" spans="102:121">
      <c r="CX846" s="30"/>
      <c r="CY846" s="30"/>
      <c r="CZ846" s="30"/>
      <c r="DA846" s="30"/>
      <c r="DB846" s="30"/>
      <c r="DC846" s="50"/>
      <c r="DD846" s="50"/>
      <c r="DE846" s="30"/>
      <c r="DF846" s="30"/>
      <c r="DG846" s="30"/>
      <c r="DH846" s="30"/>
      <c r="DI846" s="30"/>
      <c r="DJ846" s="30"/>
      <c r="DK846" s="30"/>
      <c r="DL846" s="49"/>
      <c r="DM846" s="30"/>
      <c r="DN846" s="30"/>
      <c r="DO846" s="30"/>
      <c r="DP846" s="30"/>
      <c r="DQ846" s="30"/>
    </row>
    <row r="847" spans="102:121">
      <c r="CX847" s="30"/>
      <c r="CY847" s="30"/>
      <c r="CZ847" s="30"/>
      <c r="DA847" s="30"/>
      <c r="DB847" s="30"/>
      <c r="DC847" s="50"/>
      <c r="DD847" s="50"/>
      <c r="DE847" s="30"/>
      <c r="DF847" s="30"/>
      <c r="DG847" s="30"/>
      <c r="DH847" s="30"/>
      <c r="DI847" s="30"/>
      <c r="DJ847" s="30"/>
      <c r="DK847" s="30"/>
      <c r="DL847" s="49"/>
      <c r="DM847" s="30"/>
      <c r="DN847" s="30"/>
      <c r="DO847" s="30"/>
      <c r="DP847" s="30"/>
      <c r="DQ847" s="30"/>
    </row>
    <row r="848" spans="102:121">
      <c r="CX848" s="30"/>
      <c r="CY848" s="30"/>
      <c r="CZ848" s="30"/>
      <c r="DA848" s="30"/>
      <c r="DB848" s="30"/>
      <c r="DC848" s="50"/>
      <c r="DD848" s="50"/>
      <c r="DE848" s="30"/>
      <c r="DF848" s="30"/>
      <c r="DG848" s="30"/>
      <c r="DH848" s="30"/>
      <c r="DI848" s="30"/>
      <c r="DJ848" s="30"/>
      <c r="DK848" s="30"/>
      <c r="DL848" s="49"/>
      <c r="DM848" s="30"/>
      <c r="DN848" s="30"/>
      <c r="DO848" s="30"/>
      <c r="DP848" s="30"/>
      <c r="DQ848" s="30"/>
    </row>
    <row r="849" spans="102:121">
      <c r="CX849" s="30"/>
      <c r="CY849" s="30"/>
      <c r="CZ849" s="30"/>
      <c r="DA849" s="30"/>
      <c r="DB849" s="30"/>
      <c r="DC849" s="50"/>
      <c r="DD849" s="50"/>
      <c r="DE849" s="30"/>
      <c r="DF849" s="30"/>
      <c r="DG849" s="30"/>
      <c r="DH849" s="30"/>
      <c r="DI849" s="30"/>
      <c r="DJ849" s="30"/>
      <c r="DK849" s="30"/>
      <c r="DL849" s="49"/>
      <c r="DM849" s="30"/>
      <c r="DN849" s="30"/>
      <c r="DO849" s="30"/>
      <c r="DP849" s="30"/>
      <c r="DQ849" s="30"/>
    </row>
    <row r="850" spans="102:121">
      <c r="CX850" s="30"/>
      <c r="CY850" s="30"/>
      <c r="CZ850" s="30"/>
      <c r="DA850" s="30"/>
      <c r="DB850" s="30"/>
      <c r="DC850" s="50"/>
      <c r="DD850" s="50"/>
      <c r="DE850" s="30"/>
      <c r="DF850" s="30"/>
      <c r="DG850" s="30"/>
      <c r="DH850" s="30"/>
      <c r="DI850" s="30"/>
      <c r="DJ850" s="30"/>
      <c r="DK850" s="30"/>
      <c r="DL850" s="49"/>
      <c r="DM850" s="30"/>
      <c r="DN850" s="30"/>
      <c r="DO850" s="30"/>
      <c r="DP850" s="30"/>
      <c r="DQ850" s="30"/>
    </row>
    <row r="851" spans="102:121">
      <c r="CX851" s="30"/>
      <c r="CY851" s="30"/>
      <c r="CZ851" s="30"/>
      <c r="DA851" s="30"/>
      <c r="DB851" s="30"/>
      <c r="DC851" s="50"/>
      <c r="DD851" s="50"/>
      <c r="DE851" s="30"/>
      <c r="DF851" s="30"/>
      <c r="DG851" s="30"/>
      <c r="DH851" s="30"/>
      <c r="DI851" s="30"/>
      <c r="DJ851" s="30"/>
      <c r="DK851" s="30"/>
      <c r="DL851" s="49"/>
      <c r="DM851" s="30"/>
      <c r="DN851" s="30"/>
      <c r="DO851" s="30"/>
      <c r="DP851" s="30"/>
      <c r="DQ851" s="30"/>
    </row>
    <row r="852" spans="102:121">
      <c r="CX852" s="30"/>
      <c r="CY852" s="30"/>
      <c r="CZ852" s="30"/>
      <c r="DA852" s="30"/>
      <c r="DB852" s="30"/>
      <c r="DC852" s="50"/>
      <c r="DD852" s="50"/>
      <c r="DE852" s="30"/>
      <c r="DF852" s="30"/>
      <c r="DG852" s="30"/>
      <c r="DH852" s="30"/>
      <c r="DI852" s="30"/>
      <c r="DJ852" s="30"/>
      <c r="DK852" s="30"/>
      <c r="DL852" s="49"/>
      <c r="DM852" s="30"/>
      <c r="DN852" s="30"/>
      <c r="DO852" s="30"/>
      <c r="DP852" s="30"/>
      <c r="DQ852" s="30"/>
    </row>
    <row r="853" spans="102:121">
      <c r="CX853" s="30"/>
      <c r="CY853" s="30"/>
      <c r="CZ853" s="30"/>
      <c r="DA853" s="30"/>
      <c r="DB853" s="30"/>
      <c r="DC853" s="50"/>
      <c r="DD853" s="50"/>
      <c r="DE853" s="30"/>
      <c r="DF853" s="30"/>
      <c r="DG853" s="30"/>
      <c r="DH853" s="30"/>
      <c r="DI853" s="30"/>
      <c r="DJ853" s="30"/>
      <c r="DK853" s="30"/>
      <c r="DL853" s="49"/>
      <c r="DM853" s="30"/>
      <c r="DN853" s="30"/>
      <c r="DO853" s="30"/>
      <c r="DP853" s="30"/>
      <c r="DQ853" s="30"/>
    </row>
    <row r="854" spans="102:121">
      <c r="CX854" s="30"/>
      <c r="CY854" s="30"/>
      <c r="CZ854" s="30"/>
      <c r="DA854" s="30"/>
      <c r="DB854" s="30"/>
      <c r="DC854" s="50"/>
      <c r="DD854" s="50"/>
      <c r="DE854" s="30"/>
      <c r="DF854" s="30"/>
      <c r="DG854" s="30"/>
      <c r="DH854" s="30"/>
      <c r="DI854" s="30"/>
      <c r="DJ854" s="30"/>
      <c r="DK854" s="30"/>
      <c r="DL854" s="49"/>
      <c r="DM854" s="30"/>
      <c r="DN854" s="30"/>
      <c r="DO854" s="30"/>
      <c r="DP854" s="30"/>
      <c r="DQ854" s="30"/>
    </row>
    <row r="855" spans="102:121">
      <c r="CX855" s="30"/>
      <c r="CY855" s="30"/>
      <c r="CZ855" s="30"/>
      <c r="DA855" s="30"/>
      <c r="DB855" s="30"/>
      <c r="DC855" s="50"/>
      <c r="DD855" s="50"/>
      <c r="DE855" s="30"/>
      <c r="DF855" s="30"/>
      <c r="DG855" s="30"/>
      <c r="DH855" s="30"/>
      <c r="DI855" s="30"/>
      <c r="DJ855" s="30"/>
      <c r="DK855" s="30"/>
      <c r="DL855" s="49"/>
      <c r="DM855" s="30"/>
      <c r="DN855" s="30"/>
      <c r="DO855" s="30"/>
      <c r="DP855" s="30"/>
      <c r="DQ855" s="30"/>
    </row>
    <row r="856" spans="102:121">
      <c r="CX856" s="30"/>
      <c r="CY856" s="30"/>
      <c r="CZ856" s="30"/>
      <c r="DA856" s="30"/>
      <c r="DB856" s="30"/>
      <c r="DC856" s="50"/>
      <c r="DD856" s="50"/>
      <c r="DE856" s="30"/>
      <c r="DF856" s="30"/>
      <c r="DG856" s="30"/>
      <c r="DH856" s="30"/>
      <c r="DI856" s="30"/>
      <c r="DJ856" s="30"/>
      <c r="DK856" s="30"/>
      <c r="DL856" s="49"/>
      <c r="DM856" s="30"/>
      <c r="DN856" s="30"/>
      <c r="DO856" s="30"/>
      <c r="DP856" s="30"/>
      <c r="DQ856" s="30"/>
    </row>
    <row r="857" spans="102:121">
      <c r="CX857" s="30"/>
      <c r="CY857" s="30"/>
      <c r="CZ857" s="30"/>
      <c r="DA857" s="30"/>
      <c r="DB857" s="30"/>
      <c r="DC857" s="50"/>
      <c r="DD857" s="50"/>
      <c r="DE857" s="30"/>
      <c r="DF857" s="30"/>
      <c r="DG857" s="30"/>
      <c r="DH857" s="30"/>
      <c r="DI857" s="30"/>
      <c r="DJ857" s="30"/>
      <c r="DK857" s="30"/>
      <c r="DL857" s="49"/>
      <c r="DM857" s="30"/>
      <c r="DN857" s="30"/>
      <c r="DO857" s="30"/>
      <c r="DP857" s="30"/>
      <c r="DQ857" s="30"/>
    </row>
    <row r="858" spans="102:121">
      <c r="CX858" s="30"/>
      <c r="CY858" s="30"/>
      <c r="CZ858" s="30"/>
      <c r="DA858" s="30"/>
      <c r="DB858" s="30"/>
      <c r="DC858" s="50"/>
      <c r="DD858" s="50"/>
      <c r="DE858" s="30"/>
      <c r="DF858" s="30"/>
      <c r="DG858" s="30"/>
      <c r="DH858" s="30"/>
      <c r="DI858" s="30"/>
      <c r="DJ858" s="30"/>
      <c r="DK858" s="30"/>
      <c r="DL858" s="49"/>
      <c r="DM858" s="30"/>
      <c r="DN858" s="30"/>
      <c r="DO858" s="30"/>
      <c r="DP858" s="30"/>
      <c r="DQ858" s="30"/>
    </row>
    <row r="859" spans="102:121">
      <c r="CX859" s="30"/>
      <c r="CY859" s="30"/>
      <c r="CZ859" s="30"/>
      <c r="DA859" s="30"/>
      <c r="DB859" s="30"/>
      <c r="DC859" s="50"/>
      <c r="DD859" s="50"/>
      <c r="DE859" s="30"/>
      <c r="DF859" s="30"/>
      <c r="DG859" s="30"/>
      <c r="DH859" s="30"/>
      <c r="DI859" s="30"/>
      <c r="DJ859" s="30"/>
      <c r="DK859" s="30"/>
      <c r="DL859" s="49"/>
      <c r="DM859" s="30"/>
      <c r="DN859" s="30"/>
      <c r="DO859" s="30"/>
      <c r="DP859" s="30"/>
      <c r="DQ859" s="30"/>
    </row>
    <row r="860" spans="102:121">
      <c r="CX860" s="30"/>
      <c r="CY860" s="30"/>
      <c r="CZ860" s="30"/>
      <c r="DA860" s="30"/>
      <c r="DB860" s="30"/>
      <c r="DC860" s="50"/>
      <c r="DD860" s="50"/>
      <c r="DE860" s="30"/>
      <c r="DF860" s="30"/>
      <c r="DG860" s="30"/>
      <c r="DH860" s="30"/>
      <c r="DI860" s="30"/>
      <c r="DJ860" s="30"/>
      <c r="DK860" s="30"/>
      <c r="DL860" s="49"/>
      <c r="DM860" s="30"/>
      <c r="DN860" s="30"/>
      <c r="DO860" s="30"/>
      <c r="DP860" s="30"/>
      <c r="DQ860" s="30"/>
    </row>
    <row r="861" spans="102:121">
      <c r="CX861" s="30"/>
      <c r="CY861" s="30"/>
      <c r="CZ861" s="30"/>
      <c r="DA861" s="30"/>
      <c r="DB861" s="30"/>
      <c r="DC861" s="50"/>
      <c r="DD861" s="50"/>
      <c r="DE861" s="30"/>
      <c r="DF861" s="30"/>
      <c r="DG861" s="30"/>
      <c r="DH861" s="30"/>
      <c r="DI861" s="30"/>
      <c r="DJ861" s="30"/>
      <c r="DK861" s="30"/>
      <c r="DL861" s="49"/>
      <c r="DM861" s="30"/>
      <c r="DN861" s="30"/>
      <c r="DO861" s="30"/>
      <c r="DP861" s="30"/>
      <c r="DQ861" s="30"/>
    </row>
    <row r="862" spans="102:121">
      <c r="CX862" s="30"/>
      <c r="CY862" s="30"/>
      <c r="CZ862" s="30"/>
      <c r="DA862" s="30"/>
      <c r="DB862" s="30"/>
      <c r="DC862" s="50"/>
      <c r="DD862" s="50"/>
      <c r="DE862" s="30"/>
      <c r="DF862" s="30"/>
      <c r="DG862" s="30"/>
      <c r="DH862" s="30"/>
      <c r="DI862" s="30"/>
      <c r="DJ862" s="30"/>
      <c r="DK862" s="30"/>
      <c r="DL862" s="49"/>
      <c r="DM862" s="30"/>
      <c r="DN862" s="30"/>
      <c r="DO862" s="30"/>
      <c r="DP862" s="30"/>
      <c r="DQ862" s="30"/>
    </row>
    <row r="863" spans="102:121">
      <c r="CX863" s="30"/>
      <c r="CY863" s="30"/>
      <c r="CZ863" s="30"/>
      <c r="DA863" s="30"/>
      <c r="DB863" s="30"/>
      <c r="DC863" s="50"/>
      <c r="DD863" s="50"/>
      <c r="DE863" s="30"/>
      <c r="DF863" s="30"/>
      <c r="DG863" s="30"/>
      <c r="DH863" s="30"/>
      <c r="DI863" s="30"/>
      <c r="DJ863" s="30"/>
      <c r="DK863" s="30"/>
      <c r="DL863" s="49"/>
      <c r="DM863" s="30"/>
      <c r="DN863" s="30"/>
      <c r="DO863" s="30"/>
      <c r="DP863" s="30"/>
      <c r="DQ863" s="30"/>
    </row>
    <row r="864" spans="102:121">
      <c r="CX864" s="30"/>
      <c r="CY864" s="30"/>
      <c r="CZ864" s="30"/>
      <c r="DA864" s="30"/>
      <c r="DB864" s="30"/>
      <c r="DC864" s="50"/>
      <c r="DD864" s="50"/>
      <c r="DE864" s="30"/>
      <c r="DF864" s="30"/>
      <c r="DG864" s="30"/>
      <c r="DH864" s="30"/>
      <c r="DI864" s="30"/>
      <c r="DJ864" s="30"/>
      <c r="DK864" s="30"/>
      <c r="DL864" s="49"/>
      <c r="DM864" s="30"/>
      <c r="DN864" s="30"/>
      <c r="DO864" s="30"/>
      <c r="DP864" s="30"/>
      <c r="DQ864" s="30"/>
    </row>
    <row r="865" spans="102:121">
      <c r="CX865" s="30"/>
      <c r="CY865" s="30"/>
      <c r="CZ865" s="30"/>
      <c r="DA865" s="30"/>
      <c r="DB865" s="30"/>
      <c r="DC865" s="50"/>
      <c r="DD865" s="50"/>
      <c r="DE865" s="30"/>
      <c r="DF865" s="30"/>
      <c r="DG865" s="30"/>
      <c r="DH865" s="30"/>
      <c r="DI865" s="30"/>
      <c r="DJ865" s="30"/>
      <c r="DK865" s="30"/>
      <c r="DL865" s="49"/>
      <c r="DM865" s="30"/>
      <c r="DN865" s="30"/>
      <c r="DO865" s="30"/>
      <c r="DP865" s="30"/>
      <c r="DQ865" s="30"/>
    </row>
    <row r="866" spans="102:121">
      <c r="CX866" s="30"/>
      <c r="CY866" s="30"/>
      <c r="CZ866" s="30"/>
      <c r="DA866" s="30"/>
      <c r="DB866" s="30"/>
      <c r="DC866" s="50"/>
      <c r="DD866" s="50"/>
      <c r="DE866" s="30"/>
      <c r="DF866" s="30"/>
      <c r="DG866" s="30"/>
      <c r="DH866" s="30"/>
      <c r="DI866" s="30"/>
      <c r="DJ866" s="30"/>
      <c r="DK866" s="30"/>
      <c r="DL866" s="49"/>
      <c r="DM866" s="30"/>
      <c r="DN866" s="30"/>
      <c r="DO866" s="30"/>
      <c r="DP866" s="30"/>
      <c r="DQ866" s="30"/>
    </row>
    <row r="867" spans="102:121">
      <c r="CX867" s="30"/>
      <c r="CY867" s="30"/>
      <c r="CZ867" s="30"/>
      <c r="DA867" s="30"/>
      <c r="DB867" s="30"/>
      <c r="DC867" s="50"/>
      <c r="DD867" s="50"/>
      <c r="DE867" s="30"/>
      <c r="DF867" s="30"/>
      <c r="DG867" s="30"/>
      <c r="DH867" s="30"/>
      <c r="DI867" s="30"/>
      <c r="DJ867" s="30"/>
      <c r="DK867" s="30"/>
      <c r="DL867" s="49"/>
      <c r="DM867" s="30"/>
      <c r="DN867" s="30"/>
      <c r="DO867" s="30"/>
      <c r="DP867" s="30"/>
      <c r="DQ867" s="30"/>
    </row>
    <row r="868" spans="102:121">
      <c r="CX868" s="30"/>
      <c r="CY868" s="30"/>
      <c r="CZ868" s="30"/>
      <c r="DA868" s="30"/>
      <c r="DB868" s="30"/>
      <c r="DC868" s="50"/>
      <c r="DD868" s="50"/>
      <c r="DE868" s="30"/>
      <c r="DF868" s="30"/>
      <c r="DG868" s="30"/>
      <c r="DH868" s="30"/>
      <c r="DI868" s="30"/>
      <c r="DJ868" s="30"/>
      <c r="DK868" s="30"/>
      <c r="DL868" s="49"/>
      <c r="DM868" s="30"/>
      <c r="DN868" s="30"/>
      <c r="DO868" s="30"/>
      <c r="DP868" s="30"/>
      <c r="DQ868" s="30"/>
    </row>
    <row r="869" spans="102:121">
      <c r="CX869" s="30"/>
      <c r="CY869" s="30"/>
      <c r="CZ869" s="30"/>
      <c r="DA869" s="30"/>
      <c r="DB869" s="30"/>
      <c r="DC869" s="50"/>
      <c r="DD869" s="50"/>
      <c r="DE869" s="30"/>
      <c r="DF869" s="30"/>
      <c r="DG869" s="30"/>
      <c r="DH869" s="30"/>
      <c r="DI869" s="30"/>
      <c r="DJ869" s="30"/>
      <c r="DK869" s="30"/>
      <c r="DL869" s="49"/>
      <c r="DM869" s="30"/>
      <c r="DN869" s="30"/>
      <c r="DO869" s="30"/>
      <c r="DP869" s="30"/>
      <c r="DQ869" s="30"/>
    </row>
    <row r="870" spans="102:121">
      <c r="CX870" s="30"/>
      <c r="CY870" s="30"/>
      <c r="CZ870" s="30"/>
      <c r="DA870" s="30"/>
      <c r="DB870" s="30"/>
      <c r="DC870" s="50"/>
      <c r="DD870" s="50"/>
      <c r="DE870" s="30"/>
      <c r="DF870" s="30"/>
      <c r="DG870" s="30"/>
      <c r="DH870" s="30"/>
      <c r="DI870" s="30"/>
      <c r="DJ870" s="30"/>
      <c r="DK870" s="30"/>
      <c r="DL870" s="49"/>
      <c r="DM870" s="30"/>
      <c r="DN870" s="30"/>
      <c r="DO870" s="30"/>
      <c r="DP870" s="30"/>
      <c r="DQ870" s="30"/>
    </row>
    <row r="871" spans="102:121">
      <c r="CX871" s="30"/>
      <c r="CY871" s="30"/>
      <c r="CZ871" s="30"/>
      <c r="DA871" s="30"/>
      <c r="DB871" s="30"/>
      <c r="DC871" s="50"/>
      <c r="DD871" s="50"/>
      <c r="DE871" s="30"/>
      <c r="DF871" s="30"/>
      <c r="DG871" s="30"/>
      <c r="DH871" s="30"/>
      <c r="DI871" s="30"/>
      <c r="DJ871" s="30"/>
      <c r="DK871" s="30"/>
      <c r="DL871" s="49"/>
      <c r="DM871" s="30"/>
      <c r="DN871" s="30"/>
      <c r="DO871" s="30"/>
      <c r="DP871" s="30"/>
      <c r="DQ871" s="30"/>
    </row>
    <row r="872" spans="102:121">
      <c r="CX872" s="30"/>
      <c r="CY872" s="30"/>
      <c r="CZ872" s="30"/>
      <c r="DA872" s="30"/>
      <c r="DB872" s="30"/>
      <c r="DC872" s="50"/>
      <c r="DD872" s="50"/>
      <c r="DE872" s="30"/>
      <c r="DF872" s="30"/>
      <c r="DG872" s="30"/>
      <c r="DH872" s="30"/>
      <c r="DI872" s="30"/>
      <c r="DJ872" s="30"/>
      <c r="DK872" s="30"/>
      <c r="DL872" s="49"/>
      <c r="DM872" s="30"/>
      <c r="DN872" s="30"/>
      <c r="DO872" s="30"/>
      <c r="DP872" s="30"/>
      <c r="DQ872" s="30"/>
    </row>
    <row r="873" spans="102:121">
      <c r="CX873" s="30"/>
      <c r="CY873" s="30"/>
      <c r="CZ873" s="30"/>
      <c r="DA873" s="30"/>
      <c r="DB873" s="30"/>
      <c r="DC873" s="50"/>
      <c r="DD873" s="50"/>
      <c r="DE873" s="30"/>
      <c r="DF873" s="30"/>
      <c r="DG873" s="30"/>
      <c r="DH873" s="30"/>
      <c r="DI873" s="30"/>
      <c r="DJ873" s="30"/>
      <c r="DK873" s="30"/>
      <c r="DL873" s="49"/>
      <c r="DM873" s="30"/>
      <c r="DN873" s="30"/>
      <c r="DO873" s="30"/>
      <c r="DP873" s="30"/>
      <c r="DQ873" s="30"/>
    </row>
    <row r="874" spans="102:121">
      <c r="CX874" s="30"/>
      <c r="CY874" s="30"/>
      <c r="CZ874" s="30"/>
      <c r="DA874" s="30"/>
      <c r="DB874" s="30"/>
      <c r="DC874" s="50"/>
      <c r="DD874" s="50"/>
      <c r="DE874" s="30"/>
      <c r="DF874" s="30"/>
      <c r="DG874" s="30"/>
      <c r="DH874" s="30"/>
      <c r="DI874" s="30"/>
      <c r="DJ874" s="30"/>
      <c r="DK874" s="30"/>
      <c r="DL874" s="49"/>
      <c r="DM874" s="30"/>
      <c r="DN874" s="30"/>
      <c r="DO874" s="30"/>
      <c r="DP874" s="30"/>
      <c r="DQ874" s="30"/>
    </row>
    <row r="875" spans="102:121">
      <c r="CX875" s="30"/>
      <c r="CY875" s="30"/>
      <c r="CZ875" s="30"/>
      <c r="DA875" s="30"/>
      <c r="DB875" s="30"/>
      <c r="DC875" s="50"/>
      <c r="DD875" s="50"/>
      <c r="DE875" s="30"/>
      <c r="DF875" s="30"/>
      <c r="DG875" s="30"/>
      <c r="DH875" s="30"/>
      <c r="DI875" s="30"/>
      <c r="DJ875" s="30"/>
      <c r="DK875" s="30"/>
      <c r="DL875" s="49"/>
      <c r="DM875" s="30"/>
      <c r="DN875" s="30"/>
      <c r="DO875" s="30"/>
      <c r="DP875" s="30"/>
      <c r="DQ875" s="30"/>
    </row>
    <row r="876" spans="102:121">
      <c r="CX876" s="30"/>
      <c r="CY876" s="30"/>
      <c r="CZ876" s="30"/>
      <c r="DA876" s="30"/>
      <c r="DB876" s="30"/>
      <c r="DC876" s="50"/>
      <c r="DD876" s="50"/>
      <c r="DE876" s="30"/>
      <c r="DF876" s="30"/>
      <c r="DG876" s="30"/>
      <c r="DH876" s="30"/>
      <c r="DI876" s="30"/>
      <c r="DJ876" s="30"/>
      <c r="DK876" s="30"/>
      <c r="DL876" s="49"/>
      <c r="DM876" s="30"/>
      <c r="DN876" s="30"/>
      <c r="DO876" s="30"/>
      <c r="DP876" s="30"/>
      <c r="DQ876" s="30"/>
    </row>
    <row r="877" spans="102:121">
      <c r="CX877" s="30"/>
      <c r="CY877" s="30"/>
      <c r="CZ877" s="30"/>
      <c r="DA877" s="30"/>
      <c r="DB877" s="30"/>
      <c r="DC877" s="50"/>
      <c r="DD877" s="50"/>
      <c r="DE877" s="30"/>
      <c r="DF877" s="30"/>
      <c r="DG877" s="30"/>
      <c r="DH877" s="30"/>
      <c r="DI877" s="30"/>
      <c r="DJ877" s="30"/>
      <c r="DK877" s="30"/>
      <c r="DL877" s="49"/>
      <c r="DM877" s="30"/>
      <c r="DN877" s="30"/>
      <c r="DO877" s="30"/>
      <c r="DP877" s="30"/>
      <c r="DQ877" s="30"/>
    </row>
    <row r="878" spans="102:121">
      <c r="CX878" s="30"/>
      <c r="CY878" s="30"/>
      <c r="CZ878" s="30"/>
      <c r="DA878" s="30"/>
      <c r="DB878" s="30"/>
      <c r="DC878" s="50"/>
      <c r="DD878" s="50"/>
      <c r="DE878" s="30"/>
      <c r="DF878" s="30"/>
      <c r="DG878" s="30"/>
      <c r="DH878" s="30"/>
      <c r="DI878" s="30"/>
      <c r="DJ878" s="30"/>
      <c r="DK878" s="30"/>
      <c r="DL878" s="49"/>
      <c r="DM878" s="30"/>
      <c r="DN878" s="30"/>
      <c r="DO878" s="30"/>
      <c r="DP878" s="30"/>
      <c r="DQ878" s="30"/>
    </row>
    <row r="879" spans="102:121">
      <c r="CX879" s="30"/>
      <c r="CY879" s="30"/>
      <c r="CZ879" s="30"/>
      <c r="DA879" s="30"/>
      <c r="DB879" s="30"/>
      <c r="DC879" s="50"/>
      <c r="DD879" s="50"/>
      <c r="DE879" s="30"/>
      <c r="DF879" s="30"/>
      <c r="DG879" s="30"/>
      <c r="DH879" s="30"/>
      <c r="DI879" s="30"/>
      <c r="DJ879" s="30"/>
      <c r="DK879" s="30"/>
      <c r="DL879" s="49"/>
      <c r="DM879" s="30"/>
      <c r="DN879" s="30"/>
      <c r="DO879" s="30"/>
      <c r="DP879" s="30"/>
      <c r="DQ879" s="30"/>
    </row>
    <row r="880" spans="102:121">
      <c r="CX880" s="30"/>
      <c r="CY880" s="30"/>
      <c r="CZ880" s="30"/>
      <c r="DA880" s="30"/>
      <c r="DB880" s="30"/>
      <c r="DC880" s="50"/>
      <c r="DD880" s="50"/>
      <c r="DE880" s="30"/>
      <c r="DF880" s="30"/>
      <c r="DG880" s="30"/>
      <c r="DH880" s="30"/>
      <c r="DI880" s="30"/>
      <c r="DJ880" s="30"/>
      <c r="DK880" s="30"/>
      <c r="DL880" s="49"/>
      <c r="DM880" s="30"/>
      <c r="DN880" s="30"/>
      <c r="DO880" s="30"/>
      <c r="DP880" s="30"/>
      <c r="DQ880" s="30"/>
    </row>
    <row r="881" spans="102:121">
      <c r="CX881" s="30"/>
      <c r="CY881" s="30"/>
      <c r="CZ881" s="30"/>
      <c r="DA881" s="30"/>
      <c r="DB881" s="30"/>
      <c r="DC881" s="50"/>
      <c r="DD881" s="50"/>
      <c r="DE881" s="30"/>
      <c r="DF881" s="30"/>
      <c r="DG881" s="30"/>
      <c r="DH881" s="30"/>
      <c r="DI881" s="30"/>
      <c r="DJ881" s="30"/>
      <c r="DK881" s="30"/>
      <c r="DL881" s="49"/>
      <c r="DM881" s="30"/>
      <c r="DN881" s="30"/>
      <c r="DO881" s="30"/>
      <c r="DP881" s="30"/>
      <c r="DQ881" s="30"/>
    </row>
    <row r="882" spans="102:121">
      <c r="CX882" s="30"/>
      <c r="CY882" s="30"/>
      <c r="CZ882" s="30"/>
      <c r="DA882" s="30"/>
      <c r="DB882" s="30"/>
      <c r="DC882" s="50"/>
      <c r="DD882" s="50"/>
      <c r="DE882" s="30"/>
      <c r="DF882" s="30"/>
      <c r="DG882" s="30"/>
      <c r="DH882" s="30"/>
      <c r="DI882" s="30"/>
      <c r="DJ882" s="30"/>
      <c r="DK882" s="30"/>
      <c r="DL882" s="49"/>
      <c r="DM882" s="30"/>
      <c r="DN882" s="30"/>
      <c r="DO882" s="30"/>
      <c r="DP882" s="30"/>
      <c r="DQ882" s="30"/>
    </row>
    <row r="883" spans="102:121">
      <c r="CX883" s="30"/>
      <c r="CY883" s="30"/>
      <c r="CZ883" s="30"/>
      <c r="DA883" s="30"/>
      <c r="DB883" s="30"/>
      <c r="DC883" s="50"/>
      <c r="DD883" s="50"/>
      <c r="DE883" s="30"/>
      <c r="DF883" s="30"/>
      <c r="DG883" s="30"/>
      <c r="DH883" s="30"/>
      <c r="DI883" s="30"/>
      <c r="DJ883" s="30"/>
      <c r="DK883" s="30"/>
      <c r="DL883" s="49"/>
      <c r="DM883" s="30"/>
      <c r="DN883" s="30"/>
      <c r="DO883" s="30"/>
      <c r="DP883" s="30"/>
      <c r="DQ883" s="30"/>
    </row>
    <row r="884" spans="102:121">
      <c r="CX884" s="30"/>
      <c r="CY884" s="30"/>
      <c r="CZ884" s="30"/>
      <c r="DA884" s="30"/>
      <c r="DB884" s="30"/>
      <c r="DC884" s="50"/>
      <c r="DD884" s="50"/>
      <c r="DE884" s="30"/>
      <c r="DF884" s="30"/>
      <c r="DG884" s="30"/>
      <c r="DH884" s="30"/>
      <c r="DI884" s="30"/>
      <c r="DJ884" s="30"/>
      <c r="DK884" s="30"/>
      <c r="DL884" s="49"/>
      <c r="DM884" s="30"/>
      <c r="DN884" s="30"/>
      <c r="DO884" s="30"/>
      <c r="DP884" s="30"/>
      <c r="DQ884" s="30"/>
    </row>
    <row r="885" spans="102:121">
      <c r="CX885" s="30"/>
      <c r="CY885" s="30"/>
      <c r="CZ885" s="30"/>
      <c r="DA885" s="30"/>
      <c r="DB885" s="30"/>
      <c r="DC885" s="50"/>
      <c r="DD885" s="50"/>
      <c r="DE885" s="30"/>
      <c r="DF885" s="30"/>
      <c r="DG885" s="30"/>
      <c r="DH885" s="30"/>
      <c r="DI885" s="30"/>
      <c r="DJ885" s="30"/>
      <c r="DK885" s="30"/>
      <c r="DL885" s="49"/>
      <c r="DM885" s="30"/>
      <c r="DN885" s="30"/>
      <c r="DO885" s="30"/>
      <c r="DP885" s="30"/>
      <c r="DQ885" s="30"/>
    </row>
    <row r="886" spans="102:121">
      <c r="CX886" s="30"/>
      <c r="CY886" s="30"/>
      <c r="CZ886" s="30"/>
      <c r="DA886" s="30"/>
      <c r="DB886" s="30"/>
      <c r="DC886" s="50"/>
      <c r="DD886" s="50"/>
      <c r="DE886" s="30"/>
      <c r="DF886" s="30"/>
      <c r="DG886" s="30"/>
      <c r="DH886" s="30"/>
      <c r="DI886" s="30"/>
      <c r="DJ886" s="30"/>
      <c r="DK886" s="30"/>
      <c r="DL886" s="49"/>
      <c r="DM886" s="30"/>
      <c r="DN886" s="30"/>
      <c r="DO886" s="30"/>
      <c r="DP886" s="30"/>
      <c r="DQ886" s="30"/>
    </row>
    <row r="887" spans="102:121">
      <c r="CX887" s="30"/>
      <c r="CY887" s="30"/>
      <c r="CZ887" s="30"/>
      <c r="DA887" s="30"/>
      <c r="DB887" s="30"/>
      <c r="DC887" s="50"/>
      <c r="DD887" s="50"/>
      <c r="DE887" s="30"/>
      <c r="DF887" s="30"/>
      <c r="DG887" s="30"/>
      <c r="DH887" s="30"/>
      <c r="DI887" s="30"/>
      <c r="DJ887" s="30"/>
      <c r="DK887" s="30"/>
      <c r="DL887" s="49"/>
      <c r="DM887" s="30"/>
      <c r="DN887" s="30"/>
      <c r="DO887" s="30"/>
      <c r="DP887" s="30"/>
      <c r="DQ887" s="30"/>
    </row>
    <row r="888" spans="102:121">
      <c r="CX888" s="30"/>
      <c r="CY888" s="30"/>
      <c r="CZ888" s="30"/>
      <c r="DA888" s="30"/>
      <c r="DB888" s="30"/>
      <c r="DC888" s="50"/>
      <c r="DD888" s="50"/>
      <c r="DE888" s="30"/>
      <c r="DF888" s="30"/>
      <c r="DG888" s="30"/>
      <c r="DH888" s="30"/>
      <c r="DI888" s="30"/>
      <c r="DJ888" s="30"/>
      <c r="DK888" s="30"/>
      <c r="DL888" s="49"/>
      <c r="DM888" s="30"/>
      <c r="DN888" s="30"/>
      <c r="DO888" s="30"/>
      <c r="DP888" s="30"/>
      <c r="DQ888" s="30"/>
    </row>
    <row r="889" spans="102:121">
      <c r="CX889" s="30"/>
      <c r="CY889" s="30"/>
      <c r="CZ889" s="30"/>
      <c r="DA889" s="30"/>
      <c r="DB889" s="30"/>
      <c r="DC889" s="50"/>
      <c r="DD889" s="50"/>
      <c r="DE889" s="30"/>
      <c r="DF889" s="30"/>
      <c r="DG889" s="30"/>
      <c r="DH889" s="30"/>
      <c r="DI889" s="30"/>
      <c r="DJ889" s="30"/>
      <c r="DK889" s="30"/>
      <c r="DL889" s="49"/>
      <c r="DM889" s="30"/>
      <c r="DN889" s="30"/>
      <c r="DO889" s="30"/>
      <c r="DP889" s="30"/>
      <c r="DQ889" s="30"/>
    </row>
    <row r="890" spans="102:121">
      <c r="CX890" s="30"/>
      <c r="CY890" s="30"/>
      <c r="CZ890" s="30"/>
      <c r="DA890" s="30"/>
      <c r="DB890" s="30"/>
      <c r="DC890" s="50"/>
      <c r="DD890" s="50"/>
      <c r="DE890" s="30"/>
      <c r="DF890" s="30"/>
      <c r="DG890" s="30"/>
      <c r="DH890" s="30"/>
      <c r="DI890" s="30"/>
      <c r="DJ890" s="30"/>
      <c r="DK890" s="30"/>
      <c r="DL890" s="49"/>
      <c r="DM890" s="30"/>
      <c r="DN890" s="30"/>
      <c r="DO890" s="30"/>
      <c r="DP890" s="30"/>
      <c r="DQ890" s="30"/>
    </row>
    <row r="891" spans="102:121">
      <c r="CX891" s="30"/>
      <c r="CY891" s="30"/>
      <c r="CZ891" s="30"/>
      <c r="DA891" s="30"/>
      <c r="DB891" s="30"/>
      <c r="DC891" s="50"/>
      <c r="DD891" s="50"/>
      <c r="DE891" s="30"/>
      <c r="DF891" s="30"/>
      <c r="DG891" s="30"/>
      <c r="DH891" s="30"/>
      <c r="DI891" s="30"/>
      <c r="DJ891" s="30"/>
      <c r="DK891" s="30"/>
      <c r="DL891" s="49"/>
      <c r="DM891" s="30"/>
      <c r="DN891" s="30"/>
      <c r="DO891" s="30"/>
      <c r="DP891" s="30"/>
      <c r="DQ891" s="30"/>
    </row>
    <row r="892" spans="102:121">
      <c r="CX892" s="30"/>
      <c r="CY892" s="30"/>
      <c r="CZ892" s="30"/>
      <c r="DA892" s="30"/>
      <c r="DB892" s="30"/>
      <c r="DC892" s="50"/>
      <c r="DD892" s="50"/>
      <c r="DE892" s="30"/>
      <c r="DF892" s="30"/>
      <c r="DG892" s="30"/>
      <c r="DH892" s="30"/>
      <c r="DI892" s="30"/>
      <c r="DJ892" s="30"/>
      <c r="DK892" s="30"/>
      <c r="DL892" s="49"/>
      <c r="DM892" s="30"/>
      <c r="DN892" s="30"/>
      <c r="DO892" s="30"/>
      <c r="DP892" s="30"/>
      <c r="DQ892" s="30"/>
    </row>
    <row r="893" spans="102:121">
      <c r="CX893" s="30"/>
      <c r="CY893" s="30"/>
      <c r="CZ893" s="30"/>
      <c r="DA893" s="30"/>
      <c r="DB893" s="30"/>
      <c r="DC893" s="50"/>
      <c r="DD893" s="50"/>
      <c r="DE893" s="30"/>
      <c r="DF893" s="30"/>
      <c r="DG893" s="30"/>
      <c r="DH893" s="30"/>
      <c r="DI893" s="30"/>
      <c r="DJ893" s="30"/>
      <c r="DK893" s="30"/>
      <c r="DL893" s="49"/>
      <c r="DM893" s="30"/>
      <c r="DN893" s="30"/>
      <c r="DO893" s="30"/>
      <c r="DP893" s="30"/>
      <c r="DQ893" s="30"/>
    </row>
    <row r="894" spans="102:121">
      <c r="CX894" s="30"/>
      <c r="CY894" s="30"/>
      <c r="CZ894" s="30"/>
      <c r="DA894" s="30"/>
      <c r="DB894" s="30"/>
      <c r="DC894" s="50"/>
      <c r="DD894" s="50"/>
      <c r="DE894" s="30"/>
      <c r="DF894" s="30"/>
      <c r="DG894" s="30"/>
      <c r="DH894" s="30"/>
      <c r="DI894" s="30"/>
      <c r="DJ894" s="30"/>
      <c r="DK894" s="30"/>
      <c r="DL894" s="49"/>
      <c r="DM894" s="30"/>
      <c r="DN894" s="30"/>
      <c r="DO894" s="30"/>
      <c r="DP894" s="30"/>
      <c r="DQ894" s="30"/>
    </row>
    <row r="895" spans="102:121">
      <c r="CX895" s="30"/>
      <c r="CY895" s="30"/>
      <c r="CZ895" s="30"/>
      <c r="DA895" s="30"/>
      <c r="DB895" s="30"/>
      <c r="DC895" s="50"/>
      <c r="DD895" s="50"/>
      <c r="DE895" s="30"/>
      <c r="DF895" s="30"/>
      <c r="DG895" s="30"/>
      <c r="DH895" s="30"/>
      <c r="DI895" s="30"/>
      <c r="DJ895" s="30"/>
      <c r="DK895" s="30"/>
      <c r="DL895" s="49"/>
      <c r="DM895" s="30"/>
      <c r="DN895" s="30"/>
      <c r="DO895" s="30"/>
      <c r="DP895" s="30"/>
      <c r="DQ895" s="30"/>
    </row>
    <row r="896" spans="102:121">
      <c r="CX896" s="30"/>
      <c r="CY896" s="30"/>
      <c r="CZ896" s="30"/>
      <c r="DA896" s="30"/>
      <c r="DB896" s="30"/>
      <c r="DC896" s="50"/>
      <c r="DD896" s="50"/>
      <c r="DE896" s="30"/>
      <c r="DF896" s="30"/>
      <c r="DG896" s="30"/>
      <c r="DH896" s="30"/>
      <c r="DI896" s="30"/>
      <c r="DJ896" s="30"/>
      <c r="DK896" s="30"/>
      <c r="DL896" s="49"/>
      <c r="DM896" s="30"/>
      <c r="DN896" s="30"/>
      <c r="DO896" s="30"/>
      <c r="DP896" s="30"/>
      <c r="DQ896" s="30"/>
    </row>
    <row r="897" spans="102:121">
      <c r="CX897" s="30"/>
      <c r="CY897" s="30"/>
      <c r="CZ897" s="30"/>
      <c r="DA897" s="30"/>
      <c r="DB897" s="30"/>
      <c r="DC897" s="50"/>
      <c r="DD897" s="50"/>
      <c r="DE897" s="30"/>
      <c r="DF897" s="30"/>
      <c r="DG897" s="30"/>
      <c r="DH897" s="30"/>
      <c r="DI897" s="30"/>
      <c r="DJ897" s="30"/>
      <c r="DK897" s="30"/>
      <c r="DL897" s="49"/>
      <c r="DM897" s="30"/>
      <c r="DN897" s="30"/>
      <c r="DO897" s="30"/>
      <c r="DP897" s="30"/>
      <c r="DQ897" s="30"/>
    </row>
    <row r="898" spans="102:121">
      <c r="CX898" s="30"/>
      <c r="CY898" s="30"/>
      <c r="CZ898" s="30"/>
      <c r="DA898" s="30"/>
      <c r="DB898" s="30"/>
      <c r="DC898" s="50"/>
      <c r="DD898" s="50"/>
      <c r="DE898" s="30"/>
      <c r="DF898" s="30"/>
      <c r="DG898" s="30"/>
      <c r="DH898" s="30"/>
      <c r="DI898" s="30"/>
      <c r="DJ898" s="30"/>
      <c r="DK898" s="30"/>
      <c r="DL898" s="49"/>
      <c r="DM898" s="30"/>
      <c r="DN898" s="30"/>
      <c r="DO898" s="30"/>
      <c r="DP898" s="30"/>
      <c r="DQ898" s="30"/>
    </row>
    <row r="899" spans="102:121">
      <c r="CX899" s="30"/>
      <c r="CY899" s="30"/>
      <c r="CZ899" s="30"/>
      <c r="DA899" s="30"/>
      <c r="DB899" s="30"/>
      <c r="DC899" s="50"/>
      <c r="DD899" s="50"/>
      <c r="DE899" s="30"/>
      <c r="DF899" s="30"/>
      <c r="DG899" s="30"/>
      <c r="DH899" s="30"/>
      <c r="DI899" s="30"/>
      <c r="DJ899" s="30"/>
      <c r="DK899" s="30"/>
      <c r="DL899" s="49"/>
      <c r="DM899" s="30"/>
      <c r="DN899" s="30"/>
      <c r="DO899" s="30"/>
      <c r="DP899" s="30"/>
      <c r="DQ899" s="30"/>
    </row>
    <row r="900" spans="102:121">
      <c r="CX900" s="30"/>
      <c r="CY900" s="30"/>
      <c r="CZ900" s="30"/>
      <c r="DA900" s="30"/>
      <c r="DB900" s="30"/>
      <c r="DC900" s="50"/>
      <c r="DD900" s="50"/>
      <c r="DE900" s="30"/>
      <c r="DF900" s="30"/>
      <c r="DG900" s="30"/>
      <c r="DH900" s="30"/>
      <c r="DI900" s="30"/>
      <c r="DJ900" s="30"/>
      <c r="DK900" s="30"/>
      <c r="DL900" s="49"/>
      <c r="DM900" s="30"/>
      <c r="DN900" s="30"/>
      <c r="DO900" s="30"/>
      <c r="DP900" s="30"/>
      <c r="DQ900" s="30"/>
    </row>
    <row r="901" spans="102:121">
      <c r="CX901" s="30"/>
      <c r="CY901" s="30"/>
      <c r="CZ901" s="30"/>
      <c r="DA901" s="30"/>
      <c r="DB901" s="30"/>
      <c r="DC901" s="50"/>
      <c r="DD901" s="50"/>
      <c r="DE901" s="30"/>
      <c r="DF901" s="30"/>
      <c r="DG901" s="30"/>
      <c r="DH901" s="30"/>
      <c r="DI901" s="30"/>
      <c r="DJ901" s="30"/>
      <c r="DK901" s="30"/>
      <c r="DL901" s="49"/>
      <c r="DM901" s="30"/>
      <c r="DN901" s="30"/>
      <c r="DO901" s="30"/>
      <c r="DP901" s="30"/>
      <c r="DQ901" s="30"/>
    </row>
    <row r="902" spans="102:121">
      <c r="CX902" s="30"/>
      <c r="CY902" s="30"/>
      <c r="CZ902" s="30"/>
      <c r="DA902" s="30"/>
      <c r="DB902" s="30"/>
      <c r="DC902" s="50"/>
      <c r="DD902" s="50"/>
      <c r="DE902" s="30"/>
      <c r="DF902" s="30"/>
      <c r="DG902" s="30"/>
      <c r="DH902" s="30"/>
      <c r="DI902" s="30"/>
      <c r="DJ902" s="30"/>
      <c r="DK902" s="30"/>
      <c r="DL902" s="49"/>
      <c r="DM902" s="30"/>
      <c r="DN902" s="30"/>
      <c r="DO902" s="30"/>
      <c r="DP902" s="30"/>
      <c r="DQ902" s="30"/>
    </row>
    <row r="903" spans="102:121">
      <c r="CX903" s="30"/>
      <c r="CY903" s="30"/>
      <c r="CZ903" s="30"/>
      <c r="DA903" s="30"/>
      <c r="DB903" s="30"/>
      <c r="DC903" s="50"/>
      <c r="DD903" s="50"/>
      <c r="DE903" s="30"/>
      <c r="DF903" s="30"/>
      <c r="DG903" s="30"/>
      <c r="DH903" s="30"/>
      <c r="DI903" s="30"/>
      <c r="DJ903" s="30"/>
      <c r="DK903" s="30"/>
      <c r="DL903" s="49"/>
      <c r="DM903" s="30"/>
      <c r="DN903" s="30"/>
      <c r="DO903" s="30"/>
      <c r="DP903" s="30"/>
      <c r="DQ903" s="30"/>
    </row>
    <row r="904" spans="102:121">
      <c r="CX904" s="30"/>
      <c r="CY904" s="30"/>
      <c r="CZ904" s="30"/>
      <c r="DA904" s="30"/>
      <c r="DB904" s="30"/>
      <c r="DC904" s="50"/>
      <c r="DD904" s="50"/>
      <c r="DE904" s="30"/>
      <c r="DF904" s="30"/>
      <c r="DG904" s="30"/>
      <c r="DH904" s="30"/>
      <c r="DI904" s="30"/>
      <c r="DJ904" s="30"/>
      <c r="DK904" s="30"/>
      <c r="DL904" s="49"/>
      <c r="DM904" s="30"/>
      <c r="DN904" s="30"/>
      <c r="DO904" s="30"/>
      <c r="DP904" s="30"/>
      <c r="DQ904" s="30"/>
    </row>
    <row r="905" spans="102:121">
      <c r="CX905" s="30"/>
      <c r="CY905" s="30"/>
      <c r="CZ905" s="30"/>
      <c r="DA905" s="30"/>
      <c r="DB905" s="30"/>
      <c r="DC905" s="50"/>
      <c r="DD905" s="50"/>
      <c r="DE905" s="30"/>
      <c r="DF905" s="30"/>
      <c r="DG905" s="30"/>
      <c r="DH905" s="30"/>
      <c r="DI905" s="30"/>
      <c r="DJ905" s="30"/>
      <c r="DK905" s="30"/>
      <c r="DL905" s="49"/>
      <c r="DM905" s="30"/>
      <c r="DN905" s="30"/>
      <c r="DO905" s="30"/>
      <c r="DP905" s="30"/>
      <c r="DQ905" s="30"/>
    </row>
    <row r="906" spans="102:121">
      <c r="CX906" s="30"/>
      <c r="CY906" s="30"/>
      <c r="CZ906" s="30"/>
      <c r="DA906" s="30"/>
      <c r="DB906" s="30"/>
      <c r="DC906" s="50"/>
      <c r="DD906" s="50"/>
      <c r="DE906" s="30"/>
      <c r="DF906" s="30"/>
      <c r="DG906" s="30"/>
      <c r="DH906" s="30"/>
      <c r="DI906" s="30"/>
      <c r="DJ906" s="30"/>
      <c r="DK906" s="30"/>
      <c r="DL906" s="49"/>
      <c r="DM906" s="30"/>
      <c r="DN906" s="30"/>
      <c r="DO906" s="30"/>
      <c r="DP906" s="30"/>
      <c r="DQ906" s="30"/>
    </row>
    <row r="907" spans="102:121">
      <c r="CX907" s="30"/>
      <c r="CY907" s="30"/>
      <c r="CZ907" s="30"/>
      <c r="DA907" s="30"/>
      <c r="DB907" s="30"/>
      <c r="DC907" s="50"/>
      <c r="DD907" s="50"/>
      <c r="DE907" s="30"/>
      <c r="DF907" s="30"/>
      <c r="DG907" s="30"/>
      <c r="DH907" s="30"/>
      <c r="DI907" s="30"/>
      <c r="DJ907" s="30"/>
      <c r="DK907" s="30"/>
      <c r="DL907" s="49"/>
      <c r="DM907" s="30"/>
      <c r="DN907" s="30"/>
      <c r="DO907" s="30"/>
      <c r="DP907" s="30"/>
      <c r="DQ907" s="30"/>
    </row>
    <row r="908" spans="102:121">
      <c r="CX908" s="30"/>
      <c r="CY908" s="30"/>
      <c r="CZ908" s="30"/>
      <c r="DA908" s="30"/>
      <c r="DB908" s="30"/>
      <c r="DC908" s="50"/>
      <c r="DD908" s="50"/>
      <c r="DE908" s="30"/>
      <c r="DF908" s="30"/>
      <c r="DG908" s="30"/>
      <c r="DH908" s="30"/>
      <c r="DI908" s="30"/>
      <c r="DJ908" s="30"/>
      <c r="DK908" s="30"/>
      <c r="DL908" s="49"/>
      <c r="DM908" s="30"/>
      <c r="DN908" s="30"/>
      <c r="DO908" s="30"/>
      <c r="DP908" s="30"/>
      <c r="DQ908" s="30"/>
    </row>
    <row r="909" spans="102:121">
      <c r="CX909" s="30"/>
      <c r="CY909" s="30"/>
      <c r="CZ909" s="30"/>
      <c r="DA909" s="30"/>
      <c r="DB909" s="30"/>
      <c r="DC909" s="50"/>
      <c r="DD909" s="50"/>
      <c r="DE909" s="30"/>
      <c r="DF909" s="30"/>
      <c r="DG909" s="30"/>
      <c r="DH909" s="30"/>
      <c r="DI909" s="30"/>
      <c r="DJ909" s="30"/>
      <c r="DK909" s="30"/>
      <c r="DL909" s="49"/>
      <c r="DM909" s="30"/>
      <c r="DN909" s="30"/>
      <c r="DO909" s="30"/>
      <c r="DP909" s="30"/>
      <c r="DQ909" s="30"/>
    </row>
    <row r="910" spans="102:121">
      <c r="CX910" s="30"/>
      <c r="CY910" s="30"/>
      <c r="CZ910" s="30"/>
      <c r="DA910" s="30"/>
      <c r="DB910" s="30"/>
      <c r="DC910" s="50"/>
      <c r="DD910" s="50"/>
      <c r="DE910" s="30"/>
      <c r="DF910" s="30"/>
      <c r="DG910" s="30"/>
      <c r="DH910" s="30"/>
      <c r="DI910" s="30"/>
      <c r="DJ910" s="30"/>
      <c r="DK910" s="30"/>
      <c r="DL910" s="49"/>
      <c r="DM910" s="30"/>
      <c r="DN910" s="30"/>
      <c r="DO910" s="30"/>
      <c r="DP910" s="30"/>
      <c r="DQ910" s="30"/>
    </row>
    <row r="911" spans="102:121">
      <c r="CX911" s="30"/>
      <c r="CY911" s="30"/>
      <c r="CZ911" s="30"/>
      <c r="DA911" s="30"/>
      <c r="DB911" s="30"/>
      <c r="DC911" s="50"/>
      <c r="DD911" s="50"/>
      <c r="DE911" s="30"/>
      <c r="DF911" s="30"/>
      <c r="DG911" s="30"/>
      <c r="DH911" s="30"/>
      <c r="DI911" s="30"/>
      <c r="DJ911" s="30"/>
      <c r="DK911" s="30"/>
      <c r="DL911" s="49"/>
      <c r="DM911" s="30"/>
      <c r="DN911" s="30"/>
      <c r="DO911" s="30"/>
      <c r="DP911" s="30"/>
      <c r="DQ911" s="30"/>
    </row>
    <row r="912" spans="102:121">
      <c r="CX912" s="30"/>
      <c r="CY912" s="30"/>
      <c r="CZ912" s="30"/>
      <c r="DA912" s="30"/>
      <c r="DB912" s="30"/>
      <c r="DC912" s="50"/>
      <c r="DD912" s="50"/>
      <c r="DE912" s="30"/>
      <c r="DF912" s="30"/>
      <c r="DG912" s="30"/>
      <c r="DH912" s="30"/>
      <c r="DI912" s="30"/>
      <c r="DJ912" s="30"/>
      <c r="DK912" s="30"/>
      <c r="DL912" s="49"/>
      <c r="DM912" s="30"/>
      <c r="DN912" s="30"/>
      <c r="DO912" s="30"/>
      <c r="DP912" s="30"/>
      <c r="DQ912" s="30"/>
    </row>
    <row r="913" spans="102:121">
      <c r="CX913" s="30"/>
      <c r="CY913" s="30"/>
      <c r="CZ913" s="30"/>
      <c r="DA913" s="30"/>
      <c r="DB913" s="30"/>
      <c r="DC913" s="50"/>
      <c r="DD913" s="50"/>
      <c r="DE913" s="30"/>
      <c r="DF913" s="30"/>
      <c r="DG913" s="30"/>
      <c r="DH913" s="30"/>
      <c r="DI913" s="30"/>
      <c r="DJ913" s="30"/>
      <c r="DK913" s="30"/>
      <c r="DL913" s="49"/>
      <c r="DM913" s="30"/>
      <c r="DN913" s="30"/>
      <c r="DO913" s="30"/>
      <c r="DP913" s="30"/>
      <c r="DQ913" s="30"/>
    </row>
    <row r="914" spans="102:121">
      <c r="CX914" s="30"/>
      <c r="CY914" s="30"/>
      <c r="CZ914" s="30"/>
      <c r="DA914" s="30"/>
      <c r="DB914" s="30"/>
      <c r="DC914" s="50"/>
      <c r="DD914" s="50"/>
      <c r="DE914" s="30"/>
      <c r="DF914" s="30"/>
      <c r="DG914" s="30"/>
      <c r="DH914" s="30"/>
      <c r="DI914" s="30"/>
      <c r="DJ914" s="30"/>
      <c r="DK914" s="30"/>
      <c r="DL914" s="49"/>
      <c r="DM914" s="30"/>
      <c r="DN914" s="30"/>
      <c r="DO914" s="30"/>
      <c r="DP914" s="30"/>
      <c r="DQ914" s="30"/>
    </row>
    <row r="915" spans="102:121">
      <c r="CX915" s="30"/>
      <c r="CY915" s="30"/>
      <c r="CZ915" s="30"/>
      <c r="DA915" s="30"/>
      <c r="DB915" s="30"/>
      <c r="DC915" s="50"/>
      <c r="DD915" s="50"/>
      <c r="DE915" s="30"/>
      <c r="DF915" s="30"/>
      <c r="DG915" s="30"/>
      <c r="DH915" s="30"/>
      <c r="DI915" s="30"/>
      <c r="DJ915" s="30"/>
      <c r="DK915" s="30"/>
      <c r="DL915" s="49"/>
      <c r="DM915" s="30"/>
      <c r="DN915" s="30"/>
      <c r="DO915" s="30"/>
      <c r="DP915" s="30"/>
      <c r="DQ915" s="30"/>
    </row>
    <row r="916" spans="102:121">
      <c r="CX916" s="30"/>
      <c r="CY916" s="30"/>
      <c r="CZ916" s="30"/>
      <c r="DA916" s="30"/>
      <c r="DB916" s="30"/>
      <c r="DC916" s="50"/>
      <c r="DD916" s="50"/>
      <c r="DE916" s="30"/>
      <c r="DF916" s="30"/>
      <c r="DG916" s="30"/>
      <c r="DH916" s="30"/>
      <c r="DI916" s="30"/>
      <c r="DJ916" s="30"/>
      <c r="DK916" s="30"/>
      <c r="DL916" s="49"/>
      <c r="DM916" s="30"/>
      <c r="DN916" s="30"/>
      <c r="DO916" s="30"/>
      <c r="DP916" s="30"/>
      <c r="DQ916" s="30"/>
    </row>
    <row r="917" spans="102:121">
      <c r="CX917" s="30"/>
      <c r="CY917" s="30"/>
      <c r="CZ917" s="30"/>
      <c r="DA917" s="30"/>
      <c r="DB917" s="30"/>
      <c r="DC917" s="50"/>
      <c r="DD917" s="50"/>
      <c r="DE917" s="30"/>
      <c r="DF917" s="30"/>
      <c r="DG917" s="30"/>
      <c r="DH917" s="30"/>
      <c r="DI917" s="30"/>
      <c r="DJ917" s="30"/>
      <c r="DK917" s="30"/>
      <c r="DL917" s="49"/>
      <c r="DM917" s="30"/>
      <c r="DN917" s="30"/>
      <c r="DO917" s="30"/>
      <c r="DP917" s="30"/>
      <c r="DQ917" s="30"/>
    </row>
    <row r="918" spans="102:121">
      <c r="CX918" s="30"/>
      <c r="CY918" s="30"/>
      <c r="CZ918" s="30"/>
      <c r="DA918" s="30"/>
      <c r="DB918" s="30"/>
      <c r="DC918" s="50"/>
      <c r="DD918" s="50"/>
      <c r="DE918" s="30"/>
      <c r="DF918" s="30"/>
      <c r="DG918" s="30"/>
      <c r="DH918" s="30"/>
      <c r="DI918" s="30"/>
      <c r="DJ918" s="30"/>
      <c r="DK918" s="30"/>
      <c r="DL918" s="49"/>
      <c r="DM918" s="30"/>
      <c r="DN918" s="30"/>
      <c r="DO918" s="30"/>
      <c r="DP918" s="30"/>
      <c r="DQ918" s="30"/>
    </row>
    <row r="919" spans="102:121">
      <c r="CX919" s="30"/>
      <c r="CY919" s="30"/>
      <c r="CZ919" s="30"/>
      <c r="DA919" s="30"/>
      <c r="DB919" s="30"/>
      <c r="DC919" s="50"/>
      <c r="DD919" s="50"/>
      <c r="DE919" s="30"/>
      <c r="DF919" s="30"/>
      <c r="DG919" s="30"/>
      <c r="DH919" s="30"/>
      <c r="DI919" s="30"/>
      <c r="DJ919" s="30"/>
      <c r="DK919" s="30"/>
      <c r="DL919" s="49"/>
      <c r="DM919" s="30"/>
      <c r="DN919" s="30"/>
      <c r="DO919" s="30"/>
      <c r="DP919" s="30"/>
      <c r="DQ919" s="30"/>
    </row>
    <row r="920" spans="102:121">
      <c r="CX920" s="30"/>
      <c r="CY920" s="30"/>
      <c r="CZ920" s="30"/>
      <c r="DA920" s="30"/>
      <c r="DB920" s="30"/>
      <c r="DC920" s="50"/>
      <c r="DD920" s="50"/>
      <c r="DE920" s="30"/>
      <c r="DF920" s="30"/>
      <c r="DG920" s="30"/>
      <c r="DH920" s="30"/>
      <c r="DI920" s="30"/>
      <c r="DJ920" s="30"/>
      <c r="DK920" s="30"/>
      <c r="DL920" s="49"/>
      <c r="DM920" s="30"/>
      <c r="DN920" s="30"/>
      <c r="DO920" s="30"/>
      <c r="DP920" s="30"/>
      <c r="DQ920" s="30"/>
    </row>
    <row r="921" spans="102:121">
      <c r="CX921" s="30"/>
      <c r="CY921" s="30"/>
      <c r="CZ921" s="30"/>
      <c r="DA921" s="30"/>
      <c r="DB921" s="30"/>
      <c r="DC921" s="50"/>
      <c r="DD921" s="50"/>
      <c r="DE921" s="30"/>
      <c r="DF921" s="30"/>
      <c r="DG921" s="30"/>
      <c r="DH921" s="30"/>
      <c r="DI921" s="30"/>
      <c r="DJ921" s="30"/>
      <c r="DK921" s="30"/>
      <c r="DL921" s="49"/>
      <c r="DM921" s="30"/>
      <c r="DN921" s="30"/>
      <c r="DO921" s="30"/>
      <c r="DP921" s="30"/>
      <c r="DQ921" s="30"/>
    </row>
    <row r="922" spans="102:121">
      <c r="CX922" s="30"/>
      <c r="CY922" s="30"/>
      <c r="CZ922" s="30"/>
      <c r="DA922" s="30"/>
      <c r="DB922" s="30"/>
      <c r="DC922" s="50"/>
      <c r="DD922" s="50"/>
      <c r="DE922" s="30"/>
      <c r="DF922" s="30"/>
      <c r="DG922" s="30"/>
      <c r="DH922" s="30"/>
      <c r="DI922" s="30"/>
      <c r="DJ922" s="30"/>
      <c r="DK922" s="30"/>
      <c r="DL922" s="49"/>
      <c r="DM922" s="30"/>
      <c r="DN922" s="30"/>
      <c r="DO922" s="30"/>
      <c r="DP922" s="30"/>
      <c r="DQ922" s="30"/>
    </row>
    <row r="923" spans="102:121">
      <c r="CX923" s="30"/>
      <c r="CY923" s="30"/>
      <c r="CZ923" s="30"/>
      <c r="DA923" s="30"/>
      <c r="DB923" s="30"/>
      <c r="DC923" s="50"/>
      <c r="DD923" s="50"/>
      <c r="DE923" s="30"/>
      <c r="DF923" s="30"/>
      <c r="DG923" s="30"/>
      <c r="DH923" s="30"/>
      <c r="DI923" s="30"/>
      <c r="DJ923" s="30"/>
      <c r="DK923" s="30"/>
      <c r="DL923" s="49"/>
      <c r="DM923" s="30"/>
      <c r="DN923" s="30"/>
      <c r="DO923" s="30"/>
      <c r="DP923" s="30"/>
      <c r="DQ923" s="30"/>
    </row>
    <row r="924" spans="102:121">
      <c r="CX924" s="30"/>
      <c r="CY924" s="30"/>
      <c r="CZ924" s="30"/>
      <c r="DA924" s="30"/>
      <c r="DB924" s="30"/>
      <c r="DC924" s="50"/>
      <c r="DD924" s="50"/>
      <c r="DE924" s="30"/>
      <c r="DF924" s="30"/>
      <c r="DG924" s="30"/>
      <c r="DH924" s="30"/>
      <c r="DI924" s="30"/>
      <c r="DJ924" s="30"/>
      <c r="DK924" s="30"/>
      <c r="DL924" s="49"/>
      <c r="DM924" s="30"/>
      <c r="DN924" s="30"/>
      <c r="DO924" s="30"/>
      <c r="DP924" s="30"/>
      <c r="DQ924" s="30"/>
    </row>
    <row r="925" spans="102:121">
      <c r="CX925" s="30"/>
      <c r="CY925" s="30"/>
      <c r="CZ925" s="30"/>
      <c r="DA925" s="30"/>
      <c r="DB925" s="30"/>
      <c r="DC925" s="50"/>
      <c r="DD925" s="50"/>
      <c r="DE925" s="30"/>
      <c r="DF925" s="30"/>
      <c r="DG925" s="30"/>
      <c r="DH925" s="30"/>
      <c r="DI925" s="30"/>
      <c r="DJ925" s="30"/>
      <c r="DK925" s="30"/>
      <c r="DL925" s="49"/>
      <c r="DM925" s="30"/>
      <c r="DN925" s="30"/>
      <c r="DO925" s="30"/>
      <c r="DP925" s="30"/>
      <c r="DQ925" s="30"/>
    </row>
    <row r="926" spans="102:121">
      <c r="CX926" s="30"/>
      <c r="CY926" s="30"/>
      <c r="CZ926" s="30"/>
      <c r="DA926" s="30"/>
      <c r="DB926" s="30"/>
      <c r="DC926" s="50"/>
      <c r="DD926" s="50"/>
      <c r="DE926" s="30"/>
      <c r="DF926" s="30"/>
      <c r="DG926" s="30"/>
      <c r="DH926" s="30"/>
      <c r="DI926" s="30"/>
      <c r="DJ926" s="30"/>
      <c r="DK926" s="30"/>
      <c r="DL926" s="49"/>
      <c r="DM926" s="30"/>
      <c r="DN926" s="30"/>
      <c r="DO926" s="30"/>
      <c r="DP926" s="30"/>
      <c r="DQ926" s="30"/>
    </row>
    <row r="927" spans="102:121">
      <c r="CX927" s="30"/>
      <c r="CY927" s="30"/>
      <c r="CZ927" s="30"/>
      <c r="DA927" s="30"/>
      <c r="DB927" s="30"/>
      <c r="DC927" s="50"/>
      <c r="DD927" s="50"/>
      <c r="DE927" s="30"/>
      <c r="DF927" s="30"/>
      <c r="DG927" s="30"/>
      <c r="DH927" s="30"/>
      <c r="DI927" s="30"/>
      <c r="DJ927" s="30"/>
      <c r="DK927" s="30"/>
      <c r="DL927" s="49"/>
      <c r="DM927" s="30"/>
      <c r="DN927" s="30"/>
      <c r="DO927" s="30"/>
      <c r="DP927" s="30"/>
      <c r="DQ927" s="30"/>
    </row>
    <row r="928" spans="102:121">
      <c r="CX928" s="30"/>
      <c r="CY928" s="30"/>
      <c r="CZ928" s="30"/>
      <c r="DA928" s="30"/>
      <c r="DB928" s="30"/>
      <c r="DC928" s="50"/>
      <c r="DD928" s="50"/>
      <c r="DE928" s="30"/>
      <c r="DF928" s="30"/>
      <c r="DG928" s="30"/>
      <c r="DH928" s="30"/>
      <c r="DI928" s="30"/>
      <c r="DJ928" s="30"/>
      <c r="DK928" s="30"/>
      <c r="DL928" s="49"/>
      <c r="DM928" s="30"/>
      <c r="DN928" s="30"/>
      <c r="DO928" s="30"/>
      <c r="DP928" s="30"/>
      <c r="DQ928" s="30"/>
    </row>
    <row r="929" spans="102:121">
      <c r="CX929" s="30"/>
      <c r="CY929" s="30"/>
      <c r="CZ929" s="30"/>
      <c r="DA929" s="30"/>
      <c r="DB929" s="30"/>
      <c r="DC929" s="50"/>
      <c r="DD929" s="50"/>
      <c r="DE929" s="30"/>
      <c r="DF929" s="30"/>
      <c r="DG929" s="30"/>
      <c r="DH929" s="30"/>
      <c r="DI929" s="30"/>
      <c r="DJ929" s="30"/>
      <c r="DK929" s="30"/>
      <c r="DL929" s="49"/>
      <c r="DM929" s="30"/>
      <c r="DN929" s="30"/>
      <c r="DO929" s="30"/>
      <c r="DP929" s="30"/>
      <c r="DQ929" s="30"/>
    </row>
    <row r="930" spans="102:121">
      <c r="CX930" s="30"/>
      <c r="CY930" s="30"/>
      <c r="CZ930" s="30"/>
      <c r="DA930" s="30"/>
      <c r="DB930" s="30"/>
      <c r="DC930" s="50"/>
      <c r="DD930" s="50"/>
      <c r="DE930" s="30"/>
      <c r="DF930" s="30"/>
      <c r="DG930" s="30"/>
      <c r="DH930" s="30"/>
      <c r="DI930" s="30"/>
      <c r="DJ930" s="30"/>
      <c r="DK930" s="30"/>
      <c r="DL930" s="49"/>
      <c r="DM930" s="30"/>
      <c r="DN930" s="30"/>
      <c r="DO930" s="30"/>
      <c r="DP930" s="30"/>
      <c r="DQ930" s="30"/>
    </row>
    <row r="931" spans="102:121">
      <c r="CX931" s="30"/>
      <c r="CY931" s="30"/>
      <c r="CZ931" s="30"/>
      <c r="DA931" s="30"/>
      <c r="DB931" s="30"/>
      <c r="DC931" s="50"/>
      <c r="DD931" s="50"/>
      <c r="DE931" s="30"/>
      <c r="DF931" s="30"/>
      <c r="DG931" s="30"/>
      <c r="DH931" s="30"/>
      <c r="DI931" s="30"/>
      <c r="DJ931" s="30"/>
      <c r="DK931" s="30"/>
      <c r="DL931" s="49"/>
      <c r="DM931" s="30"/>
      <c r="DN931" s="30"/>
      <c r="DO931" s="30"/>
      <c r="DP931" s="30"/>
      <c r="DQ931" s="30"/>
    </row>
    <row r="932" spans="102:121">
      <c r="CX932" s="30"/>
      <c r="CY932" s="30"/>
      <c r="CZ932" s="30"/>
      <c r="DA932" s="30"/>
      <c r="DB932" s="30"/>
      <c r="DC932" s="50"/>
      <c r="DD932" s="50"/>
      <c r="DE932" s="30"/>
      <c r="DF932" s="30"/>
      <c r="DG932" s="30"/>
      <c r="DH932" s="30"/>
      <c r="DI932" s="30"/>
      <c r="DJ932" s="30"/>
      <c r="DK932" s="30"/>
      <c r="DL932" s="49"/>
      <c r="DM932" s="30"/>
      <c r="DN932" s="30"/>
      <c r="DO932" s="30"/>
      <c r="DP932" s="30"/>
      <c r="DQ932" s="30"/>
    </row>
    <row r="933" spans="102:121">
      <c r="CX933" s="30"/>
      <c r="CY933" s="30"/>
      <c r="CZ933" s="30"/>
      <c r="DA933" s="30"/>
      <c r="DB933" s="30"/>
      <c r="DC933" s="50"/>
      <c r="DD933" s="50"/>
      <c r="DE933" s="30"/>
      <c r="DF933" s="30"/>
      <c r="DG933" s="30"/>
      <c r="DH933" s="30"/>
      <c r="DI933" s="30"/>
      <c r="DJ933" s="30"/>
      <c r="DK933" s="30"/>
      <c r="DL933" s="49"/>
      <c r="DM933" s="30"/>
      <c r="DN933" s="30"/>
      <c r="DO933" s="30"/>
      <c r="DP933" s="30"/>
      <c r="DQ933" s="30"/>
    </row>
    <row r="934" spans="102:121">
      <c r="CX934" s="30"/>
      <c r="CY934" s="30"/>
      <c r="CZ934" s="30"/>
      <c r="DA934" s="30"/>
      <c r="DB934" s="30"/>
      <c r="DC934" s="50"/>
      <c r="DD934" s="50"/>
      <c r="DE934" s="30"/>
      <c r="DF934" s="30"/>
      <c r="DG934" s="30"/>
      <c r="DH934" s="30"/>
      <c r="DI934" s="30"/>
      <c r="DJ934" s="30"/>
      <c r="DK934" s="30"/>
      <c r="DL934" s="49"/>
      <c r="DM934" s="30"/>
      <c r="DN934" s="30"/>
      <c r="DO934" s="30"/>
      <c r="DP934" s="30"/>
      <c r="DQ934" s="30"/>
    </row>
    <row r="935" spans="102:121">
      <c r="CX935" s="30"/>
      <c r="CY935" s="30"/>
      <c r="CZ935" s="30"/>
      <c r="DA935" s="30"/>
      <c r="DB935" s="30"/>
      <c r="DC935" s="50"/>
      <c r="DD935" s="50"/>
      <c r="DE935" s="30"/>
      <c r="DF935" s="30"/>
      <c r="DG935" s="30"/>
      <c r="DH935" s="30"/>
      <c r="DI935" s="30"/>
      <c r="DJ935" s="30"/>
      <c r="DK935" s="30"/>
      <c r="DL935" s="49"/>
      <c r="DM935" s="30"/>
      <c r="DN935" s="30"/>
      <c r="DO935" s="30"/>
      <c r="DP935" s="30"/>
      <c r="DQ935" s="30"/>
    </row>
    <row r="936" spans="102:121">
      <c r="CX936" s="30"/>
      <c r="CY936" s="30"/>
      <c r="CZ936" s="30"/>
      <c r="DA936" s="30"/>
      <c r="DB936" s="30"/>
      <c r="DC936" s="50"/>
      <c r="DD936" s="50"/>
      <c r="DE936" s="30"/>
      <c r="DF936" s="30"/>
      <c r="DG936" s="30"/>
      <c r="DH936" s="30"/>
      <c r="DI936" s="30"/>
      <c r="DJ936" s="30"/>
      <c r="DK936" s="30"/>
      <c r="DL936" s="49"/>
      <c r="DM936" s="30"/>
      <c r="DN936" s="30"/>
      <c r="DO936" s="30"/>
      <c r="DP936" s="30"/>
      <c r="DQ936" s="30"/>
    </row>
    <row r="937" spans="102:121">
      <c r="CX937" s="30"/>
      <c r="CY937" s="30"/>
      <c r="CZ937" s="30"/>
      <c r="DA937" s="30"/>
      <c r="DB937" s="30"/>
      <c r="DC937" s="50"/>
      <c r="DD937" s="50"/>
      <c r="DE937" s="30"/>
      <c r="DF937" s="30"/>
      <c r="DG937" s="30"/>
      <c r="DH937" s="30"/>
      <c r="DI937" s="30"/>
      <c r="DJ937" s="30"/>
      <c r="DK937" s="30"/>
      <c r="DL937" s="49"/>
      <c r="DM937" s="30"/>
      <c r="DN937" s="30"/>
      <c r="DO937" s="30"/>
      <c r="DP937" s="30"/>
      <c r="DQ937" s="30"/>
    </row>
    <row r="938" spans="102:121">
      <c r="CX938" s="30"/>
      <c r="CY938" s="30"/>
      <c r="CZ938" s="30"/>
      <c r="DA938" s="30"/>
      <c r="DB938" s="30"/>
      <c r="DC938" s="50"/>
      <c r="DD938" s="50"/>
      <c r="DE938" s="30"/>
      <c r="DF938" s="30"/>
      <c r="DG938" s="30"/>
      <c r="DH938" s="30"/>
      <c r="DI938" s="30"/>
      <c r="DJ938" s="30"/>
      <c r="DK938" s="30"/>
      <c r="DL938" s="49"/>
      <c r="DM938" s="30"/>
      <c r="DN938" s="30"/>
      <c r="DO938" s="30"/>
      <c r="DP938" s="30"/>
      <c r="DQ938" s="30"/>
    </row>
    <row r="939" spans="102:121">
      <c r="CX939" s="30"/>
      <c r="CY939" s="30"/>
      <c r="CZ939" s="30"/>
      <c r="DA939" s="30"/>
      <c r="DB939" s="30"/>
      <c r="DC939" s="50"/>
      <c r="DD939" s="50"/>
      <c r="DE939" s="30"/>
      <c r="DF939" s="30"/>
      <c r="DG939" s="30"/>
      <c r="DH939" s="30"/>
      <c r="DI939" s="30"/>
      <c r="DJ939" s="30"/>
      <c r="DK939" s="30"/>
      <c r="DL939" s="49"/>
      <c r="DM939" s="30"/>
      <c r="DN939" s="30"/>
      <c r="DO939" s="30"/>
      <c r="DP939" s="30"/>
      <c r="DQ939" s="30"/>
    </row>
    <row r="940" spans="102:121">
      <c r="CX940" s="30"/>
      <c r="CY940" s="30"/>
      <c r="CZ940" s="30"/>
      <c r="DA940" s="30"/>
      <c r="DB940" s="30"/>
      <c r="DC940" s="50"/>
      <c r="DD940" s="50"/>
      <c r="DE940" s="30"/>
      <c r="DF940" s="30"/>
      <c r="DG940" s="30"/>
      <c r="DH940" s="30"/>
      <c r="DI940" s="30"/>
      <c r="DJ940" s="30"/>
      <c r="DK940" s="30"/>
      <c r="DL940" s="49"/>
      <c r="DM940" s="30"/>
      <c r="DN940" s="30"/>
      <c r="DO940" s="30"/>
      <c r="DP940" s="30"/>
      <c r="DQ940" s="30"/>
    </row>
    <row r="941" spans="102:121">
      <c r="CX941" s="30"/>
      <c r="CY941" s="30"/>
      <c r="CZ941" s="30"/>
      <c r="DA941" s="30"/>
      <c r="DB941" s="30"/>
      <c r="DC941" s="50"/>
      <c r="DD941" s="50"/>
      <c r="DE941" s="30"/>
      <c r="DF941" s="30"/>
      <c r="DG941" s="30"/>
      <c r="DH941" s="30"/>
      <c r="DI941" s="30"/>
      <c r="DJ941" s="30"/>
      <c r="DK941" s="30"/>
      <c r="DL941" s="49"/>
      <c r="DM941" s="30"/>
      <c r="DN941" s="30"/>
      <c r="DO941" s="30"/>
      <c r="DP941" s="30"/>
      <c r="DQ941" s="30"/>
    </row>
    <row r="942" spans="102:121">
      <c r="CX942" s="30"/>
      <c r="CY942" s="30"/>
      <c r="CZ942" s="30"/>
      <c r="DA942" s="30"/>
      <c r="DB942" s="30"/>
      <c r="DC942" s="50"/>
      <c r="DD942" s="50"/>
      <c r="DE942" s="30"/>
      <c r="DF942" s="30"/>
      <c r="DG942" s="30"/>
      <c r="DH942" s="30"/>
      <c r="DI942" s="30"/>
      <c r="DJ942" s="30"/>
      <c r="DK942" s="30"/>
      <c r="DL942" s="49"/>
      <c r="DM942" s="30"/>
      <c r="DN942" s="30"/>
      <c r="DO942" s="30"/>
      <c r="DP942" s="30"/>
      <c r="DQ942" s="30"/>
    </row>
    <row r="943" spans="102:121">
      <c r="CX943" s="30"/>
      <c r="CY943" s="30"/>
      <c r="CZ943" s="30"/>
      <c r="DA943" s="30"/>
      <c r="DB943" s="30"/>
      <c r="DC943" s="50"/>
      <c r="DD943" s="50"/>
      <c r="DE943" s="30"/>
      <c r="DF943" s="30"/>
      <c r="DG943" s="30"/>
      <c r="DH943" s="30"/>
      <c r="DI943" s="30"/>
      <c r="DJ943" s="30"/>
      <c r="DK943" s="30"/>
      <c r="DL943" s="49"/>
      <c r="DM943" s="30"/>
      <c r="DN943" s="30"/>
      <c r="DO943" s="30"/>
      <c r="DP943" s="30"/>
      <c r="DQ943" s="30"/>
    </row>
    <row r="944" spans="102:121">
      <c r="CX944" s="30"/>
      <c r="CY944" s="30"/>
      <c r="CZ944" s="30"/>
      <c r="DA944" s="30"/>
      <c r="DB944" s="30"/>
      <c r="DC944" s="50"/>
      <c r="DD944" s="50"/>
      <c r="DE944" s="30"/>
      <c r="DF944" s="30"/>
      <c r="DG944" s="30"/>
      <c r="DH944" s="30"/>
      <c r="DI944" s="30"/>
      <c r="DJ944" s="30"/>
      <c r="DK944" s="30"/>
      <c r="DL944" s="49"/>
      <c r="DM944" s="30"/>
      <c r="DN944" s="30"/>
      <c r="DO944" s="30"/>
      <c r="DP944" s="30"/>
      <c r="DQ944" s="30"/>
    </row>
    <row r="945" spans="102:121">
      <c r="CX945" s="30"/>
      <c r="CY945" s="30"/>
      <c r="CZ945" s="30"/>
      <c r="DA945" s="30"/>
      <c r="DB945" s="30"/>
      <c r="DC945" s="50"/>
      <c r="DD945" s="50"/>
      <c r="DE945" s="30"/>
      <c r="DF945" s="30"/>
      <c r="DG945" s="30"/>
      <c r="DH945" s="30"/>
      <c r="DI945" s="30"/>
      <c r="DJ945" s="30"/>
      <c r="DK945" s="30"/>
      <c r="DL945" s="49"/>
      <c r="DM945" s="30"/>
      <c r="DN945" s="30"/>
      <c r="DO945" s="30"/>
      <c r="DP945" s="30"/>
      <c r="DQ945" s="30"/>
    </row>
    <row r="946" spans="102:121">
      <c r="CX946" s="30"/>
      <c r="CY946" s="30"/>
      <c r="CZ946" s="30"/>
      <c r="DA946" s="30"/>
      <c r="DB946" s="30"/>
      <c r="DC946" s="50"/>
      <c r="DD946" s="50"/>
      <c r="DE946" s="30"/>
      <c r="DF946" s="30"/>
      <c r="DG946" s="30"/>
      <c r="DH946" s="30"/>
      <c r="DI946" s="30"/>
      <c r="DJ946" s="30"/>
      <c r="DK946" s="30"/>
      <c r="DL946" s="49"/>
      <c r="DM946" s="30"/>
      <c r="DN946" s="30"/>
      <c r="DO946" s="30"/>
      <c r="DP946" s="30"/>
      <c r="DQ946" s="30"/>
    </row>
    <row r="947" spans="102:121">
      <c r="CX947" s="30"/>
      <c r="CY947" s="30"/>
      <c r="CZ947" s="30"/>
      <c r="DA947" s="30"/>
      <c r="DB947" s="30"/>
      <c r="DC947" s="50"/>
      <c r="DD947" s="50"/>
      <c r="DE947" s="30"/>
      <c r="DF947" s="30"/>
      <c r="DG947" s="30"/>
      <c r="DH947" s="30"/>
      <c r="DI947" s="30"/>
      <c r="DJ947" s="30"/>
      <c r="DK947" s="30"/>
      <c r="DL947" s="49"/>
      <c r="DM947" s="30"/>
      <c r="DN947" s="30"/>
      <c r="DO947" s="30"/>
      <c r="DP947" s="30"/>
      <c r="DQ947" s="30"/>
    </row>
    <row r="948" spans="102:121">
      <c r="CX948" s="30"/>
      <c r="CY948" s="30"/>
      <c r="CZ948" s="30"/>
      <c r="DA948" s="30"/>
      <c r="DB948" s="30"/>
      <c r="DC948" s="50"/>
      <c r="DD948" s="50"/>
      <c r="DE948" s="30"/>
      <c r="DF948" s="30"/>
      <c r="DG948" s="30"/>
      <c r="DH948" s="30"/>
      <c r="DI948" s="30"/>
      <c r="DJ948" s="30"/>
      <c r="DK948" s="30"/>
      <c r="DL948" s="49"/>
      <c r="DM948" s="30"/>
      <c r="DN948" s="30"/>
      <c r="DO948" s="30"/>
      <c r="DP948" s="30"/>
      <c r="DQ948" s="30"/>
    </row>
    <row r="949" spans="102:121">
      <c r="CX949" s="30"/>
      <c r="CY949" s="30"/>
      <c r="CZ949" s="30"/>
      <c r="DA949" s="30"/>
      <c r="DB949" s="30"/>
      <c r="DC949" s="50"/>
      <c r="DD949" s="50"/>
      <c r="DE949" s="30"/>
      <c r="DF949" s="30"/>
      <c r="DG949" s="30"/>
      <c r="DH949" s="30"/>
      <c r="DI949" s="30"/>
      <c r="DJ949" s="30"/>
      <c r="DK949" s="30"/>
      <c r="DL949" s="49"/>
      <c r="DM949" s="30"/>
      <c r="DN949" s="30"/>
      <c r="DO949" s="30"/>
      <c r="DP949" s="30"/>
      <c r="DQ949" s="30"/>
    </row>
    <row r="950" spans="102:121">
      <c r="CX950" s="30"/>
      <c r="CY950" s="30"/>
      <c r="CZ950" s="30"/>
      <c r="DA950" s="30"/>
      <c r="DB950" s="30"/>
      <c r="DC950" s="50"/>
      <c r="DD950" s="50"/>
      <c r="DE950" s="30"/>
      <c r="DF950" s="30"/>
      <c r="DG950" s="30"/>
      <c r="DH950" s="30"/>
      <c r="DI950" s="30"/>
      <c r="DJ950" s="30"/>
      <c r="DK950" s="30"/>
      <c r="DL950" s="49"/>
      <c r="DM950" s="30"/>
      <c r="DN950" s="30"/>
      <c r="DO950" s="30"/>
      <c r="DP950" s="30"/>
      <c r="DQ950" s="30"/>
    </row>
    <row r="951" spans="102:121">
      <c r="CX951" s="30"/>
      <c r="CY951" s="30"/>
      <c r="CZ951" s="30"/>
      <c r="DA951" s="30"/>
      <c r="DB951" s="30"/>
      <c r="DC951" s="50"/>
      <c r="DD951" s="50"/>
      <c r="DE951" s="30"/>
      <c r="DF951" s="30"/>
      <c r="DG951" s="30"/>
      <c r="DH951" s="30"/>
      <c r="DI951" s="30"/>
      <c r="DJ951" s="30"/>
      <c r="DK951" s="30"/>
      <c r="DL951" s="49"/>
      <c r="DM951" s="30"/>
      <c r="DN951" s="30"/>
      <c r="DO951" s="30"/>
      <c r="DP951" s="30"/>
      <c r="DQ951" s="30"/>
    </row>
    <row r="952" spans="102:121">
      <c r="CX952" s="30"/>
      <c r="CY952" s="30"/>
      <c r="CZ952" s="30"/>
      <c r="DA952" s="30"/>
      <c r="DB952" s="30"/>
      <c r="DC952" s="50"/>
      <c r="DD952" s="50"/>
      <c r="DE952" s="30"/>
      <c r="DF952" s="30"/>
      <c r="DG952" s="30"/>
      <c r="DH952" s="30"/>
      <c r="DI952" s="30"/>
      <c r="DJ952" s="30"/>
      <c r="DK952" s="30"/>
      <c r="DL952" s="49"/>
      <c r="DM952" s="30"/>
      <c r="DN952" s="30"/>
      <c r="DO952" s="30"/>
      <c r="DP952" s="30"/>
      <c r="DQ952" s="30"/>
    </row>
    <row r="953" spans="102:121">
      <c r="CX953" s="30"/>
      <c r="CY953" s="30"/>
      <c r="CZ953" s="30"/>
      <c r="DA953" s="30"/>
      <c r="DB953" s="30"/>
      <c r="DC953" s="50"/>
      <c r="DD953" s="50"/>
      <c r="DE953" s="30"/>
      <c r="DF953" s="30"/>
      <c r="DG953" s="30"/>
      <c r="DH953" s="30"/>
      <c r="DI953" s="30"/>
      <c r="DJ953" s="30"/>
      <c r="DK953" s="30"/>
      <c r="DL953" s="49"/>
      <c r="DM953" s="30"/>
      <c r="DN953" s="30"/>
      <c r="DO953" s="30"/>
      <c r="DP953" s="30"/>
      <c r="DQ953" s="30"/>
    </row>
    <row r="954" spans="102:121">
      <c r="CX954" s="30"/>
      <c r="CY954" s="30"/>
      <c r="CZ954" s="30"/>
      <c r="DA954" s="30"/>
      <c r="DB954" s="30"/>
      <c r="DC954" s="50"/>
      <c r="DD954" s="50"/>
      <c r="DE954" s="30"/>
      <c r="DF954" s="30"/>
      <c r="DG954" s="30"/>
      <c r="DH954" s="30"/>
      <c r="DI954" s="30"/>
      <c r="DJ954" s="30"/>
      <c r="DK954" s="30"/>
      <c r="DL954" s="49"/>
      <c r="DM954" s="30"/>
      <c r="DN954" s="30"/>
      <c r="DO954" s="30"/>
      <c r="DP954" s="30"/>
      <c r="DQ954" s="30"/>
    </row>
    <row r="955" spans="102:121">
      <c r="CX955" s="30"/>
      <c r="CY955" s="30"/>
      <c r="CZ955" s="30"/>
      <c r="DA955" s="30"/>
      <c r="DB955" s="30"/>
      <c r="DC955" s="50"/>
      <c r="DD955" s="50"/>
      <c r="DE955" s="30"/>
      <c r="DF955" s="30"/>
      <c r="DG955" s="30"/>
      <c r="DH955" s="30"/>
      <c r="DI955" s="30"/>
      <c r="DJ955" s="30"/>
      <c r="DK955" s="30"/>
      <c r="DL955" s="49"/>
      <c r="DM955" s="30"/>
      <c r="DN955" s="30"/>
      <c r="DO955" s="30"/>
      <c r="DP955" s="30"/>
      <c r="DQ955" s="30"/>
    </row>
    <row r="956" spans="102:121">
      <c r="CX956" s="30"/>
      <c r="CY956" s="30"/>
      <c r="CZ956" s="30"/>
      <c r="DA956" s="30"/>
      <c r="DB956" s="30"/>
      <c r="DC956" s="50"/>
      <c r="DD956" s="50"/>
      <c r="DE956" s="30"/>
      <c r="DF956" s="30"/>
      <c r="DG956" s="30"/>
      <c r="DH956" s="30"/>
      <c r="DI956" s="30"/>
      <c r="DJ956" s="30"/>
      <c r="DK956" s="30"/>
      <c r="DL956" s="49"/>
      <c r="DM956" s="30"/>
      <c r="DN956" s="30"/>
      <c r="DO956" s="30"/>
      <c r="DP956" s="30"/>
      <c r="DQ956" s="30"/>
    </row>
    <row r="957" spans="102:121">
      <c r="CX957" s="30"/>
      <c r="CY957" s="30"/>
      <c r="CZ957" s="30"/>
      <c r="DA957" s="30"/>
      <c r="DB957" s="30"/>
      <c r="DC957" s="50"/>
      <c r="DD957" s="50"/>
      <c r="DE957" s="30"/>
      <c r="DF957" s="30"/>
      <c r="DG957" s="30"/>
      <c r="DH957" s="30"/>
      <c r="DI957" s="30"/>
      <c r="DJ957" s="30"/>
      <c r="DK957" s="30"/>
      <c r="DL957" s="49"/>
      <c r="DM957" s="30"/>
      <c r="DN957" s="30"/>
      <c r="DO957" s="30"/>
      <c r="DP957" s="30"/>
      <c r="DQ957" s="30"/>
    </row>
    <row r="958" spans="102:121">
      <c r="CX958" s="30"/>
      <c r="CY958" s="30"/>
      <c r="CZ958" s="30"/>
      <c r="DA958" s="30"/>
      <c r="DB958" s="30"/>
      <c r="DC958" s="50"/>
      <c r="DD958" s="50"/>
      <c r="DE958" s="30"/>
      <c r="DF958" s="30"/>
      <c r="DG958" s="30"/>
      <c r="DH958" s="30"/>
      <c r="DI958" s="30"/>
      <c r="DJ958" s="30"/>
      <c r="DK958" s="30"/>
      <c r="DL958" s="49"/>
      <c r="DM958" s="30"/>
      <c r="DN958" s="30"/>
      <c r="DO958" s="30"/>
      <c r="DP958" s="30"/>
      <c r="DQ958" s="30"/>
    </row>
    <row r="959" spans="102:121">
      <c r="CX959" s="30"/>
      <c r="CY959" s="30"/>
      <c r="CZ959" s="30"/>
      <c r="DA959" s="30"/>
      <c r="DB959" s="30"/>
      <c r="DC959" s="50"/>
      <c r="DD959" s="50"/>
      <c r="DE959" s="30"/>
      <c r="DF959" s="30"/>
      <c r="DG959" s="30"/>
      <c r="DH959" s="30"/>
      <c r="DI959" s="30"/>
      <c r="DJ959" s="30"/>
      <c r="DK959" s="30"/>
      <c r="DL959" s="49"/>
      <c r="DM959" s="30"/>
      <c r="DN959" s="30"/>
      <c r="DO959" s="30"/>
      <c r="DP959" s="30"/>
      <c r="DQ959" s="30"/>
    </row>
    <row r="960" spans="102:121">
      <c r="CX960" s="30"/>
      <c r="CY960" s="30"/>
      <c r="CZ960" s="30"/>
      <c r="DA960" s="30"/>
      <c r="DB960" s="30"/>
      <c r="DC960" s="50"/>
      <c r="DD960" s="50"/>
      <c r="DE960" s="30"/>
      <c r="DF960" s="30"/>
      <c r="DG960" s="30"/>
      <c r="DH960" s="30"/>
      <c r="DI960" s="30"/>
      <c r="DJ960" s="30"/>
      <c r="DK960" s="30"/>
      <c r="DL960" s="49"/>
      <c r="DM960" s="30"/>
      <c r="DN960" s="30"/>
      <c r="DO960" s="30"/>
      <c r="DP960" s="30"/>
      <c r="DQ960" s="30"/>
    </row>
    <row r="961" spans="102:121">
      <c r="CX961" s="30"/>
      <c r="CY961" s="30"/>
      <c r="CZ961" s="30"/>
      <c r="DA961" s="30"/>
      <c r="DB961" s="30"/>
      <c r="DC961" s="50"/>
      <c r="DD961" s="50"/>
      <c r="DE961" s="30"/>
      <c r="DF961" s="30"/>
      <c r="DG961" s="30"/>
      <c r="DH961" s="30"/>
      <c r="DI961" s="30"/>
      <c r="DJ961" s="30"/>
      <c r="DK961" s="30"/>
      <c r="DL961" s="49"/>
      <c r="DM961" s="30"/>
      <c r="DN961" s="30"/>
      <c r="DO961" s="30"/>
      <c r="DP961" s="30"/>
      <c r="DQ961" s="30"/>
    </row>
    <row r="962" spans="102:121">
      <c r="CX962" s="30"/>
      <c r="CY962" s="30"/>
      <c r="CZ962" s="30"/>
      <c r="DA962" s="30"/>
      <c r="DB962" s="30"/>
      <c r="DC962" s="50"/>
      <c r="DD962" s="50"/>
      <c r="DE962" s="30"/>
      <c r="DF962" s="30"/>
      <c r="DG962" s="30"/>
      <c r="DH962" s="30"/>
      <c r="DI962" s="30"/>
      <c r="DJ962" s="30"/>
      <c r="DK962" s="30"/>
      <c r="DL962" s="49"/>
      <c r="DM962" s="30"/>
      <c r="DN962" s="30"/>
      <c r="DO962" s="30"/>
      <c r="DP962" s="30"/>
      <c r="DQ962" s="30"/>
    </row>
    <row r="963" spans="102:121">
      <c r="CX963" s="30"/>
      <c r="CY963" s="30"/>
      <c r="CZ963" s="30"/>
      <c r="DA963" s="30"/>
      <c r="DB963" s="30"/>
      <c r="DC963" s="50"/>
      <c r="DD963" s="50"/>
      <c r="DE963" s="30"/>
      <c r="DF963" s="30"/>
      <c r="DG963" s="30"/>
      <c r="DH963" s="30"/>
      <c r="DI963" s="30"/>
      <c r="DJ963" s="30"/>
      <c r="DK963" s="30"/>
      <c r="DL963" s="49"/>
      <c r="DM963" s="30"/>
      <c r="DN963" s="30"/>
      <c r="DO963" s="30"/>
      <c r="DP963" s="30"/>
      <c r="DQ963" s="30"/>
    </row>
    <row r="964" spans="102:121">
      <c r="CX964" s="30"/>
      <c r="CY964" s="30"/>
      <c r="CZ964" s="30"/>
      <c r="DA964" s="30"/>
      <c r="DB964" s="30"/>
      <c r="DC964" s="50"/>
      <c r="DD964" s="50"/>
      <c r="DE964" s="30"/>
      <c r="DF964" s="30"/>
      <c r="DG964" s="30"/>
      <c r="DH964" s="30"/>
      <c r="DI964" s="30"/>
      <c r="DJ964" s="30"/>
      <c r="DK964" s="30"/>
      <c r="DL964" s="49"/>
      <c r="DM964" s="30"/>
      <c r="DN964" s="30"/>
      <c r="DO964" s="30"/>
      <c r="DP964" s="30"/>
      <c r="DQ964" s="30"/>
    </row>
    <row r="965" spans="102:121">
      <c r="CX965" s="30"/>
      <c r="CY965" s="30"/>
      <c r="CZ965" s="30"/>
      <c r="DA965" s="30"/>
      <c r="DB965" s="30"/>
      <c r="DC965" s="50"/>
      <c r="DD965" s="50"/>
      <c r="DE965" s="30"/>
      <c r="DF965" s="30"/>
      <c r="DG965" s="30"/>
      <c r="DH965" s="30"/>
      <c r="DI965" s="30"/>
      <c r="DJ965" s="30"/>
      <c r="DK965" s="30"/>
      <c r="DL965" s="49"/>
      <c r="DM965" s="30"/>
      <c r="DN965" s="30"/>
      <c r="DO965" s="30"/>
      <c r="DP965" s="30"/>
      <c r="DQ965" s="30"/>
    </row>
    <row r="966" spans="102:121">
      <c r="CX966" s="30"/>
      <c r="CY966" s="30"/>
      <c r="CZ966" s="30"/>
      <c r="DA966" s="30"/>
      <c r="DB966" s="30"/>
      <c r="DC966" s="50"/>
      <c r="DD966" s="50"/>
      <c r="DE966" s="30"/>
      <c r="DF966" s="30"/>
      <c r="DG966" s="30"/>
      <c r="DH966" s="30"/>
      <c r="DI966" s="30"/>
      <c r="DJ966" s="30"/>
      <c r="DK966" s="30"/>
      <c r="DL966" s="49"/>
      <c r="DM966" s="30"/>
      <c r="DN966" s="30"/>
      <c r="DO966" s="30"/>
      <c r="DP966" s="30"/>
      <c r="DQ966" s="30"/>
    </row>
    <row r="967" spans="102:121">
      <c r="CX967" s="30"/>
      <c r="CY967" s="30"/>
      <c r="CZ967" s="30"/>
      <c r="DA967" s="30"/>
      <c r="DB967" s="30"/>
      <c r="DC967" s="50"/>
      <c r="DD967" s="50"/>
      <c r="DE967" s="30"/>
      <c r="DF967" s="30"/>
      <c r="DG967" s="30"/>
      <c r="DH967" s="30"/>
      <c r="DI967" s="30"/>
      <c r="DJ967" s="30"/>
      <c r="DK967" s="30"/>
      <c r="DL967" s="49"/>
      <c r="DM967" s="30"/>
      <c r="DN967" s="30"/>
      <c r="DO967" s="30"/>
      <c r="DP967" s="30"/>
      <c r="DQ967" s="30"/>
    </row>
    <row r="968" spans="102:121">
      <c r="CX968" s="30"/>
      <c r="CY968" s="30"/>
      <c r="CZ968" s="30"/>
      <c r="DA968" s="30"/>
      <c r="DB968" s="30"/>
      <c r="DC968" s="50"/>
      <c r="DD968" s="50"/>
      <c r="DE968" s="30"/>
      <c r="DF968" s="30"/>
      <c r="DG968" s="30"/>
      <c r="DH968" s="30"/>
      <c r="DI968" s="30"/>
      <c r="DJ968" s="30"/>
      <c r="DK968" s="30"/>
      <c r="DL968" s="49"/>
      <c r="DM968" s="30"/>
      <c r="DN968" s="30"/>
      <c r="DO968" s="30"/>
      <c r="DP968" s="30"/>
      <c r="DQ968" s="30"/>
    </row>
    <row r="969" spans="102:121">
      <c r="CX969" s="30"/>
      <c r="CY969" s="30"/>
      <c r="CZ969" s="30"/>
      <c r="DA969" s="30"/>
      <c r="DB969" s="30"/>
      <c r="DC969" s="50"/>
      <c r="DD969" s="50"/>
      <c r="DE969" s="30"/>
      <c r="DF969" s="30"/>
      <c r="DG969" s="30"/>
      <c r="DH969" s="30"/>
      <c r="DI969" s="30"/>
      <c r="DJ969" s="30"/>
      <c r="DK969" s="30"/>
      <c r="DL969" s="49"/>
      <c r="DM969" s="30"/>
      <c r="DN969" s="30"/>
      <c r="DO969" s="30"/>
      <c r="DP969" s="30"/>
      <c r="DQ969" s="30"/>
    </row>
    <row r="970" spans="102:121">
      <c r="CX970" s="30"/>
      <c r="CY970" s="30"/>
      <c r="CZ970" s="30"/>
      <c r="DA970" s="30"/>
      <c r="DB970" s="30"/>
      <c r="DC970" s="50"/>
      <c r="DD970" s="50"/>
      <c r="DE970" s="30"/>
      <c r="DF970" s="30"/>
      <c r="DG970" s="30"/>
      <c r="DH970" s="30"/>
      <c r="DI970" s="30"/>
      <c r="DJ970" s="30"/>
      <c r="DK970" s="30"/>
      <c r="DL970" s="49"/>
      <c r="DM970" s="30"/>
      <c r="DN970" s="30"/>
      <c r="DO970" s="30"/>
      <c r="DP970" s="30"/>
      <c r="DQ970" s="30"/>
    </row>
    <row r="971" spans="102:121">
      <c r="CX971" s="30"/>
      <c r="CY971" s="30"/>
      <c r="CZ971" s="30"/>
      <c r="DA971" s="30"/>
      <c r="DB971" s="30"/>
      <c r="DC971" s="50"/>
      <c r="DD971" s="50"/>
      <c r="DE971" s="30"/>
      <c r="DF971" s="30"/>
      <c r="DG971" s="30"/>
      <c r="DH971" s="30"/>
      <c r="DI971" s="30"/>
      <c r="DJ971" s="30"/>
      <c r="DK971" s="30"/>
      <c r="DL971" s="49"/>
      <c r="DM971" s="30"/>
      <c r="DN971" s="30"/>
      <c r="DO971" s="30"/>
      <c r="DP971" s="30"/>
      <c r="DQ971" s="30"/>
    </row>
    <row r="972" spans="102:121">
      <c r="CX972" s="30"/>
      <c r="CY972" s="30"/>
      <c r="CZ972" s="30"/>
      <c r="DA972" s="30"/>
      <c r="DB972" s="30"/>
      <c r="DC972" s="50"/>
      <c r="DD972" s="50"/>
      <c r="DE972" s="30"/>
      <c r="DF972" s="30"/>
      <c r="DG972" s="30"/>
      <c r="DH972" s="30"/>
      <c r="DI972" s="30"/>
      <c r="DJ972" s="30"/>
      <c r="DK972" s="30"/>
      <c r="DL972" s="49"/>
      <c r="DM972" s="30"/>
      <c r="DN972" s="30"/>
      <c r="DO972" s="30"/>
      <c r="DP972" s="30"/>
      <c r="DQ972" s="30"/>
    </row>
    <row r="973" spans="102:121">
      <c r="CX973" s="30"/>
      <c r="CY973" s="30"/>
      <c r="CZ973" s="30"/>
      <c r="DA973" s="30"/>
      <c r="DB973" s="30"/>
      <c r="DC973" s="50"/>
      <c r="DD973" s="50"/>
      <c r="DE973" s="30"/>
      <c r="DF973" s="30"/>
      <c r="DG973" s="30"/>
      <c r="DH973" s="30"/>
      <c r="DI973" s="30"/>
      <c r="DJ973" s="30"/>
      <c r="DK973" s="30"/>
      <c r="DL973" s="49"/>
      <c r="DM973" s="30"/>
      <c r="DN973" s="30"/>
      <c r="DO973" s="30"/>
      <c r="DP973" s="30"/>
      <c r="DQ973" s="30"/>
    </row>
    <row r="974" spans="102:121">
      <c r="CX974" s="30"/>
      <c r="CY974" s="30"/>
      <c r="CZ974" s="30"/>
      <c r="DA974" s="30"/>
      <c r="DB974" s="30"/>
      <c r="DC974" s="50"/>
      <c r="DD974" s="50"/>
      <c r="DE974" s="30"/>
      <c r="DF974" s="30"/>
      <c r="DG974" s="30"/>
      <c r="DH974" s="30"/>
      <c r="DI974" s="30"/>
      <c r="DJ974" s="30"/>
      <c r="DK974" s="30"/>
      <c r="DL974" s="49"/>
      <c r="DM974" s="30"/>
      <c r="DN974" s="30"/>
      <c r="DO974" s="30"/>
      <c r="DP974" s="30"/>
      <c r="DQ974" s="30"/>
    </row>
    <row r="975" spans="102:121">
      <c r="CX975" s="30"/>
      <c r="CY975" s="30"/>
      <c r="CZ975" s="30"/>
      <c r="DA975" s="30"/>
      <c r="DB975" s="30"/>
      <c r="DC975" s="50"/>
      <c r="DD975" s="50"/>
      <c r="DE975" s="30"/>
      <c r="DF975" s="30"/>
      <c r="DG975" s="30"/>
      <c r="DH975" s="30"/>
      <c r="DI975" s="30"/>
      <c r="DJ975" s="30"/>
      <c r="DK975" s="30"/>
      <c r="DL975" s="49"/>
      <c r="DM975" s="30"/>
      <c r="DN975" s="30"/>
      <c r="DO975" s="30"/>
      <c r="DP975" s="30"/>
      <c r="DQ975" s="30"/>
    </row>
    <row r="976" spans="102:121">
      <c r="CX976" s="30"/>
      <c r="CY976" s="30"/>
      <c r="CZ976" s="30"/>
      <c r="DA976" s="30"/>
      <c r="DB976" s="30"/>
      <c r="DC976" s="50"/>
      <c r="DD976" s="50"/>
      <c r="DE976" s="30"/>
      <c r="DF976" s="30"/>
      <c r="DG976" s="30"/>
      <c r="DH976" s="30"/>
      <c r="DI976" s="30"/>
      <c r="DJ976" s="30"/>
      <c r="DK976" s="30"/>
      <c r="DL976" s="49"/>
      <c r="DM976" s="30"/>
      <c r="DN976" s="30"/>
      <c r="DO976" s="30"/>
      <c r="DP976" s="30"/>
      <c r="DQ976" s="30"/>
    </row>
    <row r="977" spans="102:121">
      <c r="CX977" s="30"/>
      <c r="CY977" s="30"/>
      <c r="CZ977" s="30"/>
      <c r="DA977" s="30"/>
      <c r="DB977" s="30"/>
      <c r="DC977" s="50"/>
      <c r="DD977" s="50"/>
      <c r="DE977" s="30"/>
      <c r="DF977" s="30"/>
      <c r="DG977" s="30"/>
      <c r="DH977" s="30"/>
      <c r="DI977" s="30"/>
      <c r="DJ977" s="30"/>
      <c r="DK977" s="30"/>
      <c r="DL977" s="49"/>
      <c r="DM977" s="30"/>
      <c r="DN977" s="30"/>
      <c r="DO977" s="30"/>
      <c r="DP977" s="30"/>
      <c r="DQ977" s="30"/>
    </row>
    <row r="978" spans="102:121">
      <c r="CX978" s="30"/>
      <c r="CY978" s="30"/>
      <c r="CZ978" s="30"/>
      <c r="DA978" s="30"/>
      <c r="DB978" s="30"/>
      <c r="DC978" s="50"/>
      <c r="DD978" s="50"/>
      <c r="DE978" s="30"/>
      <c r="DF978" s="30"/>
      <c r="DG978" s="30"/>
      <c r="DH978" s="30"/>
      <c r="DI978" s="30"/>
      <c r="DJ978" s="30"/>
      <c r="DK978" s="30"/>
      <c r="DL978" s="49"/>
      <c r="DM978" s="30"/>
      <c r="DN978" s="30"/>
      <c r="DO978" s="30"/>
      <c r="DP978" s="30"/>
      <c r="DQ978" s="30"/>
    </row>
    <row r="979" spans="102:121">
      <c r="CX979" s="30"/>
      <c r="CY979" s="30"/>
      <c r="CZ979" s="30"/>
      <c r="DA979" s="30"/>
      <c r="DB979" s="30"/>
      <c r="DC979" s="50"/>
      <c r="DD979" s="50"/>
      <c r="DE979" s="30"/>
      <c r="DF979" s="30"/>
      <c r="DG979" s="30"/>
      <c r="DH979" s="30"/>
      <c r="DI979" s="30"/>
      <c r="DJ979" s="30"/>
      <c r="DK979" s="30"/>
      <c r="DL979" s="49"/>
      <c r="DM979" s="30"/>
      <c r="DN979" s="30"/>
      <c r="DO979" s="30"/>
      <c r="DP979" s="30"/>
      <c r="DQ979" s="30"/>
    </row>
    <row r="980" spans="102:121">
      <c r="CX980" s="30"/>
      <c r="CY980" s="30"/>
      <c r="CZ980" s="30"/>
      <c r="DA980" s="30"/>
      <c r="DB980" s="30"/>
      <c r="DC980" s="50"/>
      <c r="DD980" s="50"/>
      <c r="DE980" s="30"/>
      <c r="DF980" s="30"/>
      <c r="DG980" s="30"/>
      <c r="DH980" s="30"/>
      <c r="DI980" s="30"/>
      <c r="DJ980" s="30"/>
      <c r="DK980" s="30"/>
      <c r="DL980" s="49"/>
      <c r="DM980" s="30"/>
      <c r="DN980" s="30"/>
      <c r="DO980" s="30"/>
      <c r="DP980" s="30"/>
      <c r="DQ980" s="30"/>
    </row>
    <row r="981" spans="102:121">
      <c r="CX981" s="30"/>
      <c r="CY981" s="30"/>
      <c r="CZ981" s="30"/>
      <c r="DA981" s="30"/>
      <c r="DB981" s="30"/>
      <c r="DC981" s="50"/>
      <c r="DD981" s="50"/>
      <c r="DE981" s="30"/>
      <c r="DF981" s="30"/>
      <c r="DG981" s="30"/>
      <c r="DH981" s="30"/>
      <c r="DI981" s="30"/>
      <c r="DJ981" s="30"/>
      <c r="DK981" s="30"/>
      <c r="DL981" s="49"/>
      <c r="DM981" s="30"/>
      <c r="DN981" s="30"/>
      <c r="DO981" s="30"/>
      <c r="DP981" s="30"/>
      <c r="DQ981" s="30"/>
    </row>
    <row r="982" spans="102:121">
      <c r="CX982" s="30"/>
      <c r="CY982" s="30"/>
      <c r="CZ982" s="30"/>
      <c r="DA982" s="30"/>
      <c r="DB982" s="30"/>
      <c r="DC982" s="50"/>
      <c r="DD982" s="50"/>
      <c r="DE982" s="30"/>
      <c r="DF982" s="30"/>
      <c r="DG982" s="30"/>
      <c r="DH982" s="30"/>
      <c r="DI982" s="30"/>
      <c r="DJ982" s="30"/>
      <c r="DK982" s="30"/>
      <c r="DL982" s="49"/>
      <c r="DM982" s="30"/>
      <c r="DN982" s="30"/>
      <c r="DO982" s="30"/>
      <c r="DP982" s="30"/>
      <c r="DQ982" s="30"/>
    </row>
    <row r="983" spans="102:121">
      <c r="CX983" s="30"/>
      <c r="CY983" s="30"/>
      <c r="CZ983" s="30"/>
      <c r="DA983" s="30"/>
      <c r="DB983" s="30"/>
      <c r="DC983" s="50"/>
      <c r="DD983" s="50"/>
      <c r="DE983" s="30"/>
      <c r="DF983" s="30"/>
      <c r="DG983" s="30"/>
      <c r="DH983" s="30"/>
      <c r="DI983" s="30"/>
      <c r="DJ983" s="30"/>
      <c r="DK983" s="30"/>
      <c r="DL983" s="49"/>
      <c r="DM983" s="30"/>
      <c r="DN983" s="30"/>
      <c r="DO983" s="30"/>
      <c r="DP983" s="30"/>
      <c r="DQ983" s="30"/>
    </row>
    <row r="984" spans="102:121">
      <c r="CX984" s="30"/>
      <c r="CY984" s="30"/>
      <c r="CZ984" s="30"/>
      <c r="DA984" s="30"/>
      <c r="DB984" s="30"/>
      <c r="DC984" s="50"/>
      <c r="DD984" s="50"/>
      <c r="DE984" s="30"/>
      <c r="DF984" s="30"/>
      <c r="DG984" s="30"/>
      <c r="DH984" s="30"/>
      <c r="DI984" s="30"/>
      <c r="DJ984" s="30"/>
      <c r="DK984" s="30"/>
      <c r="DL984" s="49"/>
      <c r="DM984" s="30"/>
      <c r="DN984" s="30"/>
      <c r="DO984" s="30"/>
      <c r="DP984" s="30"/>
      <c r="DQ984" s="30"/>
    </row>
    <row r="985" spans="102:121">
      <c r="CX985" s="30"/>
      <c r="CY985" s="30"/>
      <c r="CZ985" s="30"/>
      <c r="DA985" s="30"/>
      <c r="DB985" s="30"/>
      <c r="DC985" s="50"/>
      <c r="DD985" s="50"/>
      <c r="DE985" s="30"/>
      <c r="DF985" s="30"/>
      <c r="DG985" s="30"/>
      <c r="DH985" s="30"/>
      <c r="DI985" s="30"/>
      <c r="DJ985" s="30"/>
      <c r="DK985" s="30"/>
      <c r="DL985" s="49"/>
      <c r="DM985" s="30"/>
      <c r="DN985" s="30"/>
      <c r="DO985" s="30"/>
      <c r="DP985" s="30"/>
      <c r="DQ985" s="30"/>
    </row>
    <row r="986" spans="102:121">
      <c r="CX986" s="30"/>
      <c r="CY986" s="30"/>
      <c r="CZ986" s="30"/>
      <c r="DA986" s="30"/>
      <c r="DB986" s="30"/>
      <c r="DC986" s="50"/>
      <c r="DD986" s="50"/>
      <c r="DE986" s="30"/>
      <c r="DF986" s="30"/>
      <c r="DG986" s="30"/>
      <c r="DH986" s="30"/>
      <c r="DI986" s="30"/>
      <c r="DJ986" s="30"/>
      <c r="DK986" s="30"/>
      <c r="DL986" s="49"/>
      <c r="DM986" s="30"/>
      <c r="DN986" s="30"/>
      <c r="DO986" s="30"/>
      <c r="DP986" s="30"/>
      <c r="DQ986" s="30"/>
    </row>
    <row r="987" spans="102:121">
      <c r="CX987" s="30"/>
      <c r="CY987" s="30"/>
      <c r="CZ987" s="30"/>
      <c r="DA987" s="30"/>
      <c r="DB987" s="30"/>
      <c r="DC987" s="50"/>
      <c r="DD987" s="50"/>
      <c r="DE987" s="30"/>
      <c r="DF987" s="30"/>
      <c r="DG987" s="30"/>
      <c r="DH987" s="30"/>
      <c r="DI987" s="30"/>
      <c r="DJ987" s="30"/>
      <c r="DK987" s="30"/>
      <c r="DL987" s="49"/>
      <c r="DM987" s="30"/>
      <c r="DN987" s="30"/>
      <c r="DO987" s="30"/>
      <c r="DP987" s="30"/>
      <c r="DQ987" s="30"/>
    </row>
    <row r="988" spans="102:121">
      <c r="CX988" s="30"/>
      <c r="CY988" s="30"/>
      <c r="CZ988" s="30"/>
      <c r="DA988" s="30"/>
      <c r="DB988" s="30"/>
      <c r="DC988" s="50"/>
      <c r="DD988" s="50"/>
      <c r="DE988" s="30"/>
      <c r="DF988" s="30"/>
      <c r="DG988" s="30"/>
      <c r="DH988" s="30"/>
      <c r="DI988" s="30"/>
      <c r="DJ988" s="30"/>
      <c r="DK988" s="30"/>
      <c r="DL988" s="49"/>
      <c r="DM988" s="30"/>
      <c r="DN988" s="30"/>
      <c r="DO988" s="30"/>
      <c r="DP988" s="30"/>
      <c r="DQ988" s="30"/>
    </row>
    <row r="989" spans="102:121">
      <c r="CX989" s="30"/>
      <c r="CY989" s="30"/>
      <c r="CZ989" s="30"/>
      <c r="DA989" s="30"/>
      <c r="DB989" s="30"/>
      <c r="DC989" s="50"/>
      <c r="DD989" s="50"/>
      <c r="DE989" s="30"/>
      <c r="DF989" s="30"/>
      <c r="DG989" s="30"/>
      <c r="DH989" s="30"/>
      <c r="DI989" s="30"/>
      <c r="DJ989" s="30"/>
      <c r="DK989" s="30"/>
      <c r="DL989" s="49"/>
      <c r="DM989" s="30"/>
      <c r="DN989" s="30"/>
      <c r="DO989" s="30"/>
      <c r="DP989" s="30"/>
      <c r="DQ989" s="30"/>
    </row>
    <row r="990" spans="102:121">
      <c r="CX990" s="30"/>
      <c r="CY990" s="30"/>
      <c r="CZ990" s="30"/>
      <c r="DA990" s="30"/>
      <c r="DB990" s="30"/>
      <c r="DC990" s="50"/>
      <c r="DD990" s="50"/>
      <c r="DE990" s="30"/>
      <c r="DF990" s="30"/>
      <c r="DG990" s="30"/>
      <c r="DH990" s="30"/>
      <c r="DI990" s="30"/>
      <c r="DJ990" s="30"/>
      <c r="DK990" s="30"/>
      <c r="DL990" s="49"/>
      <c r="DM990" s="30"/>
      <c r="DN990" s="30"/>
      <c r="DO990" s="30"/>
      <c r="DP990" s="30"/>
      <c r="DQ990" s="30"/>
    </row>
    <row r="991" spans="102:121">
      <c r="CX991" s="30"/>
      <c r="CY991" s="30"/>
      <c r="CZ991" s="30"/>
      <c r="DA991" s="30"/>
      <c r="DB991" s="30"/>
      <c r="DC991" s="50"/>
      <c r="DD991" s="50"/>
      <c r="DE991" s="30"/>
      <c r="DF991" s="30"/>
      <c r="DG991" s="30"/>
      <c r="DH991" s="30"/>
      <c r="DI991" s="30"/>
      <c r="DJ991" s="30"/>
      <c r="DK991" s="30"/>
      <c r="DL991" s="49"/>
      <c r="DM991" s="30"/>
      <c r="DN991" s="30"/>
      <c r="DO991" s="30"/>
      <c r="DP991" s="30"/>
      <c r="DQ991" s="30"/>
    </row>
    <row r="992" spans="102:121">
      <c r="CX992" s="30"/>
      <c r="CY992" s="30"/>
      <c r="CZ992" s="30"/>
      <c r="DA992" s="30"/>
      <c r="DB992" s="30"/>
      <c r="DC992" s="50"/>
      <c r="DD992" s="50"/>
      <c r="DE992" s="30"/>
      <c r="DF992" s="30"/>
      <c r="DG992" s="30"/>
      <c r="DH992" s="30"/>
      <c r="DI992" s="30"/>
      <c r="DJ992" s="30"/>
      <c r="DK992" s="30"/>
      <c r="DL992" s="49"/>
      <c r="DM992" s="30"/>
      <c r="DN992" s="30"/>
      <c r="DO992" s="30"/>
      <c r="DP992" s="30"/>
      <c r="DQ992" s="30"/>
    </row>
    <row r="993" spans="102:121">
      <c r="CX993" s="30"/>
      <c r="CY993" s="30"/>
      <c r="CZ993" s="30"/>
      <c r="DA993" s="30"/>
      <c r="DB993" s="30"/>
      <c r="DC993" s="50"/>
      <c r="DD993" s="50"/>
      <c r="DE993" s="30"/>
      <c r="DF993" s="30"/>
      <c r="DG993" s="30"/>
      <c r="DH993" s="30"/>
      <c r="DI993" s="30"/>
      <c r="DJ993" s="30"/>
      <c r="DK993" s="30"/>
      <c r="DL993" s="49"/>
      <c r="DM993" s="30"/>
      <c r="DN993" s="30"/>
      <c r="DO993" s="30"/>
      <c r="DP993" s="30"/>
      <c r="DQ993" s="30"/>
    </row>
    <row r="994" spans="102:121">
      <c r="CX994" s="30"/>
      <c r="CY994" s="30"/>
      <c r="CZ994" s="30"/>
      <c r="DA994" s="30"/>
      <c r="DB994" s="30"/>
      <c r="DC994" s="50"/>
      <c r="DD994" s="50"/>
      <c r="DE994" s="30"/>
      <c r="DF994" s="30"/>
      <c r="DG994" s="30"/>
      <c r="DH994" s="30"/>
      <c r="DI994" s="30"/>
      <c r="DJ994" s="30"/>
      <c r="DK994" s="30"/>
      <c r="DL994" s="49"/>
      <c r="DM994" s="30"/>
      <c r="DN994" s="30"/>
      <c r="DO994" s="30"/>
      <c r="DP994" s="30"/>
      <c r="DQ994" s="30"/>
    </row>
    <row r="995" spans="102:121">
      <c r="CX995" s="30"/>
      <c r="CY995" s="30"/>
      <c r="CZ995" s="30"/>
      <c r="DA995" s="30"/>
      <c r="DB995" s="30"/>
      <c r="DC995" s="50"/>
      <c r="DD995" s="50"/>
      <c r="DE995" s="30"/>
      <c r="DF995" s="30"/>
      <c r="DG995" s="30"/>
      <c r="DH995" s="30"/>
      <c r="DI995" s="30"/>
      <c r="DJ995" s="30"/>
      <c r="DK995" s="30"/>
      <c r="DL995" s="49"/>
      <c r="DM995" s="30"/>
      <c r="DN995" s="30"/>
      <c r="DO995" s="30"/>
      <c r="DP995" s="30"/>
      <c r="DQ995" s="30"/>
    </row>
    <row r="996" spans="102:121">
      <c r="CX996" s="30"/>
      <c r="CY996" s="30"/>
      <c r="CZ996" s="30"/>
      <c r="DA996" s="30"/>
      <c r="DB996" s="30"/>
      <c r="DC996" s="50"/>
      <c r="DD996" s="50"/>
      <c r="DE996" s="30"/>
      <c r="DF996" s="30"/>
      <c r="DG996" s="30"/>
      <c r="DH996" s="30"/>
      <c r="DI996" s="30"/>
      <c r="DJ996" s="30"/>
      <c r="DK996" s="30"/>
      <c r="DL996" s="49"/>
      <c r="DM996" s="30"/>
      <c r="DN996" s="30"/>
      <c r="DO996" s="30"/>
      <c r="DP996" s="30"/>
      <c r="DQ996" s="30"/>
    </row>
    <row r="997" spans="102:121">
      <c r="CX997" s="30"/>
      <c r="CY997" s="30"/>
      <c r="CZ997" s="30"/>
      <c r="DA997" s="30"/>
      <c r="DB997" s="30"/>
      <c r="DC997" s="50"/>
      <c r="DD997" s="50"/>
      <c r="DE997" s="30"/>
      <c r="DF997" s="30"/>
      <c r="DG997" s="30"/>
      <c r="DH997" s="30"/>
      <c r="DI997" s="30"/>
      <c r="DJ997" s="30"/>
      <c r="DK997" s="30"/>
      <c r="DL997" s="49"/>
      <c r="DM997" s="30"/>
      <c r="DN997" s="30"/>
      <c r="DO997" s="30"/>
      <c r="DP997" s="30"/>
      <c r="DQ997" s="30"/>
    </row>
    <row r="998" spans="102:121">
      <c r="CX998" s="30"/>
      <c r="CY998" s="30"/>
      <c r="CZ998" s="30"/>
      <c r="DA998" s="30"/>
      <c r="DB998" s="30"/>
      <c r="DC998" s="50"/>
      <c r="DD998" s="50"/>
      <c r="DE998" s="30"/>
      <c r="DF998" s="30"/>
      <c r="DG998" s="30"/>
      <c r="DH998" s="30"/>
      <c r="DI998" s="30"/>
      <c r="DJ998" s="30"/>
      <c r="DK998" s="30"/>
      <c r="DL998" s="49"/>
      <c r="DM998" s="30"/>
      <c r="DN998" s="30"/>
      <c r="DO998" s="30"/>
      <c r="DP998" s="30"/>
      <c r="DQ998" s="30"/>
    </row>
    <row r="999" spans="102:121">
      <c r="CX999" s="30"/>
      <c r="CY999" s="30"/>
      <c r="CZ999" s="30"/>
      <c r="DA999" s="30"/>
      <c r="DB999" s="30"/>
      <c r="DC999" s="50"/>
      <c r="DD999" s="50"/>
      <c r="DE999" s="30"/>
      <c r="DF999" s="30"/>
      <c r="DG999" s="30"/>
      <c r="DH999" s="30"/>
      <c r="DI999" s="30"/>
      <c r="DJ999" s="30"/>
      <c r="DK999" s="30"/>
      <c r="DL999" s="49"/>
      <c r="DM999" s="30"/>
      <c r="DN999" s="30"/>
      <c r="DO999" s="30"/>
      <c r="DP999" s="30"/>
      <c r="DQ999" s="30"/>
    </row>
    <row r="1000" spans="102:121">
      <c r="CX1000" s="30"/>
      <c r="CY1000" s="30"/>
      <c r="CZ1000" s="30"/>
      <c r="DA1000" s="30"/>
      <c r="DB1000" s="30"/>
      <c r="DC1000" s="50"/>
      <c r="DD1000" s="50"/>
      <c r="DE1000" s="30"/>
      <c r="DF1000" s="30"/>
      <c r="DG1000" s="30"/>
      <c r="DH1000" s="30"/>
      <c r="DI1000" s="30"/>
      <c r="DJ1000" s="30"/>
      <c r="DK1000" s="30"/>
      <c r="DL1000" s="49"/>
      <c r="DM1000" s="30"/>
      <c r="DN1000" s="30"/>
      <c r="DO1000" s="30"/>
      <c r="DP1000" s="30"/>
      <c r="DQ1000" s="30"/>
    </row>
    <row r="1001" spans="102:121">
      <c r="CX1001" s="30"/>
      <c r="CY1001" s="30"/>
      <c r="CZ1001" s="30"/>
      <c r="DA1001" s="30"/>
      <c r="DB1001" s="30"/>
      <c r="DC1001" s="50"/>
      <c r="DD1001" s="50"/>
      <c r="DE1001" s="30"/>
      <c r="DF1001" s="30"/>
      <c r="DG1001" s="30"/>
      <c r="DH1001" s="30"/>
      <c r="DI1001" s="30"/>
      <c r="DJ1001" s="30"/>
      <c r="DK1001" s="30"/>
      <c r="DL1001" s="49"/>
      <c r="DM1001" s="30"/>
      <c r="DN1001" s="30"/>
      <c r="DO1001" s="30"/>
      <c r="DP1001" s="30"/>
      <c r="DQ1001" s="30"/>
    </row>
    <row r="1002" spans="102:121">
      <c r="CX1002" s="30"/>
      <c r="CY1002" s="30"/>
      <c r="CZ1002" s="30"/>
      <c r="DA1002" s="30"/>
      <c r="DB1002" s="30"/>
      <c r="DC1002" s="50"/>
      <c r="DD1002" s="50"/>
      <c r="DE1002" s="30"/>
      <c r="DF1002" s="30"/>
      <c r="DG1002" s="30"/>
      <c r="DH1002" s="30"/>
      <c r="DI1002" s="30"/>
      <c r="DJ1002" s="30"/>
      <c r="DK1002" s="30"/>
      <c r="DL1002" s="49"/>
      <c r="DM1002" s="30"/>
      <c r="DN1002" s="30"/>
      <c r="DO1002" s="30"/>
      <c r="DP1002" s="30"/>
      <c r="DQ1002" s="30"/>
    </row>
    <row r="1003" spans="102:121">
      <c r="CX1003" s="30"/>
      <c r="CY1003" s="30"/>
      <c r="CZ1003" s="30"/>
      <c r="DA1003" s="30"/>
      <c r="DB1003" s="30"/>
      <c r="DC1003" s="50"/>
      <c r="DD1003" s="50"/>
      <c r="DE1003" s="30"/>
      <c r="DF1003" s="30"/>
      <c r="DG1003" s="30"/>
      <c r="DH1003" s="30"/>
      <c r="DI1003" s="30"/>
      <c r="DJ1003" s="30"/>
      <c r="DK1003" s="30"/>
      <c r="DL1003" s="49"/>
      <c r="DM1003" s="30"/>
      <c r="DN1003" s="30"/>
      <c r="DO1003" s="30"/>
      <c r="DP1003" s="30"/>
      <c r="DQ1003" s="30"/>
    </row>
    <row r="1004" spans="102:121">
      <c r="CX1004" s="30"/>
      <c r="CY1004" s="30"/>
      <c r="CZ1004" s="30"/>
      <c r="DA1004" s="30"/>
      <c r="DB1004" s="30"/>
      <c r="DC1004" s="50"/>
      <c r="DD1004" s="50"/>
      <c r="DE1004" s="30"/>
      <c r="DF1004" s="30"/>
      <c r="DG1004" s="30"/>
      <c r="DH1004" s="30"/>
      <c r="DI1004" s="30"/>
      <c r="DJ1004" s="30"/>
      <c r="DK1004" s="30"/>
      <c r="DL1004" s="49"/>
      <c r="DM1004" s="30"/>
      <c r="DN1004" s="30"/>
      <c r="DO1004" s="30"/>
      <c r="DP1004" s="30"/>
      <c r="DQ1004" s="30"/>
    </row>
    <row r="1005" spans="102:121">
      <c r="CX1005" s="30"/>
      <c r="CY1005" s="30"/>
      <c r="CZ1005" s="30"/>
      <c r="DA1005" s="30"/>
      <c r="DB1005" s="30"/>
      <c r="DC1005" s="50"/>
      <c r="DD1005" s="50"/>
      <c r="DE1005" s="30"/>
      <c r="DF1005" s="30"/>
      <c r="DG1005" s="30"/>
      <c r="DH1005" s="30"/>
      <c r="DI1005" s="30"/>
      <c r="DJ1005" s="30"/>
      <c r="DK1005" s="30"/>
      <c r="DL1005" s="49"/>
      <c r="DM1005" s="30"/>
      <c r="DN1005" s="30"/>
      <c r="DO1005" s="30"/>
      <c r="DP1005" s="30"/>
      <c r="DQ1005" s="30"/>
    </row>
    <row r="1006" spans="102:121">
      <c r="CX1006" s="30"/>
      <c r="CY1006" s="30"/>
      <c r="CZ1006" s="30"/>
      <c r="DA1006" s="30"/>
      <c r="DB1006" s="30"/>
      <c r="DC1006" s="50"/>
      <c r="DD1006" s="50"/>
      <c r="DE1006" s="30"/>
      <c r="DF1006" s="30"/>
      <c r="DG1006" s="30"/>
      <c r="DH1006" s="30"/>
      <c r="DI1006" s="30"/>
      <c r="DJ1006" s="30"/>
      <c r="DK1006" s="30"/>
      <c r="DL1006" s="49"/>
      <c r="DM1006" s="30"/>
      <c r="DN1006" s="30"/>
      <c r="DO1006" s="30"/>
      <c r="DP1006" s="30"/>
      <c r="DQ1006" s="30"/>
    </row>
    <row r="1007" spans="102:121">
      <c r="CX1007" s="30"/>
      <c r="CY1007" s="30"/>
      <c r="CZ1007" s="30"/>
      <c r="DA1007" s="30"/>
      <c r="DB1007" s="30"/>
      <c r="DC1007" s="50"/>
      <c r="DD1007" s="50"/>
      <c r="DE1007" s="30"/>
      <c r="DF1007" s="30"/>
      <c r="DG1007" s="30"/>
      <c r="DH1007" s="30"/>
      <c r="DI1007" s="30"/>
      <c r="DJ1007" s="30"/>
      <c r="DK1007" s="30"/>
      <c r="DL1007" s="49"/>
      <c r="DM1007" s="30"/>
      <c r="DN1007" s="30"/>
      <c r="DO1007" s="30"/>
      <c r="DP1007" s="30"/>
      <c r="DQ1007" s="30"/>
    </row>
    <row r="1008" spans="102:121">
      <c r="CX1008" s="30"/>
      <c r="CY1008" s="30"/>
      <c r="CZ1008" s="30"/>
      <c r="DA1008" s="30"/>
      <c r="DB1008" s="30"/>
      <c r="DC1008" s="50"/>
      <c r="DD1008" s="50"/>
      <c r="DE1008" s="30"/>
      <c r="DF1008" s="30"/>
      <c r="DG1008" s="30"/>
      <c r="DH1008" s="30"/>
      <c r="DI1008" s="30"/>
      <c r="DJ1008" s="30"/>
      <c r="DK1008" s="30"/>
      <c r="DL1008" s="49"/>
      <c r="DM1008" s="30"/>
      <c r="DN1008" s="30"/>
      <c r="DO1008" s="30"/>
      <c r="DP1008" s="30"/>
      <c r="DQ1008" s="30"/>
    </row>
    <row r="1009" spans="102:121">
      <c r="CX1009" s="30"/>
      <c r="CY1009" s="30"/>
      <c r="CZ1009" s="30"/>
      <c r="DA1009" s="30"/>
      <c r="DB1009" s="30"/>
      <c r="DC1009" s="50"/>
      <c r="DD1009" s="50"/>
      <c r="DE1009" s="30"/>
      <c r="DF1009" s="30"/>
      <c r="DG1009" s="30"/>
      <c r="DH1009" s="30"/>
      <c r="DI1009" s="30"/>
      <c r="DJ1009" s="30"/>
      <c r="DK1009" s="30"/>
      <c r="DL1009" s="49"/>
      <c r="DM1009" s="30"/>
      <c r="DN1009" s="30"/>
      <c r="DO1009" s="30"/>
      <c r="DP1009" s="30"/>
      <c r="DQ1009" s="30"/>
    </row>
    <row r="1010" spans="102:121">
      <c r="CX1010" s="30"/>
      <c r="CY1010" s="30"/>
      <c r="CZ1010" s="30"/>
      <c r="DA1010" s="30"/>
      <c r="DB1010" s="30"/>
      <c r="DC1010" s="50"/>
      <c r="DD1010" s="50"/>
      <c r="DE1010" s="30"/>
      <c r="DF1010" s="30"/>
      <c r="DG1010" s="30"/>
      <c r="DH1010" s="30"/>
      <c r="DI1010" s="30"/>
      <c r="DJ1010" s="30"/>
      <c r="DK1010" s="30"/>
      <c r="DL1010" s="49"/>
      <c r="DM1010" s="30"/>
      <c r="DN1010" s="30"/>
      <c r="DO1010" s="30"/>
      <c r="DP1010" s="30"/>
      <c r="DQ1010" s="30"/>
    </row>
    <row r="1011" spans="102:121">
      <c r="CX1011" s="30"/>
      <c r="CY1011" s="30"/>
      <c r="CZ1011" s="30"/>
      <c r="DA1011" s="30"/>
      <c r="DB1011" s="30"/>
      <c r="DC1011" s="50"/>
      <c r="DD1011" s="50"/>
      <c r="DE1011" s="30"/>
      <c r="DF1011" s="30"/>
      <c r="DG1011" s="30"/>
      <c r="DH1011" s="30"/>
      <c r="DI1011" s="30"/>
      <c r="DJ1011" s="30"/>
      <c r="DK1011" s="30"/>
      <c r="DL1011" s="49"/>
      <c r="DM1011" s="30"/>
      <c r="DN1011" s="30"/>
      <c r="DO1011" s="30"/>
      <c r="DP1011" s="30"/>
      <c r="DQ1011" s="30"/>
    </row>
    <row r="1012" spans="102:121">
      <c r="CX1012" s="30"/>
      <c r="CY1012" s="30"/>
      <c r="CZ1012" s="30"/>
      <c r="DA1012" s="30"/>
      <c r="DB1012" s="30"/>
      <c r="DC1012" s="50"/>
      <c r="DD1012" s="50"/>
      <c r="DE1012" s="30"/>
      <c r="DF1012" s="30"/>
      <c r="DG1012" s="30"/>
      <c r="DH1012" s="30"/>
      <c r="DI1012" s="30"/>
      <c r="DJ1012" s="30"/>
      <c r="DK1012" s="30"/>
      <c r="DL1012" s="49"/>
      <c r="DM1012" s="30"/>
      <c r="DN1012" s="30"/>
      <c r="DO1012" s="30"/>
      <c r="DP1012" s="30"/>
      <c r="DQ1012" s="30"/>
    </row>
    <row r="1013" spans="102:121">
      <c r="CX1013" s="30"/>
      <c r="CY1013" s="30"/>
      <c r="CZ1013" s="30"/>
      <c r="DA1013" s="30"/>
      <c r="DB1013" s="30"/>
      <c r="DC1013" s="50"/>
      <c r="DD1013" s="50"/>
      <c r="DE1013" s="30"/>
      <c r="DF1013" s="30"/>
      <c r="DG1013" s="30"/>
      <c r="DH1013" s="30"/>
      <c r="DI1013" s="30"/>
      <c r="DJ1013" s="30"/>
      <c r="DK1013" s="30"/>
      <c r="DL1013" s="49"/>
      <c r="DM1013" s="30"/>
      <c r="DN1013" s="30"/>
      <c r="DO1013" s="30"/>
      <c r="DP1013" s="30"/>
      <c r="DQ1013" s="30"/>
    </row>
    <row r="1014" spans="102:121">
      <c r="CX1014" s="30"/>
      <c r="CY1014" s="30"/>
      <c r="CZ1014" s="30"/>
      <c r="DA1014" s="30"/>
      <c r="DB1014" s="30"/>
      <c r="DC1014" s="50"/>
      <c r="DD1014" s="50"/>
      <c r="DE1014" s="30"/>
      <c r="DF1014" s="30"/>
      <c r="DG1014" s="30"/>
      <c r="DH1014" s="30"/>
      <c r="DI1014" s="30"/>
      <c r="DJ1014" s="30"/>
      <c r="DK1014" s="30"/>
      <c r="DL1014" s="49"/>
      <c r="DM1014" s="30"/>
      <c r="DN1014" s="30"/>
      <c r="DO1014" s="30"/>
      <c r="DP1014" s="30"/>
      <c r="DQ1014" s="30"/>
    </row>
    <row r="1015" spans="102:121">
      <c r="CX1015" s="30"/>
      <c r="CY1015" s="30"/>
      <c r="CZ1015" s="30"/>
      <c r="DA1015" s="30"/>
      <c r="DB1015" s="30"/>
      <c r="DC1015" s="50"/>
      <c r="DD1015" s="50"/>
      <c r="DE1015" s="30"/>
      <c r="DF1015" s="30"/>
      <c r="DG1015" s="30"/>
      <c r="DH1015" s="30"/>
      <c r="DI1015" s="30"/>
      <c r="DJ1015" s="30"/>
      <c r="DK1015" s="30"/>
      <c r="DL1015" s="49"/>
      <c r="DM1015" s="30"/>
      <c r="DN1015" s="30"/>
      <c r="DO1015" s="30"/>
      <c r="DP1015" s="30"/>
      <c r="DQ1015" s="30"/>
    </row>
    <row r="1016" spans="102:121">
      <c r="CX1016" s="30"/>
      <c r="CY1016" s="30"/>
      <c r="CZ1016" s="30"/>
      <c r="DA1016" s="30"/>
      <c r="DB1016" s="30"/>
      <c r="DC1016" s="50"/>
      <c r="DD1016" s="50"/>
      <c r="DE1016" s="30"/>
      <c r="DF1016" s="30"/>
      <c r="DG1016" s="30"/>
      <c r="DH1016" s="30"/>
      <c r="DI1016" s="30"/>
      <c r="DJ1016" s="30"/>
      <c r="DK1016" s="30"/>
      <c r="DL1016" s="49"/>
      <c r="DM1016" s="30"/>
      <c r="DN1016" s="30"/>
      <c r="DO1016" s="30"/>
      <c r="DP1016" s="30"/>
      <c r="DQ1016" s="30"/>
    </row>
    <row r="1017" spans="102:121">
      <c r="CX1017" s="30"/>
      <c r="CY1017" s="30"/>
      <c r="CZ1017" s="30"/>
      <c r="DA1017" s="30"/>
      <c r="DB1017" s="30"/>
      <c r="DC1017" s="50"/>
      <c r="DD1017" s="50"/>
      <c r="DE1017" s="30"/>
      <c r="DF1017" s="30"/>
      <c r="DG1017" s="30"/>
      <c r="DH1017" s="30"/>
      <c r="DI1017" s="30"/>
      <c r="DJ1017" s="30"/>
      <c r="DK1017" s="30"/>
      <c r="DL1017" s="49"/>
      <c r="DM1017" s="30"/>
      <c r="DN1017" s="30"/>
      <c r="DO1017" s="30"/>
      <c r="DP1017" s="30"/>
      <c r="DQ1017" s="30"/>
    </row>
    <row r="1018" spans="102:121">
      <c r="CX1018" s="30"/>
      <c r="CY1018" s="30"/>
      <c r="CZ1018" s="30"/>
      <c r="DA1018" s="30"/>
      <c r="DB1018" s="30"/>
      <c r="DC1018" s="50"/>
      <c r="DD1018" s="50"/>
      <c r="DE1018" s="30"/>
      <c r="DF1018" s="30"/>
      <c r="DG1018" s="30"/>
      <c r="DH1018" s="30"/>
      <c r="DI1018" s="30"/>
      <c r="DJ1018" s="30"/>
      <c r="DK1018" s="30"/>
      <c r="DL1018" s="49"/>
      <c r="DM1018" s="30"/>
      <c r="DN1018" s="30"/>
      <c r="DO1018" s="30"/>
      <c r="DP1018" s="30"/>
      <c r="DQ1018" s="30"/>
    </row>
    <row r="1019" spans="102:121">
      <c r="CX1019" s="30"/>
      <c r="CY1019" s="30"/>
      <c r="CZ1019" s="30"/>
      <c r="DA1019" s="30"/>
      <c r="DB1019" s="30"/>
      <c r="DC1019" s="50"/>
      <c r="DD1019" s="50"/>
      <c r="DE1019" s="30"/>
      <c r="DF1019" s="30"/>
      <c r="DG1019" s="30"/>
      <c r="DH1019" s="30"/>
      <c r="DI1019" s="30"/>
      <c r="DJ1019" s="30"/>
      <c r="DK1019" s="30"/>
      <c r="DL1019" s="49"/>
      <c r="DM1019" s="30"/>
      <c r="DN1019" s="30"/>
      <c r="DO1019" s="30"/>
      <c r="DP1019" s="30"/>
      <c r="DQ1019" s="30"/>
    </row>
    <row r="1020" spans="102:121">
      <c r="CX1020" s="30"/>
      <c r="CY1020" s="30"/>
      <c r="CZ1020" s="30"/>
      <c r="DA1020" s="30"/>
      <c r="DB1020" s="30"/>
      <c r="DC1020" s="50"/>
      <c r="DD1020" s="50"/>
      <c r="DE1020" s="30"/>
      <c r="DF1020" s="30"/>
      <c r="DG1020" s="30"/>
      <c r="DH1020" s="30"/>
      <c r="DI1020" s="30"/>
      <c r="DJ1020" s="30"/>
      <c r="DK1020" s="30"/>
      <c r="DL1020" s="49"/>
      <c r="DM1020" s="30"/>
      <c r="DN1020" s="30"/>
      <c r="DO1020" s="30"/>
      <c r="DP1020" s="30"/>
      <c r="DQ1020" s="30"/>
    </row>
    <row r="1021" spans="102:121">
      <c r="CX1021" s="30"/>
      <c r="CY1021" s="30"/>
      <c r="CZ1021" s="30"/>
      <c r="DA1021" s="30"/>
      <c r="DB1021" s="30"/>
      <c r="DC1021" s="50"/>
      <c r="DD1021" s="50"/>
      <c r="DE1021" s="30"/>
      <c r="DF1021" s="30"/>
      <c r="DG1021" s="30"/>
      <c r="DH1021" s="30"/>
      <c r="DI1021" s="30"/>
      <c r="DJ1021" s="30"/>
      <c r="DK1021" s="30"/>
      <c r="DL1021" s="49"/>
      <c r="DM1021" s="30"/>
      <c r="DN1021" s="30"/>
      <c r="DO1021" s="30"/>
      <c r="DP1021" s="30"/>
      <c r="DQ1021" s="30"/>
    </row>
    <row r="1022" spans="102:121">
      <c r="CX1022" s="30"/>
      <c r="CY1022" s="30"/>
      <c r="CZ1022" s="30"/>
      <c r="DA1022" s="30"/>
      <c r="DB1022" s="30"/>
      <c r="DC1022" s="50"/>
      <c r="DD1022" s="50"/>
      <c r="DE1022" s="30"/>
      <c r="DF1022" s="30"/>
      <c r="DG1022" s="30"/>
      <c r="DH1022" s="30"/>
      <c r="DI1022" s="30"/>
      <c r="DJ1022" s="30"/>
      <c r="DK1022" s="30"/>
      <c r="DL1022" s="49"/>
      <c r="DM1022" s="30"/>
      <c r="DN1022" s="30"/>
      <c r="DO1022" s="30"/>
      <c r="DP1022" s="30"/>
      <c r="DQ1022" s="30"/>
    </row>
    <row r="1023" spans="102:121">
      <c r="CX1023" s="30"/>
      <c r="CY1023" s="30"/>
      <c r="CZ1023" s="30"/>
      <c r="DA1023" s="30"/>
      <c r="DB1023" s="30"/>
      <c r="DC1023" s="50"/>
      <c r="DD1023" s="50"/>
      <c r="DE1023" s="30"/>
      <c r="DF1023" s="30"/>
      <c r="DG1023" s="30"/>
      <c r="DH1023" s="30"/>
      <c r="DI1023" s="30"/>
      <c r="DJ1023" s="30"/>
      <c r="DK1023" s="30"/>
      <c r="DL1023" s="49"/>
      <c r="DM1023" s="30"/>
      <c r="DN1023" s="30"/>
      <c r="DO1023" s="30"/>
      <c r="DP1023" s="30"/>
      <c r="DQ1023" s="30"/>
    </row>
    <row r="1024" spans="102:121">
      <c r="CX1024" s="30"/>
      <c r="CY1024" s="30"/>
      <c r="CZ1024" s="30"/>
      <c r="DA1024" s="30"/>
      <c r="DB1024" s="30"/>
      <c r="DC1024" s="50"/>
      <c r="DD1024" s="50"/>
      <c r="DE1024" s="30"/>
      <c r="DF1024" s="30"/>
      <c r="DG1024" s="30"/>
      <c r="DH1024" s="30"/>
      <c r="DI1024" s="30"/>
      <c r="DJ1024" s="30"/>
      <c r="DK1024" s="30"/>
      <c r="DL1024" s="49"/>
      <c r="DM1024" s="30"/>
      <c r="DN1024" s="30"/>
      <c r="DO1024" s="30"/>
      <c r="DP1024" s="30"/>
      <c r="DQ1024" s="30"/>
    </row>
    <row r="1025" spans="102:121">
      <c r="CX1025" s="30"/>
      <c r="CY1025" s="30"/>
      <c r="CZ1025" s="30"/>
      <c r="DA1025" s="30"/>
      <c r="DB1025" s="30"/>
      <c r="DC1025" s="50"/>
      <c r="DD1025" s="50"/>
      <c r="DE1025" s="30"/>
      <c r="DF1025" s="30"/>
      <c r="DG1025" s="30"/>
      <c r="DH1025" s="30"/>
      <c r="DI1025" s="30"/>
      <c r="DJ1025" s="30"/>
      <c r="DK1025" s="30"/>
      <c r="DL1025" s="49"/>
      <c r="DM1025" s="30"/>
      <c r="DN1025" s="30"/>
      <c r="DO1025" s="30"/>
      <c r="DP1025" s="30"/>
      <c r="DQ1025" s="30"/>
    </row>
    <row r="1026" spans="102:121">
      <c r="CX1026" s="30"/>
      <c r="CY1026" s="30"/>
      <c r="CZ1026" s="30"/>
      <c r="DA1026" s="30"/>
      <c r="DB1026" s="30"/>
      <c r="DC1026" s="50"/>
      <c r="DD1026" s="50"/>
      <c r="DE1026" s="30"/>
      <c r="DF1026" s="30"/>
      <c r="DG1026" s="30"/>
      <c r="DH1026" s="30"/>
      <c r="DI1026" s="30"/>
      <c r="DJ1026" s="30"/>
      <c r="DK1026" s="30"/>
      <c r="DL1026" s="49"/>
      <c r="DM1026" s="30"/>
      <c r="DN1026" s="30"/>
      <c r="DO1026" s="30"/>
      <c r="DP1026" s="30"/>
      <c r="DQ1026" s="30"/>
    </row>
    <row r="1027" spans="102:121">
      <c r="CX1027" s="30"/>
      <c r="CY1027" s="30"/>
      <c r="CZ1027" s="30"/>
      <c r="DA1027" s="30"/>
      <c r="DB1027" s="30"/>
      <c r="DC1027" s="50"/>
      <c r="DD1027" s="50"/>
      <c r="DE1027" s="30"/>
      <c r="DF1027" s="30"/>
      <c r="DG1027" s="30"/>
      <c r="DH1027" s="30"/>
      <c r="DI1027" s="30"/>
      <c r="DJ1027" s="30"/>
      <c r="DK1027" s="30"/>
      <c r="DL1027" s="49"/>
      <c r="DM1027" s="30"/>
      <c r="DN1027" s="30"/>
      <c r="DO1027" s="30"/>
      <c r="DP1027" s="30"/>
      <c r="DQ1027" s="30"/>
    </row>
    <row r="1028" spans="102:121">
      <c r="CX1028" s="30"/>
      <c r="CY1028" s="30"/>
      <c r="CZ1028" s="30"/>
      <c r="DA1028" s="30"/>
      <c r="DB1028" s="30"/>
      <c r="DC1028" s="50"/>
      <c r="DD1028" s="50"/>
      <c r="DE1028" s="30"/>
      <c r="DF1028" s="30"/>
      <c r="DG1028" s="30"/>
      <c r="DH1028" s="30"/>
      <c r="DI1028" s="30"/>
      <c r="DJ1028" s="30"/>
      <c r="DK1028" s="30"/>
      <c r="DL1028" s="49"/>
      <c r="DM1028" s="30"/>
      <c r="DN1028" s="30"/>
      <c r="DO1028" s="30"/>
      <c r="DP1028" s="30"/>
      <c r="DQ1028" s="30"/>
    </row>
    <row r="1029" spans="102:121">
      <c r="CX1029" s="30"/>
      <c r="CY1029" s="30"/>
      <c r="CZ1029" s="30"/>
      <c r="DA1029" s="30"/>
      <c r="DB1029" s="30"/>
      <c r="DC1029" s="50"/>
      <c r="DD1029" s="50"/>
      <c r="DE1029" s="30"/>
      <c r="DF1029" s="30"/>
      <c r="DG1029" s="30"/>
      <c r="DH1029" s="30"/>
      <c r="DI1029" s="30"/>
      <c r="DJ1029" s="30"/>
      <c r="DK1029" s="30"/>
      <c r="DL1029" s="49"/>
      <c r="DM1029" s="30"/>
      <c r="DN1029" s="30"/>
      <c r="DO1029" s="30"/>
      <c r="DP1029" s="30"/>
      <c r="DQ1029" s="30"/>
    </row>
    <row r="1030" spans="102:121">
      <c r="CX1030" s="30"/>
      <c r="CY1030" s="30"/>
      <c r="CZ1030" s="30"/>
      <c r="DA1030" s="30"/>
      <c r="DB1030" s="30"/>
      <c r="DC1030" s="50"/>
      <c r="DD1030" s="50"/>
      <c r="DE1030" s="30"/>
      <c r="DF1030" s="30"/>
      <c r="DG1030" s="30"/>
      <c r="DH1030" s="30"/>
      <c r="DI1030" s="30"/>
      <c r="DJ1030" s="30"/>
      <c r="DK1030" s="30"/>
      <c r="DL1030" s="49"/>
      <c r="DM1030" s="30"/>
      <c r="DN1030" s="30"/>
      <c r="DO1030" s="30"/>
      <c r="DP1030" s="30"/>
      <c r="DQ1030" s="30"/>
    </row>
    <row r="1031" spans="102:121">
      <c r="CX1031" s="30"/>
      <c r="CY1031" s="30"/>
      <c r="CZ1031" s="30"/>
      <c r="DA1031" s="30"/>
      <c r="DB1031" s="30"/>
      <c r="DC1031" s="50"/>
      <c r="DD1031" s="50"/>
      <c r="DE1031" s="30"/>
      <c r="DF1031" s="30"/>
      <c r="DG1031" s="30"/>
      <c r="DH1031" s="30"/>
      <c r="DI1031" s="30"/>
      <c r="DJ1031" s="30"/>
      <c r="DK1031" s="30"/>
      <c r="DL1031" s="49"/>
      <c r="DM1031" s="30"/>
      <c r="DN1031" s="30"/>
      <c r="DO1031" s="30"/>
      <c r="DP1031" s="30"/>
      <c r="DQ1031" s="30"/>
    </row>
    <row r="1032" spans="102:121">
      <c r="CX1032" s="30"/>
      <c r="CY1032" s="30"/>
      <c r="CZ1032" s="30"/>
      <c r="DA1032" s="30"/>
      <c r="DB1032" s="30"/>
      <c r="DC1032" s="50"/>
      <c r="DD1032" s="50"/>
      <c r="DE1032" s="30"/>
      <c r="DF1032" s="30"/>
      <c r="DG1032" s="30"/>
      <c r="DH1032" s="30"/>
      <c r="DI1032" s="30"/>
      <c r="DJ1032" s="30"/>
      <c r="DK1032" s="30"/>
      <c r="DL1032" s="49"/>
      <c r="DM1032" s="30"/>
      <c r="DN1032" s="30"/>
      <c r="DO1032" s="30"/>
      <c r="DP1032" s="30"/>
      <c r="DQ1032" s="30"/>
    </row>
    <row r="1033" spans="102:121">
      <c r="CX1033" s="30"/>
      <c r="CY1033" s="30"/>
      <c r="CZ1033" s="30"/>
      <c r="DA1033" s="30"/>
      <c r="DB1033" s="30"/>
      <c r="DC1033" s="50"/>
      <c r="DD1033" s="50"/>
      <c r="DE1033" s="30"/>
      <c r="DF1033" s="30"/>
      <c r="DG1033" s="30"/>
      <c r="DH1033" s="30"/>
      <c r="DI1033" s="30"/>
      <c r="DJ1033" s="30"/>
      <c r="DK1033" s="30"/>
      <c r="DL1033" s="49"/>
      <c r="DM1033" s="30"/>
      <c r="DN1033" s="30"/>
      <c r="DO1033" s="30"/>
      <c r="DP1033" s="30"/>
      <c r="DQ1033" s="30"/>
    </row>
    <row r="1034" spans="102:121">
      <c r="CX1034" s="30"/>
      <c r="CY1034" s="30"/>
      <c r="CZ1034" s="30"/>
      <c r="DA1034" s="30"/>
      <c r="DB1034" s="30"/>
      <c r="DC1034" s="50"/>
      <c r="DD1034" s="50"/>
      <c r="DE1034" s="30"/>
      <c r="DF1034" s="30"/>
      <c r="DG1034" s="30"/>
      <c r="DH1034" s="30"/>
      <c r="DI1034" s="30"/>
      <c r="DJ1034" s="30"/>
      <c r="DK1034" s="30"/>
      <c r="DL1034" s="49"/>
      <c r="DM1034" s="30"/>
      <c r="DN1034" s="30"/>
      <c r="DO1034" s="30"/>
      <c r="DP1034" s="30"/>
      <c r="DQ1034" s="30"/>
    </row>
    <row r="1035" spans="102:121">
      <c r="CX1035" s="30"/>
      <c r="CY1035" s="30"/>
      <c r="CZ1035" s="30"/>
      <c r="DA1035" s="30"/>
      <c r="DB1035" s="30"/>
      <c r="DC1035" s="50"/>
      <c r="DD1035" s="50"/>
      <c r="DE1035" s="30"/>
      <c r="DF1035" s="30"/>
      <c r="DG1035" s="30"/>
      <c r="DH1035" s="30"/>
      <c r="DI1035" s="30"/>
      <c r="DJ1035" s="30"/>
      <c r="DK1035" s="30"/>
      <c r="DL1035" s="49"/>
      <c r="DM1035" s="30"/>
      <c r="DN1035" s="30"/>
      <c r="DO1035" s="30"/>
      <c r="DP1035" s="30"/>
      <c r="DQ1035" s="30"/>
    </row>
    <row r="1036" spans="102:121">
      <c r="CX1036" s="30"/>
      <c r="CY1036" s="30"/>
      <c r="CZ1036" s="30"/>
      <c r="DA1036" s="30"/>
      <c r="DB1036" s="30"/>
      <c r="DC1036" s="50"/>
      <c r="DD1036" s="50"/>
      <c r="DE1036" s="30"/>
      <c r="DF1036" s="30"/>
      <c r="DG1036" s="30"/>
      <c r="DH1036" s="30"/>
      <c r="DI1036" s="30"/>
      <c r="DJ1036" s="30"/>
      <c r="DK1036" s="30"/>
      <c r="DL1036" s="49"/>
      <c r="DM1036" s="30"/>
      <c r="DN1036" s="30"/>
      <c r="DO1036" s="30"/>
      <c r="DP1036" s="30"/>
      <c r="DQ1036" s="30"/>
    </row>
    <row r="1037" spans="102:121">
      <c r="CX1037" s="30"/>
      <c r="CY1037" s="30"/>
      <c r="CZ1037" s="30"/>
      <c r="DA1037" s="30"/>
      <c r="DB1037" s="30"/>
      <c r="DC1037" s="50"/>
      <c r="DD1037" s="50"/>
      <c r="DE1037" s="30"/>
      <c r="DF1037" s="30"/>
      <c r="DG1037" s="30"/>
      <c r="DH1037" s="30"/>
      <c r="DI1037" s="30"/>
      <c r="DJ1037" s="30"/>
      <c r="DK1037" s="30"/>
      <c r="DL1037" s="49"/>
      <c r="DM1037" s="30"/>
      <c r="DN1037" s="30"/>
      <c r="DO1037" s="30"/>
      <c r="DP1037" s="30"/>
      <c r="DQ1037" s="30"/>
    </row>
    <row r="1038" spans="102:121">
      <c r="CX1038" s="30"/>
      <c r="CY1038" s="30"/>
      <c r="CZ1038" s="30"/>
      <c r="DA1038" s="30"/>
      <c r="DB1038" s="30"/>
      <c r="DC1038" s="50"/>
      <c r="DD1038" s="50"/>
      <c r="DE1038" s="30"/>
      <c r="DF1038" s="30"/>
      <c r="DG1038" s="30"/>
      <c r="DH1038" s="30"/>
      <c r="DI1038" s="30"/>
      <c r="DJ1038" s="30"/>
      <c r="DK1038" s="30"/>
      <c r="DL1038" s="49"/>
      <c r="DM1038" s="30"/>
      <c r="DN1038" s="30"/>
      <c r="DO1038" s="30"/>
      <c r="DP1038" s="30"/>
      <c r="DQ1038" s="30"/>
    </row>
    <row r="1039" spans="102:121">
      <c r="CX1039" s="30"/>
      <c r="CY1039" s="30"/>
      <c r="CZ1039" s="30"/>
      <c r="DA1039" s="30"/>
      <c r="DB1039" s="30"/>
      <c r="DC1039" s="50"/>
      <c r="DD1039" s="50"/>
      <c r="DE1039" s="30"/>
      <c r="DF1039" s="30"/>
      <c r="DG1039" s="30"/>
      <c r="DH1039" s="30"/>
      <c r="DI1039" s="30"/>
      <c r="DJ1039" s="30"/>
      <c r="DK1039" s="30"/>
      <c r="DL1039" s="49"/>
      <c r="DM1039" s="30"/>
      <c r="DN1039" s="30"/>
      <c r="DO1039" s="30"/>
      <c r="DP1039" s="30"/>
      <c r="DQ1039" s="30"/>
    </row>
    <row r="1040" spans="102:121">
      <c r="CX1040" s="30"/>
      <c r="CY1040" s="30"/>
      <c r="CZ1040" s="30"/>
      <c r="DA1040" s="30"/>
      <c r="DB1040" s="30"/>
      <c r="DC1040" s="50"/>
      <c r="DD1040" s="50"/>
      <c r="DE1040" s="30"/>
      <c r="DF1040" s="30"/>
      <c r="DG1040" s="30"/>
      <c r="DH1040" s="30"/>
      <c r="DI1040" s="30"/>
      <c r="DJ1040" s="30"/>
      <c r="DK1040" s="30"/>
      <c r="DL1040" s="49"/>
      <c r="DM1040" s="30"/>
      <c r="DN1040" s="30"/>
      <c r="DO1040" s="30"/>
      <c r="DP1040" s="30"/>
      <c r="DQ1040" s="30"/>
    </row>
    <row r="1041" spans="102:121">
      <c r="CX1041" s="30"/>
      <c r="CY1041" s="30"/>
      <c r="CZ1041" s="30"/>
      <c r="DA1041" s="30"/>
      <c r="DB1041" s="30"/>
      <c r="DC1041" s="50"/>
      <c r="DD1041" s="50"/>
      <c r="DE1041" s="30"/>
      <c r="DF1041" s="30"/>
      <c r="DG1041" s="30"/>
      <c r="DH1041" s="30"/>
      <c r="DI1041" s="30"/>
      <c r="DJ1041" s="30"/>
      <c r="DK1041" s="30"/>
      <c r="DL1041" s="49"/>
      <c r="DM1041" s="30"/>
      <c r="DN1041" s="30"/>
      <c r="DO1041" s="30"/>
      <c r="DP1041" s="30"/>
      <c r="DQ1041" s="30"/>
    </row>
    <row r="1042" spans="102:121">
      <c r="CX1042" s="30"/>
      <c r="CY1042" s="30"/>
      <c r="CZ1042" s="30"/>
      <c r="DA1042" s="30"/>
      <c r="DB1042" s="30"/>
      <c r="DC1042" s="50"/>
      <c r="DD1042" s="50"/>
      <c r="DE1042" s="30"/>
      <c r="DF1042" s="30"/>
      <c r="DG1042" s="30"/>
      <c r="DH1042" s="30"/>
      <c r="DI1042" s="30"/>
      <c r="DJ1042" s="30"/>
      <c r="DK1042" s="30"/>
      <c r="DL1042" s="49"/>
      <c r="DM1042" s="30"/>
      <c r="DN1042" s="30"/>
      <c r="DO1042" s="30"/>
      <c r="DP1042" s="30"/>
      <c r="DQ1042" s="30"/>
    </row>
    <row r="1043" spans="102:121">
      <c r="CX1043" s="30"/>
      <c r="CY1043" s="30"/>
      <c r="CZ1043" s="30"/>
      <c r="DA1043" s="30"/>
      <c r="DB1043" s="30"/>
      <c r="DC1043" s="50"/>
      <c r="DD1043" s="50"/>
      <c r="DE1043" s="30"/>
      <c r="DF1043" s="30"/>
      <c r="DG1043" s="30"/>
      <c r="DH1043" s="30"/>
      <c r="DI1043" s="30"/>
      <c r="DJ1043" s="30"/>
      <c r="DK1043" s="30"/>
      <c r="DL1043" s="49"/>
      <c r="DM1043" s="30"/>
      <c r="DN1043" s="30"/>
      <c r="DO1043" s="30"/>
      <c r="DP1043" s="30"/>
      <c r="DQ1043" s="30"/>
    </row>
    <row r="1044" spans="102:121">
      <c r="CX1044" s="30"/>
      <c r="CY1044" s="30"/>
      <c r="CZ1044" s="30"/>
      <c r="DA1044" s="30"/>
      <c r="DB1044" s="30"/>
      <c r="DC1044" s="50"/>
      <c r="DD1044" s="50"/>
      <c r="DE1044" s="30"/>
      <c r="DF1044" s="30"/>
      <c r="DG1044" s="30"/>
      <c r="DH1044" s="30"/>
      <c r="DI1044" s="30"/>
      <c r="DJ1044" s="30"/>
      <c r="DK1044" s="30"/>
      <c r="DL1044" s="49"/>
      <c r="DM1044" s="30"/>
      <c r="DN1044" s="30"/>
      <c r="DO1044" s="30"/>
      <c r="DP1044" s="30"/>
      <c r="DQ1044" s="30"/>
    </row>
    <row r="1045" spans="102:121">
      <c r="CX1045" s="30"/>
      <c r="CY1045" s="30"/>
      <c r="CZ1045" s="30"/>
      <c r="DA1045" s="30"/>
      <c r="DB1045" s="30"/>
      <c r="DC1045" s="50"/>
      <c r="DD1045" s="50"/>
      <c r="DE1045" s="30"/>
      <c r="DF1045" s="30"/>
      <c r="DG1045" s="30"/>
      <c r="DH1045" s="30"/>
      <c r="DI1045" s="30"/>
      <c r="DJ1045" s="30"/>
      <c r="DK1045" s="30"/>
      <c r="DL1045" s="49"/>
      <c r="DM1045" s="30"/>
      <c r="DN1045" s="30"/>
      <c r="DO1045" s="30"/>
      <c r="DP1045" s="30"/>
      <c r="DQ1045" s="30"/>
    </row>
    <row r="1046" spans="102:121">
      <c r="CX1046" s="30"/>
      <c r="CY1046" s="30"/>
      <c r="CZ1046" s="30"/>
      <c r="DA1046" s="30"/>
      <c r="DB1046" s="30"/>
      <c r="DC1046" s="50"/>
      <c r="DD1046" s="50"/>
      <c r="DE1046" s="30"/>
      <c r="DF1046" s="30"/>
      <c r="DG1046" s="30"/>
      <c r="DH1046" s="30"/>
      <c r="DI1046" s="30"/>
      <c r="DJ1046" s="30"/>
      <c r="DK1046" s="30"/>
      <c r="DL1046" s="49"/>
      <c r="DM1046" s="30"/>
      <c r="DN1046" s="30"/>
      <c r="DO1046" s="30"/>
      <c r="DP1046" s="30"/>
      <c r="DQ1046" s="30"/>
    </row>
    <row r="1047" spans="102:121">
      <c r="CX1047" s="30"/>
      <c r="CY1047" s="30"/>
      <c r="CZ1047" s="30"/>
      <c r="DA1047" s="30"/>
      <c r="DB1047" s="30"/>
      <c r="DC1047" s="50"/>
      <c r="DD1047" s="50"/>
      <c r="DE1047" s="30"/>
      <c r="DF1047" s="30"/>
      <c r="DG1047" s="30"/>
      <c r="DH1047" s="30"/>
      <c r="DI1047" s="30"/>
      <c r="DJ1047" s="30"/>
      <c r="DK1047" s="30"/>
      <c r="DL1047" s="49"/>
      <c r="DM1047" s="30"/>
      <c r="DN1047" s="30"/>
      <c r="DO1047" s="30"/>
      <c r="DP1047" s="30"/>
      <c r="DQ1047" s="30"/>
    </row>
    <row r="1048" spans="102:121">
      <c r="CX1048" s="30"/>
      <c r="CY1048" s="30"/>
      <c r="CZ1048" s="30"/>
      <c r="DA1048" s="30"/>
      <c r="DB1048" s="30"/>
      <c r="DC1048" s="50"/>
      <c r="DD1048" s="50"/>
      <c r="DE1048" s="30"/>
      <c r="DF1048" s="30"/>
      <c r="DG1048" s="30"/>
      <c r="DH1048" s="30"/>
      <c r="DI1048" s="30"/>
      <c r="DJ1048" s="30"/>
      <c r="DK1048" s="30"/>
      <c r="DL1048" s="49"/>
      <c r="DM1048" s="30"/>
      <c r="DN1048" s="30"/>
      <c r="DO1048" s="30"/>
      <c r="DP1048" s="30"/>
      <c r="DQ1048" s="30"/>
    </row>
    <row r="1049" spans="102:121">
      <c r="CX1049" s="30"/>
      <c r="CY1049" s="30"/>
      <c r="CZ1049" s="30"/>
      <c r="DA1049" s="30"/>
      <c r="DB1049" s="30"/>
      <c r="DC1049" s="50"/>
      <c r="DD1049" s="50"/>
      <c r="DE1049" s="30"/>
      <c r="DF1049" s="30"/>
      <c r="DG1049" s="30"/>
      <c r="DH1049" s="30"/>
      <c r="DI1049" s="30"/>
      <c r="DJ1049" s="30"/>
      <c r="DK1049" s="30"/>
      <c r="DL1049" s="49"/>
      <c r="DM1049" s="30"/>
      <c r="DN1049" s="30"/>
      <c r="DO1049" s="30"/>
      <c r="DP1049" s="30"/>
      <c r="DQ1049" s="30"/>
    </row>
    <row r="1050" spans="102:121">
      <c r="CX1050" s="30"/>
      <c r="CY1050" s="30"/>
      <c r="CZ1050" s="30"/>
      <c r="DA1050" s="30"/>
      <c r="DB1050" s="30"/>
      <c r="DC1050" s="50"/>
      <c r="DD1050" s="50"/>
      <c r="DE1050" s="30"/>
      <c r="DF1050" s="30"/>
      <c r="DG1050" s="30"/>
      <c r="DH1050" s="30"/>
      <c r="DI1050" s="30"/>
      <c r="DJ1050" s="30"/>
      <c r="DK1050" s="30"/>
      <c r="DL1050" s="49"/>
      <c r="DM1050" s="30"/>
      <c r="DN1050" s="30"/>
      <c r="DO1050" s="30"/>
      <c r="DP1050" s="30"/>
      <c r="DQ1050" s="30"/>
    </row>
    <row r="1051" spans="102:121">
      <c r="CX1051" s="30"/>
      <c r="CY1051" s="30"/>
      <c r="CZ1051" s="30"/>
      <c r="DA1051" s="30"/>
      <c r="DB1051" s="30"/>
      <c r="DC1051" s="50"/>
      <c r="DD1051" s="50"/>
      <c r="DE1051" s="30"/>
      <c r="DF1051" s="30"/>
      <c r="DG1051" s="30"/>
      <c r="DH1051" s="30"/>
      <c r="DI1051" s="30"/>
      <c r="DJ1051" s="30"/>
      <c r="DK1051" s="30"/>
      <c r="DL1051" s="49"/>
      <c r="DM1051" s="30"/>
      <c r="DN1051" s="30"/>
      <c r="DO1051" s="30"/>
      <c r="DP1051" s="30"/>
      <c r="DQ1051" s="30"/>
    </row>
    <row r="1052" spans="102:121">
      <c r="CX1052" s="30"/>
      <c r="CY1052" s="30"/>
      <c r="CZ1052" s="30"/>
      <c r="DA1052" s="30"/>
      <c r="DB1052" s="30"/>
      <c r="DC1052" s="50"/>
      <c r="DD1052" s="50"/>
      <c r="DE1052" s="30"/>
      <c r="DF1052" s="30"/>
      <c r="DG1052" s="30"/>
      <c r="DH1052" s="30"/>
      <c r="DI1052" s="30"/>
      <c r="DJ1052" s="30"/>
      <c r="DK1052" s="30"/>
      <c r="DL1052" s="49"/>
      <c r="DM1052" s="30"/>
      <c r="DN1052" s="30"/>
      <c r="DO1052" s="30"/>
      <c r="DP1052" s="30"/>
      <c r="DQ1052" s="30"/>
    </row>
    <row r="1053" spans="102:121">
      <c r="CX1053" s="30"/>
      <c r="CY1053" s="30"/>
      <c r="CZ1053" s="30"/>
      <c r="DA1053" s="30"/>
      <c r="DB1053" s="30"/>
      <c r="DC1053" s="50"/>
      <c r="DD1053" s="50"/>
      <c r="DE1053" s="30"/>
      <c r="DF1053" s="30"/>
      <c r="DG1053" s="30"/>
      <c r="DH1053" s="30"/>
      <c r="DI1053" s="30"/>
      <c r="DJ1053" s="30"/>
      <c r="DK1053" s="30"/>
      <c r="DL1053" s="49"/>
      <c r="DM1053" s="30"/>
      <c r="DN1053" s="30"/>
      <c r="DO1053" s="30"/>
      <c r="DP1053" s="30"/>
      <c r="DQ1053" s="30"/>
    </row>
    <row r="1054" spans="102:121">
      <c r="CX1054" s="30"/>
      <c r="CY1054" s="30"/>
      <c r="CZ1054" s="30"/>
      <c r="DA1054" s="30"/>
      <c r="DB1054" s="30"/>
      <c r="DC1054" s="50"/>
      <c r="DD1054" s="50"/>
      <c r="DE1054" s="30"/>
      <c r="DF1054" s="30"/>
      <c r="DG1054" s="30"/>
      <c r="DH1054" s="30"/>
      <c r="DI1054" s="30"/>
      <c r="DJ1054" s="30"/>
      <c r="DK1054" s="30"/>
      <c r="DL1054" s="49"/>
      <c r="DM1054" s="30"/>
      <c r="DN1054" s="30"/>
      <c r="DO1054" s="30"/>
      <c r="DP1054" s="30"/>
      <c r="DQ1054" s="30"/>
    </row>
    <row r="1055" spans="102:121">
      <c r="CX1055" s="30"/>
      <c r="CY1055" s="30"/>
      <c r="CZ1055" s="30"/>
      <c r="DA1055" s="30"/>
      <c r="DB1055" s="30"/>
      <c r="DC1055" s="50"/>
      <c r="DD1055" s="50"/>
      <c r="DE1055" s="30"/>
      <c r="DF1055" s="30"/>
      <c r="DG1055" s="30"/>
      <c r="DH1055" s="30"/>
      <c r="DI1055" s="30"/>
      <c r="DJ1055" s="30"/>
      <c r="DK1055" s="30"/>
      <c r="DL1055" s="49"/>
      <c r="DM1055" s="30"/>
      <c r="DN1055" s="30"/>
      <c r="DO1055" s="30"/>
      <c r="DP1055" s="30"/>
      <c r="DQ1055" s="30"/>
    </row>
    <row r="1056" spans="102:121">
      <c r="CX1056" s="30"/>
      <c r="CY1056" s="30"/>
      <c r="CZ1056" s="30"/>
      <c r="DA1056" s="30"/>
      <c r="DB1056" s="30"/>
      <c r="DC1056" s="50"/>
      <c r="DD1056" s="50"/>
      <c r="DE1056" s="30"/>
      <c r="DF1056" s="30"/>
      <c r="DG1056" s="30"/>
      <c r="DH1056" s="30"/>
      <c r="DI1056" s="30"/>
      <c r="DJ1056" s="30"/>
      <c r="DK1056" s="30"/>
      <c r="DL1056" s="49"/>
      <c r="DM1056" s="30"/>
      <c r="DN1056" s="30"/>
      <c r="DO1056" s="30"/>
      <c r="DP1056" s="30"/>
      <c r="DQ1056" s="30"/>
    </row>
    <row r="1057" spans="102:121">
      <c r="CX1057" s="30"/>
      <c r="CY1057" s="30"/>
      <c r="CZ1057" s="30"/>
      <c r="DA1057" s="30"/>
      <c r="DB1057" s="30"/>
      <c r="DC1057" s="50"/>
      <c r="DD1057" s="50"/>
      <c r="DE1057" s="30"/>
      <c r="DF1057" s="30"/>
      <c r="DG1057" s="30"/>
      <c r="DH1057" s="30"/>
      <c r="DI1057" s="30"/>
      <c r="DJ1057" s="30"/>
      <c r="DK1057" s="30"/>
      <c r="DL1057" s="49"/>
      <c r="DM1057" s="30"/>
      <c r="DN1057" s="30"/>
      <c r="DO1057" s="30"/>
      <c r="DP1057" s="30"/>
      <c r="DQ1057" s="30"/>
    </row>
    <row r="1058" spans="102:121">
      <c r="CX1058" s="30"/>
      <c r="CY1058" s="30"/>
      <c r="CZ1058" s="30"/>
      <c r="DA1058" s="30"/>
      <c r="DB1058" s="30"/>
      <c r="DC1058" s="50"/>
      <c r="DD1058" s="50"/>
      <c r="DE1058" s="30"/>
      <c r="DF1058" s="30"/>
      <c r="DG1058" s="30"/>
      <c r="DH1058" s="30"/>
      <c r="DI1058" s="30"/>
      <c r="DJ1058" s="30"/>
      <c r="DK1058" s="30"/>
      <c r="DL1058" s="49"/>
      <c r="DM1058" s="30"/>
      <c r="DN1058" s="30"/>
      <c r="DO1058" s="30"/>
      <c r="DP1058" s="30"/>
      <c r="DQ1058" s="30"/>
    </row>
    <row r="1059" spans="102:121">
      <c r="CX1059" s="30"/>
      <c r="CY1059" s="30"/>
      <c r="CZ1059" s="30"/>
      <c r="DA1059" s="30"/>
      <c r="DB1059" s="30"/>
      <c r="DC1059" s="50"/>
      <c r="DD1059" s="50"/>
      <c r="DE1059" s="30"/>
      <c r="DF1059" s="30"/>
      <c r="DG1059" s="30"/>
      <c r="DH1059" s="30"/>
      <c r="DI1059" s="30"/>
      <c r="DJ1059" s="30"/>
      <c r="DK1059" s="30"/>
      <c r="DL1059" s="49"/>
      <c r="DM1059" s="30"/>
      <c r="DN1059" s="30"/>
      <c r="DO1059" s="30"/>
      <c r="DP1059" s="30"/>
      <c r="DQ1059" s="30"/>
    </row>
    <row r="1060" spans="102:121">
      <c r="CX1060" s="30"/>
      <c r="CY1060" s="30"/>
      <c r="CZ1060" s="30"/>
      <c r="DA1060" s="30"/>
      <c r="DB1060" s="30"/>
      <c r="DC1060" s="50"/>
      <c r="DD1060" s="50"/>
      <c r="DE1060" s="30"/>
      <c r="DF1060" s="30"/>
      <c r="DG1060" s="30"/>
      <c r="DH1060" s="30"/>
      <c r="DI1060" s="30"/>
      <c r="DJ1060" s="30"/>
      <c r="DK1060" s="30"/>
      <c r="DL1060" s="49"/>
      <c r="DM1060" s="30"/>
      <c r="DN1060" s="30"/>
      <c r="DO1060" s="30"/>
      <c r="DP1060" s="30"/>
      <c r="DQ1060" s="30"/>
    </row>
    <row r="1061" spans="102:121">
      <c r="CX1061" s="30"/>
      <c r="CY1061" s="30"/>
      <c r="CZ1061" s="30"/>
      <c r="DA1061" s="30"/>
      <c r="DB1061" s="30"/>
      <c r="DC1061" s="50"/>
      <c r="DD1061" s="50"/>
      <c r="DE1061" s="30"/>
      <c r="DF1061" s="30"/>
      <c r="DG1061" s="30"/>
      <c r="DH1061" s="30"/>
      <c r="DI1061" s="30"/>
      <c r="DJ1061" s="30"/>
      <c r="DK1061" s="30"/>
      <c r="DL1061" s="49"/>
      <c r="DM1061" s="30"/>
      <c r="DN1061" s="30"/>
      <c r="DO1061" s="30"/>
      <c r="DP1061" s="30"/>
      <c r="DQ1061" s="30"/>
    </row>
    <row r="1062" spans="102:121">
      <c r="CX1062" s="30"/>
      <c r="CY1062" s="30"/>
      <c r="CZ1062" s="30"/>
      <c r="DA1062" s="30"/>
      <c r="DB1062" s="30"/>
      <c r="DC1062" s="50"/>
      <c r="DD1062" s="50"/>
      <c r="DE1062" s="30"/>
      <c r="DF1062" s="30"/>
      <c r="DG1062" s="30"/>
      <c r="DH1062" s="30"/>
      <c r="DI1062" s="30"/>
      <c r="DJ1062" s="30"/>
      <c r="DK1062" s="30"/>
      <c r="DL1062" s="49"/>
      <c r="DM1062" s="30"/>
      <c r="DN1062" s="30"/>
      <c r="DO1062" s="30"/>
      <c r="DP1062" s="30"/>
      <c r="DQ1062" s="30"/>
    </row>
    <row r="1063" spans="102:121">
      <c r="CX1063" s="30"/>
      <c r="CY1063" s="30"/>
      <c r="CZ1063" s="30"/>
      <c r="DA1063" s="30"/>
      <c r="DB1063" s="30"/>
      <c r="DC1063" s="50"/>
      <c r="DD1063" s="50"/>
      <c r="DE1063" s="30"/>
      <c r="DF1063" s="30"/>
      <c r="DG1063" s="30"/>
      <c r="DH1063" s="30"/>
      <c r="DI1063" s="30"/>
      <c r="DJ1063" s="30"/>
      <c r="DK1063" s="30"/>
      <c r="DL1063" s="49"/>
      <c r="DM1063" s="30"/>
      <c r="DN1063" s="30"/>
      <c r="DO1063" s="30"/>
      <c r="DP1063" s="30"/>
      <c r="DQ1063" s="30"/>
    </row>
    <row r="1064" spans="102:121">
      <c r="CX1064" s="30"/>
      <c r="CY1064" s="30"/>
      <c r="CZ1064" s="30"/>
      <c r="DA1064" s="30"/>
      <c r="DB1064" s="30"/>
      <c r="DC1064" s="50"/>
      <c r="DD1064" s="50"/>
      <c r="DE1064" s="30"/>
      <c r="DF1064" s="30"/>
      <c r="DG1064" s="30"/>
      <c r="DH1064" s="30"/>
      <c r="DI1064" s="30"/>
      <c r="DJ1064" s="30"/>
      <c r="DK1064" s="30"/>
      <c r="DL1064" s="49"/>
      <c r="DM1064" s="30"/>
      <c r="DN1064" s="30"/>
      <c r="DO1064" s="30"/>
      <c r="DP1064" s="30"/>
      <c r="DQ1064" s="30"/>
    </row>
    <row r="1065" spans="102:121">
      <c r="CX1065" s="30"/>
      <c r="CY1065" s="30"/>
      <c r="CZ1065" s="30"/>
      <c r="DA1065" s="30"/>
      <c r="DB1065" s="30"/>
      <c r="DC1065" s="50"/>
      <c r="DD1065" s="50"/>
      <c r="DE1065" s="30"/>
      <c r="DF1065" s="30"/>
      <c r="DG1065" s="30"/>
      <c r="DH1065" s="30"/>
      <c r="DI1065" s="30"/>
      <c r="DJ1065" s="30"/>
      <c r="DK1065" s="30"/>
      <c r="DL1065" s="49"/>
      <c r="DM1065" s="30"/>
      <c r="DN1065" s="30"/>
      <c r="DO1065" s="30"/>
      <c r="DP1065" s="30"/>
      <c r="DQ1065" s="30"/>
    </row>
    <row r="1066" spans="102:121">
      <c r="CX1066" s="30"/>
      <c r="CY1066" s="30"/>
      <c r="CZ1066" s="30"/>
      <c r="DA1066" s="30"/>
      <c r="DB1066" s="30"/>
      <c r="DC1066" s="50"/>
      <c r="DD1066" s="50"/>
      <c r="DE1066" s="30"/>
      <c r="DF1066" s="30"/>
      <c r="DG1066" s="30"/>
      <c r="DH1066" s="30"/>
      <c r="DI1066" s="30"/>
      <c r="DJ1066" s="30"/>
      <c r="DK1066" s="30"/>
      <c r="DL1066" s="49"/>
      <c r="DM1066" s="30"/>
      <c r="DN1066" s="30"/>
      <c r="DO1066" s="30"/>
      <c r="DP1066" s="30"/>
      <c r="DQ1066" s="30"/>
    </row>
    <row r="1067" spans="102:121">
      <c r="CX1067" s="30"/>
      <c r="CY1067" s="30"/>
      <c r="CZ1067" s="30"/>
      <c r="DA1067" s="30"/>
      <c r="DB1067" s="30"/>
      <c r="DC1067" s="50"/>
      <c r="DD1067" s="50"/>
      <c r="DE1067" s="30"/>
      <c r="DF1067" s="30"/>
      <c r="DG1067" s="30"/>
      <c r="DH1067" s="30"/>
      <c r="DI1067" s="30"/>
      <c r="DJ1067" s="30"/>
      <c r="DK1067" s="30"/>
      <c r="DL1067" s="49"/>
      <c r="DM1067" s="30"/>
      <c r="DN1067" s="30"/>
      <c r="DO1067" s="30"/>
      <c r="DP1067" s="30"/>
      <c r="DQ1067" s="30"/>
    </row>
    <row r="1068" spans="102:121">
      <c r="CX1068" s="30"/>
      <c r="CY1068" s="30"/>
      <c r="CZ1068" s="30"/>
      <c r="DA1068" s="30"/>
      <c r="DB1068" s="30"/>
      <c r="DC1068" s="50"/>
      <c r="DD1068" s="50"/>
      <c r="DE1068" s="30"/>
      <c r="DF1068" s="30"/>
      <c r="DG1068" s="30"/>
      <c r="DH1068" s="30"/>
      <c r="DI1068" s="30"/>
      <c r="DJ1068" s="30"/>
      <c r="DK1068" s="30"/>
      <c r="DL1068" s="49"/>
      <c r="DM1068" s="30"/>
      <c r="DN1068" s="30"/>
      <c r="DO1068" s="30"/>
      <c r="DP1068" s="30"/>
      <c r="DQ1068" s="30"/>
    </row>
    <row r="1069" spans="102:121">
      <c r="CX1069" s="30"/>
      <c r="CY1069" s="30"/>
      <c r="CZ1069" s="30"/>
      <c r="DA1069" s="30"/>
      <c r="DB1069" s="30"/>
      <c r="DC1069" s="50"/>
      <c r="DD1069" s="50"/>
      <c r="DE1069" s="30"/>
      <c r="DF1069" s="30"/>
      <c r="DG1069" s="30"/>
      <c r="DH1069" s="30"/>
      <c r="DI1069" s="30"/>
      <c r="DJ1069" s="30"/>
      <c r="DK1069" s="30"/>
      <c r="DL1069" s="49"/>
      <c r="DM1069" s="30"/>
      <c r="DN1069" s="30"/>
      <c r="DO1069" s="30"/>
      <c r="DP1069" s="30"/>
      <c r="DQ1069" s="30"/>
    </row>
    <row r="1070" spans="102:121">
      <c r="CX1070" s="30"/>
      <c r="CY1070" s="30"/>
      <c r="CZ1070" s="30"/>
      <c r="DA1070" s="30"/>
      <c r="DB1070" s="30"/>
      <c r="DC1070" s="50"/>
      <c r="DD1070" s="50"/>
      <c r="DE1070" s="30"/>
      <c r="DF1070" s="30"/>
      <c r="DG1070" s="30"/>
      <c r="DH1070" s="30"/>
      <c r="DI1070" s="30"/>
      <c r="DJ1070" s="30"/>
      <c r="DK1070" s="30"/>
      <c r="DL1070" s="49"/>
      <c r="DM1070" s="30"/>
      <c r="DN1070" s="30"/>
      <c r="DO1070" s="30"/>
      <c r="DP1070" s="30"/>
      <c r="DQ1070" s="30"/>
    </row>
    <row r="1071" spans="102:121">
      <c r="CX1071" s="30"/>
      <c r="CY1071" s="30"/>
      <c r="CZ1071" s="30"/>
      <c r="DA1071" s="30"/>
      <c r="DB1071" s="30"/>
      <c r="DC1071" s="50"/>
      <c r="DD1071" s="50"/>
      <c r="DE1071" s="30"/>
      <c r="DF1071" s="30"/>
      <c r="DG1071" s="30"/>
      <c r="DH1071" s="30"/>
      <c r="DI1071" s="30"/>
      <c r="DJ1071" s="30"/>
      <c r="DK1071" s="30"/>
      <c r="DL1071" s="49"/>
      <c r="DM1071" s="30"/>
      <c r="DN1071" s="30"/>
      <c r="DO1071" s="30"/>
      <c r="DP1071" s="30"/>
      <c r="DQ1071" s="30"/>
    </row>
    <row r="1072" spans="102:121">
      <c r="CX1072" s="30"/>
      <c r="CY1072" s="30"/>
      <c r="CZ1072" s="30"/>
      <c r="DA1072" s="30"/>
      <c r="DB1072" s="30"/>
      <c r="DC1072" s="50"/>
      <c r="DD1072" s="50"/>
      <c r="DE1072" s="30"/>
      <c r="DF1072" s="30"/>
      <c r="DG1072" s="30"/>
      <c r="DH1072" s="30"/>
      <c r="DI1072" s="30"/>
      <c r="DJ1072" s="30"/>
      <c r="DK1072" s="30"/>
      <c r="DL1072" s="49"/>
      <c r="DM1072" s="30"/>
      <c r="DN1072" s="30"/>
      <c r="DO1072" s="30"/>
      <c r="DP1072" s="30"/>
      <c r="DQ1072" s="30"/>
    </row>
    <row r="1073" spans="102:121">
      <c r="CX1073" s="30"/>
      <c r="CY1073" s="30"/>
      <c r="CZ1073" s="30"/>
      <c r="DA1073" s="30"/>
      <c r="DB1073" s="30"/>
      <c r="DC1073" s="50"/>
      <c r="DD1073" s="50"/>
      <c r="DE1073" s="30"/>
      <c r="DF1073" s="30"/>
      <c r="DG1073" s="30"/>
      <c r="DH1073" s="30"/>
      <c r="DI1073" s="30"/>
      <c r="DJ1073" s="30"/>
      <c r="DK1073" s="30"/>
      <c r="DL1073" s="49"/>
      <c r="DM1073" s="30"/>
      <c r="DN1073" s="30"/>
      <c r="DO1073" s="30"/>
      <c r="DP1073" s="30"/>
      <c r="DQ1073" s="30"/>
    </row>
    <row r="1074" spans="102:121">
      <c r="CX1074" s="30"/>
      <c r="CY1074" s="30"/>
      <c r="CZ1074" s="30"/>
      <c r="DA1074" s="30"/>
      <c r="DB1074" s="30"/>
      <c r="DC1074" s="50"/>
      <c r="DD1074" s="50"/>
      <c r="DE1074" s="30"/>
      <c r="DF1074" s="30"/>
      <c r="DG1074" s="30"/>
      <c r="DH1074" s="30"/>
      <c r="DI1074" s="30"/>
      <c r="DJ1074" s="30"/>
      <c r="DK1074" s="30"/>
      <c r="DL1074" s="49"/>
      <c r="DM1074" s="30"/>
      <c r="DN1074" s="30"/>
      <c r="DO1074" s="30"/>
      <c r="DP1074" s="30"/>
      <c r="DQ1074" s="30"/>
    </row>
    <row r="1075" spans="102:121">
      <c r="CX1075" s="30"/>
      <c r="CY1075" s="30"/>
      <c r="CZ1075" s="30"/>
      <c r="DA1075" s="30"/>
      <c r="DB1075" s="30"/>
      <c r="DC1075" s="50"/>
      <c r="DD1075" s="50"/>
      <c r="DE1075" s="30"/>
      <c r="DF1075" s="30"/>
      <c r="DG1075" s="30"/>
      <c r="DH1075" s="30"/>
      <c r="DI1075" s="30"/>
      <c r="DJ1075" s="30"/>
      <c r="DK1075" s="30"/>
      <c r="DL1075" s="49"/>
      <c r="DM1075" s="30"/>
      <c r="DN1075" s="30"/>
      <c r="DO1075" s="30"/>
      <c r="DP1075" s="30"/>
      <c r="DQ1075" s="30"/>
    </row>
    <row r="1076" spans="102:121">
      <c r="CX1076" s="30"/>
      <c r="CY1076" s="30"/>
      <c r="CZ1076" s="30"/>
      <c r="DA1076" s="30"/>
      <c r="DB1076" s="30"/>
      <c r="DC1076" s="50"/>
      <c r="DD1076" s="50"/>
      <c r="DE1076" s="30"/>
      <c r="DF1076" s="30"/>
      <c r="DG1076" s="30"/>
      <c r="DH1076" s="30"/>
      <c r="DI1076" s="30"/>
      <c r="DJ1076" s="30"/>
      <c r="DK1076" s="30"/>
      <c r="DL1076" s="49"/>
      <c r="DM1076" s="30"/>
      <c r="DN1076" s="30"/>
      <c r="DO1076" s="30"/>
      <c r="DP1076" s="30"/>
      <c r="DQ1076" s="30"/>
    </row>
    <row r="1077" spans="102:121">
      <c r="CX1077" s="30"/>
      <c r="CY1077" s="30"/>
      <c r="CZ1077" s="30"/>
      <c r="DA1077" s="30"/>
      <c r="DB1077" s="30"/>
      <c r="DC1077" s="50"/>
      <c r="DD1077" s="50"/>
      <c r="DE1077" s="30"/>
      <c r="DF1077" s="30"/>
      <c r="DG1077" s="30"/>
      <c r="DH1077" s="30"/>
      <c r="DI1077" s="30"/>
      <c r="DJ1077" s="30"/>
      <c r="DK1077" s="30"/>
      <c r="DL1077" s="49"/>
      <c r="DM1077" s="30"/>
      <c r="DN1077" s="30"/>
      <c r="DO1077" s="30"/>
      <c r="DP1077" s="30"/>
      <c r="DQ1077" s="30"/>
    </row>
    <row r="1078" spans="102:121">
      <c r="CX1078" s="30"/>
      <c r="CY1078" s="30"/>
      <c r="CZ1078" s="30"/>
      <c r="DA1078" s="30"/>
      <c r="DB1078" s="30"/>
      <c r="DC1078" s="50"/>
      <c r="DD1078" s="50"/>
      <c r="DE1078" s="30"/>
      <c r="DF1078" s="30"/>
      <c r="DG1078" s="30"/>
      <c r="DH1078" s="30"/>
      <c r="DI1078" s="30"/>
      <c r="DJ1078" s="30"/>
      <c r="DK1078" s="30"/>
      <c r="DL1078" s="49"/>
      <c r="DM1078" s="30"/>
      <c r="DN1078" s="30"/>
      <c r="DO1078" s="30"/>
      <c r="DP1078" s="30"/>
      <c r="DQ1078" s="30"/>
    </row>
    <row r="1079" spans="102:121">
      <c r="CX1079" s="30"/>
      <c r="CY1079" s="30"/>
      <c r="CZ1079" s="30"/>
      <c r="DA1079" s="30"/>
      <c r="DB1079" s="30"/>
      <c r="DC1079" s="50"/>
      <c r="DD1079" s="50"/>
      <c r="DE1079" s="30"/>
      <c r="DF1079" s="30"/>
      <c r="DG1079" s="30"/>
      <c r="DH1079" s="30"/>
      <c r="DI1079" s="30"/>
      <c r="DJ1079" s="30"/>
      <c r="DK1079" s="30"/>
      <c r="DL1079" s="49"/>
      <c r="DM1079" s="30"/>
      <c r="DN1079" s="30"/>
      <c r="DO1079" s="30"/>
      <c r="DP1079" s="30"/>
      <c r="DQ1079" s="30"/>
    </row>
    <row r="1080" spans="102:121">
      <c r="CX1080" s="30"/>
      <c r="CY1080" s="30"/>
      <c r="CZ1080" s="30"/>
      <c r="DA1080" s="30"/>
      <c r="DB1080" s="30"/>
      <c r="DC1080" s="50"/>
      <c r="DD1080" s="50"/>
      <c r="DE1080" s="30"/>
      <c r="DF1080" s="30"/>
      <c r="DG1080" s="30"/>
      <c r="DH1080" s="30"/>
      <c r="DI1080" s="30"/>
      <c r="DJ1080" s="30"/>
      <c r="DK1080" s="30"/>
      <c r="DL1080" s="49"/>
      <c r="DM1080" s="30"/>
      <c r="DN1080" s="30"/>
      <c r="DO1080" s="30"/>
      <c r="DP1080" s="30"/>
      <c r="DQ1080" s="30"/>
    </row>
    <row r="1081" spans="102:121">
      <c r="CX1081" s="30"/>
      <c r="CY1081" s="30"/>
      <c r="CZ1081" s="30"/>
      <c r="DA1081" s="30"/>
      <c r="DB1081" s="30"/>
      <c r="DC1081" s="50"/>
      <c r="DD1081" s="50"/>
      <c r="DE1081" s="30"/>
      <c r="DF1081" s="30"/>
      <c r="DG1081" s="30"/>
      <c r="DH1081" s="30"/>
      <c r="DI1081" s="30"/>
      <c r="DJ1081" s="30"/>
      <c r="DK1081" s="30"/>
      <c r="DL1081" s="49"/>
      <c r="DM1081" s="30"/>
      <c r="DN1081" s="30"/>
      <c r="DO1081" s="30"/>
      <c r="DP1081" s="30"/>
      <c r="DQ1081" s="30"/>
    </row>
    <row r="1082" spans="102:121">
      <c r="CX1082" s="30"/>
      <c r="CY1082" s="30"/>
      <c r="CZ1082" s="30"/>
      <c r="DA1082" s="30"/>
      <c r="DB1082" s="30"/>
      <c r="DC1082" s="50"/>
      <c r="DD1082" s="50"/>
      <c r="DE1082" s="30"/>
      <c r="DF1082" s="30"/>
      <c r="DG1082" s="30"/>
      <c r="DH1082" s="30"/>
      <c r="DI1082" s="30"/>
      <c r="DJ1082" s="30"/>
      <c r="DK1082" s="30"/>
      <c r="DL1082" s="49"/>
      <c r="DM1082" s="30"/>
      <c r="DN1082" s="30"/>
      <c r="DO1082" s="30"/>
      <c r="DP1082" s="30"/>
      <c r="DQ1082" s="30"/>
    </row>
    <row r="1083" spans="102:121">
      <c r="CX1083" s="30"/>
      <c r="CY1083" s="30"/>
      <c r="CZ1083" s="30"/>
      <c r="DA1083" s="30"/>
      <c r="DB1083" s="30"/>
      <c r="DC1083" s="50"/>
      <c r="DD1083" s="50"/>
      <c r="DE1083" s="30"/>
      <c r="DF1083" s="30"/>
      <c r="DG1083" s="30"/>
      <c r="DH1083" s="30"/>
      <c r="DI1083" s="30"/>
      <c r="DJ1083" s="30"/>
      <c r="DK1083" s="30"/>
      <c r="DL1083" s="49"/>
      <c r="DM1083" s="30"/>
      <c r="DN1083" s="30"/>
      <c r="DO1083" s="30"/>
      <c r="DP1083" s="30"/>
      <c r="DQ1083" s="30"/>
    </row>
    <row r="1084" spans="102:121">
      <c r="CX1084" s="30"/>
      <c r="CY1084" s="30"/>
      <c r="CZ1084" s="30"/>
      <c r="DA1084" s="30"/>
      <c r="DB1084" s="30"/>
      <c r="DC1084" s="50"/>
      <c r="DD1084" s="50"/>
      <c r="DE1084" s="30"/>
      <c r="DF1084" s="30"/>
      <c r="DG1084" s="30"/>
      <c r="DH1084" s="30"/>
      <c r="DI1084" s="30"/>
      <c r="DJ1084" s="30"/>
      <c r="DK1084" s="30"/>
      <c r="DL1084" s="49"/>
      <c r="DM1084" s="30"/>
      <c r="DN1084" s="30"/>
      <c r="DO1084" s="30"/>
      <c r="DP1084" s="30"/>
      <c r="DQ1084" s="30"/>
    </row>
    <row r="1085" spans="102:121">
      <c r="CX1085" s="30"/>
      <c r="CY1085" s="30"/>
      <c r="CZ1085" s="30"/>
      <c r="DA1085" s="30"/>
      <c r="DB1085" s="30"/>
      <c r="DC1085" s="50"/>
      <c r="DD1085" s="50"/>
      <c r="DE1085" s="30"/>
      <c r="DF1085" s="30"/>
      <c r="DG1085" s="30"/>
      <c r="DH1085" s="30"/>
      <c r="DI1085" s="30"/>
      <c r="DJ1085" s="30"/>
      <c r="DK1085" s="30"/>
      <c r="DL1085" s="49"/>
      <c r="DM1085" s="30"/>
      <c r="DN1085" s="30"/>
      <c r="DO1085" s="30"/>
      <c r="DP1085" s="30"/>
      <c r="DQ1085" s="30"/>
    </row>
    <row r="1086" spans="102:121">
      <c r="CX1086" s="30"/>
      <c r="CY1086" s="30"/>
      <c r="CZ1086" s="30"/>
      <c r="DA1086" s="30"/>
      <c r="DB1086" s="30"/>
      <c r="DC1086" s="50"/>
      <c r="DD1086" s="50"/>
      <c r="DE1086" s="30"/>
      <c r="DF1086" s="30"/>
      <c r="DG1086" s="30"/>
      <c r="DH1086" s="30"/>
      <c r="DI1086" s="30"/>
      <c r="DJ1086" s="30"/>
      <c r="DK1086" s="30"/>
      <c r="DL1086" s="49"/>
      <c r="DM1086" s="30"/>
      <c r="DN1086" s="30"/>
      <c r="DO1086" s="30"/>
      <c r="DP1086" s="30"/>
      <c r="DQ1086" s="30"/>
    </row>
    <row r="1087" spans="102:121">
      <c r="CX1087" s="30"/>
      <c r="CY1087" s="30"/>
      <c r="CZ1087" s="30"/>
      <c r="DA1087" s="30"/>
      <c r="DB1087" s="30"/>
      <c r="DC1087" s="50"/>
      <c r="DD1087" s="50"/>
      <c r="DE1087" s="30"/>
      <c r="DF1087" s="30"/>
      <c r="DG1087" s="30"/>
      <c r="DH1087" s="30"/>
      <c r="DI1087" s="30"/>
      <c r="DJ1087" s="30"/>
      <c r="DK1087" s="30"/>
      <c r="DL1087" s="49"/>
      <c r="DM1087" s="30"/>
      <c r="DN1087" s="30"/>
      <c r="DO1087" s="30"/>
      <c r="DP1087" s="30"/>
      <c r="DQ1087" s="30"/>
    </row>
    <row r="1088" spans="102:121">
      <c r="CX1088" s="30"/>
      <c r="CY1088" s="30"/>
      <c r="CZ1088" s="30"/>
      <c r="DA1088" s="30"/>
      <c r="DB1088" s="30"/>
      <c r="DC1088" s="50"/>
      <c r="DD1088" s="50"/>
      <c r="DE1088" s="30"/>
      <c r="DF1088" s="30"/>
      <c r="DG1088" s="30"/>
      <c r="DH1088" s="30"/>
      <c r="DI1088" s="30"/>
      <c r="DJ1088" s="30"/>
      <c r="DK1088" s="30"/>
      <c r="DL1088" s="49"/>
      <c r="DM1088" s="30"/>
      <c r="DN1088" s="30"/>
      <c r="DO1088" s="30"/>
      <c r="DP1088" s="30"/>
      <c r="DQ1088" s="30"/>
    </row>
    <row r="1089" spans="102:121">
      <c r="CX1089" s="30"/>
      <c r="CY1089" s="30"/>
      <c r="CZ1089" s="30"/>
      <c r="DA1089" s="30"/>
      <c r="DB1089" s="30"/>
      <c r="DC1089" s="50"/>
      <c r="DD1089" s="50"/>
      <c r="DE1089" s="30"/>
      <c r="DF1089" s="30"/>
      <c r="DG1089" s="30"/>
      <c r="DH1089" s="30"/>
      <c r="DI1089" s="30"/>
      <c r="DJ1089" s="30"/>
      <c r="DK1089" s="30"/>
      <c r="DL1089" s="49"/>
      <c r="DM1089" s="30"/>
      <c r="DN1089" s="30"/>
      <c r="DO1089" s="30"/>
      <c r="DP1089" s="30"/>
      <c r="DQ1089" s="30"/>
    </row>
    <row r="1090" spans="102:121">
      <c r="CX1090" s="30"/>
      <c r="CY1090" s="30"/>
      <c r="CZ1090" s="30"/>
      <c r="DA1090" s="30"/>
      <c r="DB1090" s="30"/>
      <c r="DC1090" s="50"/>
      <c r="DD1090" s="50"/>
      <c r="DE1090" s="30"/>
      <c r="DF1090" s="30"/>
      <c r="DG1090" s="30"/>
      <c r="DH1090" s="30"/>
      <c r="DI1090" s="30"/>
      <c r="DJ1090" s="30"/>
      <c r="DK1090" s="30"/>
      <c r="DL1090" s="49"/>
      <c r="DM1090" s="30"/>
      <c r="DN1090" s="30"/>
      <c r="DO1090" s="30"/>
      <c r="DP1090" s="30"/>
      <c r="DQ1090" s="30"/>
    </row>
    <row r="1091" spans="102:121">
      <c r="CX1091" s="30"/>
      <c r="CY1091" s="30"/>
      <c r="CZ1091" s="30"/>
      <c r="DA1091" s="30"/>
      <c r="DB1091" s="30"/>
      <c r="DC1091" s="50"/>
      <c r="DD1091" s="50"/>
      <c r="DE1091" s="30"/>
      <c r="DF1091" s="30"/>
      <c r="DG1091" s="30"/>
      <c r="DH1091" s="30"/>
      <c r="DI1091" s="30"/>
      <c r="DJ1091" s="30"/>
      <c r="DK1091" s="30"/>
      <c r="DL1091" s="49"/>
      <c r="DM1091" s="30"/>
      <c r="DN1091" s="30"/>
      <c r="DO1091" s="30"/>
      <c r="DP1091" s="30"/>
      <c r="DQ1091" s="30"/>
    </row>
    <row r="1092" spans="102:121">
      <c r="CX1092" s="30"/>
      <c r="CY1092" s="30"/>
      <c r="CZ1092" s="30"/>
      <c r="DA1092" s="30"/>
      <c r="DB1092" s="30"/>
      <c r="DC1092" s="50"/>
      <c r="DD1092" s="50"/>
      <c r="DE1092" s="30"/>
      <c r="DF1092" s="30"/>
      <c r="DG1092" s="30"/>
      <c r="DH1092" s="30"/>
      <c r="DI1092" s="30"/>
      <c r="DJ1092" s="30"/>
      <c r="DK1092" s="30"/>
      <c r="DL1092" s="49"/>
      <c r="DM1092" s="30"/>
      <c r="DN1092" s="30"/>
      <c r="DO1092" s="30"/>
      <c r="DP1092" s="30"/>
      <c r="DQ1092" s="30"/>
    </row>
    <row r="1093" spans="102:121">
      <c r="CX1093" s="30"/>
      <c r="CY1093" s="30"/>
      <c r="CZ1093" s="30"/>
      <c r="DA1093" s="30"/>
      <c r="DB1093" s="30"/>
      <c r="DC1093" s="50"/>
      <c r="DD1093" s="50"/>
      <c r="DE1093" s="30"/>
      <c r="DF1093" s="30"/>
      <c r="DG1093" s="30"/>
      <c r="DH1093" s="30"/>
      <c r="DI1093" s="30"/>
      <c r="DJ1093" s="30"/>
      <c r="DK1093" s="30"/>
      <c r="DL1093" s="49"/>
      <c r="DM1093" s="30"/>
      <c r="DN1093" s="30"/>
      <c r="DO1093" s="30"/>
      <c r="DP1093" s="30"/>
      <c r="DQ1093" s="30"/>
    </row>
    <row r="1094" spans="102:121">
      <c r="CX1094" s="30"/>
      <c r="CY1094" s="30"/>
      <c r="CZ1094" s="30"/>
      <c r="DA1094" s="30"/>
      <c r="DB1094" s="30"/>
      <c r="DC1094" s="50"/>
      <c r="DD1094" s="50"/>
      <c r="DE1094" s="30"/>
      <c r="DF1094" s="30"/>
      <c r="DG1094" s="30"/>
      <c r="DH1094" s="30"/>
      <c r="DI1094" s="30"/>
      <c r="DJ1094" s="30"/>
      <c r="DK1094" s="30"/>
      <c r="DL1094" s="49"/>
      <c r="DM1094" s="30"/>
      <c r="DN1094" s="30"/>
      <c r="DO1094" s="30"/>
      <c r="DP1094" s="30"/>
      <c r="DQ1094" s="30"/>
    </row>
    <row r="1095" spans="102:121">
      <c r="CX1095" s="30"/>
      <c r="CY1095" s="30"/>
      <c r="CZ1095" s="30"/>
      <c r="DA1095" s="30"/>
      <c r="DB1095" s="30"/>
      <c r="DC1095" s="50"/>
      <c r="DD1095" s="50"/>
      <c r="DE1095" s="30"/>
      <c r="DF1095" s="30"/>
      <c r="DG1095" s="30"/>
      <c r="DH1095" s="30"/>
      <c r="DI1095" s="30"/>
      <c r="DJ1095" s="30"/>
      <c r="DK1095" s="30"/>
      <c r="DL1095" s="49"/>
      <c r="DM1095" s="30"/>
      <c r="DN1095" s="30"/>
      <c r="DO1095" s="30"/>
      <c r="DP1095" s="30"/>
      <c r="DQ1095" s="30"/>
    </row>
    <row r="1096" spans="102:121">
      <c r="CX1096" s="30"/>
      <c r="CY1096" s="30"/>
      <c r="CZ1096" s="30"/>
      <c r="DA1096" s="30"/>
      <c r="DB1096" s="30"/>
      <c r="DC1096" s="50"/>
      <c r="DD1096" s="50"/>
      <c r="DE1096" s="30"/>
      <c r="DF1096" s="30"/>
      <c r="DG1096" s="30"/>
      <c r="DH1096" s="30"/>
      <c r="DI1096" s="30"/>
      <c r="DJ1096" s="30"/>
      <c r="DK1096" s="30"/>
      <c r="DL1096" s="49"/>
      <c r="DM1096" s="30"/>
      <c r="DN1096" s="30"/>
      <c r="DO1096" s="30"/>
      <c r="DP1096" s="30"/>
      <c r="DQ1096" s="30"/>
    </row>
    <row r="1097" spans="102:121">
      <c r="CX1097" s="30"/>
      <c r="CY1097" s="30"/>
      <c r="CZ1097" s="30"/>
      <c r="DA1097" s="30"/>
      <c r="DB1097" s="30"/>
      <c r="DC1097" s="50"/>
      <c r="DD1097" s="50"/>
      <c r="DE1097" s="30"/>
      <c r="DF1097" s="30"/>
      <c r="DG1097" s="30"/>
      <c r="DH1097" s="30"/>
      <c r="DI1097" s="30"/>
      <c r="DJ1097" s="30"/>
      <c r="DK1097" s="30"/>
      <c r="DL1097" s="49"/>
      <c r="DM1097" s="30"/>
      <c r="DN1097" s="30"/>
      <c r="DO1097" s="30"/>
      <c r="DP1097" s="30"/>
      <c r="DQ1097" s="30"/>
    </row>
    <row r="1098" spans="102:121">
      <c r="CX1098" s="30"/>
      <c r="CY1098" s="30"/>
      <c r="CZ1098" s="30"/>
      <c r="DA1098" s="30"/>
      <c r="DB1098" s="30"/>
      <c r="DC1098" s="50"/>
      <c r="DD1098" s="50"/>
      <c r="DE1098" s="30"/>
      <c r="DF1098" s="30"/>
      <c r="DG1098" s="30"/>
      <c r="DH1098" s="30"/>
      <c r="DI1098" s="30"/>
      <c r="DJ1098" s="30"/>
      <c r="DK1098" s="30"/>
      <c r="DL1098" s="49"/>
      <c r="DM1098" s="30"/>
      <c r="DN1098" s="30"/>
      <c r="DO1098" s="30"/>
      <c r="DP1098" s="30"/>
      <c r="DQ1098" s="30"/>
    </row>
    <row r="1099" spans="102:121">
      <c r="CX1099" s="30"/>
      <c r="CY1099" s="30"/>
      <c r="CZ1099" s="30"/>
      <c r="DA1099" s="30"/>
      <c r="DB1099" s="30"/>
      <c r="DC1099" s="50"/>
      <c r="DD1099" s="50"/>
      <c r="DE1099" s="30"/>
      <c r="DF1099" s="30"/>
      <c r="DG1099" s="30"/>
      <c r="DH1099" s="30"/>
      <c r="DI1099" s="30"/>
      <c r="DJ1099" s="30"/>
      <c r="DK1099" s="30"/>
      <c r="DL1099" s="49"/>
      <c r="DM1099" s="30"/>
      <c r="DN1099" s="30"/>
      <c r="DO1099" s="30"/>
      <c r="DP1099" s="30"/>
      <c r="DQ1099" s="30"/>
    </row>
    <row r="1100" spans="102:121">
      <c r="CX1100" s="30"/>
      <c r="CY1100" s="30"/>
      <c r="CZ1100" s="30"/>
      <c r="DA1100" s="30"/>
      <c r="DB1100" s="30"/>
      <c r="DC1100" s="50"/>
      <c r="DD1100" s="50"/>
      <c r="DE1100" s="30"/>
      <c r="DF1100" s="30"/>
      <c r="DG1100" s="30"/>
      <c r="DH1100" s="30"/>
      <c r="DI1100" s="30"/>
      <c r="DJ1100" s="30"/>
      <c r="DK1100" s="30"/>
      <c r="DL1100" s="49"/>
      <c r="DM1100" s="30"/>
      <c r="DN1100" s="30"/>
      <c r="DO1100" s="30"/>
      <c r="DP1100" s="30"/>
      <c r="DQ1100" s="30"/>
    </row>
    <row r="1101" spans="102:121">
      <c r="CX1101" s="30"/>
      <c r="CY1101" s="30"/>
      <c r="CZ1101" s="30"/>
      <c r="DA1101" s="30"/>
      <c r="DB1101" s="30"/>
      <c r="DC1101" s="50"/>
      <c r="DD1101" s="50"/>
      <c r="DE1101" s="30"/>
      <c r="DF1101" s="30"/>
      <c r="DG1101" s="30"/>
      <c r="DH1101" s="30"/>
      <c r="DI1101" s="30"/>
      <c r="DJ1101" s="30"/>
      <c r="DK1101" s="30"/>
      <c r="DL1101" s="49"/>
      <c r="DM1101" s="30"/>
      <c r="DN1101" s="30"/>
      <c r="DO1101" s="30"/>
      <c r="DP1101" s="30"/>
      <c r="DQ1101" s="30"/>
    </row>
    <row r="1102" spans="102:121">
      <c r="CX1102" s="30"/>
      <c r="CY1102" s="30"/>
      <c r="CZ1102" s="30"/>
      <c r="DA1102" s="30"/>
      <c r="DB1102" s="30"/>
      <c r="DC1102" s="50"/>
      <c r="DD1102" s="50"/>
      <c r="DE1102" s="30"/>
      <c r="DF1102" s="30"/>
      <c r="DG1102" s="30"/>
      <c r="DH1102" s="30"/>
      <c r="DI1102" s="30"/>
      <c r="DJ1102" s="30"/>
      <c r="DK1102" s="30"/>
      <c r="DL1102" s="49"/>
      <c r="DM1102" s="30"/>
      <c r="DN1102" s="30"/>
      <c r="DO1102" s="30"/>
      <c r="DP1102" s="30"/>
      <c r="DQ1102" s="30"/>
    </row>
    <row r="1103" spans="102:121">
      <c r="CX1103" s="30"/>
      <c r="CY1103" s="30"/>
      <c r="CZ1103" s="30"/>
      <c r="DA1103" s="30"/>
      <c r="DB1103" s="30"/>
      <c r="DC1103" s="50"/>
      <c r="DD1103" s="50"/>
      <c r="DE1103" s="30"/>
      <c r="DF1103" s="30"/>
      <c r="DG1103" s="30"/>
      <c r="DH1103" s="30"/>
      <c r="DI1103" s="30"/>
      <c r="DJ1103" s="30"/>
      <c r="DK1103" s="30"/>
      <c r="DL1103" s="49"/>
      <c r="DM1103" s="30"/>
      <c r="DN1103" s="30"/>
      <c r="DO1103" s="30"/>
      <c r="DP1103" s="30"/>
      <c r="DQ1103" s="30"/>
    </row>
    <row r="1104" spans="102:121">
      <c r="CX1104" s="30"/>
      <c r="CY1104" s="30"/>
      <c r="CZ1104" s="30"/>
      <c r="DA1104" s="30"/>
      <c r="DB1104" s="30"/>
      <c r="DC1104" s="50"/>
      <c r="DD1104" s="50"/>
      <c r="DE1104" s="30"/>
      <c r="DF1104" s="30"/>
      <c r="DG1104" s="30"/>
      <c r="DH1104" s="30"/>
      <c r="DI1104" s="30"/>
      <c r="DJ1104" s="30"/>
      <c r="DK1104" s="30"/>
      <c r="DL1104" s="49"/>
      <c r="DM1104" s="30"/>
      <c r="DN1104" s="30"/>
      <c r="DO1104" s="30"/>
      <c r="DP1104" s="30"/>
      <c r="DQ1104" s="30"/>
    </row>
    <row r="1105" spans="102:121">
      <c r="CX1105" s="30"/>
      <c r="CY1105" s="30"/>
      <c r="CZ1105" s="30"/>
      <c r="DA1105" s="30"/>
      <c r="DB1105" s="30"/>
      <c r="DC1105" s="50"/>
      <c r="DD1105" s="50"/>
      <c r="DE1105" s="30"/>
      <c r="DF1105" s="30"/>
      <c r="DG1105" s="30"/>
      <c r="DH1105" s="30"/>
      <c r="DI1105" s="30"/>
      <c r="DJ1105" s="30"/>
      <c r="DK1105" s="30"/>
      <c r="DL1105" s="49"/>
      <c r="DM1105" s="30"/>
      <c r="DN1105" s="30"/>
      <c r="DO1105" s="30"/>
      <c r="DP1105" s="30"/>
      <c r="DQ1105" s="30"/>
    </row>
    <row r="1106" spans="102:121">
      <c r="CX1106" s="30"/>
      <c r="CY1106" s="30"/>
      <c r="CZ1106" s="30"/>
      <c r="DA1106" s="30"/>
      <c r="DB1106" s="30"/>
      <c r="DC1106" s="50"/>
      <c r="DD1106" s="50"/>
      <c r="DE1106" s="30"/>
      <c r="DF1106" s="30"/>
      <c r="DG1106" s="30"/>
      <c r="DH1106" s="30"/>
      <c r="DI1106" s="30"/>
      <c r="DJ1106" s="30"/>
      <c r="DK1106" s="30"/>
      <c r="DL1106" s="49"/>
      <c r="DM1106" s="30"/>
      <c r="DN1106" s="30"/>
      <c r="DO1106" s="30"/>
      <c r="DP1106" s="30"/>
      <c r="DQ1106" s="30"/>
    </row>
    <row r="1107" spans="102:121">
      <c r="CX1107" s="30"/>
      <c r="CY1107" s="30"/>
      <c r="CZ1107" s="30"/>
      <c r="DA1107" s="30"/>
      <c r="DB1107" s="30"/>
      <c r="DC1107" s="50"/>
      <c r="DD1107" s="50"/>
      <c r="DE1107" s="30"/>
      <c r="DF1107" s="30"/>
      <c r="DG1107" s="30"/>
      <c r="DH1107" s="30"/>
      <c r="DI1107" s="30"/>
      <c r="DJ1107" s="30"/>
      <c r="DK1107" s="30"/>
      <c r="DL1107" s="49"/>
      <c r="DM1107" s="30"/>
      <c r="DN1107" s="30"/>
      <c r="DO1107" s="30"/>
      <c r="DP1107" s="30"/>
      <c r="DQ1107" s="30"/>
    </row>
    <row r="1108" spans="102:121">
      <c r="CX1108" s="30"/>
      <c r="CY1108" s="30"/>
      <c r="CZ1108" s="30"/>
      <c r="DA1108" s="30"/>
      <c r="DB1108" s="30"/>
      <c r="DC1108" s="50"/>
      <c r="DD1108" s="50"/>
      <c r="DE1108" s="30"/>
      <c r="DF1108" s="30"/>
      <c r="DG1108" s="30"/>
      <c r="DH1108" s="30"/>
      <c r="DI1108" s="30"/>
      <c r="DJ1108" s="30"/>
      <c r="DK1108" s="30"/>
      <c r="DL1108" s="49"/>
      <c r="DM1108" s="30"/>
      <c r="DN1108" s="30"/>
      <c r="DO1108" s="30"/>
      <c r="DP1108" s="30"/>
      <c r="DQ1108" s="30"/>
    </row>
    <row r="1109" spans="102:121">
      <c r="CX1109" s="30"/>
      <c r="CY1109" s="30"/>
      <c r="CZ1109" s="30"/>
      <c r="DA1109" s="30"/>
      <c r="DB1109" s="30"/>
      <c r="DC1109" s="50"/>
      <c r="DD1109" s="50"/>
      <c r="DE1109" s="30"/>
      <c r="DF1109" s="30"/>
      <c r="DG1109" s="30"/>
      <c r="DH1109" s="30"/>
      <c r="DI1109" s="30"/>
      <c r="DJ1109" s="30"/>
      <c r="DK1109" s="30"/>
      <c r="DL1109" s="49"/>
      <c r="DM1109" s="30"/>
      <c r="DN1109" s="30"/>
      <c r="DO1109" s="30"/>
      <c r="DP1109" s="30"/>
      <c r="DQ1109" s="30"/>
    </row>
    <row r="1110" spans="102:121">
      <c r="CX1110" s="30"/>
      <c r="CY1110" s="30"/>
      <c r="CZ1110" s="30"/>
      <c r="DA1110" s="30"/>
      <c r="DB1110" s="30"/>
      <c r="DC1110" s="50"/>
      <c r="DD1110" s="50"/>
      <c r="DE1110" s="30"/>
      <c r="DF1110" s="30"/>
      <c r="DG1110" s="30"/>
      <c r="DH1110" s="30"/>
      <c r="DI1110" s="30"/>
      <c r="DJ1110" s="30"/>
      <c r="DK1110" s="30"/>
      <c r="DL1110" s="49"/>
      <c r="DM1110" s="30"/>
      <c r="DN1110" s="30"/>
      <c r="DO1110" s="30"/>
      <c r="DP1110" s="30"/>
      <c r="DQ1110" s="30"/>
    </row>
    <row r="1111" spans="102:121">
      <c r="CX1111" s="30"/>
      <c r="CY1111" s="30"/>
      <c r="CZ1111" s="30"/>
      <c r="DA1111" s="30"/>
      <c r="DB1111" s="30"/>
      <c r="DC1111" s="50"/>
      <c r="DD1111" s="50"/>
      <c r="DE1111" s="30"/>
      <c r="DF1111" s="30"/>
      <c r="DG1111" s="30"/>
      <c r="DH1111" s="30"/>
      <c r="DI1111" s="30"/>
      <c r="DJ1111" s="30"/>
      <c r="DK1111" s="30"/>
      <c r="DL1111" s="49"/>
      <c r="DM1111" s="30"/>
      <c r="DN1111" s="30"/>
      <c r="DO1111" s="30"/>
      <c r="DP1111" s="30"/>
      <c r="DQ1111" s="30"/>
    </row>
    <row r="1112" spans="102:121">
      <c r="CX1112" s="30"/>
      <c r="CY1112" s="30"/>
      <c r="CZ1112" s="30"/>
      <c r="DA1112" s="30"/>
      <c r="DB1112" s="30"/>
      <c r="DC1112" s="50"/>
      <c r="DD1112" s="50"/>
      <c r="DE1112" s="30"/>
      <c r="DF1112" s="30"/>
      <c r="DG1112" s="30"/>
      <c r="DH1112" s="30"/>
      <c r="DI1112" s="30"/>
      <c r="DJ1112" s="30"/>
      <c r="DK1112" s="30"/>
      <c r="DL1112" s="49"/>
      <c r="DM1112" s="30"/>
      <c r="DN1112" s="30"/>
      <c r="DO1112" s="30"/>
      <c r="DP1112" s="30"/>
      <c r="DQ1112" s="30"/>
    </row>
    <row r="1113" spans="102:121">
      <c r="CX1113" s="30"/>
      <c r="CY1113" s="30"/>
      <c r="CZ1113" s="30"/>
      <c r="DA1113" s="30"/>
      <c r="DB1113" s="30"/>
      <c r="DC1113" s="50"/>
      <c r="DD1113" s="50"/>
      <c r="DE1113" s="30"/>
      <c r="DF1113" s="30"/>
      <c r="DG1113" s="30"/>
      <c r="DH1113" s="30"/>
      <c r="DI1113" s="30"/>
      <c r="DJ1113" s="30"/>
      <c r="DK1113" s="30"/>
      <c r="DL1113" s="49"/>
      <c r="DM1113" s="30"/>
      <c r="DN1113" s="30"/>
      <c r="DO1113" s="30"/>
      <c r="DP1113" s="30"/>
      <c r="DQ1113" s="30"/>
    </row>
    <row r="1114" spans="102:121">
      <c r="CX1114" s="30"/>
      <c r="CY1114" s="30"/>
      <c r="CZ1114" s="30"/>
      <c r="DA1114" s="30"/>
      <c r="DB1114" s="30"/>
      <c r="DC1114" s="50"/>
      <c r="DD1114" s="50"/>
      <c r="DE1114" s="30"/>
      <c r="DF1114" s="30"/>
      <c r="DG1114" s="30"/>
      <c r="DH1114" s="30"/>
      <c r="DI1114" s="30"/>
      <c r="DJ1114" s="30"/>
      <c r="DK1114" s="30"/>
      <c r="DL1114" s="49"/>
      <c r="DM1114" s="30"/>
      <c r="DN1114" s="30"/>
      <c r="DO1114" s="30"/>
      <c r="DP1114" s="30"/>
      <c r="DQ1114" s="30"/>
    </row>
    <row r="1115" spans="102:121">
      <c r="CX1115" s="30"/>
      <c r="CY1115" s="30"/>
      <c r="CZ1115" s="30"/>
      <c r="DA1115" s="30"/>
      <c r="DB1115" s="30"/>
      <c r="DC1115" s="50"/>
      <c r="DD1115" s="50"/>
      <c r="DE1115" s="30"/>
      <c r="DF1115" s="30"/>
      <c r="DG1115" s="30"/>
      <c r="DH1115" s="30"/>
      <c r="DI1115" s="30"/>
      <c r="DJ1115" s="30"/>
      <c r="DK1115" s="30"/>
      <c r="DL1115" s="49"/>
      <c r="DM1115" s="30"/>
      <c r="DN1115" s="30"/>
      <c r="DO1115" s="30"/>
      <c r="DP1115" s="30"/>
      <c r="DQ1115" s="30"/>
    </row>
    <row r="1116" spans="102:121">
      <c r="CX1116" s="30"/>
      <c r="CY1116" s="30"/>
      <c r="CZ1116" s="30"/>
      <c r="DA1116" s="30"/>
      <c r="DB1116" s="30"/>
      <c r="DC1116" s="50"/>
      <c r="DD1116" s="50"/>
      <c r="DE1116" s="30"/>
      <c r="DF1116" s="30"/>
      <c r="DG1116" s="30"/>
      <c r="DH1116" s="30"/>
      <c r="DI1116" s="30"/>
      <c r="DJ1116" s="30"/>
      <c r="DK1116" s="30"/>
      <c r="DL1116" s="49"/>
      <c r="DM1116" s="30"/>
      <c r="DN1116" s="30"/>
      <c r="DO1116" s="30"/>
      <c r="DP1116" s="30"/>
      <c r="DQ1116" s="30"/>
    </row>
    <row r="1117" spans="102:121">
      <c r="CX1117" s="30"/>
      <c r="CY1117" s="30"/>
      <c r="CZ1117" s="30"/>
      <c r="DA1117" s="30"/>
      <c r="DB1117" s="30"/>
      <c r="DC1117" s="50"/>
      <c r="DD1117" s="50"/>
      <c r="DE1117" s="30"/>
      <c r="DF1117" s="30"/>
      <c r="DG1117" s="30"/>
      <c r="DH1117" s="30"/>
      <c r="DI1117" s="30"/>
      <c r="DJ1117" s="30"/>
      <c r="DK1117" s="30"/>
      <c r="DL1117" s="49"/>
      <c r="DM1117" s="30"/>
      <c r="DN1117" s="30"/>
      <c r="DO1117" s="30"/>
      <c r="DP1117" s="30"/>
      <c r="DQ1117" s="30"/>
    </row>
    <row r="1118" spans="102:121">
      <c r="CX1118" s="30"/>
      <c r="CY1118" s="30"/>
      <c r="CZ1118" s="30"/>
      <c r="DA1118" s="30"/>
      <c r="DB1118" s="30"/>
      <c r="DC1118" s="50"/>
      <c r="DD1118" s="50"/>
      <c r="DE1118" s="30"/>
      <c r="DF1118" s="30"/>
      <c r="DG1118" s="30"/>
      <c r="DH1118" s="30"/>
      <c r="DI1118" s="30"/>
      <c r="DJ1118" s="30"/>
      <c r="DK1118" s="30"/>
      <c r="DL1118" s="49"/>
      <c r="DM1118" s="30"/>
      <c r="DN1118" s="30"/>
      <c r="DO1118" s="30"/>
      <c r="DP1118" s="30"/>
      <c r="DQ1118" s="30"/>
    </row>
    <row r="1119" spans="102:121">
      <c r="CX1119" s="30"/>
      <c r="CY1119" s="30"/>
      <c r="CZ1119" s="30"/>
      <c r="DA1119" s="30"/>
      <c r="DB1119" s="30"/>
      <c r="DC1119" s="50"/>
      <c r="DD1119" s="50"/>
      <c r="DE1119" s="30"/>
      <c r="DF1119" s="30"/>
      <c r="DG1119" s="30"/>
      <c r="DH1119" s="30"/>
      <c r="DI1119" s="30"/>
      <c r="DJ1119" s="30"/>
      <c r="DK1119" s="30"/>
      <c r="DL1119" s="49"/>
      <c r="DM1119" s="30"/>
      <c r="DN1119" s="30"/>
      <c r="DO1119" s="30"/>
      <c r="DP1119" s="30"/>
      <c r="DQ1119" s="30"/>
    </row>
    <row r="1120" spans="102:121">
      <c r="CX1120" s="30"/>
      <c r="CY1120" s="30"/>
      <c r="CZ1120" s="30"/>
      <c r="DA1120" s="30"/>
      <c r="DB1120" s="30"/>
      <c r="DC1120" s="50"/>
      <c r="DD1120" s="50"/>
      <c r="DE1120" s="30"/>
      <c r="DF1120" s="30"/>
      <c r="DG1120" s="30"/>
      <c r="DH1120" s="30"/>
      <c r="DI1120" s="30"/>
      <c r="DJ1120" s="30"/>
      <c r="DK1120" s="30"/>
      <c r="DL1120" s="49"/>
      <c r="DM1120" s="30"/>
      <c r="DN1120" s="30"/>
      <c r="DO1120" s="30"/>
      <c r="DP1120" s="30"/>
      <c r="DQ1120" s="30"/>
    </row>
    <row r="1121" spans="102:121">
      <c r="CX1121" s="30"/>
      <c r="CY1121" s="30"/>
      <c r="CZ1121" s="30"/>
      <c r="DA1121" s="30"/>
      <c r="DB1121" s="30"/>
      <c r="DC1121" s="50"/>
      <c r="DD1121" s="50"/>
      <c r="DE1121" s="30"/>
      <c r="DF1121" s="30"/>
      <c r="DG1121" s="30"/>
      <c r="DH1121" s="30"/>
      <c r="DI1121" s="30"/>
      <c r="DJ1121" s="30"/>
      <c r="DK1121" s="30"/>
      <c r="DL1121" s="49"/>
      <c r="DM1121" s="30"/>
      <c r="DN1121" s="30"/>
      <c r="DO1121" s="30"/>
      <c r="DP1121" s="30"/>
      <c r="DQ1121" s="30"/>
    </row>
    <row r="1122" spans="102:121">
      <c r="CX1122" s="30"/>
      <c r="CY1122" s="30"/>
      <c r="CZ1122" s="30"/>
      <c r="DA1122" s="30"/>
      <c r="DB1122" s="30"/>
      <c r="DC1122" s="50"/>
      <c r="DD1122" s="50"/>
      <c r="DE1122" s="30"/>
      <c r="DF1122" s="30"/>
      <c r="DG1122" s="30"/>
      <c r="DH1122" s="30"/>
      <c r="DI1122" s="30"/>
      <c r="DJ1122" s="30"/>
      <c r="DK1122" s="30"/>
      <c r="DL1122" s="49"/>
      <c r="DM1122" s="30"/>
      <c r="DN1122" s="30"/>
      <c r="DO1122" s="30"/>
      <c r="DP1122" s="30"/>
      <c r="DQ1122" s="30"/>
    </row>
    <row r="1123" spans="102:121">
      <c r="CX1123" s="30"/>
      <c r="CY1123" s="30"/>
      <c r="CZ1123" s="30"/>
      <c r="DA1123" s="30"/>
      <c r="DB1123" s="30"/>
      <c r="DC1123" s="50"/>
      <c r="DD1123" s="50"/>
      <c r="DE1123" s="30"/>
      <c r="DF1123" s="30"/>
      <c r="DG1123" s="30"/>
      <c r="DH1123" s="30"/>
      <c r="DI1123" s="30"/>
      <c r="DJ1123" s="30"/>
      <c r="DK1123" s="30"/>
      <c r="DL1123" s="49"/>
      <c r="DM1123" s="30"/>
      <c r="DN1123" s="30"/>
      <c r="DO1123" s="30"/>
      <c r="DP1123" s="30"/>
      <c r="DQ1123" s="30"/>
    </row>
    <row r="1124" spans="102:121">
      <c r="CX1124" s="30"/>
      <c r="CY1124" s="30"/>
      <c r="CZ1124" s="30"/>
      <c r="DA1124" s="30"/>
      <c r="DB1124" s="30"/>
      <c r="DC1124" s="50"/>
      <c r="DD1124" s="50"/>
      <c r="DE1124" s="30"/>
      <c r="DF1124" s="30"/>
      <c r="DG1124" s="30"/>
      <c r="DH1124" s="30"/>
      <c r="DI1124" s="30"/>
      <c r="DJ1124" s="30"/>
      <c r="DK1124" s="30"/>
      <c r="DL1124" s="49"/>
      <c r="DM1124" s="30"/>
      <c r="DN1124" s="30"/>
      <c r="DO1124" s="30"/>
      <c r="DP1124" s="30"/>
      <c r="DQ1124" s="30"/>
    </row>
    <row r="1125" spans="102:121">
      <c r="CX1125" s="30"/>
      <c r="CY1125" s="30"/>
      <c r="CZ1125" s="30"/>
      <c r="DA1125" s="30"/>
      <c r="DB1125" s="30"/>
      <c r="DC1125" s="50"/>
      <c r="DD1125" s="50"/>
      <c r="DE1125" s="30"/>
      <c r="DF1125" s="30"/>
      <c r="DG1125" s="30"/>
      <c r="DH1125" s="30"/>
      <c r="DI1125" s="30"/>
      <c r="DJ1125" s="30"/>
      <c r="DK1125" s="30"/>
      <c r="DL1125" s="49"/>
      <c r="DM1125" s="30"/>
      <c r="DN1125" s="30"/>
      <c r="DO1125" s="30"/>
      <c r="DP1125" s="30"/>
      <c r="DQ1125" s="30"/>
    </row>
    <row r="1126" spans="102:121">
      <c r="CX1126" s="30"/>
      <c r="CY1126" s="30"/>
      <c r="CZ1126" s="30"/>
      <c r="DA1126" s="30"/>
      <c r="DB1126" s="30"/>
      <c r="DC1126" s="50"/>
      <c r="DD1126" s="50"/>
      <c r="DE1126" s="30"/>
      <c r="DF1126" s="30"/>
      <c r="DG1126" s="30"/>
      <c r="DH1126" s="30"/>
      <c r="DI1126" s="30"/>
      <c r="DJ1126" s="30"/>
      <c r="DK1126" s="30"/>
      <c r="DL1126" s="49"/>
      <c r="DM1126" s="30"/>
      <c r="DN1126" s="30"/>
      <c r="DO1126" s="30"/>
      <c r="DP1126" s="30"/>
      <c r="DQ1126" s="30"/>
    </row>
    <row r="1127" spans="102:121">
      <c r="CX1127" s="30"/>
      <c r="CY1127" s="30"/>
      <c r="CZ1127" s="30"/>
      <c r="DA1127" s="30"/>
      <c r="DB1127" s="30"/>
      <c r="DC1127" s="50"/>
      <c r="DD1127" s="50"/>
      <c r="DE1127" s="30"/>
      <c r="DF1127" s="30"/>
      <c r="DG1127" s="30"/>
      <c r="DH1127" s="30"/>
      <c r="DI1127" s="30"/>
      <c r="DJ1127" s="30"/>
      <c r="DK1127" s="30"/>
      <c r="DL1127" s="49"/>
      <c r="DM1127" s="30"/>
      <c r="DN1127" s="30"/>
      <c r="DO1127" s="30"/>
      <c r="DP1127" s="30"/>
      <c r="DQ1127" s="30"/>
    </row>
    <row r="1128" spans="102:121">
      <c r="CX1128" s="30"/>
      <c r="CY1128" s="30"/>
      <c r="CZ1128" s="30"/>
      <c r="DA1128" s="30"/>
      <c r="DB1128" s="30"/>
      <c r="DC1128" s="50"/>
      <c r="DD1128" s="50"/>
      <c r="DE1128" s="30"/>
      <c r="DF1128" s="30"/>
      <c r="DG1128" s="30"/>
      <c r="DH1128" s="30"/>
      <c r="DI1128" s="30"/>
      <c r="DJ1128" s="30"/>
      <c r="DK1128" s="30"/>
      <c r="DL1128" s="49"/>
      <c r="DM1128" s="30"/>
      <c r="DN1128" s="30"/>
      <c r="DO1128" s="30"/>
      <c r="DP1128" s="30"/>
      <c r="DQ1128" s="30"/>
    </row>
    <row r="1129" spans="102:121">
      <c r="CX1129" s="30"/>
      <c r="CY1129" s="30"/>
      <c r="CZ1129" s="30"/>
      <c r="DA1129" s="30"/>
      <c r="DB1129" s="30"/>
      <c r="DC1129" s="50"/>
      <c r="DD1129" s="50"/>
      <c r="DE1129" s="30"/>
      <c r="DF1129" s="30"/>
      <c r="DG1129" s="30"/>
      <c r="DH1129" s="30"/>
      <c r="DI1129" s="30"/>
      <c r="DJ1129" s="30"/>
      <c r="DK1129" s="30"/>
      <c r="DL1129" s="49"/>
      <c r="DM1129" s="30"/>
      <c r="DN1129" s="30"/>
      <c r="DO1129" s="30"/>
      <c r="DP1129" s="30"/>
      <c r="DQ1129" s="30"/>
    </row>
    <row r="1130" spans="102:121">
      <c r="CX1130" s="30"/>
      <c r="CY1130" s="30"/>
      <c r="CZ1130" s="30"/>
      <c r="DA1130" s="30"/>
      <c r="DB1130" s="30"/>
      <c r="DC1130" s="50"/>
      <c r="DD1130" s="50"/>
      <c r="DE1130" s="30"/>
      <c r="DF1130" s="30"/>
      <c r="DG1130" s="30"/>
      <c r="DH1130" s="30"/>
      <c r="DI1130" s="30"/>
      <c r="DJ1130" s="30"/>
      <c r="DK1130" s="30"/>
      <c r="DL1130" s="49"/>
      <c r="DM1130" s="30"/>
      <c r="DN1130" s="30"/>
      <c r="DO1130" s="30"/>
      <c r="DP1130" s="30"/>
      <c r="DQ1130" s="30"/>
    </row>
    <row r="1131" spans="102:121">
      <c r="CX1131" s="30"/>
      <c r="CY1131" s="30"/>
      <c r="CZ1131" s="30"/>
      <c r="DA1131" s="30"/>
      <c r="DB1131" s="30"/>
      <c r="DC1131" s="50"/>
      <c r="DD1131" s="50"/>
      <c r="DE1131" s="30"/>
      <c r="DF1131" s="30"/>
      <c r="DG1131" s="30"/>
      <c r="DH1131" s="30"/>
      <c r="DI1131" s="30"/>
      <c r="DJ1131" s="30"/>
      <c r="DK1131" s="30"/>
      <c r="DL1131" s="49"/>
      <c r="DM1131" s="30"/>
      <c r="DN1131" s="30"/>
      <c r="DO1131" s="30"/>
      <c r="DP1131" s="30"/>
      <c r="DQ1131" s="30"/>
    </row>
    <row r="1132" spans="102:121">
      <c r="CX1132" s="30"/>
      <c r="CY1132" s="30"/>
      <c r="CZ1132" s="30"/>
      <c r="DA1132" s="30"/>
      <c r="DB1132" s="30"/>
      <c r="DC1132" s="50"/>
      <c r="DD1132" s="50"/>
      <c r="DE1132" s="30"/>
      <c r="DF1132" s="30"/>
      <c r="DG1132" s="30"/>
      <c r="DH1132" s="30"/>
      <c r="DI1132" s="30"/>
      <c r="DJ1132" s="30"/>
      <c r="DK1132" s="30"/>
      <c r="DL1132" s="49"/>
      <c r="DM1132" s="30"/>
      <c r="DN1132" s="30"/>
      <c r="DO1132" s="30"/>
      <c r="DP1132" s="30"/>
      <c r="DQ1132" s="30"/>
    </row>
    <row r="1133" spans="102:121">
      <c r="CX1133" s="30"/>
      <c r="CY1133" s="30"/>
      <c r="CZ1133" s="30"/>
      <c r="DA1133" s="30"/>
      <c r="DB1133" s="30"/>
      <c r="DC1133" s="50"/>
      <c r="DD1133" s="50"/>
      <c r="DE1133" s="30"/>
      <c r="DF1133" s="30"/>
      <c r="DG1133" s="30"/>
      <c r="DH1133" s="30"/>
      <c r="DI1133" s="30"/>
      <c r="DJ1133" s="30"/>
      <c r="DK1133" s="30"/>
      <c r="DL1133" s="49"/>
      <c r="DM1133" s="30"/>
      <c r="DN1133" s="30"/>
      <c r="DO1133" s="30"/>
      <c r="DP1133" s="30"/>
      <c r="DQ1133" s="30"/>
    </row>
    <row r="1134" spans="102:121">
      <c r="CX1134" s="30"/>
      <c r="CY1134" s="30"/>
      <c r="CZ1134" s="30"/>
      <c r="DA1134" s="30"/>
      <c r="DB1134" s="30"/>
      <c r="DC1134" s="50"/>
      <c r="DD1134" s="50"/>
      <c r="DE1134" s="30"/>
      <c r="DF1134" s="30"/>
      <c r="DG1134" s="30"/>
      <c r="DH1134" s="30"/>
      <c r="DI1134" s="30"/>
      <c r="DJ1134" s="30"/>
      <c r="DK1134" s="30"/>
      <c r="DL1134" s="49"/>
      <c r="DM1134" s="30"/>
      <c r="DN1134" s="30"/>
      <c r="DO1134" s="30"/>
      <c r="DP1134" s="30"/>
      <c r="DQ1134" s="30"/>
    </row>
    <row r="1135" spans="102:121">
      <c r="CX1135" s="30"/>
      <c r="CY1135" s="30"/>
      <c r="CZ1135" s="30"/>
      <c r="DA1135" s="30"/>
      <c r="DB1135" s="30"/>
      <c r="DC1135" s="50"/>
      <c r="DD1135" s="50"/>
      <c r="DE1135" s="30"/>
      <c r="DF1135" s="30"/>
      <c r="DG1135" s="30"/>
      <c r="DH1135" s="30"/>
      <c r="DI1135" s="30"/>
      <c r="DJ1135" s="30"/>
      <c r="DK1135" s="30"/>
      <c r="DL1135" s="49"/>
      <c r="DM1135" s="30"/>
      <c r="DN1135" s="30"/>
      <c r="DO1135" s="30"/>
      <c r="DP1135" s="30"/>
      <c r="DQ1135" s="30"/>
    </row>
    <row r="1136" spans="102:121">
      <c r="CX1136" s="30"/>
      <c r="CY1136" s="30"/>
      <c r="CZ1136" s="30"/>
      <c r="DA1136" s="30"/>
      <c r="DB1136" s="30"/>
      <c r="DC1136" s="50"/>
      <c r="DD1136" s="50"/>
      <c r="DE1136" s="30"/>
      <c r="DF1136" s="30"/>
      <c r="DG1136" s="30"/>
      <c r="DH1136" s="30"/>
      <c r="DI1136" s="30"/>
      <c r="DJ1136" s="30"/>
      <c r="DK1136" s="30"/>
      <c r="DL1136" s="49"/>
      <c r="DM1136" s="30"/>
      <c r="DN1136" s="30"/>
      <c r="DO1136" s="30"/>
      <c r="DP1136" s="30"/>
      <c r="DQ1136" s="30"/>
    </row>
    <row r="1137" spans="102:121">
      <c r="CX1137" s="30"/>
      <c r="CY1137" s="30"/>
      <c r="CZ1137" s="30"/>
      <c r="DA1137" s="30"/>
      <c r="DB1137" s="30"/>
      <c r="DC1137" s="50"/>
      <c r="DD1137" s="50"/>
      <c r="DE1137" s="30"/>
      <c r="DF1137" s="30"/>
      <c r="DG1137" s="30"/>
      <c r="DH1137" s="30"/>
      <c r="DI1137" s="30"/>
      <c r="DJ1137" s="30"/>
      <c r="DK1137" s="30"/>
      <c r="DL1137" s="49"/>
      <c r="DM1137" s="30"/>
      <c r="DN1137" s="30"/>
      <c r="DO1137" s="30"/>
      <c r="DP1137" s="30"/>
      <c r="DQ1137" s="30"/>
    </row>
    <row r="1138" spans="102:121">
      <c r="CX1138" s="30"/>
      <c r="CY1138" s="30"/>
      <c r="CZ1138" s="30"/>
      <c r="DA1138" s="30"/>
      <c r="DB1138" s="30"/>
      <c r="DC1138" s="50"/>
      <c r="DD1138" s="50"/>
      <c r="DE1138" s="30"/>
      <c r="DF1138" s="30"/>
      <c r="DG1138" s="30"/>
      <c r="DH1138" s="30"/>
      <c r="DI1138" s="30"/>
      <c r="DJ1138" s="30"/>
      <c r="DK1138" s="30"/>
      <c r="DL1138" s="49"/>
      <c r="DM1138" s="30"/>
      <c r="DN1138" s="30"/>
      <c r="DO1138" s="30"/>
      <c r="DP1138" s="30"/>
      <c r="DQ1138" s="30"/>
    </row>
    <row r="1139" spans="102:121">
      <c r="CX1139" s="30"/>
      <c r="CY1139" s="30"/>
      <c r="CZ1139" s="30"/>
      <c r="DA1139" s="30"/>
      <c r="DB1139" s="30"/>
      <c r="DC1139" s="50"/>
      <c r="DD1139" s="50"/>
      <c r="DE1139" s="30"/>
      <c r="DF1139" s="30"/>
      <c r="DG1139" s="30"/>
      <c r="DH1139" s="30"/>
      <c r="DI1139" s="30"/>
      <c r="DJ1139" s="30"/>
      <c r="DK1139" s="30"/>
      <c r="DL1139" s="49"/>
      <c r="DM1139" s="30"/>
      <c r="DN1139" s="30"/>
      <c r="DO1139" s="30"/>
      <c r="DP1139" s="30"/>
      <c r="DQ1139" s="30"/>
    </row>
    <row r="1140" spans="102:121">
      <c r="CX1140" s="30"/>
      <c r="CY1140" s="30"/>
      <c r="CZ1140" s="30"/>
      <c r="DA1140" s="30"/>
      <c r="DB1140" s="30"/>
      <c r="DC1140" s="50"/>
      <c r="DD1140" s="50"/>
      <c r="DE1140" s="30"/>
      <c r="DF1140" s="30"/>
      <c r="DG1140" s="30"/>
      <c r="DH1140" s="30"/>
      <c r="DI1140" s="30"/>
      <c r="DJ1140" s="30"/>
      <c r="DK1140" s="30"/>
      <c r="DL1140" s="49"/>
      <c r="DM1140" s="30"/>
      <c r="DN1140" s="30"/>
      <c r="DO1140" s="30"/>
      <c r="DP1140" s="30"/>
      <c r="DQ1140" s="30"/>
    </row>
    <row r="1141" spans="102:121">
      <c r="CX1141" s="30"/>
      <c r="CY1141" s="30"/>
      <c r="CZ1141" s="30"/>
      <c r="DA1141" s="30"/>
      <c r="DB1141" s="30"/>
      <c r="DC1141" s="50"/>
      <c r="DD1141" s="50"/>
      <c r="DE1141" s="30"/>
      <c r="DF1141" s="30"/>
      <c r="DG1141" s="30"/>
      <c r="DH1141" s="30"/>
      <c r="DI1141" s="30"/>
      <c r="DJ1141" s="30"/>
      <c r="DK1141" s="30"/>
      <c r="DL1141" s="49"/>
      <c r="DM1141" s="30"/>
      <c r="DN1141" s="30"/>
      <c r="DO1141" s="30"/>
      <c r="DP1141" s="30"/>
      <c r="DQ1141" s="30"/>
    </row>
    <row r="1142" spans="102:121">
      <c r="CX1142" s="30"/>
      <c r="CY1142" s="30"/>
      <c r="CZ1142" s="30"/>
      <c r="DA1142" s="30"/>
      <c r="DB1142" s="30"/>
      <c r="DC1142" s="50"/>
      <c r="DD1142" s="50"/>
      <c r="DE1142" s="30"/>
      <c r="DF1142" s="30"/>
      <c r="DG1142" s="30"/>
      <c r="DH1142" s="30"/>
      <c r="DI1142" s="30"/>
      <c r="DJ1142" s="30"/>
      <c r="DK1142" s="30"/>
      <c r="DL1142" s="49"/>
      <c r="DM1142" s="30"/>
      <c r="DN1142" s="30"/>
      <c r="DO1142" s="30"/>
      <c r="DP1142" s="30"/>
      <c r="DQ1142" s="30"/>
    </row>
    <row r="1143" spans="102:121">
      <c r="CX1143" s="30"/>
      <c r="CY1143" s="30"/>
      <c r="CZ1143" s="30"/>
      <c r="DA1143" s="30"/>
      <c r="DB1143" s="30"/>
      <c r="DC1143" s="50"/>
      <c r="DD1143" s="50"/>
      <c r="DE1143" s="30"/>
      <c r="DF1143" s="30"/>
      <c r="DG1143" s="30"/>
      <c r="DH1143" s="30"/>
      <c r="DI1143" s="30"/>
      <c r="DJ1143" s="30"/>
      <c r="DK1143" s="30"/>
      <c r="DL1143" s="49"/>
      <c r="DM1143" s="30"/>
      <c r="DN1143" s="30"/>
      <c r="DO1143" s="30"/>
      <c r="DP1143" s="30"/>
      <c r="DQ1143" s="30"/>
    </row>
    <row r="1144" spans="102:121">
      <c r="CX1144" s="30"/>
      <c r="CY1144" s="30"/>
      <c r="CZ1144" s="30"/>
      <c r="DA1144" s="30"/>
      <c r="DB1144" s="30"/>
      <c r="DC1144" s="50"/>
      <c r="DD1144" s="50"/>
      <c r="DE1144" s="30"/>
      <c r="DF1144" s="30"/>
      <c r="DG1144" s="30"/>
      <c r="DH1144" s="30"/>
      <c r="DI1144" s="30"/>
      <c r="DJ1144" s="30"/>
      <c r="DK1144" s="30"/>
      <c r="DL1144" s="49"/>
      <c r="DM1144" s="30"/>
      <c r="DN1144" s="30"/>
      <c r="DO1144" s="30"/>
      <c r="DP1144" s="30"/>
      <c r="DQ1144" s="30"/>
    </row>
    <row r="1145" spans="102:121">
      <c r="CX1145" s="30"/>
      <c r="CY1145" s="30"/>
      <c r="CZ1145" s="30"/>
      <c r="DA1145" s="30"/>
      <c r="DB1145" s="30"/>
      <c r="DC1145" s="50"/>
      <c r="DD1145" s="50"/>
      <c r="DE1145" s="30"/>
      <c r="DF1145" s="30"/>
      <c r="DG1145" s="30"/>
      <c r="DH1145" s="30"/>
      <c r="DI1145" s="30"/>
      <c r="DJ1145" s="30"/>
      <c r="DK1145" s="30"/>
      <c r="DL1145" s="49"/>
      <c r="DM1145" s="30"/>
      <c r="DN1145" s="30"/>
      <c r="DO1145" s="30"/>
      <c r="DP1145" s="30"/>
      <c r="DQ1145" s="30"/>
    </row>
    <row r="1146" spans="102:121">
      <c r="CX1146" s="30"/>
      <c r="CY1146" s="30"/>
      <c r="CZ1146" s="30"/>
      <c r="DA1146" s="30"/>
      <c r="DB1146" s="30"/>
      <c r="DC1146" s="50"/>
      <c r="DD1146" s="50"/>
      <c r="DE1146" s="30"/>
      <c r="DF1146" s="30"/>
      <c r="DG1146" s="30"/>
      <c r="DH1146" s="30"/>
      <c r="DI1146" s="30"/>
      <c r="DJ1146" s="30"/>
      <c r="DK1146" s="30"/>
      <c r="DL1146" s="49"/>
      <c r="DM1146" s="30"/>
      <c r="DN1146" s="30"/>
      <c r="DO1146" s="30"/>
      <c r="DP1146" s="30"/>
      <c r="DQ1146" s="30"/>
    </row>
    <row r="1147" spans="102:121">
      <c r="CX1147" s="30"/>
      <c r="CY1147" s="30"/>
      <c r="CZ1147" s="30"/>
      <c r="DA1147" s="30"/>
      <c r="DB1147" s="30"/>
      <c r="DC1147" s="50"/>
      <c r="DD1147" s="50"/>
      <c r="DE1147" s="30"/>
      <c r="DF1147" s="30"/>
      <c r="DG1147" s="30"/>
      <c r="DH1147" s="30"/>
      <c r="DI1147" s="30"/>
      <c r="DJ1147" s="30"/>
      <c r="DK1147" s="30"/>
      <c r="DL1147" s="49"/>
      <c r="DM1147" s="30"/>
      <c r="DN1147" s="30"/>
      <c r="DO1147" s="30"/>
      <c r="DP1147" s="30"/>
      <c r="DQ1147" s="30"/>
    </row>
    <row r="1148" spans="102:121">
      <c r="CX1148" s="30"/>
      <c r="CY1148" s="30"/>
      <c r="CZ1148" s="30"/>
      <c r="DA1148" s="30"/>
      <c r="DB1148" s="30"/>
      <c r="DC1148" s="50"/>
      <c r="DD1148" s="50"/>
      <c r="DE1148" s="30"/>
      <c r="DF1148" s="30"/>
      <c r="DG1148" s="30"/>
      <c r="DH1148" s="30"/>
      <c r="DI1148" s="30"/>
      <c r="DJ1148" s="30"/>
      <c r="DK1148" s="30"/>
      <c r="DL1148" s="49"/>
      <c r="DM1148" s="30"/>
      <c r="DN1148" s="30"/>
      <c r="DO1148" s="30"/>
      <c r="DP1148" s="30"/>
      <c r="DQ1148" s="30"/>
    </row>
    <row r="1149" spans="102:121">
      <c r="CX1149" s="30"/>
      <c r="CY1149" s="30"/>
      <c r="CZ1149" s="30"/>
      <c r="DA1149" s="30"/>
      <c r="DB1149" s="30"/>
      <c r="DC1149" s="50"/>
      <c r="DD1149" s="50"/>
      <c r="DE1149" s="30"/>
      <c r="DF1149" s="30"/>
      <c r="DG1149" s="30"/>
      <c r="DH1149" s="30"/>
      <c r="DI1149" s="30"/>
      <c r="DJ1149" s="30"/>
      <c r="DK1149" s="30"/>
      <c r="DL1149" s="49"/>
      <c r="DM1149" s="30"/>
      <c r="DN1149" s="30"/>
      <c r="DO1149" s="30"/>
      <c r="DP1149" s="30"/>
      <c r="DQ1149" s="30"/>
    </row>
    <row r="1150" spans="102:121">
      <c r="CX1150" s="30"/>
      <c r="CY1150" s="30"/>
      <c r="CZ1150" s="30"/>
      <c r="DA1150" s="30"/>
      <c r="DB1150" s="30"/>
      <c r="DC1150" s="50"/>
      <c r="DD1150" s="50"/>
      <c r="DE1150" s="30"/>
      <c r="DF1150" s="30"/>
      <c r="DG1150" s="30"/>
      <c r="DH1150" s="30"/>
      <c r="DI1150" s="30"/>
      <c r="DJ1150" s="30"/>
      <c r="DK1150" s="30"/>
      <c r="DL1150" s="49"/>
      <c r="DM1150" s="30"/>
      <c r="DN1150" s="30"/>
      <c r="DO1150" s="30"/>
      <c r="DP1150" s="30"/>
      <c r="DQ1150" s="30"/>
    </row>
    <row r="1151" spans="102:121">
      <c r="CX1151" s="30"/>
      <c r="CY1151" s="30"/>
      <c r="CZ1151" s="30"/>
      <c r="DA1151" s="30"/>
      <c r="DB1151" s="30"/>
      <c r="DC1151" s="50"/>
      <c r="DD1151" s="50"/>
      <c r="DE1151" s="30"/>
      <c r="DF1151" s="30"/>
      <c r="DG1151" s="30"/>
      <c r="DH1151" s="30"/>
      <c r="DI1151" s="30"/>
      <c r="DJ1151" s="30"/>
      <c r="DK1151" s="30"/>
      <c r="DL1151" s="49"/>
      <c r="DM1151" s="30"/>
      <c r="DN1151" s="30"/>
      <c r="DO1151" s="30"/>
      <c r="DP1151" s="30"/>
      <c r="DQ1151" s="30"/>
    </row>
    <row r="1152" spans="102:121">
      <c r="CX1152" s="30"/>
      <c r="CY1152" s="30"/>
      <c r="CZ1152" s="30"/>
      <c r="DA1152" s="30"/>
      <c r="DB1152" s="30"/>
      <c r="DC1152" s="50"/>
      <c r="DD1152" s="50"/>
      <c r="DE1152" s="30"/>
      <c r="DF1152" s="30"/>
      <c r="DG1152" s="30"/>
      <c r="DH1152" s="30"/>
      <c r="DI1152" s="30"/>
      <c r="DJ1152" s="30"/>
      <c r="DK1152" s="30"/>
      <c r="DL1152" s="49"/>
      <c r="DM1152" s="30"/>
      <c r="DN1152" s="30"/>
      <c r="DO1152" s="30"/>
      <c r="DP1152" s="30"/>
      <c r="DQ1152" s="30"/>
    </row>
    <row r="1153" spans="102:121">
      <c r="CX1153" s="30"/>
      <c r="CY1153" s="30"/>
      <c r="CZ1153" s="30"/>
      <c r="DA1153" s="30"/>
      <c r="DB1153" s="30"/>
      <c r="DC1153" s="50"/>
      <c r="DD1153" s="50"/>
      <c r="DE1153" s="30"/>
      <c r="DF1153" s="30"/>
      <c r="DG1153" s="30"/>
      <c r="DH1153" s="30"/>
      <c r="DI1153" s="30"/>
      <c r="DJ1153" s="30"/>
      <c r="DK1153" s="30"/>
      <c r="DL1153" s="49"/>
      <c r="DM1153" s="30"/>
      <c r="DN1153" s="30"/>
      <c r="DO1153" s="30"/>
      <c r="DP1153" s="30"/>
      <c r="DQ1153" s="30"/>
    </row>
    <row r="1154" spans="102:121">
      <c r="CX1154" s="30"/>
      <c r="CY1154" s="30"/>
      <c r="CZ1154" s="30"/>
      <c r="DA1154" s="30"/>
      <c r="DB1154" s="30"/>
      <c r="DC1154" s="50"/>
      <c r="DD1154" s="50"/>
      <c r="DE1154" s="30"/>
      <c r="DF1154" s="30"/>
      <c r="DG1154" s="30"/>
      <c r="DH1154" s="30"/>
      <c r="DI1154" s="30"/>
      <c r="DJ1154" s="30"/>
      <c r="DK1154" s="30"/>
      <c r="DL1154" s="49"/>
      <c r="DM1154" s="30"/>
      <c r="DN1154" s="30"/>
      <c r="DO1154" s="30"/>
      <c r="DP1154" s="30"/>
      <c r="DQ1154" s="30"/>
    </row>
    <row r="1155" spans="102:121">
      <c r="CX1155" s="30"/>
      <c r="CY1155" s="30"/>
      <c r="CZ1155" s="30"/>
      <c r="DA1155" s="30"/>
      <c r="DB1155" s="30"/>
      <c r="DC1155" s="50"/>
      <c r="DD1155" s="50"/>
      <c r="DE1155" s="30"/>
      <c r="DF1155" s="30"/>
      <c r="DG1155" s="30"/>
      <c r="DH1155" s="30"/>
      <c r="DI1155" s="30"/>
      <c r="DJ1155" s="30"/>
      <c r="DK1155" s="30"/>
      <c r="DL1155" s="49"/>
      <c r="DM1155" s="30"/>
      <c r="DN1155" s="30"/>
      <c r="DO1155" s="30"/>
      <c r="DP1155" s="30"/>
      <c r="DQ1155" s="30"/>
    </row>
    <row r="1156" spans="102:121">
      <c r="CX1156" s="30"/>
      <c r="CY1156" s="30"/>
      <c r="CZ1156" s="30"/>
      <c r="DA1156" s="30"/>
      <c r="DB1156" s="30"/>
      <c r="DC1156" s="50"/>
      <c r="DD1156" s="50"/>
      <c r="DE1156" s="30"/>
      <c r="DF1156" s="30"/>
      <c r="DG1156" s="30"/>
      <c r="DH1156" s="30"/>
      <c r="DI1156" s="30"/>
      <c r="DJ1156" s="30"/>
      <c r="DK1156" s="30"/>
      <c r="DL1156" s="49"/>
      <c r="DM1156" s="30"/>
      <c r="DN1156" s="30"/>
      <c r="DO1156" s="30"/>
      <c r="DP1156" s="30"/>
      <c r="DQ1156" s="30"/>
    </row>
    <row r="1157" spans="102:121">
      <c r="CX1157" s="30"/>
      <c r="CY1157" s="30"/>
      <c r="CZ1157" s="30"/>
      <c r="DA1157" s="30"/>
      <c r="DB1157" s="30"/>
      <c r="DC1157" s="50"/>
      <c r="DD1157" s="50"/>
      <c r="DE1157" s="30"/>
      <c r="DF1157" s="30"/>
      <c r="DG1157" s="30"/>
      <c r="DH1157" s="30"/>
      <c r="DI1157" s="30"/>
      <c r="DJ1157" s="30"/>
      <c r="DK1157" s="30"/>
      <c r="DL1157" s="49"/>
      <c r="DM1157" s="30"/>
      <c r="DN1157" s="30"/>
      <c r="DO1157" s="30"/>
      <c r="DP1157" s="30"/>
      <c r="DQ1157" s="30"/>
    </row>
    <row r="1158" spans="102:121">
      <c r="CX1158" s="30"/>
      <c r="CY1158" s="30"/>
      <c r="CZ1158" s="30"/>
      <c r="DA1158" s="30"/>
      <c r="DB1158" s="30"/>
      <c r="DC1158" s="50"/>
      <c r="DD1158" s="50"/>
      <c r="DE1158" s="30"/>
      <c r="DF1158" s="30"/>
      <c r="DG1158" s="30"/>
      <c r="DH1158" s="30"/>
      <c r="DI1158" s="30"/>
      <c r="DJ1158" s="30"/>
      <c r="DK1158" s="30"/>
      <c r="DL1158" s="49"/>
      <c r="DM1158" s="30"/>
      <c r="DN1158" s="30"/>
      <c r="DO1158" s="30"/>
      <c r="DP1158" s="30"/>
      <c r="DQ1158" s="30"/>
    </row>
    <row r="1159" spans="102:121">
      <c r="CX1159" s="30"/>
      <c r="CY1159" s="30"/>
      <c r="CZ1159" s="30"/>
      <c r="DA1159" s="30"/>
      <c r="DB1159" s="30"/>
      <c r="DC1159" s="50"/>
      <c r="DD1159" s="50"/>
      <c r="DE1159" s="30"/>
      <c r="DF1159" s="30"/>
      <c r="DG1159" s="30"/>
      <c r="DH1159" s="30"/>
      <c r="DI1159" s="30"/>
      <c r="DJ1159" s="30"/>
      <c r="DK1159" s="30"/>
      <c r="DL1159" s="49"/>
      <c r="DM1159" s="30"/>
      <c r="DN1159" s="30"/>
      <c r="DO1159" s="30"/>
      <c r="DP1159" s="30"/>
      <c r="DQ1159" s="30"/>
    </row>
    <row r="1160" spans="102:121">
      <c r="CX1160" s="30"/>
      <c r="CY1160" s="30"/>
      <c r="CZ1160" s="30"/>
      <c r="DA1160" s="30"/>
      <c r="DB1160" s="30"/>
      <c r="DC1160" s="50"/>
      <c r="DD1160" s="50"/>
      <c r="DE1160" s="30"/>
      <c r="DF1160" s="30"/>
      <c r="DG1160" s="30"/>
      <c r="DH1160" s="30"/>
      <c r="DI1160" s="30"/>
      <c r="DJ1160" s="30"/>
      <c r="DK1160" s="30"/>
      <c r="DL1160" s="49"/>
      <c r="DM1160" s="30"/>
      <c r="DN1160" s="30"/>
      <c r="DO1160" s="30"/>
      <c r="DP1160" s="30"/>
      <c r="DQ1160" s="30"/>
    </row>
    <row r="1161" spans="102:121">
      <c r="CX1161" s="30"/>
      <c r="CY1161" s="30"/>
      <c r="CZ1161" s="30"/>
      <c r="DA1161" s="30"/>
      <c r="DB1161" s="30"/>
      <c r="DC1161" s="50"/>
      <c r="DD1161" s="50"/>
      <c r="DE1161" s="30"/>
      <c r="DF1161" s="30"/>
      <c r="DG1161" s="30"/>
      <c r="DH1161" s="30"/>
      <c r="DI1161" s="30"/>
      <c r="DJ1161" s="30"/>
      <c r="DK1161" s="30"/>
      <c r="DL1161" s="49"/>
      <c r="DM1161" s="30"/>
      <c r="DN1161" s="30"/>
      <c r="DO1161" s="30"/>
      <c r="DP1161" s="30"/>
      <c r="DQ1161" s="30"/>
    </row>
    <row r="1162" spans="102:121">
      <c r="CX1162" s="30"/>
      <c r="CY1162" s="30"/>
      <c r="CZ1162" s="30"/>
      <c r="DA1162" s="30"/>
      <c r="DB1162" s="30"/>
      <c r="DC1162" s="50"/>
      <c r="DD1162" s="50"/>
      <c r="DE1162" s="30"/>
      <c r="DF1162" s="30"/>
      <c r="DG1162" s="30"/>
      <c r="DH1162" s="30"/>
      <c r="DI1162" s="30"/>
      <c r="DJ1162" s="30"/>
      <c r="DK1162" s="30"/>
      <c r="DL1162" s="49"/>
      <c r="DM1162" s="30"/>
      <c r="DN1162" s="30"/>
      <c r="DO1162" s="30"/>
      <c r="DP1162" s="30"/>
      <c r="DQ1162" s="30"/>
    </row>
    <row r="1163" spans="102:121">
      <c r="CX1163" s="30"/>
      <c r="CY1163" s="30"/>
      <c r="CZ1163" s="30"/>
      <c r="DA1163" s="30"/>
      <c r="DB1163" s="30"/>
      <c r="DC1163" s="50"/>
      <c r="DD1163" s="50"/>
      <c r="DE1163" s="30"/>
      <c r="DF1163" s="30"/>
      <c r="DG1163" s="30"/>
      <c r="DH1163" s="30"/>
      <c r="DI1163" s="30"/>
      <c r="DJ1163" s="30"/>
      <c r="DK1163" s="30"/>
      <c r="DL1163" s="49"/>
      <c r="DM1163" s="30"/>
      <c r="DN1163" s="30"/>
      <c r="DO1163" s="30"/>
      <c r="DP1163" s="30"/>
      <c r="DQ1163" s="30"/>
    </row>
    <row r="1164" spans="102:121">
      <c r="CX1164" s="30"/>
      <c r="CY1164" s="30"/>
      <c r="CZ1164" s="30"/>
      <c r="DA1164" s="30"/>
      <c r="DB1164" s="30"/>
      <c r="DC1164" s="50"/>
      <c r="DD1164" s="50"/>
      <c r="DE1164" s="30"/>
      <c r="DF1164" s="30"/>
      <c r="DG1164" s="30"/>
      <c r="DH1164" s="30"/>
      <c r="DI1164" s="30"/>
      <c r="DJ1164" s="30"/>
      <c r="DK1164" s="30"/>
      <c r="DL1164" s="49"/>
      <c r="DM1164" s="30"/>
      <c r="DN1164" s="30"/>
      <c r="DO1164" s="30"/>
      <c r="DP1164" s="30"/>
      <c r="DQ1164" s="30"/>
    </row>
    <row r="1165" spans="102:121">
      <c r="CX1165" s="30"/>
      <c r="CY1165" s="30"/>
      <c r="CZ1165" s="30"/>
      <c r="DA1165" s="30"/>
      <c r="DB1165" s="30"/>
      <c r="DC1165" s="50"/>
      <c r="DD1165" s="50"/>
      <c r="DE1165" s="30"/>
      <c r="DF1165" s="30"/>
      <c r="DG1165" s="30"/>
      <c r="DH1165" s="30"/>
      <c r="DI1165" s="30"/>
      <c r="DJ1165" s="30"/>
      <c r="DK1165" s="30"/>
      <c r="DL1165" s="49"/>
      <c r="DM1165" s="30"/>
      <c r="DN1165" s="30"/>
      <c r="DO1165" s="30"/>
      <c r="DP1165" s="30"/>
      <c r="DQ1165" s="30"/>
    </row>
    <row r="1166" spans="102:121">
      <c r="CX1166" s="30"/>
      <c r="CY1166" s="30"/>
      <c r="CZ1166" s="30"/>
      <c r="DA1166" s="30"/>
      <c r="DB1166" s="30"/>
      <c r="DC1166" s="50"/>
      <c r="DD1166" s="50"/>
      <c r="DE1166" s="30"/>
      <c r="DF1166" s="30"/>
      <c r="DG1166" s="30"/>
      <c r="DH1166" s="30"/>
      <c r="DI1166" s="30"/>
      <c r="DJ1166" s="30"/>
      <c r="DK1166" s="30"/>
      <c r="DL1166" s="49"/>
      <c r="DM1166" s="30"/>
      <c r="DN1166" s="30"/>
      <c r="DO1166" s="30"/>
      <c r="DP1166" s="30"/>
      <c r="DQ1166" s="30"/>
    </row>
    <row r="1167" spans="102:121">
      <c r="CX1167" s="30"/>
      <c r="CY1167" s="30"/>
      <c r="CZ1167" s="30"/>
      <c r="DA1167" s="30"/>
      <c r="DB1167" s="30"/>
      <c r="DC1167" s="50"/>
      <c r="DD1167" s="50"/>
      <c r="DE1167" s="30"/>
      <c r="DF1167" s="30"/>
      <c r="DG1167" s="30"/>
      <c r="DH1167" s="30"/>
      <c r="DI1167" s="30"/>
      <c r="DJ1167" s="30"/>
      <c r="DK1167" s="30"/>
      <c r="DL1167" s="49"/>
      <c r="DM1167" s="30"/>
      <c r="DN1167" s="30"/>
      <c r="DO1167" s="30"/>
      <c r="DP1167" s="30"/>
      <c r="DQ1167" s="30"/>
    </row>
    <row r="1168" spans="102:121">
      <c r="CX1168" s="30"/>
      <c r="CY1168" s="30"/>
      <c r="CZ1168" s="30"/>
      <c r="DA1168" s="30"/>
      <c r="DB1168" s="30"/>
      <c r="DC1168" s="50"/>
      <c r="DD1168" s="50"/>
      <c r="DE1168" s="30"/>
      <c r="DF1168" s="30"/>
      <c r="DG1168" s="30"/>
      <c r="DH1168" s="30"/>
      <c r="DI1168" s="30"/>
      <c r="DJ1168" s="30"/>
      <c r="DK1168" s="30"/>
      <c r="DL1168" s="49"/>
      <c r="DM1168" s="30"/>
      <c r="DN1168" s="30"/>
      <c r="DO1168" s="30"/>
      <c r="DP1168" s="30"/>
      <c r="DQ1168" s="30"/>
    </row>
    <row r="1169" spans="102:121">
      <c r="CX1169" s="30"/>
      <c r="CY1169" s="30"/>
      <c r="CZ1169" s="30"/>
      <c r="DA1169" s="30"/>
      <c r="DB1169" s="30"/>
      <c r="DC1169" s="50"/>
      <c r="DD1169" s="50"/>
      <c r="DE1169" s="30"/>
      <c r="DF1169" s="30"/>
      <c r="DG1169" s="30"/>
      <c r="DH1169" s="30"/>
      <c r="DI1169" s="30"/>
      <c r="DJ1169" s="30"/>
      <c r="DK1169" s="30"/>
      <c r="DL1169" s="49"/>
      <c r="DM1169" s="30"/>
      <c r="DN1169" s="30"/>
      <c r="DO1169" s="30"/>
      <c r="DP1169" s="30"/>
      <c r="DQ1169" s="30"/>
    </row>
    <row r="1170" spans="102:121">
      <c r="CX1170" s="30"/>
      <c r="CY1170" s="30"/>
      <c r="CZ1170" s="30"/>
      <c r="DA1170" s="30"/>
      <c r="DB1170" s="30"/>
      <c r="DC1170" s="50"/>
      <c r="DD1170" s="50"/>
      <c r="DE1170" s="30"/>
      <c r="DF1170" s="30"/>
      <c r="DG1170" s="30"/>
      <c r="DH1170" s="30"/>
      <c r="DI1170" s="30"/>
      <c r="DJ1170" s="30"/>
      <c r="DK1170" s="30"/>
      <c r="DL1170" s="49"/>
      <c r="DM1170" s="30"/>
      <c r="DN1170" s="30"/>
      <c r="DO1170" s="30"/>
      <c r="DP1170" s="30"/>
      <c r="DQ1170" s="30"/>
    </row>
    <row r="1171" spans="102:121">
      <c r="CX1171" s="30"/>
      <c r="CY1171" s="30"/>
      <c r="CZ1171" s="30"/>
      <c r="DA1171" s="30"/>
      <c r="DB1171" s="30"/>
      <c r="DC1171" s="50"/>
      <c r="DD1171" s="50"/>
      <c r="DE1171" s="30"/>
      <c r="DF1171" s="30"/>
      <c r="DG1171" s="30"/>
      <c r="DH1171" s="30"/>
      <c r="DI1171" s="30"/>
      <c r="DJ1171" s="30"/>
      <c r="DK1171" s="30"/>
      <c r="DL1171" s="49"/>
      <c r="DM1171" s="30"/>
      <c r="DN1171" s="30"/>
      <c r="DO1171" s="30"/>
      <c r="DP1171" s="30"/>
      <c r="DQ1171" s="30"/>
    </row>
    <row r="1172" spans="102:121">
      <c r="CX1172" s="30"/>
      <c r="CY1172" s="30"/>
      <c r="CZ1172" s="30"/>
      <c r="DA1172" s="30"/>
      <c r="DB1172" s="30"/>
      <c r="DC1172" s="50"/>
      <c r="DD1172" s="50"/>
      <c r="DE1172" s="30"/>
      <c r="DF1172" s="30"/>
      <c r="DG1172" s="30"/>
      <c r="DH1172" s="30"/>
      <c r="DI1172" s="30"/>
      <c r="DJ1172" s="30"/>
      <c r="DK1172" s="30"/>
      <c r="DL1172" s="49"/>
      <c r="DM1172" s="30"/>
      <c r="DN1172" s="30"/>
      <c r="DO1172" s="30"/>
      <c r="DP1172" s="30"/>
      <c r="DQ1172" s="30"/>
    </row>
    <row r="1173" spans="102:121">
      <c r="CX1173" s="30"/>
      <c r="CY1173" s="30"/>
      <c r="CZ1173" s="30"/>
      <c r="DA1173" s="30"/>
      <c r="DB1173" s="30"/>
      <c r="DC1173" s="50"/>
      <c r="DD1173" s="50"/>
      <c r="DE1173" s="30"/>
      <c r="DF1173" s="30"/>
      <c r="DG1173" s="30"/>
      <c r="DH1173" s="30"/>
      <c r="DI1173" s="30"/>
      <c r="DJ1173" s="30"/>
      <c r="DK1173" s="30"/>
      <c r="DL1173" s="49"/>
      <c r="DM1173" s="30"/>
      <c r="DN1173" s="30"/>
      <c r="DO1173" s="30"/>
      <c r="DP1173" s="30"/>
      <c r="DQ1173" s="30"/>
    </row>
    <row r="1174" spans="102:121">
      <c r="CX1174" s="30"/>
      <c r="CY1174" s="30"/>
      <c r="CZ1174" s="30"/>
      <c r="DA1174" s="30"/>
      <c r="DB1174" s="30"/>
      <c r="DC1174" s="50"/>
      <c r="DD1174" s="50"/>
      <c r="DE1174" s="30"/>
      <c r="DF1174" s="30"/>
      <c r="DG1174" s="30"/>
      <c r="DH1174" s="30"/>
      <c r="DI1174" s="30"/>
      <c r="DJ1174" s="30"/>
      <c r="DK1174" s="30"/>
      <c r="DL1174" s="49"/>
      <c r="DM1174" s="30"/>
      <c r="DN1174" s="30"/>
      <c r="DO1174" s="30"/>
      <c r="DP1174" s="30"/>
      <c r="DQ1174" s="30"/>
    </row>
    <row r="1175" spans="102:121">
      <c r="CX1175" s="30"/>
      <c r="CY1175" s="30"/>
      <c r="CZ1175" s="30"/>
      <c r="DA1175" s="30"/>
      <c r="DB1175" s="30"/>
      <c r="DC1175" s="50"/>
      <c r="DD1175" s="50"/>
      <c r="DE1175" s="30"/>
      <c r="DF1175" s="30"/>
      <c r="DG1175" s="30"/>
      <c r="DH1175" s="30"/>
      <c r="DI1175" s="30"/>
      <c r="DJ1175" s="30"/>
      <c r="DK1175" s="30"/>
      <c r="DL1175" s="49"/>
      <c r="DM1175" s="30"/>
      <c r="DN1175" s="30"/>
      <c r="DO1175" s="30"/>
      <c r="DP1175" s="30"/>
      <c r="DQ1175" s="30"/>
    </row>
    <row r="1176" spans="102:121">
      <c r="CX1176" s="30"/>
      <c r="CY1176" s="30"/>
      <c r="CZ1176" s="30"/>
      <c r="DA1176" s="30"/>
      <c r="DB1176" s="30"/>
      <c r="DC1176" s="50"/>
      <c r="DD1176" s="50"/>
      <c r="DE1176" s="30"/>
      <c r="DF1176" s="30"/>
      <c r="DG1176" s="30"/>
      <c r="DH1176" s="30"/>
      <c r="DI1176" s="30"/>
      <c r="DJ1176" s="30"/>
      <c r="DK1176" s="30"/>
      <c r="DL1176" s="49"/>
      <c r="DM1176" s="30"/>
      <c r="DN1176" s="30"/>
      <c r="DO1176" s="30"/>
      <c r="DP1176" s="30"/>
      <c r="DQ1176" s="30"/>
    </row>
    <row r="1177" spans="102:121">
      <c r="CX1177" s="30"/>
      <c r="CY1177" s="30"/>
      <c r="CZ1177" s="30"/>
      <c r="DA1177" s="30"/>
      <c r="DB1177" s="30"/>
      <c r="DC1177" s="50"/>
      <c r="DD1177" s="50"/>
      <c r="DE1177" s="30"/>
      <c r="DF1177" s="30"/>
      <c r="DG1177" s="30"/>
      <c r="DH1177" s="30"/>
      <c r="DI1177" s="30"/>
      <c r="DJ1177" s="30"/>
      <c r="DK1177" s="30"/>
      <c r="DL1177" s="49"/>
      <c r="DM1177" s="30"/>
      <c r="DN1177" s="30"/>
      <c r="DO1177" s="30"/>
      <c r="DP1177" s="30"/>
      <c r="DQ1177" s="30"/>
    </row>
    <row r="1178" spans="102:121">
      <c r="CX1178" s="30"/>
      <c r="CY1178" s="30"/>
      <c r="CZ1178" s="30"/>
      <c r="DA1178" s="30"/>
      <c r="DB1178" s="30"/>
      <c r="DC1178" s="50"/>
      <c r="DD1178" s="50"/>
      <c r="DE1178" s="30"/>
      <c r="DF1178" s="30"/>
      <c r="DG1178" s="30"/>
      <c r="DH1178" s="30"/>
      <c r="DI1178" s="30"/>
      <c r="DJ1178" s="30"/>
      <c r="DK1178" s="30"/>
      <c r="DL1178" s="49"/>
      <c r="DM1178" s="30"/>
      <c r="DN1178" s="30"/>
      <c r="DO1178" s="30"/>
      <c r="DP1178" s="30"/>
      <c r="DQ1178" s="30"/>
    </row>
    <row r="1179" spans="102:121">
      <c r="CX1179" s="30"/>
      <c r="CY1179" s="30"/>
      <c r="CZ1179" s="30"/>
      <c r="DA1179" s="30"/>
      <c r="DB1179" s="30"/>
      <c r="DC1179" s="50"/>
      <c r="DD1179" s="50"/>
      <c r="DE1179" s="30"/>
      <c r="DF1179" s="30"/>
      <c r="DG1179" s="30"/>
      <c r="DH1179" s="30"/>
      <c r="DI1179" s="30"/>
      <c r="DJ1179" s="30"/>
      <c r="DK1179" s="30"/>
      <c r="DL1179" s="49"/>
      <c r="DM1179" s="30"/>
      <c r="DN1179" s="30"/>
      <c r="DO1179" s="30"/>
      <c r="DP1179" s="30"/>
      <c r="DQ1179" s="30"/>
    </row>
    <row r="1180" spans="102:121">
      <c r="CX1180" s="30"/>
      <c r="CY1180" s="30"/>
      <c r="CZ1180" s="30"/>
      <c r="DA1180" s="30"/>
      <c r="DB1180" s="30"/>
      <c r="DC1180" s="50"/>
      <c r="DD1180" s="50"/>
      <c r="DE1180" s="30"/>
      <c r="DF1180" s="30"/>
      <c r="DG1180" s="30"/>
      <c r="DH1180" s="30"/>
      <c r="DI1180" s="30"/>
      <c r="DJ1180" s="30"/>
      <c r="DK1180" s="30"/>
      <c r="DL1180" s="49"/>
      <c r="DM1180" s="30"/>
      <c r="DN1180" s="30"/>
      <c r="DO1180" s="30"/>
      <c r="DP1180" s="30"/>
      <c r="DQ1180" s="30"/>
    </row>
    <row r="1181" spans="102:121">
      <c r="CX1181" s="30"/>
      <c r="CY1181" s="30"/>
      <c r="CZ1181" s="30"/>
      <c r="DA1181" s="30"/>
      <c r="DB1181" s="30"/>
      <c r="DC1181" s="50"/>
      <c r="DD1181" s="50"/>
      <c r="DE1181" s="30"/>
      <c r="DF1181" s="30"/>
      <c r="DG1181" s="30"/>
      <c r="DH1181" s="30"/>
      <c r="DI1181" s="30"/>
      <c r="DJ1181" s="30"/>
      <c r="DK1181" s="30"/>
      <c r="DL1181" s="49"/>
      <c r="DM1181" s="30"/>
      <c r="DN1181" s="30"/>
      <c r="DO1181" s="30"/>
      <c r="DP1181" s="30"/>
      <c r="DQ1181" s="30"/>
    </row>
    <row r="1182" spans="102:121">
      <c r="CX1182" s="30"/>
      <c r="CY1182" s="30"/>
      <c r="CZ1182" s="30"/>
      <c r="DA1182" s="30"/>
      <c r="DB1182" s="30"/>
      <c r="DC1182" s="50"/>
      <c r="DD1182" s="50"/>
      <c r="DE1182" s="30"/>
      <c r="DF1182" s="30"/>
      <c r="DG1182" s="30"/>
      <c r="DH1182" s="30"/>
      <c r="DI1182" s="30"/>
      <c r="DJ1182" s="30"/>
      <c r="DK1182" s="30"/>
      <c r="DL1182" s="49"/>
      <c r="DM1182" s="30"/>
      <c r="DN1182" s="30"/>
      <c r="DO1182" s="30"/>
      <c r="DP1182" s="30"/>
      <c r="DQ1182" s="30"/>
    </row>
    <row r="1183" spans="102:121">
      <c r="CX1183" s="30"/>
      <c r="CY1183" s="30"/>
      <c r="CZ1183" s="30"/>
      <c r="DA1183" s="30"/>
      <c r="DB1183" s="30"/>
      <c r="DC1183" s="50"/>
      <c r="DD1183" s="50"/>
      <c r="DE1183" s="30"/>
      <c r="DF1183" s="30"/>
      <c r="DG1183" s="30"/>
      <c r="DH1183" s="30"/>
      <c r="DI1183" s="30"/>
      <c r="DJ1183" s="30"/>
      <c r="DK1183" s="30"/>
      <c r="DL1183" s="49"/>
      <c r="DM1183" s="30"/>
      <c r="DN1183" s="30"/>
      <c r="DO1183" s="30"/>
      <c r="DP1183" s="30"/>
      <c r="DQ1183" s="30"/>
    </row>
    <row r="1184" spans="102:121">
      <c r="CX1184" s="30"/>
      <c r="CY1184" s="30"/>
      <c r="CZ1184" s="30"/>
      <c r="DA1184" s="30"/>
      <c r="DB1184" s="30"/>
      <c r="DC1184" s="50"/>
      <c r="DD1184" s="50"/>
      <c r="DE1184" s="30"/>
      <c r="DF1184" s="30"/>
      <c r="DG1184" s="30"/>
      <c r="DH1184" s="30"/>
      <c r="DI1184" s="30"/>
      <c r="DJ1184" s="30"/>
      <c r="DK1184" s="30"/>
      <c r="DL1184" s="49"/>
      <c r="DM1184" s="30"/>
      <c r="DN1184" s="30"/>
      <c r="DO1184" s="30"/>
      <c r="DP1184" s="30"/>
      <c r="DQ1184" s="30"/>
    </row>
    <row r="1185" spans="102:121">
      <c r="CX1185" s="30"/>
      <c r="CY1185" s="30"/>
      <c r="CZ1185" s="30"/>
      <c r="DA1185" s="30"/>
      <c r="DB1185" s="30"/>
      <c r="DC1185" s="50"/>
      <c r="DD1185" s="50"/>
      <c r="DE1185" s="30"/>
      <c r="DF1185" s="30"/>
      <c r="DG1185" s="30"/>
      <c r="DH1185" s="30"/>
      <c r="DI1185" s="30"/>
      <c r="DJ1185" s="30"/>
      <c r="DK1185" s="30"/>
      <c r="DL1185" s="49"/>
      <c r="DM1185" s="30"/>
      <c r="DN1185" s="30"/>
      <c r="DO1185" s="30"/>
      <c r="DP1185" s="30"/>
      <c r="DQ1185" s="30"/>
    </row>
    <row r="1186" spans="102:121">
      <c r="CX1186" s="30"/>
      <c r="CY1186" s="30"/>
      <c r="CZ1186" s="30"/>
      <c r="DA1186" s="30"/>
      <c r="DB1186" s="30"/>
      <c r="DC1186" s="50"/>
      <c r="DD1186" s="50"/>
      <c r="DE1186" s="30"/>
      <c r="DF1186" s="30"/>
      <c r="DG1186" s="30"/>
      <c r="DH1186" s="30"/>
      <c r="DI1186" s="30"/>
      <c r="DJ1186" s="30"/>
      <c r="DK1186" s="30"/>
      <c r="DL1186" s="49"/>
      <c r="DM1186" s="30"/>
      <c r="DN1186" s="30"/>
      <c r="DO1186" s="30"/>
      <c r="DP1186" s="30"/>
      <c r="DQ1186" s="30"/>
    </row>
    <row r="1187" spans="102:121">
      <c r="CX1187" s="30"/>
      <c r="CY1187" s="30"/>
      <c r="CZ1187" s="30"/>
      <c r="DA1187" s="30"/>
      <c r="DB1187" s="30"/>
      <c r="DC1187" s="50"/>
      <c r="DD1187" s="50"/>
      <c r="DE1187" s="30"/>
      <c r="DF1187" s="30"/>
      <c r="DG1187" s="30"/>
      <c r="DH1187" s="30"/>
      <c r="DI1187" s="30"/>
      <c r="DJ1187" s="30"/>
      <c r="DK1187" s="30"/>
      <c r="DL1187" s="49"/>
      <c r="DM1187" s="30"/>
      <c r="DN1187" s="30"/>
      <c r="DO1187" s="30"/>
      <c r="DP1187" s="30"/>
      <c r="DQ1187" s="30"/>
    </row>
    <row r="1188" spans="102:121">
      <c r="CX1188" s="30"/>
      <c r="CY1188" s="30"/>
      <c r="CZ1188" s="30"/>
      <c r="DA1188" s="30"/>
      <c r="DB1188" s="30"/>
      <c r="DC1188" s="50"/>
      <c r="DD1188" s="50"/>
      <c r="DE1188" s="30"/>
      <c r="DF1188" s="30"/>
      <c r="DG1188" s="30"/>
      <c r="DH1188" s="30"/>
      <c r="DI1188" s="30"/>
      <c r="DJ1188" s="30"/>
      <c r="DK1188" s="30"/>
      <c r="DL1188" s="49"/>
      <c r="DM1188" s="30"/>
      <c r="DN1188" s="30"/>
      <c r="DO1188" s="30"/>
      <c r="DP1188" s="30"/>
      <c r="DQ1188" s="30"/>
    </row>
    <row r="1189" spans="102:121">
      <c r="CX1189" s="30"/>
      <c r="CY1189" s="30"/>
      <c r="CZ1189" s="30"/>
      <c r="DA1189" s="30"/>
      <c r="DB1189" s="30"/>
      <c r="DC1189" s="50"/>
      <c r="DD1189" s="50"/>
      <c r="DE1189" s="30"/>
      <c r="DF1189" s="30"/>
      <c r="DG1189" s="30"/>
      <c r="DH1189" s="30"/>
      <c r="DI1189" s="30"/>
      <c r="DJ1189" s="30"/>
      <c r="DK1189" s="30"/>
      <c r="DL1189" s="49"/>
      <c r="DM1189" s="30"/>
      <c r="DN1189" s="30"/>
      <c r="DO1189" s="30"/>
      <c r="DP1189" s="30"/>
      <c r="DQ1189" s="30"/>
    </row>
  </sheetData>
  <sheetProtection password="CC29" sheet="1" objects="1" scenarios="1"/>
  <mergeCells count="2271">
    <mergeCell ref="AH256:AH257"/>
    <mergeCell ref="AH258:AH259"/>
    <mergeCell ref="AH260:AH261"/>
    <mergeCell ref="AH262:AH263"/>
    <mergeCell ref="BO248:BO249"/>
    <mergeCell ref="BP248:BP249"/>
    <mergeCell ref="BN250:BN251"/>
    <mergeCell ref="BO250:BO251"/>
    <mergeCell ref="F266:F267"/>
    <mergeCell ref="G266:G267"/>
    <mergeCell ref="H266:H267"/>
    <mergeCell ref="BN266:BN267"/>
    <mergeCell ref="BO266:BO267"/>
    <mergeCell ref="BP266:BP267"/>
    <mergeCell ref="BN260:BN261"/>
    <mergeCell ref="BO260:BO261"/>
    <mergeCell ref="BP260:BP261"/>
    <mergeCell ref="BN262:BN263"/>
    <mergeCell ref="BO262:BO263"/>
    <mergeCell ref="BP262:BP263"/>
    <mergeCell ref="BN264:BN265"/>
    <mergeCell ref="BO264:BO265"/>
    <mergeCell ref="BP264:BP265"/>
    <mergeCell ref="BN254:BN255"/>
    <mergeCell ref="BO254:BO255"/>
    <mergeCell ref="BP254:BP255"/>
    <mergeCell ref="BN256:BN257"/>
    <mergeCell ref="BO256:BO257"/>
    <mergeCell ref="BP256:BP257"/>
    <mergeCell ref="BN258:BN259"/>
    <mergeCell ref="BO258:BO259"/>
    <mergeCell ref="BP258:BP259"/>
    <mergeCell ref="BL266:BL267"/>
    <mergeCell ref="BL256:BL257"/>
    <mergeCell ref="BL258:BL259"/>
    <mergeCell ref="BL260:BL261"/>
    <mergeCell ref="BN224:BN225"/>
    <mergeCell ref="BO224:BO225"/>
    <mergeCell ref="BP224:BP225"/>
    <mergeCell ref="BN226:BN227"/>
    <mergeCell ref="BO226:BO227"/>
    <mergeCell ref="BP226:BP227"/>
    <mergeCell ref="BN228:BN229"/>
    <mergeCell ref="BO228:BO229"/>
    <mergeCell ref="BP228:BP229"/>
    <mergeCell ref="BP250:BP251"/>
    <mergeCell ref="BN252:BN253"/>
    <mergeCell ref="BO252:BO253"/>
    <mergeCell ref="BP252:BP253"/>
    <mergeCell ref="BN242:BN243"/>
    <mergeCell ref="BO242:BO243"/>
    <mergeCell ref="BP242:BP243"/>
    <mergeCell ref="BN244:BN245"/>
    <mergeCell ref="BO244:BO245"/>
    <mergeCell ref="BP244:BP245"/>
    <mergeCell ref="BN246:BN247"/>
    <mergeCell ref="BO246:BO247"/>
    <mergeCell ref="BP246:BP247"/>
    <mergeCell ref="BN236:BN237"/>
    <mergeCell ref="BO236:BO237"/>
    <mergeCell ref="BP236:BP237"/>
    <mergeCell ref="BN238:BN239"/>
    <mergeCell ref="BO238:BO239"/>
    <mergeCell ref="BP238:BP239"/>
    <mergeCell ref="BN248:BN249"/>
    <mergeCell ref="AJ262:AJ263"/>
    <mergeCell ref="AK262:AK263"/>
    <mergeCell ref="AL262:AL263"/>
    <mergeCell ref="AJ264:AJ265"/>
    <mergeCell ref="AK264:AK265"/>
    <mergeCell ref="AL264:AL265"/>
    <mergeCell ref="BN206:BN207"/>
    <mergeCell ref="BO206:BO207"/>
    <mergeCell ref="BP206:BP207"/>
    <mergeCell ref="BN208:BN209"/>
    <mergeCell ref="BO208:BO209"/>
    <mergeCell ref="BP208:BP209"/>
    <mergeCell ref="BN210:BN211"/>
    <mergeCell ref="BO210:BO211"/>
    <mergeCell ref="BP210:BP211"/>
    <mergeCell ref="BN212:BN213"/>
    <mergeCell ref="BO212:BO213"/>
    <mergeCell ref="BP212:BP213"/>
    <mergeCell ref="BN214:BN215"/>
    <mergeCell ref="BO214:BO215"/>
    <mergeCell ref="BP214:BP215"/>
    <mergeCell ref="BN216:BN217"/>
    <mergeCell ref="BO216:BO217"/>
    <mergeCell ref="BN230:BN231"/>
    <mergeCell ref="BO230:BO231"/>
    <mergeCell ref="BP230:BP231"/>
    <mergeCell ref="BN232:BN233"/>
    <mergeCell ref="BO232:BO233"/>
    <mergeCell ref="BP234:BP235"/>
    <mergeCell ref="AJ258:AJ259"/>
    <mergeCell ref="AK228:AK229"/>
    <mergeCell ref="AL228:AL229"/>
    <mergeCell ref="AJ230:AJ231"/>
    <mergeCell ref="AK230:AK231"/>
    <mergeCell ref="AL230:AL231"/>
    <mergeCell ref="AL258:AL259"/>
    <mergeCell ref="AJ260:AJ261"/>
    <mergeCell ref="AK260:AK261"/>
    <mergeCell ref="AL260:AL261"/>
    <mergeCell ref="AJ250:AJ251"/>
    <mergeCell ref="AK250:AK251"/>
    <mergeCell ref="AL250:AL251"/>
    <mergeCell ref="AJ252:AJ253"/>
    <mergeCell ref="AK252:AK253"/>
    <mergeCell ref="AL252:AL253"/>
    <mergeCell ref="AJ254:AJ255"/>
    <mergeCell ref="AK254:AK255"/>
    <mergeCell ref="AL254:AL255"/>
    <mergeCell ref="AJ244:AJ245"/>
    <mergeCell ref="AK244:AK245"/>
    <mergeCell ref="AL244:AL245"/>
    <mergeCell ref="AJ246:AJ247"/>
    <mergeCell ref="AK246:AK247"/>
    <mergeCell ref="AL246:AL247"/>
    <mergeCell ref="AJ248:AJ249"/>
    <mergeCell ref="AK248:AK249"/>
    <mergeCell ref="AL248:AL249"/>
    <mergeCell ref="BP216:BP217"/>
    <mergeCell ref="AJ256:AJ257"/>
    <mergeCell ref="AK256:AK257"/>
    <mergeCell ref="AL256:AL257"/>
    <mergeCell ref="AJ238:AJ239"/>
    <mergeCell ref="AK238:AK239"/>
    <mergeCell ref="AL238:AL239"/>
    <mergeCell ref="AJ240:AJ241"/>
    <mergeCell ref="BN218:BN219"/>
    <mergeCell ref="BO218:BO219"/>
    <mergeCell ref="BP218:BP219"/>
    <mergeCell ref="BN220:BN221"/>
    <mergeCell ref="BO220:BO221"/>
    <mergeCell ref="BP220:BP221"/>
    <mergeCell ref="BN222:BN223"/>
    <mergeCell ref="BO222:BO223"/>
    <mergeCell ref="BP222:BP223"/>
    <mergeCell ref="BL246:BL247"/>
    <mergeCell ref="BP232:BP233"/>
    <mergeCell ref="BN234:BN235"/>
    <mergeCell ref="BO234:BO235"/>
    <mergeCell ref="AJ234:AJ235"/>
    <mergeCell ref="AK234:AK235"/>
    <mergeCell ref="AL234:AL235"/>
    <mergeCell ref="AJ236:AJ237"/>
    <mergeCell ref="BN240:BN241"/>
    <mergeCell ref="BO240:BO241"/>
    <mergeCell ref="BP240:BP241"/>
    <mergeCell ref="AK236:AK237"/>
    <mergeCell ref="AL236:AL237"/>
    <mergeCell ref="AJ226:AJ227"/>
    <mergeCell ref="AK226:AK227"/>
    <mergeCell ref="AJ220:AJ221"/>
    <mergeCell ref="AK220:AK221"/>
    <mergeCell ref="AL220:AL221"/>
    <mergeCell ref="AJ222:AJ223"/>
    <mergeCell ref="AK222:AK223"/>
    <mergeCell ref="AL222:AL223"/>
    <mergeCell ref="AJ224:AJ225"/>
    <mergeCell ref="AK224:AK225"/>
    <mergeCell ref="AL224:AL225"/>
    <mergeCell ref="F264:F265"/>
    <mergeCell ref="G264:G265"/>
    <mergeCell ref="H264:H265"/>
    <mergeCell ref="AJ206:AJ207"/>
    <mergeCell ref="AK206:AK207"/>
    <mergeCell ref="AL206:AL207"/>
    <mergeCell ref="AJ208:AJ209"/>
    <mergeCell ref="AK208:AK209"/>
    <mergeCell ref="AL208:AL209"/>
    <mergeCell ref="AJ210:AJ211"/>
    <mergeCell ref="AK210:AK211"/>
    <mergeCell ref="AL210:AL211"/>
    <mergeCell ref="AJ212:AJ213"/>
    <mergeCell ref="AK212:AK213"/>
    <mergeCell ref="AL212:AL213"/>
    <mergeCell ref="AJ214:AJ215"/>
    <mergeCell ref="AK214:AK215"/>
    <mergeCell ref="AL214:AL215"/>
    <mergeCell ref="AJ216:AJ217"/>
    <mergeCell ref="AK216:AK217"/>
    <mergeCell ref="AK258:AK259"/>
    <mergeCell ref="AL226:AL227"/>
    <mergeCell ref="AJ228:AJ229"/>
    <mergeCell ref="AL218:AL219"/>
    <mergeCell ref="F258:F259"/>
    <mergeCell ref="G258:G259"/>
    <mergeCell ref="H258:H259"/>
    <mergeCell ref="F260:F261"/>
    <mergeCell ref="G260:G261"/>
    <mergeCell ref="H260:H261"/>
    <mergeCell ref="F262:F263"/>
    <mergeCell ref="G262:G263"/>
    <mergeCell ref="H262:H263"/>
    <mergeCell ref="F252:F253"/>
    <mergeCell ref="G252:G253"/>
    <mergeCell ref="H252:H253"/>
    <mergeCell ref="F254:F255"/>
    <mergeCell ref="G254:G255"/>
    <mergeCell ref="H254:H255"/>
    <mergeCell ref="F256:F257"/>
    <mergeCell ref="G256:G257"/>
    <mergeCell ref="H256:H257"/>
    <mergeCell ref="F246:F247"/>
    <mergeCell ref="G246:G247"/>
    <mergeCell ref="H246:H247"/>
    <mergeCell ref="F248:F249"/>
    <mergeCell ref="G248:G249"/>
    <mergeCell ref="H248:H249"/>
    <mergeCell ref="F250:F251"/>
    <mergeCell ref="G250:G251"/>
    <mergeCell ref="H250:H251"/>
    <mergeCell ref="F240:F241"/>
    <mergeCell ref="G240:G241"/>
    <mergeCell ref="H240:H241"/>
    <mergeCell ref="F242:F243"/>
    <mergeCell ref="G242:G243"/>
    <mergeCell ref="H242:H243"/>
    <mergeCell ref="F244:F245"/>
    <mergeCell ref="G244:G245"/>
    <mergeCell ref="H244:H245"/>
    <mergeCell ref="F234:F235"/>
    <mergeCell ref="G234:G235"/>
    <mergeCell ref="H234:H235"/>
    <mergeCell ref="F236:F237"/>
    <mergeCell ref="G236:G237"/>
    <mergeCell ref="H236:H237"/>
    <mergeCell ref="F238:F239"/>
    <mergeCell ref="G238:G239"/>
    <mergeCell ref="H238:H239"/>
    <mergeCell ref="F228:F229"/>
    <mergeCell ref="G228:G229"/>
    <mergeCell ref="H228:H229"/>
    <mergeCell ref="F230:F231"/>
    <mergeCell ref="G230:G231"/>
    <mergeCell ref="H230:H231"/>
    <mergeCell ref="F232:F233"/>
    <mergeCell ref="G232:G233"/>
    <mergeCell ref="H232:H233"/>
    <mergeCell ref="F224:F225"/>
    <mergeCell ref="G224:G225"/>
    <mergeCell ref="H224:H225"/>
    <mergeCell ref="F201:F202"/>
    <mergeCell ref="G201:G202"/>
    <mergeCell ref="H201:H202"/>
    <mergeCell ref="F226:F227"/>
    <mergeCell ref="G226:G227"/>
    <mergeCell ref="H226:H227"/>
    <mergeCell ref="F216:F217"/>
    <mergeCell ref="G216:G217"/>
    <mergeCell ref="H216:H217"/>
    <mergeCell ref="F218:F219"/>
    <mergeCell ref="G218:G219"/>
    <mergeCell ref="H218:H219"/>
    <mergeCell ref="F220:F221"/>
    <mergeCell ref="G220:G221"/>
    <mergeCell ref="H220:H221"/>
    <mergeCell ref="F212:F213"/>
    <mergeCell ref="G212:G213"/>
    <mergeCell ref="H212:H213"/>
    <mergeCell ref="F214:F215"/>
    <mergeCell ref="G214:G215"/>
    <mergeCell ref="H214:H215"/>
    <mergeCell ref="F191:F192"/>
    <mergeCell ref="G191:G192"/>
    <mergeCell ref="H191:H192"/>
    <mergeCell ref="F193:F194"/>
    <mergeCell ref="G193:G194"/>
    <mergeCell ref="H193:H194"/>
    <mergeCell ref="F195:F196"/>
    <mergeCell ref="G195:G196"/>
    <mergeCell ref="H195:H196"/>
    <mergeCell ref="F222:F223"/>
    <mergeCell ref="G222:G223"/>
    <mergeCell ref="H222:H223"/>
    <mergeCell ref="H185:H186"/>
    <mergeCell ref="F187:F188"/>
    <mergeCell ref="G187:G188"/>
    <mergeCell ref="H187:H188"/>
    <mergeCell ref="F189:F190"/>
    <mergeCell ref="G189:G190"/>
    <mergeCell ref="H189:H190"/>
    <mergeCell ref="AJ171:AJ172"/>
    <mergeCell ref="AK171:AK172"/>
    <mergeCell ref="AL171:AL172"/>
    <mergeCell ref="AJ153:AJ154"/>
    <mergeCell ref="AK153:AK154"/>
    <mergeCell ref="F179:F180"/>
    <mergeCell ref="G179:G180"/>
    <mergeCell ref="H179:H180"/>
    <mergeCell ref="F181:F182"/>
    <mergeCell ref="G181:G182"/>
    <mergeCell ref="H181:H182"/>
    <mergeCell ref="F183:F184"/>
    <mergeCell ref="G183:G184"/>
    <mergeCell ref="H183:H184"/>
    <mergeCell ref="F210:F211"/>
    <mergeCell ref="G210:G211"/>
    <mergeCell ref="H210:H211"/>
    <mergeCell ref="H153:H154"/>
    <mergeCell ref="F155:F156"/>
    <mergeCell ref="G155:G156"/>
    <mergeCell ref="H155:H156"/>
    <mergeCell ref="F157:F158"/>
    <mergeCell ref="G157:G158"/>
    <mergeCell ref="H157:H158"/>
    <mergeCell ref="F159:F160"/>
    <mergeCell ref="G159:G160"/>
    <mergeCell ref="H159:H160"/>
    <mergeCell ref="F173:F174"/>
    <mergeCell ref="G173:G174"/>
    <mergeCell ref="H173:H174"/>
    <mergeCell ref="F175:F176"/>
    <mergeCell ref="G175:G176"/>
    <mergeCell ref="BN67:BN68"/>
    <mergeCell ref="BO67:BO68"/>
    <mergeCell ref="BP67:BP68"/>
    <mergeCell ref="F141:F142"/>
    <mergeCell ref="G141:G142"/>
    <mergeCell ref="H141:H142"/>
    <mergeCell ref="F143:F144"/>
    <mergeCell ref="G143:G144"/>
    <mergeCell ref="H143:H144"/>
    <mergeCell ref="BP151:BP152"/>
    <mergeCell ref="BN153:BN154"/>
    <mergeCell ref="BO153:BO154"/>
    <mergeCell ref="BP153:BP154"/>
    <mergeCell ref="AL155:AL156"/>
    <mergeCell ref="AJ157:AJ158"/>
    <mergeCell ref="AK157:AK158"/>
    <mergeCell ref="AL157:AL158"/>
    <mergeCell ref="BN155:BN156"/>
    <mergeCell ref="BO155:BO156"/>
    <mergeCell ref="AL153:AL154"/>
    <mergeCell ref="AJ155:AJ156"/>
    <mergeCell ref="AK155:AK156"/>
    <mergeCell ref="BP126:BP127"/>
    <mergeCell ref="BN128:BN129"/>
    <mergeCell ref="BO128:BO129"/>
    <mergeCell ref="BP128:BP129"/>
    <mergeCell ref="BN118:BN119"/>
    <mergeCell ref="BO118:BO119"/>
    <mergeCell ref="BP118:BP119"/>
    <mergeCell ref="BN120:BN121"/>
    <mergeCell ref="BO120:BO121"/>
    <mergeCell ref="BP120:BP121"/>
    <mergeCell ref="BN61:BN62"/>
    <mergeCell ref="BO61:BO62"/>
    <mergeCell ref="BP61:BP62"/>
    <mergeCell ref="BN63:BN64"/>
    <mergeCell ref="BO63:BO64"/>
    <mergeCell ref="BP63:BP64"/>
    <mergeCell ref="BN65:BN66"/>
    <mergeCell ref="BO65:BO66"/>
    <mergeCell ref="BP65:BP66"/>
    <mergeCell ref="BN130:BN131"/>
    <mergeCell ref="BO130:BO131"/>
    <mergeCell ref="BP130:BP131"/>
    <mergeCell ref="BN132:BN133"/>
    <mergeCell ref="BO132:BO133"/>
    <mergeCell ref="BP132:BP133"/>
    <mergeCell ref="BN134:BN135"/>
    <mergeCell ref="BO134:BO135"/>
    <mergeCell ref="BP134:BP135"/>
    <mergeCell ref="BN124:BN125"/>
    <mergeCell ref="BO124:BO125"/>
    <mergeCell ref="BP124:BP125"/>
    <mergeCell ref="BN126:BN127"/>
    <mergeCell ref="BO126:BO127"/>
    <mergeCell ref="BP88:BP89"/>
    <mergeCell ref="BN90:BN91"/>
    <mergeCell ref="BO90:BO91"/>
    <mergeCell ref="BP90:BP91"/>
    <mergeCell ref="BN92:BN93"/>
    <mergeCell ref="BO92:BO93"/>
    <mergeCell ref="BP92:BP93"/>
    <mergeCell ref="BN106:BN107"/>
    <mergeCell ref="BO106:BO107"/>
    <mergeCell ref="BN55:BN56"/>
    <mergeCell ref="BO55:BO56"/>
    <mergeCell ref="BP55:BP56"/>
    <mergeCell ref="BN57:BN58"/>
    <mergeCell ref="BO57:BO58"/>
    <mergeCell ref="BP57:BP58"/>
    <mergeCell ref="BN59:BN60"/>
    <mergeCell ref="BO59:BO60"/>
    <mergeCell ref="BP59:BP60"/>
    <mergeCell ref="BN49:BN50"/>
    <mergeCell ref="BO49:BO50"/>
    <mergeCell ref="BP49:BP50"/>
    <mergeCell ref="BN51:BN52"/>
    <mergeCell ref="BO51:BO52"/>
    <mergeCell ref="BP51:BP52"/>
    <mergeCell ref="BN53:BN54"/>
    <mergeCell ref="BO53:BO54"/>
    <mergeCell ref="BP53:BP54"/>
    <mergeCell ref="BO43:BO44"/>
    <mergeCell ref="BP43:BP44"/>
    <mergeCell ref="BN45:BN46"/>
    <mergeCell ref="BO45:BO46"/>
    <mergeCell ref="BP45:BP46"/>
    <mergeCell ref="BN47:BN48"/>
    <mergeCell ref="BO47:BO48"/>
    <mergeCell ref="BP47:BP48"/>
    <mergeCell ref="BN37:BN38"/>
    <mergeCell ref="BO37:BO38"/>
    <mergeCell ref="BP37:BP38"/>
    <mergeCell ref="BN39:BN40"/>
    <mergeCell ref="BO39:BO40"/>
    <mergeCell ref="BP39:BP40"/>
    <mergeCell ref="BN41:BN42"/>
    <mergeCell ref="BO41:BO42"/>
    <mergeCell ref="BP41:BP42"/>
    <mergeCell ref="BN199:BN200"/>
    <mergeCell ref="BO199:BO200"/>
    <mergeCell ref="BP199:BP200"/>
    <mergeCell ref="AJ201:AJ202"/>
    <mergeCell ref="AK201:AK202"/>
    <mergeCell ref="AL201:AL202"/>
    <mergeCell ref="BP7:BP8"/>
    <mergeCell ref="BO7:BO8"/>
    <mergeCell ref="BN7:BN8"/>
    <mergeCell ref="BN9:BN10"/>
    <mergeCell ref="BO9:BO10"/>
    <mergeCell ref="BP9:BP10"/>
    <mergeCell ref="BN11:BN12"/>
    <mergeCell ref="BO11:BO12"/>
    <mergeCell ref="BP11:BP12"/>
    <mergeCell ref="BN13:BN14"/>
    <mergeCell ref="BO13:BO14"/>
    <mergeCell ref="BP13:BP14"/>
    <mergeCell ref="BN15:BN16"/>
    <mergeCell ref="BO15:BO16"/>
    <mergeCell ref="BP15:BP16"/>
    <mergeCell ref="BN17:BN18"/>
    <mergeCell ref="BO17:BO18"/>
    <mergeCell ref="BN31:BN32"/>
    <mergeCell ref="BO31:BO32"/>
    <mergeCell ref="BP31:BP32"/>
    <mergeCell ref="BN33:BN34"/>
    <mergeCell ref="BO33:BO34"/>
    <mergeCell ref="BP33:BP34"/>
    <mergeCell ref="BN35:BN36"/>
    <mergeCell ref="BO35:BO36"/>
    <mergeCell ref="BP35:BP36"/>
    <mergeCell ref="BN181:BN182"/>
    <mergeCell ref="BO181:BO182"/>
    <mergeCell ref="BP181:BP182"/>
    <mergeCell ref="BN183:BN184"/>
    <mergeCell ref="BO183:BO184"/>
    <mergeCell ref="BP183:BP184"/>
    <mergeCell ref="BN185:BN186"/>
    <mergeCell ref="BO185:BO186"/>
    <mergeCell ref="BP185:BP186"/>
    <mergeCell ref="BN175:BN176"/>
    <mergeCell ref="BO175:BO176"/>
    <mergeCell ref="BP175:BP176"/>
    <mergeCell ref="BN177:BN178"/>
    <mergeCell ref="BN19:BN20"/>
    <mergeCell ref="BO19:BO20"/>
    <mergeCell ref="BP19:BP20"/>
    <mergeCell ref="BN21:BN22"/>
    <mergeCell ref="BO21:BO22"/>
    <mergeCell ref="BP21:BP22"/>
    <mergeCell ref="BN23:BN24"/>
    <mergeCell ref="BO23:BO24"/>
    <mergeCell ref="BP23:BP24"/>
    <mergeCell ref="BN25:BN26"/>
    <mergeCell ref="BO25:BO26"/>
    <mergeCell ref="BP25:BP26"/>
    <mergeCell ref="BN27:BN28"/>
    <mergeCell ref="BO27:BO28"/>
    <mergeCell ref="BP27:BP28"/>
    <mergeCell ref="BN29:BN30"/>
    <mergeCell ref="BO29:BO30"/>
    <mergeCell ref="BP29:BP30"/>
    <mergeCell ref="BN43:BN44"/>
    <mergeCell ref="BN193:BN194"/>
    <mergeCell ref="BO193:BO194"/>
    <mergeCell ref="BP193:BP194"/>
    <mergeCell ref="BN195:BN196"/>
    <mergeCell ref="BO195:BO196"/>
    <mergeCell ref="BP195:BP196"/>
    <mergeCell ref="BN197:BN198"/>
    <mergeCell ref="BO197:BO198"/>
    <mergeCell ref="BP197:BP198"/>
    <mergeCell ref="BN187:BN188"/>
    <mergeCell ref="BO187:BO188"/>
    <mergeCell ref="BP187:BP188"/>
    <mergeCell ref="BN189:BN190"/>
    <mergeCell ref="BO189:BO190"/>
    <mergeCell ref="BP189:BP190"/>
    <mergeCell ref="BN191:BN192"/>
    <mergeCell ref="BO191:BO192"/>
    <mergeCell ref="BP191:BP192"/>
    <mergeCell ref="BO177:BO178"/>
    <mergeCell ref="BP177:BP178"/>
    <mergeCell ref="BN179:BN180"/>
    <mergeCell ref="BO179:BO180"/>
    <mergeCell ref="BP179:BP180"/>
    <mergeCell ref="BN169:BN170"/>
    <mergeCell ref="BO169:BO170"/>
    <mergeCell ref="BP169:BP170"/>
    <mergeCell ref="BN171:BN172"/>
    <mergeCell ref="BO171:BO172"/>
    <mergeCell ref="BP171:BP172"/>
    <mergeCell ref="BN173:BN174"/>
    <mergeCell ref="BO173:BO174"/>
    <mergeCell ref="BP173:BP174"/>
    <mergeCell ref="BN163:BN164"/>
    <mergeCell ref="BO163:BO164"/>
    <mergeCell ref="BP163:BP164"/>
    <mergeCell ref="BN165:BN166"/>
    <mergeCell ref="BO165:BO166"/>
    <mergeCell ref="BP165:BP166"/>
    <mergeCell ref="BN167:BN168"/>
    <mergeCell ref="BO167:BO168"/>
    <mergeCell ref="BP167:BP168"/>
    <mergeCell ref="AL175:AL176"/>
    <mergeCell ref="AJ165:AJ166"/>
    <mergeCell ref="AK165:AK166"/>
    <mergeCell ref="AL165:AL166"/>
    <mergeCell ref="BP155:BP156"/>
    <mergeCell ref="BN157:BN158"/>
    <mergeCell ref="BO157:BO158"/>
    <mergeCell ref="BP157:BP158"/>
    <mergeCell ref="BN159:BN160"/>
    <mergeCell ref="BO159:BO160"/>
    <mergeCell ref="BP159:BP160"/>
    <mergeCell ref="BN161:BN162"/>
    <mergeCell ref="BO161:BO162"/>
    <mergeCell ref="BP161:BP162"/>
    <mergeCell ref="AL199:AL200"/>
    <mergeCell ref="BN141:BN142"/>
    <mergeCell ref="BO141:BO142"/>
    <mergeCell ref="BP141:BP142"/>
    <mergeCell ref="BN143:BN144"/>
    <mergeCell ref="BO143:BO144"/>
    <mergeCell ref="BP143:BP144"/>
    <mergeCell ref="BN145:BN146"/>
    <mergeCell ref="BO145:BO146"/>
    <mergeCell ref="BP145:BP146"/>
    <mergeCell ref="BN147:BN148"/>
    <mergeCell ref="BO147:BO148"/>
    <mergeCell ref="BP147:BP148"/>
    <mergeCell ref="BN149:BN150"/>
    <mergeCell ref="BO149:BO150"/>
    <mergeCell ref="BP149:BP150"/>
    <mergeCell ref="BN151:BN152"/>
    <mergeCell ref="BO151:BO152"/>
    <mergeCell ref="AJ183:AJ184"/>
    <mergeCell ref="AK183:AK184"/>
    <mergeCell ref="AL183:AL184"/>
    <mergeCell ref="AJ185:AJ186"/>
    <mergeCell ref="AK185:AK186"/>
    <mergeCell ref="AL185:AL186"/>
    <mergeCell ref="AJ187:AJ188"/>
    <mergeCell ref="AK187:AK188"/>
    <mergeCell ref="AL187:AL188"/>
    <mergeCell ref="AJ177:AJ178"/>
    <mergeCell ref="AK177:AK178"/>
    <mergeCell ref="AL177:AL178"/>
    <mergeCell ref="AJ179:AJ180"/>
    <mergeCell ref="AK179:AK180"/>
    <mergeCell ref="AL179:AL180"/>
    <mergeCell ref="AJ181:AJ182"/>
    <mergeCell ref="AK181:AK182"/>
    <mergeCell ref="AL181:AL182"/>
    <mergeCell ref="AJ173:AJ174"/>
    <mergeCell ref="AK173:AK174"/>
    <mergeCell ref="AL173:AL174"/>
    <mergeCell ref="AJ175:AJ176"/>
    <mergeCell ref="AK175:AK176"/>
    <mergeCell ref="AJ151:AJ152"/>
    <mergeCell ref="AK151:AK152"/>
    <mergeCell ref="AL151:AL152"/>
    <mergeCell ref="AJ141:AJ142"/>
    <mergeCell ref="AK141:AK142"/>
    <mergeCell ref="AL141:AL142"/>
    <mergeCell ref="AJ143:AJ144"/>
    <mergeCell ref="AK143:AK144"/>
    <mergeCell ref="AL143:AL144"/>
    <mergeCell ref="AJ145:AJ146"/>
    <mergeCell ref="AK145:AK146"/>
    <mergeCell ref="AL145:AL146"/>
    <mergeCell ref="AJ167:AJ168"/>
    <mergeCell ref="AK167:AK168"/>
    <mergeCell ref="AL167:AL168"/>
    <mergeCell ref="AJ169:AJ170"/>
    <mergeCell ref="AK169:AK170"/>
    <mergeCell ref="AL169:AL170"/>
    <mergeCell ref="AJ159:AJ160"/>
    <mergeCell ref="AK159:AK160"/>
    <mergeCell ref="AL159:AL160"/>
    <mergeCell ref="AJ161:AJ162"/>
    <mergeCell ref="AK161:AK162"/>
    <mergeCell ref="AL161:AL162"/>
    <mergeCell ref="AJ163:AJ164"/>
    <mergeCell ref="AK163:AK164"/>
    <mergeCell ref="AL163:AL164"/>
    <mergeCell ref="BO122:BO123"/>
    <mergeCell ref="BP122:BP123"/>
    <mergeCell ref="BN112:BN113"/>
    <mergeCell ref="BO112:BO113"/>
    <mergeCell ref="BP112:BP113"/>
    <mergeCell ref="BN114:BN115"/>
    <mergeCell ref="BO114:BO115"/>
    <mergeCell ref="BP114:BP115"/>
    <mergeCell ref="BN116:BN117"/>
    <mergeCell ref="BO116:BO117"/>
    <mergeCell ref="BP116:BP117"/>
    <mergeCell ref="BL112:BL113"/>
    <mergeCell ref="BL114:BL115"/>
    <mergeCell ref="BL116:BL117"/>
    <mergeCell ref="BL118:BL119"/>
    <mergeCell ref="BL120:BL121"/>
    <mergeCell ref="BL122:BL123"/>
    <mergeCell ref="AJ86:AJ87"/>
    <mergeCell ref="AK86:AK87"/>
    <mergeCell ref="AL86:AL87"/>
    <mergeCell ref="AJ80:AJ81"/>
    <mergeCell ref="AK80:AK81"/>
    <mergeCell ref="AL80:AL81"/>
    <mergeCell ref="AJ82:AJ83"/>
    <mergeCell ref="AK82:AK83"/>
    <mergeCell ref="AL82:AL83"/>
    <mergeCell ref="AJ84:AJ85"/>
    <mergeCell ref="AK84:AK85"/>
    <mergeCell ref="AL84:AL85"/>
    <mergeCell ref="AJ100:AJ101"/>
    <mergeCell ref="AK100:AK101"/>
    <mergeCell ref="BL124:BL125"/>
    <mergeCell ref="BP106:BP107"/>
    <mergeCell ref="BN108:BN109"/>
    <mergeCell ref="BO108:BO109"/>
    <mergeCell ref="BP108:BP109"/>
    <mergeCell ref="BN110:BN111"/>
    <mergeCell ref="BO110:BO111"/>
    <mergeCell ref="BP110:BP111"/>
    <mergeCell ref="BN100:BN101"/>
    <mergeCell ref="BO100:BO101"/>
    <mergeCell ref="BP100:BP101"/>
    <mergeCell ref="BN102:BN103"/>
    <mergeCell ref="BO102:BO103"/>
    <mergeCell ref="BP102:BP103"/>
    <mergeCell ref="BN104:BN105"/>
    <mergeCell ref="BO104:BO105"/>
    <mergeCell ref="BP104:BP105"/>
    <mergeCell ref="BN122:BN123"/>
    <mergeCell ref="BO76:BO77"/>
    <mergeCell ref="BP76:BP77"/>
    <mergeCell ref="BN78:BN79"/>
    <mergeCell ref="BO78:BO79"/>
    <mergeCell ref="BP78:BP79"/>
    <mergeCell ref="BN80:BN81"/>
    <mergeCell ref="BO80:BO81"/>
    <mergeCell ref="BP80:BP81"/>
    <mergeCell ref="BN82:BN83"/>
    <mergeCell ref="BO82:BO83"/>
    <mergeCell ref="BP82:BP83"/>
    <mergeCell ref="BN84:BN85"/>
    <mergeCell ref="BO84:BO85"/>
    <mergeCell ref="BP84:BP85"/>
    <mergeCell ref="BN86:BN87"/>
    <mergeCell ref="BO86:BO87"/>
    <mergeCell ref="BP86:BP87"/>
    <mergeCell ref="BN76:BN77"/>
    <mergeCell ref="BN88:BN89"/>
    <mergeCell ref="BO88:BO89"/>
    <mergeCell ref="AJ92:AJ93"/>
    <mergeCell ref="AK92:AK93"/>
    <mergeCell ref="AL92:AL93"/>
    <mergeCell ref="AJ94:AJ95"/>
    <mergeCell ref="AK94:AK95"/>
    <mergeCell ref="AL94:AL95"/>
    <mergeCell ref="AJ96:AJ97"/>
    <mergeCell ref="AK96:AK97"/>
    <mergeCell ref="AL96:AL97"/>
    <mergeCell ref="BJ88:BJ89"/>
    <mergeCell ref="BJ90:BJ91"/>
    <mergeCell ref="BJ92:BJ93"/>
    <mergeCell ref="AJ88:AJ89"/>
    <mergeCell ref="AK88:AK89"/>
    <mergeCell ref="AL88:AL89"/>
    <mergeCell ref="AJ90:AJ91"/>
    <mergeCell ref="AK90:AK91"/>
    <mergeCell ref="AL90:AL91"/>
    <mergeCell ref="BN94:BN95"/>
    <mergeCell ref="F128:F129"/>
    <mergeCell ref="G128:G129"/>
    <mergeCell ref="H128:H129"/>
    <mergeCell ref="F130:F131"/>
    <mergeCell ref="G130:G131"/>
    <mergeCell ref="H130:H131"/>
    <mergeCell ref="F120:F121"/>
    <mergeCell ref="G120:G121"/>
    <mergeCell ref="H120:H121"/>
    <mergeCell ref="F122:F123"/>
    <mergeCell ref="G122:G123"/>
    <mergeCell ref="H122:H123"/>
    <mergeCell ref="F124:F125"/>
    <mergeCell ref="G124:G125"/>
    <mergeCell ref="H124:H125"/>
    <mergeCell ref="BO94:BO95"/>
    <mergeCell ref="BP94:BP95"/>
    <mergeCell ref="BN96:BN97"/>
    <mergeCell ref="BO96:BO97"/>
    <mergeCell ref="BP96:BP97"/>
    <mergeCell ref="BN98:BN99"/>
    <mergeCell ref="BO98:BO99"/>
    <mergeCell ref="BP98:BP99"/>
    <mergeCell ref="AJ98:AJ99"/>
    <mergeCell ref="AK98:AK99"/>
    <mergeCell ref="AL98:AL99"/>
    <mergeCell ref="AJ120:AJ121"/>
    <mergeCell ref="AK120:AK121"/>
    <mergeCell ref="AL120:AL121"/>
    <mergeCell ref="AJ110:AJ111"/>
    <mergeCell ref="AK110:AK111"/>
    <mergeCell ref="AL110:AL111"/>
    <mergeCell ref="BL171:BL172"/>
    <mergeCell ref="BL173:BL174"/>
    <mergeCell ref="BL175:BL176"/>
    <mergeCell ref="BL177:BL178"/>
    <mergeCell ref="BL179:BL180"/>
    <mergeCell ref="BL181:BL182"/>
    <mergeCell ref="BL183:BL184"/>
    <mergeCell ref="BL185:BL186"/>
    <mergeCell ref="BL151:BL152"/>
    <mergeCell ref="BL153:BL154"/>
    <mergeCell ref="BL155:BL156"/>
    <mergeCell ref="BL157:BL158"/>
    <mergeCell ref="H78:H79"/>
    <mergeCell ref="G78:G79"/>
    <mergeCell ref="F78:F79"/>
    <mergeCell ref="F114:F115"/>
    <mergeCell ref="G114:G115"/>
    <mergeCell ref="H114:H115"/>
    <mergeCell ref="F116:F117"/>
    <mergeCell ref="G116:G117"/>
    <mergeCell ref="H116:H117"/>
    <mergeCell ref="F118:F119"/>
    <mergeCell ref="G118:G119"/>
    <mergeCell ref="H118:H119"/>
    <mergeCell ref="F108:F109"/>
    <mergeCell ref="G108:G109"/>
    <mergeCell ref="H108:H109"/>
    <mergeCell ref="F110:F111"/>
    <mergeCell ref="G110:G111"/>
    <mergeCell ref="H110:H111"/>
    <mergeCell ref="H134:H135"/>
    <mergeCell ref="F80:F81"/>
    <mergeCell ref="BL262:BL263"/>
    <mergeCell ref="BL264:BL265"/>
    <mergeCell ref="AL216:AL217"/>
    <mergeCell ref="BL240:BL241"/>
    <mergeCell ref="BL242:BL243"/>
    <mergeCell ref="AH238:AH239"/>
    <mergeCell ref="AH240:AH241"/>
    <mergeCell ref="AH242:AH243"/>
    <mergeCell ref="AH244:AH245"/>
    <mergeCell ref="AH246:AH247"/>
    <mergeCell ref="AH248:AH249"/>
    <mergeCell ref="AH250:AH251"/>
    <mergeCell ref="AH252:AH253"/>
    <mergeCell ref="AH254:AH255"/>
    <mergeCell ref="F88:F89"/>
    <mergeCell ref="G88:G89"/>
    <mergeCell ref="F102:F103"/>
    <mergeCell ref="G102:G103"/>
    <mergeCell ref="H102:H103"/>
    <mergeCell ref="F104:F105"/>
    <mergeCell ref="G104:G105"/>
    <mergeCell ref="H104:H105"/>
    <mergeCell ref="F106:F107"/>
    <mergeCell ref="G106:G107"/>
    <mergeCell ref="H106:H107"/>
    <mergeCell ref="F96:F97"/>
    <mergeCell ref="G96:G97"/>
    <mergeCell ref="BL248:BL249"/>
    <mergeCell ref="BL250:BL251"/>
    <mergeCell ref="BL252:BL253"/>
    <mergeCell ref="BL254:BL255"/>
    <mergeCell ref="BL244:BL245"/>
    <mergeCell ref="BL206:BL207"/>
    <mergeCell ref="BL208:BL209"/>
    <mergeCell ref="BL210:BL211"/>
    <mergeCell ref="BL212:BL213"/>
    <mergeCell ref="BL214:BL215"/>
    <mergeCell ref="BL216:BL217"/>
    <mergeCell ref="BL218:BL219"/>
    <mergeCell ref="BL220:BL221"/>
    <mergeCell ref="BL222:BL223"/>
    <mergeCell ref="BL224:BL225"/>
    <mergeCell ref="BL226:BL227"/>
    <mergeCell ref="BL228:BL229"/>
    <mergeCell ref="BL230:BL231"/>
    <mergeCell ref="BL232:BL233"/>
    <mergeCell ref="BL234:BL235"/>
    <mergeCell ref="BL236:BL237"/>
    <mergeCell ref="BL238:BL239"/>
    <mergeCell ref="D252:D253"/>
    <mergeCell ref="D254:D255"/>
    <mergeCell ref="D256:D257"/>
    <mergeCell ref="D258:D259"/>
    <mergeCell ref="D260:D261"/>
    <mergeCell ref="D262:D263"/>
    <mergeCell ref="AF260:AF261"/>
    <mergeCell ref="AF262:AF263"/>
    <mergeCell ref="BJ256:BJ257"/>
    <mergeCell ref="BJ258:BJ259"/>
    <mergeCell ref="BJ260:BJ261"/>
    <mergeCell ref="BJ262:BJ263"/>
    <mergeCell ref="BK240:BK241"/>
    <mergeCell ref="AG244:AG245"/>
    <mergeCell ref="AG246:AG247"/>
    <mergeCell ref="AG248:AG249"/>
    <mergeCell ref="AG250:AG251"/>
    <mergeCell ref="AG252:AG253"/>
    <mergeCell ref="AG254:AG255"/>
    <mergeCell ref="BK262:BK263"/>
    <mergeCell ref="BK244:BK245"/>
    <mergeCell ref="BK246:BK247"/>
    <mergeCell ref="BK248:BK249"/>
    <mergeCell ref="BK250:BK251"/>
    <mergeCell ref="BK252:BK253"/>
    <mergeCell ref="BK254:BK255"/>
    <mergeCell ref="BK256:BK257"/>
    <mergeCell ref="BK258:BK259"/>
    <mergeCell ref="AG256:AG257"/>
    <mergeCell ref="AG258:AG259"/>
    <mergeCell ref="AG260:AG261"/>
    <mergeCell ref="AG262:AG263"/>
    <mergeCell ref="D264:D265"/>
    <mergeCell ref="D266:D267"/>
    <mergeCell ref="AH206:AH207"/>
    <mergeCell ref="AH208:AH209"/>
    <mergeCell ref="AH210:AH211"/>
    <mergeCell ref="AH212:AH213"/>
    <mergeCell ref="AH214:AH215"/>
    <mergeCell ref="AH216:AH217"/>
    <mergeCell ref="AH218:AH219"/>
    <mergeCell ref="AH220:AH221"/>
    <mergeCell ref="AH222:AH223"/>
    <mergeCell ref="AH224:AH225"/>
    <mergeCell ref="AH226:AH227"/>
    <mergeCell ref="AH228:AH229"/>
    <mergeCell ref="AH230:AH231"/>
    <mergeCell ref="AH232:AH233"/>
    <mergeCell ref="AH234:AH235"/>
    <mergeCell ref="AH236:AH237"/>
    <mergeCell ref="D234:D235"/>
    <mergeCell ref="D236:D237"/>
    <mergeCell ref="D238:D239"/>
    <mergeCell ref="D240:D241"/>
    <mergeCell ref="D242:D243"/>
    <mergeCell ref="D244:D245"/>
    <mergeCell ref="D246:D247"/>
    <mergeCell ref="D248:D249"/>
    <mergeCell ref="D250:D251"/>
    <mergeCell ref="D216:D217"/>
    <mergeCell ref="D218:D219"/>
    <mergeCell ref="D220:D221"/>
    <mergeCell ref="D222:D223"/>
    <mergeCell ref="D224:D225"/>
    <mergeCell ref="D226:D227"/>
    <mergeCell ref="D228:D229"/>
    <mergeCell ref="D230:D231"/>
    <mergeCell ref="D232:D233"/>
    <mergeCell ref="BL187:BL188"/>
    <mergeCell ref="BL189:BL190"/>
    <mergeCell ref="BL191:BL192"/>
    <mergeCell ref="BL193:BL194"/>
    <mergeCell ref="BL195:BL196"/>
    <mergeCell ref="BL197:BL198"/>
    <mergeCell ref="BL199:BL200"/>
    <mergeCell ref="D206:D207"/>
    <mergeCell ref="D208:D209"/>
    <mergeCell ref="AJ189:AJ190"/>
    <mergeCell ref="AK189:AK190"/>
    <mergeCell ref="AL189:AL190"/>
    <mergeCell ref="AJ191:AJ192"/>
    <mergeCell ref="AK191:AK192"/>
    <mergeCell ref="AL191:AL192"/>
    <mergeCell ref="AJ193:AJ194"/>
    <mergeCell ref="AK193:AK194"/>
    <mergeCell ref="AL193:AL194"/>
    <mergeCell ref="AJ195:AJ196"/>
    <mergeCell ref="AK195:AK196"/>
    <mergeCell ref="AL195:AL196"/>
    <mergeCell ref="AJ197:AJ198"/>
    <mergeCell ref="AK197:AK198"/>
    <mergeCell ref="AL197:AL198"/>
    <mergeCell ref="AJ199:AJ200"/>
    <mergeCell ref="AK199:AK200"/>
    <mergeCell ref="G208:G209"/>
    <mergeCell ref="H208:H209"/>
    <mergeCell ref="BL161:BL162"/>
    <mergeCell ref="BL163:BL164"/>
    <mergeCell ref="BL165:BL166"/>
    <mergeCell ref="BL167:BL168"/>
    <mergeCell ref="D191:D192"/>
    <mergeCell ref="D157:D158"/>
    <mergeCell ref="D159:D160"/>
    <mergeCell ref="D161:D162"/>
    <mergeCell ref="D163:D164"/>
    <mergeCell ref="D165:D166"/>
    <mergeCell ref="D167:D168"/>
    <mergeCell ref="D169:D170"/>
    <mergeCell ref="D171:D172"/>
    <mergeCell ref="D173:D174"/>
    <mergeCell ref="AH175:AH176"/>
    <mergeCell ref="AH177:AH178"/>
    <mergeCell ref="AH179:AH180"/>
    <mergeCell ref="AH181:AH182"/>
    <mergeCell ref="AH183:AH184"/>
    <mergeCell ref="AH185:AH186"/>
    <mergeCell ref="AH187:AH188"/>
    <mergeCell ref="AH189:AH190"/>
    <mergeCell ref="AH191:AH192"/>
    <mergeCell ref="AH157:AH158"/>
    <mergeCell ref="AH159:AH160"/>
    <mergeCell ref="AH161:AH162"/>
    <mergeCell ref="AH163:AH164"/>
    <mergeCell ref="AH165:AH166"/>
    <mergeCell ref="AH167:AH168"/>
    <mergeCell ref="AH169:AH170"/>
    <mergeCell ref="BJ175:BJ176"/>
    <mergeCell ref="BL169:BL170"/>
    <mergeCell ref="AH173:AH174"/>
    <mergeCell ref="F161:F162"/>
    <mergeCell ref="G161:G162"/>
    <mergeCell ref="H161:H162"/>
    <mergeCell ref="F163:F164"/>
    <mergeCell ref="BL130:BL131"/>
    <mergeCell ref="BL132:BL133"/>
    <mergeCell ref="BL134:BL135"/>
    <mergeCell ref="AH136:AH137"/>
    <mergeCell ref="D141:D142"/>
    <mergeCell ref="D143:D144"/>
    <mergeCell ref="D145:D146"/>
    <mergeCell ref="D147:D148"/>
    <mergeCell ref="D149:D150"/>
    <mergeCell ref="AH141:AH142"/>
    <mergeCell ref="AH143:AH144"/>
    <mergeCell ref="AH145:AH146"/>
    <mergeCell ref="AH147:AH148"/>
    <mergeCell ref="AH149:AH150"/>
    <mergeCell ref="BL141:BL142"/>
    <mergeCell ref="BL143:BL144"/>
    <mergeCell ref="BL145:BL146"/>
    <mergeCell ref="BL147:BL148"/>
    <mergeCell ref="BL149:BL150"/>
    <mergeCell ref="F132:F133"/>
    <mergeCell ref="G132:G133"/>
    <mergeCell ref="H132:H133"/>
    <mergeCell ref="F134:F135"/>
    <mergeCell ref="G134:G135"/>
    <mergeCell ref="AH134:AH135"/>
    <mergeCell ref="BJ134:BJ135"/>
    <mergeCell ref="BL159:BL160"/>
    <mergeCell ref="AH98:AH99"/>
    <mergeCell ref="AH100:AH101"/>
    <mergeCell ref="AH102:AH103"/>
    <mergeCell ref="AH104:AH105"/>
    <mergeCell ref="AH106:AH107"/>
    <mergeCell ref="AH108:AH109"/>
    <mergeCell ref="BL126:BL127"/>
    <mergeCell ref="BL128:BL129"/>
    <mergeCell ref="BL94:BL95"/>
    <mergeCell ref="BL96:BL97"/>
    <mergeCell ref="BL98:BL99"/>
    <mergeCell ref="BL100:BL101"/>
    <mergeCell ref="BL102:BL103"/>
    <mergeCell ref="BL104:BL105"/>
    <mergeCell ref="BL106:BL107"/>
    <mergeCell ref="BL108:BL109"/>
    <mergeCell ref="BL110:BL111"/>
    <mergeCell ref="BJ102:BJ103"/>
    <mergeCell ref="BJ104:BJ105"/>
    <mergeCell ref="BJ106:BJ107"/>
    <mergeCell ref="BJ108:BJ109"/>
    <mergeCell ref="AH96:AH97"/>
    <mergeCell ref="AH110:AH111"/>
    <mergeCell ref="AH112:AH113"/>
    <mergeCell ref="AH114:AH115"/>
    <mergeCell ref="AH116:AH117"/>
    <mergeCell ref="BJ94:BJ95"/>
    <mergeCell ref="BJ96:BJ97"/>
    <mergeCell ref="AK106:AK107"/>
    <mergeCell ref="AL106:AL107"/>
    <mergeCell ref="AJ108:AJ109"/>
    <mergeCell ref="AK108:AK109"/>
    <mergeCell ref="AL100:AL101"/>
    <mergeCell ref="AJ102:AJ103"/>
    <mergeCell ref="AK102:AK103"/>
    <mergeCell ref="AL102:AL103"/>
    <mergeCell ref="AJ122:AJ123"/>
    <mergeCell ref="AK122:AK123"/>
    <mergeCell ref="AL122:AL123"/>
    <mergeCell ref="AJ124:AJ125"/>
    <mergeCell ref="AK124:AK125"/>
    <mergeCell ref="AL124:AL125"/>
    <mergeCell ref="AJ126:AJ127"/>
    <mergeCell ref="AK126:AK127"/>
    <mergeCell ref="AL126:AL127"/>
    <mergeCell ref="AJ116:AJ117"/>
    <mergeCell ref="AK116:AK117"/>
    <mergeCell ref="AL116:AL117"/>
    <mergeCell ref="AJ118:AJ119"/>
    <mergeCell ref="AK118:AK119"/>
    <mergeCell ref="AL118:AL119"/>
    <mergeCell ref="AL108:AL109"/>
    <mergeCell ref="AJ112:AJ113"/>
    <mergeCell ref="AK112:AK113"/>
    <mergeCell ref="AL112:AL113"/>
    <mergeCell ref="AJ114:AJ115"/>
    <mergeCell ref="AK114:AK115"/>
    <mergeCell ref="AL114:AL115"/>
    <mergeCell ref="AJ104:AJ105"/>
    <mergeCell ref="AK104:AK105"/>
    <mergeCell ref="AL104:AL105"/>
    <mergeCell ref="AJ106:AJ107"/>
    <mergeCell ref="AF254:AF255"/>
    <mergeCell ref="AF256:AF257"/>
    <mergeCell ref="AF258:AF259"/>
    <mergeCell ref="AF179:AF180"/>
    <mergeCell ref="BL76:BL77"/>
    <mergeCell ref="BL78:BL79"/>
    <mergeCell ref="BL80:BL81"/>
    <mergeCell ref="BL82:BL83"/>
    <mergeCell ref="BL84:BL85"/>
    <mergeCell ref="BL86:BL87"/>
    <mergeCell ref="BL88:BL89"/>
    <mergeCell ref="BL90:BL91"/>
    <mergeCell ref="BL92:BL93"/>
    <mergeCell ref="AH118:AH119"/>
    <mergeCell ref="AH120:AH121"/>
    <mergeCell ref="AH122:AH123"/>
    <mergeCell ref="AH124:AH125"/>
    <mergeCell ref="AH126:AH127"/>
    <mergeCell ref="AH128:AH129"/>
    <mergeCell ref="AH130:AH131"/>
    <mergeCell ref="AH132:AH133"/>
    <mergeCell ref="BJ116:BJ117"/>
    <mergeCell ref="BJ118:BJ119"/>
    <mergeCell ref="BJ120:BJ121"/>
    <mergeCell ref="BJ122:BJ123"/>
    <mergeCell ref="BJ124:BJ125"/>
    <mergeCell ref="BJ126:BJ127"/>
    <mergeCell ref="BJ128:BJ129"/>
    <mergeCell ref="BJ130:BJ131"/>
    <mergeCell ref="BJ132:BJ133"/>
    <mergeCell ref="BJ98:BJ99"/>
    <mergeCell ref="BJ100:BJ101"/>
    <mergeCell ref="AF242:AF243"/>
    <mergeCell ref="AF244:AF245"/>
    <mergeCell ref="AF246:AF247"/>
    <mergeCell ref="AF248:AF249"/>
    <mergeCell ref="AF250:AF251"/>
    <mergeCell ref="AF252:AF253"/>
    <mergeCell ref="AF195:AF196"/>
    <mergeCell ref="AG191:AG192"/>
    <mergeCell ref="AG193:AG194"/>
    <mergeCell ref="AG177:AG178"/>
    <mergeCell ref="AG179:AG180"/>
    <mergeCell ref="AG181:AG182"/>
    <mergeCell ref="AG183:AG184"/>
    <mergeCell ref="AG185:AG186"/>
    <mergeCell ref="AG187:AG188"/>
    <mergeCell ref="AG189:AG190"/>
    <mergeCell ref="AG122:AG123"/>
    <mergeCell ref="AG124:AG125"/>
    <mergeCell ref="AG126:AG127"/>
    <mergeCell ref="AF134:AF135"/>
    <mergeCell ref="AF136:AF137"/>
    <mergeCell ref="AG134:AG135"/>
    <mergeCell ref="AG136:AG137"/>
    <mergeCell ref="BJ266:BJ267"/>
    <mergeCell ref="AF206:AF207"/>
    <mergeCell ref="AF208:AF209"/>
    <mergeCell ref="AF210:AF211"/>
    <mergeCell ref="AF212:AF213"/>
    <mergeCell ref="AF214:AF215"/>
    <mergeCell ref="AF216:AF217"/>
    <mergeCell ref="AF218:AF219"/>
    <mergeCell ref="AF220:AF221"/>
    <mergeCell ref="AF222:AF223"/>
    <mergeCell ref="AF224:AF225"/>
    <mergeCell ref="AF226:AF227"/>
    <mergeCell ref="AF228:AF229"/>
    <mergeCell ref="AF230:AF231"/>
    <mergeCell ref="AF232:AF233"/>
    <mergeCell ref="AF234:AF235"/>
    <mergeCell ref="AF236:AF237"/>
    <mergeCell ref="AF238:AF239"/>
    <mergeCell ref="AF240:AF241"/>
    <mergeCell ref="BJ238:BJ239"/>
    <mergeCell ref="BJ240:BJ241"/>
    <mergeCell ref="BJ242:BJ243"/>
    <mergeCell ref="BJ244:BJ245"/>
    <mergeCell ref="BJ246:BJ247"/>
    <mergeCell ref="BJ248:BJ249"/>
    <mergeCell ref="BJ250:BJ251"/>
    <mergeCell ref="BJ252:BJ253"/>
    <mergeCell ref="BJ254:BJ255"/>
    <mergeCell ref="AG238:AG239"/>
    <mergeCell ref="AG240:AG241"/>
    <mergeCell ref="AG242:AG243"/>
    <mergeCell ref="AF264:AF265"/>
    <mergeCell ref="B252:B253"/>
    <mergeCell ref="B254:B255"/>
    <mergeCell ref="B256:B257"/>
    <mergeCell ref="B258:B259"/>
    <mergeCell ref="B260:B261"/>
    <mergeCell ref="B262:B263"/>
    <mergeCell ref="B264:B265"/>
    <mergeCell ref="B266:B267"/>
    <mergeCell ref="BJ206:BJ207"/>
    <mergeCell ref="BJ208:BJ209"/>
    <mergeCell ref="BJ210:BJ211"/>
    <mergeCell ref="BJ212:BJ213"/>
    <mergeCell ref="BJ214:BJ215"/>
    <mergeCell ref="BJ216:BJ217"/>
    <mergeCell ref="BJ218:BJ219"/>
    <mergeCell ref="BJ220:BJ221"/>
    <mergeCell ref="BJ222:BJ223"/>
    <mergeCell ref="BJ224:BJ225"/>
    <mergeCell ref="BJ226:BJ227"/>
    <mergeCell ref="BJ228:BJ229"/>
    <mergeCell ref="BJ230:BJ231"/>
    <mergeCell ref="BJ232:BJ233"/>
    <mergeCell ref="BJ234:BJ235"/>
    <mergeCell ref="BJ236:BJ237"/>
    <mergeCell ref="B234:B235"/>
    <mergeCell ref="B236:B237"/>
    <mergeCell ref="B238:B239"/>
    <mergeCell ref="B240:B241"/>
    <mergeCell ref="B242:B243"/>
    <mergeCell ref="B244:B245"/>
    <mergeCell ref="B246:B247"/>
    <mergeCell ref="B248:B249"/>
    <mergeCell ref="B250:B251"/>
    <mergeCell ref="B216:B217"/>
    <mergeCell ref="B218:B219"/>
    <mergeCell ref="B220:B221"/>
    <mergeCell ref="B222:B223"/>
    <mergeCell ref="B224:B225"/>
    <mergeCell ref="B226:B227"/>
    <mergeCell ref="B228:B229"/>
    <mergeCell ref="B230:B231"/>
    <mergeCell ref="B232:B233"/>
    <mergeCell ref="BJ193:BJ194"/>
    <mergeCell ref="BJ195:BJ196"/>
    <mergeCell ref="BJ197:BJ198"/>
    <mergeCell ref="BJ199:BJ200"/>
    <mergeCell ref="B206:B207"/>
    <mergeCell ref="B208:B209"/>
    <mergeCell ref="B210:B211"/>
    <mergeCell ref="B212:B213"/>
    <mergeCell ref="B214:B215"/>
    <mergeCell ref="D193:D194"/>
    <mergeCell ref="D195:D196"/>
    <mergeCell ref="D197:D198"/>
    <mergeCell ref="D199:D200"/>
    <mergeCell ref="D201:D202"/>
    <mergeCell ref="AH193:AH194"/>
    <mergeCell ref="AH195:AH196"/>
    <mergeCell ref="AH197:AH198"/>
    <mergeCell ref="AH199:AH200"/>
    <mergeCell ref="AH201:AH202"/>
    <mergeCell ref="D210:D211"/>
    <mergeCell ref="D212:D213"/>
    <mergeCell ref="D214:D215"/>
    <mergeCell ref="BJ177:BJ178"/>
    <mergeCell ref="BJ179:BJ180"/>
    <mergeCell ref="BJ181:BJ182"/>
    <mergeCell ref="BJ183:BJ184"/>
    <mergeCell ref="BJ185:BJ186"/>
    <mergeCell ref="BJ187:BJ188"/>
    <mergeCell ref="BJ189:BJ190"/>
    <mergeCell ref="BJ191:BJ192"/>
    <mergeCell ref="BJ157:BJ158"/>
    <mergeCell ref="BJ159:BJ160"/>
    <mergeCell ref="BJ161:BJ162"/>
    <mergeCell ref="BJ163:BJ164"/>
    <mergeCell ref="BJ165:BJ166"/>
    <mergeCell ref="BJ167:BJ168"/>
    <mergeCell ref="BJ169:BJ170"/>
    <mergeCell ref="BJ171:BJ172"/>
    <mergeCell ref="BJ173:BJ174"/>
    <mergeCell ref="B193:B194"/>
    <mergeCell ref="B195:B196"/>
    <mergeCell ref="B197:B198"/>
    <mergeCell ref="B199:B200"/>
    <mergeCell ref="B201:B202"/>
    <mergeCell ref="AF141:AF142"/>
    <mergeCell ref="AF143:AF144"/>
    <mergeCell ref="AF145:AF146"/>
    <mergeCell ref="AF147:AF148"/>
    <mergeCell ref="AF149:AF150"/>
    <mergeCell ref="AF151:AF152"/>
    <mergeCell ref="AF153:AF154"/>
    <mergeCell ref="AF155:AF156"/>
    <mergeCell ref="AF157:AF158"/>
    <mergeCell ref="AF159:AF160"/>
    <mergeCell ref="AF161:AF162"/>
    <mergeCell ref="AF163:AF164"/>
    <mergeCell ref="AF165:AF166"/>
    <mergeCell ref="AF167:AF168"/>
    <mergeCell ref="AF169:AF170"/>
    <mergeCell ref="AF171:AF172"/>
    <mergeCell ref="AF173:AF174"/>
    <mergeCell ref="AF175:AF176"/>
    <mergeCell ref="AF177:AF178"/>
    <mergeCell ref="D175:D176"/>
    <mergeCell ref="D177:D178"/>
    <mergeCell ref="D179:D180"/>
    <mergeCell ref="D181:D182"/>
    <mergeCell ref="D183:D184"/>
    <mergeCell ref="D185:D186"/>
    <mergeCell ref="D187:D188"/>
    <mergeCell ref="B175:B176"/>
    <mergeCell ref="B177:B178"/>
    <mergeCell ref="B179:B180"/>
    <mergeCell ref="B181:B182"/>
    <mergeCell ref="B183:B184"/>
    <mergeCell ref="B185:B186"/>
    <mergeCell ref="B187:B188"/>
    <mergeCell ref="B189:B190"/>
    <mergeCell ref="B191:B192"/>
    <mergeCell ref="B157:B158"/>
    <mergeCell ref="B159:B160"/>
    <mergeCell ref="B161:B162"/>
    <mergeCell ref="B163:B164"/>
    <mergeCell ref="B165:B166"/>
    <mergeCell ref="B167:B168"/>
    <mergeCell ref="B169:B170"/>
    <mergeCell ref="B171:B172"/>
    <mergeCell ref="B173:B174"/>
    <mergeCell ref="B153:B154"/>
    <mergeCell ref="B155:B156"/>
    <mergeCell ref="BJ141:BJ142"/>
    <mergeCell ref="BJ143:BJ144"/>
    <mergeCell ref="BJ145:BJ146"/>
    <mergeCell ref="BJ147:BJ148"/>
    <mergeCell ref="BJ149:BJ150"/>
    <mergeCell ref="BJ151:BJ152"/>
    <mergeCell ref="BJ153:BJ154"/>
    <mergeCell ref="BJ155:BJ156"/>
    <mergeCell ref="D151:D152"/>
    <mergeCell ref="D153:D154"/>
    <mergeCell ref="D155:D156"/>
    <mergeCell ref="AH151:AH152"/>
    <mergeCell ref="AH153:AH154"/>
    <mergeCell ref="AH155:AH156"/>
    <mergeCell ref="C141:C142"/>
    <mergeCell ref="C143:C144"/>
    <mergeCell ref="C145:C146"/>
    <mergeCell ref="C147:C148"/>
    <mergeCell ref="C149:C150"/>
    <mergeCell ref="C151:C152"/>
    <mergeCell ref="C153:C154"/>
    <mergeCell ref="F145:F146"/>
    <mergeCell ref="G145:G146"/>
    <mergeCell ref="H145:H146"/>
    <mergeCell ref="AJ147:AJ148"/>
    <mergeCell ref="AK147:AK148"/>
    <mergeCell ref="AL147:AL148"/>
    <mergeCell ref="AJ149:AJ150"/>
    <mergeCell ref="AK149:AK150"/>
    <mergeCell ref="AL149:AL150"/>
    <mergeCell ref="B141:B142"/>
    <mergeCell ref="B143:B144"/>
    <mergeCell ref="B145:B146"/>
    <mergeCell ref="B147:B148"/>
    <mergeCell ref="B149:B150"/>
    <mergeCell ref="B151:B152"/>
    <mergeCell ref="H88:H89"/>
    <mergeCell ref="F90:F91"/>
    <mergeCell ref="G90:G91"/>
    <mergeCell ref="H90:H91"/>
    <mergeCell ref="F92:F93"/>
    <mergeCell ref="G92:G93"/>
    <mergeCell ref="H92:H93"/>
    <mergeCell ref="F94:F95"/>
    <mergeCell ref="G94:G95"/>
    <mergeCell ref="H94:H95"/>
    <mergeCell ref="H96:H97"/>
    <mergeCell ref="F98:F99"/>
    <mergeCell ref="G98:G99"/>
    <mergeCell ref="H98:H99"/>
    <mergeCell ref="F100:F101"/>
    <mergeCell ref="D132:D133"/>
    <mergeCell ref="D134:D135"/>
    <mergeCell ref="F147:F148"/>
    <mergeCell ref="G147:G148"/>
    <mergeCell ref="B130:B131"/>
    <mergeCell ref="H147:H148"/>
    <mergeCell ref="B132:B133"/>
    <mergeCell ref="B134:B135"/>
    <mergeCell ref="B122:B123"/>
    <mergeCell ref="B124:B125"/>
    <mergeCell ref="B126:B127"/>
    <mergeCell ref="BK193:BK194"/>
    <mergeCell ref="BK195:BK196"/>
    <mergeCell ref="BK197:BK198"/>
    <mergeCell ref="BK199:BK200"/>
    <mergeCell ref="AF76:AF77"/>
    <mergeCell ref="AF78:AF79"/>
    <mergeCell ref="AF80:AF81"/>
    <mergeCell ref="AF82:AF83"/>
    <mergeCell ref="AF84:AF85"/>
    <mergeCell ref="AF86:AF87"/>
    <mergeCell ref="AF88:AF89"/>
    <mergeCell ref="AF90:AF91"/>
    <mergeCell ref="AF92:AF93"/>
    <mergeCell ref="AF94:AF95"/>
    <mergeCell ref="AF96:AF97"/>
    <mergeCell ref="AF98:AF99"/>
    <mergeCell ref="AF100:AF101"/>
    <mergeCell ref="AF102:AF103"/>
    <mergeCell ref="AF104:AF105"/>
    <mergeCell ref="AF106:AF107"/>
    <mergeCell ref="AF108:AF109"/>
    <mergeCell ref="AF110:AF111"/>
    <mergeCell ref="AF112:AF113"/>
    <mergeCell ref="AF114:AF115"/>
    <mergeCell ref="BK175:BK176"/>
    <mergeCell ref="BK177:BK178"/>
    <mergeCell ref="BK179:BK180"/>
    <mergeCell ref="BK181:BK182"/>
    <mergeCell ref="BJ110:BJ111"/>
    <mergeCell ref="BJ112:BJ113"/>
    <mergeCell ref="BJ114:BJ115"/>
    <mergeCell ref="BJ80:BJ81"/>
    <mergeCell ref="BK169:BK170"/>
    <mergeCell ref="BK171:BK172"/>
    <mergeCell ref="BK173:BK174"/>
    <mergeCell ref="BK134:BK135"/>
    <mergeCell ref="BK141:BK142"/>
    <mergeCell ref="BK143:BK144"/>
    <mergeCell ref="BK145:BK146"/>
    <mergeCell ref="BK147:BK148"/>
    <mergeCell ref="BK149:BK150"/>
    <mergeCell ref="BK151:BK152"/>
    <mergeCell ref="BK153:BK154"/>
    <mergeCell ref="BK155:BK156"/>
    <mergeCell ref="AF126:AF127"/>
    <mergeCell ref="AF128:AF129"/>
    <mergeCell ref="AF130:AF131"/>
    <mergeCell ref="AF132:AF133"/>
    <mergeCell ref="AL132:AL133"/>
    <mergeCell ref="AJ134:AJ135"/>
    <mergeCell ref="AK134:AK135"/>
    <mergeCell ref="AL134:AL135"/>
    <mergeCell ref="AJ136:AJ137"/>
    <mergeCell ref="AK136:AK137"/>
    <mergeCell ref="AL136:AL137"/>
    <mergeCell ref="AJ128:AJ129"/>
    <mergeCell ref="AK128:AK129"/>
    <mergeCell ref="AL128:AL129"/>
    <mergeCell ref="AJ130:AJ131"/>
    <mergeCell ref="AK130:AK131"/>
    <mergeCell ref="AL130:AL131"/>
    <mergeCell ref="AJ132:AJ133"/>
    <mergeCell ref="AK132:AK133"/>
    <mergeCell ref="AH171:AH172"/>
    <mergeCell ref="BK266:BK267"/>
    <mergeCell ref="BK76:BK77"/>
    <mergeCell ref="BK78:BK79"/>
    <mergeCell ref="BK80:BK81"/>
    <mergeCell ref="BK82:BK83"/>
    <mergeCell ref="BK84:BK85"/>
    <mergeCell ref="BK86:BK87"/>
    <mergeCell ref="BK88:BK89"/>
    <mergeCell ref="BK90:BK91"/>
    <mergeCell ref="BK92:BK93"/>
    <mergeCell ref="BK94:BK95"/>
    <mergeCell ref="BK96:BK97"/>
    <mergeCell ref="BK98:BK99"/>
    <mergeCell ref="BK100:BK101"/>
    <mergeCell ref="BK102:BK103"/>
    <mergeCell ref="BK104:BK105"/>
    <mergeCell ref="BK106:BK107"/>
    <mergeCell ref="BK108:BK109"/>
    <mergeCell ref="BK110:BK111"/>
    <mergeCell ref="BK112:BK113"/>
    <mergeCell ref="BK183:BK184"/>
    <mergeCell ref="BK185:BK186"/>
    <mergeCell ref="BK187:BK188"/>
    <mergeCell ref="BK189:BK190"/>
    <mergeCell ref="BK191:BK192"/>
    <mergeCell ref="BK157:BK158"/>
    <mergeCell ref="BK159:BK160"/>
    <mergeCell ref="BK161:BK162"/>
    <mergeCell ref="BK163:BK164"/>
    <mergeCell ref="BK165:BK166"/>
    <mergeCell ref="BK242:BK243"/>
    <mergeCell ref="BK167:BK168"/>
    <mergeCell ref="AG264:AG265"/>
    <mergeCell ref="BK206:BK207"/>
    <mergeCell ref="BK208:BK209"/>
    <mergeCell ref="BK210:BK211"/>
    <mergeCell ref="BK212:BK213"/>
    <mergeCell ref="BK214:BK215"/>
    <mergeCell ref="BK216:BK217"/>
    <mergeCell ref="BK218:BK219"/>
    <mergeCell ref="BK220:BK221"/>
    <mergeCell ref="BK222:BK223"/>
    <mergeCell ref="BK224:BK225"/>
    <mergeCell ref="BK226:BK227"/>
    <mergeCell ref="BK228:BK229"/>
    <mergeCell ref="BK230:BK231"/>
    <mergeCell ref="BK232:BK233"/>
    <mergeCell ref="BK234:BK235"/>
    <mergeCell ref="BK236:BK237"/>
    <mergeCell ref="BK238:BK239"/>
    <mergeCell ref="BK260:BK261"/>
    <mergeCell ref="BK264:BK265"/>
    <mergeCell ref="BJ264:BJ265"/>
    <mergeCell ref="AH264:AH265"/>
    <mergeCell ref="AJ218:AJ219"/>
    <mergeCell ref="AK218:AK219"/>
    <mergeCell ref="AK240:AK241"/>
    <mergeCell ref="AL240:AL241"/>
    <mergeCell ref="AJ242:AJ243"/>
    <mergeCell ref="AK242:AK243"/>
    <mergeCell ref="AL242:AL243"/>
    <mergeCell ref="AJ232:AJ233"/>
    <mergeCell ref="AK232:AK233"/>
    <mergeCell ref="AL232:AL233"/>
    <mergeCell ref="C252:C253"/>
    <mergeCell ref="C254:C255"/>
    <mergeCell ref="C256:C257"/>
    <mergeCell ref="C258:C259"/>
    <mergeCell ref="C260:C261"/>
    <mergeCell ref="C262:C263"/>
    <mergeCell ref="C264:C265"/>
    <mergeCell ref="C266:C267"/>
    <mergeCell ref="AG206:AG207"/>
    <mergeCell ref="AG208:AG209"/>
    <mergeCell ref="AG210:AG211"/>
    <mergeCell ref="AG212:AG213"/>
    <mergeCell ref="AG214:AG215"/>
    <mergeCell ref="AG216:AG217"/>
    <mergeCell ref="AG218:AG219"/>
    <mergeCell ref="AG220:AG221"/>
    <mergeCell ref="AG222:AG223"/>
    <mergeCell ref="AG224:AG225"/>
    <mergeCell ref="AG226:AG227"/>
    <mergeCell ref="AG228:AG229"/>
    <mergeCell ref="AG230:AG231"/>
    <mergeCell ref="AG232:AG233"/>
    <mergeCell ref="AG234:AG235"/>
    <mergeCell ref="AG236:AG237"/>
    <mergeCell ref="C234:C235"/>
    <mergeCell ref="C236:C237"/>
    <mergeCell ref="C238:C239"/>
    <mergeCell ref="C240:C241"/>
    <mergeCell ref="C242:C243"/>
    <mergeCell ref="C244:C245"/>
    <mergeCell ref="C246:C247"/>
    <mergeCell ref="C248:C249"/>
    <mergeCell ref="C250:C251"/>
    <mergeCell ref="C216:C217"/>
    <mergeCell ref="C218:C219"/>
    <mergeCell ref="C220:C221"/>
    <mergeCell ref="C222:C223"/>
    <mergeCell ref="C224:C225"/>
    <mergeCell ref="C226:C227"/>
    <mergeCell ref="C228:C229"/>
    <mergeCell ref="C230:C231"/>
    <mergeCell ref="C232:C233"/>
    <mergeCell ref="AG195:AG196"/>
    <mergeCell ref="AG197:AG198"/>
    <mergeCell ref="AG199:AG200"/>
    <mergeCell ref="AG201:AG202"/>
    <mergeCell ref="C206:C207"/>
    <mergeCell ref="C208:C209"/>
    <mergeCell ref="C210:C211"/>
    <mergeCell ref="C212:C213"/>
    <mergeCell ref="C214:C215"/>
    <mergeCell ref="AF197:AF198"/>
    <mergeCell ref="AF199:AF200"/>
    <mergeCell ref="AF201:AF202"/>
    <mergeCell ref="F197:F198"/>
    <mergeCell ref="G197:G198"/>
    <mergeCell ref="H197:H198"/>
    <mergeCell ref="F199:F200"/>
    <mergeCell ref="G199:G200"/>
    <mergeCell ref="H199:H200"/>
    <mergeCell ref="F206:F207"/>
    <mergeCell ref="G206:G207"/>
    <mergeCell ref="H206:H207"/>
    <mergeCell ref="F208:F209"/>
    <mergeCell ref="C193:C194"/>
    <mergeCell ref="C195:C196"/>
    <mergeCell ref="C197:C198"/>
    <mergeCell ref="C199:C200"/>
    <mergeCell ref="C201:C202"/>
    <mergeCell ref="AG141:AG142"/>
    <mergeCell ref="AG143:AG144"/>
    <mergeCell ref="AG145:AG146"/>
    <mergeCell ref="AG147:AG148"/>
    <mergeCell ref="AG149:AG150"/>
    <mergeCell ref="AG151:AG152"/>
    <mergeCell ref="AG153:AG154"/>
    <mergeCell ref="AG155:AG156"/>
    <mergeCell ref="AG157:AG158"/>
    <mergeCell ref="AG159:AG160"/>
    <mergeCell ref="AG161:AG162"/>
    <mergeCell ref="AG163:AG164"/>
    <mergeCell ref="AG165:AG166"/>
    <mergeCell ref="AG167:AG168"/>
    <mergeCell ref="AG169:AG170"/>
    <mergeCell ref="AG171:AG172"/>
    <mergeCell ref="AG173:AG174"/>
    <mergeCell ref="AF181:AF182"/>
    <mergeCell ref="AF183:AF184"/>
    <mergeCell ref="AF185:AF186"/>
    <mergeCell ref="AF187:AF188"/>
    <mergeCell ref="AF189:AF190"/>
    <mergeCell ref="AF191:AF192"/>
    <mergeCell ref="AF193:AF194"/>
    <mergeCell ref="AG175:AG176"/>
    <mergeCell ref="C173:C174"/>
    <mergeCell ref="G167:G168"/>
    <mergeCell ref="C177:C178"/>
    <mergeCell ref="C179:C180"/>
    <mergeCell ref="C181:C182"/>
    <mergeCell ref="C183:C184"/>
    <mergeCell ref="C185:C186"/>
    <mergeCell ref="C187:C188"/>
    <mergeCell ref="C189:C190"/>
    <mergeCell ref="C155:C156"/>
    <mergeCell ref="C157:C158"/>
    <mergeCell ref="C159:C160"/>
    <mergeCell ref="C161:C162"/>
    <mergeCell ref="C163:C164"/>
    <mergeCell ref="C165:C166"/>
    <mergeCell ref="C167:C168"/>
    <mergeCell ref="C169:C170"/>
    <mergeCell ref="C171:C172"/>
    <mergeCell ref="C191:C192"/>
    <mergeCell ref="AG104:AG105"/>
    <mergeCell ref="AG106:AG107"/>
    <mergeCell ref="AG108:AG109"/>
    <mergeCell ref="AG116:AG117"/>
    <mergeCell ref="C175:C176"/>
    <mergeCell ref="AF116:AF117"/>
    <mergeCell ref="AF118:AF119"/>
    <mergeCell ref="AF120:AF121"/>
    <mergeCell ref="AF122:AF123"/>
    <mergeCell ref="AF124:AF125"/>
    <mergeCell ref="AG110:AG111"/>
    <mergeCell ref="AG112:AG113"/>
    <mergeCell ref="AG114:AG115"/>
    <mergeCell ref="G80:G81"/>
    <mergeCell ref="H80:H81"/>
    <mergeCell ref="F82:F83"/>
    <mergeCell ref="G82:G83"/>
    <mergeCell ref="H82:H83"/>
    <mergeCell ref="F84:F85"/>
    <mergeCell ref="G84:G85"/>
    <mergeCell ref="H84:H85"/>
    <mergeCell ref="F86:F87"/>
    <mergeCell ref="G86:G87"/>
    <mergeCell ref="H86:H87"/>
    <mergeCell ref="G100:G101"/>
    <mergeCell ref="H100:H101"/>
    <mergeCell ref="F112:F113"/>
    <mergeCell ref="G112:G113"/>
    <mergeCell ref="H112:H113"/>
    <mergeCell ref="F126:F127"/>
    <mergeCell ref="G126:G127"/>
    <mergeCell ref="H126:H127"/>
    <mergeCell ref="D189:D190"/>
    <mergeCell ref="G163:G164"/>
    <mergeCell ref="H163:H164"/>
    <mergeCell ref="F165:F166"/>
    <mergeCell ref="G165:G166"/>
    <mergeCell ref="H165:H166"/>
    <mergeCell ref="F149:F150"/>
    <mergeCell ref="G149:G150"/>
    <mergeCell ref="H149:H150"/>
    <mergeCell ref="F151:F152"/>
    <mergeCell ref="G151:G152"/>
    <mergeCell ref="H151:H152"/>
    <mergeCell ref="F153:F154"/>
    <mergeCell ref="D124:D125"/>
    <mergeCell ref="D126:D127"/>
    <mergeCell ref="D128:D129"/>
    <mergeCell ref="D130:D131"/>
    <mergeCell ref="G153:G154"/>
    <mergeCell ref="F185:F186"/>
    <mergeCell ref="G185:G186"/>
    <mergeCell ref="H167:H168"/>
    <mergeCell ref="F169:F170"/>
    <mergeCell ref="G169:G170"/>
    <mergeCell ref="H169:H170"/>
    <mergeCell ref="F171:F172"/>
    <mergeCell ref="G171:G172"/>
    <mergeCell ref="H171:H172"/>
    <mergeCell ref="H175:H176"/>
    <mergeCell ref="F177:F178"/>
    <mergeCell ref="G177:G178"/>
    <mergeCell ref="H177:H178"/>
    <mergeCell ref="F167:F168"/>
    <mergeCell ref="BL65:BL66"/>
    <mergeCell ref="BL67:BL68"/>
    <mergeCell ref="D76:D77"/>
    <mergeCell ref="D78:D79"/>
    <mergeCell ref="D80:D81"/>
    <mergeCell ref="D82:D83"/>
    <mergeCell ref="D84:D85"/>
    <mergeCell ref="D86:D87"/>
    <mergeCell ref="D88:D89"/>
    <mergeCell ref="D90:D91"/>
    <mergeCell ref="D92:D93"/>
    <mergeCell ref="D94:D95"/>
    <mergeCell ref="D96:D97"/>
    <mergeCell ref="D98:D99"/>
    <mergeCell ref="D100:D101"/>
    <mergeCell ref="D102:D103"/>
    <mergeCell ref="BK114:BK115"/>
    <mergeCell ref="AH90:AH91"/>
    <mergeCell ref="AH92:AH93"/>
    <mergeCell ref="AH94:AH95"/>
    <mergeCell ref="AG80:AG81"/>
    <mergeCell ref="AG82:AG83"/>
    <mergeCell ref="AG84:AG85"/>
    <mergeCell ref="AG86:AG87"/>
    <mergeCell ref="AG88:AG89"/>
    <mergeCell ref="AG90:AG91"/>
    <mergeCell ref="AG92:AG93"/>
    <mergeCell ref="AG94:AG95"/>
    <mergeCell ref="AG96:AG97"/>
    <mergeCell ref="AG98:AG99"/>
    <mergeCell ref="AG100:AG101"/>
    <mergeCell ref="AG102:AG103"/>
    <mergeCell ref="BK116:BK117"/>
    <mergeCell ref="BK118:BK119"/>
    <mergeCell ref="BK120:BK121"/>
    <mergeCell ref="BK122:BK123"/>
    <mergeCell ref="BK124:BK125"/>
    <mergeCell ref="BK126:BK127"/>
    <mergeCell ref="BK128:BK129"/>
    <mergeCell ref="BK130:BK131"/>
    <mergeCell ref="BK132:BK133"/>
    <mergeCell ref="BJ82:BJ83"/>
    <mergeCell ref="BJ84:BJ85"/>
    <mergeCell ref="BJ86:BJ87"/>
    <mergeCell ref="B114:B115"/>
    <mergeCell ref="B116:B117"/>
    <mergeCell ref="B118:B119"/>
    <mergeCell ref="B120:B121"/>
    <mergeCell ref="C116:C117"/>
    <mergeCell ref="C118:C119"/>
    <mergeCell ref="C120:C121"/>
    <mergeCell ref="C122:C123"/>
    <mergeCell ref="C124:C125"/>
    <mergeCell ref="C126:C127"/>
    <mergeCell ref="C128:C129"/>
    <mergeCell ref="D106:D107"/>
    <mergeCell ref="D108:D109"/>
    <mergeCell ref="D110:D111"/>
    <mergeCell ref="D112:D113"/>
    <mergeCell ref="D114:D115"/>
    <mergeCell ref="D116:D117"/>
    <mergeCell ref="D118:D119"/>
    <mergeCell ref="D120:D121"/>
    <mergeCell ref="D122:D123"/>
    <mergeCell ref="B128:B129"/>
    <mergeCell ref="AF61:AF62"/>
    <mergeCell ref="AF63:AF64"/>
    <mergeCell ref="AF55:AF56"/>
    <mergeCell ref="AF57:AF58"/>
    <mergeCell ref="AF59:AF60"/>
    <mergeCell ref="AK57:AK58"/>
    <mergeCell ref="C88:C89"/>
    <mergeCell ref="C90:C91"/>
    <mergeCell ref="C92:C93"/>
    <mergeCell ref="C94:C95"/>
    <mergeCell ref="C96:C97"/>
    <mergeCell ref="D104:D105"/>
    <mergeCell ref="C134:C135"/>
    <mergeCell ref="B76:B77"/>
    <mergeCell ref="B78:B79"/>
    <mergeCell ref="B80:B81"/>
    <mergeCell ref="B82:B83"/>
    <mergeCell ref="B84:B85"/>
    <mergeCell ref="B86:B87"/>
    <mergeCell ref="B88:B89"/>
    <mergeCell ref="B90:B91"/>
    <mergeCell ref="B92:B93"/>
    <mergeCell ref="B94:B95"/>
    <mergeCell ref="B96:B97"/>
    <mergeCell ref="B98:B99"/>
    <mergeCell ref="B100:B101"/>
    <mergeCell ref="B102:B103"/>
    <mergeCell ref="B104:B105"/>
    <mergeCell ref="B106:B107"/>
    <mergeCell ref="B108:B109"/>
    <mergeCell ref="B110:B111"/>
    <mergeCell ref="B112:B113"/>
    <mergeCell ref="C76:C77"/>
    <mergeCell ref="C78:C79"/>
    <mergeCell ref="BJ76:BJ77"/>
    <mergeCell ref="BJ78:BJ79"/>
    <mergeCell ref="AL78:AL79"/>
    <mergeCell ref="AK78:AK79"/>
    <mergeCell ref="AJ78:AJ79"/>
    <mergeCell ref="AL76:AL77"/>
    <mergeCell ref="AK76:AK77"/>
    <mergeCell ref="AJ76:AJ77"/>
    <mergeCell ref="F67:F68"/>
    <mergeCell ref="G67:G68"/>
    <mergeCell ref="H67:H68"/>
    <mergeCell ref="F63:F64"/>
    <mergeCell ref="G63:G64"/>
    <mergeCell ref="H63:H64"/>
    <mergeCell ref="F65:F66"/>
    <mergeCell ref="G65:G66"/>
    <mergeCell ref="H65:H66"/>
    <mergeCell ref="AH76:AH77"/>
    <mergeCell ref="AH78:AH79"/>
    <mergeCell ref="H76:H77"/>
    <mergeCell ref="G76:G77"/>
    <mergeCell ref="F76:F77"/>
    <mergeCell ref="AG76:AG77"/>
    <mergeCell ref="AG78:AG79"/>
    <mergeCell ref="AG63:AG64"/>
    <mergeCell ref="AH82:AH83"/>
    <mergeCell ref="AH84:AH85"/>
    <mergeCell ref="AH86:AH87"/>
    <mergeCell ref="AH88:AH89"/>
    <mergeCell ref="BL7:BL8"/>
    <mergeCell ref="BL9:BL10"/>
    <mergeCell ref="BL11:BL12"/>
    <mergeCell ref="BL13:BL14"/>
    <mergeCell ref="BL15:BL16"/>
    <mergeCell ref="BL17:BL18"/>
    <mergeCell ref="BL19:BL20"/>
    <mergeCell ref="BL21:BL22"/>
    <mergeCell ref="BL23:BL24"/>
    <mergeCell ref="BL63:BL64"/>
    <mergeCell ref="BJ9:BJ10"/>
    <mergeCell ref="BJ11:BJ12"/>
    <mergeCell ref="BJ13:BJ14"/>
    <mergeCell ref="BJ15:BJ16"/>
    <mergeCell ref="BJ17:BJ18"/>
    <mergeCell ref="BJ19:BJ20"/>
    <mergeCell ref="BJ21:BJ22"/>
    <mergeCell ref="BJ23:BJ24"/>
    <mergeCell ref="BJ25:BJ26"/>
    <mergeCell ref="BJ27:BJ28"/>
    <mergeCell ref="BJ29:BJ30"/>
    <mergeCell ref="BJ31:BJ32"/>
    <mergeCell ref="BJ33:BJ34"/>
    <mergeCell ref="BJ35:BJ36"/>
    <mergeCell ref="BJ37:BJ38"/>
    <mergeCell ref="BJ39:BJ40"/>
    <mergeCell ref="BJ41:BJ42"/>
    <mergeCell ref="BJ43:BJ44"/>
    <mergeCell ref="BJ45:BJ46"/>
    <mergeCell ref="BJ47:BJ48"/>
    <mergeCell ref="BJ49:BJ50"/>
    <mergeCell ref="BJ51:BJ52"/>
    <mergeCell ref="BL61:BL62"/>
    <mergeCell ref="BL25:BL26"/>
    <mergeCell ref="BL27:BL28"/>
    <mergeCell ref="BL29:BL30"/>
    <mergeCell ref="BL31:BL32"/>
    <mergeCell ref="BL33:BL34"/>
    <mergeCell ref="BL35:BL36"/>
    <mergeCell ref="BL37:BL38"/>
    <mergeCell ref="BL39:BL40"/>
    <mergeCell ref="BL41:BL42"/>
    <mergeCell ref="BJ53:BJ54"/>
    <mergeCell ref="BL45:BL46"/>
    <mergeCell ref="BL47:BL48"/>
    <mergeCell ref="BL49:BL50"/>
    <mergeCell ref="BL51:BL52"/>
    <mergeCell ref="BL53:BL54"/>
    <mergeCell ref="BL55:BL56"/>
    <mergeCell ref="BL57:BL58"/>
    <mergeCell ref="BL59:BL60"/>
    <mergeCell ref="BJ55:BJ56"/>
    <mergeCell ref="BJ57:BJ58"/>
    <mergeCell ref="BJ59:BJ60"/>
    <mergeCell ref="BJ61:BJ62"/>
    <mergeCell ref="BK49:BK50"/>
    <mergeCell ref="BK51:BK52"/>
    <mergeCell ref="BK53:BK54"/>
    <mergeCell ref="BK55:BK56"/>
    <mergeCell ref="BK57:BK58"/>
    <mergeCell ref="AH57:AH58"/>
    <mergeCell ref="AH59:AH60"/>
    <mergeCell ref="AJ47:AJ48"/>
    <mergeCell ref="AK47:AK48"/>
    <mergeCell ref="AL47:AL48"/>
    <mergeCell ref="AJ49:AJ50"/>
    <mergeCell ref="AK49:AK50"/>
    <mergeCell ref="AL49:AL50"/>
    <mergeCell ref="AJ43:AJ44"/>
    <mergeCell ref="AK43:AK44"/>
    <mergeCell ref="AL43:AL44"/>
    <mergeCell ref="AJ45:AJ46"/>
    <mergeCell ref="AG53:AG54"/>
    <mergeCell ref="AG55:AG56"/>
    <mergeCell ref="AG57:AG58"/>
    <mergeCell ref="AG59:AG60"/>
    <mergeCell ref="AH33:AH34"/>
    <mergeCell ref="AH35:AH36"/>
    <mergeCell ref="AK45:AK46"/>
    <mergeCell ref="AL45:AL46"/>
    <mergeCell ref="AJ55:AJ56"/>
    <mergeCell ref="AK55:AK56"/>
    <mergeCell ref="AL55:AL56"/>
    <mergeCell ref="AJ57:AJ58"/>
    <mergeCell ref="AH41:AH42"/>
    <mergeCell ref="AG37:AG38"/>
    <mergeCell ref="AG39:AG40"/>
    <mergeCell ref="AG33:AG34"/>
    <mergeCell ref="AG35:AG36"/>
    <mergeCell ref="AK35:AK36"/>
    <mergeCell ref="AL35:AL36"/>
    <mergeCell ref="AJ37:AJ38"/>
    <mergeCell ref="BP17:BP18"/>
    <mergeCell ref="AG29:AG30"/>
    <mergeCell ref="AG31:AG32"/>
    <mergeCell ref="AF7:AF8"/>
    <mergeCell ref="AF9:AF10"/>
    <mergeCell ref="BK65:BK66"/>
    <mergeCell ref="BK67:BK68"/>
    <mergeCell ref="BL43:BL44"/>
    <mergeCell ref="AG41:AG42"/>
    <mergeCell ref="AG43:AG44"/>
    <mergeCell ref="AG45:AG46"/>
    <mergeCell ref="AG47:AG48"/>
    <mergeCell ref="AG49:AG50"/>
    <mergeCell ref="AG51:AG52"/>
    <mergeCell ref="AG11:AG12"/>
    <mergeCell ref="AG13:AG14"/>
    <mergeCell ref="AG15:AG16"/>
    <mergeCell ref="AG17:AG18"/>
    <mergeCell ref="AG19:AG20"/>
    <mergeCell ref="AG21:AG22"/>
    <mergeCell ref="AG23:AG24"/>
    <mergeCell ref="AG25:AG26"/>
    <mergeCell ref="AH43:AH44"/>
    <mergeCell ref="BK33:BK34"/>
    <mergeCell ref="AH45:AH46"/>
    <mergeCell ref="BK35:BK36"/>
    <mergeCell ref="BK37:BK38"/>
    <mergeCell ref="BK39:BK40"/>
    <mergeCell ref="BK41:BK42"/>
    <mergeCell ref="BK43:BK44"/>
    <mergeCell ref="BK45:BK46"/>
    <mergeCell ref="BK47:BK48"/>
    <mergeCell ref="BJ7:BJ8"/>
    <mergeCell ref="BK7:BK8"/>
    <mergeCell ref="BK9:BK10"/>
    <mergeCell ref="BK11:BK12"/>
    <mergeCell ref="BK13:BK14"/>
    <mergeCell ref="BK15:BK16"/>
    <mergeCell ref="BK17:BK18"/>
    <mergeCell ref="BK19:BK20"/>
    <mergeCell ref="BK21:BK22"/>
    <mergeCell ref="BK23:BK24"/>
    <mergeCell ref="BK25:BK26"/>
    <mergeCell ref="BK27:BK28"/>
    <mergeCell ref="BK29:BK30"/>
    <mergeCell ref="BK31:BK32"/>
    <mergeCell ref="AG9:AG10"/>
    <mergeCell ref="AG7:AG8"/>
    <mergeCell ref="AG27:AG28"/>
    <mergeCell ref="AK17:AK18"/>
    <mergeCell ref="AL17:AL18"/>
    <mergeCell ref="AJ11:AJ12"/>
    <mergeCell ref="AK11:AK12"/>
    <mergeCell ref="AL11:AL12"/>
    <mergeCell ref="AJ13:AJ14"/>
    <mergeCell ref="AK13:AK14"/>
    <mergeCell ref="AL13:AL14"/>
    <mergeCell ref="AJ23:AJ24"/>
    <mergeCell ref="AK23:AK24"/>
    <mergeCell ref="AL23:AL24"/>
    <mergeCell ref="AJ25:AJ26"/>
    <mergeCell ref="AK25:AK26"/>
    <mergeCell ref="AL25:AL26"/>
    <mergeCell ref="AJ19:AJ20"/>
    <mergeCell ref="C61:C62"/>
    <mergeCell ref="C63:C64"/>
    <mergeCell ref="C65:C66"/>
    <mergeCell ref="C47:C48"/>
    <mergeCell ref="C49:C50"/>
    <mergeCell ref="C51:C52"/>
    <mergeCell ref="C53:C54"/>
    <mergeCell ref="C55:C56"/>
    <mergeCell ref="AG128:AG129"/>
    <mergeCell ref="AG130:AG131"/>
    <mergeCell ref="AG132:AG133"/>
    <mergeCell ref="AH13:AH14"/>
    <mergeCell ref="AH15:AH16"/>
    <mergeCell ref="C130:C131"/>
    <mergeCell ref="C132:C133"/>
    <mergeCell ref="C98:C99"/>
    <mergeCell ref="C100:C101"/>
    <mergeCell ref="C102:C103"/>
    <mergeCell ref="C104:C105"/>
    <mergeCell ref="C106:C107"/>
    <mergeCell ref="C108:C109"/>
    <mergeCell ref="C110:C111"/>
    <mergeCell ref="C112:C113"/>
    <mergeCell ref="C114:C115"/>
    <mergeCell ref="C80:C81"/>
    <mergeCell ref="C82:C83"/>
    <mergeCell ref="C84:C85"/>
    <mergeCell ref="C86:C87"/>
    <mergeCell ref="H13:H14"/>
    <mergeCell ref="AG118:AG119"/>
    <mergeCell ref="AG120:AG121"/>
    <mergeCell ref="AH80:AH81"/>
    <mergeCell ref="D53:D54"/>
    <mergeCell ref="D55:D56"/>
    <mergeCell ref="D37:D38"/>
    <mergeCell ref="D39:D40"/>
    <mergeCell ref="D41:D42"/>
    <mergeCell ref="D43:D44"/>
    <mergeCell ref="D45:D46"/>
    <mergeCell ref="C67:C68"/>
    <mergeCell ref="D7:D8"/>
    <mergeCell ref="D9:D10"/>
    <mergeCell ref="D11:D12"/>
    <mergeCell ref="D13:D14"/>
    <mergeCell ref="D15:D16"/>
    <mergeCell ref="D17:D18"/>
    <mergeCell ref="D19:D20"/>
    <mergeCell ref="D21:D22"/>
    <mergeCell ref="D23:D24"/>
    <mergeCell ref="D25:D26"/>
    <mergeCell ref="D27:D28"/>
    <mergeCell ref="D29:D30"/>
    <mergeCell ref="D31:D32"/>
    <mergeCell ref="D33:D34"/>
    <mergeCell ref="D35:D36"/>
    <mergeCell ref="C57:C58"/>
    <mergeCell ref="D67:D68"/>
    <mergeCell ref="C37:C38"/>
    <mergeCell ref="C39:C40"/>
    <mergeCell ref="C41:C42"/>
    <mergeCell ref="C43:C44"/>
    <mergeCell ref="C45:C46"/>
    <mergeCell ref="C27:C28"/>
    <mergeCell ref="C59:C60"/>
    <mergeCell ref="D57:D58"/>
    <mergeCell ref="D59:D60"/>
    <mergeCell ref="D61:D62"/>
    <mergeCell ref="D63:D64"/>
    <mergeCell ref="D65:D66"/>
    <mergeCell ref="D47:D48"/>
    <mergeCell ref="D49:D50"/>
    <mergeCell ref="D51:D52"/>
    <mergeCell ref="AH61:AH62"/>
    <mergeCell ref="AH63:AH64"/>
    <mergeCell ref="AF33:AF34"/>
    <mergeCell ref="AF35:AF36"/>
    <mergeCell ref="AF37:AF38"/>
    <mergeCell ref="AF39:AF40"/>
    <mergeCell ref="AF41:AF42"/>
    <mergeCell ref="AF43:AF44"/>
    <mergeCell ref="AF45:AF46"/>
    <mergeCell ref="AF47:AF48"/>
    <mergeCell ref="AF49:AF50"/>
    <mergeCell ref="AF51:AF52"/>
    <mergeCell ref="AF53:AF54"/>
    <mergeCell ref="AH47:AH48"/>
    <mergeCell ref="AH49:AH50"/>
    <mergeCell ref="AH51:AH52"/>
    <mergeCell ref="AH53:AH54"/>
    <mergeCell ref="AH55:AH56"/>
    <mergeCell ref="AH37:AH38"/>
    <mergeCell ref="AH39:AH40"/>
    <mergeCell ref="F35:F36"/>
    <mergeCell ref="AG61:AG62"/>
    <mergeCell ref="F45:F46"/>
    <mergeCell ref="G45:G46"/>
    <mergeCell ref="H7:H8"/>
    <mergeCell ref="G7:G8"/>
    <mergeCell ref="F7:F8"/>
    <mergeCell ref="F9:F10"/>
    <mergeCell ref="G9:G10"/>
    <mergeCell ref="H9:H10"/>
    <mergeCell ref="F11:F12"/>
    <mergeCell ref="G11:G12"/>
    <mergeCell ref="H11:H12"/>
    <mergeCell ref="F13:F14"/>
    <mergeCell ref="G13:G14"/>
    <mergeCell ref="C17:C18"/>
    <mergeCell ref="C19:C20"/>
    <mergeCell ref="C21:C22"/>
    <mergeCell ref="C23:C24"/>
    <mergeCell ref="C25:C26"/>
    <mergeCell ref="C15:C16"/>
    <mergeCell ref="C13:C14"/>
    <mergeCell ref="C11:C12"/>
    <mergeCell ref="C9:C10"/>
    <mergeCell ref="C7:C8"/>
    <mergeCell ref="F19:F20"/>
    <mergeCell ref="G19:G20"/>
    <mergeCell ref="H19:H20"/>
    <mergeCell ref="F21:F22"/>
    <mergeCell ref="G21:G22"/>
    <mergeCell ref="H21:H22"/>
    <mergeCell ref="F15:F16"/>
    <mergeCell ref="G15:G16"/>
    <mergeCell ref="H15:H16"/>
    <mergeCell ref="F17:F18"/>
    <mergeCell ref="G17:G18"/>
    <mergeCell ref="B47:B48"/>
    <mergeCell ref="B49:B50"/>
    <mergeCell ref="B31:B32"/>
    <mergeCell ref="B33:B34"/>
    <mergeCell ref="B35:B36"/>
    <mergeCell ref="B37:B38"/>
    <mergeCell ref="B39:B40"/>
    <mergeCell ref="B61:B62"/>
    <mergeCell ref="B63:B64"/>
    <mergeCell ref="B65:B66"/>
    <mergeCell ref="B67:B68"/>
    <mergeCell ref="B51:B52"/>
    <mergeCell ref="B53:B54"/>
    <mergeCell ref="B55:B56"/>
    <mergeCell ref="B57:B58"/>
    <mergeCell ref="B59:B60"/>
    <mergeCell ref="B7:B8"/>
    <mergeCell ref="B9:B10"/>
    <mergeCell ref="B11:B12"/>
    <mergeCell ref="B13:B14"/>
    <mergeCell ref="B15:B16"/>
    <mergeCell ref="B17:B18"/>
    <mergeCell ref="B19:B20"/>
    <mergeCell ref="B21:B22"/>
    <mergeCell ref="B23:B24"/>
    <mergeCell ref="B25:B26"/>
    <mergeCell ref="H17:H18"/>
    <mergeCell ref="G27:G28"/>
    <mergeCell ref="H27:H28"/>
    <mergeCell ref="F29:F30"/>
    <mergeCell ref="G29:G30"/>
    <mergeCell ref="H29:H30"/>
    <mergeCell ref="F23:F24"/>
    <mergeCell ref="G23:G24"/>
    <mergeCell ref="H23:H24"/>
    <mergeCell ref="F25:F26"/>
    <mergeCell ref="G25:G26"/>
    <mergeCell ref="H25:H26"/>
    <mergeCell ref="F33:F34"/>
    <mergeCell ref="G33:G34"/>
    <mergeCell ref="H33:H34"/>
    <mergeCell ref="F43:F44"/>
    <mergeCell ref="G43:G44"/>
    <mergeCell ref="H43:H44"/>
    <mergeCell ref="G35:G36"/>
    <mergeCell ref="H45:H46"/>
    <mergeCell ref="F39:F40"/>
    <mergeCell ref="G39:G40"/>
    <mergeCell ref="H39:H40"/>
    <mergeCell ref="F41:F42"/>
    <mergeCell ref="G41:G42"/>
    <mergeCell ref="H41:H42"/>
    <mergeCell ref="B27:B28"/>
    <mergeCell ref="B29:B30"/>
    <mergeCell ref="B41:B42"/>
    <mergeCell ref="B43:B44"/>
    <mergeCell ref="B45:B46"/>
    <mergeCell ref="C31:C32"/>
    <mergeCell ref="C33:C34"/>
    <mergeCell ref="C35:C36"/>
    <mergeCell ref="F27:F28"/>
    <mergeCell ref="H35:H36"/>
    <mergeCell ref="F37:F38"/>
    <mergeCell ref="G37:G38"/>
    <mergeCell ref="H37:H38"/>
    <mergeCell ref="F31:F32"/>
    <mergeCell ref="G31:G32"/>
    <mergeCell ref="H31:H32"/>
    <mergeCell ref="C29:C30"/>
    <mergeCell ref="F51:F52"/>
    <mergeCell ref="G51:G52"/>
    <mergeCell ref="H51:H52"/>
    <mergeCell ref="F53:F54"/>
    <mergeCell ref="G53:G54"/>
    <mergeCell ref="H53:H54"/>
    <mergeCell ref="F47:F48"/>
    <mergeCell ref="G47:G48"/>
    <mergeCell ref="H47:H48"/>
    <mergeCell ref="F49:F50"/>
    <mergeCell ref="G49:G50"/>
    <mergeCell ref="H49:H50"/>
    <mergeCell ref="F59:F60"/>
    <mergeCell ref="G59:G60"/>
    <mergeCell ref="H59:H60"/>
    <mergeCell ref="F61:F62"/>
    <mergeCell ref="G61:G62"/>
    <mergeCell ref="H61:H62"/>
    <mergeCell ref="F55:F56"/>
    <mergeCell ref="G55:G56"/>
    <mergeCell ref="H55:H56"/>
    <mergeCell ref="F57:F58"/>
    <mergeCell ref="G57:G58"/>
    <mergeCell ref="H57:H58"/>
    <mergeCell ref="AF11:AF12"/>
    <mergeCell ref="AF13:AF14"/>
    <mergeCell ref="AF15:AF16"/>
    <mergeCell ref="AF17:AF18"/>
    <mergeCell ref="AF19:AF20"/>
    <mergeCell ref="AF21:AF22"/>
    <mergeCell ref="AF23:AF24"/>
    <mergeCell ref="AF25:AF26"/>
    <mergeCell ref="AF27:AF28"/>
    <mergeCell ref="AF29:AF30"/>
    <mergeCell ref="AF31:AF32"/>
    <mergeCell ref="AJ7:AJ8"/>
    <mergeCell ref="AK7:AK8"/>
    <mergeCell ref="AL7:AL8"/>
    <mergeCell ref="AJ9:AJ10"/>
    <mergeCell ref="AK9:AK10"/>
    <mergeCell ref="AL9:AL10"/>
    <mergeCell ref="AH27:AH28"/>
    <mergeCell ref="AH29:AH30"/>
    <mergeCell ref="AH31:AH32"/>
    <mergeCell ref="AH17:AH18"/>
    <mergeCell ref="AH19:AH20"/>
    <mergeCell ref="AH21:AH22"/>
    <mergeCell ref="AH23:AH24"/>
    <mergeCell ref="AH25:AH26"/>
    <mergeCell ref="AH7:AH8"/>
    <mergeCell ref="AH9:AH10"/>
    <mergeCell ref="AH11:AH12"/>
    <mergeCell ref="AJ15:AJ16"/>
    <mergeCell ref="AK15:AK16"/>
    <mergeCell ref="AL15:AL16"/>
    <mergeCell ref="AJ17:AJ18"/>
    <mergeCell ref="AL19:AL20"/>
    <mergeCell ref="AJ21:AJ22"/>
    <mergeCell ref="AK21:AK22"/>
    <mergeCell ref="AL21:AL22"/>
    <mergeCell ref="AK61:AK62"/>
    <mergeCell ref="AL61:AL62"/>
    <mergeCell ref="BK59:BK60"/>
    <mergeCell ref="BK61:BK62"/>
    <mergeCell ref="BK63:BK64"/>
    <mergeCell ref="BJ63:BJ64"/>
    <mergeCell ref="BJ65:BJ66"/>
    <mergeCell ref="BJ67:BJ68"/>
    <mergeCell ref="AJ31:AJ32"/>
    <mergeCell ref="AK31:AK32"/>
    <mergeCell ref="AL31:AL32"/>
    <mergeCell ref="AJ33:AJ34"/>
    <mergeCell ref="AK33:AK34"/>
    <mergeCell ref="AL33:AL34"/>
    <mergeCell ref="AJ27:AJ28"/>
    <mergeCell ref="AK27:AK28"/>
    <mergeCell ref="AL27:AL28"/>
    <mergeCell ref="AJ29:AJ30"/>
    <mergeCell ref="AK29:AK30"/>
    <mergeCell ref="AL29:AL30"/>
    <mergeCell ref="AJ39:AJ40"/>
    <mergeCell ref="AK39:AK40"/>
    <mergeCell ref="AL39:AL40"/>
    <mergeCell ref="AJ41:AJ42"/>
    <mergeCell ref="AK41:AK42"/>
    <mergeCell ref="AL41:AL42"/>
    <mergeCell ref="AJ35:AJ36"/>
    <mergeCell ref="CQ187:CQ188"/>
    <mergeCell ref="CQ189:CQ190"/>
    <mergeCell ref="DD118:DD120"/>
    <mergeCell ref="DD121:DD124"/>
    <mergeCell ref="DD126:DD128"/>
    <mergeCell ref="DD143:DD145"/>
    <mergeCell ref="CQ149:CQ150"/>
    <mergeCell ref="CQ151:CQ152"/>
    <mergeCell ref="CQ153:CQ154"/>
    <mergeCell ref="CQ155:CQ156"/>
    <mergeCell ref="CQ157:CQ158"/>
    <mergeCell ref="CQ159:CQ160"/>
    <mergeCell ref="CQ161:CQ162"/>
    <mergeCell ref="CQ163:CQ164"/>
    <mergeCell ref="CQ165:CQ166"/>
    <mergeCell ref="CQ167:CQ168"/>
    <mergeCell ref="CQ169:CQ170"/>
    <mergeCell ref="CQ171:CQ172"/>
    <mergeCell ref="CQ173:CQ174"/>
    <mergeCell ref="CQ175:CQ176"/>
    <mergeCell ref="CQ177:CQ178"/>
    <mergeCell ref="CQ179:CQ180"/>
    <mergeCell ref="CQ181:CQ182"/>
    <mergeCell ref="DD188:DE188"/>
    <mergeCell ref="CQ183:CQ184"/>
    <mergeCell ref="CQ185:CQ186"/>
    <mergeCell ref="CQ147:CQ148"/>
    <mergeCell ref="CQ146:CS146"/>
    <mergeCell ref="DD2:DE2"/>
    <mergeCell ref="DD3:DE3"/>
    <mergeCell ref="DD58:DE58"/>
    <mergeCell ref="DD67:DE67"/>
    <mergeCell ref="DD82:DE82"/>
    <mergeCell ref="DD98:DE98"/>
    <mergeCell ref="DD117:DE117"/>
    <mergeCell ref="DD142:DE142"/>
    <mergeCell ref="CQ58:CR59"/>
    <mergeCell ref="CQ113:CQ114"/>
    <mergeCell ref="CQ133:CQ134"/>
    <mergeCell ref="CQ135:CQ136"/>
    <mergeCell ref="CQ137:CQ138"/>
    <mergeCell ref="CQ139:CQ140"/>
    <mergeCell ref="CQ141:CQ142"/>
    <mergeCell ref="CQ143:CQ144"/>
    <mergeCell ref="CQ73:CQ74"/>
    <mergeCell ref="CQ75:CQ76"/>
    <mergeCell ref="CQ87:CQ88"/>
    <mergeCell ref="CQ89:CQ90"/>
    <mergeCell ref="CQ91:CQ92"/>
    <mergeCell ref="CQ95:CQ97"/>
    <mergeCell ref="CQ98:CQ100"/>
    <mergeCell ref="CQ101:CQ104"/>
    <mergeCell ref="CQ105:CQ106"/>
    <mergeCell ref="CQ107:CQ108"/>
    <mergeCell ref="CQ109:CQ110"/>
    <mergeCell ref="CQ111:CQ112"/>
    <mergeCell ref="CV2:CW2"/>
    <mergeCell ref="CQ77:CQ78"/>
    <mergeCell ref="CQ79:CQ80"/>
    <mergeCell ref="CQ81:CQ82"/>
    <mergeCell ref="U1:BM2"/>
    <mergeCell ref="CQ115:CQ116"/>
    <mergeCell ref="CQ117:CQ118"/>
    <mergeCell ref="CQ119:CQ120"/>
    <mergeCell ref="CQ121:CQ122"/>
    <mergeCell ref="CQ123:CQ124"/>
    <mergeCell ref="CQ125:CQ126"/>
    <mergeCell ref="CQ127:CQ128"/>
    <mergeCell ref="CQ129:CQ130"/>
    <mergeCell ref="CQ131:CQ132"/>
    <mergeCell ref="BO1:BT2"/>
    <mergeCell ref="CQ72:CS72"/>
    <mergeCell ref="CQ94:CS94"/>
    <mergeCell ref="AL57:AL58"/>
    <mergeCell ref="AJ51:AJ52"/>
    <mergeCell ref="AK51:AK52"/>
    <mergeCell ref="AL51:AL52"/>
    <mergeCell ref="AJ53:AJ54"/>
    <mergeCell ref="AK53:AK54"/>
    <mergeCell ref="AL53:AL54"/>
    <mergeCell ref="AJ63:AJ64"/>
    <mergeCell ref="AK63:AK64"/>
    <mergeCell ref="AL63:AL64"/>
    <mergeCell ref="AJ59:AJ60"/>
    <mergeCell ref="AK59:AK60"/>
    <mergeCell ref="AL59:AL60"/>
    <mergeCell ref="AJ61:AJ62"/>
    <mergeCell ref="AK37:AK38"/>
    <mergeCell ref="AL37:AL38"/>
    <mergeCell ref="CQ83:CQ84"/>
    <mergeCell ref="CQ85:CQ86"/>
    <mergeCell ref="AK19:AK20"/>
  </mergeCells>
  <phoneticPr fontId="0"/>
  <conditionalFormatting sqref="CT7 CT15 CT22">
    <cfRule type="cellIs" dxfId="47" priority="313" stopIfTrue="1" operator="equal">
      <formula>99</formula>
    </cfRule>
  </conditionalFormatting>
  <conditionalFormatting sqref="CS7 CS15 CS22">
    <cfRule type="expression" dxfId="46" priority="297">
      <formula>$BJ$266=53</formula>
    </cfRule>
    <cfRule type="expression" dxfId="45" priority="298">
      <formula>$B$7=53</formula>
    </cfRule>
  </conditionalFormatting>
  <conditionalFormatting sqref="AF63:BH64">
    <cfRule type="expression" dxfId="44" priority="20" stopIfTrue="1">
      <formula>$AG$63=99</formula>
    </cfRule>
  </conditionalFormatting>
  <conditionalFormatting sqref="B1:D1048576 J1:P1048576 F1:H1048576 Q3:AD1048576 R1:T1 Q2:T2">
    <cfRule type="expression" dxfId="43" priority="115" stopIfTrue="1">
      <formula>$D1="So"</formula>
    </cfRule>
    <cfRule type="expression" dxfId="42" priority="118" stopIfTrue="1">
      <formula>$D1="Sa"</formula>
    </cfRule>
  </conditionalFormatting>
  <conditionalFormatting sqref="AN4:BH1048576 AF4:AH1048576 AJ4:AL1048576">
    <cfRule type="expression" dxfId="41" priority="124" stopIfTrue="1">
      <formula>$AH4="So"</formula>
    </cfRule>
    <cfRule type="expression" dxfId="40" priority="126" stopIfTrue="1">
      <formula>$AH4="Sa"</formula>
    </cfRule>
  </conditionalFormatting>
  <conditionalFormatting sqref="BO1 BO4:BP68 BN1:BN68 BJ4:BL1048576 CC1:CL1048576 BW2:CB1048576 BV1:BV1048576 BR4:BU1048576 BN69:BP1048576">
    <cfRule type="expression" dxfId="39" priority="98" stopIfTrue="1">
      <formula>$BL1="So"</formula>
    </cfRule>
    <cfRule type="expression" dxfId="38" priority="112" stopIfTrue="1">
      <formula>$BL1="Sa"</formula>
    </cfRule>
  </conditionalFormatting>
  <conditionalFormatting sqref="BN1:BN68 BO4:BP68 F1:H1048576 AJ4:AL1048576 BN69:BP1048576">
    <cfRule type="cellIs" dxfId="37" priority="28" operator="equal">
      <formula>1</formula>
    </cfRule>
  </conditionalFormatting>
  <conditionalFormatting sqref="J281:AD281 J1:P275 Q3:AD275 R1:T1 Q2:T2">
    <cfRule type="expression" dxfId="36" priority="326" stopIfTrue="1">
      <formula>$D1048576="So"</formula>
    </cfRule>
    <cfRule type="expression" dxfId="35" priority="327" stopIfTrue="1">
      <formula>$D1048576="Sa"</formula>
    </cfRule>
  </conditionalFormatting>
  <conditionalFormatting sqref="AN281:BH281 AN4:BH275">
    <cfRule type="expression" dxfId="34" priority="344" stopIfTrue="1">
      <formula>$AH3="So"</formula>
    </cfRule>
    <cfRule type="expression" dxfId="33" priority="345" stopIfTrue="1">
      <formula>$AH3="Sa"</formula>
    </cfRule>
  </conditionalFormatting>
  <conditionalFormatting sqref="BR281:CL281 CC1:CL275 BW2:CB275 BV1:BV275 BR4:BU275 BO1">
    <cfRule type="expression" dxfId="32" priority="362" stopIfTrue="1">
      <formula>$BL1048576="So"</formula>
    </cfRule>
    <cfRule type="expression" dxfId="31" priority="363" stopIfTrue="1">
      <formula>$BL1048576="Sa"</formula>
    </cfRule>
  </conditionalFormatting>
  <conditionalFormatting sqref="P7:AD68 AT7:BH64 BX7:CL68 P76:AD135 AT76:BH137 BX76:CL135 P141:AD202 AT141:BH202 BX141:CL200 P206:AD267 AT206:BH265 BX206:CL267">
    <cfRule type="cellIs" dxfId="30" priority="32" operator="equal">
      <formula>1</formula>
    </cfRule>
    <cfRule type="cellIs" dxfId="29" priority="89" operator="equal">
      <formula>2</formula>
    </cfRule>
  </conditionalFormatting>
  <conditionalFormatting sqref="DD1:DE1 DD2:DD57 DE4:DE57 DD59:DE66 DD68:DE81 DD83:DE97 DB192:DL199 DC191:DK191 DB105:DB191 DL105:DL191 DC105:DC187 DF105:DF187 DD118:DE141 DD143:DE187 DB1:DC104 DD99:DE116 DF1:DL104 DG105:DK188">
    <cfRule type="expression" dxfId="28" priority="93">
      <formula>$DL1="F2"</formula>
    </cfRule>
    <cfRule type="expression" dxfId="27" priority="94">
      <formula>$DL1="F1"</formula>
    </cfRule>
  </conditionalFormatting>
  <conditionalFormatting sqref="CO73:CP190 CQ73:CQ145 CR95:CS145 CQ147:CS190 CR73:CS93 CT73:CZ190">
    <cfRule type="expression" dxfId="26" priority="90">
      <formula>$CZ73="F3"</formula>
    </cfRule>
  </conditionalFormatting>
  <conditionalFormatting sqref="AG63:AH64 AJ63:AL64">
    <cfRule type="expression" dxfId="25" priority="27">
      <formula>$AG$63=29</formula>
    </cfRule>
  </conditionalFormatting>
  <conditionalFormatting sqref="AN64:BH64">
    <cfRule type="expression" dxfId="24" priority="26">
      <formula>$AG$63=29</formula>
    </cfRule>
  </conditionalFormatting>
  <conditionalFormatting sqref="AN63:AN64 AT63:AT64 AW63:AW64 AZ63:AZ64 BC63:BC64 BF63:BF64 BI63:BI64">
    <cfRule type="expression" dxfId="23" priority="25">
      <formula>$AG$63=29</formula>
    </cfRule>
  </conditionalFormatting>
  <conditionalFormatting sqref="AF61:AF62">
    <cfRule type="expression" dxfId="22" priority="24">
      <formula>$AG$63&lt;&gt;29</formula>
    </cfRule>
  </conditionalFormatting>
  <conditionalFormatting sqref="AF63:AF64">
    <cfRule type="expression" dxfId="21" priority="21">
      <formula>$AG$63=29</formula>
    </cfRule>
  </conditionalFormatting>
  <conditionalFormatting sqref="B1:B1048576 AF4:AF1048576 BJ4:BJ1048576">
    <cfRule type="expression" dxfId="20" priority="17">
      <formula>D1="Mo"</formula>
    </cfRule>
    <cfRule type="expression" dxfId="19" priority="18">
      <formula>D1="So"</formula>
    </cfRule>
    <cfRule type="expression" dxfId="18" priority="19">
      <formula>D1="Sa"</formula>
    </cfRule>
  </conditionalFormatting>
  <conditionalFormatting sqref="A1:A1048576 AE4:AE1048576 BI4:BI1048576">
    <cfRule type="expression" dxfId="17" priority="16">
      <formula>$CX$4=0</formula>
    </cfRule>
  </conditionalFormatting>
  <conditionalFormatting sqref="AG6 C6 BK6 AF266:AF268 BJ268:BJ270 BX3:CL3 B69:B72 AF65:AF68 BJ69:BJ72 B136:B139 AF138:AF140 BJ136:BJ139 BK140 AG140 C140 C75 AG75 BK75 B203:B205 C205 AF203:AF205 AG205 BJ201:BJ204 BK205 B268:B270 P3:AD3">
    <cfRule type="expression" dxfId="16" priority="15">
      <formula>$CX$5=0</formula>
    </cfRule>
  </conditionalFormatting>
  <conditionalFormatting sqref="DL1:DL1048576">
    <cfRule type="cellIs" dxfId="15" priority="14" operator="equal">
      <formula>0</formula>
    </cfRule>
  </conditionalFormatting>
  <conditionalFormatting sqref="CN29:CP190 CQ194:CR208 CZ73:CZ190 CQ3:CR3 DB1:DC199 DL1:DM199">
    <cfRule type="expression" dxfId="14" priority="95">
      <formula>$CX$6=0</formula>
    </cfRule>
  </conditionalFormatting>
  <conditionalFormatting sqref="DA200:DO771">
    <cfRule type="expression" dxfId="13" priority="13">
      <formula>$CX$7=0</formula>
    </cfRule>
  </conditionalFormatting>
  <conditionalFormatting sqref="CX2:CY7">
    <cfRule type="expression" dxfId="12" priority="12">
      <formula>$CX$2=0</formula>
    </cfRule>
  </conditionalFormatting>
  <conditionalFormatting sqref="CQ192:CR192">
    <cfRule type="expression" dxfId="11" priority="92">
      <formula>$CR$192&lt;&gt;0</formula>
    </cfRule>
  </conditionalFormatting>
  <conditionalFormatting sqref="DD118:DK120 CQ77:CY80 DD130:DK130">
    <cfRule type="expression" dxfId="10" priority="11">
      <formula>$CR$3=1</formula>
    </cfRule>
  </conditionalFormatting>
  <conditionalFormatting sqref="DD126:DK129">
    <cfRule type="expression" dxfId="9" priority="10">
      <formula>$CR$3=0</formula>
    </cfRule>
  </conditionalFormatting>
  <conditionalFormatting sqref="CU30:CW69">
    <cfRule type="expression" dxfId="8" priority="9">
      <formula>$CP30=0</formula>
    </cfRule>
  </conditionalFormatting>
  <conditionalFormatting sqref="CW73:CY190">
    <cfRule type="expression" dxfId="7" priority="8">
      <formula>$CP73=0</formula>
    </cfRule>
  </conditionalFormatting>
  <conditionalFormatting sqref="DI58:DK199">
    <cfRule type="expression" dxfId="6" priority="7">
      <formula>$DB58=0</formula>
    </cfRule>
  </conditionalFormatting>
  <conditionalFormatting sqref="DD56:DK56">
    <cfRule type="expression" dxfId="5" priority="6">
      <formula>$DB$56=0</formula>
    </cfRule>
  </conditionalFormatting>
  <conditionalFormatting sqref="AT3:BH3">
    <cfRule type="expression" dxfId="4" priority="2" stopIfTrue="1">
      <formula>$D3="So"</formula>
    </cfRule>
    <cfRule type="expression" dxfId="3" priority="3" stopIfTrue="1">
      <formula>$D3="Sa"</formula>
    </cfRule>
  </conditionalFormatting>
  <conditionalFormatting sqref="AT3:BH3">
    <cfRule type="expression" dxfId="2" priority="4" stopIfTrue="1">
      <formula>$D2="So"</formula>
    </cfRule>
    <cfRule type="expression" dxfId="1" priority="5" stopIfTrue="1">
      <formula>$D2="Sa"</formula>
    </cfRule>
  </conditionalFormatting>
  <conditionalFormatting sqref="AT3:BH3">
    <cfRule type="expression" dxfId="0" priority="1">
      <formula>$CX$5=0</formula>
    </cfRule>
  </conditionalFormatting>
  <dataValidations count="2">
    <dataValidation type="list" allowBlank="1" showInputMessage="1" showErrorMessage="1" sqref="CV2">
      <formula1>"Hilfszellen an,Hilfszellen aus"</formula1>
    </dataValidation>
    <dataValidation type="list" allowBlank="1" showInputMessage="1" showErrorMessage="1" sqref="CQ73:CQ92 DD143:DD186 DD118:DD140 DD83:DD96 DD68:DD80 DD59:DD65 DD4:DD56 CQ147:CQ190 CQ95:CQ144 DD99:DD115">
      <formula1>$CQ$194:$CQ$208</formula1>
    </dataValidation>
  </dataValidations>
  <printOptions horizontalCentered="1" verticalCentered="1"/>
  <pageMargins left="0.23622047244094491" right="0.23622047244094491" top="0.31496062992125984" bottom="0.35433070866141736" header="0.31496062992125984" footer="0.31496062992125984"/>
  <pageSetup paperSize="9" scale="56" orientation="landscape" horizontalDpi="4294967292" verticalDpi="4294967292" r:id="rId1"/>
  <headerFooter alignWithMargins="0">
    <oddHeader>&amp;L&amp;G</oddHeader>
    <oddFooter>&amp;CSeite &amp;P/4</oddFooter>
    <firstFooter>&amp;C&amp;P/4</firstFooter>
  </headerFooter>
  <rowBreaks count="3" manualBreakCount="3">
    <brk id="73" max="16383" man="1"/>
    <brk id="138" max="16383" man="1"/>
    <brk id="203"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U100"/>
  <sheetViews>
    <sheetView showGridLines="0" zoomScale="85" zoomScaleNormal="85" workbookViewId="0"/>
  </sheetViews>
  <sheetFormatPr baseColWidth="10" defaultRowHeight="12.75"/>
  <sheetData>
    <row r="1" spans="2:21" ht="12.6" customHeight="1"/>
    <row r="2" spans="2:21" ht="12.6" customHeight="1">
      <c r="B2" s="192" t="s">
        <v>277</v>
      </c>
      <c r="C2" s="192"/>
      <c r="D2" s="192"/>
      <c r="E2" s="192"/>
      <c r="F2" s="192"/>
      <c r="G2" s="192"/>
      <c r="H2" s="93"/>
      <c r="I2" s="93"/>
      <c r="J2" s="95"/>
      <c r="K2" s="93"/>
      <c r="L2" s="93"/>
      <c r="M2" s="93"/>
      <c r="N2" s="93"/>
      <c r="O2" s="93"/>
      <c r="P2" s="93"/>
      <c r="Q2" s="93"/>
      <c r="R2" s="93"/>
      <c r="S2" s="91"/>
      <c r="T2" s="91"/>
      <c r="U2" s="91"/>
    </row>
    <row r="3" spans="2:21" ht="12.6" customHeight="1">
      <c r="B3" s="192"/>
      <c r="C3" s="192"/>
      <c r="D3" s="192"/>
      <c r="E3" s="192"/>
      <c r="F3" s="192"/>
      <c r="G3" s="192"/>
      <c r="H3" s="93"/>
      <c r="I3" s="93"/>
      <c r="J3" s="93"/>
      <c r="K3" s="93"/>
      <c r="L3" s="93"/>
      <c r="M3" s="93"/>
      <c r="N3" s="93"/>
      <c r="O3" s="93"/>
      <c r="P3" s="93"/>
      <c r="Q3" s="93"/>
      <c r="R3" s="93"/>
      <c r="S3" s="91"/>
      <c r="T3" s="91"/>
      <c r="U3" s="91"/>
    </row>
    <row r="4" spans="2:21" ht="12.6" customHeight="1">
      <c r="B4" s="192"/>
      <c r="C4" s="192"/>
      <c r="D4" s="192"/>
      <c r="E4" s="192"/>
      <c r="F4" s="192"/>
      <c r="G4" s="192"/>
      <c r="H4" s="93"/>
      <c r="I4" s="93"/>
      <c r="J4" s="95"/>
      <c r="K4" s="93"/>
      <c r="L4" s="93"/>
      <c r="M4" s="93"/>
      <c r="N4" s="93"/>
      <c r="O4" s="93"/>
      <c r="P4" s="93"/>
      <c r="Q4" s="93"/>
      <c r="R4" s="93"/>
      <c r="S4" s="91"/>
      <c r="T4" s="91"/>
      <c r="U4" s="91"/>
    </row>
    <row r="5" spans="2:21" ht="12.6" customHeight="1">
      <c r="B5" s="192"/>
      <c r="C5" s="192"/>
      <c r="D5" s="192"/>
      <c r="E5" s="192"/>
      <c r="F5" s="192"/>
      <c r="G5" s="192"/>
      <c r="H5" s="93"/>
      <c r="I5" s="93"/>
      <c r="J5" s="95"/>
      <c r="K5" s="93"/>
      <c r="L5" s="93"/>
      <c r="M5" s="93"/>
      <c r="N5" s="93"/>
      <c r="O5" s="93"/>
      <c r="P5" s="93"/>
      <c r="Q5" s="93"/>
      <c r="R5" s="93"/>
      <c r="S5" s="91"/>
      <c r="T5" s="91"/>
      <c r="U5" s="91"/>
    </row>
    <row r="6" spans="2:21" ht="12.6" customHeight="1">
      <c r="B6" s="192"/>
      <c r="C6" s="192"/>
      <c r="D6" s="192"/>
      <c r="E6" s="192"/>
      <c r="F6" s="192"/>
      <c r="G6" s="192"/>
      <c r="H6" s="93"/>
      <c r="I6" s="93"/>
      <c r="J6" s="95" t="s">
        <v>242</v>
      </c>
      <c r="K6" s="93"/>
      <c r="L6" s="93"/>
      <c r="M6" s="93"/>
      <c r="N6" s="93"/>
      <c r="O6" s="93"/>
      <c r="P6" s="93"/>
      <c r="Q6" s="93"/>
      <c r="R6" s="95" t="s">
        <v>283</v>
      </c>
      <c r="S6" s="91"/>
      <c r="T6" s="91"/>
      <c r="U6" s="91"/>
    </row>
    <row r="7" spans="2:21" ht="12.6" customHeight="1">
      <c r="B7" s="192"/>
      <c r="C7" s="192"/>
      <c r="D7" s="192"/>
      <c r="E7" s="192"/>
      <c r="F7" s="192"/>
      <c r="G7" s="192"/>
      <c r="H7" s="93"/>
      <c r="I7" s="93"/>
      <c r="J7" s="95"/>
      <c r="K7" s="93"/>
      <c r="L7" s="93"/>
      <c r="M7" s="93"/>
      <c r="N7" s="93"/>
      <c r="O7" s="93"/>
      <c r="P7" s="93"/>
      <c r="Q7" s="93"/>
      <c r="R7" s="93"/>
      <c r="S7" s="91"/>
      <c r="T7" s="91"/>
      <c r="U7" s="91"/>
    </row>
    <row r="8" spans="2:21" ht="12.6" customHeight="1">
      <c r="B8" s="199"/>
      <c r="C8" s="199"/>
      <c r="D8" s="199"/>
      <c r="E8" s="199"/>
      <c r="F8" s="199"/>
      <c r="G8" s="199"/>
      <c r="H8" s="93"/>
      <c r="I8" s="93"/>
      <c r="J8" s="93"/>
      <c r="K8" s="93"/>
      <c r="L8" s="93"/>
      <c r="M8" s="93"/>
      <c r="N8" s="93"/>
      <c r="O8" s="97"/>
      <c r="P8" s="97"/>
      <c r="Q8" s="96"/>
      <c r="R8" s="93"/>
      <c r="S8" s="91"/>
      <c r="T8" s="91"/>
      <c r="U8" s="91"/>
    </row>
    <row r="9" spans="2:21" ht="12.6" customHeight="1">
      <c r="B9" s="202" t="s">
        <v>223</v>
      </c>
      <c r="C9" s="196" t="s">
        <v>284</v>
      </c>
      <c r="D9" s="196"/>
      <c r="E9" s="196"/>
      <c r="F9" s="196"/>
      <c r="G9" s="196"/>
      <c r="H9" s="93"/>
      <c r="I9" s="94" t="s">
        <v>240</v>
      </c>
      <c r="J9" s="94" t="s">
        <v>241</v>
      </c>
      <c r="K9" s="93"/>
      <c r="L9" s="93"/>
      <c r="M9" s="93"/>
      <c r="N9" s="93"/>
      <c r="O9" s="97"/>
      <c r="P9" s="97"/>
      <c r="Q9" s="96"/>
      <c r="R9" s="93"/>
      <c r="S9" s="91"/>
      <c r="T9" s="91"/>
      <c r="U9" s="91"/>
    </row>
    <row r="10" spans="2:21" ht="12.6" customHeight="1">
      <c r="B10" s="202"/>
      <c r="C10" s="196"/>
      <c r="D10" s="196"/>
      <c r="E10" s="196"/>
      <c r="F10" s="196"/>
      <c r="G10" s="196"/>
      <c r="H10" s="93"/>
      <c r="I10" s="93"/>
      <c r="J10" s="94"/>
      <c r="K10" s="93"/>
      <c r="L10" s="93"/>
      <c r="M10" s="93"/>
      <c r="N10" s="93"/>
      <c r="O10" s="97"/>
      <c r="P10" s="97"/>
      <c r="Q10" s="96"/>
      <c r="R10" s="93"/>
      <c r="S10" s="91"/>
      <c r="T10" s="91"/>
      <c r="U10" s="91"/>
    </row>
    <row r="11" spans="2:21" ht="12.6" customHeight="1">
      <c r="B11" s="202"/>
      <c r="C11" s="196"/>
      <c r="D11" s="196"/>
      <c r="E11" s="196"/>
      <c r="F11" s="196"/>
      <c r="G11" s="196"/>
      <c r="H11" s="93"/>
      <c r="I11" s="93"/>
      <c r="J11" s="93"/>
      <c r="K11" s="93"/>
      <c r="L11" s="93"/>
      <c r="M11" s="93"/>
      <c r="N11" s="93"/>
      <c r="O11" s="97"/>
      <c r="P11" s="97"/>
      <c r="Q11" s="96"/>
      <c r="R11" s="93"/>
      <c r="S11" s="91"/>
      <c r="T11" s="91"/>
      <c r="U11" s="91"/>
    </row>
    <row r="12" spans="2:21" ht="12.6" customHeight="1">
      <c r="B12" s="202"/>
      <c r="C12" s="196"/>
      <c r="D12" s="196"/>
      <c r="E12" s="196"/>
      <c r="F12" s="196"/>
      <c r="G12" s="196"/>
      <c r="H12" s="93"/>
      <c r="I12" s="93"/>
      <c r="J12" s="93"/>
      <c r="K12" s="93"/>
      <c r="L12" s="93"/>
      <c r="M12" s="93"/>
      <c r="N12" s="93"/>
      <c r="O12" s="97"/>
      <c r="P12" s="97"/>
      <c r="Q12" s="96"/>
      <c r="R12" s="93"/>
      <c r="S12" s="91"/>
      <c r="T12" s="91"/>
      <c r="U12" s="91"/>
    </row>
    <row r="13" spans="2:21" ht="12.6" customHeight="1">
      <c r="B13" s="202"/>
      <c r="C13" s="196"/>
      <c r="D13" s="196"/>
      <c r="E13" s="196"/>
      <c r="F13" s="196"/>
      <c r="G13" s="196"/>
      <c r="H13" s="93"/>
      <c r="I13" s="93"/>
      <c r="J13" s="93"/>
      <c r="K13" s="93"/>
      <c r="L13" s="93"/>
      <c r="M13" s="93"/>
      <c r="N13" s="93"/>
      <c r="O13" s="97"/>
      <c r="P13" s="97"/>
      <c r="Q13" s="96"/>
      <c r="R13" s="93"/>
      <c r="S13" s="91"/>
      <c r="T13" s="91"/>
      <c r="U13" s="91"/>
    </row>
    <row r="14" spans="2:21" ht="12.6" customHeight="1">
      <c r="B14" s="202"/>
      <c r="C14" s="196"/>
      <c r="D14" s="196"/>
      <c r="E14" s="196"/>
      <c r="F14" s="196"/>
      <c r="G14" s="196"/>
      <c r="H14" s="93"/>
      <c r="I14" s="93"/>
      <c r="J14" s="95" t="s">
        <v>243</v>
      </c>
      <c r="K14" s="93"/>
      <c r="L14" s="93"/>
      <c r="M14" s="93"/>
      <c r="N14" s="93"/>
      <c r="O14" s="97"/>
      <c r="P14" s="97"/>
      <c r="Q14" s="96"/>
      <c r="R14" s="93"/>
      <c r="S14" s="91"/>
      <c r="T14" s="91"/>
      <c r="U14" s="91"/>
    </row>
    <row r="15" spans="2:21" ht="12.6" customHeight="1">
      <c r="B15" s="202"/>
      <c r="C15" s="201"/>
      <c r="D15" s="201"/>
      <c r="E15" s="201"/>
      <c r="F15" s="201"/>
      <c r="G15" s="201"/>
      <c r="H15" s="93"/>
      <c r="I15" s="93"/>
      <c r="J15" s="93"/>
      <c r="K15" s="93"/>
      <c r="L15" s="93"/>
      <c r="M15" s="93"/>
      <c r="N15" s="93"/>
      <c r="O15" s="97"/>
      <c r="P15" s="97"/>
      <c r="Q15" s="96"/>
      <c r="R15" s="93"/>
      <c r="S15" s="91"/>
      <c r="T15" s="91"/>
      <c r="U15" s="91"/>
    </row>
    <row r="16" spans="2:21" ht="12.6" customHeight="1">
      <c r="B16" s="202"/>
      <c r="C16" s="200" t="s">
        <v>244</v>
      </c>
      <c r="D16" s="200"/>
      <c r="E16" s="200"/>
      <c r="F16" s="200"/>
      <c r="G16" s="200"/>
      <c r="H16" s="93"/>
      <c r="I16" s="94" t="s">
        <v>240</v>
      </c>
      <c r="J16" s="93"/>
      <c r="K16" s="93"/>
      <c r="L16" s="93"/>
      <c r="M16" s="93"/>
      <c r="N16" s="93"/>
      <c r="O16" s="97"/>
      <c r="P16" s="97"/>
      <c r="Q16" s="96"/>
      <c r="R16" s="93"/>
      <c r="S16" s="91"/>
      <c r="T16" s="91"/>
      <c r="U16" s="91"/>
    </row>
    <row r="17" spans="2:21" ht="12.6" customHeight="1">
      <c r="B17" s="202"/>
      <c r="C17" s="104" t="s">
        <v>213</v>
      </c>
      <c r="D17" s="196" t="s">
        <v>278</v>
      </c>
      <c r="E17" s="196"/>
      <c r="F17" s="196"/>
      <c r="G17" s="196"/>
      <c r="H17" s="93"/>
      <c r="I17" s="93"/>
      <c r="J17" s="93"/>
      <c r="K17" s="93"/>
      <c r="L17" s="93"/>
      <c r="M17" s="93"/>
      <c r="N17" s="93"/>
      <c r="O17" s="97"/>
      <c r="P17" s="97"/>
      <c r="Q17" s="96"/>
      <c r="R17" s="91"/>
      <c r="S17" s="91"/>
      <c r="T17" s="91"/>
      <c r="U17" s="91"/>
    </row>
    <row r="18" spans="2:21" ht="12.6" customHeight="1">
      <c r="B18" s="202"/>
      <c r="C18" s="104" t="s">
        <v>214</v>
      </c>
      <c r="D18" s="196" t="s">
        <v>245</v>
      </c>
      <c r="E18" s="196"/>
      <c r="F18" s="196"/>
      <c r="G18" s="196"/>
      <c r="H18" s="93"/>
      <c r="I18" s="93"/>
      <c r="J18" s="92"/>
      <c r="K18" s="93"/>
      <c r="L18" s="93"/>
      <c r="M18" s="93"/>
      <c r="N18" s="93"/>
      <c r="O18" s="97"/>
      <c r="P18" s="97"/>
      <c r="Q18" s="96"/>
      <c r="R18" s="91"/>
      <c r="S18" s="91"/>
      <c r="T18" s="91"/>
      <c r="U18" s="91"/>
    </row>
    <row r="19" spans="2:21" ht="12.6" customHeight="1">
      <c r="B19" s="202"/>
      <c r="C19" s="104" t="s">
        <v>226</v>
      </c>
      <c r="D19" s="200" t="s">
        <v>246</v>
      </c>
      <c r="E19" s="200"/>
      <c r="F19" s="200"/>
      <c r="G19" s="200"/>
      <c r="H19" s="93"/>
      <c r="I19" s="93"/>
      <c r="J19" s="94" t="s">
        <v>247</v>
      </c>
      <c r="K19" s="93"/>
      <c r="L19" s="93"/>
      <c r="M19" s="93"/>
      <c r="N19" s="93"/>
      <c r="O19" s="97"/>
      <c r="P19" s="97"/>
      <c r="Q19" s="96"/>
      <c r="R19" s="91"/>
      <c r="S19" s="91"/>
      <c r="T19" s="91"/>
      <c r="U19" s="91"/>
    </row>
    <row r="20" spans="2:21" ht="12.6" customHeight="1">
      <c r="B20" s="202"/>
      <c r="C20" s="195" t="s">
        <v>228</v>
      </c>
      <c r="D20" s="196" t="s">
        <v>248</v>
      </c>
      <c r="E20" s="196"/>
      <c r="F20" s="196"/>
      <c r="G20" s="196"/>
      <c r="H20" s="93"/>
      <c r="I20" s="93"/>
      <c r="J20" s="92"/>
      <c r="K20" s="93"/>
      <c r="L20" s="93"/>
      <c r="M20" s="93"/>
      <c r="N20" s="93"/>
      <c r="O20" s="97"/>
      <c r="P20" s="97"/>
      <c r="Q20" s="96"/>
      <c r="R20" s="91"/>
      <c r="S20" s="91"/>
      <c r="T20" s="91"/>
      <c r="U20" s="91"/>
    </row>
    <row r="21" spans="2:21" ht="12.6" customHeight="1">
      <c r="B21" s="202"/>
      <c r="C21" s="195"/>
      <c r="D21" s="196"/>
      <c r="E21" s="196"/>
      <c r="F21" s="196"/>
      <c r="G21" s="196"/>
      <c r="H21" s="93"/>
      <c r="I21" s="93"/>
      <c r="J21" s="93"/>
      <c r="K21" s="93"/>
      <c r="L21" s="93"/>
      <c r="M21" s="93"/>
      <c r="N21" s="93"/>
      <c r="O21" s="97"/>
      <c r="P21" s="97"/>
      <c r="Q21" s="96"/>
      <c r="R21" s="91"/>
      <c r="S21" s="91"/>
      <c r="T21" s="91"/>
      <c r="U21" s="91"/>
    </row>
    <row r="22" spans="2:21" ht="12.6" customHeight="1">
      <c r="B22" s="202"/>
      <c r="C22" s="195"/>
      <c r="D22" s="196"/>
      <c r="E22" s="196"/>
      <c r="F22" s="196"/>
      <c r="G22" s="196"/>
      <c r="H22" s="93"/>
      <c r="I22" s="93"/>
      <c r="J22" s="93"/>
      <c r="K22" s="93"/>
      <c r="L22" s="93"/>
      <c r="M22" s="93"/>
      <c r="N22" s="93"/>
      <c r="O22" s="97"/>
      <c r="P22" s="97"/>
      <c r="Q22" s="96"/>
      <c r="R22" s="91"/>
      <c r="S22" s="91"/>
      <c r="T22" s="91"/>
      <c r="U22" s="91"/>
    </row>
    <row r="23" spans="2:21" ht="12.6" customHeight="1">
      <c r="B23" s="202"/>
      <c r="C23" s="195"/>
      <c r="D23" s="196"/>
      <c r="E23" s="196"/>
      <c r="F23" s="196"/>
      <c r="G23" s="196"/>
      <c r="H23" s="93"/>
      <c r="I23" s="93"/>
      <c r="J23" s="93"/>
      <c r="K23" s="93"/>
      <c r="L23" s="93"/>
      <c r="M23" s="93"/>
      <c r="N23" s="93"/>
      <c r="O23" s="97"/>
      <c r="P23" s="97"/>
      <c r="Q23" s="96"/>
      <c r="R23" s="91"/>
      <c r="S23" s="91"/>
      <c r="T23" s="91"/>
      <c r="U23" s="91"/>
    </row>
    <row r="24" spans="2:21" ht="12.6" customHeight="1">
      <c r="B24" s="202"/>
      <c r="C24" s="195"/>
      <c r="D24" s="196"/>
      <c r="E24" s="196"/>
      <c r="F24" s="196"/>
      <c r="G24" s="196"/>
      <c r="H24" s="93"/>
      <c r="I24" s="93"/>
      <c r="J24" s="93"/>
      <c r="K24" s="93"/>
      <c r="Q24" s="96"/>
      <c r="R24" s="91"/>
      <c r="S24" s="91"/>
      <c r="T24" s="91"/>
      <c r="U24" s="91"/>
    </row>
    <row r="25" spans="2:21" ht="12.6" customHeight="1">
      <c r="B25" s="202"/>
      <c r="C25" s="195"/>
      <c r="D25" s="196"/>
      <c r="E25" s="196"/>
      <c r="F25" s="196"/>
      <c r="G25" s="196"/>
      <c r="H25" s="93"/>
      <c r="I25" s="93"/>
      <c r="J25" s="93"/>
      <c r="K25" s="93"/>
      <c r="Q25" s="96"/>
      <c r="R25" s="91"/>
      <c r="S25" s="91"/>
      <c r="T25" s="91"/>
      <c r="U25" s="91"/>
    </row>
    <row r="26" spans="2:21" ht="12.6" customHeight="1">
      <c r="B26" s="202"/>
      <c r="C26" s="195"/>
      <c r="D26" s="196"/>
      <c r="E26" s="196"/>
      <c r="F26" s="196"/>
      <c r="G26" s="196"/>
      <c r="H26" s="93"/>
      <c r="I26" s="93"/>
      <c r="J26" s="93"/>
      <c r="K26" s="93"/>
      <c r="Q26" s="96"/>
      <c r="R26" s="91"/>
      <c r="S26" s="91"/>
      <c r="T26" s="91"/>
      <c r="U26" s="91"/>
    </row>
    <row r="27" spans="2:21" ht="12.6" customHeight="1">
      <c r="B27" s="199"/>
      <c r="C27" s="199"/>
      <c r="D27" s="199"/>
      <c r="E27" s="199"/>
      <c r="F27" s="199"/>
      <c r="G27" s="199"/>
      <c r="H27" s="93"/>
      <c r="I27" s="93"/>
      <c r="J27" s="93"/>
      <c r="K27" s="93"/>
      <c r="Q27" s="96"/>
      <c r="R27" s="91"/>
      <c r="S27" s="91"/>
      <c r="T27" s="91"/>
      <c r="U27" s="91"/>
    </row>
    <row r="28" spans="2:21" ht="12.6" customHeight="1">
      <c r="B28" s="197" t="s">
        <v>222</v>
      </c>
      <c r="C28" s="196" t="s">
        <v>224</v>
      </c>
      <c r="D28" s="196"/>
      <c r="E28" s="196"/>
      <c r="F28" s="196"/>
      <c r="G28" s="196"/>
      <c r="H28" s="93"/>
      <c r="I28" s="93"/>
      <c r="J28" s="93"/>
      <c r="K28" s="93"/>
      <c r="Q28" s="96"/>
      <c r="R28" s="91"/>
      <c r="S28" s="91"/>
      <c r="T28" s="91"/>
      <c r="U28" s="91"/>
    </row>
    <row r="29" spans="2:21" ht="12.6" customHeight="1">
      <c r="B29" s="197"/>
      <c r="C29" s="196"/>
      <c r="D29" s="196"/>
      <c r="E29" s="196"/>
      <c r="F29" s="196"/>
      <c r="G29" s="196"/>
      <c r="H29" s="93"/>
      <c r="I29" s="93"/>
      <c r="J29" s="93"/>
      <c r="K29" s="93"/>
      <c r="Q29" s="96"/>
      <c r="R29" s="91"/>
      <c r="S29" s="91"/>
      <c r="T29" s="91"/>
      <c r="U29" s="91"/>
    </row>
    <row r="30" spans="2:21" ht="12.6" customHeight="1">
      <c r="B30" s="197"/>
      <c r="C30" s="196"/>
      <c r="D30" s="196"/>
      <c r="E30" s="196"/>
      <c r="F30" s="196"/>
      <c r="G30" s="196"/>
      <c r="H30" s="93"/>
      <c r="I30" s="93"/>
      <c r="J30" s="93"/>
      <c r="K30" s="93"/>
      <c r="Q30" s="96"/>
      <c r="R30" s="91"/>
      <c r="S30" s="91"/>
      <c r="T30" s="91"/>
      <c r="U30" s="91"/>
    </row>
    <row r="31" spans="2:21" ht="12.6" customHeight="1">
      <c r="B31" s="197"/>
      <c r="C31" s="196" t="s">
        <v>249</v>
      </c>
      <c r="D31" s="196"/>
      <c r="E31" s="196"/>
      <c r="F31" s="196"/>
      <c r="G31" s="196"/>
      <c r="H31" s="93"/>
      <c r="I31" s="93"/>
      <c r="J31" s="93"/>
      <c r="K31" s="93"/>
      <c r="Q31" s="96"/>
      <c r="R31" s="91"/>
      <c r="S31" s="91"/>
      <c r="T31" s="91"/>
      <c r="U31" s="91"/>
    </row>
    <row r="32" spans="2:21" ht="12.6" customHeight="1">
      <c r="B32" s="199"/>
      <c r="C32" s="199"/>
      <c r="D32" s="199"/>
      <c r="E32" s="199"/>
      <c r="F32" s="199"/>
      <c r="G32" s="199"/>
      <c r="H32" s="93"/>
      <c r="I32" s="93"/>
      <c r="J32" s="92"/>
      <c r="K32" s="93"/>
      <c r="L32" s="93"/>
      <c r="M32" s="93"/>
      <c r="N32" s="93"/>
      <c r="O32" s="97"/>
      <c r="P32" s="97"/>
      <c r="Q32" s="93"/>
      <c r="R32" s="99"/>
      <c r="S32" s="91"/>
      <c r="T32" s="91"/>
      <c r="U32" s="91"/>
    </row>
    <row r="33" spans="2:21" ht="12.6" customHeight="1">
      <c r="B33" s="198" t="s">
        <v>221</v>
      </c>
      <c r="C33" s="196" t="s">
        <v>279</v>
      </c>
      <c r="D33" s="196"/>
      <c r="E33" s="196"/>
      <c r="F33" s="196"/>
      <c r="G33" s="196"/>
      <c r="H33" s="92"/>
      <c r="I33" s="92"/>
      <c r="J33" s="98" t="s">
        <v>250</v>
      </c>
      <c r="K33" s="92"/>
      <c r="L33" s="92"/>
      <c r="M33" s="92"/>
      <c r="N33" s="92"/>
      <c r="O33" s="92"/>
      <c r="P33" s="92"/>
      <c r="Q33" s="92"/>
      <c r="R33" s="99"/>
      <c r="S33" s="91"/>
      <c r="T33" s="91"/>
      <c r="U33" s="91"/>
    </row>
    <row r="34" spans="2:21" ht="12.6" customHeight="1">
      <c r="B34" s="198"/>
      <c r="C34" s="196"/>
      <c r="D34" s="196"/>
      <c r="E34" s="196"/>
      <c r="F34" s="196"/>
      <c r="G34" s="196"/>
      <c r="H34" s="92"/>
      <c r="J34" s="92"/>
      <c r="K34" s="92"/>
      <c r="L34" s="92"/>
      <c r="M34" s="92"/>
      <c r="N34" s="92"/>
      <c r="O34" s="92"/>
      <c r="P34" s="92"/>
      <c r="Q34" s="92"/>
      <c r="R34" s="99"/>
      <c r="S34" s="91"/>
      <c r="T34" s="91"/>
      <c r="U34" s="91"/>
    </row>
    <row r="35" spans="2:21" ht="12.6" customHeight="1">
      <c r="B35" s="198"/>
      <c r="C35" s="196"/>
      <c r="D35" s="196"/>
      <c r="E35" s="196"/>
      <c r="F35" s="196"/>
      <c r="G35" s="196"/>
      <c r="H35" s="92"/>
      <c r="I35" s="94" t="s">
        <v>240</v>
      </c>
      <c r="J35" s="92"/>
      <c r="K35" s="92"/>
      <c r="L35" s="92"/>
      <c r="M35" s="92"/>
      <c r="N35" s="92"/>
      <c r="O35" s="92"/>
      <c r="P35" s="92"/>
      <c r="Q35" s="92"/>
      <c r="R35" s="99"/>
      <c r="S35" s="91"/>
      <c r="T35" s="91"/>
      <c r="U35" s="91"/>
    </row>
    <row r="36" spans="2:21" ht="12.6" customHeight="1">
      <c r="B36" s="198"/>
      <c r="C36" s="201"/>
      <c r="D36" s="201"/>
      <c r="E36" s="201"/>
      <c r="F36" s="201"/>
      <c r="G36" s="201"/>
      <c r="H36" s="92"/>
      <c r="I36" s="92"/>
      <c r="J36" s="92"/>
      <c r="K36" s="92"/>
      <c r="L36" s="92"/>
      <c r="M36" s="92"/>
      <c r="N36" s="92"/>
      <c r="O36" s="92"/>
      <c r="P36" s="92"/>
      <c r="Q36" s="92"/>
      <c r="R36" s="99"/>
      <c r="S36" s="91"/>
      <c r="T36" s="91"/>
      <c r="U36" s="91"/>
    </row>
    <row r="37" spans="2:21" ht="12.6" customHeight="1">
      <c r="B37" s="198"/>
      <c r="C37" s="194" t="s">
        <v>280</v>
      </c>
      <c r="D37" s="194"/>
      <c r="E37" s="194"/>
      <c r="F37" s="194"/>
      <c r="G37" s="194"/>
      <c r="H37" s="92"/>
      <c r="I37" s="92"/>
      <c r="J37" s="92"/>
      <c r="K37" s="92"/>
      <c r="L37" s="92"/>
      <c r="M37" s="92"/>
      <c r="N37" s="92"/>
      <c r="O37" s="92"/>
      <c r="P37" s="92"/>
      <c r="Q37" s="92"/>
      <c r="R37" s="99"/>
      <c r="S37" s="91"/>
      <c r="T37" s="91"/>
      <c r="U37" s="91"/>
    </row>
    <row r="38" spans="2:21" ht="12.6" customHeight="1">
      <c r="B38" s="198"/>
      <c r="C38" s="195" t="s">
        <v>213</v>
      </c>
      <c r="D38" s="193" t="s">
        <v>251</v>
      </c>
      <c r="E38" s="193"/>
      <c r="F38" s="193"/>
      <c r="G38" s="193"/>
      <c r="H38" s="92"/>
      <c r="I38" s="92"/>
      <c r="J38" s="92"/>
      <c r="K38" s="92"/>
      <c r="L38" s="92"/>
      <c r="M38" s="92"/>
      <c r="N38" s="92"/>
      <c r="O38" s="92"/>
      <c r="P38" s="92"/>
      <c r="Q38" s="92"/>
      <c r="R38" s="99"/>
      <c r="S38" s="91"/>
      <c r="T38" s="91"/>
      <c r="U38" s="91"/>
    </row>
    <row r="39" spans="2:21" ht="12.6" customHeight="1">
      <c r="B39" s="198"/>
      <c r="C39" s="195"/>
      <c r="D39" s="193"/>
      <c r="E39" s="193"/>
      <c r="F39" s="193"/>
      <c r="G39" s="193"/>
      <c r="H39" s="92"/>
      <c r="I39" s="92"/>
      <c r="J39" s="92"/>
      <c r="K39" s="92"/>
      <c r="L39" s="92"/>
      <c r="M39" s="92"/>
      <c r="N39" s="92"/>
      <c r="O39" s="92"/>
      <c r="P39" s="92"/>
      <c r="Q39" s="92"/>
      <c r="R39" s="99"/>
      <c r="S39" s="91"/>
      <c r="T39" s="91"/>
      <c r="U39" s="91"/>
    </row>
    <row r="40" spans="2:21" ht="12.6" customHeight="1">
      <c r="B40" s="198"/>
      <c r="C40" s="195"/>
      <c r="D40" s="193"/>
      <c r="E40" s="193"/>
      <c r="F40" s="193"/>
      <c r="G40" s="193"/>
      <c r="H40" s="92"/>
      <c r="I40" s="92"/>
      <c r="J40" s="92"/>
      <c r="K40" s="92"/>
      <c r="L40" s="92"/>
      <c r="M40" s="92"/>
      <c r="N40" s="92"/>
      <c r="O40" s="92"/>
      <c r="P40" s="92"/>
      <c r="Q40" s="92"/>
      <c r="R40" s="99"/>
      <c r="S40" s="91"/>
      <c r="T40" s="91"/>
      <c r="U40" s="91"/>
    </row>
    <row r="41" spans="2:21" ht="12.6" customHeight="1">
      <c r="B41" s="198"/>
      <c r="C41" s="195"/>
      <c r="D41" s="193"/>
      <c r="E41" s="193"/>
      <c r="F41" s="193"/>
      <c r="G41" s="193"/>
      <c r="H41" s="92"/>
      <c r="I41" s="92"/>
      <c r="J41" s="92"/>
      <c r="K41" s="92"/>
      <c r="L41" s="92"/>
      <c r="M41" s="92"/>
      <c r="N41" s="92"/>
      <c r="O41" s="92"/>
      <c r="P41" s="92"/>
      <c r="Q41" s="92"/>
      <c r="R41" s="99"/>
      <c r="S41" s="91"/>
      <c r="T41" s="91"/>
      <c r="U41" s="91"/>
    </row>
    <row r="42" spans="2:21" ht="12.6" customHeight="1">
      <c r="B42" s="198"/>
      <c r="C42" s="195"/>
      <c r="D42" s="193"/>
      <c r="E42" s="193"/>
      <c r="F42" s="193"/>
      <c r="G42" s="193"/>
      <c r="H42" s="92"/>
      <c r="I42" s="92"/>
      <c r="J42" s="92"/>
      <c r="K42" s="92"/>
      <c r="L42" s="92"/>
      <c r="M42" s="92"/>
      <c r="N42" s="92"/>
      <c r="O42" s="92"/>
      <c r="P42" s="92"/>
      <c r="Q42" s="92"/>
      <c r="R42" s="99"/>
      <c r="S42" s="91"/>
      <c r="T42" s="91"/>
      <c r="U42" s="91"/>
    </row>
    <row r="43" spans="2:21" ht="12.6" customHeight="1">
      <c r="B43" s="198"/>
      <c r="C43" s="195"/>
      <c r="D43" s="193"/>
      <c r="E43" s="193"/>
      <c r="F43" s="193"/>
      <c r="G43" s="193"/>
      <c r="H43" s="92"/>
      <c r="I43" s="92"/>
      <c r="J43" s="92"/>
      <c r="K43" s="92"/>
      <c r="L43" s="92"/>
      <c r="M43" s="92"/>
      <c r="N43" s="92"/>
      <c r="O43" s="92"/>
      <c r="P43" s="92"/>
      <c r="Q43" s="92"/>
      <c r="R43" s="99"/>
      <c r="S43" s="91"/>
      <c r="T43" s="91"/>
      <c r="U43" s="91"/>
    </row>
    <row r="44" spans="2:21" ht="12.6" customHeight="1">
      <c r="B44" s="198"/>
      <c r="C44" s="195"/>
      <c r="D44" s="193"/>
      <c r="E44" s="193"/>
      <c r="F44" s="193"/>
      <c r="G44" s="193"/>
      <c r="H44" s="92"/>
      <c r="I44" s="92"/>
      <c r="J44" s="92"/>
      <c r="K44" s="92"/>
      <c r="L44" s="92"/>
      <c r="M44" s="92"/>
      <c r="N44" s="92"/>
      <c r="O44" s="92"/>
      <c r="P44" s="92"/>
      <c r="Q44" s="92"/>
      <c r="R44" s="99"/>
      <c r="S44" s="91"/>
      <c r="T44" s="91"/>
      <c r="U44" s="91"/>
    </row>
    <row r="45" spans="2:21" ht="12.6" customHeight="1">
      <c r="B45" s="198"/>
      <c r="C45" s="195"/>
      <c r="D45" s="193"/>
      <c r="E45" s="193"/>
      <c r="F45" s="193"/>
      <c r="G45" s="193"/>
      <c r="H45" s="92"/>
      <c r="I45" s="92"/>
      <c r="J45" s="92"/>
      <c r="K45" s="92"/>
      <c r="L45" s="92"/>
      <c r="M45" s="92"/>
      <c r="N45" s="92"/>
      <c r="O45" s="92"/>
      <c r="P45" s="92"/>
      <c r="Q45" s="92"/>
      <c r="R45" s="100"/>
    </row>
    <row r="46" spans="2:21" ht="12.6" customHeight="1">
      <c r="B46" s="198"/>
      <c r="C46" s="195"/>
      <c r="D46" s="193"/>
      <c r="E46" s="193"/>
      <c r="F46" s="193"/>
      <c r="G46" s="193"/>
      <c r="H46" s="92"/>
      <c r="I46" s="92"/>
      <c r="J46" s="92" t="s">
        <v>247</v>
      </c>
      <c r="K46" s="92"/>
      <c r="L46" s="92"/>
      <c r="M46" s="92"/>
      <c r="N46" s="92"/>
      <c r="O46" s="92"/>
      <c r="P46" s="92"/>
      <c r="Q46" s="92"/>
      <c r="R46" s="100"/>
    </row>
    <row r="47" spans="2:21" ht="12.6" customHeight="1">
      <c r="B47" s="198"/>
      <c r="C47" s="195"/>
      <c r="D47" s="193"/>
      <c r="E47" s="193"/>
      <c r="F47" s="193"/>
      <c r="G47" s="193"/>
      <c r="H47" s="92"/>
      <c r="I47" s="92"/>
      <c r="J47" s="92"/>
      <c r="K47" s="92"/>
      <c r="L47" s="92"/>
      <c r="M47" s="92"/>
      <c r="N47" s="92"/>
      <c r="O47" s="92"/>
      <c r="P47" s="92"/>
      <c r="Q47" s="92"/>
      <c r="R47" s="100"/>
    </row>
    <row r="48" spans="2:21" ht="12.6" customHeight="1">
      <c r="B48" s="198"/>
      <c r="C48" s="195"/>
      <c r="D48" s="193"/>
      <c r="E48" s="193"/>
      <c r="F48" s="193"/>
      <c r="G48" s="193"/>
      <c r="R48" s="100"/>
    </row>
    <row r="49" spans="2:18" ht="12.6" customHeight="1">
      <c r="B49" s="198"/>
      <c r="C49" s="195"/>
      <c r="D49" s="193"/>
      <c r="E49" s="193"/>
      <c r="F49" s="193"/>
      <c r="G49" s="193"/>
      <c r="R49" s="100"/>
    </row>
    <row r="50" spans="2:18" ht="12.6" customHeight="1">
      <c r="B50" s="198"/>
      <c r="C50" s="195"/>
      <c r="D50" s="193"/>
      <c r="E50" s="193"/>
      <c r="F50" s="193"/>
      <c r="G50" s="193"/>
      <c r="R50" s="100"/>
    </row>
    <row r="51" spans="2:18" ht="12.6" customHeight="1">
      <c r="B51" s="198"/>
      <c r="C51" s="195"/>
      <c r="D51" s="193"/>
      <c r="E51" s="193"/>
      <c r="F51" s="193"/>
      <c r="G51" s="193"/>
      <c r="R51" s="100"/>
    </row>
    <row r="52" spans="2:18" ht="12.6" customHeight="1">
      <c r="B52" s="198"/>
      <c r="C52" s="195"/>
      <c r="D52" s="193"/>
      <c r="E52" s="193"/>
      <c r="F52" s="193"/>
      <c r="G52" s="193"/>
      <c r="R52" s="100"/>
    </row>
    <row r="53" spans="2:18" ht="12.6" customHeight="1">
      <c r="B53" s="198"/>
      <c r="C53" s="195"/>
      <c r="D53" s="193"/>
      <c r="E53" s="193"/>
      <c r="F53" s="193"/>
      <c r="G53" s="193"/>
      <c r="R53" s="100"/>
    </row>
    <row r="54" spans="2:18" ht="12.6" customHeight="1">
      <c r="B54" s="198"/>
      <c r="C54" s="195"/>
      <c r="D54" s="193"/>
      <c r="E54" s="193"/>
      <c r="F54" s="193"/>
      <c r="G54" s="193"/>
      <c r="R54" s="100"/>
    </row>
    <row r="55" spans="2:18" ht="12.6" customHeight="1">
      <c r="B55" s="198"/>
      <c r="C55" s="195"/>
      <c r="D55" s="193"/>
      <c r="E55" s="193"/>
      <c r="F55" s="193"/>
      <c r="G55" s="193"/>
      <c r="R55" s="100"/>
    </row>
    <row r="56" spans="2:18" ht="12.6" customHeight="1">
      <c r="B56" s="198"/>
      <c r="C56" s="195"/>
      <c r="D56" s="193"/>
      <c r="E56" s="193"/>
      <c r="F56" s="193"/>
      <c r="G56" s="193"/>
      <c r="R56" s="100"/>
    </row>
    <row r="57" spans="2:18" ht="12.6" customHeight="1">
      <c r="B57" s="198"/>
      <c r="C57" s="195"/>
      <c r="D57" s="193"/>
      <c r="E57" s="193"/>
      <c r="F57" s="193"/>
      <c r="G57" s="193"/>
      <c r="R57" s="100"/>
    </row>
    <row r="58" spans="2:18" ht="12.6" customHeight="1">
      <c r="B58" s="198"/>
      <c r="C58" s="195"/>
      <c r="D58" s="193"/>
      <c r="E58" s="193"/>
      <c r="F58" s="193"/>
      <c r="G58" s="193"/>
      <c r="R58" s="100"/>
    </row>
    <row r="59" spans="2:18" ht="12.6" customHeight="1"/>
    <row r="60" spans="2:18" ht="12.6" customHeight="1"/>
    <row r="61" spans="2:18" ht="12.6" customHeight="1"/>
    <row r="62" spans="2:18" ht="12.6" customHeight="1"/>
    <row r="63" spans="2:18" ht="12.6" customHeight="1"/>
    <row r="64" spans="2:18"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sheetData>
  <sheetProtection sheet="1" objects="1" scenarios="1"/>
  <mergeCells count="22">
    <mergeCell ref="B9:B26"/>
    <mergeCell ref="C33:G35"/>
    <mergeCell ref="C15:G15"/>
    <mergeCell ref="D20:G26"/>
    <mergeCell ref="C20:C26"/>
    <mergeCell ref="D17:G17"/>
    <mergeCell ref="B2:G7"/>
    <mergeCell ref="D38:G58"/>
    <mergeCell ref="C37:G37"/>
    <mergeCell ref="C38:C58"/>
    <mergeCell ref="C31:G31"/>
    <mergeCell ref="B28:B31"/>
    <mergeCell ref="B33:B58"/>
    <mergeCell ref="B8:G8"/>
    <mergeCell ref="C9:G14"/>
    <mergeCell ref="C16:G16"/>
    <mergeCell ref="D18:G18"/>
    <mergeCell ref="D19:G19"/>
    <mergeCell ref="C28:G30"/>
    <mergeCell ref="B27:G27"/>
    <mergeCell ref="B32:G32"/>
    <mergeCell ref="C36:G36"/>
  </mergeCells>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Anleitung</vt:lpstr>
      <vt:lpstr>Jahresplan</vt:lpstr>
      <vt:lpstr>Fehlerbehebung</vt:lpstr>
      <vt:lpstr>Jahresplan!Druckbereich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Herzog</dc:creator>
  <cp:lastModifiedBy>Flo Bumä</cp:lastModifiedBy>
  <cp:lastPrinted>2016-10-10T16:35:10Z</cp:lastPrinted>
  <dcterms:created xsi:type="dcterms:W3CDTF">2006-01-20T23:24:09Z</dcterms:created>
  <dcterms:modified xsi:type="dcterms:W3CDTF">2018-11-27T20:24:12Z</dcterms:modified>
</cp:coreProperties>
</file>